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nal STIP/"/>
    </mc:Choice>
  </mc:AlternateContent>
  <xr:revisionPtr revIDLastSave="0" documentId="8_{A41E9BE8-10D1-4A6A-8455-D4448691534C}" xr6:coauthVersionLast="47" xr6:coauthVersionMax="47" xr10:uidLastSave="{00000000-0000-0000-0000-000000000000}"/>
  <bookViews>
    <workbookView xWindow="-28065" yWindow="1200" windowWidth="21600" windowHeight="11280" tabRatio="834" firstSheet="6" activeTab="8" xr2:uid="{00000000-000D-0000-FFFF-FFFF00000000}"/>
  </bookViews>
  <sheets>
    <sheet name="Instructions" sheetId="52" r:id="rId1"/>
    <sheet name="Payroll AccessSQL" sheetId="160" r:id="rId2"/>
    <sheet name="Payroll_2019-2024" sheetId="168" r:id="rId3"/>
    <sheet name="Payroll Pivot" sheetId="169" r:id="rId4"/>
    <sheet name="Snow&amp;Ice AccessSQL" sheetId="166" r:id="rId5"/>
    <sheet name="Snow&amp;Ice Results" sheetId="167" r:id="rId6"/>
    <sheet name="CFR_Data" sheetId="170" r:id="rId7"/>
    <sheet name="QC_Pivot" sheetId="164" r:id="rId8"/>
    <sheet name="Summary_NFA" sheetId="1" r:id="rId9"/>
    <sheet name="Summary_FA" sheetId="2" r:id="rId10"/>
    <sheet name="SW_NFA" sheetId="34" r:id="rId11"/>
    <sheet name="SW_FA" sheetId="35" r:id="rId12"/>
    <sheet name="Berkshire_NFA" sheetId="5" r:id="rId13"/>
    <sheet name="Berkshire_FA" sheetId="18" r:id="rId14"/>
    <sheet name="Boston_NFA" sheetId="134" r:id="rId15"/>
    <sheet name="Boston_FA" sheetId="135" r:id="rId16"/>
    <sheet name="Cape_NFA" sheetId="136" r:id="rId17"/>
    <sheet name="Cape_FA" sheetId="137" r:id="rId18"/>
    <sheet name="Central_NFA" sheetId="138" r:id="rId19"/>
    <sheet name="Central_FA" sheetId="139" r:id="rId20"/>
    <sheet name="Franklin_NFA" sheetId="140" r:id="rId21"/>
    <sheet name="Franklin_FA" sheetId="141" r:id="rId22"/>
    <sheet name="Vineyard_NFA" sheetId="142" r:id="rId23"/>
    <sheet name="Vineyard_FA" sheetId="143" r:id="rId24"/>
    <sheet name="Merrimack_NFA" sheetId="144" r:id="rId25"/>
    <sheet name="Merrimack_FA" sheetId="145" r:id="rId26"/>
    <sheet name="Montachusett_NFA" sheetId="146" r:id="rId27"/>
    <sheet name="Montachusett_FA" sheetId="147" r:id="rId28"/>
    <sheet name="Nantucket_NFA" sheetId="148" r:id="rId29"/>
    <sheet name="Nantucket_FA" sheetId="149" r:id="rId30"/>
    <sheet name="NMiddlesex_NFA" sheetId="150" r:id="rId31"/>
    <sheet name="NMiddlesex_FA" sheetId="151" r:id="rId32"/>
    <sheet name="Old Colony_NFA" sheetId="152" r:id="rId33"/>
    <sheet name="Old Colony_FA" sheetId="153" r:id="rId34"/>
    <sheet name="Pioneer_NFA" sheetId="154" r:id="rId35"/>
    <sheet name="Pioneer_FA" sheetId="155" r:id="rId36"/>
    <sheet name="SE Mass_NFA" sheetId="156" r:id="rId37"/>
    <sheet name="SE Mass_FA" sheetId="157" r:id="rId38"/>
    <sheet name="Ref-Proj" sheetId="51" r:id="rId39"/>
    <sheet name="Notes _Methodology" sheetId="31" r:id="rId40"/>
  </sheets>
  <definedNames>
    <definedName name="_xlnm.Print_Area" localSheetId="13">Berkshire_FA!$A$1:$F$118</definedName>
    <definedName name="_xlnm.Print_Area" localSheetId="12">Berkshire_NFA!$A$1:$F$118</definedName>
    <definedName name="_xlnm.Print_Area" localSheetId="15">Boston_FA!$A$1:$F$118</definedName>
    <definedName name="_xlnm.Print_Area" localSheetId="14">Boston_NFA!$A$1:$F$118</definedName>
    <definedName name="_xlnm.Print_Area" localSheetId="17">Cape_FA!$A$1:$F$118</definedName>
    <definedName name="_xlnm.Print_Area" localSheetId="16">Cape_NFA!$A$1:$F$118</definedName>
    <definedName name="_xlnm.Print_Area" localSheetId="19">Central_FA!$A$1:$F$118</definedName>
    <definedName name="_xlnm.Print_Area" localSheetId="18">Central_NFA!$A$1:$F$118</definedName>
    <definedName name="_xlnm.Print_Area" localSheetId="21">Franklin_FA!$A$1:$F$118</definedName>
    <definedName name="_xlnm.Print_Area" localSheetId="20">Franklin_NFA!$A$1:$F$118</definedName>
    <definedName name="_xlnm.Print_Area" localSheetId="0">Instructions!$B$1:$C$12</definedName>
    <definedName name="_xlnm.Print_Area" localSheetId="25">Merrimack_FA!$A$1:$F$118</definedName>
    <definedName name="_xlnm.Print_Area" localSheetId="24">Merrimack_NFA!$A$1:$F$118</definedName>
    <definedName name="_xlnm.Print_Area" localSheetId="27">Montachusett_FA!$A$1:$F$118</definedName>
    <definedName name="_xlnm.Print_Area" localSheetId="26">Montachusett_NFA!$A$1:$F$118</definedName>
    <definedName name="_xlnm.Print_Area" localSheetId="29">Nantucket_FA!$A$1:$F$118</definedName>
    <definedName name="_xlnm.Print_Area" localSheetId="28">Nantucket_NFA!$A$1:$F$118</definedName>
    <definedName name="_xlnm.Print_Area" localSheetId="31">NMiddlesex_FA!$A$1:$F$118</definedName>
    <definedName name="_xlnm.Print_Area" localSheetId="30">NMiddlesex_NFA!$A$1:$F$118</definedName>
    <definedName name="_xlnm.Print_Area" localSheetId="33">'Old Colony_FA'!$A$1:$F$118</definedName>
    <definedName name="_xlnm.Print_Area" localSheetId="32">'Old Colony_NFA'!$A$1:$F$118</definedName>
    <definedName name="_xlnm.Print_Area" localSheetId="35">Pioneer_FA!$A$1:$F$118</definedName>
    <definedName name="_xlnm.Print_Area" localSheetId="34">Pioneer_NFA!$A$1:$F$118</definedName>
    <definedName name="_xlnm.Print_Area" localSheetId="37">'SE Mass_FA'!$A$1:$F$118</definedName>
    <definedName name="_xlnm.Print_Area" localSheetId="36">'SE Mass_NFA'!$A$1:$F$118</definedName>
    <definedName name="_xlnm.Print_Area" localSheetId="9">Summary_FA!$A$1:$F$118</definedName>
    <definedName name="_xlnm.Print_Area" localSheetId="8">Summary_NFA!$A$1:$F$118</definedName>
    <definedName name="_xlnm.Print_Area" localSheetId="11">SW_FA!$A$1:$F$118</definedName>
    <definedName name="_xlnm.Print_Area" localSheetId="10">SW_NFA!$A$1:$F$118</definedName>
    <definedName name="_xlnm.Print_Area" localSheetId="23">Vineyard_FA!$A$1:$F$118</definedName>
    <definedName name="_xlnm.Print_Area" localSheetId="22">Vineyard_NFA!$A$1:$F$118</definedName>
  </definedNames>
  <calcPr calcId="191029"/>
  <pivotCaches>
    <pivotCache cacheId="0" r:id="rId41"/>
    <pivotCache cacheId="1" r:id="rId4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67" l="1"/>
  <c r="B113" i="1"/>
  <c r="F105" i="2"/>
  <c r="E105" i="2"/>
  <c r="D105" i="2"/>
  <c r="C105" i="2"/>
  <c r="B105" i="2"/>
  <c r="F104" i="2"/>
  <c r="E104" i="2"/>
  <c r="D104" i="2"/>
  <c r="C104" i="2"/>
  <c r="B104" i="2"/>
  <c r="F103" i="2"/>
  <c r="E103" i="2"/>
  <c r="D103" i="2"/>
  <c r="C103" i="2"/>
  <c r="B103" i="2"/>
  <c r="F102" i="2"/>
  <c r="E102" i="2"/>
  <c r="D102" i="2"/>
  <c r="C102" i="2"/>
  <c r="B102" i="2"/>
  <c r="F101" i="2"/>
  <c r="E101" i="2"/>
  <c r="D101" i="2"/>
  <c r="C101" i="2"/>
  <c r="B101" i="2"/>
  <c r="F100" i="2"/>
  <c r="E100" i="2"/>
  <c r="D100" i="2"/>
  <c r="C100" i="2"/>
  <c r="B100" i="2"/>
  <c r="F99" i="2"/>
  <c r="E99" i="2"/>
  <c r="D99" i="2"/>
  <c r="C99" i="2"/>
  <c r="B99" i="2"/>
  <c r="F96" i="2"/>
  <c r="E96" i="2"/>
  <c r="D96" i="2"/>
  <c r="C96" i="2"/>
  <c r="B96" i="2"/>
  <c r="F95" i="2"/>
  <c r="E95" i="2"/>
  <c r="D95" i="2"/>
  <c r="C95" i="2"/>
  <c r="B95" i="2"/>
  <c r="F94" i="2"/>
  <c r="E94" i="2"/>
  <c r="D94" i="2"/>
  <c r="C94" i="2"/>
  <c r="B94" i="2"/>
  <c r="F93" i="2"/>
  <c r="E93" i="2"/>
  <c r="D93" i="2"/>
  <c r="C93" i="2"/>
  <c r="B93" i="2"/>
  <c r="F92" i="2"/>
  <c r="E92" i="2"/>
  <c r="D92" i="2"/>
  <c r="C92" i="2"/>
  <c r="B92" i="2"/>
  <c r="F91" i="2"/>
  <c r="E91" i="2"/>
  <c r="D91" i="2"/>
  <c r="C91" i="2"/>
  <c r="B91" i="2"/>
  <c r="F87" i="2"/>
  <c r="E87" i="2"/>
  <c r="D87" i="2"/>
  <c r="C87" i="2"/>
  <c r="B87" i="2"/>
  <c r="F86" i="2"/>
  <c r="E86" i="2"/>
  <c r="D86" i="2"/>
  <c r="C86" i="2"/>
  <c r="B86" i="2"/>
  <c r="F85" i="2"/>
  <c r="E85" i="2"/>
  <c r="D85" i="2"/>
  <c r="C85" i="2"/>
  <c r="B85" i="2"/>
  <c r="F84" i="2"/>
  <c r="E84" i="2"/>
  <c r="D84" i="2"/>
  <c r="C84" i="2"/>
  <c r="B84" i="2"/>
  <c r="F83" i="2"/>
  <c r="E83" i="2"/>
  <c r="D83" i="2"/>
  <c r="C83" i="2"/>
  <c r="B83" i="2"/>
  <c r="F82" i="2"/>
  <c r="E82" i="2"/>
  <c r="D82" i="2"/>
  <c r="C82" i="2"/>
  <c r="B82" i="2"/>
  <c r="F81" i="2"/>
  <c r="E81" i="2"/>
  <c r="D81" i="2"/>
  <c r="C81" i="2"/>
  <c r="B81" i="2"/>
  <c r="F80" i="2"/>
  <c r="E80" i="2"/>
  <c r="D80" i="2"/>
  <c r="C80" i="2"/>
  <c r="B80" i="2"/>
  <c r="F79" i="2"/>
  <c r="E79" i="2"/>
  <c r="D79" i="2"/>
  <c r="C79" i="2"/>
  <c r="B79" i="2"/>
  <c r="F78" i="2"/>
  <c r="E78" i="2"/>
  <c r="D78" i="2"/>
  <c r="C78" i="2"/>
  <c r="B78" i="2"/>
  <c r="F77" i="2"/>
  <c r="E77" i="2"/>
  <c r="D77" i="2"/>
  <c r="C77" i="2"/>
  <c r="B77" i="2"/>
  <c r="F76" i="2"/>
  <c r="E76" i="2"/>
  <c r="D76" i="2"/>
  <c r="C76" i="2"/>
  <c r="B76" i="2"/>
  <c r="F75" i="2"/>
  <c r="E75" i="2"/>
  <c r="D75" i="2"/>
  <c r="C75" i="2"/>
  <c r="B75" i="2"/>
  <c r="F74" i="2"/>
  <c r="E74" i="2"/>
  <c r="D74" i="2"/>
  <c r="C74" i="2"/>
  <c r="B74" i="2"/>
  <c r="F73" i="2"/>
  <c r="E73" i="2"/>
  <c r="D73" i="2"/>
  <c r="C73" i="2"/>
  <c r="B73" i="2"/>
  <c r="F72" i="2"/>
  <c r="E72" i="2"/>
  <c r="D72" i="2"/>
  <c r="C72" i="2"/>
  <c r="B72" i="2"/>
  <c r="F71" i="2"/>
  <c r="E71" i="2"/>
  <c r="D71" i="2"/>
  <c r="C71" i="2"/>
  <c r="B71" i="2"/>
  <c r="F70" i="2"/>
  <c r="E70" i="2"/>
  <c r="D70" i="2"/>
  <c r="C70" i="2"/>
  <c r="B70" i="2"/>
  <c r="F69" i="2"/>
  <c r="E69" i="2"/>
  <c r="D69" i="2"/>
  <c r="C69" i="2"/>
  <c r="B69" i="2"/>
  <c r="F68" i="2"/>
  <c r="E68" i="2"/>
  <c r="D68" i="2"/>
  <c r="C68" i="2"/>
  <c r="B68" i="2"/>
  <c r="F67" i="2"/>
  <c r="E67" i="2"/>
  <c r="D67" i="2"/>
  <c r="C67" i="2"/>
  <c r="B67" i="2"/>
  <c r="F66" i="2"/>
  <c r="E66" i="2"/>
  <c r="D66" i="2"/>
  <c r="C66" i="2"/>
  <c r="B66" i="2"/>
  <c r="F65" i="2"/>
  <c r="E65" i="2"/>
  <c r="D65" i="2"/>
  <c r="C65" i="2"/>
  <c r="B65" i="2"/>
  <c r="F64" i="2"/>
  <c r="E64" i="2"/>
  <c r="D64" i="2"/>
  <c r="C64" i="2"/>
  <c r="B64" i="2"/>
  <c r="F63" i="2"/>
  <c r="E63" i="2"/>
  <c r="D63" i="2"/>
  <c r="C63" i="2"/>
  <c r="B63" i="2"/>
  <c r="F62" i="2"/>
  <c r="E62" i="2"/>
  <c r="D62" i="2"/>
  <c r="C62" i="2"/>
  <c r="B62" i="2"/>
  <c r="F61" i="2"/>
  <c r="E61" i="2"/>
  <c r="D61" i="2"/>
  <c r="C61" i="2"/>
  <c r="B61" i="2"/>
  <c r="F60" i="2"/>
  <c r="E60" i="2"/>
  <c r="D60" i="2"/>
  <c r="C60" i="2"/>
  <c r="B60" i="2"/>
  <c r="F59" i="2"/>
  <c r="E59" i="2"/>
  <c r="D59" i="2"/>
  <c r="C59" i="2"/>
  <c r="B59" i="2"/>
  <c r="F58" i="2"/>
  <c r="E58" i="2"/>
  <c r="D58" i="2"/>
  <c r="C58" i="2"/>
  <c r="B58" i="2"/>
  <c r="F57" i="2"/>
  <c r="E57" i="2"/>
  <c r="D57" i="2"/>
  <c r="C57" i="2"/>
  <c r="B57" i="2"/>
  <c r="F56" i="2"/>
  <c r="E56" i="2"/>
  <c r="D56" i="2"/>
  <c r="C56" i="2"/>
  <c r="B56" i="2"/>
  <c r="F55" i="2"/>
  <c r="E55" i="2"/>
  <c r="D55" i="2"/>
  <c r="C55" i="2"/>
  <c r="B55" i="2"/>
  <c r="F54" i="2"/>
  <c r="E54" i="2"/>
  <c r="D54" i="2"/>
  <c r="C54" i="2"/>
  <c r="B54" i="2"/>
  <c r="F51" i="2"/>
  <c r="E51" i="2"/>
  <c r="D51" i="2"/>
  <c r="C51" i="2"/>
  <c r="B51" i="2"/>
  <c r="F50" i="2"/>
  <c r="E50" i="2"/>
  <c r="D50" i="2"/>
  <c r="C50" i="2"/>
  <c r="B50" i="2"/>
  <c r="F49" i="2"/>
  <c r="E49" i="2"/>
  <c r="D49" i="2"/>
  <c r="C49" i="2"/>
  <c r="B49" i="2"/>
  <c r="F46" i="2"/>
  <c r="E46" i="2"/>
  <c r="D46" i="2"/>
  <c r="C46" i="2"/>
  <c r="B46" i="2"/>
  <c r="F43" i="2"/>
  <c r="E43" i="2"/>
  <c r="D43" i="2"/>
  <c r="C43" i="2"/>
  <c r="B43" i="2"/>
  <c r="F40" i="2"/>
  <c r="E40" i="2"/>
  <c r="D40" i="2"/>
  <c r="C40" i="2"/>
  <c r="B40" i="2"/>
  <c r="F37" i="2"/>
  <c r="E37" i="2"/>
  <c r="D37" i="2"/>
  <c r="C37" i="2"/>
  <c r="B37" i="2"/>
  <c r="F36" i="2"/>
  <c r="E36" i="2"/>
  <c r="D36" i="2"/>
  <c r="C36" i="2"/>
  <c r="B36" i="2"/>
  <c r="F33" i="2"/>
  <c r="E33" i="2"/>
  <c r="D33" i="2"/>
  <c r="C33" i="2"/>
  <c r="B33" i="2"/>
  <c r="F32" i="2"/>
  <c r="E32" i="2"/>
  <c r="D32" i="2"/>
  <c r="C32" i="2"/>
  <c r="B32" i="2"/>
  <c r="F31" i="2"/>
  <c r="E31" i="2"/>
  <c r="D31" i="2"/>
  <c r="C31" i="2"/>
  <c r="B31" i="2"/>
  <c r="F30" i="2"/>
  <c r="E30" i="2"/>
  <c r="D30" i="2"/>
  <c r="C30" i="2"/>
  <c r="B30" i="2"/>
  <c r="F27" i="2"/>
  <c r="E27" i="2"/>
  <c r="D27" i="2"/>
  <c r="C27" i="2"/>
  <c r="B27" i="2"/>
  <c r="F26" i="2"/>
  <c r="E26" i="2"/>
  <c r="D26" i="2"/>
  <c r="C26" i="2"/>
  <c r="B26" i="2"/>
  <c r="F25" i="2"/>
  <c r="E25" i="2"/>
  <c r="D25" i="2"/>
  <c r="C25" i="2"/>
  <c r="B25" i="2"/>
  <c r="F24" i="2"/>
  <c r="E24" i="2"/>
  <c r="D24" i="2"/>
  <c r="C24" i="2"/>
  <c r="B24" i="2"/>
  <c r="F23" i="2"/>
  <c r="E23" i="2"/>
  <c r="D23" i="2"/>
  <c r="C23" i="2"/>
  <c r="B23" i="2"/>
  <c r="F22" i="2"/>
  <c r="E22" i="2"/>
  <c r="D22" i="2"/>
  <c r="C22" i="2"/>
  <c r="B22" i="2"/>
  <c r="F21" i="2"/>
  <c r="E21" i="2"/>
  <c r="D21" i="2"/>
  <c r="C21" i="2"/>
  <c r="B21" i="2"/>
  <c r="F20" i="2"/>
  <c r="E20" i="2"/>
  <c r="D20" i="2"/>
  <c r="C20" i="2"/>
  <c r="B20" i="2"/>
  <c r="F19" i="2"/>
  <c r="E19" i="2"/>
  <c r="D19" i="2"/>
  <c r="C19" i="2"/>
  <c r="B19" i="2"/>
  <c r="F18" i="2"/>
  <c r="E18" i="2"/>
  <c r="D18" i="2"/>
  <c r="C18" i="2"/>
  <c r="B18" i="2"/>
  <c r="F17" i="2"/>
  <c r="E17" i="2"/>
  <c r="D17" i="2"/>
  <c r="C17" i="2"/>
  <c r="B17" i="2"/>
  <c r="F16" i="2"/>
  <c r="E16" i="2"/>
  <c r="D16" i="2"/>
  <c r="C16" i="2"/>
  <c r="B16" i="2"/>
  <c r="F14" i="2"/>
  <c r="E14" i="2"/>
  <c r="D14" i="2"/>
  <c r="C14" i="2"/>
  <c r="B14" i="2"/>
  <c r="F11" i="2"/>
  <c r="E11" i="2"/>
  <c r="D11" i="2"/>
  <c r="C11" i="2"/>
  <c r="B11" i="2"/>
  <c r="F105" i="34"/>
  <c r="E105" i="34"/>
  <c r="D105" i="34"/>
  <c r="C105" i="34"/>
  <c r="B105" i="34"/>
  <c r="F104" i="34"/>
  <c r="E104" i="34"/>
  <c r="D104" i="34"/>
  <c r="C104" i="34"/>
  <c r="B104" i="34"/>
  <c r="F103" i="34"/>
  <c r="E103" i="34"/>
  <c r="D103" i="34"/>
  <c r="C103" i="34"/>
  <c r="B103" i="34"/>
  <c r="F102" i="34"/>
  <c r="E102" i="34"/>
  <c r="D102" i="34"/>
  <c r="C102" i="34"/>
  <c r="B102" i="34"/>
  <c r="F101" i="34"/>
  <c r="E101" i="34"/>
  <c r="D101" i="34"/>
  <c r="C101" i="34"/>
  <c r="B101" i="34"/>
  <c r="F100" i="34"/>
  <c r="E100" i="34"/>
  <c r="D100" i="34"/>
  <c r="C100" i="34"/>
  <c r="B100" i="34"/>
  <c r="F99" i="34"/>
  <c r="E99" i="34"/>
  <c r="D99" i="34"/>
  <c r="C99" i="34"/>
  <c r="B99" i="34"/>
  <c r="F96" i="34"/>
  <c r="E96" i="34"/>
  <c r="D96" i="34"/>
  <c r="C96" i="34"/>
  <c r="B96" i="34"/>
  <c r="F95" i="34"/>
  <c r="E95" i="34"/>
  <c r="D95" i="34"/>
  <c r="C95" i="34"/>
  <c r="B95" i="34"/>
  <c r="F94" i="34"/>
  <c r="E94" i="34"/>
  <c r="D94" i="34"/>
  <c r="C94" i="34"/>
  <c r="B94" i="34"/>
  <c r="F93" i="34"/>
  <c r="E93" i="34"/>
  <c r="D93" i="34"/>
  <c r="C93" i="34"/>
  <c r="B93" i="34"/>
  <c r="F92" i="34"/>
  <c r="E92" i="34"/>
  <c r="D92" i="34"/>
  <c r="C92" i="34"/>
  <c r="B92" i="34"/>
  <c r="F91" i="34"/>
  <c r="E91" i="34"/>
  <c r="D91" i="34"/>
  <c r="C91" i="34"/>
  <c r="B91" i="34"/>
  <c r="F87" i="34"/>
  <c r="E87" i="34"/>
  <c r="D87" i="34"/>
  <c r="C87" i="34"/>
  <c r="B87" i="34"/>
  <c r="F86" i="34"/>
  <c r="E86" i="34"/>
  <c r="D86" i="34"/>
  <c r="C86" i="34"/>
  <c r="B86" i="34"/>
  <c r="F85" i="34"/>
  <c r="E85" i="34"/>
  <c r="D85" i="34"/>
  <c r="C85" i="34"/>
  <c r="B85" i="34"/>
  <c r="F84" i="34"/>
  <c r="E84" i="34"/>
  <c r="D84" i="34"/>
  <c r="C84" i="34"/>
  <c r="B84" i="34"/>
  <c r="F83" i="34"/>
  <c r="E83" i="34"/>
  <c r="D83" i="34"/>
  <c r="C83" i="34"/>
  <c r="B83" i="34"/>
  <c r="F82" i="34"/>
  <c r="E82" i="34"/>
  <c r="D82" i="34"/>
  <c r="C82" i="34"/>
  <c r="B82" i="34"/>
  <c r="F81" i="34"/>
  <c r="E81" i="34"/>
  <c r="D81" i="34"/>
  <c r="C81" i="34"/>
  <c r="B81" i="34"/>
  <c r="F80" i="34"/>
  <c r="E80" i="34"/>
  <c r="D80" i="34"/>
  <c r="C80" i="34"/>
  <c r="B80" i="34"/>
  <c r="F79" i="34"/>
  <c r="E79" i="34"/>
  <c r="D79" i="34"/>
  <c r="C79" i="34"/>
  <c r="B79" i="34"/>
  <c r="F78" i="34"/>
  <c r="E78" i="34"/>
  <c r="D78" i="34"/>
  <c r="C78" i="34"/>
  <c r="B78" i="34"/>
  <c r="F77" i="34"/>
  <c r="E77" i="34"/>
  <c r="D77" i="34"/>
  <c r="C77" i="34"/>
  <c r="B77" i="34"/>
  <c r="F76" i="34"/>
  <c r="E76" i="34"/>
  <c r="D76" i="34"/>
  <c r="C76" i="34"/>
  <c r="B76" i="34"/>
  <c r="F75" i="34"/>
  <c r="E75" i="34"/>
  <c r="D75" i="34"/>
  <c r="C75" i="34"/>
  <c r="B75" i="34"/>
  <c r="F74" i="34"/>
  <c r="E74" i="34"/>
  <c r="D74" i="34"/>
  <c r="C74" i="34"/>
  <c r="B74" i="34"/>
  <c r="F73" i="34"/>
  <c r="E73" i="34"/>
  <c r="D73" i="34"/>
  <c r="C73" i="34"/>
  <c r="B73" i="34"/>
  <c r="F72" i="34"/>
  <c r="E72" i="34"/>
  <c r="D72" i="34"/>
  <c r="C72" i="34"/>
  <c r="B72" i="34"/>
  <c r="F71" i="34"/>
  <c r="E71" i="34"/>
  <c r="D71" i="34"/>
  <c r="C71" i="34"/>
  <c r="B71" i="34"/>
  <c r="F70" i="34"/>
  <c r="E70" i="34"/>
  <c r="D70" i="34"/>
  <c r="C70" i="34"/>
  <c r="B70" i="34"/>
  <c r="F69" i="34"/>
  <c r="E69" i="34"/>
  <c r="D69" i="34"/>
  <c r="C69" i="34"/>
  <c r="B69" i="34"/>
  <c r="F68" i="34"/>
  <c r="E68" i="34"/>
  <c r="D68" i="34"/>
  <c r="C68" i="34"/>
  <c r="B68" i="34"/>
  <c r="F67" i="34"/>
  <c r="E67" i="34"/>
  <c r="D67" i="34"/>
  <c r="C67" i="34"/>
  <c r="B67" i="34"/>
  <c r="F66" i="34"/>
  <c r="E66" i="34"/>
  <c r="D66" i="34"/>
  <c r="C66" i="34"/>
  <c r="B66" i="34"/>
  <c r="F65" i="34"/>
  <c r="E65" i="34"/>
  <c r="D65" i="34"/>
  <c r="C65" i="34"/>
  <c r="B65" i="34"/>
  <c r="F64" i="34"/>
  <c r="E64" i="34"/>
  <c r="D64" i="34"/>
  <c r="C64" i="34"/>
  <c r="B64" i="34"/>
  <c r="F63" i="34"/>
  <c r="E63" i="34"/>
  <c r="D63" i="34"/>
  <c r="C63" i="34"/>
  <c r="B63" i="34"/>
  <c r="F62" i="34"/>
  <c r="E62" i="34"/>
  <c r="D62" i="34"/>
  <c r="C62" i="34"/>
  <c r="B62" i="34"/>
  <c r="F61" i="34"/>
  <c r="E61" i="34"/>
  <c r="D61" i="34"/>
  <c r="C61" i="34"/>
  <c r="B61" i="34"/>
  <c r="F60" i="34"/>
  <c r="E60" i="34"/>
  <c r="D60" i="34"/>
  <c r="C60" i="34"/>
  <c r="B60" i="34"/>
  <c r="F59" i="34"/>
  <c r="E59" i="34"/>
  <c r="D59" i="34"/>
  <c r="C59" i="34"/>
  <c r="B59" i="34"/>
  <c r="F58" i="34"/>
  <c r="E58" i="34"/>
  <c r="D58" i="34"/>
  <c r="C58" i="34"/>
  <c r="B58" i="34"/>
  <c r="F57" i="34"/>
  <c r="E57" i="34"/>
  <c r="D57" i="34"/>
  <c r="C57" i="34"/>
  <c r="B57" i="34"/>
  <c r="F56" i="34"/>
  <c r="E56" i="34"/>
  <c r="D56" i="34"/>
  <c r="C56" i="34"/>
  <c r="B56" i="34"/>
  <c r="F55" i="34"/>
  <c r="E55" i="34"/>
  <c r="D55" i="34"/>
  <c r="C55" i="34"/>
  <c r="B55" i="34"/>
  <c r="F54" i="34"/>
  <c r="E54" i="34"/>
  <c r="D54" i="34"/>
  <c r="C54" i="34"/>
  <c r="B54" i="34"/>
  <c r="F51" i="34"/>
  <c r="E51" i="34"/>
  <c r="D51" i="34"/>
  <c r="C51" i="34"/>
  <c r="B51" i="34"/>
  <c r="F50" i="34"/>
  <c r="E50" i="34"/>
  <c r="D50" i="34"/>
  <c r="C50" i="34"/>
  <c r="B50" i="34"/>
  <c r="F49" i="34"/>
  <c r="E49" i="34"/>
  <c r="D49" i="34"/>
  <c r="C49" i="34"/>
  <c r="B49" i="34"/>
  <c r="F46" i="34"/>
  <c r="E46" i="34"/>
  <c r="D46" i="34"/>
  <c r="C46" i="34"/>
  <c r="B46" i="34"/>
  <c r="F43" i="34"/>
  <c r="E43" i="34"/>
  <c r="D43" i="34"/>
  <c r="C43" i="34"/>
  <c r="B43" i="34"/>
  <c r="F40" i="34"/>
  <c r="E40" i="34"/>
  <c r="D40" i="34"/>
  <c r="C40" i="34"/>
  <c r="B40" i="34"/>
  <c r="F37" i="34"/>
  <c r="E37" i="34"/>
  <c r="D37" i="34"/>
  <c r="C37" i="34"/>
  <c r="B37" i="34"/>
  <c r="F36" i="34"/>
  <c r="E36" i="34"/>
  <c r="D36" i="34"/>
  <c r="C36" i="34"/>
  <c r="B36" i="34"/>
  <c r="F33" i="34"/>
  <c r="E33" i="34"/>
  <c r="D33" i="34"/>
  <c r="C33" i="34"/>
  <c r="B33" i="34"/>
  <c r="F32" i="34"/>
  <c r="E32" i="34"/>
  <c r="D32" i="34"/>
  <c r="C32" i="34"/>
  <c r="B32" i="34"/>
  <c r="F31" i="34"/>
  <c r="E31" i="34"/>
  <c r="D31" i="34"/>
  <c r="C31" i="34"/>
  <c r="B31" i="34"/>
  <c r="F30" i="34"/>
  <c r="E30" i="34"/>
  <c r="D30" i="34"/>
  <c r="C30" i="34"/>
  <c r="B30" i="34"/>
  <c r="F27" i="34"/>
  <c r="E27" i="34"/>
  <c r="D27" i="34"/>
  <c r="C27" i="34"/>
  <c r="B27" i="34"/>
  <c r="F26" i="34"/>
  <c r="E26" i="34"/>
  <c r="D26" i="34"/>
  <c r="C26" i="34"/>
  <c r="B26" i="34"/>
  <c r="F25" i="34"/>
  <c r="E25" i="34"/>
  <c r="D25" i="34"/>
  <c r="C25" i="34"/>
  <c r="B25" i="34"/>
  <c r="F24" i="34"/>
  <c r="E24" i="34"/>
  <c r="D24" i="34"/>
  <c r="C24" i="34"/>
  <c r="B24" i="34"/>
  <c r="F23" i="34"/>
  <c r="E23" i="34"/>
  <c r="D23" i="34"/>
  <c r="C23" i="34"/>
  <c r="B23" i="34"/>
  <c r="F22" i="34"/>
  <c r="E22" i="34"/>
  <c r="D22" i="34"/>
  <c r="C22" i="34"/>
  <c r="B22" i="34"/>
  <c r="F21" i="34"/>
  <c r="E21" i="34"/>
  <c r="D21" i="34"/>
  <c r="C21" i="34"/>
  <c r="B21" i="34"/>
  <c r="F20" i="34"/>
  <c r="E20" i="34"/>
  <c r="D20" i="34"/>
  <c r="C20" i="34"/>
  <c r="B20" i="34"/>
  <c r="F19" i="34"/>
  <c r="E19" i="34"/>
  <c r="D19" i="34"/>
  <c r="C19" i="34"/>
  <c r="B19" i="34"/>
  <c r="F18" i="34"/>
  <c r="E18" i="34"/>
  <c r="D18" i="34"/>
  <c r="C18" i="34"/>
  <c r="B18" i="34"/>
  <c r="F17" i="34"/>
  <c r="E17" i="34"/>
  <c r="D17" i="34"/>
  <c r="C17" i="34"/>
  <c r="B17" i="34"/>
  <c r="F16" i="34"/>
  <c r="E16" i="34"/>
  <c r="D16" i="34"/>
  <c r="C16" i="34"/>
  <c r="B16" i="34"/>
  <c r="F14" i="34"/>
  <c r="E14" i="34"/>
  <c r="D14" i="34"/>
  <c r="C14" i="34"/>
  <c r="B14" i="34"/>
  <c r="F11" i="34"/>
  <c r="E11" i="34"/>
  <c r="D11" i="34"/>
  <c r="C11" i="34"/>
  <c r="B11" i="34"/>
  <c r="F105" i="35"/>
  <c r="E105" i="35"/>
  <c r="D105" i="35"/>
  <c r="C105" i="35"/>
  <c r="B105" i="35"/>
  <c r="F104" i="35"/>
  <c r="E104" i="35"/>
  <c r="D104" i="35"/>
  <c r="C104" i="35"/>
  <c r="B104" i="35"/>
  <c r="F103" i="35"/>
  <c r="E103" i="35"/>
  <c r="D103" i="35"/>
  <c r="C103" i="35"/>
  <c r="B103" i="35"/>
  <c r="F102" i="35"/>
  <c r="E102" i="35"/>
  <c r="D102" i="35"/>
  <c r="C102" i="35"/>
  <c r="B102" i="35"/>
  <c r="F101" i="35"/>
  <c r="E101" i="35"/>
  <c r="D101" i="35"/>
  <c r="C101" i="35"/>
  <c r="B101" i="35"/>
  <c r="F100" i="35"/>
  <c r="E100" i="35"/>
  <c r="D100" i="35"/>
  <c r="C100" i="35"/>
  <c r="B100" i="35"/>
  <c r="F99" i="35"/>
  <c r="E99" i="35"/>
  <c r="D99" i="35"/>
  <c r="C99" i="35"/>
  <c r="B99" i="35"/>
  <c r="F96" i="35"/>
  <c r="E96" i="35"/>
  <c r="D96" i="35"/>
  <c r="C96" i="35"/>
  <c r="B96" i="35"/>
  <c r="F95" i="35"/>
  <c r="E95" i="35"/>
  <c r="D95" i="35"/>
  <c r="C95" i="35"/>
  <c r="B95" i="35"/>
  <c r="F94" i="35"/>
  <c r="E94" i="35"/>
  <c r="D94" i="35"/>
  <c r="C94" i="35"/>
  <c r="B94" i="35"/>
  <c r="F93" i="35"/>
  <c r="E93" i="35"/>
  <c r="D93" i="35"/>
  <c r="C93" i="35"/>
  <c r="B93" i="35"/>
  <c r="F92" i="35"/>
  <c r="E92" i="35"/>
  <c r="D92" i="35"/>
  <c r="C92" i="35"/>
  <c r="B92" i="35"/>
  <c r="F91" i="35"/>
  <c r="E91" i="35"/>
  <c r="D91" i="35"/>
  <c r="C91" i="35"/>
  <c r="B91" i="35"/>
  <c r="F87" i="35"/>
  <c r="E87" i="35"/>
  <c r="D87" i="35"/>
  <c r="C87" i="35"/>
  <c r="B87" i="35"/>
  <c r="F86" i="35"/>
  <c r="E86" i="35"/>
  <c r="D86" i="35"/>
  <c r="C86" i="35"/>
  <c r="B86" i="35"/>
  <c r="F85" i="35"/>
  <c r="E85" i="35"/>
  <c r="D85" i="35"/>
  <c r="C85" i="35"/>
  <c r="B85" i="35"/>
  <c r="F84" i="35"/>
  <c r="E84" i="35"/>
  <c r="D84" i="35"/>
  <c r="C84" i="35"/>
  <c r="B84" i="35"/>
  <c r="F83" i="35"/>
  <c r="E83" i="35"/>
  <c r="D83" i="35"/>
  <c r="C83" i="35"/>
  <c r="B83" i="35"/>
  <c r="F82" i="35"/>
  <c r="E82" i="35"/>
  <c r="D82" i="35"/>
  <c r="C82" i="35"/>
  <c r="B82" i="35"/>
  <c r="F81" i="35"/>
  <c r="E81" i="35"/>
  <c r="D81" i="35"/>
  <c r="C81" i="35"/>
  <c r="B81" i="35"/>
  <c r="F80" i="35"/>
  <c r="E80" i="35"/>
  <c r="D80" i="35"/>
  <c r="C80" i="35"/>
  <c r="B80" i="35"/>
  <c r="F79" i="35"/>
  <c r="E79" i="35"/>
  <c r="D79" i="35"/>
  <c r="C79" i="35"/>
  <c r="B79" i="35"/>
  <c r="F78" i="35"/>
  <c r="E78" i="35"/>
  <c r="D78" i="35"/>
  <c r="C78" i="35"/>
  <c r="B78" i="35"/>
  <c r="F77" i="35"/>
  <c r="E77" i="35"/>
  <c r="D77" i="35"/>
  <c r="C77" i="35"/>
  <c r="B77" i="35"/>
  <c r="F76" i="35"/>
  <c r="E76" i="35"/>
  <c r="D76" i="35"/>
  <c r="C76" i="35"/>
  <c r="B76" i="35"/>
  <c r="F75" i="35"/>
  <c r="E75" i="35"/>
  <c r="D75" i="35"/>
  <c r="C75" i="35"/>
  <c r="B75" i="35"/>
  <c r="F74" i="35"/>
  <c r="E74" i="35"/>
  <c r="D74" i="35"/>
  <c r="C74" i="35"/>
  <c r="B74" i="35"/>
  <c r="F73" i="35"/>
  <c r="E73" i="35"/>
  <c r="D73" i="35"/>
  <c r="C73" i="35"/>
  <c r="B73" i="35"/>
  <c r="F72" i="35"/>
  <c r="E72" i="35"/>
  <c r="D72" i="35"/>
  <c r="C72" i="35"/>
  <c r="B72" i="35"/>
  <c r="F71" i="35"/>
  <c r="E71" i="35"/>
  <c r="D71" i="35"/>
  <c r="C71" i="35"/>
  <c r="B71" i="35"/>
  <c r="F70" i="35"/>
  <c r="E70" i="35"/>
  <c r="D70" i="35"/>
  <c r="C70" i="35"/>
  <c r="B70" i="35"/>
  <c r="F69" i="35"/>
  <c r="E69" i="35"/>
  <c r="D69" i="35"/>
  <c r="C69" i="35"/>
  <c r="B69" i="35"/>
  <c r="F68" i="35"/>
  <c r="E68" i="35"/>
  <c r="D68" i="35"/>
  <c r="C68" i="35"/>
  <c r="B68" i="35"/>
  <c r="F67" i="35"/>
  <c r="E67" i="35"/>
  <c r="D67" i="35"/>
  <c r="C67" i="35"/>
  <c r="B67" i="35"/>
  <c r="F66" i="35"/>
  <c r="E66" i="35"/>
  <c r="D66" i="35"/>
  <c r="C66" i="35"/>
  <c r="B66" i="35"/>
  <c r="F65" i="35"/>
  <c r="E65" i="35"/>
  <c r="D65" i="35"/>
  <c r="C65" i="35"/>
  <c r="B65" i="35"/>
  <c r="F64" i="35"/>
  <c r="E64" i="35"/>
  <c r="D64" i="35"/>
  <c r="C64" i="35"/>
  <c r="B64" i="35"/>
  <c r="F63" i="35"/>
  <c r="E63" i="35"/>
  <c r="D63" i="35"/>
  <c r="C63" i="35"/>
  <c r="B63" i="35"/>
  <c r="F62" i="35"/>
  <c r="E62" i="35"/>
  <c r="D62" i="35"/>
  <c r="C62" i="35"/>
  <c r="B62" i="35"/>
  <c r="F61" i="35"/>
  <c r="E61" i="35"/>
  <c r="D61" i="35"/>
  <c r="C61" i="35"/>
  <c r="B61" i="35"/>
  <c r="F60" i="35"/>
  <c r="E60" i="35"/>
  <c r="D60" i="35"/>
  <c r="C60" i="35"/>
  <c r="B60" i="35"/>
  <c r="F59" i="35"/>
  <c r="E59" i="35"/>
  <c r="D59" i="35"/>
  <c r="C59" i="35"/>
  <c r="B59" i="35"/>
  <c r="F58" i="35"/>
  <c r="E58" i="35"/>
  <c r="D58" i="35"/>
  <c r="C58" i="35"/>
  <c r="B58" i="35"/>
  <c r="F57" i="35"/>
  <c r="E57" i="35"/>
  <c r="D57" i="35"/>
  <c r="C57" i="35"/>
  <c r="B57" i="35"/>
  <c r="F56" i="35"/>
  <c r="E56" i="35"/>
  <c r="D56" i="35"/>
  <c r="C56" i="35"/>
  <c r="B56" i="35"/>
  <c r="F55" i="35"/>
  <c r="E55" i="35"/>
  <c r="D55" i="35"/>
  <c r="C55" i="35"/>
  <c r="B55" i="35"/>
  <c r="F54" i="35"/>
  <c r="E54" i="35"/>
  <c r="D54" i="35"/>
  <c r="C54" i="35"/>
  <c r="B54" i="35"/>
  <c r="F51" i="35"/>
  <c r="E51" i="35"/>
  <c r="D51" i="35"/>
  <c r="C51" i="35"/>
  <c r="B51" i="35"/>
  <c r="F50" i="35"/>
  <c r="E50" i="35"/>
  <c r="D50" i="35"/>
  <c r="C50" i="35"/>
  <c r="B50" i="35"/>
  <c r="F49" i="35"/>
  <c r="E49" i="35"/>
  <c r="D49" i="35"/>
  <c r="C49" i="35"/>
  <c r="B49" i="35"/>
  <c r="F46" i="35"/>
  <c r="E46" i="35"/>
  <c r="D46" i="35"/>
  <c r="C46" i="35"/>
  <c r="B46" i="35"/>
  <c r="F43" i="35"/>
  <c r="E43" i="35"/>
  <c r="D43" i="35"/>
  <c r="C43" i="35"/>
  <c r="B43" i="35"/>
  <c r="F40" i="35"/>
  <c r="E40" i="35"/>
  <c r="D40" i="35"/>
  <c r="C40" i="35"/>
  <c r="B40" i="35"/>
  <c r="F37" i="35"/>
  <c r="E37" i="35"/>
  <c r="D37" i="35"/>
  <c r="C37" i="35"/>
  <c r="B37" i="35"/>
  <c r="F36" i="35"/>
  <c r="E36" i="35"/>
  <c r="D36" i="35"/>
  <c r="C36" i="35"/>
  <c r="B36" i="35"/>
  <c r="F33" i="35"/>
  <c r="E33" i="35"/>
  <c r="D33" i="35"/>
  <c r="C33" i="35"/>
  <c r="B33" i="35"/>
  <c r="F32" i="35"/>
  <c r="E32" i="35"/>
  <c r="D32" i="35"/>
  <c r="C32" i="35"/>
  <c r="B32" i="35"/>
  <c r="F31" i="35"/>
  <c r="E31" i="35"/>
  <c r="D31" i="35"/>
  <c r="C31" i="35"/>
  <c r="B31" i="35"/>
  <c r="F30" i="35"/>
  <c r="E30" i="35"/>
  <c r="D30" i="35"/>
  <c r="C30" i="35"/>
  <c r="B30" i="35"/>
  <c r="F27" i="35"/>
  <c r="E27" i="35"/>
  <c r="D27" i="35"/>
  <c r="C27" i="35"/>
  <c r="B27" i="35"/>
  <c r="F26" i="35"/>
  <c r="E26" i="35"/>
  <c r="D26" i="35"/>
  <c r="C26" i="35"/>
  <c r="B26" i="35"/>
  <c r="F25" i="35"/>
  <c r="E25" i="35"/>
  <c r="D25" i="35"/>
  <c r="C25" i="35"/>
  <c r="B25" i="35"/>
  <c r="F24" i="35"/>
  <c r="E24" i="35"/>
  <c r="D24" i="35"/>
  <c r="C24" i="35"/>
  <c r="B24" i="35"/>
  <c r="F23" i="35"/>
  <c r="E23" i="35"/>
  <c r="D23" i="35"/>
  <c r="C23" i="35"/>
  <c r="B23" i="35"/>
  <c r="F22" i="35"/>
  <c r="E22" i="35"/>
  <c r="D22" i="35"/>
  <c r="C22" i="35"/>
  <c r="B22" i="35"/>
  <c r="F21" i="35"/>
  <c r="E21" i="35"/>
  <c r="D21" i="35"/>
  <c r="C21" i="35"/>
  <c r="B21" i="35"/>
  <c r="F20" i="35"/>
  <c r="E20" i="35"/>
  <c r="D20" i="35"/>
  <c r="C20" i="35"/>
  <c r="B20" i="35"/>
  <c r="F19" i="35"/>
  <c r="E19" i="35"/>
  <c r="D19" i="35"/>
  <c r="C19" i="35"/>
  <c r="B19" i="35"/>
  <c r="F18" i="35"/>
  <c r="E18" i="35"/>
  <c r="D18" i="35"/>
  <c r="C18" i="35"/>
  <c r="B18" i="35"/>
  <c r="F17" i="35"/>
  <c r="E17" i="35"/>
  <c r="D17" i="35"/>
  <c r="C17" i="35"/>
  <c r="B17" i="35"/>
  <c r="F16" i="35"/>
  <c r="E16" i="35"/>
  <c r="D16" i="35"/>
  <c r="C16" i="35"/>
  <c r="B16" i="35"/>
  <c r="F14" i="35"/>
  <c r="E14" i="35"/>
  <c r="D14" i="35"/>
  <c r="C14" i="35"/>
  <c r="B14" i="35"/>
  <c r="F11" i="35"/>
  <c r="E11" i="35"/>
  <c r="D11" i="35"/>
  <c r="C11" i="35"/>
  <c r="B11" i="35"/>
  <c r="F105" i="5"/>
  <c r="E105" i="5"/>
  <c r="D105" i="5"/>
  <c r="C105" i="5"/>
  <c r="B105" i="5"/>
  <c r="F104" i="5"/>
  <c r="E104" i="5"/>
  <c r="D104" i="5"/>
  <c r="C104" i="5"/>
  <c r="B104" i="5"/>
  <c r="F103" i="5"/>
  <c r="E103" i="5"/>
  <c r="D103" i="5"/>
  <c r="C103" i="5"/>
  <c r="B103" i="5"/>
  <c r="F102" i="5"/>
  <c r="E102" i="5"/>
  <c r="D102" i="5"/>
  <c r="C102" i="5"/>
  <c r="B102" i="5"/>
  <c r="F101" i="5"/>
  <c r="E101" i="5"/>
  <c r="D101" i="5"/>
  <c r="C101" i="5"/>
  <c r="B101" i="5"/>
  <c r="F100" i="5"/>
  <c r="E100" i="5"/>
  <c r="D100" i="5"/>
  <c r="C100" i="5"/>
  <c r="B100" i="5"/>
  <c r="F99" i="5"/>
  <c r="E99" i="5"/>
  <c r="D99" i="5"/>
  <c r="C99" i="5"/>
  <c r="B99" i="5"/>
  <c r="F96" i="5"/>
  <c r="E96" i="5"/>
  <c r="D96" i="5"/>
  <c r="C96" i="5"/>
  <c r="B96" i="5"/>
  <c r="F95" i="5"/>
  <c r="E95" i="5"/>
  <c r="D95" i="5"/>
  <c r="C95" i="5"/>
  <c r="B95" i="5"/>
  <c r="F94" i="5"/>
  <c r="E94" i="5"/>
  <c r="D94" i="5"/>
  <c r="C94" i="5"/>
  <c r="B94" i="5"/>
  <c r="F93" i="5"/>
  <c r="E93" i="5"/>
  <c r="D93" i="5"/>
  <c r="C93" i="5"/>
  <c r="B93" i="5"/>
  <c r="F92" i="5"/>
  <c r="E92" i="5"/>
  <c r="D92" i="5"/>
  <c r="C92" i="5"/>
  <c r="B92" i="5"/>
  <c r="F91" i="5"/>
  <c r="E91" i="5"/>
  <c r="D91" i="5"/>
  <c r="C91" i="5"/>
  <c r="B91" i="5"/>
  <c r="F87" i="5"/>
  <c r="E87" i="5"/>
  <c r="D87" i="5"/>
  <c r="C87" i="5"/>
  <c r="B87" i="5"/>
  <c r="F86" i="5"/>
  <c r="E86" i="5"/>
  <c r="D86" i="5"/>
  <c r="C86" i="5"/>
  <c r="B86" i="5"/>
  <c r="F85" i="5"/>
  <c r="E85" i="5"/>
  <c r="D85" i="5"/>
  <c r="C85" i="5"/>
  <c r="B85" i="5"/>
  <c r="F84" i="5"/>
  <c r="E84" i="5"/>
  <c r="D84" i="5"/>
  <c r="C84" i="5"/>
  <c r="B84" i="5"/>
  <c r="F83" i="5"/>
  <c r="E83" i="5"/>
  <c r="D83" i="5"/>
  <c r="C83" i="5"/>
  <c r="B83" i="5"/>
  <c r="F82" i="5"/>
  <c r="E82" i="5"/>
  <c r="D82" i="5"/>
  <c r="C82" i="5"/>
  <c r="B82" i="5"/>
  <c r="F81" i="5"/>
  <c r="E81" i="5"/>
  <c r="D81" i="5"/>
  <c r="C81" i="5"/>
  <c r="B81" i="5"/>
  <c r="F80" i="5"/>
  <c r="E80" i="5"/>
  <c r="D80" i="5"/>
  <c r="C80" i="5"/>
  <c r="B80" i="5"/>
  <c r="F79" i="5"/>
  <c r="E79" i="5"/>
  <c r="D79" i="5"/>
  <c r="C79" i="5"/>
  <c r="B79" i="5"/>
  <c r="F78" i="5"/>
  <c r="E78" i="5"/>
  <c r="D78" i="5"/>
  <c r="C78" i="5"/>
  <c r="B78" i="5"/>
  <c r="F77" i="5"/>
  <c r="E77" i="5"/>
  <c r="D77" i="5"/>
  <c r="C77" i="5"/>
  <c r="B77" i="5"/>
  <c r="F76" i="5"/>
  <c r="E76" i="5"/>
  <c r="D76" i="5"/>
  <c r="C76" i="5"/>
  <c r="B76" i="5"/>
  <c r="F75" i="5"/>
  <c r="E75" i="5"/>
  <c r="D75" i="5"/>
  <c r="C75" i="5"/>
  <c r="B75" i="5"/>
  <c r="F74" i="5"/>
  <c r="E74" i="5"/>
  <c r="D74" i="5"/>
  <c r="C74" i="5"/>
  <c r="B74" i="5"/>
  <c r="F73" i="5"/>
  <c r="E73" i="5"/>
  <c r="D73" i="5"/>
  <c r="C73" i="5"/>
  <c r="B73" i="5"/>
  <c r="F72" i="5"/>
  <c r="E72" i="5"/>
  <c r="D72" i="5"/>
  <c r="C72" i="5"/>
  <c r="B72" i="5"/>
  <c r="F71" i="5"/>
  <c r="E71" i="5"/>
  <c r="D71" i="5"/>
  <c r="C71" i="5"/>
  <c r="B71" i="5"/>
  <c r="F70" i="5"/>
  <c r="E70" i="5"/>
  <c r="D70" i="5"/>
  <c r="C70" i="5"/>
  <c r="B70" i="5"/>
  <c r="F69" i="5"/>
  <c r="E69" i="5"/>
  <c r="D69" i="5"/>
  <c r="C69" i="5"/>
  <c r="B69" i="5"/>
  <c r="F68" i="5"/>
  <c r="E68" i="5"/>
  <c r="D68" i="5"/>
  <c r="C68" i="5"/>
  <c r="B68" i="5"/>
  <c r="F67" i="5"/>
  <c r="E67" i="5"/>
  <c r="D67" i="5"/>
  <c r="C67" i="5"/>
  <c r="B67" i="5"/>
  <c r="F66" i="5"/>
  <c r="E66" i="5"/>
  <c r="D66" i="5"/>
  <c r="C66" i="5"/>
  <c r="B66" i="5"/>
  <c r="F65" i="5"/>
  <c r="E65" i="5"/>
  <c r="D65" i="5"/>
  <c r="C65" i="5"/>
  <c r="B65" i="5"/>
  <c r="F64" i="5"/>
  <c r="E64" i="5"/>
  <c r="D64" i="5"/>
  <c r="C64" i="5"/>
  <c r="B64" i="5"/>
  <c r="F63" i="5"/>
  <c r="E63" i="5"/>
  <c r="D63" i="5"/>
  <c r="C63" i="5"/>
  <c r="B63" i="5"/>
  <c r="F62" i="5"/>
  <c r="E62" i="5"/>
  <c r="D62" i="5"/>
  <c r="C62" i="5"/>
  <c r="B62" i="5"/>
  <c r="F61" i="5"/>
  <c r="E61" i="5"/>
  <c r="D61" i="5"/>
  <c r="C61" i="5"/>
  <c r="B61" i="5"/>
  <c r="F60" i="5"/>
  <c r="E60" i="5"/>
  <c r="D60" i="5"/>
  <c r="C60" i="5"/>
  <c r="B60" i="5"/>
  <c r="F59" i="5"/>
  <c r="E59" i="5"/>
  <c r="D59" i="5"/>
  <c r="C59" i="5"/>
  <c r="B59" i="5"/>
  <c r="F58" i="5"/>
  <c r="E58" i="5"/>
  <c r="D58" i="5"/>
  <c r="C58" i="5"/>
  <c r="B58" i="5"/>
  <c r="F57" i="5"/>
  <c r="E57" i="5"/>
  <c r="D57" i="5"/>
  <c r="C57" i="5"/>
  <c r="B57" i="5"/>
  <c r="F56" i="5"/>
  <c r="E56" i="5"/>
  <c r="D56" i="5"/>
  <c r="C56" i="5"/>
  <c r="B56" i="5"/>
  <c r="F55" i="5"/>
  <c r="E55" i="5"/>
  <c r="D55" i="5"/>
  <c r="C55" i="5"/>
  <c r="B55" i="5"/>
  <c r="F54" i="5"/>
  <c r="E54" i="5"/>
  <c r="D54" i="5"/>
  <c r="C54" i="5"/>
  <c r="B54" i="5"/>
  <c r="F51" i="5"/>
  <c r="E51" i="5"/>
  <c r="D51" i="5"/>
  <c r="C51" i="5"/>
  <c r="B51" i="5"/>
  <c r="F50" i="5"/>
  <c r="E50" i="5"/>
  <c r="D50" i="5"/>
  <c r="C50" i="5"/>
  <c r="B50" i="5"/>
  <c r="F49" i="5"/>
  <c r="E49" i="5"/>
  <c r="D49" i="5"/>
  <c r="C49" i="5"/>
  <c r="B49" i="5"/>
  <c r="F46" i="5"/>
  <c r="E46" i="5"/>
  <c r="D46" i="5"/>
  <c r="C46" i="5"/>
  <c r="B46" i="5"/>
  <c r="F43" i="5"/>
  <c r="E43" i="5"/>
  <c r="D43" i="5"/>
  <c r="C43" i="5"/>
  <c r="B43" i="5"/>
  <c r="F40" i="5"/>
  <c r="E40" i="5"/>
  <c r="D40" i="5"/>
  <c r="C40" i="5"/>
  <c r="B40" i="5"/>
  <c r="F37" i="5"/>
  <c r="E37" i="5"/>
  <c r="D37" i="5"/>
  <c r="C37" i="5"/>
  <c r="B37" i="5"/>
  <c r="F36" i="5"/>
  <c r="E36" i="5"/>
  <c r="D36" i="5"/>
  <c r="C36" i="5"/>
  <c r="B36" i="5"/>
  <c r="F33" i="5"/>
  <c r="E33" i="5"/>
  <c r="D33" i="5"/>
  <c r="C33" i="5"/>
  <c r="B33" i="5"/>
  <c r="F32" i="5"/>
  <c r="E32" i="5"/>
  <c r="D32" i="5"/>
  <c r="C32" i="5"/>
  <c r="B32" i="5"/>
  <c r="F31" i="5"/>
  <c r="E31" i="5"/>
  <c r="D31" i="5"/>
  <c r="C31" i="5"/>
  <c r="B31" i="5"/>
  <c r="F30" i="5"/>
  <c r="E30" i="5"/>
  <c r="D30" i="5"/>
  <c r="C30" i="5"/>
  <c r="B30" i="5"/>
  <c r="F27" i="5"/>
  <c r="E27" i="5"/>
  <c r="D27" i="5"/>
  <c r="C27" i="5"/>
  <c r="B27" i="5"/>
  <c r="F26" i="5"/>
  <c r="E26" i="5"/>
  <c r="D26" i="5"/>
  <c r="C26" i="5"/>
  <c r="B26" i="5"/>
  <c r="F25" i="5"/>
  <c r="E25" i="5"/>
  <c r="D25" i="5"/>
  <c r="C25" i="5"/>
  <c r="B25" i="5"/>
  <c r="F24" i="5"/>
  <c r="E24" i="5"/>
  <c r="D24" i="5"/>
  <c r="C24" i="5"/>
  <c r="B24" i="5"/>
  <c r="F23" i="5"/>
  <c r="E23" i="5"/>
  <c r="D23" i="5"/>
  <c r="C23" i="5"/>
  <c r="B23" i="5"/>
  <c r="F22" i="5"/>
  <c r="E22" i="5"/>
  <c r="D22" i="5"/>
  <c r="C22" i="5"/>
  <c r="B22" i="5"/>
  <c r="F21" i="5"/>
  <c r="E21" i="5"/>
  <c r="D21" i="5"/>
  <c r="C21" i="5"/>
  <c r="B21" i="5"/>
  <c r="F20" i="5"/>
  <c r="E20" i="5"/>
  <c r="D20" i="5"/>
  <c r="C20" i="5"/>
  <c r="B20" i="5"/>
  <c r="F19" i="5"/>
  <c r="E19" i="5"/>
  <c r="D19" i="5"/>
  <c r="C19" i="5"/>
  <c r="B19" i="5"/>
  <c r="F18" i="5"/>
  <c r="E18" i="5"/>
  <c r="D18" i="5"/>
  <c r="C18" i="5"/>
  <c r="B18" i="5"/>
  <c r="F17" i="5"/>
  <c r="E17" i="5"/>
  <c r="D17" i="5"/>
  <c r="C17" i="5"/>
  <c r="B17" i="5"/>
  <c r="F16" i="5"/>
  <c r="E16" i="5"/>
  <c r="D16" i="5"/>
  <c r="C16" i="5"/>
  <c r="B16" i="5"/>
  <c r="F14" i="5"/>
  <c r="E14" i="5"/>
  <c r="D14" i="5"/>
  <c r="C14" i="5"/>
  <c r="B14" i="5"/>
  <c r="F11" i="5"/>
  <c r="E11" i="5"/>
  <c r="D11" i="5"/>
  <c r="C11" i="5"/>
  <c r="B11" i="5"/>
  <c r="F105" i="18"/>
  <c r="E105" i="18"/>
  <c r="D105" i="18"/>
  <c r="C105" i="18"/>
  <c r="B105" i="18"/>
  <c r="F104" i="18"/>
  <c r="E104" i="18"/>
  <c r="D104" i="18"/>
  <c r="C104" i="18"/>
  <c r="B104" i="18"/>
  <c r="F103" i="18"/>
  <c r="E103" i="18"/>
  <c r="D103" i="18"/>
  <c r="C103" i="18"/>
  <c r="B103" i="18"/>
  <c r="F102" i="18"/>
  <c r="E102" i="18"/>
  <c r="D102" i="18"/>
  <c r="C102" i="18"/>
  <c r="B102" i="18"/>
  <c r="F101" i="18"/>
  <c r="E101" i="18"/>
  <c r="D101" i="18"/>
  <c r="C101" i="18"/>
  <c r="B101" i="18"/>
  <c r="F100" i="18"/>
  <c r="E100" i="18"/>
  <c r="D100" i="18"/>
  <c r="C100" i="18"/>
  <c r="B100" i="18"/>
  <c r="F99" i="18"/>
  <c r="E99" i="18"/>
  <c r="D99" i="18"/>
  <c r="C99" i="18"/>
  <c r="B99" i="18"/>
  <c r="F96" i="18"/>
  <c r="E96" i="18"/>
  <c r="D96" i="18"/>
  <c r="C96" i="18"/>
  <c r="B96" i="18"/>
  <c r="F95" i="18"/>
  <c r="E95" i="18"/>
  <c r="D95" i="18"/>
  <c r="C95" i="18"/>
  <c r="B95" i="18"/>
  <c r="F94" i="18"/>
  <c r="E94" i="18"/>
  <c r="D94" i="18"/>
  <c r="C94" i="18"/>
  <c r="B94" i="18"/>
  <c r="F93" i="18"/>
  <c r="E93" i="18"/>
  <c r="D93" i="18"/>
  <c r="C93" i="18"/>
  <c r="B93" i="18"/>
  <c r="F92" i="18"/>
  <c r="E92" i="18"/>
  <c r="D92" i="18"/>
  <c r="C92" i="18"/>
  <c r="B92" i="18"/>
  <c r="F91" i="18"/>
  <c r="E91" i="18"/>
  <c r="D91" i="18"/>
  <c r="C91" i="18"/>
  <c r="B91" i="18"/>
  <c r="F87" i="18"/>
  <c r="E87" i="18"/>
  <c r="D87" i="18"/>
  <c r="C87" i="18"/>
  <c r="B87" i="18"/>
  <c r="F86" i="18"/>
  <c r="E86" i="18"/>
  <c r="D86" i="18"/>
  <c r="C86" i="18"/>
  <c r="B86" i="18"/>
  <c r="F85" i="18"/>
  <c r="E85" i="18"/>
  <c r="D85" i="18"/>
  <c r="C85" i="18"/>
  <c r="B85" i="18"/>
  <c r="F84" i="18"/>
  <c r="E84" i="18"/>
  <c r="D84" i="18"/>
  <c r="C84" i="18"/>
  <c r="B84" i="18"/>
  <c r="F83" i="18"/>
  <c r="E83" i="18"/>
  <c r="D83" i="18"/>
  <c r="C83" i="18"/>
  <c r="B83" i="18"/>
  <c r="F82" i="18"/>
  <c r="E82" i="18"/>
  <c r="D82" i="18"/>
  <c r="C82" i="18"/>
  <c r="B82" i="18"/>
  <c r="F81" i="18"/>
  <c r="E81" i="18"/>
  <c r="D81" i="18"/>
  <c r="C81" i="18"/>
  <c r="B81" i="18"/>
  <c r="F80" i="18"/>
  <c r="E80" i="18"/>
  <c r="D80" i="18"/>
  <c r="C80" i="18"/>
  <c r="B80" i="18"/>
  <c r="F79" i="18"/>
  <c r="E79" i="18"/>
  <c r="D79" i="18"/>
  <c r="C79" i="18"/>
  <c r="B79" i="18"/>
  <c r="F78" i="18"/>
  <c r="E78" i="18"/>
  <c r="D78" i="18"/>
  <c r="C78" i="18"/>
  <c r="B78" i="18"/>
  <c r="F77" i="18"/>
  <c r="E77" i="18"/>
  <c r="D77" i="18"/>
  <c r="C77" i="18"/>
  <c r="B77" i="18"/>
  <c r="F76" i="18"/>
  <c r="E76" i="18"/>
  <c r="D76" i="18"/>
  <c r="C76" i="18"/>
  <c r="B76" i="18"/>
  <c r="F75" i="18"/>
  <c r="E75" i="18"/>
  <c r="D75" i="18"/>
  <c r="C75" i="18"/>
  <c r="B75" i="18"/>
  <c r="F74" i="18"/>
  <c r="E74" i="18"/>
  <c r="D74" i="18"/>
  <c r="C74" i="18"/>
  <c r="B74" i="18"/>
  <c r="F73" i="18"/>
  <c r="E73" i="18"/>
  <c r="D73" i="18"/>
  <c r="C73" i="18"/>
  <c r="B73" i="18"/>
  <c r="F72" i="18"/>
  <c r="E72" i="18"/>
  <c r="D72" i="18"/>
  <c r="C72" i="18"/>
  <c r="B72" i="18"/>
  <c r="F71" i="18"/>
  <c r="E71" i="18"/>
  <c r="D71" i="18"/>
  <c r="C71" i="18"/>
  <c r="B71" i="18"/>
  <c r="F70" i="18"/>
  <c r="E70" i="18"/>
  <c r="D70" i="18"/>
  <c r="C70" i="18"/>
  <c r="B70" i="18"/>
  <c r="F69" i="18"/>
  <c r="E69" i="18"/>
  <c r="D69" i="18"/>
  <c r="C69" i="18"/>
  <c r="B69" i="18"/>
  <c r="F68" i="18"/>
  <c r="E68" i="18"/>
  <c r="D68" i="18"/>
  <c r="C68" i="18"/>
  <c r="B68" i="18"/>
  <c r="F67" i="18"/>
  <c r="E67" i="18"/>
  <c r="D67" i="18"/>
  <c r="C67" i="18"/>
  <c r="B67" i="18"/>
  <c r="F66" i="18"/>
  <c r="E66" i="18"/>
  <c r="D66" i="18"/>
  <c r="C66" i="18"/>
  <c r="B66" i="18"/>
  <c r="F65" i="18"/>
  <c r="E65" i="18"/>
  <c r="D65" i="18"/>
  <c r="C65" i="18"/>
  <c r="B65" i="18"/>
  <c r="F64" i="18"/>
  <c r="E64" i="18"/>
  <c r="D64" i="18"/>
  <c r="C64" i="18"/>
  <c r="B64" i="18"/>
  <c r="F63" i="18"/>
  <c r="E63" i="18"/>
  <c r="D63" i="18"/>
  <c r="C63" i="18"/>
  <c r="B63" i="18"/>
  <c r="F62" i="18"/>
  <c r="E62" i="18"/>
  <c r="D62" i="18"/>
  <c r="C62" i="18"/>
  <c r="B62" i="18"/>
  <c r="F61" i="18"/>
  <c r="E61" i="18"/>
  <c r="D61" i="18"/>
  <c r="C61" i="18"/>
  <c r="B61" i="18"/>
  <c r="F60" i="18"/>
  <c r="E60" i="18"/>
  <c r="D60" i="18"/>
  <c r="C60" i="18"/>
  <c r="B60" i="18"/>
  <c r="F59" i="18"/>
  <c r="E59" i="18"/>
  <c r="D59" i="18"/>
  <c r="C59" i="18"/>
  <c r="B59" i="18"/>
  <c r="F58" i="18"/>
  <c r="E58" i="18"/>
  <c r="D58" i="18"/>
  <c r="C58" i="18"/>
  <c r="B58" i="18"/>
  <c r="F57" i="18"/>
  <c r="E57" i="18"/>
  <c r="D57" i="18"/>
  <c r="C57" i="18"/>
  <c r="B57" i="18"/>
  <c r="F56" i="18"/>
  <c r="E56" i="18"/>
  <c r="D56" i="18"/>
  <c r="C56" i="18"/>
  <c r="B56" i="18"/>
  <c r="F55" i="18"/>
  <c r="E55" i="18"/>
  <c r="D55" i="18"/>
  <c r="C55" i="18"/>
  <c r="B55" i="18"/>
  <c r="F54" i="18"/>
  <c r="E54" i="18"/>
  <c r="D54" i="18"/>
  <c r="C54" i="18"/>
  <c r="B54" i="18"/>
  <c r="F51" i="18"/>
  <c r="E51" i="18"/>
  <c r="D51" i="18"/>
  <c r="C51" i="18"/>
  <c r="B51" i="18"/>
  <c r="F50" i="18"/>
  <c r="E50" i="18"/>
  <c r="D50" i="18"/>
  <c r="C50" i="18"/>
  <c r="B50" i="18"/>
  <c r="F49" i="18"/>
  <c r="E49" i="18"/>
  <c r="D49" i="18"/>
  <c r="C49" i="18"/>
  <c r="B49" i="18"/>
  <c r="F46" i="18"/>
  <c r="E46" i="18"/>
  <c r="D46" i="18"/>
  <c r="C46" i="18"/>
  <c r="B46" i="18"/>
  <c r="F43" i="18"/>
  <c r="E43" i="18"/>
  <c r="D43" i="18"/>
  <c r="C43" i="18"/>
  <c r="B43" i="18"/>
  <c r="F40" i="18"/>
  <c r="E40" i="18"/>
  <c r="D40" i="18"/>
  <c r="C40" i="18"/>
  <c r="B40" i="18"/>
  <c r="F37" i="18"/>
  <c r="E37" i="18"/>
  <c r="D37" i="18"/>
  <c r="C37" i="18"/>
  <c r="B37" i="18"/>
  <c r="F36" i="18"/>
  <c r="E36" i="18"/>
  <c r="D36" i="18"/>
  <c r="C36" i="18"/>
  <c r="B36" i="18"/>
  <c r="F33" i="18"/>
  <c r="E33" i="18"/>
  <c r="D33" i="18"/>
  <c r="C33" i="18"/>
  <c r="B33" i="18"/>
  <c r="F32" i="18"/>
  <c r="E32" i="18"/>
  <c r="D32" i="18"/>
  <c r="C32" i="18"/>
  <c r="B32" i="18"/>
  <c r="F31" i="18"/>
  <c r="E31" i="18"/>
  <c r="D31" i="18"/>
  <c r="C31" i="18"/>
  <c r="B31" i="18"/>
  <c r="F30" i="18"/>
  <c r="E30" i="18"/>
  <c r="D30" i="18"/>
  <c r="C30" i="18"/>
  <c r="B30" i="18"/>
  <c r="F27" i="18"/>
  <c r="E27" i="18"/>
  <c r="D27" i="18"/>
  <c r="C27" i="18"/>
  <c r="B27" i="18"/>
  <c r="F26" i="18"/>
  <c r="E26" i="18"/>
  <c r="D26" i="18"/>
  <c r="C26" i="18"/>
  <c r="B26" i="18"/>
  <c r="F25" i="18"/>
  <c r="E25" i="18"/>
  <c r="D25" i="18"/>
  <c r="C25" i="18"/>
  <c r="B25" i="18"/>
  <c r="F24" i="18"/>
  <c r="E24" i="18"/>
  <c r="D24" i="18"/>
  <c r="C24" i="18"/>
  <c r="B24" i="18"/>
  <c r="F23" i="18"/>
  <c r="E23" i="18"/>
  <c r="D23" i="18"/>
  <c r="C23" i="18"/>
  <c r="B23" i="18"/>
  <c r="F22" i="18"/>
  <c r="E22" i="18"/>
  <c r="D22" i="18"/>
  <c r="C22" i="18"/>
  <c r="B22" i="18"/>
  <c r="F21" i="18"/>
  <c r="E21" i="18"/>
  <c r="D21" i="18"/>
  <c r="C21" i="18"/>
  <c r="B21" i="18"/>
  <c r="F20" i="18"/>
  <c r="E20" i="18"/>
  <c r="D20" i="18"/>
  <c r="C20" i="18"/>
  <c r="B20" i="18"/>
  <c r="F19" i="18"/>
  <c r="E19" i="18"/>
  <c r="D19" i="18"/>
  <c r="C19" i="18"/>
  <c r="B19" i="18"/>
  <c r="F18" i="18"/>
  <c r="E18" i="18"/>
  <c r="D18" i="18"/>
  <c r="C18" i="18"/>
  <c r="B18" i="18"/>
  <c r="F17" i="18"/>
  <c r="E17" i="18"/>
  <c r="D17" i="18"/>
  <c r="C17" i="18"/>
  <c r="B17" i="18"/>
  <c r="F16" i="18"/>
  <c r="E16" i="18"/>
  <c r="D16" i="18"/>
  <c r="C16" i="18"/>
  <c r="B16" i="18"/>
  <c r="F14" i="18"/>
  <c r="E14" i="18"/>
  <c r="D14" i="18"/>
  <c r="C14" i="18"/>
  <c r="B14" i="18"/>
  <c r="F11" i="18"/>
  <c r="E11" i="18"/>
  <c r="D11" i="18"/>
  <c r="C11" i="18"/>
  <c r="B11" i="18"/>
  <c r="F105" i="134"/>
  <c r="E105" i="134"/>
  <c r="D105" i="134"/>
  <c r="C105" i="134"/>
  <c r="B105" i="134"/>
  <c r="F104" i="134"/>
  <c r="E104" i="134"/>
  <c r="D104" i="134"/>
  <c r="C104" i="134"/>
  <c r="B104" i="134"/>
  <c r="F103" i="134"/>
  <c r="E103" i="134"/>
  <c r="D103" i="134"/>
  <c r="C103" i="134"/>
  <c r="B103" i="134"/>
  <c r="F102" i="134"/>
  <c r="E102" i="134"/>
  <c r="D102" i="134"/>
  <c r="C102" i="134"/>
  <c r="B102" i="134"/>
  <c r="F101" i="134"/>
  <c r="E101" i="134"/>
  <c r="D101" i="134"/>
  <c r="C101" i="134"/>
  <c r="B101" i="134"/>
  <c r="F100" i="134"/>
  <c r="E100" i="134"/>
  <c r="D100" i="134"/>
  <c r="C100" i="134"/>
  <c r="B100" i="134"/>
  <c r="F99" i="134"/>
  <c r="E99" i="134"/>
  <c r="D99" i="134"/>
  <c r="C99" i="134"/>
  <c r="B99" i="134"/>
  <c r="F96" i="134"/>
  <c r="E96" i="134"/>
  <c r="D96" i="134"/>
  <c r="C96" i="134"/>
  <c r="B96" i="134"/>
  <c r="F95" i="134"/>
  <c r="E95" i="134"/>
  <c r="D95" i="134"/>
  <c r="C95" i="134"/>
  <c r="B95" i="134"/>
  <c r="F94" i="134"/>
  <c r="E94" i="134"/>
  <c r="D94" i="134"/>
  <c r="C94" i="134"/>
  <c r="B94" i="134"/>
  <c r="F93" i="134"/>
  <c r="E93" i="134"/>
  <c r="D93" i="134"/>
  <c r="C93" i="134"/>
  <c r="B93" i="134"/>
  <c r="F92" i="134"/>
  <c r="E92" i="134"/>
  <c r="D92" i="134"/>
  <c r="C92" i="134"/>
  <c r="B92" i="134"/>
  <c r="F91" i="134"/>
  <c r="E91" i="134"/>
  <c r="D91" i="134"/>
  <c r="C91" i="134"/>
  <c r="B91" i="134"/>
  <c r="F87" i="134"/>
  <c r="E87" i="134"/>
  <c r="D87" i="134"/>
  <c r="C87" i="134"/>
  <c r="B87" i="134"/>
  <c r="F86" i="134"/>
  <c r="E86" i="134"/>
  <c r="D86" i="134"/>
  <c r="C86" i="134"/>
  <c r="B86" i="134"/>
  <c r="F85" i="134"/>
  <c r="E85" i="134"/>
  <c r="D85" i="134"/>
  <c r="C85" i="134"/>
  <c r="B85" i="134"/>
  <c r="F84" i="134"/>
  <c r="E84" i="134"/>
  <c r="D84" i="134"/>
  <c r="C84" i="134"/>
  <c r="B84" i="134"/>
  <c r="F83" i="134"/>
  <c r="E83" i="134"/>
  <c r="D83" i="134"/>
  <c r="C83" i="134"/>
  <c r="B83" i="134"/>
  <c r="F82" i="134"/>
  <c r="E82" i="134"/>
  <c r="D82" i="134"/>
  <c r="C82" i="134"/>
  <c r="B82" i="134"/>
  <c r="F81" i="134"/>
  <c r="E81" i="134"/>
  <c r="D81" i="134"/>
  <c r="C81" i="134"/>
  <c r="B81" i="134"/>
  <c r="F80" i="134"/>
  <c r="E80" i="134"/>
  <c r="D80" i="134"/>
  <c r="C80" i="134"/>
  <c r="B80" i="134"/>
  <c r="F79" i="134"/>
  <c r="E79" i="134"/>
  <c r="D79" i="134"/>
  <c r="C79" i="134"/>
  <c r="B79" i="134"/>
  <c r="F78" i="134"/>
  <c r="E78" i="134"/>
  <c r="D78" i="134"/>
  <c r="C78" i="134"/>
  <c r="B78" i="134"/>
  <c r="F77" i="134"/>
  <c r="E77" i="134"/>
  <c r="D77" i="134"/>
  <c r="C77" i="134"/>
  <c r="B77" i="134"/>
  <c r="F76" i="134"/>
  <c r="E76" i="134"/>
  <c r="D76" i="134"/>
  <c r="C76" i="134"/>
  <c r="B76" i="134"/>
  <c r="F75" i="134"/>
  <c r="E75" i="134"/>
  <c r="D75" i="134"/>
  <c r="C75" i="134"/>
  <c r="B75" i="134"/>
  <c r="F74" i="134"/>
  <c r="E74" i="134"/>
  <c r="D74" i="134"/>
  <c r="C74" i="134"/>
  <c r="B74" i="134"/>
  <c r="F73" i="134"/>
  <c r="E73" i="134"/>
  <c r="D73" i="134"/>
  <c r="C73" i="134"/>
  <c r="B73" i="134"/>
  <c r="F72" i="134"/>
  <c r="E72" i="134"/>
  <c r="D72" i="134"/>
  <c r="C72" i="134"/>
  <c r="B72" i="134"/>
  <c r="F71" i="134"/>
  <c r="E71" i="134"/>
  <c r="D71" i="134"/>
  <c r="C71" i="134"/>
  <c r="B71" i="134"/>
  <c r="F70" i="134"/>
  <c r="E70" i="134"/>
  <c r="D70" i="134"/>
  <c r="C70" i="134"/>
  <c r="B70" i="134"/>
  <c r="F69" i="134"/>
  <c r="E69" i="134"/>
  <c r="D69" i="134"/>
  <c r="C69" i="134"/>
  <c r="B69" i="134"/>
  <c r="F68" i="134"/>
  <c r="E68" i="134"/>
  <c r="D68" i="134"/>
  <c r="C68" i="134"/>
  <c r="B68" i="134"/>
  <c r="F67" i="134"/>
  <c r="E67" i="134"/>
  <c r="D67" i="134"/>
  <c r="C67" i="134"/>
  <c r="B67" i="134"/>
  <c r="F66" i="134"/>
  <c r="E66" i="134"/>
  <c r="D66" i="134"/>
  <c r="C66" i="134"/>
  <c r="B66" i="134"/>
  <c r="F65" i="134"/>
  <c r="E65" i="134"/>
  <c r="D65" i="134"/>
  <c r="C65" i="134"/>
  <c r="B65" i="134"/>
  <c r="F64" i="134"/>
  <c r="E64" i="134"/>
  <c r="D64" i="134"/>
  <c r="C64" i="134"/>
  <c r="B64" i="134"/>
  <c r="F63" i="134"/>
  <c r="E63" i="134"/>
  <c r="D63" i="134"/>
  <c r="C63" i="134"/>
  <c r="B63" i="134"/>
  <c r="F62" i="134"/>
  <c r="E62" i="134"/>
  <c r="D62" i="134"/>
  <c r="C62" i="134"/>
  <c r="B62" i="134"/>
  <c r="F61" i="134"/>
  <c r="E61" i="134"/>
  <c r="D61" i="134"/>
  <c r="C61" i="134"/>
  <c r="B61" i="134"/>
  <c r="F60" i="134"/>
  <c r="E60" i="134"/>
  <c r="D60" i="134"/>
  <c r="C60" i="134"/>
  <c r="B60" i="134"/>
  <c r="F59" i="134"/>
  <c r="E59" i="134"/>
  <c r="D59" i="134"/>
  <c r="C59" i="134"/>
  <c r="B59" i="134"/>
  <c r="F58" i="134"/>
  <c r="E58" i="134"/>
  <c r="D58" i="134"/>
  <c r="C58" i="134"/>
  <c r="B58" i="134"/>
  <c r="F57" i="134"/>
  <c r="E57" i="134"/>
  <c r="D57" i="134"/>
  <c r="C57" i="134"/>
  <c r="B57" i="134"/>
  <c r="F56" i="134"/>
  <c r="E56" i="134"/>
  <c r="D56" i="134"/>
  <c r="C56" i="134"/>
  <c r="B56" i="134"/>
  <c r="F55" i="134"/>
  <c r="E55" i="134"/>
  <c r="D55" i="134"/>
  <c r="C55" i="134"/>
  <c r="B55" i="134"/>
  <c r="F54" i="134"/>
  <c r="E54" i="134"/>
  <c r="D54" i="134"/>
  <c r="C54" i="134"/>
  <c r="B54" i="134"/>
  <c r="F51" i="134"/>
  <c r="E51" i="134"/>
  <c r="D51" i="134"/>
  <c r="C51" i="134"/>
  <c r="B51" i="134"/>
  <c r="F50" i="134"/>
  <c r="E50" i="134"/>
  <c r="D50" i="134"/>
  <c r="C50" i="134"/>
  <c r="B50" i="134"/>
  <c r="F49" i="134"/>
  <c r="E49" i="134"/>
  <c r="D49" i="134"/>
  <c r="C49" i="134"/>
  <c r="B49" i="134"/>
  <c r="F46" i="134"/>
  <c r="E46" i="134"/>
  <c r="D46" i="134"/>
  <c r="C46" i="134"/>
  <c r="B46" i="134"/>
  <c r="F43" i="134"/>
  <c r="E43" i="134"/>
  <c r="D43" i="134"/>
  <c r="C43" i="134"/>
  <c r="B43" i="134"/>
  <c r="F40" i="134"/>
  <c r="E40" i="134"/>
  <c r="D40" i="134"/>
  <c r="C40" i="134"/>
  <c r="B40" i="134"/>
  <c r="F37" i="134"/>
  <c r="E37" i="134"/>
  <c r="D37" i="134"/>
  <c r="C37" i="134"/>
  <c r="B37" i="134"/>
  <c r="F36" i="134"/>
  <c r="E36" i="134"/>
  <c r="D36" i="134"/>
  <c r="C36" i="134"/>
  <c r="B36" i="134"/>
  <c r="F33" i="134"/>
  <c r="E33" i="134"/>
  <c r="D33" i="134"/>
  <c r="C33" i="134"/>
  <c r="B33" i="134"/>
  <c r="F32" i="134"/>
  <c r="E32" i="134"/>
  <c r="D32" i="134"/>
  <c r="C32" i="134"/>
  <c r="B32" i="134"/>
  <c r="F31" i="134"/>
  <c r="E31" i="134"/>
  <c r="D31" i="134"/>
  <c r="C31" i="134"/>
  <c r="B31" i="134"/>
  <c r="F30" i="134"/>
  <c r="E30" i="134"/>
  <c r="D30" i="134"/>
  <c r="C30" i="134"/>
  <c r="B30" i="134"/>
  <c r="F27" i="134"/>
  <c r="E27" i="134"/>
  <c r="D27" i="134"/>
  <c r="C27" i="134"/>
  <c r="B27" i="134"/>
  <c r="F26" i="134"/>
  <c r="E26" i="134"/>
  <c r="D26" i="134"/>
  <c r="C26" i="134"/>
  <c r="B26" i="134"/>
  <c r="F25" i="134"/>
  <c r="E25" i="134"/>
  <c r="D25" i="134"/>
  <c r="C25" i="134"/>
  <c r="B25" i="134"/>
  <c r="F24" i="134"/>
  <c r="E24" i="134"/>
  <c r="D24" i="134"/>
  <c r="C24" i="134"/>
  <c r="B24" i="134"/>
  <c r="F23" i="134"/>
  <c r="E23" i="134"/>
  <c r="D23" i="134"/>
  <c r="C23" i="134"/>
  <c r="B23" i="134"/>
  <c r="F22" i="134"/>
  <c r="E22" i="134"/>
  <c r="D22" i="134"/>
  <c r="C22" i="134"/>
  <c r="B22" i="134"/>
  <c r="F21" i="134"/>
  <c r="E21" i="134"/>
  <c r="D21" i="134"/>
  <c r="C21" i="134"/>
  <c r="B21" i="134"/>
  <c r="F20" i="134"/>
  <c r="E20" i="134"/>
  <c r="D20" i="134"/>
  <c r="C20" i="134"/>
  <c r="B20" i="134"/>
  <c r="F19" i="134"/>
  <c r="E19" i="134"/>
  <c r="D19" i="134"/>
  <c r="C19" i="134"/>
  <c r="B19" i="134"/>
  <c r="F18" i="134"/>
  <c r="E18" i="134"/>
  <c r="D18" i="134"/>
  <c r="C18" i="134"/>
  <c r="B18" i="134"/>
  <c r="F17" i="134"/>
  <c r="E17" i="134"/>
  <c r="D17" i="134"/>
  <c r="C17" i="134"/>
  <c r="B17" i="134"/>
  <c r="F16" i="134"/>
  <c r="E16" i="134"/>
  <c r="D16" i="134"/>
  <c r="C16" i="134"/>
  <c r="B16" i="134"/>
  <c r="F14" i="134"/>
  <c r="E14" i="134"/>
  <c r="D14" i="134"/>
  <c r="C14" i="134"/>
  <c r="B14" i="134"/>
  <c r="F11" i="134"/>
  <c r="E11" i="134"/>
  <c r="D11" i="134"/>
  <c r="C11" i="134"/>
  <c r="B11" i="134"/>
  <c r="F105" i="135"/>
  <c r="E105" i="135"/>
  <c r="D105" i="135"/>
  <c r="C105" i="135"/>
  <c r="B105" i="135"/>
  <c r="F104" i="135"/>
  <c r="E104" i="135"/>
  <c r="D104" i="135"/>
  <c r="C104" i="135"/>
  <c r="B104" i="135"/>
  <c r="F103" i="135"/>
  <c r="E103" i="135"/>
  <c r="D103" i="135"/>
  <c r="C103" i="135"/>
  <c r="B103" i="135"/>
  <c r="F102" i="135"/>
  <c r="E102" i="135"/>
  <c r="D102" i="135"/>
  <c r="C102" i="135"/>
  <c r="B102" i="135"/>
  <c r="F101" i="135"/>
  <c r="E101" i="135"/>
  <c r="D101" i="135"/>
  <c r="C101" i="135"/>
  <c r="B101" i="135"/>
  <c r="F100" i="135"/>
  <c r="E100" i="135"/>
  <c r="D100" i="135"/>
  <c r="C100" i="135"/>
  <c r="B100" i="135"/>
  <c r="F99" i="135"/>
  <c r="E99" i="135"/>
  <c r="D99" i="135"/>
  <c r="C99" i="135"/>
  <c r="B99" i="135"/>
  <c r="F96" i="135"/>
  <c r="E96" i="135"/>
  <c r="D96" i="135"/>
  <c r="C96" i="135"/>
  <c r="B96" i="135"/>
  <c r="F95" i="135"/>
  <c r="E95" i="135"/>
  <c r="D95" i="135"/>
  <c r="C95" i="135"/>
  <c r="B95" i="135"/>
  <c r="F94" i="135"/>
  <c r="E94" i="135"/>
  <c r="D94" i="135"/>
  <c r="C94" i="135"/>
  <c r="B94" i="135"/>
  <c r="F93" i="135"/>
  <c r="E93" i="135"/>
  <c r="D93" i="135"/>
  <c r="C93" i="135"/>
  <c r="B93" i="135"/>
  <c r="F92" i="135"/>
  <c r="E92" i="135"/>
  <c r="D92" i="135"/>
  <c r="C92" i="135"/>
  <c r="B92" i="135"/>
  <c r="F91" i="135"/>
  <c r="E91" i="135"/>
  <c r="D91" i="135"/>
  <c r="C91" i="135"/>
  <c r="B91" i="135"/>
  <c r="F87" i="135"/>
  <c r="E87" i="135"/>
  <c r="D87" i="135"/>
  <c r="C87" i="135"/>
  <c r="B87" i="135"/>
  <c r="F86" i="135"/>
  <c r="E86" i="135"/>
  <c r="D86" i="135"/>
  <c r="C86" i="135"/>
  <c r="B86" i="135"/>
  <c r="F85" i="135"/>
  <c r="E85" i="135"/>
  <c r="D85" i="135"/>
  <c r="C85" i="135"/>
  <c r="B85" i="135"/>
  <c r="F84" i="135"/>
  <c r="E84" i="135"/>
  <c r="D84" i="135"/>
  <c r="C84" i="135"/>
  <c r="B84" i="135"/>
  <c r="F83" i="135"/>
  <c r="E83" i="135"/>
  <c r="D83" i="135"/>
  <c r="C83" i="135"/>
  <c r="B83" i="135"/>
  <c r="F82" i="135"/>
  <c r="E82" i="135"/>
  <c r="D82" i="135"/>
  <c r="C82" i="135"/>
  <c r="B82" i="135"/>
  <c r="F81" i="135"/>
  <c r="E81" i="135"/>
  <c r="D81" i="135"/>
  <c r="C81" i="135"/>
  <c r="B81" i="135"/>
  <c r="F80" i="135"/>
  <c r="E80" i="135"/>
  <c r="D80" i="135"/>
  <c r="C80" i="135"/>
  <c r="B80" i="135"/>
  <c r="F79" i="135"/>
  <c r="E79" i="135"/>
  <c r="D79" i="135"/>
  <c r="C79" i="135"/>
  <c r="B79" i="135"/>
  <c r="F78" i="135"/>
  <c r="E78" i="135"/>
  <c r="D78" i="135"/>
  <c r="C78" i="135"/>
  <c r="B78" i="135"/>
  <c r="F77" i="135"/>
  <c r="E77" i="135"/>
  <c r="D77" i="135"/>
  <c r="C77" i="135"/>
  <c r="B77" i="135"/>
  <c r="F76" i="135"/>
  <c r="E76" i="135"/>
  <c r="D76" i="135"/>
  <c r="C76" i="135"/>
  <c r="B76" i="135"/>
  <c r="F75" i="135"/>
  <c r="E75" i="135"/>
  <c r="D75" i="135"/>
  <c r="C75" i="135"/>
  <c r="B75" i="135"/>
  <c r="F74" i="135"/>
  <c r="E74" i="135"/>
  <c r="D74" i="135"/>
  <c r="C74" i="135"/>
  <c r="B74" i="135"/>
  <c r="F73" i="135"/>
  <c r="E73" i="135"/>
  <c r="D73" i="135"/>
  <c r="C73" i="135"/>
  <c r="B73" i="135"/>
  <c r="F72" i="135"/>
  <c r="E72" i="135"/>
  <c r="D72" i="135"/>
  <c r="C72" i="135"/>
  <c r="B72" i="135"/>
  <c r="F71" i="135"/>
  <c r="E71" i="135"/>
  <c r="D71" i="135"/>
  <c r="C71" i="135"/>
  <c r="B71" i="135"/>
  <c r="F70" i="135"/>
  <c r="E70" i="135"/>
  <c r="D70" i="135"/>
  <c r="C70" i="135"/>
  <c r="B70" i="135"/>
  <c r="F69" i="135"/>
  <c r="E69" i="135"/>
  <c r="D69" i="135"/>
  <c r="C69" i="135"/>
  <c r="B69" i="135"/>
  <c r="F68" i="135"/>
  <c r="E68" i="135"/>
  <c r="D68" i="135"/>
  <c r="C68" i="135"/>
  <c r="B68" i="135"/>
  <c r="F67" i="135"/>
  <c r="E67" i="135"/>
  <c r="D67" i="135"/>
  <c r="C67" i="135"/>
  <c r="B67" i="135"/>
  <c r="F66" i="135"/>
  <c r="E66" i="135"/>
  <c r="D66" i="135"/>
  <c r="C66" i="135"/>
  <c r="B66" i="135"/>
  <c r="F65" i="135"/>
  <c r="E65" i="135"/>
  <c r="D65" i="135"/>
  <c r="C65" i="135"/>
  <c r="B65" i="135"/>
  <c r="F64" i="135"/>
  <c r="E64" i="135"/>
  <c r="D64" i="135"/>
  <c r="C64" i="135"/>
  <c r="B64" i="135"/>
  <c r="F63" i="135"/>
  <c r="E63" i="135"/>
  <c r="D63" i="135"/>
  <c r="C63" i="135"/>
  <c r="B63" i="135"/>
  <c r="F62" i="135"/>
  <c r="E62" i="135"/>
  <c r="D62" i="135"/>
  <c r="C62" i="135"/>
  <c r="B62" i="135"/>
  <c r="F61" i="135"/>
  <c r="E61" i="135"/>
  <c r="D61" i="135"/>
  <c r="C61" i="135"/>
  <c r="B61" i="135"/>
  <c r="F60" i="135"/>
  <c r="E60" i="135"/>
  <c r="D60" i="135"/>
  <c r="C60" i="135"/>
  <c r="B60" i="135"/>
  <c r="F59" i="135"/>
  <c r="E59" i="135"/>
  <c r="D59" i="135"/>
  <c r="C59" i="135"/>
  <c r="B59" i="135"/>
  <c r="F58" i="135"/>
  <c r="E58" i="135"/>
  <c r="D58" i="135"/>
  <c r="C58" i="135"/>
  <c r="B58" i="135"/>
  <c r="F57" i="135"/>
  <c r="E57" i="135"/>
  <c r="D57" i="135"/>
  <c r="C57" i="135"/>
  <c r="B57" i="135"/>
  <c r="F56" i="135"/>
  <c r="E56" i="135"/>
  <c r="D56" i="135"/>
  <c r="C56" i="135"/>
  <c r="B56" i="135"/>
  <c r="F55" i="135"/>
  <c r="E55" i="135"/>
  <c r="D55" i="135"/>
  <c r="C55" i="135"/>
  <c r="B55" i="135"/>
  <c r="F54" i="135"/>
  <c r="E54" i="135"/>
  <c r="D54" i="135"/>
  <c r="C54" i="135"/>
  <c r="B54" i="135"/>
  <c r="F51" i="135"/>
  <c r="E51" i="135"/>
  <c r="D51" i="135"/>
  <c r="C51" i="135"/>
  <c r="B51" i="135"/>
  <c r="F50" i="135"/>
  <c r="E50" i="135"/>
  <c r="D50" i="135"/>
  <c r="C50" i="135"/>
  <c r="B50" i="135"/>
  <c r="F49" i="135"/>
  <c r="E49" i="135"/>
  <c r="D49" i="135"/>
  <c r="C49" i="135"/>
  <c r="B49" i="135"/>
  <c r="F46" i="135"/>
  <c r="E46" i="135"/>
  <c r="D46" i="135"/>
  <c r="C46" i="135"/>
  <c r="B46" i="135"/>
  <c r="F43" i="135"/>
  <c r="E43" i="135"/>
  <c r="D43" i="135"/>
  <c r="C43" i="135"/>
  <c r="B43" i="135"/>
  <c r="F40" i="135"/>
  <c r="E40" i="135"/>
  <c r="D40" i="135"/>
  <c r="C40" i="135"/>
  <c r="B40" i="135"/>
  <c r="F37" i="135"/>
  <c r="E37" i="135"/>
  <c r="D37" i="135"/>
  <c r="C37" i="135"/>
  <c r="B37" i="135"/>
  <c r="F36" i="135"/>
  <c r="E36" i="135"/>
  <c r="D36" i="135"/>
  <c r="C36" i="135"/>
  <c r="B36" i="135"/>
  <c r="F33" i="135"/>
  <c r="E33" i="135"/>
  <c r="D33" i="135"/>
  <c r="C33" i="135"/>
  <c r="B33" i="135"/>
  <c r="F32" i="135"/>
  <c r="E32" i="135"/>
  <c r="D32" i="135"/>
  <c r="C32" i="135"/>
  <c r="B32" i="135"/>
  <c r="F31" i="135"/>
  <c r="E31" i="135"/>
  <c r="D31" i="135"/>
  <c r="C31" i="135"/>
  <c r="B31" i="135"/>
  <c r="F30" i="135"/>
  <c r="E30" i="135"/>
  <c r="D30" i="135"/>
  <c r="C30" i="135"/>
  <c r="B30" i="135"/>
  <c r="F27" i="135"/>
  <c r="E27" i="135"/>
  <c r="D27" i="135"/>
  <c r="C27" i="135"/>
  <c r="B27" i="135"/>
  <c r="F26" i="135"/>
  <c r="E26" i="135"/>
  <c r="D26" i="135"/>
  <c r="C26" i="135"/>
  <c r="B26" i="135"/>
  <c r="F25" i="135"/>
  <c r="E25" i="135"/>
  <c r="D25" i="135"/>
  <c r="C25" i="135"/>
  <c r="B25" i="135"/>
  <c r="F24" i="135"/>
  <c r="E24" i="135"/>
  <c r="D24" i="135"/>
  <c r="C24" i="135"/>
  <c r="B24" i="135"/>
  <c r="F23" i="135"/>
  <c r="E23" i="135"/>
  <c r="D23" i="135"/>
  <c r="C23" i="135"/>
  <c r="B23" i="135"/>
  <c r="F22" i="135"/>
  <c r="E22" i="135"/>
  <c r="D22" i="135"/>
  <c r="C22" i="135"/>
  <c r="B22" i="135"/>
  <c r="F21" i="135"/>
  <c r="E21" i="135"/>
  <c r="D21" i="135"/>
  <c r="C21" i="135"/>
  <c r="B21" i="135"/>
  <c r="F20" i="135"/>
  <c r="E20" i="135"/>
  <c r="D20" i="135"/>
  <c r="C20" i="135"/>
  <c r="B20" i="135"/>
  <c r="F19" i="135"/>
  <c r="E19" i="135"/>
  <c r="D19" i="135"/>
  <c r="C19" i="135"/>
  <c r="B19" i="135"/>
  <c r="F18" i="135"/>
  <c r="E18" i="135"/>
  <c r="D18" i="135"/>
  <c r="C18" i="135"/>
  <c r="B18" i="135"/>
  <c r="F17" i="135"/>
  <c r="E17" i="135"/>
  <c r="D17" i="135"/>
  <c r="C17" i="135"/>
  <c r="B17" i="135"/>
  <c r="F16" i="135"/>
  <c r="E16" i="135"/>
  <c r="D16" i="135"/>
  <c r="C16" i="135"/>
  <c r="B16" i="135"/>
  <c r="F14" i="135"/>
  <c r="E14" i="135"/>
  <c r="D14" i="135"/>
  <c r="C14" i="135"/>
  <c r="B14" i="135"/>
  <c r="F11" i="135"/>
  <c r="E11" i="135"/>
  <c r="D11" i="135"/>
  <c r="C11" i="135"/>
  <c r="B11" i="135"/>
  <c r="F105" i="136"/>
  <c r="E105" i="136"/>
  <c r="D105" i="136"/>
  <c r="C105" i="136"/>
  <c r="B105" i="136"/>
  <c r="F104" i="136"/>
  <c r="E104" i="136"/>
  <c r="D104" i="136"/>
  <c r="C104" i="136"/>
  <c r="B104" i="136"/>
  <c r="F103" i="136"/>
  <c r="E103" i="136"/>
  <c r="D103" i="136"/>
  <c r="C103" i="136"/>
  <c r="B103" i="136"/>
  <c r="F102" i="136"/>
  <c r="E102" i="136"/>
  <c r="D102" i="136"/>
  <c r="C102" i="136"/>
  <c r="B102" i="136"/>
  <c r="F101" i="136"/>
  <c r="E101" i="136"/>
  <c r="D101" i="136"/>
  <c r="C101" i="136"/>
  <c r="B101" i="136"/>
  <c r="F100" i="136"/>
  <c r="E100" i="136"/>
  <c r="D100" i="136"/>
  <c r="C100" i="136"/>
  <c r="B100" i="136"/>
  <c r="F99" i="136"/>
  <c r="E99" i="136"/>
  <c r="D99" i="136"/>
  <c r="C99" i="136"/>
  <c r="B99" i="136"/>
  <c r="F96" i="136"/>
  <c r="E96" i="136"/>
  <c r="D96" i="136"/>
  <c r="C96" i="136"/>
  <c r="B96" i="136"/>
  <c r="F95" i="136"/>
  <c r="E95" i="136"/>
  <c r="D95" i="136"/>
  <c r="C95" i="136"/>
  <c r="B95" i="136"/>
  <c r="F94" i="136"/>
  <c r="E94" i="136"/>
  <c r="D94" i="136"/>
  <c r="C94" i="136"/>
  <c r="B94" i="136"/>
  <c r="F93" i="136"/>
  <c r="E93" i="136"/>
  <c r="D93" i="136"/>
  <c r="C93" i="136"/>
  <c r="B93" i="136"/>
  <c r="F92" i="136"/>
  <c r="E92" i="136"/>
  <c r="D92" i="136"/>
  <c r="C92" i="136"/>
  <c r="B92" i="136"/>
  <c r="F91" i="136"/>
  <c r="E91" i="136"/>
  <c r="D91" i="136"/>
  <c r="C91" i="136"/>
  <c r="B91" i="136"/>
  <c r="F87" i="136"/>
  <c r="E87" i="136"/>
  <c r="D87" i="136"/>
  <c r="C87" i="136"/>
  <c r="B87" i="136"/>
  <c r="F86" i="136"/>
  <c r="E86" i="136"/>
  <c r="D86" i="136"/>
  <c r="C86" i="136"/>
  <c r="B86" i="136"/>
  <c r="F85" i="136"/>
  <c r="E85" i="136"/>
  <c r="D85" i="136"/>
  <c r="C85" i="136"/>
  <c r="B85" i="136"/>
  <c r="F84" i="136"/>
  <c r="E84" i="136"/>
  <c r="D84" i="136"/>
  <c r="C84" i="136"/>
  <c r="B84" i="136"/>
  <c r="F83" i="136"/>
  <c r="E83" i="136"/>
  <c r="D83" i="136"/>
  <c r="C83" i="136"/>
  <c r="B83" i="136"/>
  <c r="F82" i="136"/>
  <c r="E82" i="136"/>
  <c r="D82" i="136"/>
  <c r="C82" i="136"/>
  <c r="B82" i="136"/>
  <c r="F81" i="136"/>
  <c r="E81" i="136"/>
  <c r="D81" i="136"/>
  <c r="C81" i="136"/>
  <c r="B81" i="136"/>
  <c r="F80" i="136"/>
  <c r="E80" i="136"/>
  <c r="D80" i="136"/>
  <c r="C80" i="136"/>
  <c r="B80" i="136"/>
  <c r="F79" i="136"/>
  <c r="E79" i="136"/>
  <c r="D79" i="136"/>
  <c r="C79" i="136"/>
  <c r="B79" i="136"/>
  <c r="F78" i="136"/>
  <c r="E78" i="136"/>
  <c r="D78" i="136"/>
  <c r="C78" i="136"/>
  <c r="B78" i="136"/>
  <c r="F77" i="136"/>
  <c r="E77" i="136"/>
  <c r="D77" i="136"/>
  <c r="C77" i="136"/>
  <c r="B77" i="136"/>
  <c r="F76" i="136"/>
  <c r="E76" i="136"/>
  <c r="D76" i="136"/>
  <c r="C76" i="136"/>
  <c r="B76" i="136"/>
  <c r="F75" i="136"/>
  <c r="E75" i="136"/>
  <c r="D75" i="136"/>
  <c r="C75" i="136"/>
  <c r="B75" i="136"/>
  <c r="F74" i="136"/>
  <c r="E74" i="136"/>
  <c r="D74" i="136"/>
  <c r="C74" i="136"/>
  <c r="B74" i="136"/>
  <c r="F73" i="136"/>
  <c r="E73" i="136"/>
  <c r="D73" i="136"/>
  <c r="C73" i="136"/>
  <c r="B73" i="136"/>
  <c r="F72" i="136"/>
  <c r="E72" i="136"/>
  <c r="D72" i="136"/>
  <c r="C72" i="136"/>
  <c r="B72" i="136"/>
  <c r="F71" i="136"/>
  <c r="E71" i="136"/>
  <c r="D71" i="136"/>
  <c r="C71" i="136"/>
  <c r="B71" i="136"/>
  <c r="F70" i="136"/>
  <c r="E70" i="136"/>
  <c r="D70" i="136"/>
  <c r="C70" i="136"/>
  <c r="B70" i="136"/>
  <c r="F69" i="136"/>
  <c r="E69" i="136"/>
  <c r="D69" i="136"/>
  <c r="C69" i="136"/>
  <c r="B69" i="136"/>
  <c r="F68" i="136"/>
  <c r="E68" i="136"/>
  <c r="D68" i="136"/>
  <c r="C68" i="136"/>
  <c r="B68" i="136"/>
  <c r="F67" i="136"/>
  <c r="E67" i="136"/>
  <c r="D67" i="136"/>
  <c r="C67" i="136"/>
  <c r="B67" i="136"/>
  <c r="F66" i="136"/>
  <c r="E66" i="136"/>
  <c r="D66" i="136"/>
  <c r="C66" i="136"/>
  <c r="B66" i="136"/>
  <c r="F65" i="136"/>
  <c r="E65" i="136"/>
  <c r="D65" i="136"/>
  <c r="C65" i="136"/>
  <c r="B65" i="136"/>
  <c r="F64" i="136"/>
  <c r="E64" i="136"/>
  <c r="D64" i="136"/>
  <c r="C64" i="136"/>
  <c r="B64" i="136"/>
  <c r="F63" i="136"/>
  <c r="E63" i="136"/>
  <c r="D63" i="136"/>
  <c r="C63" i="136"/>
  <c r="B63" i="136"/>
  <c r="F62" i="136"/>
  <c r="E62" i="136"/>
  <c r="D62" i="136"/>
  <c r="C62" i="136"/>
  <c r="B62" i="136"/>
  <c r="F61" i="136"/>
  <c r="E61" i="136"/>
  <c r="D61" i="136"/>
  <c r="C61" i="136"/>
  <c r="B61" i="136"/>
  <c r="F60" i="136"/>
  <c r="E60" i="136"/>
  <c r="D60" i="136"/>
  <c r="C60" i="136"/>
  <c r="B60" i="136"/>
  <c r="F59" i="136"/>
  <c r="E59" i="136"/>
  <c r="D59" i="136"/>
  <c r="C59" i="136"/>
  <c r="B59" i="136"/>
  <c r="F58" i="136"/>
  <c r="E58" i="136"/>
  <c r="D58" i="136"/>
  <c r="C58" i="136"/>
  <c r="B58" i="136"/>
  <c r="F57" i="136"/>
  <c r="E57" i="136"/>
  <c r="D57" i="136"/>
  <c r="C57" i="136"/>
  <c r="B57" i="136"/>
  <c r="F56" i="136"/>
  <c r="E56" i="136"/>
  <c r="D56" i="136"/>
  <c r="C56" i="136"/>
  <c r="B56" i="136"/>
  <c r="F55" i="136"/>
  <c r="E55" i="136"/>
  <c r="D55" i="136"/>
  <c r="C55" i="136"/>
  <c r="B55" i="136"/>
  <c r="F54" i="136"/>
  <c r="E54" i="136"/>
  <c r="D54" i="136"/>
  <c r="C54" i="136"/>
  <c r="B54" i="136"/>
  <c r="F51" i="136"/>
  <c r="E51" i="136"/>
  <c r="D51" i="136"/>
  <c r="C51" i="136"/>
  <c r="B51" i="136"/>
  <c r="F50" i="136"/>
  <c r="E50" i="136"/>
  <c r="D50" i="136"/>
  <c r="C50" i="136"/>
  <c r="B50" i="136"/>
  <c r="F49" i="136"/>
  <c r="E49" i="136"/>
  <c r="D49" i="136"/>
  <c r="C49" i="136"/>
  <c r="B49" i="136"/>
  <c r="F46" i="136"/>
  <c r="E46" i="136"/>
  <c r="D46" i="136"/>
  <c r="C46" i="136"/>
  <c r="B46" i="136"/>
  <c r="F43" i="136"/>
  <c r="E43" i="136"/>
  <c r="D43" i="136"/>
  <c r="C43" i="136"/>
  <c r="B43" i="136"/>
  <c r="F40" i="136"/>
  <c r="E40" i="136"/>
  <c r="D40" i="136"/>
  <c r="C40" i="136"/>
  <c r="B40" i="136"/>
  <c r="F37" i="136"/>
  <c r="E37" i="136"/>
  <c r="D37" i="136"/>
  <c r="C37" i="136"/>
  <c r="B37" i="136"/>
  <c r="F36" i="136"/>
  <c r="E36" i="136"/>
  <c r="D36" i="136"/>
  <c r="C36" i="136"/>
  <c r="B36" i="136"/>
  <c r="F33" i="136"/>
  <c r="E33" i="136"/>
  <c r="D33" i="136"/>
  <c r="C33" i="136"/>
  <c r="B33" i="136"/>
  <c r="F32" i="136"/>
  <c r="E32" i="136"/>
  <c r="D32" i="136"/>
  <c r="C32" i="136"/>
  <c r="B32" i="136"/>
  <c r="F31" i="136"/>
  <c r="E31" i="136"/>
  <c r="D31" i="136"/>
  <c r="C31" i="136"/>
  <c r="B31" i="136"/>
  <c r="F30" i="136"/>
  <c r="E30" i="136"/>
  <c r="D30" i="136"/>
  <c r="C30" i="136"/>
  <c r="B30" i="136"/>
  <c r="F27" i="136"/>
  <c r="E27" i="136"/>
  <c r="D27" i="136"/>
  <c r="C27" i="136"/>
  <c r="B27" i="136"/>
  <c r="F26" i="136"/>
  <c r="E26" i="136"/>
  <c r="D26" i="136"/>
  <c r="C26" i="136"/>
  <c r="B26" i="136"/>
  <c r="F25" i="136"/>
  <c r="E25" i="136"/>
  <c r="D25" i="136"/>
  <c r="C25" i="136"/>
  <c r="B25" i="136"/>
  <c r="F24" i="136"/>
  <c r="E24" i="136"/>
  <c r="D24" i="136"/>
  <c r="C24" i="136"/>
  <c r="B24" i="136"/>
  <c r="F23" i="136"/>
  <c r="E23" i="136"/>
  <c r="D23" i="136"/>
  <c r="C23" i="136"/>
  <c r="B23" i="136"/>
  <c r="F22" i="136"/>
  <c r="E22" i="136"/>
  <c r="D22" i="136"/>
  <c r="C22" i="136"/>
  <c r="B22" i="136"/>
  <c r="F21" i="136"/>
  <c r="E21" i="136"/>
  <c r="D21" i="136"/>
  <c r="C21" i="136"/>
  <c r="B21" i="136"/>
  <c r="F20" i="136"/>
  <c r="E20" i="136"/>
  <c r="D20" i="136"/>
  <c r="C20" i="136"/>
  <c r="B20" i="136"/>
  <c r="F19" i="136"/>
  <c r="E19" i="136"/>
  <c r="D19" i="136"/>
  <c r="C19" i="136"/>
  <c r="B19" i="136"/>
  <c r="F18" i="136"/>
  <c r="E18" i="136"/>
  <c r="D18" i="136"/>
  <c r="C18" i="136"/>
  <c r="B18" i="136"/>
  <c r="F17" i="136"/>
  <c r="E17" i="136"/>
  <c r="D17" i="136"/>
  <c r="C17" i="136"/>
  <c r="B17" i="136"/>
  <c r="F16" i="136"/>
  <c r="E16" i="136"/>
  <c r="D16" i="136"/>
  <c r="C16" i="136"/>
  <c r="B16" i="136"/>
  <c r="F14" i="136"/>
  <c r="E14" i="136"/>
  <c r="D14" i="136"/>
  <c r="C14" i="136"/>
  <c r="B14" i="136"/>
  <c r="F11" i="136"/>
  <c r="E11" i="136"/>
  <c r="D11" i="136"/>
  <c r="C11" i="136"/>
  <c r="B11" i="136"/>
  <c r="F105" i="137"/>
  <c r="E105" i="137"/>
  <c r="D105" i="137"/>
  <c r="C105" i="137"/>
  <c r="B105" i="137"/>
  <c r="F104" i="137"/>
  <c r="E104" i="137"/>
  <c r="D104" i="137"/>
  <c r="C104" i="137"/>
  <c r="B104" i="137"/>
  <c r="F103" i="137"/>
  <c r="E103" i="137"/>
  <c r="D103" i="137"/>
  <c r="C103" i="137"/>
  <c r="B103" i="137"/>
  <c r="F102" i="137"/>
  <c r="E102" i="137"/>
  <c r="D102" i="137"/>
  <c r="C102" i="137"/>
  <c r="B102" i="137"/>
  <c r="F101" i="137"/>
  <c r="E101" i="137"/>
  <c r="D101" i="137"/>
  <c r="C101" i="137"/>
  <c r="B101" i="137"/>
  <c r="F100" i="137"/>
  <c r="E100" i="137"/>
  <c r="D100" i="137"/>
  <c r="C100" i="137"/>
  <c r="B100" i="137"/>
  <c r="F99" i="137"/>
  <c r="E99" i="137"/>
  <c r="D99" i="137"/>
  <c r="C99" i="137"/>
  <c r="B99" i="137"/>
  <c r="F96" i="137"/>
  <c r="E96" i="137"/>
  <c r="D96" i="137"/>
  <c r="C96" i="137"/>
  <c r="B96" i="137"/>
  <c r="F95" i="137"/>
  <c r="E95" i="137"/>
  <c r="D95" i="137"/>
  <c r="C95" i="137"/>
  <c r="B95" i="137"/>
  <c r="F94" i="137"/>
  <c r="E94" i="137"/>
  <c r="D94" i="137"/>
  <c r="C94" i="137"/>
  <c r="B94" i="137"/>
  <c r="F93" i="137"/>
  <c r="E93" i="137"/>
  <c r="D93" i="137"/>
  <c r="C93" i="137"/>
  <c r="B93" i="137"/>
  <c r="F92" i="137"/>
  <c r="E92" i="137"/>
  <c r="D92" i="137"/>
  <c r="C92" i="137"/>
  <c r="B92" i="137"/>
  <c r="F91" i="137"/>
  <c r="E91" i="137"/>
  <c r="D91" i="137"/>
  <c r="C91" i="137"/>
  <c r="B91" i="137"/>
  <c r="F87" i="137"/>
  <c r="E87" i="137"/>
  <c r="D87" i="137"/>
  <c r="C87" i="137"/>
  <c r="B87" i="137"/>
  <c r="F86" i="137"/>
  <c r="E86" i="137"/>
  <c r="D86" i="137"/>
  <c r="C86" i="137"/>
  <c r="B86" i="137"/>
  <c r="F85" i="137"/>
  <c r="E85" i="137"/>
  <c r="D85" i="137"/>
  <c r="C85" i="137"/>
  <c r="B85" i="137"/>
  <c r="F84" i="137"/>
  <c r="E84" i="137"/>
  <c r="D84" i="137"/>
  <c r="C84" i="137"/>
  <c r="B84" i="137"/>
  <c r="F83" i="137"/>
  <c r="E83" i="137"/>
  <c r="D83" i="137"/>
  <c r="C83" i="137"/>
  <c r="B83" i="137"/>
  <c r="F82" i="137"/>
  <c r="E82" i="137"/>
  <c r="D82" i="137"/>
  <c r="C82" i="137"/>
  <c r="B82" i="137"/>
  <c r="F81" i="137"/>
  <c r="E81" i="137"/>
  <c r="D81" i="137"/>
  <c r="C81" i="137"/>
  <c r="B81" i="137"/>
  <c r="F80" i="137"/>
  <c r="E80" i="137"/>
  <c r="D80" i="137"/>
  <c r="C80" i="137"/>
  <c r="B80" i="137"/>
  <c r="F79" i="137"/>
  <c r="E79" i="137"/>
  <c r="D79" i="137"/>
  <c r="C79" i="137"/>
  <c r="B79" i="137"/>
  <c r="F78" i="137"/>
  <c r="E78" i="137"/>
  <c r="D78" i="137"/>
  <c r="C78" i="137"/>
  <c r="B78" i="137"/>
  <c r="F77" i="137"/>
  <c r="E77" i="137"/>
  <c r="D77" i="137"/>
  <c r="C77" i="137"/>
  <c r="B77" i="137"/>
  <c r="F76" i="137"/>
  <c r="E76" i="137"/>
  <c r="D76" i="137"/>
  <c r="C76" i="137"/>
  <c r="B76" i="137"/>
  <c r="F75" i="137"/>
  <c r="E75" i="137"/>
  <c r="D75" i="137"/>
  <c r="C75" i="137"/>
  <c r="B75" i="137"/>
  <c r="F74" i="137"/>
  <c r="E74" i="137"/>
  <c r="D74" i="137"/>
  <c r="C74" i="137"/>
  <c r="B74" i="137"/>
  <c r="F73" i="137"/>
  <c r="E73" i="137"/>
  <c r="D73" i="137"/>
  <c r="C73" i="137"/>
  <c r="B73" i="137"/>
  <c r="F72" i="137"/>
  <c r="E72" i="137"/>
  <c r="D72" i="137"/>
  <c r="C72" i="137"/>
  <c r="B72" i="137"/>
  <c r="F71" i="137"/>
  <c r="E71" i="137"/>
  <c r="D71" i="137"/>
  <c r="C71" i="137"/>
  <c r="B71" i="137"/>
  <c r="F70" i="137"/>
  <c r="E70" i="137"/>
  <c r="D70" i="137"/>
  <c r="C70" i="137"/>
  <c r="B70" i="137"/>
  <c r="F69" i="137"/>
  <c r="E69" i="137"/>
  <c r="D69" i="137"/>
  <c r="C69" i="137"/>
  <c r="B69" i="137"/>
  <c r="F68" i="137"/>
  <c r="E68" i="137"/>
  <c r="D68" i="137"/>
  <c r="C68" i="137"/>
  <c r="B68" i="137"/>
  <c r="F67" i="137"/>
  <c r="E67" i="137"/>
  <c r="D67" i="137"/>
  <c r="C67" i="137"/>
  <c r="B67" i="137"/>
  <c r="F66" i="137"/>
  <c r="E66" i="137"/>
  <c r="D66" i="137"/>
  <c r="C66" i="137"/>
  <c r="B66" i="137"/>
  <c r="F65" i="137"/>
  <c r="E65" i="137"/>
  <c r="D65" i="137"/>
  <c r="C65" i="137"/>
  <c r="B65" i="137"/>
  <c r="F64" i="137"/>
  <c r="E64" i="137"/>
  <c r="D64" i="137"/>
  <c r="C64" i="137"/>
  <c r="B64" i="137"/>
  <c r="F63" i="137"/>
  <c r="E63" i="137"/>
  <c r="D63" i="137"/>
  <c r="C63" i="137"/>
  <c r="B63" i="137"/>
  <c r="F62" i="137"/>
  <c r="E62" i="137"/>
  <c r="D62" i="137"/>
  <c r="C62" i="137"/>
  <c r="B62" i="137"/>
  <c r="F61" i="137"/>
  <c r="E61" i="137"/>
  <c r="D61" i="137"/>
  <c r="C61" i="137"/>
  <c r="B61" i="137"/>
  <c r="F60" i="137"/>
  <c r="E60" i="137"/>
  <c r="D60" i="137"/>
  <c r="C60" i="137"/>
  <c r="B60" i="137"/>
  <c r="F59" i="137"/>
  <c r="E59" i="137"/>
  <c r="D59" i="137"/>
  <c r="C59" i="137"/>
  <c r="B59" i="137"/>
  <c r="F58" i="137"/>
  <c r="E58" i="137"/>
  <c r="D58" i="137"/>
  <c r="C58" i="137"/>
  <c r="B58" i="137"/>
  <c r="F57" i="137"/>
  <c r="E57" i="137"/>
  <c r="D57" i="137"/>
  <c r="C57" i="137"/>
  <c r="B57" i="137"/>
  <c r="F56" i="137"/>
  <c r="E56" i="137"/>
  <c r="D56" i="137"/>
  <c r="C56" i="137"/>
  <c r="B56" i="137"/>
  <c r="F55" i="137"/>
  <c r="E55" i="137"/>
  <c r="D55" i="137"/>
  <c r="C55" i="137"/>
  <c r="B55" i="137"/>
  <c r="F54" i="137"/>
  <c r="E54" i="137"/>
  <c r="D54" i="137"/>
  <c r="C54" i="137"/>
  <c r="B54" i="137"/>
  <c r="F51" i="137"/>
  <c r="E51" i="137"/>
  <c r="D51" i="137"/>
  <c r="C51" i="137"/>
  <c r="B51" i="137"/>
  <c r="F50" i="137"/>
  <c r="E50" i="137"/>
  <c r="D50" i="137"/>
  <c r="C50" i="137"/>
  <c r="B50" i="137"/>
  <c r="F49" i="137"/>
  <c r="E49" i="137"/>
  <c r="D49" i="137"/>
  <c r="C49" i="137"/>
  <c r="B49" i="137"/>
  <c r="F46" i="137"/>
  <c r="E46" i="137"/>
  <c r="D46" i="137"/>
  <c r="C46" i="137"/>
  <c r="B46" i="137"/>
  <c r="F43" i="137"/>
  <c r="E43" i="137"/>
  <c r="D43" i="137"/>
  <c r="C43" i="137"/>
  <c r="B43" i="137"/>
  <c r="F40" i="137"/>
  <c r="E40" i="137"/>
  <c r="D40" i="137"/>
  <c r="C40" i="137"/>
  <c r="B40" i="137"/>
  <c r="F37" i="137"/>
  <c r="E37" i="137"/>
  <c r="D37" i="137"/>
  <c r="C37" i="137"/>
  <c r="B37" i="137"/>
  <c r="F36" i="137"/>
  <c r="E36" i="137"/>
  <c r="D36" i="137"/>
  <c r="C36" i="137"/>
  <c r="B36" i="137"/>
  <c r="F33" i="137"/>
  <c r="E33" i="137"/>
  <c r="D33" i="137"/>
  <c r="C33" i="137"/>
  <c r="B33" i="137"/>
  <c r="F32" i="137"/>
  <c r="E32" i="137"/>
  <c r="D32" i="137"/>
  <c r="C32" i="137"/>
  <c r="B32" i="137"/>
  <c r="F31" i="137"/>
  <c r="E31" i="137"/>
  <c r="D31" i="137"/>
  <c r="C31" i="137"/>
  <c r="B31" i="137"/>
  <c r="F30" i="137"/>
  <c r="E30" i="137"/>
  <c r="D30" i="137"/>
  <c r="C30" i="137"/>
  <c r="B30" i="137"/>
  <c r="F27" i="137"/>
  <c r="E27" i="137"/>
  <c r="D27" i="137"/>
  <c r="C27" i="137"/>
  <c r="B27" i="137"/>
  <c r="F26" i="137"/>
  <c r="E26" i="137"/>
  <c r="D26" i="137"/>
  <c r="C26" i="137"/>
  <c r="B26" i="137"/>
  <c r="F25" i="137"/>
  <c r="E25" i="137"/>
  <c r="D25" i="137"/>
  <c r="C25" i="137"/>
  <c r="B25" i="137"/>
  <c r="F24" i="137"/>
  <c r="E24" i="137"/>
  <c r="D24" i="137"/>
  <c r="C24" i="137"/>
  <c r="B24" i="137"/>
  <c r="F23" i="137"/>
  <c r="E23" i="137"/>
  <c r="D23" i="137"/>
  <c r="C23" i="137"/>
  <c r="B23" i="137"/>
  <c r="F22" i="137"/>
  <c r="E22" i="137"/>
  <c r="D22" i="137"/>
  <c r="C22" i="137"/>
  <c r="B22" i="137"/>
  <c r="F21" i="137"/>
  <c r="E21" i="137"/>
  <c r="D21" i="137"/>
  <c r="C21" i="137"/>
  <c r="B21" i="137"/>
  <c r="F20" i="137"/>
  <c r="E20" i="137"/>
  <c r="D20" i="137"/>
  <c r="C20" i="137"/>
  <c r="B20" i="137"/>
  <c r="F19" i="137"/>
  <c r="E19" i="137"/>
  <c r="D19" i="137"/>
  <c r="C19" i="137"/>
  <c r="B19" i="137"/>
  <c r="F18" i="137"/>
  <c r="E18" i="137"/>
  <c r="D18" i="137"/>
  <c r="C18" i="137"/>
  <c r="B18" i="137"/>
  <c r="F17" i="137"/>
  <c r="E17" i="137"/>
  <c r="D17" i="137"/>
  <c r="C17" i="137"/>
  <c r="B17" i="137"/>
  <c r="F16" i="137"/>
  <c r="E16" i="137"/>
  <c r="D16" i="137"/>
  <c r="C16" i="137"/>
  <c r="B16" i="137"/>
  <c r="F14" i="137"/>
  <c r="E14" i="137"/>
  <c r="D14" i="137"/>
  <c r="C14" i="137"/>
  <c r="B14" i="137"/>
  <c r="F11" i="137"/>
  <c r="E11" i="137"/>
  <c r="D11" i="137"/>
  <c r="C11" i="137"/>
  <c r="B11" i="137"/>
  <c r="F105" i="138"/>
  <c r="E105" i="138"/>
  <c r="D105" i="138"/>
  <c r="C105" i="138"/>
  <c r="B105" i="138"/>
  <c r="F104" i="138"/>
  <c r="E104" i="138"/>
  <c r="D104" i="138"/>
  <c r="C104" i="138"/>
  <c r="B104" i="138"/>
  <c r="F103" i="138"/>
  <c r="E103" i="138"/>
  <c r="D103" i="138"/>
  <c r="C103" i="138"/>
  <c r="B103" i="138"/>
  <c r="F102" i="138"/>
  <c r="E102" i="138"/>
  <c r="D102" i="138"/>
  <c r="C102" i="138"/>
  <c r="B102" i="138"/>
  <c r="F101" i="138"/>
  <c r="E101" i="138"/>
  <c r="D101" i="138"/>
  <c r="C101" i="138"/>
  <c r="B101" i="138"/>
  <c r="F100" i="138"/>
  <c r="E100" i="138"/>
  <c r="D100" i="138"/>
  <c r="C100" i="138"/>
  <c r="B100" i="138"/>
  <c r="F99" i="138"/>
  <c r="E99" i="138"/>
  <c r="D99" i="138"/>
  <c r="C99" i="138"/>
  <c r="B99" i="138"/>
  <c r="F96" i="138"/>
  <c r="E96" i="138"/>
  <c r="D96" i="138"/>
  <c r="C96" i="138"/>
  <c r="B96" i="138"/>
  <c r="F95" i="138"/>
  <c r="E95" i="138"/>
  <c r="D95" i="138"/>
  <c r="C95" i="138"/>
  <c r="B95" i="138"/>
  <c r="F94" i="138"/>
  <c r="E94" i="138"/>
  <c r="D94" i="138"/>
  <c r="C94" i="138"/>
  <c r="B94" i="138"/>
  <c r="F93" i="138"/>
  <c r="E93" i="138"/>
  <c r="D93" i="138"/>
  <c r="C93" i="138"/>
  <c r="B93" i="138"/>
  <c r="F92" i="138"/>
  <c r="E92" i="138"/>
  <c r="D92" i="138"/>
  <c r="C92" i="138"/>
  <c r="B92" i="138"/>
  <c r="F91" i="138"/>
  <c r="E91" i="138"/>
  <c r="D91" i="138"/>
  <c r="C91" i="138"/>
  <c r="B91" i="138"/>
  <c r="F87" i="138"/>
  <c r="E87" i="138"/>
  <c r="D87" i="138"/>
  <c r="C87" i="138"/>
  <c r="B87" i="138"/>
  <c r="F86" i="138"/>
  <c r="E86" i="138"/>
  <c r="D86" i="138"/>
  <c r="C86" i="138"/>
  <c r="B86" i="138"/>
  <c r="F85" i="138"/>
  <c r="E85" i="138"/>
  <c r="D85" i="138"/>
  <c r="C85" i="138"/>
  <c r="B85" i="138"/>
  <c r="F84" i="138"/>
  <c r="E84" i="138"/>
  <c r="D84" i="138"/>
  <c r="C84" i="138"/>
  <c r="B84" i="138"/>
  <c r="F83" i="138"/>
  <c r="E83" i="138"/>
  <c r="D83" i="138"/>
  <c r="C83" i="138"/>
  <c r="B83" i="138"/>
  <c r="F82" i="138"/>
  <c r="E82" i="138"/>
  <c r="D82" i="138"/>
  <c r="C82" i="138"/>
  <c r="B82" i="138"/>
  <c r="F81" i="138"/>
  <c r="E81" i="138"/>
  <c r="D81" i="138"/>
  <c r="C81" i="138"/>
  <c r="B81" i="138"/>
  <c r="F80" i="138"/>
  <c r="E80" i="138"/>
  <c r="D80" i="138"/>
  <c r="C80" i="138"/>
  <c r="B80" i="138"/>
  <c r="F79" i="138"/>
  <c r="E79" i="138"/>
  <c r="D79" i="138"/>
  <c r="C79" i="138"/>
  <c r="B79" i="138"/>
  <c r="F78" i="138"/>
  <c r="E78" i="138"/>
  <c r="D78" i="138"/>
  <c r="C78" i="138"/>
  <c r="B78" i="138"/>
  <c r="F77" i="138"/>
  <c r="E77" i="138"/>
  <c r="D77" i="138"/>
  <c r="C77" i="138"/>
  <c r="B77" i="138"/>
  <c r="F76" i="138"/>
  <c r="E76" i="138"/>
  <c r="D76" i="138"/>
  <c r="C76" i="138"/>
  <c r="B76" i="138"/>
  <c r="F75" i="138"/>
  <c r="E75" i="138"/>
  <c r="D75" i="138"/>
  <c r="C75" i="138"/>
  <c r="B75" i="138"/>
  <c r="F74" i="138"/>
  <c r="E74" i="138"/>
  <c r="D74" i="138"/>
  <c r="C74" i="138"/>
  <c r="B74" i="138"/>
  <c r="F73" i="138"/>
  <c r="E73" i="138"/>
  <c r="D73" i="138"/>
  <c r="C73" i="138"/>
  <c r="B73" i="138"/>
  <c r="F72" i="138"/>
  <c r="E72" i="138"/>
  <c r="D72" i="138"/>
  <c r="C72" i="138"/>
  <c r="B72" i="138"/>
  <c r="F71" i="138"/>
  <c r="E71" i="138"/>
  <c r="D71" i="138"/>
  <c r="C71" i="138"/>
  <c r="B71" i="138"/>
  <c r="F70" i="138"/>
  <c r="E70" i="138"/>
  <c r="D70" i="138"/>
  <c r="C70" i="138"/>
  <c r="B70" i="138"/>
  <c r="F69" i="138"/>
  <c r="E69" i="138"/>
  <c r="D69" i="138"/>
  <c r="C69" i="138"/>
  <c r="B69" i="138"/>
  <c r="F68" i="138"/>
  <c r="E68" i="138"/>
  <c r="D68" i="138"/>
  <c r="C68" i="138"/>
  <c r="B68" i="138"/>
  <c r="F67" i="138"/>
  <c r="E67" i="138"/>
  <c r="D67" i="138"/>
  <c r="C67" i="138"/>
  <c r="B67" i="138"/>
  <c r="F66" i="138"/>
  <c r="E66" i="138"/>
  <c r="D66" i="138"/>
  <c r="C66" i="138"/>
  <c r="B66" i="138"/>
  <c r="F65" i="138"/>
  <c r="E65" i="138"/>
  <c r="D65" i="138"/>
  <c r="C65" i="138"/>
  <c r="B65" i="138"/>
  <c r="F64" i="138"/>
  <c r="E64" i="138"/>
  <c r="D64" i="138"/>
  <c r="C64" i="138"/>
  <c r="B64" i="138"/>
  <c r="F63" i="138"/>
  <c r="E63" i="138"/>
  <c r="D63" i="138"/>
  <c r="C63" i="138"/>
  <c r="B63" i="138"/>
  <c r="F62" i="138"/>
  <c r="E62" i="138"/>
  <c r="D62" i="138"/>
  <c r="C62" i="138"/>
  <c r="B62" i="138"/>
  <c r="F61" i="138"/>
  <c r="E61" i="138"/>
  <c r="D61" i="138"/>
  <c r="C61" i="138"/>
  <c r="B61" i="138"/>
  <c r="F60" i="138"/>
  <c r="E60" i="138"/>
  <c r="D60" i="138"/>
  <c r="C60" i="138"/>
  <c r="B60" i="138"/>
  <c r="F59" i="138"/>
  <c r="E59" i="138"/>
  <c r="D59" i="138"/>
  <c r="C59" i="138"/>
  <c r="B59" i="138"/>
  <c r="F58" i="138"/>
  <c r="E58" i="138"/>
  <c r="D58" i="138"/>
  <c r="C58" i="138"/>
  <c r="B58" i="138"/>
  <c r="F57" i="138"/>
  <c r="E57" i="138"/>
  <c r="D57" i="138"/>
  <c r="C57" i="138"/>
  <c r="B57" i="138"/>
  <c r="F56" i="138"/>
  <c r="E56" i="138"/>
  <c r="D56" i="138"/>
  <c r="C56" i="138"/>
  <c r="B56" i="138"/>
  <c r="F55" i="138"/>
  <c r="E55" i="138"/>
  <c r="D55" i="138"/>
  <c r="C55" i="138"/>
  <c r="B55" i="138"/>
  <c r="F54" i="138"/>
  <c r="E54" i="138"/>
  <c r="D54" i="138"/>
  <c r="C54" i="138"/>
  <c r="B54" i="138"/>
  <c r="F51" i="138"/>
  <c r="E51" i="138"/>
  <c r="D51" i="138"/>
  <c r="C51" i="138"/>
  <c r="B51" i="138"/>
  <c r="F50" i="138"/>
  <c r="E50" i="138"/>
  <c r="D50" i="138"/>
  <c r="C50" i="138"/>
  <c r="B50" i="138"/>
  <c r="F49" i="138"/>
  <c r="E49" i="138"/>
  <c r="D49" i="138"/>
  <c r="C49" i="138"/>
  <c r="B49" i="138"/>
  <c r="F46" i="138"/>
  <c r="E46" i="138"/>
  <c r="D46" i="138"/>
  <c r="C46" i="138"/>
  <c r="B46" i="138"/>
  <c r="F43" i="138"/>
  <c r="E43" i="138"/>
  <c r="D43" i="138"/>
  <c r="C43" i="138"/>
  <c r="B43" i="138"/>
  <c r="F40" i="138"/>
  <c r="E40" i="138"/>
  <c r="D40" i="138"/>
  <c r="C40" i="138"/>
  <c r="B40" i="138"/>
  <c r="F37" i="138"/>
  <c r="E37" i="138"/>
  <c r="D37" i="138"/>
  <c r="C37" i="138"/>
  <c r="B37" i="138"/>
  <c r="F36" i="138"/>
  <c r="E36" i="138"/>
  <c r="D36" i="138"/>
  <c r="C36" i="138"/>
  <c r="B36" i="138"/>
  <c r="F33" i="138"/>
  <c r="E33" i="138"/>
  <c r="D33" i="138"/>
  <c r="C33" i="138"/>
  <c r="B33" i="138"/>
  <c r="F32" i="138"/>
  <c r="E32" i="138"/>
  <c r="D32" i="138"/>
  <c r="C32" i="138"/>
  <c r="B32" i="138"/>
  <c r="F31" i="138"/>
  <c r="E31" i="138"/>
  <c r="D31" i="138"/>
  <c r="C31" i="138"/>
  <c r="B31" i="138"/>
  <c r="F30" i="138"/>
  <c r="E30" i="138"/>
  <c r="D30" i="138"/>
  <c r="C30" i="138"/>
  <c r="B30" i="138"/>
  <c r="F27" i="138"/>
  <c r="E27" i="138"/>
  <c r="D27" i="138"/>
  <c r="C27" i="138"/>
  <c r="B27" i="138"/>
  <c r="F26" i="138"/>
  <c r="E26" i="138"/>
  <c r="D26" i="138"/>
  <c r="C26" i="138"/>
  <c r="B26" i="138"/>
  <c r="F25" i="138"/>
  <c r="E25" i="138"/>
  <c r="D25" i="138"/>
  <c r="C25" i="138"/>
  <c r="B25" i="138"/>
  <c r="F24" i="138"/>
  <c r="E24" i="138"/>
  <c r="D24" i="138"/>
  <c r="C24" i="138"/>
  <c r="B24" i="138"/>
  <c r="F23" i="138"/>
  <c r="E23" i="138"/>
  <c r="D23" i="138"/>
  <c r="C23" i="138"/>
  <c r="B23" i="138"/>
  <c r="F22" i="138"/>
  <c r="E22" i="138"/>
  <c r="D22" i="138"/>
  <c r="C22" i="138"/>
  <c r="B22" i="138"/>
  <c r="F21" i="138"/>
  <c r="E21" i="138"/>
  <c r="D21" i="138"/>
  <c r="C21" i="138"/>
  <c r="B21" i="138"/>
  <c r="F20" i="138"/>
  <c r="E20" i="138"/>
  <c r="D20" i="138"/>
  <c r="C20" i="138"/>
  <c r="B20" i="138"/>
  <c r="F19" i="138"/>
  <c r="E19" i="138"/>
  <c r="D19" i="138"/>
  <c r="C19" i="138"/>
  <c r="B19" i="138"/>
  <c r="F18" i="138"/>
  <c r="E18" i="138"/>
  <c r="D18" i="138"/>
  <c r="C18" i="138"/>
  <c r="B18" i="138"/>
  <c r="F17" i="138"/>
  <c r="E17" i="138"/>
  <c r="D17" i="138"/>
  <c r="C17" i="138"/>
  <c r="B17" i="138"/>
  <c r="F16" i="138"/>
  <c r="E16" i="138"/>
  <c r="D16" i="138"/>
  <c r="C16" i="138"/>
  <c r="B16" i="138"/>
  <c r="F14" i="138"/>
  <c r="E14" i="138"/>
  <c r="D14" i="138"/>
  <c r="C14" i="138"/>
  <c r="B14" i="138"/>
  <c r="F11" i="138"/>
  <c r="E11" i="138"/>
  <c r="D11" i="138"/>
  <c r="C11" i="138"/>
  <c r="B11" i="138"/>
  <c r="F105" i="139"/>
  <c r="E105" i="139"/>
  <c r="D105" i="139"/>
  <c r="C105" i="139"/>
  <c r="B105" i="139"/>
  <c r="F104" i="139"/>
  <c r="E104" i="139"/>
  <c r="D104" i="139"/>
  <c r="C104" i="139"/>
  <c r="B104" i="139"/>
  <c r="F103" i="139"/>
  <c r="E103" i="139"/>
  <c r="D103" i="139"/>
  <c r="C103" i="139"/>
  <c r="B103" i="139"/>
  <c r="F102" i="139"/>
  <c r="E102" i="139"/>
  <c r="D102" i="139"/>
  <c r="C102" i="139"/>
  <c r="B102" i="139"/>
  <c r="F101" i="139"/>
  <c r="E101" i="139"/>
  <c r="D101" i="139"/>
  <c r="C101" i="139"/>
  <c r="B101" i="139"/>
  <c r="F100" i="139"/>
  <c r="E100" i="139"/>
  <c r="D100" i="139"/>
  <c r="C100" i="139"/>
  <c r="B100" i="139"/>
  <c r="F99" i="139"/>
  <c r="E99" i="139"/>
  <c r="D99" i="139"/>
  <c r="C99" i="139"/>
  <c r="B99" i="139"/>
  <c r="F96" i="139"/>
  <c r="E96" i="139"/>
  <c r="D96" i="139"/>
  <c r="C96" i="139"/>
  <c r="B96" i="139"/>
  <c r="F95" i="139"/>
  <c r="E95" i="139"/>
  <c r="D95" i="139"/>
  <c r="C95" i="139"/>
  <c r="B95" i="139"/>
  <c r="F94" i="139"/>
  <c r="E94" i="139"/>
  <c r="D94" i="139"/>
  <c r="C94" i="139"/>
  <c r="B94" i="139"/>
  <c r="F93" i="139"/>
  <c r="E93" i="139"/>
  <c r="D93" i="139"/>
  <c r="C93" i="139"/>
  <c r="B93" i="139"/>
  <c r="F92" i="139"/>
  <c r="E92" i="139"/>
  <c r="D92" i="139"/>
  <c r="C92" i="139"/>
  <c r="B92" i="139"/>
  <c r="F91" i="139"/>
  <c r="E91" i="139"/>
  <c r="D91" i="139"/>
  <c r="C91" i="139"/>
  <c r="B91" i="139"/>
  <c r="F87" i="139"/>
  <c r="E87" i="139"/>
  <c r="D87" i="139"/>
  <c r="C87" i="139"/>
  <c r="B87" i="139"/>
  <c r="F86" i="139"/>
  <c r="E86" i="139"/>
  <c r="D86" i="139"/>
  <c r="C86" i="139"/>
  <c r="B86" i="139"/>
  <c r="F85" i="139"/>
  <c r="E85" i="139"/>
  <c r="D85" i="139"/>
  <c r="C85" i="139"/>
  <c r="B85" i="139"/>
  <c r="F84" i="139"/>
  <c r="E84" i="139"/>
  <c r="D84" i="139"/>
  <c r="C84" i="139"/>
  <c r="B84" i="139"/>
  <c r="F83" i="139"/>
  <c r="E83" i="139"/>
  <c r="D83" i="139"/>
  <c r="C83" i="139"/>
  <c r="B83" i="139"/>
  <c r="F82" i="139"/>
  <c r="E82" i="139"/>
  <c r="D82" i="139"/>
  <c r="C82" i="139"/>
  <c r="B82" i="139"/>
  <c r="F81" i="139"/>
  <c r="E81" i="139"/>
  <c r="D81" i="139"/>
  <c r="C81" i="139"/>
  <c r="B81" i="139"/>
  <c r="F80" i="139"/>
  <c r="E80" i="139"/>
  <c r="D80" i="139"/>
  <c r="C80" i="139"/>
  <c r="B80" i="139"/>
  <c r="F79" i="139"/>
  <c r="E79" i="139"/>
  <c r="D79" i="139"/>
  <c r="C79" i="139"/>
  <c r="B79" i="139"/>
  <c r="F78" i="139"/>
  <c r="E78" i="139"/>
  <c r="D78" i="139"/>
  <c r="C78" i="139"/>
  <c r="B78" i="139"/>
  <c r="F77" i="139"/>
  <c r="E77" i="139"/>
  <c r="D77" i="139"/>
  <c r="C77" i="139"/>
  <c r="B77" i="139"/>
  <c r="F76" i="139"/>
  <c r="E76" i="139"/>
  <c r="D76" i="139"/>
  <c r="C76" i="139"/>
  <c r="B76" i="139"/>
  <c r="F75" i="139"/>
  <c r="E75" i="139"/>
  <c r="D75" i="139"/>
  <c r="C75" i="139"/>
  <c r="B75" i="139"/>
  <c r="F74" i="139"/>
  <c r="E74" i="139"/>
  <c r="D74" i="139"/>
  <c r="C74" i="139"/>
  <c r="B74" i="139"/>
  <c r="F73" i="139"/>
  <c r="E73" i="139"/>
  <c r="D73" i="139"/>
  <c r="C73" i="139"/>
  <c r="B73" i="139"/>
  <c r="F72" i="139"/>
  <c r="E72" i="139"/>
  <c r="D72" i="139"/>
  <c r="C72" i="139"/>
  <c r="B72" i="139"/>
  <c r="F71" i="139"/>
  <c r="E71" i="139"/>
  <c r="D71" i="139"/>
  <c r="C71" i="139"/>
  <c r="B71" i="139"/>
  <c r="F70" i="139"/>
  <c r="E70" i="139"/>
  <c r="D70" i="139"/>
  <c r="C70" i="139"/>
  <c r="B70" i="139"/>
  <c r="F69" i="139"/>
  <c r="E69" i="139"/>
  <c r="D69" i="139"/>
  <c r="C69" i="139"/>
  <c r="B69" i="139"/>
  <c r="F68" i="139"/>
  <c r="E68" i="139"/>
  <c r="D68" i="139"/>
  <c r="C68" i="139"/>
  <c r="B68" i="139"/>
  <c r="F67" i="139"/>
  <c r="E67" i="139"/>
  <c r="D67" i="139"/>
  <c r="C67" i="139"/>
  <c r="B67" i="139"/>
  <c r="F66" i="139"/>
  <c r="E66" i="139"/>
  <c r="D66" i="139"/>
  <c r="C66" i="139"/>
  <c r="B66" i="139"/>
  <c r="F65" i="139"/>
  <c r="E65" i="139"/>
  <c r="D65" i="139"/>
  <c r="C65" i="139"/>
  <c r="B65" i="139"/>
  <c r="F64" i="139"/>
  <c r="E64" i="139"/>
  <c r="D64" i="139"/>
  <c r="C64" i="139"/>
  <c r="B64" i="139"/>
  <c r="F63" i="139"/>
  <c r="E63" i="139"/>
  <c r="D63" i="139"/>
  <c r="C63" i="139"/>
  <c r="B63" i="139"/>
  <c r="F62" i="139"/>
  <c r="E62" i="139"/>
  <c r="D62" i="139"/>
  <c r="C62" i="139"/>
  <c r="B62" i="139"/>
  <c r="F61" i="139"/>
  <c r="E61" i="139"/>
  <c r="D61" i="139"/>
  <c r="C61" i="139"/>
  <c r="B61" i="139"/>
  <c r="F60" i="139"/>
  <c r="E60" i="139"/>
  <c r="D60" i="139"/>
  <c r="C60" i="139"/>
  <c r="B60" i="139"/>
  <c r="F59" i="139"/>
  <c r="E59" i="139"/>
  <c r="D59" i="139"/>
  <c r="C59" i="139"/>
  <c r="B59" i="139"/>
  <c r="F58" i="139"/>
  <c r="E58" i="139"/>
  <c r="D58" i="139"/>
  <c r="C58" i="139"/>
  <c r="B58" i="139"/>
  <c r="F57" i="139"/>
  <c r="E57" i="139"/>
  <c r="D57" i="139"/>
  <c r="C57" i="139"/>
  <c r="B57" i="139"/>
  <c r="F56" i="139"/>
  <c r="E56" i="139"/>
  <c r="D56" i="139"/>
  <c r="C56" i="139"/>
  <c r="B56" i="139"/>
  <c r="F55" i="139"/>
  <c r="E55" i="139"/>
  <c r="D55" i="139"/>
  <c r="C55" i="139"/>
  <c r="B55" i="139"/>
  <c r="F54" i="139"/>
  <c r="E54" i="139"/>
  <c r="D54" i="139"/>
  <c r="C54" i="139"/>
  <c r="B54" i="139"/>
  <c r="F51" i="139"/>
  <c r="E51" i="139"/>
  <c r="D51" i="139"/>
  <c r="C51" i="139"/>
  <c r="B51" i="139"/>
  <c r="F50" i="139"/>
  <c r="E50" i="139"/>
  <c r="D50" i="139"/>
  <c r="C50" i="139"/>
  <c r="B50" i="139"/>
  <c r="F49" i="139"/>
  <c r="E49" i="139"/>
  <c r="D49" i="139"/>
  <c r="C49" i="139"/>
  <c r="B49" i="139"/>
  <c r="F46" i="139"/>
  <c r="E46" i="139"/>
  <c r="D46" i="139"/>
  <c r="C46" i="139"/>
  <c r="B46" i="139"/>
  <c r="F43" i="139"/>
  <c r="E43" i="139"/>
  <c r="D43" i="139"/>
  <c r="C43" i="139"/>
  <c r="B43" i="139"/>
  <c r="F40" i="139"/>
  <c r="E40" i="139"/>
  <c r="D40" i="139"/>
  <c r="C40" i="139"/>
  <c r="B40" i="139"/>
  <c r="F37" i="139"/>
  <c r="E37" i="139"/>
  <c r="D37" i="139"/>
  <c r="C37" i="139"/>
  <c r="B37" i="139"/>
  <c r="F36" i="139"/>
  <c r="E36" i="139"/>
  <c r="D36" i="139"/>
  <c r="C36" i="139"/>
  <c r="B36" i="139"/>
  <c r="F33" i="139"/>
  <c r="E33" i="139"/>
  <c r="D33" i="139"/>
  <c r="C33" i="139"/>
  <c r="B33" i="139"/>
  <c r="F32" i="139"/>
  <c r="E32" i="139"/>
  <c r="D32" i="139"/>
  <c r="C32" i="139"/>
  <c r="B32" i="139"/>
  <c r="F31" i="139"/>
  <c r="E31" i="139"/>
  <c r="D31" i="139"/>
  <c r="C31" i="139"/>
  <c r="B31" i="139"/>
  <c r="F30" i="139"/>
  <c r="E30" i="139"/>
  <c r="D30" i="139"/>
  <c r="C30" i="139"/>
  <c r="B30" i="139"/>
  <c r="F27" i="139"/>
  <c r="E27" i="139"/>
  <c r="D27" i="139"/>
  <c r="C27" i="139"/>
  <c r="B27" i="139"/>
  <c r="F26" i="139"/>
  <c r="E26" i="139"/>
  <c r="D26" i="139"/>
  <c r="C26" i="139"/>
  <c r="B26" i="139"/>
  <c r="F25" i="139"/>
  <c r="E25" i="139"/>
  <c r="D25" i="139"/>
  <c r="C25" i="139"/>
  <c r="B25" i="139"/>
  <c r="F24" i="139"/>
  <c r="E24" i="139"/>
  <c r="D24" i="139"/>
  <c r="C24" i="139"/>
  <c r="B24" i="139"/>
  <c r="F23" i="139"/>
  <c r="E23" i="139"/>
  <c r="D23" i="139"/>
  <c r="C23" i="139"/>
  <c r="B23" i="139"/>
  <c r="F22" i="139"/>
  <c r="E22" i="139"/>
  <c r="D22" i="139"/>
  <c r="C22" i="139"/>
  <c r="B22" i="139"/>
  <c r="F21" i="139"/>
  <c r="E21" i="139"/>
  <c r="D21" i="139"/>
  <c r="C21" i="139"/>
  <c r="B21" i="139"/>
  <c r="F20" i="139"/>
  <c r="E20" i="139"/>
  <c r="D20" i="139"/>
  <c r="C20" i="139"/>
  <c r="B20" i="139"/>
  <c r="F19" i="139"/>
  <c r="E19" i="139"/>
  <c r="D19" i="139"/>
  <c r="C19" i="139"/>
  <c r="B19" i="139"/>
  <c r="F18" i="139"/>
  <c r="E18" i="139"/>
  <c r="D18" i="139"/>
  <c r="C18" i="139"/>
  <c r="B18" i="139"/>
  <c r="F17" i="139"/>
  <c r="E17" i="139"/>
  <c r="D17" i="139"/>
  <c r="C17" i="139"/>
  <c r="B17" i="139"/>
  <c r="F16" i="139"/>
  <c r="E16" i="139"/>
  <c r="D16" i="139"/>
  <c r="C16" i="139"/>
  <c r="B16" i="139"/>
  <c r="F14" i="139"/>
  <c r="E14" i="139"/>
  <c r="D14" i="139"/>
  <c r="C14" i="139"/>
  <c r="B14" i="139"/>
  <c r="F11" i="139"/>
  <c r="E11" i="139"/>
  <c r="D11" i="139"/>
  <c r="C11" i="139"/>
  <c r="B11" i="139"/>
  <c r="F105" i="140"/>
  <c r="E105" i="140"/>
  <c r="D105" i="140"/>
  <c r="C105" i="140"/>
  <c r="B105" i="140"/>
  <c r="F104" i="140"/>
  <c r="E104" i="140"/>
  <c r="D104" i="140"/>
  <c r="C104" i="140"/>
  <c r="B104" i="140"/>
  <c r="F103" i="140"/>
  <c r="E103" i="140"/>
  <c r="D103" i="140"/>
  <c r="C103" i="140"/>
  <c r="B103" i="140"/>
  <c r="F102" i="140"/>
  <c r="E102" i="140"/>
  <c r="D102" i="140"/>
  <c r="C102" i="140"/>
  <c r="B102" i="140"/>
  <c r="F101" i="140"/>
  <c r="E101" i="140"/>
  <c r="D101" i="140"/>
  <c r="C101" i="140"/>
  <c r="B101" i="140"/>
  <c r="F100" i="140"/>
  <c r="E100" i="140"/>
  <c r="D100" i="140"/>
  <c r="C100" i="140"/>
  <c r="B100" i="140"/>
  <c r="F99" i="140"/>
  <c r="E99" i="140"/>
  <c r="D99" i="140"/>
  <c r="C99" i="140"/>
  <c r="B99" i="140"/>
  <c r="F96" i="140"/>
  <c r="E96" i="140"/>
  <c r="D96" i="140"/>
  <c r="C96" i="140"/>
  <c r="B96" i="140"/>
  <c r="F95" i="140"/>
  <c r="E95" i="140"/>
  <c r="D95" i="140"/>
  <c r="C95" i="140"/>
  <c r="B95" i="140"/>
  <c r="F94" i="140"/>
  <c r="E94" i="140"/>
  <c r="D94" i="140"/>
  <c r="C94" i="140"/>
  <c r="B94" i="140"/>
  <c r="F93" i="140"/>
  <c r="E93" i="140"/>
  <c r="D93" i="140"/>
  <c r="C93" i="140"/>
  <c r="B93" i="140"/>
  <c r="F92" i="140"/>
  <c r="E92" i="140"/>
  <c r="D92" i="140"/>
  <c r="C92" i="140"/>
  <c r="B92" i="140"/>
  <c r="F91" i="140"/>
  <c r="E91" i="140"/>
  <c r="D91" i="140"/>
  <c r="C91" i="140"/>
  <c r="B91" i="140"/>
  <c r="F87" i="140"/>
  <c r="E87" i="140"/>
  <c r="D87" i="140"/>
  <c r="C87" i="140"/>
  <c r="B87" i="140"/>
  <c r="F86" i="140"/>
  <c r="E86" i="140"/>
  <c r="D86" i="140"/>
  <c r="C86" i="140"/>
  <c r="B86" i="140"/>
  <c r="F85" i="140"/>
  <c r="E85" i="140"/>
  <c r="D85" i="140"/>
  <c r="C85" i="140"/>
  <c r="B85" i="140"/>
  <c r="F84" i="140"/>
  <c r="E84" i="140"/>
  <c r="D84" i="140"/>
  <c r="C84" i="140"/>
  <c r="B84" i="140"/>
  <c r="F83" i="140"/>
  <c r="E83" i="140"/>
  <c r="D83" i="140"/>
  <c r="C83" i="140"/>
  <c r="B83" i="140"/>
  <c r="F82" i="140"/>
  <c r="E82" i="140"/>
  <c r="D82" i="140"/>
  <c r="C82" i="140"/>
  <c r="B82" i="140"/>
  <c r="F81" i="140"/>
  <c r="E81" i="140"/>
  <c r="D81" i="140"/>
  <c r="C81" i="140"/>
  <c r="B81" i="140"/>
  <c r="F80" i="140"/>
  <c r="E80" i="140"/>
  <c r="D80" i="140"/>
  <c r="C80" i="140"/>
  <c r="B80" i="140"/>
  <c r="F79" i="140"/>
  <c r="E79" i="140"/>
  <c r="D79" i="140"/>
  <c r="C79" i="140"/>
  <c r="B79" i="140"/>
  <c r="F78" i="140"/>
  <c r="E78" i="140"/>
  <c r="D78" i="140"/>
  <c r="C78" i="140"/>
  <c r="B78" i="140"/>
  <c r="F77" i="140"/>
  <c r="E77" i="140"/>
  <c r="D77" i="140"/>
  <c r="C77" i="140"/>
  <c r="B77" i="140"/>
  <c r="F76" i="140"/>
  <c r="E76" i="140"/>
  <c r="D76" i="140"/>
  <c r="C76" i="140"/>
  <c r="B76" i="140"/>
  <c r="F75" i="140"/>
  <c r="E75" i="140"/>
  <c r="D75" i="140"/>
  <c r="C75" i="140"/>
  <c r="B75" i="140"/>
  <c r="F74" i="140"/>
  <c r="E74" i="140"/>
  <c r="D74" i="140"/>
  <c r="C74" i="140"/>
  <c r="B74" i="140"/>
  <c r="F73" i="140"/>
  <c r="E73" i="140"/>
  <c r="D73" i="140"/>
  <c r="C73" i="140"/>
  <c r="B73" i="140"/>
  <c r="F72" i="140"/>
  <c r="E72" i="140"/>
  <c r="D72" i="140"/>
  <c r="C72" i="140"/>
  <c r="B72" i="140"/>
  <c r="F71" i="140"/>
  <c r="E71" i="140"/>
  <c r="D71" i="140"/>
  <c r="C71" i="140"/>
  <c r="B71" i="140"/>
  <c r="F70" i="140"/>
  <c r="E70" i="140"/>
  <c r="D70" i="140"/>
  <c r="C70" i="140"/>
  <c r="B70" i="140"/>
  <c r="F69" i="140"/>
  <c r="E69" i="140"/>
  <c r="D69" i="140"/>
  <c r="C69" i="140"/>
  <c r="B69" i="140"/>
  <c r="F68" i="140"/>
  <c r="E68" i="140"/>
  <c r="D68" i="140"/>
  <c r="C68" i="140"/>
  <c r="B68" i="140"/>
  <c r="F67" i="140"/>
  <c r="E67" i="140"/>
  <c r="D67" i="140"/>
  <c r="C67" i="140"/>
  <c r="B67" i="140"/>
  <c r="F66" i="140"/>
  <c r="E66" i="140"/>
  <c r="D66" i="140"/>
  <c r="C66" i="140"/>
  <c r="B66" i="140"/>
  <c r="F65" i="140"/>
  <c r="E65" i="140"/>
  <c r="D65" i="140"/>
  <c r="C65" i="140"/>
  <c r="B65" i="140"/>
  <c r="F64" i="140"/>
  <c r="E64" i="140"/>
  <c r="D64" i="140"/>
  <c r="C64" i="140"/>
  <c r="B64" i="140"/>
  <c r="F63" i="140"/>
  <c r="E63" i="140"/>
  <c r="D63" i="140"/>
  <c r="C63" i="140"/>
  <c r="B63" i="140"/>
  <c r="F62" i="140"/>
  <c r="E62" i="140"/>
  <c r="D62" i="140"/>
  <c r="C62" i="140"/>
  <c r="B62" i="140"/>
  <c r="F61" i="140"/>
  <c r="E61" i="140"/>
  <c r="D61" i="140"/>
  <c r="C61" i="140"/>
  <c r="B61" i="140"/>
  <c r="F60" i="140"/>
  <c r="E60" i="140"/>
  <c r="D60" i="140"/>
  <c r="C60" i="140"/>
  <c r="B60" i="140"/>
  <c r="F59" i="140"/>
  <c r="E59" i="140"/>
  <c r="D59" i="140"/>
  <c r="C59" i="140"/>
  <c r="B59" i="140"/>
  <c r="F58" i="140"/>
  <c r="E58" i="140"/>
  <c r="D58" i="140"/>
  <c r="C58" i="140"/>
  <c r="B58" i="140"/>
  <c r="F57" i="140"/>
  <c r="E57" i="140"/>
  <c r="D57" i="140"/>
  <c r="C57" i="140"/>
  <c r="B57" i="140"/>
  <c r="F56" i="140"/>
  <c r="E56" i="140"/>
  <c r="D56" i="140"/>
  <c r="C56" i="140"/>
  <c r="B56" i="140"/>
  <c r="F55" i="140"/>
  <c r="E55" i="140"/>
  <c r="D55" i="140"/>
  <c r="C55" i="140"/>
  <c r="B55" i="140"/>
  <c r="F54" i="140"/>
  <c r="E54" i="140"/>
  <c r="D54" i="140"/>
  <c r="C54" i="140"/>
  <c r="B54" i="140"/>
  <c r="F51" i="140"/>
  <c r="E51" i="140"/>
  <c r="D51" i="140"/>
  <c r="C51" i="140"/>
  <c r="B51" i="140"/>
  <c r="F50" i="140"/>
  <c r="E50" i="140"/>
  <c r="D50" i="140"/>
  <c r="C50" i="140"/>
  <c r="B50" i="140"/>
  <c r="F49" i="140"/>
  <c r="E49" i="140"/>
  <c r="D49" i="140"/>
  <c r="C49" i="140"/>
  <c r="B49" i="140"/>
  <c r="F46" i="140"/>
  <c r="E46" i="140"/>
  <c r="D46" i="140"/>
  <c r="C46" i="140"/>
  <c r="B46" i="140"/>
  <c r="F43" i="140"/>
  <c r="E43" i="140"/>
  <c r="D43" i="140"/>
  <c r="C43" i="140"/>
  <c r="B43" i="140"/>
  <c r="F40" i="140"/>
  <c r="E40" i="140"/>
  <c r="D40" i="140"/>
  <c r="C40" i="140"/>
  <c r="B40" i="140"/>
  <c r="F37" i="140"/>
  <c r="E37" i="140"/>
  <c r="D37" i="140"/>
  <c r="C37" i="140"/>
  <c r="B37" i="140"/>
  <c r="F36" i="140"/>
  <c r="E36" i="140"/>
  <c r="D36" i="140"/>
  <c r="C36" i="140"/>
  <c r="B36" i="140"/>
  <c r="F33" i="140"/>
  <c r="E33" i="140"/>
  <c r="D33" i="140"/>
  <c r="C33" i="140"/>
  <c r="B33" i="140"/>
  <c r="F32" i="140"/>
  <c r="E32" i="140"/>
  <c r="D32" i="140"/>
  <c r="C32" i="140"/>
  <c r="B32" i="140"/>
  <c r="F31" i="140"/>
  <c r="E31" i="140"/>
  <c r="D31" i="140"/>
  <c r="C31" i="140"/>
  <c r="B31" i="140"/>
  <c r="F30" i="140"/>
  <c r="E30" i="140"/>
  <c r="D30" i="140"/>
  <c r="C30" i="140"/>
  <c r="B30" i="140"/>
  <c r="F27" i="140"/>
  <c r="E27" i="140"/>
  <c r="D27" i="140"/>
  <c r="C27" i="140"/>
  <c r="B27" i="140"/>
  <c r="F26" i="140"/>
  <c r="E26" i="140"/>
  <c r="D26" i="140"/>
  <c r="C26" i="140"/>
  <c r="B26" i="140"/>
  <c r="F25" i="140"/>
  <c r="E25" i="140"/>
  <c r="D25" i="140"/>
  <c r="C25" i="140"/>
  <c r="B25" i="140"/>
  <c r="F24" i="140"/>
  <c r="E24" i="140"/>
  <c r="D24" i="140"/>
  <c r="C24" i="140"/>
  <c r="B24" i="140"/>
  <c r="F23" i="140"/>
  <c r="E23" i="140"/>
  <c r="D23" i="140"/>
  <c r="C23" i="140"/>
  <c r="B23" i="140"/>
  <c r="F22" i="140"/>
  <c r="E22" i="140"/>
  <c r="D22" i="140"/>
  <c r="C22" i="140"/>
  <c r="B22" i="140"/>
  <c r="F21" i="140"/>
  <c r="E21" i="140"/>
  <c r="D21" i="140"/>
  <c r="C21" i="140"/>
  <c r="B21" i="140"/>
  <c r="F20" i="140"/>
  <c r="E20" i="140"/>
  <c r="D20" i="140"/>
  <c r="C20" i="140"/>
  <c r="B20" i="140"/>
  <c r="F19" i="140"/>
  <c r="E19" i="140"/>
  <c r="D19" i="140"/>
  <c r="C19" i="140"/>
  <c r="B19" i="140"/>
  <c r="F18" i="140"/>
  <c r="E18" i="140"/>
  <c r="D18" i="140"/>
  <c r="C18" i="140"/>
  <c r="B18" i="140"/>
  <c r="F17" i="140"/>
  <c r="E17" i="140"/>
  <c r="D17" i="140"/>
  <c r="C17" i="140"/>
  <c r="B17" i="140"/>
  <c r="F16" i="140"/>
  <c r="E16" i="140"/>
  <c r="D16" i="140"/>
  <c r="C16" i="140"/>
  <c r="B16" i="140"/>
  <c r="F14" i="140"/>
  <c r="E14" i="140"/>
  <c r="D14" i="140"/>
  <c r="C14" i="140"/>
  <c r="B14" i="140"/>
  <c r="F11" i="140"/>
  <c r="E11" i="140"/>
  <c r="D11" i="140"/>
  <c r="C11" i="140"/>
  <c r="B11" i="140"/>
  <c r="F105" i="141"/>
  <c r="E105" i="141"/>
  <c r="D105" i="141"/>
  <c r="C105" i="141"/>
  <c r="B105" i="141"/>
  <c r="F104" i="141"/>
  <c r="E104" i="141"/>
  <c r="D104" i="141"/>
  <c r="C104" i="141"/>
  <c r="B104" i="141"/>
  <c r="F103" i="141"/>
  <c r="E103" i="141"/>
  <c r="D103" i="141"/>
  <c r="C103" i="141"/>
  <c r="B103" i="141"/>
  <c r="F102" i="141"/>
  <c r="E102" i="141"/>
  <c r="D102" i="141"/>
  <c r="C102" i="141"/>
  <c r="B102" i="141"/>
  <c r="F101" i="141"/>
  <c r="E101" i="141"/>
  <c r="D101" i="141"/>
  <c r="C101" i="141"/>
  <c r="B101" i="141"/>
  <c r="F100" i="141"/>
  <c r="E100" i="141"/>
  <c r="D100" i="141"/>
  <c r="C100" i="141"/>
  <c r="B100" i="141"/>
  <c r="F99" i="141"/>
  <c r="E99" i="141"/>
  <c r="D99" i="141"/>
  <c r="C99" i="141"/>
  <c r="B99" i="141"/>
  <c r="F96" i="141"/>
  <c r="E96" i="141"/>
  <c r="D96" i="141"/>
  <c r="C96" i="141"/>
  <c r="B96" i="141"/>
  <c r="F95" i="141"/>
  <c r="E95" i="141"/>
  <c r="D95" i="141"/>
  <c r="C95" i="141"/>
  <c r="B95" i="141"/>
  <c r="F94" i="141"/>
  <c r="E94" i="141"/>
  <c r="D94" i="141"/>
  <c r="C94" i="141"/>
  <c r="B94" i="141"/>
  <c r="F93" i="141"/>
  <c r="E93" i="141"/>
  <c r="D93" i="141"/>
  <c r="C93" i="141"/>
  <c r="B93" i="141"/>
  <c r="F92" i="141"/>
  <c r="E92" i="141"/>
  <c r="D92" i="141"/>
  <c r="C92" i="141"/>
  <c r="B92" i="141"/>
  <c r="F91" i="141"/>
  <c r="E91" i="141"/>
  <c r="D91" i="141"/>
  <c r="C91" i="141"/>
  <c r="B91" i="141"/>
  <c r="F87" i="141"/>
  <c r="E87" i="141"/>
  <c r="D87" i="141"/>
  <c r="C87" i="141"/>
  <c r="B87" i="141"/>
  <c r="F86" i="141"/>
  <c r="E86" i="141"/>
  <c r="D86" i="141"/>
  <c r="C86" i="141"/>
  <c r="B86" i="141"/>
  <c r="F85" i="141"/>
  <c r="E85" i="141"/>
  <c r="D85" i="141"/>
  <c r="C85" i="141"/>
  <c r="B85" i="141"/>
  <c r="F84" i="141"/>
  <c r="E84" i="141"/>
  <c r="D84" i="141"/>
  <c r="C84" i="141"/>
  <c r="B84" i="141"/>
  <c r="F83" i="141"/>
  <c r="E83" i="141"/>
  <c r="D83" i="141"/>
  <c r="C83" i="141"/>
  <c r="B83" i="141"/>
  <c r="F82" i="141"/>
  <c r="E82" i="141"/>
  <c r="D82" i="141"/>
  <c r="C82" i="141"/>
  <c r="B82" i="141"/>
  <c r="F81" i="141"/>
  <c r="E81" i="141"/>
  <c r="D81" i="141"/>
  <c r="C81" i="141"/>
  <c r="B81" i="141"/>
  <c r="F80" i="141"/>
  <c r="E80" i="141"/>
  <c r="D80" i="141"/>
  <c r="C80" i="141"/>
  <c r="B80" i="141"/>
  <c r="F79" i="141"/>
  <c r="E79" i="141"/>
  <c r="D79" i="141"/>
  <c r="C79" i="141"/>
  <c r="B79" i="141"/>
  <c r="F78" i="141"/>
  <c r="E78" i="141"/>
  <c r="D78" i="141"/>
  <c r="C78" i="141"/>
  <c r="B78" i="141"/>
  <c r="F77" i="141"/>
  <c r="E77" i="141"/>
  <c r="D77" i="141"/>
  <c r="C77" i="141"/>
  <c r="B77" i="141"/>
  <c r="F76" i="141"/>
  <c r="E76" i="141"/>
  <c r="D76" i="141"/>
  <c r="C76" i="141"/>
  <c r="B76" i="141"/>
  <c r="F75" i="141"/>
  <c r="E75" i="141"/>
  <c r="D75" i="141"/>
  <c r="C75" i="141"/>
  <c r="B75" i="141"/>
  <c r="F74" i="141"/>
  <c r="E74" i="141"/>
  <c r="D74" i="141"/>
  <c r="C74" i="141"/>
  <c r="B74" i="141"/>
  <c r="F73" i="141"/>
  <c r="E73" i="141"/>
  <c r="D73" i="141"/>
  <c r="C73" i="141"/>
  <c r="B73" i="141"/>
  <c r="F72" i="141"/>
  <c r="E72" i="141"/>
  <c r="D72" i="141"/>
  <c r="C72" i="141"/>
  <c r="B72" i="141"/>
  <c r="F71" i="141"/>
  <c r="E71" i="141"/>
  <c r="D71" i="141"/>
  <c r="C71" i="141"/>
  <c r="B71" i="141"/>
  <c r="F70" i="141"/>
  <c r="E70" i="141"/>
  <c r="D70" i="141"/>
  <c r="C70" i="141"/>
  <c r="B70" i="141"/>
  <c r="F69" i="141"/>
  <c r="E69" i="141"/>
  <c r="D69" i="141"/>
  <c r="C69" i="141"/>
  <c r="B69" i="141"/>
  <c r="F68" i="141"/>
  <c r="E68" i="141"/>
  <c r="D68" i="141"/>
  <c r="C68" i="141"/>
  <c r="B68" i="141"/>
  <c r="F67" i="141"/>
  <c r="E67" i="141"/>
  <c r="D67" i="141"/>
  <c r="C67" i="141"/>
  <c r="B67" i="141"/>
  <c r="F66" i="141"/>
  <c r="E66" i="141"/>
  <c r="D66" i="141"/>
  <c r="C66" i="141"/>
  <c r="B66" i="141"/>
  <c r="F65" i="141"/>
  <c r="E65" i="141"/>
  <c r="D65" i="141"/>
  <c r="C65" i="141"/>
  <c r="B65" i="141"/>
  <c r="F64" i="141"/>
  <c r="E64" i="141"/>
  <c r="D64" i="141"/>
  <c r="C64" i="141"/>
  <c r="B64" i="141"/>
  <c r="F63" i="141"/>
  <c r="E63" i="141"/>
  <c r="D63" i="141"/>
  <c r="C63" i="141"/>
  <c r="B63" i="141"/>
  <c r="F62" i="141"/>
  <c r="E62" i="141"/>
  <c r="D62" i="141"/>
  <c r="C62" i="141"/>
  <c r="B62" i="141"/>
  <c r="F61" i="141"/>
  <c r="E61" i="141"/>
  <c r="D61" i="141"/>
  <c r="C61" i="141"/>
  <c r="B61" i="141"/>
  <c r="F60" i="141"/>
  <c r="E60" i="141"/>
  <c r="D60" i="141"/>
  <c r="C60" i="141"/>
  <c r="B60" i="141"/>
  <c r="F59" i="141"/>
  <c r="E59" i="141"/>
  <c r="D59" i="141"/>
  <c r="C59" i="141"/>
  <c r="B59" i="141"/>
  <c r="F58" i="141"/>
  <c r="E58" i="141"/>
  <c r="D58" i="141"/>
  <c r="C58" i="141"/>
  <c r="B58" i="141"/>
  <c r="F57" i="141"/>
  <c r="E57" i="141"/>
  <c r="D57" i="141"/>
  <c r="C57" i="141"/>
  <c r="B57" i="141"/>
  <c r="F56" i="141"/>
  <c r="E56" i="141"/>
  <c r="D56" i="141"/>
  <c r="C56" i="141"/>
  <c r="B56" i="141"/>
  <c r="F55" i="141"/>
  <c r="E55" i="141"/>
  <c r="D55" i="141"/>
  <c r="C55" i="141"/>
  <c r="B55" i="141"/>
  <c r="F54" i="141"/>
  <c r="E54" i="141"/>
  <c r="D54" i="141"/>
  <c r="C54" i="141"/>
  <c r="B54" i="141"/>
  <c r="F51" i="141"/>
  <c r="E51" i="141"/>
  <c r="D51" i="141"/>
  <c r="C51" i="141"/>
  <c r="B51" i="141"/>
  <c r="F50" i="141"/>
  <c r="E50" i="141"/>
  <c r="D50" i="141"/>
  <c r="C50" i="141"/>
  <c r="B50" i="141"/>
  <c r="F49" i="141"/>
  <c r="E49" i="141"/>
  <c r="D49" i="141"/>
  <c r="C49" i="141"/>
  <c r="B49" i="141"/>
  <c r="F46" i="141"/>
  <c r="E46" i="141"/>
  <c r="D46" i="141"/>
  <c r="C46" i="141"/>
  <c r="B46" i="141"/>
  <c r="F43" i="141"/>
  <c r="E43" i="141"/>
  <c r="D43" i="141"/>
  <c r="C43" i="141"/>
  <c r="B43" i="141"/>
  <c r="F40" i="141"/>
  <c r="E40" i="141"/>
  <c r="D40" i="141"/>
  <c r="C40" i="141"/>
  <c r="B40" i="141"/>
  <c r="F37" i="141"/>
  <c r="E37" i="141"/>
  <c r="D37" i="141"/>
  <c r="C37" i="141"/>
  <c r="B37" i="141"/>
  <c r="F36" i="141"/>
  <c r="E36" i="141"/>
  <c r="D36" i="141"/>
  <c r="C36" i="141"/>
  <c r="B36" i="141"/>
  <c r="F33" i="141"/>
  <c r="E33" i="141"/>
  <c r="D33" i="141"/>
  <c r="C33" i="141"/>
  <c r="B33" i="141"/>
  <c r="F32" i="141"/>
  <c r="E32" i="141"/>
  <c r="D32" i="141"/>
  <c r="C32" i="141"/>
  <c r="B32" i="141"/>
  <c r="F31" i="141"/>
  <c r="E31" i="141"/>
  <c r="D31" i="141"/>
  <c r="C31" i="141"/>
  <c r="B31" i="141"/>
  <c r="F30" i="141"/>
  <c r="E30" i="141"/>
  <c r="D30" i="141"/>
  <c r="C30" i="141"/>
  <c r="B30" i="141"/>
  <c r="F27" i="141"/>
  <c r="E27" i="141"/>
  <c r="D27" i="141"/>
  <c r="C27" i="141"/>
  <c r="B27" i="141"/>
  <c r="F26" i="141"/>
  <c r="E26" i="141"/>
  <c r="D26" i="141"/>
  <c r="C26" i="141"/>
  <c r="B26" i="141"/>
  <c r="F25" i="141"/>
  <c r="E25" i="141"/>
  <c r="D25" i="141"/>
  <c r="C25" i="141"/>
  <c r="B25" i="141"/>
  <c r="F24" i="141"/>
  <c r="E24" i="141"/>
  <c r="D24" i="141"/>
  <c r="C24" i="141"/>
  <c r="B24" i="141"/>
  <c r="F23" i="141"/>
  <c r="E23" i="141"/>
  <c r="D23" i="141"/>
  <c r="C23" i="141"/>
  <c r="B23" i="141"/>
  <c r="F22" i="141"/>
  <c r="E22" i="141"/>
  <c r="D22" i="141"/>
  <c r="C22" i="141"/>
  <c r="B22" i="141"/>
  <c r="F21" i="141"/>
  <c r="E21" i="141"/>
  <c r="D21" i="141"/>
  <c r="C21" i="141"/>
  <c r="B21" i="141"/>
  <c r="F20" i="141"/>
  <c r="E20" i="141"/>
  <c r="D20" i="141"/>
  <c r="C20" i="141"/>
  <c r="B20" i="141"/>
  <c r="F19" i="141"/>
  <c r="E19" i="141"/>
  <c r="D19" i="141"/>
  <c r="C19" i="141"/>
  <c r="B19" i="141"/>
  <c r="F18" i="141"/>
  <c r="E18" i="141"/>
  <c r="D18" i="141"/>
  <c r="C18" i="141"/>
  <c r="B18" i="141"/>
  <c r="F17" i="141"/>
  <c r="E17" i="141"/>
  <c r="D17" i="141"/>
  <c r="C17" i="141"/>
  <c r="B17" i="141"/>
  <c r="F16" i="141"/>
  <c r="E16" i="141"/>
  <c r="D16" i="141"/>
  <c r="C16" i="141"/>
  <c r="B16" i="141"/>
  <c r="F14" i="141"/>
  <c r="E14" i="141"/>
  <c r="D14" i="141"/>
  <c r="C14" i="141"/>
  <c r="B14" i="141"/>
  <c r="F11" i="141"/>
  <c r="E11" i="141"/>
  <c r="D11" i="141"/>
  <c r="C11" i="141"/>
  <c r="B11" i="141"/>
  <c r="F105" i="142"/>
  <c r="E105" i="142"/>
  <c r="D105" i="142"/>
  <c r="C105" i="142"/>
  <c r="B105" i="142"/>
  <c r="F104" i="142"/>
  <c r="E104" i="142"/>
  <c r="D104" i="142"/>
  <c r="C104" i="142"/>
  <c r="B104" i="142"/>
  <c r="F103" i="142"/>
  <c r="E103" i="142"/>
  <c r="D103" i="142"/>
  <c r="C103" i="142"/>
  <c r="B103" i="142"/>
  <c r="F102" i="142"/>
  <c r="E102" i="142"/>
  <c r="D102" i="142"/>
  <c r="C102" i="142"/>
  <c r="B102" i="142"/>
  <c r="F101" i="142"/>
  <c r="E101" i="142"/>
  <c r="D101" i="142"/>
  <c r="C101" i="142"/>
  <c r="B101" i="142"/>
  <c r="F100" i="142"/>
  <c r="E100" i="142"/>
  <c r="D100" i="142"/>
  <c r="C100" i="142"/>
  <c r="B100" i="142"/>
  <c r="F99" i="142"/>
  <c r="E99" i="142"/>
  <c r="D99" i="142"/>
  <c r="C99" i="142"/>
  <c r="B99" i="142"/>
  <c r="F96" i="142"/>
  <c r="E96" i="142"/>
  <c r="D96" i="142"/>
  <c r="C96" i="142"/>
  <c r="B96" i="142"/>
  <c r="F95" i="142"/>
  <c r="E95" i="142"/>
  <c r="D95" i="142"/>
  <c r="C95" i="142"/>
  <c r="B95" i="142"/>
  <c r="F94" i="142"/>
  <c r="E94" i="142"/>
  <c r="D94" i="142"/>
  <c r="C94" i="142"/>
  <c r="B94" i="142"/>
  <c r="F93" i="142"/>
  <c r="E93" i="142"/>
  <c r="D93" i="142"/>
  <c r="C93" i="142"/>
  <c r="B93" i="142"/>
  <c r="F92" i="142"/>
  <c r="E92" i="142"/>
  <c r="D92" i="142"/>
  <c r="C92" i="142"/>
  <c r="B92" i="142"/>
  <c r="F91" i="142"/>
  <c r="E91" i="142"/>
  <c r="D91" i="142"/>
  <c r="C91" i="142"/>
  <c r="B91" i="142"/>
  <c r="F87" i="142"/>
  <c r="E87" i="142"/>
  <c r="D87" i="142"/>
  <c r="C87" i="142"/>
  <c r="B87" i="142"/>
  <c r="F86" i="142"/>
  <c r="E86" i="142"/>
  <c r="D86" i="142"/>
  <c r="C86" i="142"/>
  <c r="B86" i="142"/>
  <c r="F85" i="142"/>
  <c r="E85" i="142"/>
  <c r="D85" i="142"/>
  <c r="C85" i="142"/>
  <c r="B85" i="142"/>
  <c r="F84" i="142"/>
  <c r="E84" i="142"/>
  <c r="D84" i="142"/>
  <c r="C84" i="142"/>
  <c r="B84" i="142"/>
  <c r="F83" i="142"/>
  <c r="E83" i="142"/>
  <c r="D83" i="142"/>
  <c r="C83" i="142"/>
  <c r="B83" i="142"/>
  <c r="F82" i="142"/>
  <c r="E82" i="142"/>
  <c r="D82" i="142"/>
  <c r="C82" i="142"/>
  <c r="B82" i="142"/>
  <c r="F81" i="142"/>
  <c r="E81" i="142"/>
  <c r="D81" i="142"/>
  <c r="C81" i="142"/>
  <c r="B81" i="142"/>
  <c r="F80" i="142"/>
  <c r="E80" i="142"/>
  <c r="D80" i="142"/>
  <c r="C80" i="142"/>
  <c r="B80" i="142"/>
  <c r="F79" i="142"/>
  <c r="E79" i="142"/>
  <c r="D79" i="142"/>
  <c r="C79" i="142"/>
  <c r="B79" i="142"/>
  <c r="F78" i="142"/>
  <c r="E78" i="142"/>
  <c r="D78" i="142"/>
  <c r="C78" i="142"/>
  <c r="B78" i="142"/>
  <c r="F77" i="142"/>
  <c r="E77" i="142"/>
  <c r="D77" i="142"/>
  <c r="C77" i="142"/>
  <c r="B77" i="142"/>
  <c r="F76" i="142"/>
  <c r="E76" i="142"/>
  <c r="D76" i="142"/>
  <c r="C76" i="142"/>
  <c r="B76" i="142"/>
  <c r="F75" i="142"/>
  <c r="E75" i="142"/>
  <c r="D75" i="142"/>
  <c r="C75" i="142"/>
  <c r="B75" i="142"/>
  <c r="F74" i="142"/>
  <c r="E74" i="142"/>
  <c r="D74" i="142"/>
  <c r="C74" i="142"/>
  <c r="B74" i="142"/>
  <c r="F73" i="142"/>
  <c r="E73" i="142"/>
  <c r="D73" i="142"/>
  <c r="C73" i="142"/>
  <c r="B73" i="142"/>
  <c r="F72" i="142"/>
  <c r="E72" i="142"/>
  <c r="D72" i="142"/>
  <c r="C72" i="142"/>
  <c r="B72" i="142"/>
  <c r="F71" i="142"/>
  <c r="E71" i="142"/>
  <c r="D71" i="142"/>
  <c r="C71" i="142"/>
  <c r="B71" i="142"/>
  <c r="F70" i="142"/>
  <c r="E70" i="142"/>
  <c r="D70" i="142"/>
  <c r="C70" i="142"/>
  <c r="B70" i="142"/>
  <c r="F69" i="142"/>
  <c r="E69" i="142"/>
  <c r="D69" i="142"/>
  <c r="C69" i="142"/>
  <c r="B69" i="142"/>
  <c r="F68" i="142"/>
  <c r="E68" i="142"/>
  <c r="D68" i="142"/>
  <c r="C68" i="142"/>
  <c r="B68" i="142"/>
  <c r="F67" i="142"/>
  <c r="E67" i="142"/>
  <c r="D67" i="142"/>
  <c r="C67" i="142"/>
  <c r="B67" i="142"/>
  <c r="F66" i="142"/>
  <c r="E66" i="142"/>
  <c r="D66" i="142"/>
  <c r="C66" i="142"/>
  <c r="B66" i="142"/>
  <c r="F65" i="142"/>
  <c r="E65" i="142"/>
  <c r="D65" i="142"/>
  <c r="C65" i="142"/>
  <c r="B65" i="142"/>
  <c r="F64" i="142"/>
  <c r="E64" i="142"/>
  <c r="D64" i="142"/>
  <c r="C64" i="142"/>
  <c r="B64" i="142"/>
  <c r="F63" i="142"/>
  <c r="E63" i="142"/>
  <c r="D63" i="142"/>
  <c r="C63" i="142"/>
  <c r="B63" i="142"/>
  <c r="F62" i="142"/>
  <c r="E62" i="142"/>
  <c r="D62" i="142"/>
  <c r="C62" i="142"/>
  <c r="B62" i="142"/>
  <c r="F61" i="142"/>
  <c r="E61" i="142"/>
  <c r="D61" i="142"/>
  <c r="C61" i="142"/>
  <c r="B61" i="142"/>
  <c r="F60" i="142"/>
  <c r="E60" i="142"/>
  <c r="D60" i="142"/>
  <c r="C60" i="142"/>
  <c r="B60" i="142"/>
  <c r="F59" i="142"/>
  <c r="E59" i="142"/>
  <c r="D59" i="142"/>
  <c r="C59" i="142"/>
  <c r="B59" i="142"/>
  <c r="F58" i="142"/>
  <c r="E58" i="142"/>
  <c r="D58" i="142"/>
  <c r="C58" i="142"/>
  <c r="B58" i="142"/>
  <c r="F57" i="142"/>
  <c r="E57" i="142"/>
  <c r="D57" i="142"/>
  <c r="C57" i="142"/>
  <c r="B57" i="142"/>
  <c r="F56" i="142"/>
  <c r="E56" i="142"/>
  <c r="D56" i="142"/>
  <c r="C56" i="142"/>
  <c r="B56" i="142"/>
  <c r="F55" i="142"/>
  <c r="E55" i="142"/>
  <c r="D55" i="142"/>
  <c r="C55" i="142"/>
  <c r="B55" i="142"/>
  <c r="F54" i="142"/>
  <c r="E54" i="142"/>
  <c r="D54" i="142"/>
  <c r="C54" i="142"/>
  <c r="B54" i="142"/>
  <c r="F51" i="142"/>
  <c r="E51" i="142"/>
  <c r="D51" i="142"/>
  <c r="C51" i="142"/>
  <c r="B51" i="142"/>
  <c r="F50" i="142"/>
  <c r="E50" i="142"/>
  <c r="D50" i="142"/>
  <c r="C50" i="142"/>
  <c r="B50" i="142"/>
  <c r="F49" i="142"/>
  <c r="E49" i="142"/>
  <c r="D49" i="142"/>
  <c r="C49" i="142"/>
  <c r="B49" i="142"/>
  <c r="F46" i="142"/>
  <c r="E46" i="142"/>
  <c r="D46" i="142"/>
  <c r="C46" i="142"/>
  <c r="B46" i="142"/>
  <c r="F43" i="142"/>
  <c r="E43" i="142"/>
  <c r="D43" i="142"/>
  <c r="C43" i="142"/>
  <c r="B43" i="142"/>
  <c r="F40" i="142"/>
  <c r="E40" i="142"/>
  <c r="D40" i="142"/>
  <c r="C40" i="142"/>
  <c r="B40" i="142"/>
  <c r="F37" i="142"/>
  <c r="E37" i="142"/>
  <c r="D37" i="142"/>
  <c r="C37" i="142"/>
  <c r="B37" i="142"/>
  <c r="F36" i="142"/>
  <c r="E36" i="142"/>
  <c r="D36" i="142"/>
  <c r="C36" i="142"/>
  <c r="B36" i="142"/>
  <c r="F33" i="142"/>
  <c r="E33" i="142"/>
  <c r="D33" i="142"/>
  <c r="C33" i="142"/>
  <c r="B33" i="142"/>
  <c r="F32" i="142"/>
  <c r="E32" i="142"/>
  <c r="D32" i="142"/>
  <c r="C32" i="142"/>
  <c r="B32" i="142"/>
  <c r="F31" i="142"/>
  <c r="E31" i="142"/>
  <c r="D31" i="142"/>
  <c r="C31" i="142"/>
  <c r="B31" i="142"/>
  <c r="F30" i="142"/>
  <c r="E30" i="142"/>
  <c r="D30" i="142"/>
  <c r="C30" i="142"/>
  <c r="B30" i="142"/>
  <c r="F27" i="142"/>
  <c r="E27" i="142"/>
  <c r="D27" i="142"/>
  <c r="C27" i="142"/>
  <c r="B27" i="142"/>
  <c r="F26" i="142"/>
  <c r="E26" i="142"/>
  <c r="D26" i="142"/>
  <c r="C26" i="142"/>
  <c r="B26" i="142"/>
  <c r="F25" i="142"/>
  <c r="E25" i="142"/>
  <c r="D25" i="142"/>
  <c r="C25" i="142"/>
  <c r="B25" i="142"/>
  <c r="F24" i="142"/>
  <c r="E24" i="142"/>
  <c r="D24" i="142"/>
  <c r="C24" i="142"/>
  <c r="B24" i="142"/>
  <c r="F23" i="142"/>
  <c r="E23" i="142"/>
  <c r="D23" i="142"/>
  <c r="C23" i="142"/>
  <c r="B23" i="142"/>
  <c r="F22" i="142"/>
  <c r="E22" i="142"/>
  <c r="D22" i="142"/>
  <c r="C22" i="142"/>
  <c r="B22" i="142"/>
  <c r="F21" i="142"/>
  <c r="E21" i="142"/>
  <c r="D21" i="142"/>
  <c r="C21" i="142"/>
  <c r="B21" i="142"/>
  <c r="F20" i="142"/>
  <c r="E20" i="142"/>
  <c r="D20" i="142"/>
  <c r="C20" i="142"/>
  <c r="B20" i="142"/>
  <c r="F19" i="142"/>
  <c r="E19" i="142"/>
  <c r="D19" i="142"/>
  <c r="C19" i="142"/>
  <c r="B19" i="142"/>
  <c r="F18" i="142"/>
  <c r="E18" i="142"/>
  <c r="D18" i="142"/>
  <c r="C18" i="142"/>
  <c r="B18" i="142"/>
  <c r="F17" i="142"/>
  <c r="E17" i="142"/>
  <c r="D17" i="142"/>
  <c r="C17" i="142"/>
  <c r="B17" i="142"/>
  <c r="F16" i="142"/>
  <c r="E16" i="142"/>
  <c r="D16" i="142"/>
  <c r="C16" i="142"/>
  <c r="B16" i="142"/>
  <c r="F14" i="142"/>
  <c r="E14" i="142"/>
  <c r="D14" i="142"/>
  <c r="C14" i="142"/>
  <c r="B14" i="142"/>
  <c r="F11" i="142"/>
  <c r="E11" i="142"/>
  <c r="D11" i="142"/>
  <c r="C11" i="142"/>
  <c r="B11" i="142"/>
  <c r="F105" i="143"/>
  <c r="E105" i="143"/>
  <c r="D105" i="143"/>
  <c r="C105" i="143"/>
  <c r="B105" i="143"/>
  <c r="F104" i="143"/>
  <c r="E104" i="143"/>
  <c r="D104" i="143"/>
  <c r="C104" i="143"/>
  <c r="B104" i="143"/>
  <c r="F103" i="143"/>
  <c r="E103" i="143"/>
  <c r="D103" i="143"/>
  <c r="C103" i="143"/>
  <c r="B103" i="143"/>
  <c r="F102" i="143"/>
  <c r="E102" i="143"/>
  <c r="D102" i="143"/>
  <c r="C102" i="143"/>
  <c r="B102" i="143"/>
  <c r="F101" i="143"/>
  <c r="E101" i="143"/>
  <c r="D101" i="143"/>
  <c r="C101" i="143"/>
  <c r="B101" i="143"/>
  <c r="F100" i="143"/>
  <c r="E100" i="143"/>
  <c r="D100" i="143"/>
  <c r="C100" i="143"/>
  <c r="B100" i="143"/>
  <c r="F99" i="143"/>
  <c r="E99" i="143"/>
  <c r="D99" i="143"/>
  <c r="C99" i="143"/>
  <c r="B99" i="143"/>
  <c r="F96" i="143"/>
  <c r="E96" i="143"/>
  <c r="D96" i="143"/>
  <c r="C96" i="143"/>
  <c r="B96" i="143"/>
  <c r="F95" i="143"/>
  <c r="E95" i="143"/>
  <c r="D95" i="143"/>
  <c r="C95" i="143"/>
  <c r="B95" i="143"/>
  <c r="F94" i="143"/>
  <c r="E94" i="143"/>
  <c r="D94" i="143"/>
  <c r="C94" i="143"/>
  <c r="B94" i="143"/>
  <c r="F93" i="143"/>
  <c r="E93" i="143"/>
  <c r="D93" i="143"/>
  <c r="C93" i="143"/>
  <c r="B93" i="143"/>
  <c r="F92" i="143"/>
  <c r="E92" i="143"/>
  <c r="D92" i="143"/>
  <c r="C92" i="143"/>
  <c r="B92" i="143"/>
  <c r="F91" i="143"/>
  <c r="E91" i="143"/>
  <c r="D91" i="143"/>
  <c r="C91" i="143"/>
  <c r="B91" i="143"/>
  <c r="F87" i="143"/>
  <c r="E87" i="143"/>
  <c r="D87" i="143"/>
  <c r="C87" i="143"/>
  <c r="B87" i="143"/>
  <c r="F86" i="143"/>
  <c r="E86" i="143"/>
  <c r="D86" i="143"/>
  <c r="C86" i="143"/>
  <c r="B86" i="143"/>
  <c r="F85" i="143"/>
  <c r="E85" i="143"/>
  <c r="D85" i="143"/>
  <c r="C85" i="143"/>
  <c r="B85" i="143"/>
  <c r="F84" i="143"/>
  <c r="E84" i="143"/>
  <c r="D84" i="143"/>
  <c r="C84" i="143"/>
  <c r="B84" i="143"/>
  <c r="F83" i="143"/>
  <c r="E83" i="143"/>
  <c r="D83" i="143"/>
  <c r="C83" i="143"/>
  <c r="B83" i="143"/>
  <c r="F82" i="143"/>
  <c r="E82" i="143"/>
  <c r="D82" i="143"/>
  <c r="C82" i="143"/>
  <c r="B82" i="143"/>
  <c r="F81" i="143"/>
  <c r="E81" i="143"/>
  <c r="D81" i="143"/>
  <c r="C81" i="143"/>
  <c r="B81" i="143"/>
  <c r="F80" i="143"/>
  <c r="E80" i="143"/>
  <c r="D80" i="143"/>
  <c r="C80" i="143"/>
  <c r="B80" i="143"/>
  <c r="F79" i="143"/>
  <c r="E79" i="143"/>
  <c r="D79" i="143"/>
  <c r="C79" i="143"/>
  <c r="B79" i="143"/>
  <c r="F78" i="143"/>
  <c r="E78" i="143"/>
  <c r="D78" i="143"/>
  <c r="C78" i="143"/>
  <c r="B78" i="143"/>
  <c r="F77" i="143"/>
  <c r="E77" i="143"/>
  <c r="D77" i="143"/>
  <c r="C77" i="143"/>
  <c r="B77" i="143"/>
  <c r="F76" i="143"/>
  <c r="E76" i="143"/>
  <c r="D76" i="143"/>
  <c r="C76" i="143"/>
  <c r="B76" i="143"/>
  <c r="F75" i="143"/>
  <c r="E75" i="143"/>
  <c r="D75" i="143"/>
  <c r="C75" i="143"/>
  <c r="B75" i="143"/>
  <c r="F74" i="143"/>
  <c r="E74" i="143"/>
  <c r="D74" i="143"/>
  <c r="C74" i="143"/>
  <c r="B74" i="143"/>
  <c r="F73" i="143"/>
  <c r="E73" i="143"/>
  <c r="D73" i="143"/>
  <c r="C73" i="143"/>
  <c r="B73" i="143"/>
  <c r="F72" i="143"/>
  <c r="E72" i="143"/>
  <c r="D72" i="143"/>
  <c r="C72" i="143"/>
  <c r="B72" i="143"/>
  <c r="F71" i="143"/>
  <c r="E71" i="143"/>
  <c r="D71" i="143"/>
  <c r="C71" i="143"/>
  <c r="B71" i="143"/>
  <c r="F70" i="143"/>
  <c r="E70" i="143"/>
  <c r="D70" i="143"/>
  <c r="C70" i="143"/>
  <c r="B70" i="143"/>
  <c r="F69" i="143"/>
  <c r="E69" i="143"/>
  <c r="D69" i="143"/>
  <c r="C69" i="143"/>
  <c r="B69" i="143"/>
  <c r="F68" i="143"/>
  <c r="E68" i="143"/>
  <c r="D68" i="143"/>
  <c r="C68" i="143"/>
  <c r="B68" i="143"/>
  <c r="F67" i="143"/>
  <c r="E67" i="143"/>
  <c r="D67" i="143"/>
  <c r="C67" i="143"/>
  <c r="B67" i="143"/>
  <c r="F66" i="143"/>
  <c r="E66" i="143"/>
  <c r="D66" i="143"/>
  <c r="C66" i="143"/>
  <c r="B66" i="143"/>
  <c r="F65" i="143"/>
  <c r="E65" i="143"/>
  <c r="D65" i="143"/>
  <c r="C65" i="143"/>
  <c r="B65" i="143"/>
  <c r="F64" i="143"/>
  <c r="E64" i="143"/>
  <c r="D64" i="143"/>
  <c r="C64" i="143"/>
  <c r="B64" i="143"/>
  <c r="F63" i="143"/>
  <c r="E63" i="143"/>
  <c r="D63" i="143"/>
  <c r="C63" i="143"/>
  <c r="B63" i="143"/>
  <c r="F62" i="143"/>
  <c r="E62" i="143"/>
  <c r="D62" i="143"/>
  <c r="C62" i="143"/>
  <c r="B62" i="143"/>
  <c r="F61" i="143"/>
  <c r="E61" i="143"/>
  <c r="D61" i="143"/>
  <c r="C61" i="143"/>
  <c r="B61" i="143"/>
  <c r="F60" i="143"/>
  <c r="E60" i="143"/>
  <c r="D60" i="143"/>
  <c r="C60" i="143"/>
  <c r="B60" i="143"/>
  <c r="F59" i="143"/>
  <c r="E59" i="143"/>
  <c r="D59" i="143"/>
  <c r="C59" i="143"/>
  <c r="B59" i="143"/>
  <c r="F58" i="143"/>
  <c r="E58" i="143"/>
  <c r="D58" i="143"/>
  <c r="C58" i="143"/>
  <c r="B58" i="143"/>
  <c r="F57" i="143"/>
  <c r="E57" i="143"/>
  <c r="D57" i="143"/>
  <c r="C57" i="143"/>
  <c r="B57" i="143"/>
  <c r="F56" i="143"/>
  <c r="E56" i="143"/>
  <c r="D56" i="143"/>
  <c r="C56" i="143"/>
  <c r="B56" i="143"/>
  <c r="F55" i="143"/>
  <c r="E55" i="143"/>
  <c r="D55" i="143"/>
  <c r="C55" i="143"/>
  <c r="B55" i="143"/>
  <c r="F54" i="143"/>
  <c r="E54" i="143"/>
  <c r="D54" i="143"/>
  <c r="C54" i="143"/>
  <c r="B54" i="143"/>
  <c r="F51" i="143"/>
  <c r="E51" i="143"/>
  <c r="D51" i="143"/>
  <c r="C51" i="143"/>
  <c r="B51" i="143"/>
  <c r="F50" i="143"/>
  <c r="E50" i="143"/>
  <c r="D50" i="143"/>
  <c r="C50" i="143"/>
  <c r="B50" i="143"/>
  <c r="F49" i="143"/>
  <c r="E49" i="143"/>
  <c r="D49" i="143"/>
  <c r="C49" i="143"/>
  <c r="B49" i="143"/>
  <c r="F46" i="143"/>
  <c r="E46" i="143"/>
  <c r="D46" i="143"/>
  <c r="C46" i="143"/>
  <c r="B46" i="143"/>
  <c r="F43" i="143"/>
  <c r="E43" i="143"/>
  <c r="D43" i="143"/>
  <c r="C43" i="143"/>
  <c r="B43" i="143"/>
  <c r="F40" i="143"/>
  <c r="E40" i="143"/>
  <c r="D40" i="143"/>
  <c r="C40" i="143"/>
  <c r="B40" i="143"/>
  <c r="F37" i="143"/>
  <c r="E37" i="143"/>
  <c r="D37" i="143"/>
  <c r="C37" i="143"/>
  <c r="B37" i="143"/>
  <c r="F36" i="143"/>
  <c r="E36" i="143"/>
  <c r="D36" i="143"/>
  <c r="C36" i="143"/>
  <c r="B36" i="143"/>
  <c r="F33" i="143"/>
  <c r="E33" i="143"/>
  <c r="D33" i="143"/>
  <c r="C33" i="143"/>
  <c r="B33" i="143"/>
  <c r="F32" i="143"/>
  <c r="E32" i="143"/>
  <c r="D32" i="143"/>
  <c r="C32" i="143"/>
  <c r="B32" i="143"/>
  <c r="F31" i="143"/>
  <c r="E31" i="143"/>
  <c r="D31" i="143"/>
  <c r="C31" i="143"/>
  <c r="B31" i="143"/>
  <c r="F30" i="143"/>
  <c r="E30" i="143"/>
  <c r="D30" i="143"/>
  <c r="C30" i="143"/>
  <c r="B30" i="143"/>
  <c r="F27" i="143"/>
  <c r="E27" i="143"/>
  <c r="D27" i="143"/>
  <c r="C27" i="143"/>
  <c r="B27" i="143"/>
  <c r="F26" i="143"/>
  <c r="E26" i="143"/>
  <c r="D26" i="143"/>
  <c r="C26" i="143"/>
  <c r="B26" i="143"/>
  <c r="F25" i="143"/>
  <c r="E25" i="143"/>
  <c r="D25" i="143"/>
  <c r="C25" i="143"/>
  <c r="B25" i="143"/>
  <c r="F24" i="143"/>
  <c r="E24" i="143"/>
  <c r="D24" i="143"/>
  <c r="C24" i="143"/>
  <c r="B24" i="143"/>
  <c r="F23" i="143"/>
  <c r="E23" i="143"/>
  <c r="D23" i="143"/>
  <c r="C23" i="143"/>
  <c r="B23" i="143"/>
  <c r="F22" i="143"/>
  <c r="E22" i="143"/>
  <c r="D22" i="143"/>
  <c r="C22" i="143"/>
  <c r="B22" i="143"/>
  <c r="F21" i="143"/>
  <c r="E21" i="143"/>
  <c r="D21" i="143"/>
  <c r="C21" i="143"/>
  <c r="B21" i="143"/>
  <c r="F20" i="143"/>
  <c r="E20" i="143"/>
  <c r="D20" i="143"/>
  <c r="C20" i="143"/>
  <c r="B20" i="143"/>
  <c r="F19" i="143"/>
  <c r="E19" i="143"/>
  <c r="D19" i="143"/>
  <c r="C19" i="143"/>
  <c r="B19" i="143"/>
  <c r="F18" i="143"/>
  <c r="E18" i="143"/>
  <c r="D18" i="143"/>
  <c r="C18" i="143"/>
  <c r="B18" i="143"/>
  <c r="F17" i="143"/>
  <c r="E17" i="143"/>
  <c r="D17" i="143"/>
  <c r="C17" i="143"/>
  <c r="B17" i="143"/>
  <c r="F16" i="143"/>
  <c r="E16" i="143"/>
  <c r="D16" i="143"/>
  <c r="C16" i="143"/>
  <c r="B16" i="143"/>
  <c r="F14" i="143"/>
  <c r="E14" i="143"/>
  <c r="D14" i="143"/>
  <c r="C14" i="143"/>
  <c r="B14" i="143"/>
  <c r="F11" i="143"/>
  <c r="E11" i="143"/>
  <c r="D11" i="143"/>
  <c r="C11" i="143"/>
  <c r="B11" i="143"/>
  <c r="F105" i="144"/>
  <c r="E105" i="144"/>
  <c r="D105" i="144"/>
  <c r="C105" i="144"/>
  <c r="B105" i="144"/>
  <c r="F104" i="144"/>
  <c r="E104" i="144"/>
  <c r="D104" i="144"/>
  <c r="C104" i="144"/>
  <c r="B104" i="144"/>
  <c r="F103" i="144"/>
  <c r="E103" i="144"/>
  <c r="D103" i="144"/>
  <c r="C103" i="144"/>
  <c r="B103" i="144"/>
  <c r="F102" i="144"/>
  <c r="E102" i="144"/>
  <c r="D102" i="144"/>
  <c r="C102" i="144"/>
  <c r="B102" i="144"/>
  <c r="F101" i="144"/>
  <c r="E101" i="144"/>
  <c r="D101" i="144"/>
  <c r="C101" i="144"/>
  <c r="B101" i="144"/>
  <c r="F100" i="144"/>
  <c r="E100" i="144"/>
  <c r="D100" i="144"/>
  <c r="C100" i="144"/>
  <c r="B100" i="144"/>
  <c r="F99" i="144"/>
  <c r="E99" i="144"/>
  <c r="D99" i="144"/>
  <c r="C99" i="144"/>
  <c r="B99" i="144"/>
  <c r="F96" i="144"/>
  <c r="E96" i="144"/>
  <c r="D96" i="144"/>
  <c r="C96" i="144"/>
  <c r="B96" i="144"/>
  <c r="F95" i="144"/>
  <c r="E95" i="144"/>
  <c r="D95" i="144"/>
  <c r="C95" i="144"/>
  <c r="B95" i="144"/>
  <c r="F94" i="144"/>
  <c r="E94" i="144"/>
  <c r="D94" i="144"/>
  <c r="C94" i="144"/>
  <c r="B94" i="144"/>
  <c r="F93" i="144"/>
  <c r="E93" i="144"/>
  <c r="D93" i="144"/>
  <c r="C93" i="144"/>
  <c r="B93" i="144"/>
  <c r="F92" i="144"/>
  <c r="E92" i="144"/>
  <c r="D92" i="144"/>
  <c r="C92" i="144"/>
  <c r="B92" i="144"/>
  <c r="F91" i="144"/>
  <c r="E91" i="144"/>
  <c r="D91" i="144"/>
  <c r="C91" i="144"/>
  <c r="B91" i="144"/>
  <c r="F87" i="144"/>
  <c r="E87" i="144"/>
  <c r="D87" i="144"/>
  <c r="C87" i="144"/>
  <c r="B87" i="144"/>
  <c r="F86" i="144"/>
  <c r="E86" i="144"/>
  <c r="D86" i="144"/>
  <c r="C86" i="144"/>
  <c r="B86" i="144"/>
  <c r="F85" i="144"/>
  <c r="E85" i="144"/>
  <c r="D85" i="144"/>
  <c r="C85" i="144"/>
  <c r="B85" i="144"/>
  <c r="F84" i="144"/>
  <c r="E84" i="144"/>
  <c r="D84" i="144"/>
  <c r="C84" i="144"/>
  <c r="B84" i="144"/>
  <c r="F83" i="144"/>
  <c r="E83" i="144"/>
  <c r="D83" i="144"/>
  <c r="C83" i="144"/>
  <c r="B83" i="144"/>
  <c r="F82" i="144"/>
  <c r="E82" i="144"/>
  <c r="D82" i="144"/>
  <c r="C82" i="144"/>
  <c r="B82" i="144"/>
  <c r="F81" i="144"/>
  <c r="E81" i="144"/>
  <c r="D81" i="144"/>
  <c r="C81" i="144"/>
  <c r="B81" i="144"/>
  <c r="F80" i="144"/>
  <c r="E80" i="144"/>
  <c r="D80" i="144"/>
  <c r="C80" i="144"/>
  <c r="B80" i="144"/>
  <c r="F79" i="144"/>
  <c r="E79" i="144"/>
  <c r="D79" i="144"/>
  <c r="C79" i="144"/>
  <c r="B79" i="144"/>
  <c r="F78" i="144"/>
  <c r="E78" i="144"/>
  <c r="D78" i="144"/>
  <c r="C78" i="144"/>
  <c r="B78" i="144"/>
  <c r="F77" i="144"/>
  <c r="E77" i="144"/>
  <c r="D77" i="144"/>
  <c r="C77" i="144"/>
  <c r="B77" i="144"/>
  <c r="F76" i="144"/>
  <c r="E76" i="144"/>
  <c r="D76" i="144"/>
  <c r="C76" i="144"/>
  <c r="B76" i="144"/>
  <c r="F75" i="144"/>
  <c r="E75" i="144"/>
  <c r="D75" i="144"/>
  <c r="C75" i="144"/>
  <c r="B75" i="144"/>
  <c r="F74" i="144"/>
  <c r="E74" i="144"/>
  <c r="D74" i="144"/>
  <c r="C74" i="144"/>
  <c r="B74" i="144"/>
  <c r="F73" i="144"/>
  <c r="E73" i="144"/>
  <c r="D73" i="144"/>
  <c r="C73" i="144"/>
  <c r="B73" i="144"/>
  <c r="F72" i="144"/>
  <c r="E72" i="144"/>
  <c r="D72" i="144"/>
  <c r="C72" i="144"/>
  <c r="B72" i="144"/>
  <c r="F71" i="144"/>
  <c r="E71" i="144"/>
  <c r="D71" i="144"/>
  <c r="C71" i="144"/>
  <c r="B71" i="144"/>
  <c r="F70" i="144"/>
  <c r="E70" i="144"/>
  <c r="D70" i="144"/>
  <c r="C70" i="144"/>
  <c r="B70" i="144"/>
  <c r="F69" i="144"/>
  <c r="E69" i="144"/>
  <c r="D69" i="144"/>
  <c r="C69" i="144"/>
  <c r="B69" i="144"/>
  <c r="F68" i="144"/>
  <c r="E68" i="144"/>
  <c r="D68" i="144"/>
  <c r="C68" i="144"/>
  <c r="B68" i="144"/>
  <c r="F67" i="144"/>
  <c r="E67" i="144"/>
  <c r="D67" i="144"/>
  <c r="C67" i="144"/>
  <c r="B67" i="144"/>
  <c r="F66" i="144"/>
  <c r="E66" i="144"/>
  <c r="D66" i="144"/>
  <c r="C66" i="144"/>
  <c r="B66" i="144"/>
  <c r="F65" i="144"/>
  <c r="E65" i="144"/>
  <c r="D65" i="144"/>
  <c r="C65" i="144"/>
  <c r="B65" i="144"/>
  <c r="F64" i="144"/>
  <c r="E64" i="144"/>
  <c r="D64" i="144"/>
  <c r="C64" i="144"/>
  <c r="B64" i="144"/>
  <c r="F63" i="144"/>
  <c r="E63" i="144"/>
  <c r="D63" i="144"/>
  <c r="C63" i="144"/>
  <c r="B63" i="144"/>
  <c r="F62" i="144"/>
  <c r="E62" i="144"/>
  <c r="D62" i="144"/>
  <c r="C62" i="144"/>
  <c r="B62" i="144"/>
  <c r="F61" i="144"/>
  <c r="E61" i="144"/>
  <c r="D61" i="144"/>
  <c r="C61" i="144"/>
  <c r="B61" i="144"/>
  <c r="F60" i="144"/>
  <c r="E60" i="144"/>
  <c r="D60" i="144"/>
  <c r="C60" i="144"/>
  <c r="B60" i="144"/>
  <c r="F59" i="144"/>
  <c r="E59" i="144"/>
  <c r="D59" i="144"/>
  <c r="C59" i="144"/>
  <c r="B59" i="144"/>
  <c r="F58" i="144"/>
  <c r="E58" i="144"/>
  <c r="D58" i="144"/>
  <c r="C58" i="144"/>
  <c r="B58" i="144"/>
  <c r="F57" i="144"/>
  <c r="E57" i="144"/>
  <c r="D57" i="144"/>
  <c r="C57" i="144"/>
  <c r="B57" i="144"/>
  <c r="F56" i="144"/>
  <c r="E56" i="144"/>
  <c r="D56" i="144"/>
  <c r="C56" i="144"/>
  <c r="B56" i="144"/>
  <c r="F55" i="144"/>
  <c r="E55" i="144"/>
  <c r="D55" i="144"/>
  <c r="C55" i="144"/>
  <c r="B55" i="144"/>
  <c r="F54" i="144"/>
  <c r="E54" i="144"/>
  <c r="D54" i="144"/>
  <c r="C54" i="144"/>
  <c r="B54" i="144"/>
  <c r="F51" i="144"/>
  <c r="E51" i="144"/>
  <c r="D51" i="144"/>
  <c r="C51" i="144"/>
  <c r="B51" i="144"/>
  <c r="F50" i="144"/>
  <c r="E50" i="144"/>
  <c r="D50" i="144"/>
  <c r="C50" i="144"/>
  <c r="B50" i="144"/>
  <c r="F49" i="144"/>
  <c r="E49" i="144"/>
  <c r="D49" i="144"/>
  <c r="C49" i="144"/>
  <c r="B49" i="144"/>
  <c r="F46" i="144"/>
  <c r="E46" i="144"/>
  <c r="D46" i="144"/>
  <c r="C46" i="144"/>
  <c r="B46" i="144"/>
  <c r="F43" i="144"/>
  <c r="E43" i="144"/>
  <c r="D43" i="144"/>
  <c r="C43" i="144"/>
  <c r="B43" i="144"/>
  <c r="F40" i="144"/>
  <c r="E40" i="144"/>
  <c r="D40" i="144"/>
  <c r="C40" i="144"/>
  <c r="B40" i="144"/>
  <c r="F37" i="144"/>
  <c r="E37" i="144"/>
  <c r="D37" i="144"/>
  <c r="C37" i="144"/>
  <c r="B37" i="144"/>
  <c r="F36" i="144"/>
  <c r="E36" i="144"/>
  <c r="D36" i="144"/>
  <c r="C36" i="144"/>
  <c r="B36" i="144"/>
  <c r="F33" i="144"/>
  <c r="E33" i="144"/>
  <c r="D33" i="144"/>
  <c r="C33" i="144"/>
  <c r="B33" i="144"/>
  <c r="F32" i="144"/>
  <c r="E32" i="144"/>
  <c r="D32" i="144"/>
  <c r="C32" i="144"/>
  <c r="B32" i="144"/>
  <c r="F31" i="144"/>
  <c r="E31" i="144"/>
  <c r="D31" i="144"/>
  <c r="C31" i="144"/>
  <c r="B31" i="144"/>
  <c r="F30" i="144"/>
  <c r="E30" i="144"/>
  <c r="D30" i="144"/>
  <c r="C30" i="144"/>
  <c r="B30" i="144"/>
  <c r="F27" i="144"/>
  <c r="E27" i="144"/>
  <c r="D27" i="144"/>
  <c r="C27" i="144"/>
  <c r="B27" i="144"/>
  <c r="F26" i="144"/>
  <c r="E26" i="144"/>
  <c r="D26" i="144"/>
  <c r="C26" i="144"/>
  <c r="B26" i="144"/>
  <c r="F25" i="144"/>
  <c r="E25" i="144"/>
  <c r="D25" i="144"/>
  <c r="C25" i="144"/>
  <c r="B25" i="144"/>
  <c r="F24" i="144"/>
  <c r="E24" i="144"/>
  <c r="D24" i="144"/>
  <c r="C24" i="144"/>
  <c r="B24" i="144"/>
  <c r="F23" i="144"/>
  <c r="E23" i="144"/>
  <c r="D23" i="144"/>
  <c r="C23" i="144"/>
  <c r="B23" i="144"/>
  <c r="F22" i="144"/>
  <c r="E22" i="144"/>
  <c r="D22" i="144"/>
  <c r="C22" i="144"/>
  <c r="B22" i="144"/>
  <c r="F21" i="144"/>
  <c r="E21" i="144"/>
  <c r="D21" i="144"/>
  <c r="C21" i="144"/>
  <c r="B21" i="144"/>
  <c r="F20" i="144"/>
  <c r="E20" i="144"/>
  <c r="D20" i="144"/>
  <c r="C20" i="144"/>
  <c r="B20" i="144"/>
  <c r="F19" i="144"/>
  <c r="E19" i="144"/>
  <c r="D19" i="144"/>
  <c r="C19" i="144"/>
  <c r="B19" i="144"/>
  <c r="F18" i="144"/>
  <c r="E18" i="144"/>
  <c r="D18" i="144"/>
  <c r="C18" i="144"/>
  <c r="B18" i="144"/>
  <c r="F17" i="144"/>
  <c r="E17" i="144"/>
  <c r="D17" i="144"/>
  <c r="C17" i="144"/>
  <c r="B17" i="144"/>
  <c r="F16" i="144"/>
  <c r="E16" i="144"/>
  <c r="D16" i="144"/>
  <c r="C16" i="144"/>
  <c r="B16" i="144"/>
  <c r="F14" i="144"/>
  <c r="E14" i="144"/>
  <c r="D14" i="144"/>
  <c r="C14" i="144"/>
  <c r="B14" i="144"/>
  <c r="F11" i="144"/>
  <c r="E11" i="144"/>
  <c r="D11" i="144"/>
  <c r="C11" i="144"/>
  <c r="B11" i="144"/>
  <c r="F105" i="145"/>
  <c r="E105" i="145"/>
  <c r="D105" i="145"/>
  <c r="C105" i="145"/>
  <c r="B105" i="145"/>
  <c r="F104" i="145"/>
  <c r="E104" i="145"/>
  <c r="D104" i="145"/>
  <c r="C104" i="145"/>
  <c r="B104" i="145"/>
  <c r="F103" i="145"/>
  <c r="E103" i="145"/>
  <c r="D103" i="145"/>
  <c r="C103" i="145"/>
  <c r="B103" i="145"/>
  <c r="F102" i="145"/>
  <c r="E102" i="145"/>
  <c r="D102" i="145"/>
  <c r="C102" i="145"/>
  <c r="B102" i="145"/>
  <c r="F101" i="145"/>
  <c r="E101" i="145"/>
  <c r="D101" i="145"/>
  <c r="C101" i="145"/>
  <c r="B101" i="145"/>
  <c r="F100" i="145"/>
  <c r="E100" i="145"/>
  <c r="D100" i="145"/>
  <c r="C100" i="145"/>
  <c r="B100" i="145"/>
  <c r="F99" i="145"/>
  <c r="E99" i="145"/>
  <c r="D99" i="145"/>
  <c r="C99" i="145"/>
  <c r="B99" i="145"/>
  <c r="F96" i="145"/>
  <c r="E96" i="145"/>
  <c r="D96" i="145"/>
  <c r="C96" i="145"/>
  <c r="B96" i="145"/>
  <c r="F95" i="145"/>
  <c r="E95" i="145"/>
  <c r="D95" i="145"/>
  <c r="C95" i="145"/>
  <c r="B95" i="145"/>
  <c r="F94" i="145"/>
  <c r="E94" i="145"/>
  <c r="D94" i="145"/>
  <c r="C94" i="145"/>
  <c r="B94" i="145"/>
  <c r="F93" i="145"/>
  <c r="E93" i="145"/>
  <c r="D93" i="145"/>
  <c r="C93" i="145"/>
  <c r="B93" i="145"/>
  <c r="F92" i="145"/>
  <c r="E92" i="145"/>
  <c r="D92" i="145"/>
  <c r="C92" i="145"/>
  <c r="B92" i="145"/>
  <c r="F91" i="145"/>
  <c r="E91" i="145"/>
  <c r="D91" i="145"/>
  <c r="C91" i="145"/>
  <c r="B91" i="145"/>
  <c r="F87" i="145"/>
  <c r="E87" i="145"/>
  <c r="D87" i="145"/>
  <c r="C87" i="145"/>
  <c r="B87" i="145"/>
  <c r="F86" i="145"/>
  <c r="E86" i="145"/>
  <c r="D86" i="145"/>
  <c r="C86" i="145"/>
  <c r="B86" i="145"/>
  <c r="F85" i="145"/>
  <c r="E85" i="145"/>
  <c r="D85" i="145"/>
  <c r="C85" i="145"/>
  <c r="B85" i="145"/>
  <c r="F84" i="145"/>
  <c r="E84" i="145"/>
  <c r="D84" i="145"/>
  <c r="C84" i="145"/>
  <c r="B84" i="145"/>
  <c r="F83" i="145"/>
  <c r="E83" i="145"/>
  <c r="D83" i="145"/>
  <c r="C83" i="145"/>
  <c r="B83" i="145"/>
  <c r="F82" i="145"/>
  <c r="E82" i="145"/>
  <c r="D82" i="145"/>
  <c r="C82" i="145"/>
  <c r="B82" i="145"/>
  <c r="F81" i="145"/>
  <c r="E81" i="145"/>
  <c r="D81" i="145"/>
  <c r="C81" i="145"/>
  <c r="B81" i="145"/>
  <c r="F80" i="145"/>
  <c r="E80" i="145"/>
  <c r="D80" i="145"/>
  <c r="C80" i="145"/>
  <c r="B80" i="145"/>
  <c r="F79" i="145"/>
  <c r="E79" i="145"/>
  <c r="D79" i="145"/>
  <c r="C79" i="145"/>
  <c r="B79" i="145"/>
  <c r="F78" i="145"/>
  <c r="E78" i="145"/>
  <c r="D78" i="145"/>
  <c r="C78" i="145"/>
  <c r="B78" i="145"/>
  <c r="F77" i="145"/>
  <c r="E77" i="145"/>
  <c r="D77" i="145"/>
  <c r="C77" i="145"/>
  <c r="B77" i="145"/>
  <c r="F76" i="145"/>
  <c r="E76" i="145"/>
  <c r="D76" i="145"/>
  <c r="C76" i="145"/>
  <c r="B76" i="145"/>
  <c r="F75" i="145"/>
  <c r="E75" i="145"/>
  <c r="D75" i="145"/>
  <c r="C75" i="145"/>
  <c r="B75" i="145"/>
  <c r="F74" i="145"/>
  <c r="E74" i="145"/>
  <c r="D74" i="145"/>
  <c r="C74" i="145"/>
  <c r="B74" i="145"/>
  <c r="F73" i="145"/>
  <c r="E73" i="145"/>
  <c r="D73" i="145"/>
  <c r="C73" i="145"/>
  <c r="B73" i="145"/>
  <c r="F72" i="145"/>
  <c r="E72" i="145"/>
  <c r="D72" i="145"/>
  <c r="C72" i="145"/>
  <c r="B72" i="145"/>
  <c r="F71" i="145"/>
  <c r="E71" i="145"/>
  <c r="D71" i="145"/>
  <c r="C71" i="145"/>
  <c r="B71" i="145"/>
  <c r="F70" i="145"/>
  <c r="E70" i="145"/>
  <c r="D70" i="145"/>
  <c r="C70" i="145"/>
  <c r="B70" i="145"/>
  <c r="F69" i="145"/>
  <c r="E69" i="145"/>
  <c r="D69" i="145"/>
  <c r="C69" i="145"/>
  <c r="B69" i="145"/>
  <c r="F68" i="145"/>
  <c r="E68" i="145"/>
  <c r="D68" i="145"/>
  <c r="C68" i="145"/>
  <c r="B68" i="145"/>
  <c r="F67" i="145"/>
  <c r="E67" i="145"/>
  <c r="D67" i="145"/>
  <c r="C67" i="145"/>
  <c r="B67" i="145"/>
  <c r="F66" i="145"/>
  <c r="E66" i="145"/>
  <c r="D66" i="145"/>
  <c r="C66" i="145"/>
  <c r="B66" i="145"/>
  <c r="F65" i="145"/>
  <c r="E65" i="145"/>
  <c r="D65" i="145"/>
  <c r="C65" i="145"/>
  <c r="B65" i="145"/>
  <c r="F64" i="145"/>
  <c r="E64" i="145"/>
  <c r="D64" i="145"/>
  <c r="C64" i="145"/>
  <c r="B64" i="145"/>
  <c r="F63" i="145"/>
  <c r="E63" i="145"/>
  <c r="D63" i="145"/>
  <c r="C63" i="145"/>
  <c r="B63" i="145"/>
  <c r="F62" i="145"/>
  <c r="E62" i="145"/>
  <c r="D62" i="145"/>
  <c r="C62" i="145"/>
  <c r="B62" i="145"/>
  <c r="F61" i="145"/>
  <c r="E61" i="145"/>
  <c r="D61" i="145"/>
  <c r="C61" i="145"/>
  <c r="B61" i="145"/>
  <c r="F60" i="145"/>
  <c r="E60" i="145"/>
  <c r="D60" i="145"/>
  <c r="C60" i="145"/>
  <c r="B60" i="145"/>
  <c r="F59" i="145"/>
  <c r="E59" i="145"/>
  <c r="D59" i="145"/>
  <c r="C59" i="145"/>
  <c r="B59" i="145"/>
  <c r="F58" i="145"/>
  <c r="E58" i="145"/>
  <c r="D58" i="145"/>
  <c r="C58" i="145"/>
  <c r="B58" i="145"/>
  <c r="F57" i="145"/>
  <c r="E57" i="145"/>
  <c r="D57" i="145"/>
  <c r="C57" i="145"/>
  <c r="B57" i="145"/>
  <c r="F56" i="145"/>
  <c r="E56" i="145"/>
  <c r="D56" i="145"/>
  <c r="C56" i="145"/>
  <c r="B56" i="145"/>
  <c r="F55" i="145"/>
  <c r="E55" i="145"/>
  <c r="D55" i="145"/>
  <c r="C55" i="145"/>
  <c r="B55" i="145"/>
  <c r="F54" i="145"/>
  <c r="E54" i="145"/>
  <c r="D54" i="145"/>
  <c r="C54" i="145"/>
  <c r="B54" i="145"/>
  <c r="F51" i="145"/>
  <c r="E51" i="145"/>
  <c r="D51" i="145"/>
  <c r="C51" i="145"/>
  <c r="B51" i="145"/>
  <c r="F50" i="145"/>
  <c r="E50" i="145"/>
  <c r="D50" i="145"/>
  <c r="C50" i="145"/>
  <c r="B50" i="145"/>
  <c r="F49" i="145"/>
  <c r="E49" i="145"/>
  <c r="D49" i="145"/>
  <c r="C49" i="145"/>
  <c r="B49" i="145"/>
  <c r="F46" i="145"/>
  <c r="E46" i="145"/>
  <c r="D46" i="145"/>
  <c r="C46" i="145"/>
  <c r="B46" i="145"/>
  <c r="F43" i="145"/>
  <c r="E43" i="145"/>
  <c r="D43" i="145"/>
  <c r="C43" i="145"/>
  <c r="B43" i="145"/>
  <c r="F40" i="145"/>
  <c r="E40" i="145"/>
  <c r="D40" i="145"/>
  <c r="C40" i="145"/>
  <c r="B40" i="145"/>
  <c r="F37" i="145"/>
  <c r="E37" i="145"/>
  <c r="D37" i="145"/>
  <c r="C37" i="145"/>
  <c r="B37" i="145"/>
  <c r="F36" i="145"/>
  <c r="E36" i="145"/>
  <c r="D36" i="145"/>
  <c r="C36" i="145"/>
  <c r="B36" i="145"/>
  <c r="F33" i="145"/>
  <c r="E33" i="145"/>
  <c r="D33" i="145"/>
  <c r="C33" i="145"/>
  <c r="B33" i="145"/>
  <c r="F32" i="145"/>
  <c r="E32" i="145"/>
  <c r="D32" i="145"/>
  <c r="C32" i="145"/>
  <c r="B32" i="145"/>
  <c r="F31" i="145"/>
  <c r="E31" i="145"/>
  <c r="D31" i="145"/>
  <c r="C31" i="145"/>
  <c r="B31" i="145"/>
  <c r="F30" i="145"/>
  <c r="E30" i="145"/>
  <c r="D30" i="145"/>
  <c r="C30" i="145"/>
  <c r="B30" i="145"/>
  <c r="F27" i="145"/>
  <c r="E27" i="145"/>
  <c r="D27" i="145"/>
  <c r="C27" i="145"/>
  <c r="B27" i="145"/>
  <c r="F26" i="145"/>
  <c r="E26" i="145"/>
  <c r="D26" i="145"/>
  <c r="C26" i="145"/>
  <c r="B26" i="145"/>
  <c r="F25" i="145"/>
  <c r="E25" i="145"/>
  <c r="D25" i="145"/>
  <c r="C25" i="145"/>
  <c r="B25" i="145"/>
  <c r="F24" i="145"/>
  <c r="E24" i="145"/>
  <c r="D24" i="145"/>
  <c r="C24" i="145"/>
  <c r="B24" i="145"/>
  <c r="F23" i="145"/>
  <c r="E23" i="145"/>
  <c r="D23" i="145"/>
  <c r="C23" i="145"/>
  <c r="B23" i="145"/>
  <c r="F22" i="145"/>
  <c r="E22" i="145"/>
  <c r="D22" i="145"/>
  <c r="C22" i="145"/>
  <c r="B22" i="145"/>
  <c r="F21" i="145"/>
  <c r="E21" i="145"/>
  <c r="D21" i="145"/>
  <c r="C21" i="145"/>
  <c r="B21" i="145"/>
  <c r="F20" i="145"/>
  <c r="E20" i="145"/>
  <c r="D20" i="145"/>
  <c r="C20" i="145"/>
  <c r="B20" i="145"/>
  <c r="F19" i="145"/>
  <c r="E19" i="145"/>
  <c r="D19" i="145"/>
  <c r="C19" i="145"/>
  <c r="B19" i="145"/>
  <c r="F18" i="145"/>
  <c r="E18" i="145"/>
  <c r="D18" i="145"/>
  <c r="C18" i="145"/>
  <c r="B18" i="145"/>
  <c r="F17" i="145"/>
  <c r="E17" i="145"/>
  <c r="D17" i="145"/>
  <c r="C17" i="145"/>
  <c r="B17" i="145"/>
  <c r="F16" i="145"/>
  <c r="E16" i="145"/>
  <c r="D16" i="145"/>
  <c r="C16" i="145"/>
  <c r="B16" i="145"/>
  <c r="F14" i="145"/>
  <c r="E14" i="145"/>
  <c r="D14" i="145"/>
  <c r="C14" i="145"/>
  <c r="B14" i="145"/>
  <c r="F11" i="145"/>
  <c r="E11" i="145"/>
  <c r="D11" i="145"/>
  <c r="C11" i="145"/>
  <c r="B11" i="145"/>
  <c r="F105" i="146"/>
  <c r="E105" i="146"/>
  <c r="D105" i="146"/>
  <c r="C105" i="146"/>
  <c r="B105" i="146"/>
  <c r="F104" i="146"/>
  <c r="E104" i="146"/>
  <c r="D104" i="146"/>
  <c r="C104" i="146"/>
  <c r="B104" i="146"/>
  <c r="F103" i="146"/>
  <c r="E103" i="146"/>
  <c r="D103" i="146"/>
  <c r="C103" i="146"/>
  <c r="B103" i="146"/>
  <c r="F102" i="146"/>
  <c r="E102" i="146"/>
  <c r="D102" i="146"/>
  <c r="C102" i="146"/>
  <c r="B102" i="146"/>
  <c r="F101" i="146"/>
  <c r="E101" i="146"/>
  <c r="D101" i="146"/>
  <c r="C101" i="146"/>
  <c r="B101" i="146"/>
  <c r="F100" i="146"/>
  <c r="E100" i="146"/>
  <c r="D100" i="146"/>
  <c r="C100" i="146"/>
  <c r="B100" i="146"/>
  <c r="F99" i="146"/>
  <c r="E99" i="146"/>
  <c r="D99" i="146"/>
  <c r="C99" i="146"/>
  <c r="B99" i="146"/>
  <c r="F96" i="146"/>
  <c r="E96" i="146"/>
  <c r="D96" i="146"/>
  <c r="C96" i="146"/>
  <c r="B96" i="146"/>
  <c r="F95" i="146"/>
  <c r="E95" i="146"/>
  <c r="D95" i="146"/>
  <c r="C95" i="146"/>
  <c r="B95" i="146"/>
  <c r="F94" i="146"/>
  <c r="E94" i="146"/>
  <c r="D94" i="146"/>
  <c r="C94" i="146"/>
  <c r="B94" i="146"/>
  <c r="F93" i="146"/>
  <c r="E93" i="146"/>
  <c r="D93" i="146"/>
  <c r="C93" i="146"/>
  <c r="B93" i="146"/>
  <c r="F92" i="146"/>
  <c r="E92" i="146"/>
  <c r="D92" i="146"/>
  <c r="C92" i="146"/>
  <c r="B92" i="146"/>
  <c r="F91" i="146"/>
  <c r="E91" i="146"/>
  <c r="D91" i="146"/>
  <c r="C91" i="146"/>
  <c r="B91" i="146"/>
  <c r="F87" i="146"/>
  <c r="E87" i="146"/>
  <c r="D87" i="146"/>
  <c r="C87" i="146"/>
  <c r="B87" i="146"/>
  <c r="F86" i="146"/>
  <c r="E86" i="146"/>
  <c r="D86" i="146"/>
  <c r="C86" i="146"/>
  <c r="B86" i="146"/>
  <c r="F85" i="146"/>
  <c r="E85" i="146"/>
  <c r="D85" i="146"/>
  <c r="C85" i="146"/>
  <c r="B85" i="146"/>
  <c r="F84" i="146"/>
  <c r="E84" i="146"/>
  <c r="D84" i="146"/>
  <c r="C84" i="146"/>
  <c r="B84" i="146"/>
  <c r="F83" i="146"/>
  <c r="E83" i="146"/>
  <c r="D83" i="146"/>
  <c r="C83" i="146"/>
  <c r="B83" i="146"/>
  <c r="F82" i="146"/>
  <c r="E82" i="146"/>
  <c r="D82" i="146"/>
  <c r="C82" i="146"/>
  <c r="B82" i="146"/>
  <c r="F81" i="146"/>
  <c r="E81" i="146"/>
  <c r="D81" i="146"/>
  <c r="C81" i="146"/>
  <c r="B81" i="146"/>
  <c r="F80" i="146"/>
  <c r="E80" i="146"/>
  <c r="D80" i="146"/>
  <c r="C80" i="146"/>
  <c r="B80" i="146"/>
  <c r="F79" i="146"/>
  <c r="E79" i="146"/>
  <c r="D79" i="146"/>
  <c r="C79" i="146"/>
  <c r="B79" i="146"/>
  <c r="F78" i="146"/>
  <c r="E78" i="146"/>
  <c r="D78" i="146"/>
  <c r="C78" i="146"/>
  <c r="B78" i="146"/>
  <c r="F77" i="146"/>
  <c r="E77" i="146"/>
  <c r="D77" i="146"/>
  <c r="C77" i="146"/>
  <c r="B77" i="146"/>
  <c r="F76" i="146"/>
  <c r="E76" i="146"/>
  <c r="D76" i="146"/>
  <c r="C76" i="146"/>
  <c r="B76" i="146"/>
  <c r="F75" i="146"/>
  <c r="E75" i="146"/>
  <c r="D75" i="146"/>
  <c r="C75" i="146"/>
  <c r="B75" i="146"/>
  <c r="F74" i="146"/>
  <c r="E74" i="146"/>
  <c r="D74" i="146"/>
  <c r="C74" i="146"/>
  <c r="B74" i="146"/>
  <c r="F73" i="146"/>
  <c r="E73" i="146"/>
  <c r="D73" i="146"/>
  <c r="C73" i="146"/>
  <c r="B73" i="146"/>
  <c r="F72" i="146"/>
  <c r="E72" i="146"/>
  <c r="D72" i="146"/>
  <c r="C72" i="146"/>
  <c r="B72" i="146"/>
  <c r="F71" i="146"/>
  <c r="E71" i="146"/>
  <c r="D71" i="146"/>
  <c r="C71" i="146"/>
  <c r="B71" i="146"/>
  <c r="F70" i="146"/>
  <c r="E70" i="146"/>
  <c r="D70" i="146"/>
  <c r="C70" i="146"/>
  <c r="B70" i="146"/>
  <c r="F69" i="146"/>
  <c r="E69" i="146"/>
  <c r="D69" i="146"/>
  <c r="C69" i="146"/>
  <c r="B69" i="146"/>
  <c r="F68" i="146"/>
  <c r="E68" i="146"/>
  <c r="D68" i="146"/>
  <c r="C68" i="146"/>
  <c r="B68" i="146"/>
  <c r="F67" i="146"/>
  <c r="E67" i="146"/>
  <c r="D67" i="146"/>
  <c r="C67" i="146"/>
  <c r="B67" i="146"/>
  <c r="F66" i="146"/>
  <c r="E66" i="146"/>
  <c r="D66" i="146"/>
  <c r="C66" i="146"/>
  <c r="B66" i="146"/>
  <c r="F65" i="146"/>
  <c r="E65" i="146"/>
  <c r="D65" i="146"/>
  <c r="C65" i="146"/>
  <c r="B65" i="146"/>
  <c r="F64" i="146"/>
  <c r="E64" i="146"/>
  <c r="D64" i="146"/>
  <c r="C64" i="146"/>
  <c r="B64" i="146"/>
  <c r="F63" i="146"/>
  <c r="E63" i="146"/>
  <c r="D63" i="146"/>
  <c r="C63" i="146"/>
  <c r="B63" i="146"/>
  <c r="F62" i="146"/>
  <c r="E62" i="146"/>
  <c r="D62" i="146"/>
  <c r="C62" i="146"/>
  <c r="B62" i="146"/>
  <c r="F61" i="146"/>
  <c r="E61" i="146"/>
  <c r="D61" i="146"/>
  <c r="C61" i="146"/>
  <c r="B61" i="146"/>
  <c r="F60" i="146"/>
  <c r="E60" i="146"/>
  <c r="D60" i="146"/>
  <c r="C60" i="146"/>
  <c r="B60" i="146"/>
  <c r="F59" i="146"/>
  <c r="E59" i="146"/>
  <c r="D59" i="146"/>
  <c r="C59" i="146"/>
  <c r="B59" i="146"/>
  <c r="F58" i="146"/>
  <c r="E58" i="146"/>
  <c r="D58" i="146"/>
  <c r="C58" i="146"/>
  <c r="B58" i="146"/>
  <c r="F57" i="146"/>
  <c r="E57" i="146"/>
  <c r="D57" i="146"/>
  <c r="C57" i="146"/>
  <c r="B57" i="146"/>
  <c r="F56" i="146"/>
  <c r="E56" i="146"/>
  <c r="D56" i="146"/>
  <c r="C56" i="146"/>
  <c r="B56" i="146"/>
  <c r="F55" i="146"/>
  <c r="E55" i="146"/>
  <c r="D55" i="146"/>
  <c r="C55" i="146"/>
  <c r="B55" i="146"/>
  <c r="F54" i="146"/>
  <c r="E54" i="146"/>
  <c r="D54" i="146"/>
  <c r="C54" i="146"/>
  <c r="B54" i="146"/>
  <c r="F51" i="146"/>
  <c r="E51" i="146"/>
  <c r="D51" i="146"/>
  <c r="C51" i="146"/>
  <c r="B51" i="146"/>
  <c r="F50" i="146"/>
  <c r="E50" i="146"/>
  <c r="D50" i="146"/>
  <c r="C50" i="146"/>
  <c r="B50" i="146"/>
  <c r="F49" i="146"/>
  <c r="E49" i="146"/>
  <c r="D49" i="146"/>
  <c r="C49" i="146"/>
  <c r="B49" i="146"/>
  <c r="F46" i="146"/>
  <c r="E46" i="146"/>
  <c r="D46" i="146"/>
  <c r="C46" i="146"/>
  <c r="B46" i="146"/>
  <c r="F43" i="146"/>
  <c r="E43" i="146"/>
  <c r="D43" i="146"/>
  <c r="C43" i="146"/>
  <c r="B43" i="146"/>
  <c r="F40" i="146"/>
  <c r="E40" i="146"/>
  <c r="D40" i="146"/>
  <c r="C40" i="146"/>
  <c r="B40" i="146"/>
  <c r="F37" i="146"/>
  <c r="E37" i="146"/>
  <c r="D37" i="146"/>
  <c r="C37" i="146"/>
  <c r="B37" i="146"/>
  <c r="F36" i="146"/>
  <c r="E36" i="146"/>
  <c r="D36" i="146"/>
  <c r="C36" i="146"/>
  <c r="B36" i="146"/>
  <c r="F33" i="146"/>
  <c r="E33" i="146"/>
  <c r="D33" i="146"/>
  <c r="C33" i="146"/>
  <c r="B33" i="146"/>
  <c r="F32" i="146"/>
  <c r="E32" i="146"/>
  <c r="D32" i="146"/>
  <c r="C32" i="146"/>
  <c r="B32" i="146"/>
  <c r="F31" i="146"/>
  <c r="E31" i="146"/>
  <c r="D31" i="146"/>
  <c r="C31" i="146"/>
  <c r="B31" i="146"/>
  <c r="F30" i="146"/>
  <c r="E30" i="146"/>
  <c r="D30" i="146"/>
  <c r="C30" i="146"/>
  <c r="B30" i="146"/>
  <c r="F27" i="146"/>
  <c r="E27" i="146"/>
  <c r="D27" i="146"/>
  <c r="C27" i="146"/>
  <c r="B27" i="146"/>
  <c r="F26" i="146"/>
  <c r="E26" i="146"/>
  <c r="D26" i="146"/>
  <c r="C26" i="146"/>
  <c r="B26" i="146"/>
  <c r="F25" i="146"/>
  <c r="E25" i="146"/>
  <c r="D25" i="146"/>
  <c r="C25" i="146"/>
  <c r="B25" i="146"/>
  <c r="F24" i="146"/>
  <c r="E24" i="146"/>
  <c r="D24" i="146"/>
  <c r="C24" i="146"/>
  <c r="B24" i="146"/>
  <c r="F23" i="146"/>
  <c r="E23" i="146"/>
  <c r="D23" i="146"/>
  <c r="C23" i="146"/>
  <c r="B23" i="146"/>
  <c r="F22" i="146"/>
  <c r="E22" i="146"/>
  <c r="D22" i="146"/>
  <c r="C22" i="146"/>
  <c r="B22" i="146"/>
  <c r="F21" i="146"/>
  <c r="E21" i="146"/>
  <c r="D21" i="146"/>
  <c r="C21" i="146"/>
  <c r="B21" i="146"/>
  <c r="F20" i="146"/>
  <c r="E20" i="146"/>
  <c r="D20" i="146"/>
  <c r="C20" i="146"/>
  <c r="B20" i="146"/>
  <c r="F19" i="146"/>
  <c r="E19" i="146"/>
  <c r="D19" i="146"/>
  <c r="C19" i="146"/>
  <c r="B19" i="146"/>
  <c r="F18" i="146"/>
  <c r="E18" i="146"/>
  <c r="D18" i="146"/>
  <c r="C18" i="146"/>
  <c r="B18" i="146"/>
  <c r="F17" i="146"/>
  <c r="E17" i="146"/>
  <c r="D17" i="146"/>
  <c r="C17" i="146"/>
  <c r="B17" i="146"/>
  <c r="F16" i="146"/>
  <c r="E16" i="146"/>
  <c r="D16" i="146"/>
  <c r="C16" i="146"/>
  <c r="B16" i="146"/>
  <c r="F14" i="146"/>
  <c r="E14" i="146"/>
  <c r="D14" i="146"/>
  <c r="C14" i="146"/>
  <c r="B14" i="146"/>
  <c r="F11" i="146"/>
  <c r="E11" i="146"/>
  <c r="D11" i="146"/>
  <c r="C11" i="146"/>
  <c r="B11" i="146"/>
  <c r="F105" i="147"/>
  <c r="E105" i="147"/>
  <c r="D105" i="147"/>
  <c r="C105" i="147"/>
  <c r="B105" i="147"/>
  <c r="F104" i="147"/>
  <c r="E104" i="147"/>
  <c r="D104" i="147"/>
  <c r="C104" i="147"/>
  <c r="B104" i="147"/>
  <c r="F103" i="147"/>
  <c r="E103" i="147"/>
  <c r="D103" i="147"/>
  <c r="C103" i="147"/>
  <c r="B103" i="147"/>
  <c r="F102" i="147"/>
  <c r="E102" i="147"/>
  <c r="D102" i="147"/>
  <c r="C102" i="147"/>
  <c r="B102" i="147"/>
  <c r="F101" i="147"/>
  <c r="E101" i="147"/>
  <c r="D101" i="147"/>
  <c r="C101" i="147"/>
  <c r="B101" i="147"/>
  <c r="F100" i="147"/>
  <c r="E100" i="147"/>
  <c r="D100" i="147"/>
  <c r="C100" i="147"/>
  <c r="B100" i="147"/>
  <c r="F99" i="147"/>
  <c r="E99" i="147"/>
  <c r="D99" i="147"/>
  <c r="C99" i="147"/>
  <c r="B99" i="147"/>
  <c r="F96" i="147"/>
  <c r="E96" i="147"/>
  <c r="D96" i="147"/>
  <c r="C96" i="147"/>
  <c r="B96" i="147"/>
  <c r="F95" i="147"/>
  <c r="E95" i="147"/>
  <c r="D95" i="147"/>
  <c r="C95" i="147"/>
  <c r="B95" i="147"/>
  <c r="F94" i="147"/>
  <c r="E94" i="147"/>
  <c r="D94" i="147"/>
  <c r="C94" i="147"/>
  <c r="B94" i="147"/>
  <c r="F93" i="147"/>
  <c r="E93" i="147"/>
  <c r="D93" i="147"/>
  <c r="C93" i="147"/>
  <c r="B93" i="147"/>
  <c r="F92" i="147"/>
  <c r="E92" i="147"/>
  <c r="D92" i="147"/>
  <c r="C92" i="147"/>
  <c r="B92" i="147"/>
  <c r="F91" i="147"/>
  <c r="E91" i="147"/>
  <c r="D91" i="147"/>
  <c r="C91" i="147"/>
  <c r="B91" i="147"/>
  <c r="F87" i="147"/>
  <c r="E87" i="147"/>
  <c r="D87" i="147"/>
  <c r="C87" i="147"/>
  <c r="B87" i="147"/>
  <c r="F86" i="147"/>
  <c r="E86" i="147"/>
  <c r="D86" i="147"/>
  <c r="C86" i="147"/>
  <c r="B86" i="147"/>
  <c r="F85" i="147"/>
  <c r="E85" i="147"/>
  <c r="D85" i="147"/>
  <c r="C85" i="147"/>
  <c r="B85" i="147"/>
  <c r="F84" i="147"/>
  <c r="E84" i="147"/>
  <c r="D84" i="147"/>
  <c r="C84" i="147"/>
  <c r="B84" i="147"/>
  <c r="F83" i="147"/>
  <c r="E83" i="147"/>
  <c r="D83" i="147"/>
  <c r="C83" i="147"/>
  <c r="B83" i="147"/>
  <c r="F82" i="147"/>
  <c r="E82" i="147"/>
  <c r="D82" i="147"/>
  <c r="C82" i="147"/>
  <c r="B82" i="147"/>
  <c r="F81" i="147"/>
  <c r="E81" i="147"/>
  <c r="D81" i="147"/>
  <c r="C81" i="147"/>
  <c r="B81" i="147"/>
  <c r="F80" i="147"/>
  <c r="E80" i="147"/>
  <c r="D80" i="147"/>
  <c r="C80" i="147"/>
  <c r="B80" i="147"/>
  <c r="F79" i="147"/>
  <c r="E79" i="147"/>
  <c r="D79" i="147"/>
  <c r="C79" i="147"/>
  <c r="B79" i="147"/>
  <c r="F78" i="147"/>
  <c r="E78" i="147"/>
  <c r="D78" i="147"/>
  <c r="C78" i="147"/>
  <c r="B78" i="147"/>
  <c r="F77" i="147"/>
  <c r="E77" i="147"/>
  <c r="D77" i="147"/>
  <c r="C77" i="147"/>
  <c r="B77" i="147"/>
  <c r="F76" i="147"/>
  <c r="E76" i="147"/>
  <c r="D76" i="147"/>
  <c r="C76" i="147"/>
  <c r="B76" i="147"/>
  <c r="F75" i="147"/>
  <c r="E75" i="147"/>
  <c r="D75" i="147"/>
  <c r="C75" i="147"/>
  <c r="B75" i="147"/>
  <c r="F74" i="147"/>
  <c r="E74" i="147"/>
  <c r="D74" i="147"/>
  <c r="C74" i="147"/>
  <c r="B74" i="147"/>
  <c r="F73" i="147"/>
  <c r="E73" i="147"/>
  <c r="D73" i="147"/>
  <c r="C73" i="147"/>
  <c r="B73" i="147"/>
  <c r="F72" i="147"/>
  <c r="E72" i="147"/>
  <c r="D72" i="147"/>
  <c r="C72" i="147"/>
  <c r="B72" i="147"/>
  <c r="F71" i="147"/>
  <c r="E71" i="147"/>
  <c r="D71" i="147"/>
  <c r="C71" i="147"/>
  <c r="B71" i="147"/>
  <c r="F70" i="147"/>
  <c r="E70" i="147"/>
  <c r="D70" i="147"/>
  <c r="C70" i="147"/>
  <c r="B70" i="147"/>
  <c r="F69" i="147"/>
  <c r="E69" i="147"/>
  <c r="D69" i="147"/>
  <c r="C69" i="147"/>
  <c r="B69" i="147"/>
  <c r="F68" i="147"/>
  <c r="E68" i="147"/>
  <c r="D68" i="147"/>
  <c r="C68" i="147"/>
  <c r="B68" i="147"/>
  <c r="F67" i="147"/>
  <c r="E67" i="147"/>
  <c r="D67" i="147"/>
  <c r="C67" i="147"/>
  <c r="B67" i="147"/>
  <c r="F66" i="147"/>
  <c r="E66" i="147"/>
  <c r="D66" i="147"/>
  <c r="C66" i="147"/>
  <c r="B66" i="147"/>
  <c r="F65" i="147"/>
  <c r="E65" i="147"/>
  <c r="D65" i="147"/>
  <c r="C65" i="147"/>
  <c r="B65" i="147"/>
  <c r="F64" i="147"/>
  <c r="E64" i="147"/>
  <c r="D64" i="147"/>
  <c r="C64" i="147"/>
  <c r="B64" i="147"/>
  <c r="F63" i="147"/>
  <c r="E63" i="147"/>
  <c r="D63" i="147"/>
  <c r="C63" i="147"/>
  <c r="B63" i="147"/>
  <c r="F62" i="147"/>
  <c r="E62" i="147"/>
  <c r="D62" i="147"/>
  <c r="C62" i="147"/>
  <c r="B62" i="147"/>
  <c r="F61" i="147"/>
  <c r="E61" i="147"/>
  <c r="D61" i="147"/>
  <c r="C61" i="147"/>
  <c r="B61" i="147"/>
  <c r="F60" i="147"/>
  <c r="E60" i="147"/>
  <c r="D60" i="147"/>
  <c r="C60" i="147"/>
  <c r="B60" i="147"/>
  <c r="F59" i="147"/>
  <c r="E59" i="147"/>
  <c r="D59" i="147"/>
  <c r="C59" i="147"/>
  <c r="B59" i="147"/>
  <c r="F58" i="147"/>
  <c r="E58" i="147"/>
  <c r="D58" i="147"/>
  <c r="C58" i="147"/>
  <c r="B58" i="147"/>
  <c r="F57" i="147"/>
  <c r="E57" i="147"/>
  <c r="D57" i="147"/>
  <c r="C57" i="147"/>
  <c r="B57" i="147"/>
  <c r="F56" i="147"/>
  <c r="E56" i="147"/>
  <c r="D56" i="147"/>
  <c r="C56" i="147"/>
  <c r="B56" i="147"/>
  <c r="F55" i="147"/>
  <c r="E55" i="147"/>
  <c r="D55" i="147"/>
  <c r="C55" i="147"/>
  <c r="B55" i="147"/>
  <c r="F54" i="147"/>
  <c r="E54" i="147"/>
  <c r="D54" i="147"/>
  <c r="C54" i="147"/>
  <c r="B54" i="147"/>
  <c r="F51" i="147"/>
  <c r="E51" i="147"/>
  <c r="D51" i="147"/>
  <c r="C51" i="147"/>
  <c r="B51" i="147"/>
  <c r="F50" i="147"/>
  <c r="E50" i="147"/>
  <c r="D50" i="147"/>
  <c r="C50" i="147"/>
  <c r="B50" i="147"/>
  <c r="F49" i="147"/>
  <c r="E49" i="147"/>
  <c r="D49" i="147"/>
  <c r="C49" i="147"/>
  <c r="B49" i="147"/>
  <c r="F46" i="147"/>
  <c r="E46" i="147"/>
  <c r="D46" i="147"/>
  <c r="C46" i="147"/>
  <c r="B46" i="147"/>
  <c r="F43" i="147"/>
  <c r="E43" i="147"/>
  <c r="D43" i="147"/>
  <c r="C43" i="147"/>
  <c r="B43" i="147"/>
  <c r="F40" i="147"/>
  <c r="E40" i="147"/>
  <c r="D40" i="147"/>
  <c r="C40" i="147"/>
  <c r="B40" i="147"/>
  <c r="F37" i="147"/>
  <c r="E37" i="147"/>
  <c r="D37" i="147"/>
  <c r="C37" i="147"/>
  <c r="B37" i="147"/>
  <c r="F36" i="147"/>
  <c r="E36" i="147"/>
  <c r="D36" i="147"/>
  <c r="C36" i="147"/>
  <c r="B36" i="147"/>
  <c r="F33" i="147"/>
  <c r="E33" i="147"/>
  <c r="D33" i="147"/>
  <c r="C33" i="147"/>
  <c r="B33" i="147"/>
  <c r="F32" i="147"/>
  <c r="E32" i="147"/>
  <c r="D32" i="147"/>
  <c r="C32" i="147"/>
  <c r="B32" i="147"/>
  <c r="F31" i="147"/>
  <c r="E31" i="147"/>
  <c r="D31" i="147"/>
  <c r="C31" i="147"/>
  <c r="B31" i="147"/>
  <c r="F30" i="147"/>
  <c r="E30" i="147"/>
  <c r="D30" i="147"/>
  <c r="C30" i="147"/>
  <c r="B30" i="147"/>
  <c r="F27" i="147"/>
  <c r="E27" i="147"/>
  <c r="D27" i="147"/>
  <c r="C27" i="147"/>
  <c r="B27" i="147"/>
  <c r="F26" i="147"/>
  <c r="E26" i="147"/>
  <c r="D26" i="147"/>
  <c r="C26" i="147"/>
  <c r="B26" i="147"/>
  <c r="F25" i="147"/>
  <c r="E25" i="147"/>
  <c r="D25" i="147"/>
  <c r="C25" i="147"/>
  <c r="B25" i="147"/>
  <c r="F24" i="147"/>
  <c r="E24" i="147"/>
  <c r="D24" i="147"/>
  <c r="C24" i="147"/>
  <c r="B24" i="147"/>
  <c r="F23" i="147"/>
  <c r="E23" i="147"/>
  <c r="D23" i="147"/>
  <c r="C23" i="147"/>
  <c r="B23" i="147"/>
  <c r="F22" i="147"/>
  <c r="E22" i="147"/>
  <c r="D22" i="147"/>
  <c r="C22" i="147"/>
  <c r="B22" i="147"/>
  <c r="F21" i="147"/>
  <c r="E21" i="147"/>
  <c r="D21" i="147"/>
  <c r="C21" i="147"/>
  <c r="B21" i="147"/>
  <c r="F20" i="147"/>
  <c r="E20" i="147"/>
  <c r="D20" i="147"/>
  <c r="C20" i="147"/>
  <c r="B20" i="147"/>
  <c r="F19" i="147"/>
  <c r="E19" i="147"/>
  <c r="D19" i="147"/>
  <c r="C19" i="147"/>
  <c r="B19" i="147"/>
  <c r="F18" i="147"/>
  <c r="E18" i="147"/>
  <c r="D18" i="147"/>
  <c r="C18" i="147"/>
  <c r="B18" i="147"/>
  <c r="F17" i="147"/>
  <c r="E17" i="147"/>
  <c r="D17" i="147"/>
  <c r="C17" i="147"/>
  <c r="B17" i="147"/>
  <c r="F16" i="147"/>
  <c r="E16" i="147"/>
  <c r="D16" i="147"/>
  <c r="C16" i="147"/>
  <c r="B16" i="147"/>
  <c r="F14" i="147"/>
  <c r="E14" i="147"/>
  <c r="D14" i="147"/>
  <c r="C14" i="147"/>
  <c r="B14" i="147"/>
  <c r="F11" i="147"/>
  <c r="E11" i="147"/>
  <c r="D11" i="147"/>
  <c r="C11" i="147"/>
  <c r="B11" i="147"/>
  <c r="F105" i="148"/>
  <c r="E105" i="148"/>
  <c r="D105" i="148"/>
  <c r="C105" i="148"/>
  <c r="B105" i="148"/>
  <c r="F104" i="148"/>
  <c r="E104" i="148"/>
  <c r="D104" i="148"/>
  <c r="C104" i="148"/>
  <c r="B104" i="148"/>
  <c r="F103" i="148"/>
  <c r="E103" i="148"/>
  <c r="D103" i="148"/>
  <c r="C103" i="148"/>
  <c r="B103" i="148"/>
  <c r="F102" i="148"/>
  <c r="E102" i="148"/>
  <c r="D102" i="148"/>
  <c r="C102" i="148"/>
  <c r="B102" i="148"/>
  <c r="F101" i="148"/>
  <c r="E101" i="148"/>
  <c r="D101" i="148"/>
  <c r="C101" i="148"/>
  <c r="B101" i="148"/>
  <c r="F100" i="148"/>
  <c r="E100" i="148"/>
  <c r="D100" i="148"/>
  <c r="C100" i="148"/>
  <c r="B100" i="148"/>
  <c r="F99" i="148"/>
  <c r="E99" i="148"/>
  <c r="D99" i="148"/>
  <c r="C99" i="148"/>
  <c r="B99" i="148"/>
  <c r="F96" i="148"/>
  <c r="E96" i="148"/>
  <c r="D96" i="148"/>
  <c r="C96" i="148"/>
  <c r="B96" i="148"/>
  <c r="F95" i="148"/>
  <c r="E95" i="148"/>
  <c r="D95" i="148"/>
  <c r="C95" i="148"/>
  <c r="B95" i="148"/>
  <c r="F94" i="148"/>
  <c r="E94" i="148"/>
  <c r="D94" i="148"/>
  <c r="C94" i="148"/>
  <c r="B94" i="148"/>
  <c r="F93" i="148"/>
  <c r="E93" i="148"/>
  <c r="D93" i="148"/>
  <c r="C93" i="148"/>
  <c r="B93" i="148"/>
  <c r="F92" i="148"/>
  <c r="E92" i="148"/>
  <c r="D92" i="148"/>
  <c r="C92" i="148"/>
  <c r="B92" i="148"/>
  <c r="F91" i="148"/>
  <c r="E91" i="148"/>
  <c r="D91" i="148"/>
  <c r="C91" i="148"/>
  <c r="B91" i="148"/>
  <c r="F87" i="148"/>
  <c r="E87" i="148"/>
  <c r="D87" i="148"/>
  <c r="C87" i="148"/>
  <c r="B87" i="148"/>
  <c r="F86" i="148"/>
  <c r="E86" i="148"/>
  <c r="D86" i="148"/>
  <c r="C86" i="148"/>
  <c r="B86" i="148"/>
  <c r="F85" i="148"/>
  <c r="E85" i="148"/>
  <c r="D85" i="148"/>
  <c r="C85" i="148"/>
  <c r="B85" i="148"/>
  <c r="F84" i="148"/>
  <c r="E84" i="148"/>
  <c r="D84" i="148"/>
  <c r="C84" i="148"/>
  <c r="B84" i="148"/>
  <c r="F83" i="148"/>
  <c r="E83" i="148"/>
  <c r="D83" i="148"/>
  <c r="C83" i="148"/>
  <c r="B83" i="148"/>
  <c r="F82" i="148"/>
  <c r="E82" i="148"/>
  <c r="D82" i="148"/>
  <c r="C82" i="148"/>
  <c r="B82" i="148"/>
  <c r="F81" i="148"/>
  <c r="E81" i="148"/>
  <c r="D81" i="148"/>
  <c r="C81" i="148"/>
  <c r="B81" i="148"/>
  <c r="F80" i="148"/>
  <c r="E80" i="148"/>
  <c r="D80" i="148"/>
  <c r="C80" i="148"/>
  <c r="B80" i="148"/>
  <c r="F79" i="148"/>
  <c r="E79" i="148"/>
  <c r="D79" i="148"/>
  <c r="C79" i="148"/>
  <c r="B79" i="148"/>
  <c r="F78" i="148"/>
  <c r="E78" i="148"/>
  <c r="D78" i="148"/>
  <c r="C78" i="148"/>
  <c r="B78" i="148"/>
  <c r="F77" i="148"/>
  <c r="E77" i="148"/>
  <c r="D77" i="148"/>
  <c r="C77" i="148"/>
  <c r="B77" i="148"/>
  <c r="F76" i="148"/>
  <c r="E76" i="148"/>
  <c r="D76" i="148"/>
  <c r="C76" i="148"/>
  <c r="B76" i="148"/>
  <c r="F75" i="148"/>
  <c r="E75" i="148"/>
  <c r="D75" i="148"/>
  <c r="C75" i="148"/>
  <c r="B75" i="148"/>
  <c r="F74" i="148"/>
  <c r="E74" i="148"/>
  <c r="D74" i="148"/>
  <c r="C74" i="148"/>
  <c r="B74" i="148"/>
  <c r="F73" i="148"/>
  <c r="E73" i="148"/>
  <c r="D73" i="148"/>
  <c r="C73" i="148"/>
  <c r="B73" i="148"/>
  <c r="F72" i="148"/>
  <c r="E72" i="148"/>
  <c r="D72" i="148"/>
  <c r="C72" i="148"/>
  <c r="B72" i="148"/>
  <c r="F71" i="148"/>
  <c r="E71" i="148"/>
  <c r="D71" i="148"/>
  <c r="C71" i="148"/>
  <c r="B71" i="148"/>
  <c r="F70" i="148"/>
  <c r="E70" i="148"/>
  <c r="D70" i="148"/>
  <c r="C70" i="148"/>
  <c r="B70" i="148"/>
  <c r="F69" i="148"/>
  <c r="E69" i="148"/>
  <c r="D69" i="148"/>
  <c r="C69" i="148"/>
  <c r="B69" i="148"/>
  <c r="F68" i="148"/>
  <c r="E68" i="148"/>
  <c r="D68" i="148"/>
  <c r="C68" i="148"/>
  <c r="B68" i="148"/>
  <c r="F67" i="148"/>
  <c r="E67" i="148"/>
  <c r="D67" i="148"/>
  <c r="C67" i="148"/>
  <c r="B67" i="148"/>
  <c r="F66" i="148"/>
  <c r="E66" i="148"/>
  <c r="D66" i="148"/>
  <c r="C66" i="148"/>
  <c r="B66" i="148"/>
  <c r="F65" i="148"/>
  <c r="E65" i="148"/>
  <c r="D65" i="148"/>
  <c r="C65" i="148"/>
  <c r="B65" i="148"/>
  <c r="F64" i="148"/>
  <c r="E64" i="148"/>
  <c r="D64" i="148"/>
  <c r="C64" i="148"/>
  <c r="B64" i="148"/>
  <c r="F63" i="148"/>
  <c r="E63" i="148"/>
  <c r="D63" i="148"/>
  <c r="C63" i="148"/>
  <c r="B63" i="148"/>
  <c r="F62" i="148"/>
  <c r="E62" i="148"/>
  <c r="D62" i="148"/>
  <c r="C62" i="148"/>
  <c r="B62" i="148"/>
  <c r="F61" i="148"/>
  <c r="E61" i="148"/>
  <c r="D61" i="148"/>
  <c r="C61" i="148"/>
  <c r="B61" i="148"/>
  <c r="F60" i="148"/>
  <c r="E60" i="148"/>
  <c r="D60" i="148"/>
  <c r="C60" i="148"/>
  <c r="B60" i="148"/>
  <c r="F59" i="148"/>
  <c r="E59" i="148"/>
  <c r="D59" i="148"/>
  <c r="C59" i="148"/>
  <c r="B59" i="148"/>
  <c r="F58" i="148"/>
  <c r="E58" i="148"/>
  <c r="D58" i="148"/>
  <c r="C58" i="148"/>
  <c r="B58" i="148"/>
  <c r="F57" i="148"/>
  <c r="E57" i="148"/>
  <c r="D57" i="148"/>
  <c r="C57" i="148"/>
  <c r="B57" i="148"/>
  <c r="F56" i="148"/>
  <c r="E56" i="148"/>
  <c r="D56" i="148"/>
  <c r="C56" i="148"/>
  <c r="B56" i="148"/>
  <c r="F55" i="148"/>
  <c r="E55" i="148"/>
  <c r="D55" i="148"/>
  <c r="C55" i="148"/>
  <c r="B55" i="148"/>
  <c r="F54" i="148"/>
  <c r="E54" i="148"/>
  <c r="D54" i="148"/>
  <c r="C54" i="148"/>
  <c r="B54" i="148"/>
  <c r="F51" i="148"/>
  <c r="E51" i="148"/>
  <c r="D51" i="148"/>
  <c r="C51" i="148"/>
  <c r="B51" i="148"/>
  <c r="F50" i="148"/>
  <c r="E50" i="148"/>
  <c r="D50" i="148"/>
  <c r="C50" i="148"/>
  <c r="B50" i="148"/>
  <c r="F49" i="148"/>
  <c r="E49" i="148"/>
  <c r="D49" i="148"/>
  <c r="C49" i="148"/>
  <c r="B49" i="148"/>
  <c r="F46" i="148"/>
  <c r="E46" i="148"/>
  <c r="D46" i="148"/>
  <c r="C46" i="148"/>
  <c r="B46" i="148"/>
  <c r="F43" i="148"/>
  <c r="E43" i="148"/>
  <c r="D43" i="148"/>
  <c r="C43" i="148"/>
  <c r="B43" i="148"/>
  <c r="F40" i="148"/>
  <c r="E40" i="148"/>
  <c r="D40" i="148"/>
  <c r="C40" i="148"/>
  <c r="B40" i="148"/>
  <c r="F37" i="148"/>
  <c r="E37" i="148"/>
  <c r="D37" i="148"/>
  <c r="C37" i="148"/>
  <c r="B37" i="148"/>
  <c r="F36" i="148"/>
  <c r="E36" i="148"/>
  <c r="D36" i="148"/>
  <c r="C36" i="148"/>
  <c r="B36" i="148"/>
  <c r="F33" i="148"/>
  <c r="E33" i="148"/>
  <c r="D33" i="148"/>
  <c r="C33" i="148"/>
  <c r="B33" i="148"/>
  <c r="F32" i="148"/>
  <c r="E32" i="148"/>
  <c r="D32" i="148"/>
  <c r="C32" i="148"/>
  <c r="B32" i="148"/>
  <c r="F31" i="148"/>
  <c r="E31" i="148"/>
  <c r="D31" i="148"/>
  <c r="C31" i="148"/>
  <c r="B31" i="148"/>
  <c r="F30" i="148"/>
  <c r="E30" i="148"/>
  <c r="D30" i="148"/>
  <c r="C30" i="148"/>
  <c r="B30" i="148"/>
  <c r="F27" i="148"/>
  <c r="E27" i="148"/>
  <c r="D27" i="148"/>
  <c r="C27" i="148"/>
  <c r="B27" i="148"/>
  <c r="F26" i="148"/>
  <c r="E26" i="148"/>
  <c r="D26" i="148"/>
  <c r="C26" i="148"/>
  <c r="B26" i="148"/>
  <c r="F25" i="148"/>
  <c r="E25" i="148"/>
  <c r="D25" i="148"/>
  <c r="C25" i="148"/>
  <c r="B25" i="148"/>
  <c r="F24" i="148"/>
  <c r="E24" i="148"/>
  <c r="D24" i="148"/>
  <c r="C24" i="148"/>
  <c r="B24" i="148"/>
  <c r="F23" i="148"/>
  <c r="E23" i="148"/>
  <c r="D23" i="148"/>
  <c r="C23" i="148"/>
  <c r="B23" i="148"/>
  <c r="F22" i="148"/>
  <c r="E22" i="148"/>
  <c r="D22" i="148"/>
  <c r="C22" i="148"/>
  <c r="B22" i="148"/>
  <c r="F21" i="148"/>
  <c r="E21" i="148"/>
  <c r="D21" i="148"/>
  <c r="C21" i="148"/>
  <c r="B21" i="148"/>
  <c r="F20" i="148"/>
  <c r="E20" i="148"/>
  <c r="D20" i="148"/>
  <c r="C20" i="148"/>
  <c r="B20" i="148"/>
  <c r="F19" i="148"/>
  <c r="E19" i="148"/>
  <c r="D19" i="148"/>
  <c r="C19" i="148"/>
  <c r="B19" i="148"/>
  <c r="F18" i="148"/>
  <c r="E18" i="148"/>
  <c r="D18" i="148"/>
  <c r="C18" i="148"/>
  <c r="B18" i="148"/>
  <c r="F17" i="148"/>
  <c r="E17" i="148"/>
  <c r="D17" i="148"/>
  <c r="C17" i="148"/>
  <c r="B17" i="148"/>
  <c r="F16" i="148"/>
  <c r="E16" i="148"/>
  <c r="D16" i="148"/>
  <c r="C16" i="148"/>
  <c r="B16" i="148"/>
  <c r="F14" i="148"/>
  <c r="E14" i="148"/>
  <c r="D14" i="148"/>
  <c r="C14" i="148"/>
  <c r="B14" i="148"/>
  <c r="F11" i="148"/>
  <c r="E11" i="148"/>
  <c r="D11" i="148"/>
  <c r="C11" i="148"/>
  <c r="B11" i="148"/>
  <c r="F105" i="149"/>
  <c r="E105" i="149"/>
  <c r="D105" i="149"/>
  <c r="C105" i="149"/>
  <c r="B105" i="149"/>
  <c r="F104" i="149"/>
  <c r="E104" i="149"/>
  <c r="D104" i="149"/>
  <c r="C104" i="149"/>
  <c r="B104" i="149"/>
  <c r="F103" i="149"/>
  <c r="E103" i="149"/>
  <c r="D103" i="149"/>
  <c r="C103" i="149"/>
  <c r="B103" i="149"/>
  <c r="F102" i="149"/>
  <c r="E102" i="149"/>
  <c r="D102" i="149"/>
  <c r="C102" i="149"/>
  <c r="B102" i="149"/>
  <c r="F101" i="149"/>
  <c r="E101" i="149"/>
  <c r="D101" i="149"/>
  <c r="C101" i="149"/>
  <c r="B101" i="149"/>
  <c r="F100" i="149"/>
  <c r="E100" i="149"/>
  <c r="D100" i="149"/>
  <c r="C100" i="149"/>
  <c r="B100" i="149"/>
  <c r="F99" i="149"/>
  <c r="E99" i="149"/>
  <c r="D99" i="149"/>
  <c r="C99" i="149"/>
  <c r="B99" i="149"/>
  <c r="F96" i="149"/>
  <c r="E96" i="149"/>
  <c r="D96" i="149"/>
  <c r="C96" i="149"/>
  <c r="B96" i="149"/>
  <c r="F95" i="149"/>
  <c r="E95" i="149"/>
  <c r="D95" i="149"/>
  <c r="C95" i="149"/>
  <c r="B95" i="149"/>
  <c r="F94" i="149"/>
  <c r="E94" i="149"/>
  <c r="D94" i="149"/>
  <c r="C94" i="149"/>
  <c r="B94" i="149"/>
  <c r="F93" i="149"/>
  <c r="E93" i="149"/>
  <c r="D93" i="149"/>
  <c r="C93" i="149"/>
  <c r="B93" i="149"/>
  <c r="F92" i="149"/>
  <c r="E92" i="149"/>
  <c r="D92" i="149"/>
  <c r="C92" i="149"/>
  <c r="B92" i="149"/>
  <c r="F91" i="149"/>
  <c r="E91" i="149"/>
  <c r="D91" i="149"/>
  <c r="C91" i="149"/>
  <c r="B91" i="149"/>
  <c r="F87" i="149"/>
  <c r="E87" i="149"/>
  <c r="D87" i="149"/>
  <c r="C87" i="149"/>
  <c r="B87" i="149"/>
  <c r="F86" i="149"/>
  <c r="E86" i="149"/>
  <c r="D86" i="149"/>
  <c r="C86" i="149"/>
  <c r="B86" i="149"/>
  <c r="F85" i="149"/>
  <c r="E85" i="149"/>
  <c r="D85" i="149"/>
  <c r="C85" i="149"/>
  <c r="B85" i="149"/>
  <c r="F84" i="149"/>
  <c r="E84" i="149"/>
  <c r="D84" i="149"/>
  <c r="C84" i="149"/>
  <c r="B84" i="149"/>
  <c r="F83" i="149"/>
  <c r="E83" i="149"/>
  <c r="D83" i="149"/>
  <c r="C83" i="149"/>
  <c r="B83" i="149"/>
  <c r="F82" i="149"/>
  <c r="E82" i="149"/>
  <c r="D82" i="149"/>
  <c r="C82" i="149"/>
  <c r="B82" i="149"/>
  <c r="F81" i="149"/>
  <c r="E81" i="149"/>
  <c r="D81" i="149"/>
  <c r="C81" i="149"/>
  <c r="B81" i="149"/>
  <c r="F80" i="149"/>
  <c r="E80" i="149"/>
  <c r="D80" i="149"/>
  <c r="C80" i="149"/>
  <c r="B80" i="149"/>
  <c r="F79" i="149"/>
  <c r="E79" i="149"/>
  <c r="D79" i="149"/>
  <c r="C79" i="149"/>
  <c r="B79" i="149"/>
  <c r="F78" i="149"/>
  <c r="E78" i="149"/>
  <c r="D78" i="149"/>
  <c r="C78" i="149"/>
  <c r="B78" i="149"/>
  <c r="F77" i="149"/>
  <c r="E77" i="149"/>
  <c r="D77" i="149"/>
  <c r="C77" i="149"/>
  <c r="B77" i="149"/>
  <c r="F76" i="149"/>
  <c r="E76" i="149"/>
  <c r="D76" i="149"/>
  <c r="C76" i="149"/>
  <c r="B76" i="149"/>
  <c r="F75" i="149"/>
  <c r="E75" i="149"/>
  <c r="D75" i="149"/>
  <c r="C75" i="149"/>
  <c r="B75" i="149"/>
  <c r="F74" i="149"/>
  <c r="E74" i="149"/>
  <c r="D74" i="149"/>
  <c r="C74" i="149"/>
  <c r="B74" i="149"/>
  <c r="F73" i="149"/>
  <c r="E73" i="149"/>
  <c r="D73" i="149"/>
  <c r="C73" i="149"/>
  <c r="B73" i="149"/>
  <c r="F72" i="149"/>
  <c r="E72" i="149"/>
  <c r="D72" i="149"/>
  <c r="C72" i="149"/>
  <c r="B72" i="149"/>
  <c r="F71" i="149"/>
  <c r="E71" i="149"/>
  <c r="D71" i="149"/>
  <c r="C71" i="149"/>
  <c r="B71" i="149"/>
  <c r="F70" i="149"/>
  <c r="E70" i="149"/>
  <c r="D70" i="149"/>
  <c r="C70" i="149"/>
  <c r="B70" i="149"/>
  <c r="F69" i="149"/>
  <c r="E69" i="149"/>
  <c r="D69" i="149"/>
  <c r="C69" i="149"/>
  <c r="B69" i="149"/>
  <c r="F68" i="149"/>
  <c r="E68" i="149"/>
  <c r="D68" i="149"/>
  <c r="C68" i="149"/>
  <c r="B68" i="149"/>
  <c r="F67" i="149"/>
  <c r="E67" i="149"/>
  <c r="D67" i="149"/>
  <c r="C67" i="149"/>
  <c r="B67" i="149"/>
  <c r="F66" i="149"/>
  <c r="E66" i="149"/>
  <c r="D66" i="149"/>
  <c r="C66" i="149"/>
  <c r="B66" i="149"/>
  <c r="F65" i="149"/>
  <c r="E65" i="149"/>
  <c r="D65" i="149"/>
  <c r="C65" i="149"/>
  <c r="B65" i="149"/>
  <c r="F64" i="149"/>
  <c r="E64" i="149"/>
  <c r="D64" i="149"/>
  <c r="C64" i="149"/>
  <c r="B64" i="149"/>
  <c r="F63" i="149"/>
  <c r="E63" i="149"/>
  <c r="D63" i="149"/>
  <c r="C63" i="149"/>
  <c r="B63" i="149"/>
  <c r="F62" i="149"/>
  <c r="E62" i="149"/>
  <c r="D62" i="149"/>
  <c r="C62" i="149"/>
  <c r="B62" i="149"/>
  <c r="F61" i="149"/>
  <c r="E61" i="149"/>
  <c r="D61" i="149"/>
  <c r="C61" i="149"/>
  <c r="B61" i="149"/>
  <c r="F60" i="149"/>
  <c r="E60" i="149"/>
  <c r="D60" i="149"/>
  <c r="C60" i="149"/>
  <c r="B60" i="149"/>
  <c r="F59" i="149"/>
  <c r="E59" i="149"/>
  <c r="D59" i="149"/>
  <c r="C59" i="149"/>
  <c r="B59" i="149"/>
  <c r="F58" i="149"/>
  <c r="E58" i="149"/>
  <c r="D58" i="149"/>
  <c r="C58" i="149"/>
  <c r="B58" i="149"/>
  <c r="F57" i="149"/>
  <c r="E57" i="149"/>
  <c r="D57" i="149"/>
  <c r="C57" i="149"/>
  <c r="B57" i="149"/>
  <c r="F56" i="149"/>
  <c r="E56" i="149"/>
  <c r="D56" i="149"/>
  <c r="C56" i="149"/>
  <c r="B56" i="149"/>
  <c r="F55" i="149"/>
  <c r="E55" i="149"/>
  <c r="D55" i="149"/>
  <c r="C55" i="149"/>
  <c r="B55" i="149"/>
  <c r="F54" i="149"/>
  <c r="E54" i="149"/>
  <c r="D54" i="149"/>
  <c r="C54" i="149"/>
  <c r="B54" i="149"/>
  <c r="F51" i="149"/>
  <c r="E51" i="149"/>
  <c r="D51" i="149"/>
  <c r="C51" i="149"/>
  <c r="B51" i="149"/>
  <c r="F50" i="149"/>
  <c r="E50" i="149"/>
  <c r="D50" i="149"/>
  <c r="C50" i="149"/>
  <c r="B50" i="149"/>
  <c r="F49" i="149"/>
  <c r="E49" i="149"/>
  <c r="D49" i="149"/>
  <c r="C49" i="149"/>
  <c r="B49" i="149"/>
  <c r="F46" i="149"/>
  <c r="E46" i="149"/>
  <c r="D46" i="149"/>
  <c r="C46" i="149"/>
  <c r="B46" i="149"/>
  <c r="F43" i="149"/>
  <c r="E43" i="149"/>
  <c r="D43" i="149"/>
  <c r="C43" i="149"/>
  <c r="B43" i="149"/>
  <c r="F40" i="149"/>
  <c r="E40" i="149"/>
  <c r="D40" i="149"/>
  <c r="C40" i="149"/>
  <c r="B40" i="149"/>
  <c r="F37" i="149"/>
  <c r="E37" i="149"/>
  <c r="D37" i="149"/>
  <c r="C37" i="149"/>
  <c r="B37" i="149"/>
  <c r="F36" i="149"/>
  <c r="E36" i="149"/>
  <c r="D36" i="149"/>
  <c r="C36" i="149"/>
  <c r="B36" i="149"/>
  <c r="F33" i="149"/>
  <c r="E33" i="149"/>
  <c r="D33" i="149"/>
  <c r="C33" i="149"/>
  <c r="B33" i="149"/>
  <c r="F32" i="149"/>
  <c r="E32" i="149"/>
  <c r="D32" i="149"/>
  <c r="C32" i="149"/>
  <c r="B32" i="149"/>
  <c r="F31" i="149"/>
  <c r="E31" i="149"/>
  <c r="D31" i="149"/>
  <c r="C31" i="149"/>
  <c r="B31" i="149"/>
  <c r="F30" i="149"/>
  <c r="E30" i="149"/>
  <c r="D30" i="149"/>
  <c r="C30" i="149"/>
  <c r="B30" i="149"/>
  <c r="F27" i="149"/>
  <c r="E27" i="149"/>
  <c r="D27" i="149"/>
  <c r="C27" i="149"/>
  <c r="B27" i="149"/>
  <c r="F26" i="149"/>
  <c r="E26" i="149"/>
  <c r="D26" i="149"/>
  <c r="C26" i="149"/>
  <c r="B26" i="149"/>
  <c r="F25" i="149"/>
  <c r="E25" i="149"/>
  <c r="D25" i="149"/>
  <c r="C25" i="149"/>
  <c r="B25" i="149"/>
  <c r="F24" i="149"/>
  <c r="E24" i="149"/>
  <c r="D24" i="149"/>
  <c r="C24" i="149"/>
  <c r="B24" i="149"/>
  <c r="F23" i="149"/>
  <c r="E23" i="149"/>
  <c r="D23" i="149"/>
  <c r="C23" i="149"/>
  <c r="B23" i="149"/>
  <c r="F22" i="149"/>
  <c r="E22" i="149"/>
  <c r="D22" i="149"/>
  <c r="C22" i="149"/>
  <c r="B22" i="149"/>
  <c r="F21" i="149"/>
  <c r="E21" i="149"/>
  <c r="D21" i="149"/>
  <c r="C21" i="149"/>
  <c r="B21" i="149"/>
  <c r="F20" i="149"/>
  <c r="E20" i="149"/>
  <c r="D20" i="149"/>
  <c r="C20" i="149"/>
  <c r="B20" i="149"/>
  <c r="F19" i="149"/>
  <c r="E19" i="149"/>
  <c r="D19" i="149"/>
  <c r="C19" i="149"/>
  <c r="B19" i="149"/>
  <c r="F18" i="149"/>
  <c r="E18" i="149"/>
  <c r="D18" i="149"/>
  <c r="C18" i="149"/>
  <c r="B18" i="149"/>
  <c r="F17" i="149"/>
  <c r="E17" i="149"/>
  <c r="D17" i="149"/>
  <c r="C17" i="149"/>
  <c r="B17" i="149"/>
  <c r="F16" i="149"/>
  <c r="E16" i="149"/>
  <c r="D16" i="149"/>
  <c r="C16" i="149"/>
  <c r="B16" i="149"/>
  <c r="F14" i="149"/>
  <c r="E14" i="149"/>
  <c r="D14" i="149"/>
  <c r="C14" i="149"/>
  <c r="B14" i="149"/>
  <c r="F11" i="149"/>
  <c r="E11" i="149"/>
  <c r="D11" i="149"/>
  <c r="C11" i="149"/>
  <c r="B11" i="149"/>
  <c r="F105" i="150"/>
  <c r="E105" i="150"/>
  <c r="D105" i="150"/>
  <c r="C105" i="150"/>
  <c r="B105" i="150"/>
  <c r="F104" i="150"/>
  <c r="E104" i="150"/>
  <c r="D104" i="150"/>
  <c r="C104" i="150"/>
  <c r="B104" i="150"/>
  <c r="F103" i="150"/>
  <c r="E103" i="150"/>
  <c r="D103" i="150"/>
  <c r="C103" i="150"/>
  <c r="B103" i="150"/>
  <c r="F102" i="150"/>
  <c r="E102" i="150"/>
  <c r="D102" i="150"/>
  <c r="C102" i="150"/>
  <c r="B102" i="150"/>
  <c r="F101" i="150"/>
  <c r="E101" i="150"/>
  <c r="D101" i="150"/>
  <c r="C101" i="150"/>
  <c r="B101" i="150"/>
  <c r="F100" i="150"/>
  <c r="E100" i="150"/>
  <c r="D100" i="150"/>
  <c r="C100" i="150"/>
  <c r="B100" i="150"/>
  <c r="F99" i="150"/>
  <c r="E99" i="150"/>
  <c r="D99" i="150"/>
  <c r="C99" i="150"/>
  <c r="B99" i="150"/>
  <c r="F96" i="150"/>
  <c r="E96" i="150"/>
  <c r="D96" i="150"/>
  <c r="C96" i="150"/>
  <c r="B96" i="150"/>
  <c r="F95" i="150"/>
  <c r="E95" i="150"/>
  <c r="D95" i="150"/>
  <c r="C95" i="150"/>
  <c r="B95" i="150"/>
  <c r="F94" i="150"/>
  <c r="E94" i="150"/>
  <c r="D94" i="150"/>
  <c r="C94" i="150"/>
  <c r="B94" i="150"/>
  <c r="F93" i="150"/>
  <c r="E93" i="150"/>
  <c r="D93" i="150"/>
  <c r="C93" i="150"/>
  <c r="B93" i="150"/>
  <c r="F92" i="150"/>
  <c r="E92" i="150"/>
  <c r="D92" i="150"/>
  <c r="C92" i="150"/>
  <c r="B92" i="150"/>
  <c r="F91" i="150"/>
  <c r="E91" i="150"/>
  <c r="D91" i="150"/>
  <c r="C91" i="150"/>
  <c r="B91" i="150"/>
  <c r="F87" i="150"/>
  <c r="E87" i="150"/>
  <c r="D87" i="150"/>
  <c r="C87" i="150"/>
  <c r="B87" i="150"/>
  <c r="F86" i="150"/>
  <c r="E86" i="150"/>
  <c r="D86" i="150"/>
  <c r="C86" i="150"/>
  <c r="B86" i="150"/>
  <c r="F85" i="150"/>
  <c r="E85" i="150"/>
  <c r="D85" i="150"/>
  <c r="C85" i="150"/>
  <c r="B85" i="150"/>
  <c r="F84" i="150"/>
  <c r="E84" i="150"/>
  <c r="D84" i="150"/>
  <c r="C84" i="150"/>
  <c r="B84" i="150"/>
  <c r="F83" i="150"/>
  <c r="E83" i="150"/>
  <c r="D83" i="150"/>
  <c r="C83" i="150"/>
  <c r="B83" i="150"/>
  <c r="F82" i="150"/>
  <c r="E82" i="150"/>
  <c r="D82" i="150"/>
  <c r="C82" i="150"/>
  <c r="B82" i="150"/>
  <c r="F81" i="150"/>
  <c r="E81" i="150"/>
  <c r="D81" i="150"/>
  <c r="C81" i="150"/>
  <c r="B81" i="150"/>
  <c r="F80" i="150"/>
  <c r="E80" i="150"/>
  <c r="D80" i="150"/>
  <c r="C80" i="150"/>
  <c r="B80" i="150"/>
  <c r="F79" i="150"/>
  <c r="E79" i="150"/>
  <c r="D79" i="150"/>
  <c r="C79" i="150"/>
  <c r="B79" i="150"/>
  <c r="F78" i="150"/>
  <c r="E78" i="150"/>
  <c r="D78" i="150"/>
  <c r="C78" i="150"/>
  <c r="B78" i="150"/>
  <c r="F77" i="150"/>
  <c r="E77" i="150"/>
  <c r="D77" i="150"/>
  <c r="C77" i="150"/>
  <c r="B77" i="150"/>
  <c r="F76" i="150"/>
  <c r="E76" i="150"/>
  <c r="D76" i="150"/>
  <c r="C76" i="150"/>
  <c r="B76" i="150"/>
  <c r="F75" i="150"/>
  <c r="E75" i="150"/>
  <c r="D75" i="150"/>
  <c r="C75" i="150"/>
  <c r="B75" i="150"/>
  <c r="F74" i="150"/>
  <c r="E74" i="150"/>
  <c r="D74" i="150"/>
  <c r="C74" i="150"/>
  <c r="B74" i="150"/>
  <c r="F73" i="150"/>
  <c r="E73" i="150"/>
  <c r="D73" i="150"/>
  <c r="C73" i="150"/>
  <c r="B73" i="150"/>
  <c r="F72" i="150"/>
  <c r="E72" i="150"/>
  <c r="D72" i="150"/>
  <c r="C72" i="150"/>
  <c r="B72" i="150"/>
  <c r="F71" i="150"/>
  <c r="E71" i="150"/>
  <c r="D71" i="150"/>
  <c r="C71" i="150"/>
  <c r="B71" i="150"/>
  <c r="F70" i="150"/>
  <c r="E70" i="150"/>
  <c r="D70" i="150"/>
  <c r="C70" i="150"/>
  <c r="B70" i="150"/>
  <c r="F69" i="150"/>
  <c r="E69" i="150"/>
  <c r="D69" i="150"/>
  <c r="C69" i="150"/>
  <c r="B69" i="150"/>
  <c r="F68" i="150"/>
  <c r="E68" i="150"/>
  <c r="D68" i="150"/>
  <c r="C68" i="150"/>
  <c r="B68" i="150"/>
  <c r="F67" i="150"/>
  <c r="E67" i="150"/>
  <c r="D67" i="150"/>
  <c r="C67" i="150"/>
  <c r="B67" i="150"/>
  <c r="F66" i="150"/>
  <c r="E66" i="150"/>
  <c r="D66" i="150"/>
  <c r="C66" i="150"/>
  <c r="B66" i="150"/>
  <c r="F65" i="150"/>
  <c r="E65" i="150"/>
  <c r="D65" i="150"/>
  <c r="C65" i="150"/>
  <c r="B65" i="150"/>
  <c r="F64" i="150"/>
  <c r="E64" i="150"/>
  <c r="D64" i="150"/>
  <c r="C64" i="150"/>
  <c r="B64" i="150"/>
  <c r="F63" i="150"/>
  <c r="E63" i="150"/>
  <c r="D63" i="150"/>
  <c r="C63" i="150"/>
  <c r="B63" i="150"/>
  <c r="F62" i="150"/>
  <c r="E62" i="150"/>
  <c r="D62" i="150"/>
  <c r="C62" i="150"/>
  <c r="B62" i="150"/>
  <c r="F61" i="150"/>
  <c r="E61" i="150"/>
  <c r="D61" i="150"/>
  <c r="C61" i="150"/>
  <c r="B61" i="150"/>
  <c r="F60" i="150"/>
  <c r="E60" i="150"/>
  <c r="D60" i="150"/>
  <c r="C60" i="150"/>
  <c r="B60" i="150"/>
  <c r="F59" i="150"/>
  <c r="E59" i="150"/>
  <c r="D59" i="150"/>
  <c r="C59" i="150"/>
  <c r="B59" i="150"/>
  <c r="F58" i="150"/>
  <c r="E58" i="150"/>
  <c r="D58" i="150"/>
  <c r="C58" i="150"/>
  <c r="B58" i="150"/>
  <c r="F57" i="150"/>
  <c r="E57" i="150"/>
  <c r="D57" i="150"/>
  <c r="C57" i="150"/>
  <c r="B57" i="150"/>
  <c r="F56" i="150"/>
  <c r="E56" i="150"/>
  <c r="D56" i="150"/>
  <c r="C56" i="150"/>
  <c r="B56" i="150"/>
  <c r="F55" i="150"/>
  <c r="E55" i="150"/>
  <c r="D55" i="150"/>
  <c r="C55" i="150"/>
  <c r="B55" i="150"/>
  <c r="F54" i="150"/>
  <c r="E54" i="150"/>
  <c r="D54" i="150"/>
  <c r="C54" i="150"/>
  <c r="B54" i="150"/>
  <c r="F51" i="150"/>
  <c r="E51" i="150"/>
  <c r="D51" i="150"/>
  <c r="C51" i="150"/>
  <c r="B51" i="150"/>
  <c r="F50" i="150"/>
  <c r="E50" i="150"/>
  <c r="D50" i="150"/>
  <c r="C50" i="150"/>
  <c r="B50" i="150"/>
  <c r="F49" i="150"/>
  <c r="E49" i="150"/>
  <c r="D49" i="150"/>
  <c r="C49" i="150"/>
  <c r="B49" i="150"/>
  <c r="F46" i="150"/>
  <c r="E46" i="150"/>
  <c r="D46" i="150"/>
  <c r="C46" i="150"/>
  <c r="B46" i="150"/>
  <c r="F43" i="150"/>
  <c r="E43" i="150"/>
  <c r="D43" i="150"/>
  <c r="C43" i="150"/>
  <c r="B43" i="150"/>
  <c r="F40" i="150"/>
  <c r="E40" i="150"/>
  <c r="D40" i="150"/>
  <c r="C40" i="150"/>
  <c r="B40" i="150"/>
  <c r="F37" i="150"/>
  <c r="E37" i="150"/>
  <c r="D37" i="150"/>
  <c r="C37" i="150"/>
  <c r="B37" i="150"/>
  <c r="F36" i="150"/>
  <c r="E36" i="150"/>
  <c r="D36" i="150"/>
  <c r="C36" i="150"/>
  <c r="B36" i="150"/>
  <c r="F33" i="150"/>
  <c r="E33" i="150"/>
  <c r="D33" i="150"/>
  <c r="C33" i="150"/>
  <c r="B33" i="150"/>
  <c r="F32" i="150"/>
  <c r="E32" i="150"/>
  <c r="D32" i="150"/>
  <c r="C32" i="150"/>
  <c r="B32" i="150"/>
  <c r="F31" i="150"/>
  <c r="E31" i="150"/>
  <c r="D31" i="150"/>
  <c r="C31" i="150"/>
  <c r="B31" i="150"/>
  <c r="F30" i="150"/>
  <c r="E30" i="150"/>
  <c r="D30" i="150"/>
  <c r="C30" i="150"/>
  <c r="B30" i="150"/>
  <c r="F27" i="150"/>
  <c r="E27" i="150"/>
  <c r="D27" i="150"/>
  <c r="C27" i="150"/>
  <c r="B27" i="150"/>
  <c r="F26" i="150"/>
  <c r="E26" i="150"/>
  <c r="D26" i="150"/>
  <c r="C26" i="150"/>
  <c r="B26" i="150"/>
  <c r="F25" i="150"/>
  <c r="E25" i="150"/>
  <c r="D25" i="150"/>
  <c r="C25" i="150"/>
  <c r="B25" i="150"/>
  <c r="F24" i="150"/>
  <c r="E24" i="150"/>
  <c r="D24" i="150"/>
  <c r="C24" i="150"/>
  <c r="B24" i="150"/>
  <c r="F23" i="150"/>
  <c r="E23" i="150"/>
  <c r="D23" i="150"/>
  <c r="C23" i="150"/>
  <c r="B23" i="150"/>
  <c r="F22" i="150"/>
  <c r="E22" i="150"/>
  <c r="D22" i="150"/>
  <c r="C22" i="150"/>
  <c r="B22" i="150"/>
  <c r="F21" i="150"/>
  <c r="E21" i="150"/>
  <c r="D21" i="150"/>
  <c r="C21" i="150"/>
  <c r="B21" i="150"/>
  <c r="F20" i="150"/>
  <c r="E20" i="150"/>
  <c r="D20" i="150"/>
  <c r="C20" i="150"/>
  <c r="B20" i="150"/>
  <c r="F19" i="150"/>
  <c r="E19" i="150"/>
  <c r="D19" i="150"/>
  <c r="C19" i="150"/>
  <c r="B19" i="150"/>
  <c r="F18" i="150"/>
  <c r="E18" i="150"/>
  <c r="D18" i="150"/>
  <c r="C18" i="150"/>
  <c r="B18" i="150"/>
  <c r="F17" i="150"/>
  <c r="E17" i="150"/>
  <c r="D17" i="150"/>
  <c r="C17" i="150"/>
  <c r="B17" i="150"/>
  <c r="F16" i="150"/>
  <c r="E16" i="150"/>
  <c r="D16" i="150"/>
  <c r="C16" i="150"/>
  <c r="B16" i="150"/>
  <c r="F14" i="150"/>
  <c r="E14" i="150"/>
  <c r="D14" i="150"/>
  <c r="C14" i="150"/>
  <c r="B14" i="150"/>
  <c r="F11" i="150"/>
  <c r="E11" i="150"/>
  <c r="D11" i="150"/>
  <c r="C11" i="150"/>
  <c r="B11" i="150"/>
  <c r="F105" i="151"/>
  <c r="E105" i="151"/>
  <c r="D105" i="151"/>
  <c r="C105" i="151"/>
  <c r="B105" i="151"/>
  <c r="F104" i="151"/>
  <c r="E104" i="151"/>
  <c r="D104" i="151"/>
  <c r="C104" i="151"/>
  <c r="B104" i="151"/>
  <c r="F103" i="151"/>
  <c r="E103" i="151"/>
  <c r="D103" i="151"/>
  <c r="C103" i="151"/>
  <c r="B103" i="151"/>
  <c r="F102" i="151"/>
  <c r="E102" i="151"/>
  <c r="D102" i="151"/>
  <c r="C102" i="151"/>
  <c r="B102" i="151"/>
  <c r="F101" i="151"/>
  <c r="E101" i="151"/>
  <c r="D101" i="151"/>
  <c r="C101" i="151"/>
  <c r="B101" i="151"/>
  <c r="F100" i="151"/>
  <c r="E100" i="151"/>
  <c r="D100" i="151"/>
  <c r="C100" i="151"/>
  <c r="B100" i="151"/>
  <c r="F99" i="151"/>
  <c r="E99" i="151"/>
  <c r="D99" i="151"/>
  <c r="C99" i="151"/>
  <c r="B99" i="151"/>
  <c r="F96" i="151"/>
  <c r="E96" i="151"/>
  <c r="D96" i="151"/>
  <c r="C96" i="151"/>
  <c r="B96" i="151"/>
  <c r="F95" i="151"/>
  <c r="E95" i="151"/>
  <c r="D95" i="151"/>
  <c r="C95" i="151"/>
  <c r="B95" i="151"/>
  <c r="F94" i="151"/>
  <c r="E94" i="151"/>
  <c r="D94" i="151"/>
  <c r="C94" i="151"/>
  <c r="B94" i="151"/>
  <c r="F93" i="151"/>
  <c r="E93" i="151"/>
  <c r="D93" i="151"/>
  <c r="C93" i="151"/>
  <c r="B93" i="151"/>
  <c r="F92" i="151"/>
  <c r="E92" i="151"/>
  <c r="D92" i="151"/>
  <c r="C92" i="151"/>
  <c r="B92" i="151"/>
  <c r="F91" i="151"/>
  <c r="E91" i="151"/>
  <c r="D91" i="151"/>
  <c r="C91" i="151"/>
  <c r="B91" i="151"/>
  <c r="F87" i="151"/>
  <c r="E87" i="151"/>
  <c r="D87" i="151"/>
  <c r="C87" i="151"/>
  <c r="B87" i="151"/>
  <c r="F86" i="151"/>
  <c r="E86" i="151"/>
  <c r="D86" i="151"/>
  <c r="C86" i="151"/>
  <c r="B86" i="151"/>
  <c r="F85" i="151"/>
  <c r="E85" i="151"/>
  <c r="D85" i="151"/>
  <c r="C85" i="151"/>
  <c r="B85" i="151"/>
  <c r="F84" i="151"/>
  <c r="E84" i="151"/>
  <c r="D84" i="151"/>
  <c r="C84" i="151"/>
  <c r="B84" i="151"/>
  <c r="F83" i="151"/>
  <c r="E83" i="151"/>
  <c r="D83" i="151"/>
  <c r="C83" i="151"/>
  <c r="B83" i="151"/>
  <c r="F82" i="151"/>
  <c r="E82" i="151"/>
  <c r="D82" i="151"/>
  <c r="C82" i="151"/>
  <c r="B82" i="151"/>
  <c r="F81" i="151"/>
  <c r="E81" i="151"/>
  <c r="D81" i="151"/>
  <c r="C81" i="151"/>
  <c r="B81" i="151"/>
  <c r="F80" i="151"/>
  <c r="E80" i="151"/>
  <c r="D80" i="151"/>
  <c r="C80" i="151"/>
  <c r="B80" i="151"/>
  <c r="F79" i="151"/>
  <c r="E79" i="151"/>
  <c r="D79" i="151"/>
  <c r="C79" i="151"/>
  <c r="B79" i="151"/>
  <c r="F78" i="151"/>
  <c r="E78" i="151"/>
  <c r="D78" i="151"/>
  <c r="C78" i="151"/>
  <c r="B78" i="151"/>
  <c r="F77" i="151"/>
  <c r="E77" i="151"/>
  <c r="D77" i="151"/>
  <c r="C77" i="151"/>
  <c r="B77" i="151"/>
  <c r="F76" i="151"/>
  <c r="E76" i="151"/>
  <c r="D76" i="151"/>
  <c r="C76" i="151"/>
  <c r="B76" i="151"/>
  <c r="F75" i="151"/>
  <c r="E75" i="151"/>
  <c r="D75" i="151"/>
  <c r="C75" i="151"/>
  <c r="B75" i="151"/>
  <c r="F74" i="151"/>
  <c r="E74" i="151"/>
  <c r="D74" i="151"/>
  <c r="C74" i="151"/>
  <c r="B74" i="151"/>
  <c r="F73" i="151"/>
  <c r="E73" i="151"/>
  <c r="D73" i="151"/>
  <c r="C73" i="151"/>
  <c r="B73" i="151"/>
  <c r="F72" i="151"/>
  <c r="E72" i="151"/>
  <c r="D72" i="151"/>
  <c r="C72" i="151"/>
  <c r="B72" i="151"/>
  <c r="F71" i="151"/>
  <c r="E71" i="151"/>
  <c r="D71" i="151"/>
  <c r="C71" i="151"/>
  <c r="B71" i="151"/>
  <c r="F70" i="151"/>
  <c r="E70" i="151"/>
  <c r="D70" i="151"/>
  <c r="C70" i="151"/>
  <c r="B70" i="151"/>
  <c r="F69" i="151"/>
  <c r="E69" i="151"/>
  <c r="D69" i="151"/>
  <c r="C69" i="151"/>
  <c r="B69" i="151"/>
  <c r="F68" i="151"/>
  <c r="E68" i="151"/>
  <c r="D68" i="151"/>
  <c r="C68" i="151"/>
  <c r="B68" i="151"/>
  <c r="F67" i="151"/>
  <c r="E67" i="151"/>
  <c r="D67" i="151"/>
  <c r="C67" i="151"/>
  <c r="B67" i="151"/>
  <c r="F66" i="151"/>
  <c r="E66" i="151"/>
  <c r="D66" i="151"/>
  <c r="C66" i="151"/>
  <c r="B66" i="151"/>
  <c r="F65" i="151"/>
  <c r="E65" i="151"/>
  <c r="D65" i="151"/>
  <c r="C65" i="151"/>
  <c r="B65" i="151"/>
  <c r="F64" i="151"/>
  <c r="E64" i="151"/>
  <c r="D64" i="151"/>
  <c r="C64" i="151"/>
  <c r="B64" i="151"/>
  <c r="F63" i="151"/>
  <c r="E63" i="151"/>
  <c r="D63" i="151"/>
  <c r="C63" i="151"/>
  <c r="B63" i="151"/>
  <c r="F62" i="151"/>
  <c r="E62" i="151"/>
  <c r="D62" i="151"/>
  <c r="C62" i="151"/>
  <c r="B62" i="151"/>
  <c r="F61" i="151"/>
  <c r="E61" i="151"/>
  <c r="D61" i="151"/>
  <c r="C61" i="151"/>
  <c r="B61" i="151"/>
  <c r="F60" i="151"/>
  <c r="E60" i="151"/>
  <c r="D60" i="151"/>
  <c r="C60" i="151"/>
  <c r="B60" i="151"/>
  <c r="F59" i="151"/>
  <c r="E59" i="151"/>
  <c r="D59" i="151"/>
  <c r="C59" i="151"/>
  <c r="B59" i="151"/>
  <c r="F58" i="151"/>
  <c r="E58" i="151"/>
  <c r="D58" i="151"/>
  <c r="C58" i="151"/>
  <c r="B58" i="151"/>
  <c r="F57" i="151"/>
  <c r="E57" i="151"/>
  <c r="D57" i="151"/>
  <c r="C57" i="151"/>
  <c r="B57" i="151"/>
  <c r="F56" i="151"/>
  <c r="E56" i="151"/>
  <c r="D56" i="151"/>
  <c r="C56" i="151"/>
  <c r="B56" i="151"/>
  <c r="F55" i="151"/>
  <c r="E55" i="151"/>
  <c r="D55" i="151"/>
  <c r="C55" i="151"/>
  <c r="B55" i="151"/>
  <c r="F54" i="151"/>
  <c r="E54" i="151"/>
  <c r="D54" i="151"/>
  <c r="C54" i="151"/>
  <c r="B54" i="151"/>
  <c r="F51" i="151"/>
  <c r="E51" i="151"/>
  <c r="D51" i="151"/>
  <c r="C51" i="151"/>
  <c r="B51" i="151"/>
  <c r="F50" i="151"/>
  <c r="E50" i="151"/>
  <c r="D50" i="151"/>
  <c r="C50" i="151"/>
  <c r="B50" i="151"/>
  <c r="F49" i="151"/>
  <c r="E49" i="151"/>
  <c r="D49" i="151"/>
  <c r="C49" i="151"/>
  <c r="B49" i="151"/>
  <c r="F46" i="151"/>
  <c r="E46" i="151"/>
  <c r="D46" i="151"/>
  <c r="C46" i="151"/>
  <c r="B46" i="151"/>
  <c r="F43" i="151"/>
  <c r="E43" i="151"/>
  <c r="D43" i="151"/>
  <c r="C43" i="151"/>
  <c r="B43" i="151"/>
  <c r="F40" i="151"/>
  <c r="E40" i="151"/>
  <c r="D40" i="151"/>
  <c r="C40" i="151"/>
  <c r="B40" i="151"/>
  <c r="F37" i="151"/>
  <c r="E37" i="151"/>
  <c r="D37" i="151"/>
  <c r="C37" i="151"/>
  <c r="B37" i="151"/>
  <c r="F36" i="151"/>
  <c r="E36" i="151"/>
  <c r="D36" i="151"/>
  <c r="C36" i="151"/>
  <c r="B36" i="151"/>
  <c r="F33" i="151"/>
  <c r="E33" i="151"/>
  <c r="D33" i="151"/>
  <c r="C33" i="151"/>
  <c r="B33" i="151"/>
  <c r="F32" i="151"/>
  <c r="E32" i="151"/>
  <c r="D32" i="151"/>
  <c r="C32" i="151"/>
  <c r="B32" i="151"/>
  <c r="F31" i="151"/>
  <c r="E31" i="151"/>
  <c r="D31" i="151"/>
  <c r="C31" i="151"/>
  <c r="B31" i="151"/>
  <c r="F30" i="151"/>
  <c r="E30" i="151"/>
  <c r="D30" i="151"/>
  <c r="C30" i="151"/>
  <c r="B30" i="151"/>
  <c r="F27" i="151"/>
  <c r="E27" i="151"/>
  <c r="D27" i="151"/>
  <c r="C27" i="151"/>
  <c r="B27" i="151"/>
  <c r="F26" i="151"/>
  <c r="E26" i="151"/>
  <c r="D26" i="151"/>
  <c r="C26" i="151"/>
  <c r="B26" i="151"/>
  <c r="F25" i="151"/>
  <c r="E25" i="151"/>
  <c r="D25" i="151"/>
  <c r="C25" i="151"/>
  <c r="B25" i="151"/>
  <c r="F24" i="151"/>
  <c r="E24" i="151"/>
  <c r="D24" i="151"/>
  <c r="C24" i="151"/>
  <c r="B24" i="151"/>
  <c r="F23" i="151"/>
  <c r="E23" i="151"/>
  <c r="D23" i="151"/>
  <c r="C23" i="151"/>
  <c r="B23" i="151"/>
  <c r="F22" i="151"/>
  <c r="E22" i="151"/>
  <c r="D22" i="151"/>
  <c r="C22" i="151"/>
  <c r="B22" i="151"/>
  <c r="F21" i="151"/>
  <c r="E21" i="151"/>
  <c r="D21" i="151"/>
  <c r="C21" i="151"/>
  <c r="B21" i="151"/>
  <c r="F20" i="151"/>
  <c r="E20" i="151"/>
  <c r="D20" i="151"/>
  <c r="C20" i="151"/>
  <c r="B20" i="151"/>
  <c r="F19" i="151"/>
  <c r="E19" i="151"/>
  <c r="D19" i="151"/>
  <c r="C19" i="151"/>
  <c r="B19" i="151"/>
  <c r="F18" i="151"/>
  <c r="E18" i="151"/>
  <c r="D18" i="151"/>
  <c r="C18" i="151"/>
  <c r="B18" i="151"/>
  <c r="F17" i="151"/>
  <c r="E17" i="151"/>
  <c r="D17" i="151"/>
  <c r="C17" i="151"/>
  <c r="B17" i="151"/>
  <c r="F16" i="151"/>
  <c r="E16" i="151"/>
  <c r="D16" i="151"/>
  <c r="C16" i="151"/>
  <c r="B16" i="151"/>
  <c r="F14" i="151"/>
  <c r="E14" i="151"/>
  <c r="D14" i="151"/>
  <c r="C14" i="151"/>
  <c r="B14" i="151"/>
  <c r="F11" i="151"/>
  <c r="E11" i="151"/>
  <c r="D11" i="151"/>
  <c r="C11" i="151"/>
  <c r="B11" i="151"/>
  <c r="F105" i="152"/>
  <c r="E105" i="152"/>
  <c r="D105" i="152"/>
  <c r="C105" i="152"/>
  <c r="B105" i="152"/>
  <c r="F104" i="152"/>
  <c r="E104" i="152"/>
  <c r="D104" i="152"/>
  <c r="C104" i="152"/>
  <c r="B104" i="152"/>
  <c r="F103" i="152"/>
  <c r="E103" i="152"/>
  <c r="D103" i="152"/>
  <c r="C103" i="152"/>
  <c r="B103" i="152"/>
  <c r="F102" i="152"/>
  <c r="E102" i="152"/>
  <c r="D102" i="152"/>
  <c r="C102" i="152"/>
  <c r="B102" i="152"/>
  <c r="F101" i="152"/>
  <c r="E101" i="152"/>
  <c r="D101" i="152"/>
  <c r="C101" i="152"/>
  <c r="B101" i="152"/>
  <c r="F100" i="152"/>
  <c r="E100" i="152"/>
  <c r="D100" i="152"/>
  <c r="C100" i="152"/>
  <c r="B100" i="152"/>
  <c r="F99" i="152"/>
  <c r="E99" i="152"/>
  <c r="D99" i="152"/>
  <c r="C99" i="152"/>
  <c r="B99" i="152"/>
  <c r="F96" i="152"/>
  <c r="E96" i="152"/>
  <c r="D96" i="152"/>
  <c r="C96" i="152"/>
  <c r="B96" i="152"/>
  <c r="F95" i="152"/>
  <c r="E95" i="152"/>
  <c r="D95" i="152"/>
  <c r="C95" i="152"/>
  <c r="B95" i="152"/>
  <c r="F94" i="152"/>
  <c r="E94" i="152"/>
  <c r="D94" i="152"/>
  <c r="C94" i="152"/>
  <c r="B94" i="152"/>
  <c r="F93" i="152"/>
  <c r="E93" i="152"/>
  <c r="D93" i="152"/>
  <c r="C93" i="152"/>
  <c r="B93" i="152"/>
  <c r="F92" i="152"/>
  <c r="E92" i="152"/>
  <c r="D92" i="152"/>
  <c r="C92" i="152"/>
  <c r="B92" i="152"/>
  <c r="F91" i="152"/>
  <c r="E91" i="152"/>
  <c r="D91" i="152"/>
  <c r="C91" i="152"/>
  <c r="B91" i="152"/>
  <c r="F87" i="152"/>
  <c r="E87" i="152"/>
  <c r="D87" i="152"/>
  <c r="C87" i="152"/>
  <c r="B87" i="152"/>
  <c r="F86" i="152"/>
  <c r="E86" i="152"/>
  <c r="D86" i="152"/>
  <c r="C86" i="152"/>
  <c r="B86" i="152"/>
  <c r="F85" i="152"/>
  <c r="E85" i="152"/>
  <c r="D85" i="152"/>
  <c r="C85" i="152"/>
  <c r="B85" i="152"/>
  <c r="F84" i="152"/>
  <c r="E84" i="152"/>
  <c r="D84" i="152"/>
  <c r="C84" i="152"/>
  <c r="B84" i="152"/>
  <c r="F83" i="152"/>
  <c r="E83" i="152"/>
  <c r="D83" i="152"/>
  <c r="C83" i="152"/>
  <c r="B83" i="152"/>
  <c r="F82" i="152"/>
  <c r="E82" i="152"/>
  <c r="D82" i="152"/>
  <c r="C82" i="152"/>
  <c r="B82" i="152"/>
  <c r="F81" i="152"/>
  <c r="E81" i="152"/>
  <c r="D81" i="152"/>
  <c r="C81" i="152"/>
  <c r="B81" i="152"/>
  <c r="F80" i="152"/>
  <c r="E80" i="152"/>
  <c r="D80" i="152"/>
  <c r="C80" i="152"/>
  <c r="B80" i="152"/>
  <c r="F79" i="152"/>
  <c r="E79" i="152"/>
  <c r="D79" i="152"/>
  <c r="C79" i="152"/>
  <c r="B79" i="152"/>
  <c r="F78" i="152"/>
  <c r="E78" i="152"/>
  <c r="D78" i="152"/>
  <c r="C78" i="152"/>
  <c r="B78" i="152"/>
  <c r="F77" i="152"/>
  <c r="E77" i="152"/>
  <c r="D77" i="152"/>
  <c r="C77" i="152"/>
  <c r="B77" i="152"/>
  <c r="F76" i="152"/>
  <c r="E76" i="152"/>
  <c r="D76" i="152"/>
  <c r="C76" i="152"/>
  <c r="B76" i="152"/>
  <c r="F75" i="152"/>
  <c r="E75" i="152"/>
  <c r="D75" i="152"/>
  <c r="C75" i="152"/>
  <c r="B75" i="152"/>
  <c r="F74" i="152"/>
  <c r="E74" i="152"/>
  <c r="D74" i="152"/>
  <c r="C74" i="152"/>
  <c r="B74" i="152"/>
  <c r="F73" i="152"/>
  <c r="E73" i="152"/>
  <c r="D73" i="152"/>
  <c r="C73" i="152"/>
  <c r="B73" i="152"/>
  <c r="F72" i="152"/>
  <c r="E72" i="152"/>
  <c r="D72" i="152"/>
  <c r="C72" i="152"/>
  <c r="B72" i="152"/>
  <c r="F71" i="152"/>
  <c r="E71" i="152"/>
  <c r="D71" i="152"/>
  <c r="C71" i="152"/>
  <c r="B71" i="152"/>
  <c r="F70" i="152"/>
  <c r="E70" i="152"/>
  <c r="D70" i="152"/>
  <c r="C70" i="152"/>
  <c r="B70" i="152"/>
  <c r="F69" i="152"/>
  <c r="E69" i="152"/>
  <c r="D69" i="152"/>
  <c r="C69" i="152"/>
  <c r="B69" i="152"/>
  <c r="F68" i="152"/>
  <c r="E68" i="152"/>
  <c r="D68" i="152"/>
  <c r="C68" i="152"/>
  <c r="B68" i="152"/>
  <c r="F67" i="152"/>
  <c r="E67" i="152"/>
  <c r="D67" i="152"/>
  <c r="C67" i="152"/>
  <c r="B67" i="152"/>
  <c r="F66" i="152"/>
  <c r="E66" i="152"/>
  <c r="D66" i="152"/>
  <c r="C66" i="152"/>
  <c r="B66" i="152"/>
  <c r="F65" i="152"/>
  <c r="E65" i="152"/>
  <c r="D65" i="152"/>
  <c r="C65" i="152"/>
  <c r="B65" i="152"/>
  <c r="F64" i="152"/>
  <c r="E64" i="152"/>
  <c r="D64" i="152"/>
  <c r="C64" i="152"/>
  <c r="B64" i="152"/>
  <c r="F63" i="152"/>
  <c r="E63" i="152"/>
  <c r="D63" i="152"/>
  <c r="C63" i="152"/>
  <c r="B63" i="152"/>
  <c r="F62" i="152"/>
  <c r="E62" i="152"/>
  <c r="D62" i="152"/>
  <c r="C62" i="152"/>
  <c r="B62" i="152"/>
  <c r="F61" i="152"/>
  <c r="E61" i="152"/>
  <c r="D61" i="152"/>
  <c r="C61" i="152"/>
  <c r="B61" i="152"/>
  <c r="F60" i="152"/>
  <c r="E60" i="152"/>
  <c r="D60" i="152"/>
  <c r="C60" i="152"/>
  <c r="B60" i="152"/>
  <c r="F59" i="152"/>
  <c r="E59" i="152"/>
  <c r="D59" i="152"/>
  <c r="C59" i="152"/>
  <c r="B59" i="152"/>
  <c r="F58" i="152"/>
  <c r="E58" i="152"/>
  <c r="D58" i="152"/>
  <c r="C58" i="152"/>
  <c r="B58" i="152"/>
  <c r="F57" i="152"/>
  <c r="E57" i="152"/>
  <c r="D57" i="152"/>
  <c r="C57" i="152"/>
  <c r="B57" i="152"/>
  <c r="F56" i="152"/>
  <c r="E56" i="152"/>
  <c r="D56" i="152"/>
  <c r="C56" i="152"/>
  <c r="B56" i="152"/>
  <c r="F55" i="152"/>
  <c r="E55" i="152"/>
  <c r="D55" i="152"/>
  <c r="C55" i="152"/>
  <c r="B55" i="152"/>
  <c r="F54" i="152"/>
  <c r="E54" i="152"/>
  <c r="D54" i="152"/>
  <c r="C54" i="152"/>
  <c r="B54" i="152"/>
  <c r="F51" i="152"/>
  <c r="E51" i="152"/>
  <c r="D51" i="152"/>
  <c r="C51" i="152"/>
  <c r="B51" i="152"/>
  <c r="F50" i="152"/>
  <c r="E50" i="152"/>
  <c r="D50" i="152"/>
  <c r="C50" i="152"/>
  <c r="B50" i="152"/>
  <c r="F49" i="152"/>
  <c r="E49" i="152"/>
  <c r="D49" i="152"/>
  <c r="C49" i="152"/>
  <c r="B49" i="152"/>
  <c r="F46" i="152"/>
  <c r="E46" i="152"/>
  <c r="D46" i="152"/>
  <c r="C46" i="152"/>
  <c r="B46" i="152"/>
  <c r="F43" i="152"/>
  <c r="E43" i="152"/>
  <c r="D43" i="152"/>
  <c r="C43" i="152"/>
  <c r="B43" i="152"/>
  <c r="F40" i="152"/>
  <c r="E40" i="152"/>
  <c r="D40" i="152"/>
  <c r="C40" i="152"/>
  <c r="B40" i="152"/>
  <c r="F37" i="152"/>
  <c r="E37" i="152"/>
  <c r="D37" i="152"/>
  <c r="C37" i="152"/>
  <c r="B37" i="152"/>
  <c r="F36" i="152"/>
  <c r="E36" i="152"/>
  <c r="D36" i="152"/>
  <c r="C36" i="152"/>
  <c r="B36" i="152"/>
  <c r="F33" i="152"/>
  <c r="E33" i="152"/>
  <c r="D33" i="152"/>
  <c r="C33" i="152"/>
  <c r="B33" i="152"/>
  <c r="F32" i="152"/>
  <c r="E32" i="152"/>
  <c r="D32" i="152"/>
  <c r="C32" i="152"/>
  <c r="B32" i="152"/>
  <c r="F31" i="152"/>
  <c r="E31" i="152"/>
  <c r="D31" i="152"/>
  <c r="C31" i="152"/>
  <c r="B31" i="152"/>
  <c r="F30" i="152"/>
  <c r="E30" i="152"/>
  <c r="D30" i="152"/>
  <c r="C30" i="152"/>
  <c r="B30" i="152"/>
  <c r="F27" i="152"/>
  <c r="E27" i="152"/>
  <c r="D27" i="152"/>
  <c r="C27" i="152"/>
  <c r="B27" i="152"/>
  <c r="F26" i="152"/>
  <c r="E26" i="152"/>
  <c r="D26" i="152"/>
  <c r="C26" i="152"/>
  <c r="B26" i="152"/>
  <c r="F25" i="152"/>
  <c r="E25" i="152"/>
  <c r="D25" i="152"/>
  <c r="C25" i="152"/>
  <c r="B25" i="152"/>
  <c r="F24" i="152"/>
  <c r="E24" i="152"/>
  <c r="D24" i="152"/>
  <c r="C24" i="152"/>
  <c r="B24" i="152"/>
  <c r="F23" i="152"/>
  <c r="E23" i="152"/>
  <c r="D23" i="152"/>
  <c r="C23" i="152"/>
  <c r="B23" i="152"/>
  <c r="F22" i="152"/>
  <c r="E22" i="152"/>
  <c r="D22" i="152"/>
  <c r="C22" i="152"/>
  <c r="B22" i="152"/>
  <c r="F21" i="152"/>
  <c r="E21" i="152"/>
  <c r="D21" i="152"/>
  <c r="C21" i="152"/>
  <c r="B21" i="152"/>
  <c r="F20" i="152"/>
  <c r="E20" i="152"/>
  <c r="D20" i="152"/>
  <c r="C20" i="152"/>
  <c r="B20" i="152"/>
  <c r="F19" i="152"/>
  <c r="E19" i="152"/>
  <c r="D19" i="152"/>
  <c r="C19" i="152"/>
  <c r="B19" i="152"/>
  <c r="F18" i="152"/>
  <c r="E18" i="152"/>
  <c r="D18" i="152"/>
  <c r="C18" i="152"/>
  <c r="B18" i="152"/>
  <c r="F17" i="152"/>
  <c r="E17" i="152"/>
  <c r="D17" i="152"/>
  <c r="C17" i="152"/>
  <c r="B17" i="152"/>
  <c r="F16" i="152"/>
  <c r="E16" i="152"/>
  <c r="D16" i="152"/>
  <c r="C16" i="152"/>
  <c r="B16" i="152"/>
  <c r="F14" i="152"/>
  <c r="E14" i="152"/>
  <c r="D14" i="152"/>
  <c r="C14" i="152"/>
  <c r="B14" i="152"/>
  <c r="F11" i="152"/>
  <c r="E11" i="152"/>
  <c r="D11" i="152"/>
  <c r="C11" i="152"/>
  <c r="B11" i="152"/>
  <c r="F105" i="153"/>
  <c r="E105" i="153"/>
  <c r="D105" i="153"/>
  <c r="C105" i="153"/>
  <c r="B105" i="153"/>
  <c r="F104" i="153"/>
  <c r="E104" i="153"/>
  <c r="D104" i="153"/>
  <c r="C104" i="153"/>
  <c r="B104" i="153"/>
  <c r="F103" i="153"/>
  <c r="E103" i="153"/>
  <c r="D103" i="153"/>
  <c r="C103" i="153"/>
  <c r="B103" i="153"/>
  <c r="F102" i="153"/>
  <c r="E102" i="153"/>
  <c r="D102" i="153"/>
  <c r="C102" i="153"/>
  <c r="B102" i="153"/>
  <c r="F101" i="153"/>
  <c r="E101" i="153"/>
  <c r="D101" i="153"/>
  <c r="C101" i="153"/>
  <c r="B101" i="153"/>
  <c r="F100" i="153"/>
  <c r="E100" i="153"/>
  <c r="D100" i="153"/>
  <c r="C100" i="153"/>
  <c r="B100" i="153"/>
  <c r="F99" i="153"/>
  <c r="E99" i="153"/>
  <c r="D99" i="153"/>
  <c r="C99" i="153"/>
  <c r="B99" i="153"/>
  <c r="F96" i="153"/>
  <c r="E96" i="153"/>
  <c r="D96" i="153"/>
  <c r="C96" i="153"/>
  <c r="B96" i="153"/>
  <c r="F95" i="153"/>
  <c r="E95" i="153"/>
  <c r="D95" i="153"/>
  <c r="C95" i="153"/>
  <c r="B95" i="153"/>
  <c r="F94" i="153"/>
  <c r="E94" i="153"/>
  <c r="D94" i="153"/>
  <c r="C94" i="153"/>
  <c r="B94" i="153"/>
  <c r="F93" i="153"/>
  <c r="E93" i="153"/>
  <c r="D93" i="153"/>
  <c r="C93" i="153"/>
  <c r="B93" i="153"/>
  <c r="F92" i="153"/>
  <c r="E92" i="153"/>
  <c r="D92" i="153"/>
  <c r="C92" i="153"/>
  <c r="B92" i="153"/>
  <c r="F91" i="153"/>
  <c r="E91" i="153"/>
  <c r="D91" i="153"/>
  <c r="C91" i="153"/>
  <c r="B91" i="153"/>
  <c r="F87" i="153"/>
  <c r="E87" i="153"/>
  <c r="D87" i="153"/>
  <c r="C87" i="153"/>
  <c r="B87" i="153"/>
  <c r="F86" i="153"/>
  <c r="E86" i="153"/>
  <c r="D86" i="153"/>
  <c r="C86" i="153"/>
  <c r="B86" i="153"/>
  <c r="F85" i="153"/>
  <c r="E85" i="153"/>
  <c r="D85" i="153"/>
  <c r="C85" i="153"/>
  <c r="B85" i="153"/>
  <c r="F84" i="153"/>
  <c r="E84" i="153"/>
  <c r="D84" i="153"/>
  <c r="C84" i="153"/>
  <c r="B84" i="153"/>
  <c r="F83" i="153"/>
  <c r="E83" i="153"/>
  <c r="D83" i="153"/>
  <c r="C83" i="153"/>
  <c r="B83" i="153"/>
  <c r="F82" i="153"/>
  <c r="E82" i="153"/>
  <c r="D82" i="153"/>
  <c r="C82" i="153"/>
  <c r="B82" i="153"/>
  <c r="F81" i="153"/>
  <c r="E81" i="153"/>
  <c r="D81" i="153"/>
  <c r="C81" i="153"/>
  <c r="B81" i="153"/>
  <c r="F80" i="153"/>
  <c r="E80" i="153"/>
  <c r="D80" i="153"/>
  <c r="C80" i="153"/>
  <c r="B80" i="153"/>
  <c r="F79" i="153"/>
  <c r="E79" i="153"/>
  <c r="D79" i="153"/>
  <c r="C79" i="153"/>
  <c r="B79" i="153"/>
  <c r="F78" i="153"/>
  <c r="E78" i="153"/>
  <c r="D78" i="153"/>
  <c r="C78" i="153"/>
  <c r="B78" i="153"/>
  <c r="F77" i="153"/>
  <c r="E77" i="153"/>
  <c r="D77" i="153"/>
  <c r="C77" i="153"/>
  <c r="B77" i="153"/>
  <c r="F76" i="153"/>
  <c r="E76" i="153"/>
  <c r="D76" i="153"/>
  <c r="C76" i="153"/>
  <c r="B76" i="153"/>
  <c r="F75" i="153"/>
  <c r="E75" i="153"/>
  <c r="D75" i="153"/>
  <c r="C75" i="153"/>
  <c r="B75" i="153"/>
  <c r="F74" i="153"/>
  <c r="E74" i="153"/>
  <c r="D74" i="153"/>
  <c r="C74" i="153"/>
  <c r="B74" i="153"/>
  <c r="F73" i="153"/>
  <c r="E73" i="153"/>
  <c r="D73" i="153"/>
  <c r="C73" i="153"/>
  <c r="B73" i="153"/>
  <c r="F72" i="153"/>
  <c r="E72" i="153"/>
  <c r="D72" i="153"/>
  <c r="C72" i="153"/>
  <c r="B72" i="153"/>
  <c r="F71" i="153"/>
  <c r="E71" i="153"/>
  <c r="D71" i="153"/>
  <c r="C71" i="153"/>
  <c r="B71" i="153"/>
  <c r="F70" i="153"/>
  <c r="E70" i="153"/>
  <c r="D70" i="153"/>
  <c r="C70" i="153"/>
  <c r="B70" i="153"/>
  <c r="F69" i="153"/>
  <c r="E69" i="153"/>
  <c r="D69" i="153"/>
  <c r="C69" i="153"/>
  <c r="B69" i="153"/>
  <c r="F68" i="153"/>
  <c r="E68" i="153"/>
  <c r="D68" i="153"/>
  <c r="C68" i="153"/>
  <c r="B68" i="153"/>
  <c r="F67" i="153"/>
  <c r="E67" i="153"/>
  <c r="D67" i="153"/>
  <c r="C67" i="153"/>
  <c r="B67" i="153"/>
  <c r="F66" i="153"/>
  <c r="E66" i="153"/>
  <c r="D66" i="153"/>
  <c r="C66" i="153"/>
  <c r="B66" i="153"/>
  <c r="F65" i="153"/>
  <c r="E65" i="153"/>
  <c r="D65" i="153"/>
  <c r="C65" i="153"/>
  <c r="B65" i="153"/>
  <c r="F64" i="153"/>
  <c r="E64" i="153"/>
  <c r="D64" i="153"/>
  <c r="C64" i="153"/>
  <c r="B64" i="153"/>
  <c r="F63" i="153"/>
  <c r="E63" i="153"/>
  <c r="D63" i="153"/>
  <c r="C63" i="153"/>
  <c r="B63" i="153"/>
  <c r="F62" i="153"/>
  <c r="E62" i="153"/>
  <c r="D62" i="153"/>
  <c r="C62" i="153"/>
  <c r="B62" i="153"/>
  <c r="F61" i="153"/>
  <c r="E61" i="153"/>
  <c r="D61" i="153"/>
  <c r="C61" i="153"/>
  <c r="B61" i="153"/>
  <c r="F60" i="153"/>
  <c r="E60" i="153"/>
  <c r="D60" i="153"/>
  <c r="C60" i="153"/>
  <c r="B60" i="153"/>
  <c r="F59" i="153"/>
  <c r="E59" i="153"/>
  <c r="D59" i="153"/>
  <c r="C59" i="153"/>
  <c r="B59" i="153"/>
  <c r="F58" i="153"/>
  <c r="E58" i="153"/>
  <c r="D58" i="153"/>
  <c r="C58" i="153"/>
  <c r="B58" i="153"/>
  <c r="F57" i="153"/>
  <c r="E57" i="153"/>
  <c r="D57" i="153"/>
  <c r="C57" i="153"/>
  <c r="B57" i="153"/>
  <c r="F56" i="153"/>
  <c r="E56" i="153"/>
  <c r="D56" i="153"/>
  <c r="C56" i="153"/>
  <c r="B56" i="153"/>
  <c r="F55" i="153"/>
  <c r="E55" i="153"/>
  <c r="D55" i="153"/>
  <c r="C55" i="153"/>
  <c r="B55" i="153"/>
  <c r="F54" i="153"/>
  <c r="E54" i="153"/>
  <c r="D54" i="153"/>
  <c r="C54" i="153"/>
  <c r="B54" i="153"/>
  <c r="F51" i="153"/>
  <c r="E51" i="153"/>
  <c r="D51" i="153"/>
  <c r="C51" i="153"/>
  <c r="B51" i="153"/>
  <c r="F50" i="153"/>
  <c r="E50" i="153"/>
  <c r="D50" i="153"/>
  <c r="C50" i="153"/>
  <c r="B50" i="153"/>
  <c r="F49" i="153"/>
  <c r="E49" i="153"/>
  <c r="D49" i="153"/>
  <c r="C49" i="153"/>
  <c r="B49" i="153"/>
  <c r="F46" i="153"/>
  <c r="E46" i="153"/>
  <c r="D46" i="153"/>
  <c r="C46" i="153"/>
  <c r="B46" i="153"/>
  <c r="F43" i="153"/>
  <c r="E43" i="153"/>
  <c r="D43" i="153"/>
  <c r="C43" i="153"/>
  <c r="B43" i="153"/>
  <c r="F40" i="153"/>
  <c r="E40" i="153"/>
  <c r="D40" i="153"/>
  <c r="C40" i="153"/>
  <c r="B40" i="153"/>
  <c r="F37" i="153"/>
  <c r="E37" i="153"/>
  <c r="D37" i="153"/>
  <c r="C37" i="153"/>
  <c r="B37" i="153"/>
  <c r="F36" i="153"/>
  <c r="E36" i="153"/>
  <c r="D36" i="153"/>
  <c r="C36" i="153"/>
  <c r="B36" i="153"/>
  <c r="F33" i="153"/>
  <c r="E33" i="153"/>
  <c r="D33" i="153"/>
  <c r="C33" i="153"/>
  <c r="B33" i="153"/>
  <c r="F32" i="153"/>
  <c r="E32" i="153"/>
  <c r="D32" i="153"/>
  <c r="C32" i="153"/>
  <c r="B32" i="153"/>
  <c r="F31" i="153"/>
  <c r="E31" i="153"/>
  <c r="D31" i="153"/>
  <c r="C31" i="153"/>
  <c r="B31" i="153"/>
  <c r="F30" i="153"/>
  <c r="E30" i="153"/>
  <c r="D30" i="153"/>
  <c r="C30" i="153"/>
  <c r="B30" i="153"/>
  <c r="F27" i="153"/>
  <c r="E27" i="153"/>
  <c r="D27" i="153"/>
  <c r="C27" i="153"/>
  <c r="B27" i="153"/>
  <c r="F26" i="153"/>
  <c r="E26" i="153"/>
  <c r="D26" i="153"/>
  <c r="C26" i="153"/>
  <c r="B26" i="153"/>
  <c r="F25" i="153"/>
  <c r="E25" i="153"/>
  <c r="D25" i="153"/>
  <c r="C25" i="153"/>
  <c r="B25" i="153"/>
  <c r="F24" i="153"/>
  <c r="E24" i="153"/>
  <c r="D24" i="153"/>
  <c r="C24" i="153"/>
  <c r="B24" i="153"/>
  <c r="F23" i="153"/>
  <c r="E23" i="153"/>
  <c r="D23" i="153"/>
  <c r="C23" i="153"/>
  <c r="B23" i="153"/>
  <c r="F22" i="153"/>
  <c r="E22" i="153"/>
  <c r="D22" i="153"/>
  <c r="C22" i="153"/>
  <c r="B22" i="153"/>
  <c r="F21" i="153"/>
  <c r="E21" i="153"/>
  <c r="D21" i="153"/>
  <c r="C21" i="153"/>
  <c r="B21" i="153"/>
  <c r="F20" i="153"/>
  <c r="E20" i="153"/>
  <c r="D20" i="153"/>
  <c r="C20" i="153"/>
  <c r="B20" i="153"/>
  <c r="F19" i="153"/>
  <c r="E19" i="153"/>
  <c r="D19" i="153"/>
  <c r="C19" i="153"/>
  <c r="B19" i="153"/>
  <c r="F18" i="153"/>
  <c r="E18" i="153"/>
  <c r="D18" i="153"/>
  <c r="C18" i="153"/>
  <c r="B18" i="153"/>
  <c r="F17" i="153"/>
  <c r="E17" i="153"/>
  <c r="D17" i="153"/>
  <c r="C17" i="153"/>
  <c r="B17" i="153"/>
  <c r="F16" i="153"/>
  <c r="E16" i="153"/>
  <c r="D16" i="153"/>
  <c r="C16" i="153"/>
  <c r="B16" i="153"/>
  <c r="F14" i="153"/>
  <c r="E14" i="153"/>
  <c r="D14" i="153"/>
  <c r="C14" i="153"/>
  <c r="B14" i="153"/>
  <c r="F11" i="153"/>
  <c r="E11" i="153"/>
  <c r="D11" i="153"/>
  <c r="C11" i="153"/>
  <c r="B11" i="153"/>
  <c r="F105" i="154"/>
  <c r="E105" i="154"/>
  <c r="D105" i="154"/>
  <c r="C105" i="154"/>
  <c r="B105" i="154"/>
  <c r="F104" i="154"/>
  <c r="E104" i="154"/>
  <c r="D104" i="154"/>
  <c r="C104" i="154"/>
  <c r="B104" i="154"/>
  <c r="F103" i="154"/>
  <c r="E103" i="154"/>
  <c r="D103" i="154"/>
  <c r="C103" i="154"/>
  <c r="B103" i="154"/>
  <c r="F102" i="154"/>
  <c r="E102" i="154"/>
  <c r="D102" i="154"/>
  <c r="C102" i="154"/>
  <c r="B102" i="154"/>
  <c r="F101" i="154"/>
  <c r="E101" i="154"/>
  <c r="D101" i="154"/>
  <c r="C101" i="154"/>
  <c r="B101" i="154"/>
  <c r="F100" i="154"/>
  <c r="E100" i="154"/>
  <c r="D100" i="154"/>
  <c r="C100" i="154"/>
  <c r="B100" i="154"/>
  <c r="F99" i="154"/>
  <c r="E99" i="154"/>
  <c r="D99" i="154"/>
  <c r="C99" i="154"/>
  <c r="B99" i="154"/>
  <c r="F96" i="154"/>
  <c r="E96" i="154"/>
  <c r="D96" i="154"/>
  <c r="C96" i="154"/>
  <c r="B96" i="154"/>
  <c r="F95" i="154"/>
  <c r="E95" i="154"/>
  <c r="D95" i="154"/>
  <c r="C95" i="154"/>
  <c r="B95" i="154"/>
  <c r="F94" i="154"/>
  <c r="E94" i="154"/>
  <c r="D94" i="154"/>
  <c r="C94" i="154"/>
  <c r="B94" i="154"/>
  <c r="F93" i="154"/>
  <c r="E93" i="154"/>
  <c r="D93" i="154"/>
  <c r="C93" i="154"/>
  <c r="B93" i="154"/>
  <c r="F92" i="154"/>
  <c r="E92" i="154"/>
  <c r="D92" i="154"/>
  <c r="C92" i="154"/>
  <c r="B92" i="154"/>
  <c r="F91" i="154"/>
  <c r="E91" i="154"/>
  <c r="D91" i="154"/>
  <c r="C91" i="154"/>
  <c r="B91" i="154"/>
  <c r="F87" i="154"/>
  <c r="E87" i="154"/>
  <c r="D87" i="154"/>
  <c r="C87" i="154"/>
  <c r="B87" i="154"/>
  <c r="F86" i="154"/>
  <c r="E86" i="154"/>
  <c r="D86" i="154"/>
  <c r="C86" i="154"/>
  <c r="B86" i="154"/>
  <c r="F85" i="154"/>
  <c r="E85" i="154"/>
  <c r="D85" i="154"/>
  <c r="C85" i="154"/>
  <c r="B85" i="154"/>
  <c r="F84" i="154"/>
  <c r="E84" i="154"/>
  <c r="D84" i="154"/>
  <c r="C84" i="154"/>
  <c r="B84" i="154"/>
  <c r="F83" i="154"/>
  <c r="E83" i="154"/>
  <c r="D83" i="154"/>
  <c r="C83" i="154"/>
  <c r="B83" i="154"/>
  <c r="F82" i="154"/>
  <c r="E82" i="154"/>
  <c r="D82" i="154"/>
  <c r="C82" i="154"/>
  <c r="B82" i="154"/>
  <c r="F81" i="154"/>
  <c r="E81" i="154"/>
  <c r="D81" i="154"/>
  <c r="C81" i="154"/>
  <c r="B81" i="154"/>
  <c r="F80" i="154"/>
  <c r="E80" i="154"/>
  <c r="D80" i="154"/>
  <c r="C80" i="154"/>
  <c r="B80" i="154"/>
  <c r="F79" i="154"/>
  <c r="E79" i="154"/>
  <c r="D79" i="154"/>
  <c r="C79" i="154"/>
  <c r="B79" i="154"/>
  <c r="F78" i="154"/>
  <c r="E78" i="154"/>
  <c r="D78" i="154"/>
  <c r="C78" i="154"/>
  <c r="B78" i="154"/>
  <c r="F77" i="154"/>
  <c r="E77" i="154"/>
  <c r="D77" i="154"/>
  <c r="C77" i="154"/>
  <c r="B77" i="154"/>
  <c r="F76" i="154"/>
  <c r="E76" i="154"/>
  <c r="D76" i="154"/>
  <c r="C76" i="154"/>
  <c r="B76" i="154"/>
  <c r="F75" i="154"/>
  <c r="E75" i="154"/>
  <c r="D75" i="154"/>
  <c r="C75" i="154"/>
  <c r="B75" i="154"/>
  <c r="F74" i="154"/>
  <c r="E74" i="154"/>
  <c r="D74" i="154"/>
  <c r="C74" i="154"/>
  <c r="B74" i="154"/>
  <c r="F73" i="154"/>
  <c r="E73" i="154"/>
  <c r="D73" i="154"/>
  <c r="C73" i="154"/>
  <c r="B73" i="154"/>
  <c r="F72" i="154"/>
  <c r="E72" i="154"/>
  <c r="D72" i="154"/>
  <c r="C72" i="154"/>
  <c r="B72" i="154"/>
  <c r="F71" i="154"/>
  <c r="E71" i="154"/>
  <c r="D71" i="154"/>
  <c r="C71" i="154"/>
  <c r="B71" i="154"/>
  <c r="F70" i="154"/>
  <c r="E70" i="154"/>
  <c r="D70" i="154"/>
  <c r="C70" i="154"/>
  <c r="B70" i="154"/>
  <c r="F69" i="154"/>
  <c r="E69" i="154"/>
  <c r="D69" i="154"/>
  <c r="C69" i="154"/>
  <c r="B69" i="154"/>
  <c r="F68" i="154"/>
  <c r="E68" i="154"/>
  <c r="D68" i="154"/>
  <c r="C68" i="154"/>
  <c r="B68" i="154"/>
  <c r="F67" i="154"/>
  <c r="E67" i="154"/>
  <c r="D67" i="154"/>
  <c r="C67" i="154"/>
  <c r="B67" i="154"/>
  <c r="F66" i="154"/>
  <c r="E66" i="154"/>
  <c r="D66" i="154"/>
  <c r="C66" i="154"/>
  <c r="B66" i="154"/>
  <c r="F65" i="154"/>
  <c r="E65" i="154"/>
  <c r="D65" i="154"/>
  <c r="C65" i="154"/>
  <c r="B65" i="154"/>
  <c r="F64" i="154"/>
  <c r="E64" i="154"/>
  <c r="D64" i="154"/>
  <c r="C64" i="154"/>
  <c r="B64" i="154"/>
  <c r="F63" i="154"/>
  <c r="E63" i="154"/>
  <c r="D63" i="154"/>
  <c r="C63" i="154"/>
  <c r="B63" i="154"/>
  <c r="F62" i="154"/>
  <c r="E62" i="154"/>
  <c r="D62" i="154"/>
  <c r="C62" i="154"/>
  <c r="B62" i="154"/>
  <c r="F61" i="154"/>
  <c r="E61" i="154"/>
  <c r="D61" i="154"/>
  <c r="C61" i="154"/>
  <c r="B61" i="154"/>
  <c r="F60" i="154"/>
  <c r="E60" i="154"/>
  <c r="D60" i="154"/>
  <c r="C60" i="154"/>
  <c r="B60" i="154"/>
  <c r="F59" i="154"/>
  <c r="E59" i="154"/>
  <c r="D59" i="154"/>
  <c r="C59" i="154"/>
  <c r="B59" i="154"/>
  <c r="F58" i="154"/>
  <c r="E58" i="154"/>
  <c r="D58" i="154"/>
  <c r="C58" i="154"/>
  <c r="B58" i="154"/>
  <c r="F57" i="154"/>
  <c r="E57" i="154"/>
  <c r="D57" i="154"/>
  <c r="C57" i="154"/>
  <c r="B57" i="154"/>
  <c r="F56" i="154"/>
  <c r="E56" i="154"/>
  <c r="D56" i="154"/>
  <c r="C56" i="154"/>
  <c r="B56" i="154"/>
  <c r="F55" i="154"/>
  <c r="E55" i="154"/>
  <c r="D55" i="154"/>
  <c r="C55" i="154"/>
  <c r="B55" i="154"/>
  <c r="F54" i="154"/>
  <c r="E54" i="154"/>
  <c r="D54" i="154"/>
  <c r="C54" i="154"/>
  <c r="B54" i="154"/>
  <c r="F51" i="154"/>
  <c r="E51" i="154"/>
  <c r="D51" i="154"/>
  <c r="C51" i="154"/>
  <c r="B51" i="154"/>
  <c r="F50" i="154"/>
  <c r="E50" i="154"/>
  <c r="D50" i="154"/>
  <c r="C50" i="154"/>
  <c r="B50" i="154"/>
  <c r="F49" i="154"/>
  <c r="E49" i="154"/>
  <c r="D49" i="154"/>
  <c r="C49" i="154"/>
  <c r="B49" i="154"/>
  <c r="F46" i="154"/>
  <c r="E46" i="154"/>
  <c r="D46" i="154"/>
  <c r="C46" i="154"/>
  <c r="B46" i="154"/>
  <c r="F43" i="154"/>
  <c r="E43" i="154"/>
  <c r="D43" i="154"/>
  <c r="C43" i="154"/>
  <c r="B43" i="154"/>
  <c r="F40" i="154"/>
  <c r="E40" i="154"/>
  <c r="D40" i="154"/>
  <c r="C40" i="154"/>
  <c r="B40" i="154"/>
  <c r="F37" i="154"/>
  <c r="E37" i="154"/>
  <c r="D37" i="154"/>
  <c r="C37" i="154"/>
  <c r="B37" i="154"/>
  <c r="F36" i="154"/>
  <c r="E36" i="154"/>
  <c r="D36" i="154"/>
  <c r="C36" i="154"/>
  <c r="B36" i="154"/>
  <c r="F33" i="154"/>
  <c r="E33" i="154"/>
  <c r="D33" i="154"/>
  <c r="C33" i="154"/>
  <c r="B33" i="154"/>
  <c r="F32" i="154"/>
  <c r="E32" i="154"/>
  <c r="D32" i="154"/>
  <c r="C32" i="154"/>
  <c r="B32" i="154"/>
  <c r="F31" i="154"/>
  <c r="E31" i="154"/>
  <c r="D31" i="154"/>
  <c r="C31" i="154"/>
  <c r="B31" i="154"/>
  <c r="F30" i="154"/>
  <c r="E30" i="154"/>
  <c r="D30" i="154"/>
  <c r="C30" i="154"/>
  <c r="B30" i="154"/>
  <c r="F27" i="154"/>
  <c r="E27" i="154"/>
  <c r="D27" i="154"/>
  <c r="C27" i="154"/>
  <c r="B27" i="154"/>
  <c r="F26" i="154"/>
  <c r="E26" i="154"/>
  <c r="D26" i="154"/>
  <c r="C26" i="154"/>
  <c r="B26" i="154"/>
  <c r="F25" i="154"/>
  <c r="E25" i="154"/>
  <c r="D25" i="154"/>
  <c r="C25" i="154"/>
  <c r="B25" i="154"/>
  <c r="F24" i="154"/>
  <c r="E24" i="154"/>
  <c r="D24" i="154"/>
  <c r="C24" i="154"/>
  <c r="B24" i="154"/>
  <c r="F23" i="154"/>
  <c r="E23" i="154"/>
  <c r="D23" i="154"/>
  <c r="C23" i="154"/>
  <c r="B23" i="154"/>
  <c r="F22" i="154"/>
  <c r="E22" i="154"/>
  <c r="D22" i="154"/>
  <c r="C22" i="154"/>
  <c r="B22" i="154"/>
  <c r="F21" i="154"/>
  <c r="E21" i="154"/>
  <c r="D21" i="154"/>
  <c r="C21" i="154"/>
  <c r="B21" i="154"/>
  <c r="F20" i="154"/>
  <c r="E20" i="154"/>
  <c r="D20" i="154"/>
  <c r="C20" i="154"/>
  <c r="B20" i="154"/>
  <c r="F19" i="154"/>
  <c r="E19" i="154"/>
  <c r="D19" i="154"/>
  <c r="C19" i="154"/>
  <c r="B19" i="154"/>
  <c r="F18" i="154"/>
  <c r="E18" i="154"/>
  <c r="D18" i="154"/>
  <c r="C18" i="154"/>
  <c r="B18" i="154"/>
  <c r="F17" i="154"/>
  <c r="E17" i="154"/>
  <c r="D17" i="154"/>
  <c r="C17" i="154"/>
  <c r="B17" i="154"/>
  <c r="F16" i="154"/>
  <c r="E16" i="154"/>
  <c r="D16" i="154"/>
  <c r="C16" i="154"/>
  <c r="B16" i="154"/>
  <c r="F14" i="154"/>
  <c r="E14" i="154"/>
  <c r="D14" i="154"/>
  <c r="C14" i="154"/>
  <c r="B14" i="154"/>
  <c r="F11" i="154"/>
  <c r="E11" i="154"/>
  <c r="D11" i="154"/>
  <c r="C11" i="154"/>
  <c r="B11" i="154"/>
  <c r="F105" i="155"/>
  <c r="E105" i="155"/>
  <c r="D105" i="155"/>
  <c r="C105" i="155"/>
  <c r="B105" i="155"/>
  <c r="F104" i="155"/>
  <c r="E104" i="155"/>
  <c r="D104" i="155"/>
  <c r="C104" i="155"/>
  <c r="B104" i="155"/>
  <c r="F103" i="155"/>
  <c r="E103" i="155"/>
  <c r="D103" i="155"/>
  <c r="C103" i="155"/>
  <c r="B103" i="155"/>
  <c r="F102" i="155"/>
  <c r="E102" i="155"/>
  <c r="D102" i="155"/>
  <c r="C102" i="155"/>
  <c r="B102" i="155"/>
  <c r="F101" i="155"/>
  <c r="E101" i="155"/>
  <c r="D101" i="155"/>
  <c r="C101" i="155"/>
  <c r="B101" i="155"/>
  <c r="F100" i="155"/>
  <c r="E100" i="155"/>
  <c r="D100" i="155"/>
  <c r="C100" i="155"/>
  <c r="B100" i="155"/>
  <c r="F99" i="155"/>
  <c r="E99" i="155"/>
  <c r="D99" i="155"/>
  <c r="C99" i="155"/>
  <c r="B99" i="155"/>
  <c r="F96" i="155"/>
  <c r="E96" i="155"/>
  <c r="D96" i="155"/>
  <c r="C96" i="155"/>
  <c r="B96" i="155"/>
  <c r="F95" i="155"/>
  <c r="E95" i="155"/>
  <c r="D95" i="155"/>
  <c r="C95" i="155"/>
  <c r="B95" i="155"/>
  <c r="F94" i="155"/>
  <c r="E94" i="155"/>
  <c r="D94" i="155"/>
  <c r="C94" i="155"/>
  <c r="B94" i="155"/>
  <c r="F93" i="155"/>
  <c r="E93" i="155"/>
  <c r="D93" i="155"/>
  <c r="C93" i="155"/>
  <c r="B93" i="155"/>
  <c r="F92" i="155"/>
  <c r="E92" i="155"/>
  <c r="D92" i="155"/>
  <c r="C92" i="155"/>
  <c r="B92" i="155"/>
  <c r="F91" i="155"/>
  <c r="E91" i="155"/>
  <c r="D91" i="155"/>
  <c r="C91" i="155"/>
  <c r="B91" i="155"/>
  <c r="F87" i="155"/>
  <c r="E87" i="155"/>
  <c r="D87" i="155"/>
  <c r="C87" i="155"/>
  <c r="B87" i="155"/>
  <c r="F86" i="155"/>
  <c r="E86" i="155"/>
  <c r="D86" i="155"/>
  <c r="C86" i="155"/>
  <c r="B86" i="155"/>
  <c r="F85" i="155"/>
  <c r="E85" i="155"/>
  <c r="D85" i="155"/>
  <c r="C85" i="155"/>
  <c r="B85" i="155"/>
  <c r="F84" i="155"/>
  <c r="E84" i="155"/>
  <c r="D84" i="155"/>
  <c r="C84" i="155"/>
  <c r="B84" i="155"/>
  <c r="F83" i="155"/>
  <c r="E83" i="155"/>
  <c r="D83" i="155"/>
  <c r="C83" i="155"/>
  <c r="B83" i="155"/>
  <c r="F82" i="155"/>
  <c r="E82" i="155"/>
  <c r="D82" i="155"/>
  <c r="C82" i="155"/>
  <c r="B82" i="155"/>
  <c r="F81" i="155"/>
  <c r="E81" i="155"/>
  <c r="D81" i="155"/>
  <c r="C81" i="155"/>
  <c r="B81" i="155"/>
  <c r="F80" i="155"/>
  <c r="E80" i="155"/>
  <c r="D80" i="155"/>
  <c r="C80" i="155"/>
  <c r="B80" i="155"/>
  <c r="F79" i="155"/>
  <c r="E79" i="155"/>
  <c r="D79" i="155"/>
  <c r="C79" i="155"/>
  <c r="B79" i="155"/>
  <c r="F78" i="155"/>
  <c r="E78" i="155"/>
  <c r="D78" i="155"/>
  <c r="C78" i="155"/>
  <c r="B78" i="155"/>
  <c r="F77" i="155"/>
  <c r="E77" i="155"/>
  <c r="D77" i="155"/>
  <c r="C77" i="155"/>
  <c r="B77" i="155"/>
  <c r="F76" i="155"/>
  <c r="E76" i="155"/>
  <c r="D76" i="155"/>
  <c r="C76" i="155"/>
  <c r="B76" i="155"/>
  <c r="F75" i="155"/>
  <c r="E75" i="155"/>
  <c r="D75" i="155"/>
  <c r="C75" i="155"/>
  <c r="B75" i="155"/>
  <c r="F74" i="155"/>
  <c r="E74" i="155"/>
  <c r="D74" i="155"/>
  <c r="C74" i="155"/>
  <c r="B74" i="155"/>
  <c r="F73" i="155"/>
  <c r="E73" i="155"/>
  <c r="D73" i="155"/>
  <c r="C73" i="155"/>
  <c r="B73" i="155"/>
  <c r="F72" i="155"/>
  <c r="E72" i="155"/>
  <c r="D72" i="155"/>
  <c r="C72" i="155"/>
  <c r="B72" i="155"/>
  <c r="F71" i="155"/>
  <c r="E71" i="155"/>
  <c r="D71" i="155"/>
  <c r="C71" i="155"/>
  <c r="B71" i="155"/>
  <c r="F70" i="155"/>
  <c r="E70" i="155"/>
  <c r="D70" i="155"/>
  <c r="C70" i="155"/>
  <c r="B70" i="155"/>
  <c r="F69" i="155"/>
  <c r="E69" i="155"/>
  <c r="D69" i="155"/>
  <c r="C69" i="155"/>
  <c r="B69" i="155"/>
  <c r="F68" i="155"/>
  <c r="E68" i="155"/>
  <c r="D68" i="155"/>
  <c r="C68" i="155"/>
  <c r="B68" i="155"/>
  <c r="F67" i="155"/>
  <c r="E67" i="155"/>
  <c r="D67" i="155"/>
  <c r="C67" i="155"/>
  <c r="B67" i="155"/>
  <c r="F66" i="155"/>
  <c r="E66" i="155"/>
  <c r="D66" i="155"/>
  <c r="C66" i="155"/>
  <c r="B66" i="155"/>
  <c r="F65" i="155"/>
  <c r="E65" i="155"/>
  <c r="D65" i="155"/>
  <c r="C65" i="155"/>
  <c r="B65" i="155"/>
  <c r="F64" i="155"/>
  <c r="E64" i="155"/>
  <c r="D64" i="155"/>
  <c r="C64" i="155"/>
  <c r="B64" i="155"/>
  <c r="F63" i="155"/>
  <c r="E63" i="155"/>
  <c r="D63" i="155"/>
  <c r="C63" i="155"/>
  <c r="B63" i="155"/>
  <c r="F62" i="155"/>
  <c r="E62" i="155"/>
  <c r="D62" i="155"/>
  <c r="C62" i="155"/>
  <c r="B62" i="155"/>
  <c r="F61" i="155"/>
  <c r="E61" i="155"/>
  <c r="D61" i="155"/>
  <c r="C61" i="155"/>
  <c r="B61" i="155"/>
  <c r="F60" i="155"/>
  <c r="E60" i="155"/>
  <c r="D60" i="155"/>
  <c r="C60" i="155"/>
  <c r="B60" i="155"/>
  <c r="F59" i="155"/>
  <c r="E59" i="155"/>
  <c r="D59" i="155"/>
  <c r="C59" i="155"/>
  <c r="B59" i="155"/>
  <c r="F58" i="155"/>
  <c r="E58" i="155"/>
  <c r="D58" i="155"/>
  <c r="C58" i="155"/>
  <c r="B58" i="155"/>
  <c r="F57" i="155"/>
  <c r="E57" i="155"/>
  <c r="D57" i="155"/>
  <c r="C57" i="155"/>
  <c r="B57" i="155"/>
  <c r="F56" i="155"/>
  <c r="E56" i="155"/>
  <c r="D56" i="155"/>
  <c r="C56" i="155"/>
  <c r="B56" i="155"/>
  <c r="F55" i="155"/>
  <c r="E55" i="155"/>
  <c r="D55" i="155"/>
  <c r="C55" i="155"/>
  <c r="B55" i="155"/>
  <c r="F54" i="155"/>
  <c r="E54" i="155"/>
  <c r="D54" i="155"/>
  <c r="C54" i="155"/>
  <c r="B54" i="155"/>
  <c r="F51" i="155"/>
  <c r="E51" i="155"/>
  <c r="D51" i="155"/>
  <c r="C51" i="155"/>
  <c r="B51" i="155"/>
  <c r="F50" i="155"/>
  <c r="E50" i="155"/>
  <c r="D50" i="155"/>
  <c r="C50" i="155"/>
  <c r="B50" i="155"/>
  <c r="F49" i="155"/>
  <c r="E49" i="155"/>
  <c r="D49" i="155"/>
  <c r="C49" i="155"/>
  <c r="B49" i="155"/>
  <c r="F46" i="155"/>
  <c r="E46" i="155"/>
  <c r="D46" i="155"/>
  <c r="C46" i="155"/>
  <c r="B46" i="155"/>
  <c r="F43" i="155"/>
  <c r="E43" i="155"/>
  <c r="D43" i="155"/>
  <c r="C43" i="155"/>
  <c r="B43" i="155"/>
  <c r="F40" i="155"/>
  <c r="E40" i="155"/>
  <c r="D40" i="155"/>
  <c r="C40" i="155"/>
  <c r="B40" i="155"/>
  <c r="F37" i="155"/>
  <c r="E37" i="155"/>
  <c r="D37" i="155"/>
  <c r="C37" i="155"/>
  <c r="B37" i="155"/>
  <c r="F36" i="155"/>
  <c r="E36" i="155"/>
  <c r="D36" i="155"/>
  <c r="C36" i="155"/>
  <c r="B36" i="155"/>
  <c r="F33" i="155"/>
  <c r="E33" i="155"/>
  <c r="D33" i="155"/>
  <c r="C33" i="155"/>
  <c r="B33" i="155"/>
  <c r="F32" i="155"/>
  <c r="E32" i="155"/>
  <c r="D32" i="155"/>
  <c r="C32" i="155"/>
  <c r="B32" i="155"/>
  <c r="F31" i="155"/>
  <c r="E31" i="155"/>
  <c r="D31" i="155"/>
  <c r="C31" i="155"/>
  <c r="B31" i="155"/>
  <c r="F30" i="155"/>
  <c r="E30" i="155"/>
  <c r="D30" i="155"/>
  <c r="C30" i="155"/>
  <c r="B30" i="155"/>
  <c r="F27" i="155"/>
  <c r="E27" i="155"/>
  <c r="D27" i="155"/>
  <c r="C27" i="155"/>
  <c r="B27" i="155"/>
  <c r="F26" i="155"/>
  <c r="E26" i="155"/>
  <c r="D26" i="155"/>
  <c r="C26" i="155"/>
  <c r="B26" i="155"/>
  <c r="F25" i="155"/>
  <c r="E25" i="155"/>
  <c r="D25" i="155"/>
  <c r="C25" i="155"/>
  <c r="B25" i="155"/>
  <c r="F24" i="155"/>
  <c r="E24" i="155"/>
  <c r="D24" i="155"/>
  <c r="C24" i="155"/>
  <c r="B24" i="155"/>
  <c r="F23" i="155"/>
  <c r="E23" i="155"/>
  <c r="D23" i="155"/>
  <c r="C23" i="155"/>
  <c r="B23" i="155"/>
  <c r="F22" i="155"/>
  <c r="E22" i="155"/>
  <c r="D22" i="155"/>
  <c r="C22" i="155"/>
  <c r="B22" i="155"/>
  <c r="F21" i="155"/>
  <c r="E21" i="155"/>
  <c r="D21" i="155"/>
  <c r="C21" i="155"/>
  <c r="B21" i="155"/>
  <c r="F20" i="155"/>
  <c r="E20" i="155"/>
  <c r="D20" i="155"/>
  <c r="C20" i="155"/>
  <c r="B20" i="155"/>
  <c r="F19" i="155"/>
  <c r="E19" i="155"/>
  <c r="D19" i="155"/>
  <c r="C19" i="155"/>
  <c r="B19" i="155"/>
  <c r="F18" i="155"/>
  <c r="E18" i="155"/>
  <c r="D18" i="155"/>
  <c r="C18" i="155"/>
  <c r="B18" i="155"/>
  <c r="F17" i="155"/>
  <c r="E17" i="155"/>
  <c r="D17" i="155"/>
  <c r="C17" i="155"/>
  <c r="B17" i="155"/>
  <c r="F16" i="155"/>
  <c r="E16" i="155"/>
  <c r="D16" i="155"/>
  <c r="C16" i="155"/>
  <c r="B16" i="155"/>
  <c r="F14" i="155"/>
  <c r="E14" i="155"/>
  <c r="D14" i="155"/>
  <c r="C14" i="155"/>
  <c r="B14" i="155"/>
  <c r="F11" i="155"/>
  <c r="E11" i="155"/>
  <c r="D11" i="155"/>
  <c r="C11" i="155"/>
  <c r="B11" i="155"/>
  <c r="F105" i="156"/>
  <c r="E105" i="156"/>
  <c r="D105" i="156"/>
  <c r="C105" i="156"/>
  <c r="B105" i="156"/>
  <c r="F104" i="156"/>
  <c r="E104" i="156"/>
  <c r="D104" i="156"/>
  <c r="C104" i="156"/>
  <c r="B104" i="156"/>
  <c r="F103" i="156"/>
  <c r="E103" i="156"/>
  <c r="D103" i="156"/>
  <c r="C103" i="156"/>
  <c r="B103" i="156"/>
  <c r="F102" i="156"/>
  <c r="E102" i="156"/>
  <c r="D102" i="156"/>
  <c r="C102" i="156"/>
  <c r="B102" i="156"/>
  <c r="F101" i="156"/>
  <c r="E101" i="156"/>
  <c r="D101" i="156"/>
  <c r="C101" i="156"/>
  <c r="B101" i="156"/>
  <c r="F100" i="156"/>
  <c r="E100" i="156"/>
  <c r="D100" i="156"/>
  <c r="C100" i="156"/>
  <c r="B100" i="156"/>
  <c r="F99" i="156"/>
  <c r="E99" i="156"/>
  <c r="D99" i="156"/>
  <c r="C99" i="156"/>
  <c r="B99" i="156"/>
  <c r="F96" i="156"/>
  <c r="E96" i="156"/>
  <c r="D96" i="156"/>
  <c r="C96" i="156"/>
  <c r="B96" i="156"/>
  <c r="F95" i="156"/>
  <c r="E95" i="156"/>
  <c r="D95" i="156"/>
  <c r="C95" i="156"/>
  <c r="B95" i="156"/>
  <c r="F94" i="156"/>
  <c r="E94" i="156"/>
  <c r="D94" i="156"/>
  <c r="C94" i="156"/>
  <c r="B94" i="156"/>
  <c r="F93" i="156"/>
  <c r="E93" i="156"/>
  <c r="D93" i="156"/>
  <c r="C93" i="156"/>
  <c r="B93" i="156"/>
  <c r="F92" i="156"/>
  <c r="E92" i="156"/>
  <c r="D92" i="156"/>
  <c r="C92" i="156"/>
  <c r="B92" i="156"/>
  <c r="F91" i="156"/>
  <c r="E91" i="156"/>
  <c r="D91" i="156"/>
  <c r="C91" i="156"/>
  <c r="B91" i="156"/>
  <c r="F87" i="156"/>
  <c r="E87" i="156"/>
  <c r="D87" i="156"/>
  <c r="C87" i="156"/>
  <c r="B87" i="156"/>
  <c r="F86" i="156"/>
  <c r="E86" i="156"/>
  <c r="D86" i="156"/>
  <c r="C86" i="156"/>
  <c r="B86" i="156"/>
  <c r="F85" i="156"/>
  <c r="E85" i="156"/>
  <c r="D85" i="156"/>
  <c r="C85" i="156"/>
  <c r="B85" i="156"/>
  <c r="F84" i="156"/>
  <c r="E84" i="156"/>
  <c r="D84" i="156"/>
  <c r="C84" i="156"/>
  <c r="B84" i="156"/>
  <c r="F83" i="156"/>
  <c r="E83" i="156"/>
  <c r="D83" i="156"/>
  <c r="C83" i="156"/>
  <c r="B83" i="156"/>
  <c r="F82" i="156"/>
  <c r="E82" i="156"/>
  <c r="D82" i="156"/>
  <c r="C82" i="156"/>
  <c r="B82" i="156"/>
  <c r="F81" i="156"/>
  <c r="E81" i="156"/>
  <c r="D81" i="156"/>
  <c r="C81" i="156"/>
  <c r="B81" i="156"/>
  <c r="F80" i="156"/>
  <c r="E80" i="156"/>
  <c r="D80" i="156"/>
  <c r="C80" i="156"/>
  <c r="B80" i="156"/>
  <c r="F79" i="156"/>
  <c r="E79" i="156"/>
  <c r="D79" i="156"/>
  <c r="C79" i="156"/>
  <c r="B79" i="156"/>
  <c r="F78" i="156"/>
  <c r="E78" i="156"/>
  <c r="D78" i="156"/>
  <c r="C78" i="156"/>
  <c r="B78" i="156"/>
  <c r="F77" i="156"/>
  <c r="E77" i="156"/>
  <c r="D77" i="156"/>
  <c r="C77" i="156"/>
  <c r="B77" i="156"/>
  <c r="F76" i="156"/>
  <c r="E76" i="156"/>
  <c r="D76" i="156"/>
  <c r="C76" i="156"/>
  <c r="B76" i="156"/>
  <c r="F75" i="156"/>
  <c r="E75" i="156"/>
  <c r="D75" i="156"/>
  <c r="C75" i="156"/>
  <c r="B75" i="156"/>
  <c r="F74" i="156"/>
  <c r="E74" i="156"/>
  <c r="D74" i="156"/>
  <c r="C74" i="156"/>
  <c r="B74" i="156"/>
  <c r="F73" i="156"/>
  <c r="E73" i="156"/>
  <c r="D73" i="156"/>
  <c r="C73" i="156"/>
  <c r="B73" i="156"/>
  <c r="F72" i="156"/>
  <c r="E72" i="156"/>
  <c r="D72" i="156"/>
  <c r="C72" i="156"/>
  <c r="B72" i="156"/>
  <c r="F71" i="156"/>
  <c r="E71" i="156"/>
  <c r="D71" i="156"/>
  <c r="C71" i="156"/>
  <c r="B71" i="156"/>
  <c r="F70" i="156"/>
  <c r="E70" i="156"/>
  <c r="D70" i="156"/>
  <c r="C70" i="156"/>
  <c r="B70" i="156"/>
  <c r="F69" i="156"/>
  <c r="E69" i="156"/>
  <c r="D69" i="156"/>
  <c r="C69" i="156"/>
  <c r="B69" i="156"/>
  <c r="F68" i="156"/>
  <c r="E68" i="156"/>
  <c r="D68" i="156"/>
  <c r="C68" i="156"/>
  <c r="B68" i="156"/>
  <c r="F67" i="156"/>
  <c r="E67" i="156"/>
  <c r="D67" i="156"/>
  <c r="C67" i="156"/>
  <c r="B67" i="156"/>
  <c r="F66" i="156"/>
  <c r="E66" i="156"/>
  <c r="D66" i="156"/>
  <c r="C66" i="156"/>
  <c r="B66" i="156"/>
  <c r="F65" i="156"/>
  <c r="E65" i="156"/>
  <c r="D65" i="156"/>
  <c r="C65" i="156"/>
  <c r="B65" i="156"/>
  <c r="F64" i="156"/>
  <c r="E64" i="156"/>
  <c r="D64" i="156"/>
  <c r="C64" i="156"/>
  <c r="B64" i="156"/>
  <c r="F63" i="156"/>
  <c r="E63" i="156"/>
  <c r="D63" i="156"/>
  <c r="C63" i="156"/>
  <c r="B63" i="156"/>
  <c r="F62" i="156"/>
  <c r="E62" i="156"/>
  <c r="D62" i="156"/>
  <c r="C62" i="156"/>
  <c r="B62" i="156"/>
  <c r="F61" i="156"/>
  <c r="E61" i="156"/>
  <c r="D61" i="156"/>
  <c r="C61" i="156"/>
  <c r="B61" i="156"/>
  <c r="F60" i="156"/>
  <c r="E60" i="156"/>
  <c r="D60" i="156"/>
  <c r="C60" i="156"/>
  <c r="B60" i="156"/>
  <c r="F59" i="156"/>
  <c r="E59" i="156"/>
  <c r="D59" i="156"/>
  <c r="C59" i="156"/>
  <c r="B59" i="156"/>
  <c r="F58" i="156"/>
  <c r="E58" i="156"/>
  <c r="D58" i="156"/>
  <c r="C58" i="156"/>
  <c r="B58" i="156"/>
  <c r="F57" i="156"/>
  <c r="E57" i="156"/>
  <c r="D57" i="156"/>
  <c r="C57" i="156"/>
  <c r="B57" i="156"/>
  <c r="F56" i="156"/>
  <c r="E56" i="156"/>
  <c r="D56" i="156"/>
  <c r="C56" i="156"/>
  <c r="B56" i="156"/>
  <c r="F55" i="156"/>
  <c r="E55" i="156"/>
  <c r="D55" i="156"/>
  <c r="C55" i="156"/>
  <c r="B55" i="156"/>
  <c r="F54" i="156"/>
  <c r="E54" i="156"/>
  <c r="D54" i="156"/>
  <c r="C54" i="156"/>
  <c r="B54" i="156"/>
  <c r="F51" i="156"/>
  <c r="E51" i="156"/>
  <c r="D51" i="156"/>
  <c r="C51" i="156"/>
  <c r="B51" i="156"/>
  <c r="F50" i="156"/>
  <c r="E50" i="156"/>
  <c r="D50" i="156"/>
  <c r="C50" i="156"/>
  <c r="B50" i="156"/>
  <c r="F49" i="156"/>
  <c r="E49" i="156"/>
  <c r="D49" i="156"/>
  <c r="C49" i="156"/>
  <c r="B49" i="156"/>
  <c r="F46" i="156"/>
  <c r="E46" i="156"/>
  <c r="D46" i="156"/>
  <c r="C46" i="156"/>
  <c r="B46" i="156"/>
  <c r="F43" i="156"/>
  <c r="E43" i="156"/>
  <c r="D43" i="156"/>
  <c r="C43" i="156"/>
  <c r="B43" i="156"/>
  <c r="F40" i="156"/>
  <c r="E40" i="156"/>
  <c r="D40" i="156"/>
  <c r="C40" i="156"/>
  <c r="B40" i="156"/>
  <c r="F37" i="156"/>
  <c r="E37" i="156"/>
  <c r="D37" i="156"/>
  <c r="C37" i="156"/>
  <c r="B37" i="156"/>
  <c r="F36" i="156"/>
  <c r="E36" i="156"/>
  <c r="D36" i="156"/>
  <c r="C36" i="156"/>
  <c r="B36" i="156"/>
  <c r="F33" i="156"/>
  <c r="E33" i="156"/>
  <c r="D33" i="156"/>
  <c r="C33" i="156"/>
  <c r="B33" i="156"/>
  <c r="F32" i="156"/>
  <c r="E32" i="156"/>
  <c r="D32" i="156"/>
  <c r="C32" i="156"/>
  <c r="B32" i="156"/>
  <c r="F31" i="156"/>
  <c r="E31" i="156"/>
  <c r="D31" i="156"/>
  <c r="C31" i="156"/>
  <c r="B31" i="156"/>
  <c r="F30" i="156"/>
  <c r="E30" i="156"/>
  <c r="D30" i="156"/>
  <c r="C30" i="156"/>
  <c r="B30" i="156"/>
  <c r="F27" i="156"/>
  <c r="E27" i="156"/>
  <c r="D27" i="156"/>
  <c r="C27" i="156"/>
  <c r="B27" i="156"/>
  <c r="F26" i="156"/>
  <c r="E26" i="156"/>
  <c r="D26" i="156"/>
  <c r="C26" i="156"/>
  <c r="B26" i="156"/>
  <c r="F25" i="156"/>
  <c r="E25" i="156"/>
  <c r="D25" i="156"/>
  <c r="C25" i="156"/>
  <c r="B25" i="156"/>
  <c r="F24" i="156"/>
  <c r="E24" i="156"/>
  <c r="D24" i="156"/>
  <c r="C24" i="156"/>
  <c r="B24" i="156"/>
  <c r="F23" i="156"/>
  <c r="E23" i="156"/>
  <c r="D23" i="156"/>
  <c r="C23" i="156"/>
  <c r="B23" i="156"/>
  <c r="F22" i="156"/>
  <c r="E22" i="156"/>
  <c r="D22" i="156"/>
  <c r="C22" i="156"/>
  <c r="B22" i="156"/>
  <c r="F21" i="156"/>
  <c r="E21" i="156"/>
  <c r="D21" i="156"/>
  <c r="C21" i="156"/>
  <c r="B21" i="156"/>
  <c r="F20" i="156"/>
  <c r="E20" i="156"/>
  <c r="D20" i="156"/>
  <c r="C20" i="156"/>
  <c r="B20" i="156"/>
  <c r="F19" i="156"/>
  <c r="E19" i="156"/>
  <c r="D19" i="156"/>
  <c r="C19" i="156"/>
  <c r="B19" i="156"/>
  <c r="F18" i="156"/>
  <c r="E18" i="156"/>
  <c r="D18" i="156"/>
  <c r="C18" i="156"/>
  <c r="B18" i="156"/>
  <c r="F17" i="156"/>
  <c r="E17" i="156"/>
  <c r="D17" i="156"/>
  <c r="C17" i="156"/>
  <c r="B17" i="156"/>
  <c r="F16" i="156"/>
  <c r="E16" i="156"/>
  <c r="D16" i="156"/>
  <c r="C16" i="156"/>
  <c r="B16" i="156"/>
  <c r="F14" i="156"/>
  <c r="E14" i="156"/>
  <c r="D14" i="156"/>
  <c r="C14" i="156"/>
  <c r="B14" i="156"/>
  <c r="F11" i="156"/>
  <c r="E11" i="156"/>
  <c r="D11" i="156"/>
  <c r="C11" i="156"/>
  <c r="B11" i="156"/>
  <c r="F105" i="157"/>
  <c r="E105" i="157"/>
  <c r="D105" i="157"/>
  <c r="C105" i="157"/>
  <c r="B105" i="157"/>
  <c r="F104" i="157"/>
  <c r="E104" i="157"/>
  <c r="D104" i="157"/>
  <c r="C104" i="157"/>
  <c r="B104" i="157"/>
  <c r="F103" i="157"/>
  <c r="E103" i="157"/>
  <c r="D103" i="157"/>
  <c r="C103" i="157"/>
  <c r="B103" i="157"/>
  <c r="F102" i="157"/>
  <c r="E102" i="157"/>
  <c r="D102" i="157"/>
  <c r="C102" i="157"/>
  <c r="B102" i="157"/>
  <c r="F101" i="157"/>
  <c r="E101" i="157"/>
  <c r="D101" i="157"/>
  <c r="C101" i="157"/>
  <c r="B101" i="157"/>
  <c r="F100" i="157"/>
  <c r="E100" i="157"/>
  <c r="D100" i="157"/>
  <c r="C100" i="157"/>
  <c r="B100" i="157"/>
  <c r="F99" i="157"/>
  <c r="E99" i="157"/>
  <c r="D99" i="157"/>
  <c r="C99" i="157"/>
  <c r="B99" i="157"/>
  <c r="F96" i="157"/>
  <c r="E96" i="157"/>
  <c r="D96" i="157"/>
  <c r="C96" i="157"/>
  <c r="B96" i="157"/>
  <c r="F95" i="157"/>
  <c r="E95" i="157"/>
  <c r="D95" i="157"/>
  <c r="C95" i="157"/>
  <c r="B95" i="157"/>
  <c r="F94" i="157"/>
  <c r="E94" i="157"/>
  <c r="D94" i="157"/>
  <c r="C94" i="157"/>
  <c r="B94" i="157"/>
  <c r="F93" i="157"/>
  <c r="E93" i="157"/>
  <c r="D93" i="157"/>
  <c r="C93" i="157"/>
  <c r="B93" i="157"/>
  <c r="F92" i="157"/>
  <c r="E92" i="157"/>
  <c r="D92" i="157"/>
  <c r="C92" i="157"/>
  <c r="B92" i="157"/>
  <c r="F91" i="157"/>
  <c r="E91" i="157"/>
  <c r="D91" i="157"/>
  <c r="C91" i="157"/>
  <c r="B91" i="157"/>
  <c r="F87" i="157"/>
  <c r="E87" i="157"/>
  <c r="D87" i="157"/>
  <c r="C87" i="157"/>
  <c r="B87" i="157"/>
  <c r="F86" i="157"/>
  <c r="E86" i="157"/>
  <c r="D86" i="157"/>
  <c r="C86" i="157"/>
  <c r="B86" i="157"/>
  <c r="F85" i="157"/>
  <c r="E85" i="157"/>
  <c r="D85" i="157"/>
  <c r="C85" i="157"/>
  <c r="B85" i="157"/>
  <c r="F84" i="157"/>
  <c r="E84" i="157"/>
  <c r="D84" i="157"/>
  <c r="C84" i="157"/>
  <c r="B84" i="157"/>
  <c r="F83" i="157"/>
  <c r="E83" i="157"/>
  <c r="D83" i="157"/>
  <c r="C83" i="157"/>
  <c r="B83" i="157"/>
  <c r="F82" i="157"/>
  <c r="E82" i="157"/>
  <c r="D82" i="157"/>
  <c r="C82" i="157"/>
  <c r="B82" i="157"/>
  <c r="F81" i="157"/>
  <c r="E81" i="157"/>
  <c r="D81" i="157"/>
  <c r="C81" i="157"/>
  <c r="B81" i="157"/>
  <c r="F80" i="157"/>
  <c r="E80" i="157"/>
  <c r="D80" i="157"/>
  <c r="C80" i="157"/>
  <c r="B80" i="157"/>
  <c r="F79" i="157"/>
  <c r="E79" i="157"/>
  <c r="D79" i="157"/>
  <c r="C79" i="157"/>
  <c r="B79" i="157"/>
  <c r="F78" i="157"/>
  <c r="E78" i="157"/>
  <c r="D78" i="157"/>
  <c r="C78" i="157"/>
  <c r="B78" i="157"/>
  <c r="F77" i="157"/>
  <c r="E77" i="157"/>
  <c r="D77" i="157"/>
  <c r="C77" i="157"/>
  <c r="B77" i="157"/>
  <c r="F76" i="157"/>
  <c r="E76" i="157"/>
  <c r="D76" i="157"/>
  <c r="C76" i="157"/>
  <c r="B76" i="157"/>
  <c r="F75" i="157"/>
  <c r="E75" i="157"/>
  <c r="D75" i="157"/>
  <c r="C75" i="157"/>
  <c r="B75" i="157"/>
  <c r="F74" i="157"/>
  <c r="E74" i="157"/>
  <c r="D74" i="157"/>
  <c r="C74" i="157"/>
  <c r="B74" i="157"/>
  <c r="F73" i="157"/>
  <c r="E73" i="157"/>
  <c r="D73" i="157"/>
  <c r="C73" i="157"/>
  <c r="B73" i="157"/>
  <c r="F72" i="157"/>
  <c r="E72" i="157"/>
  <c r="D72" i="157"/>
  <c r="C72" i="157"/>
  <c r="B72" i="157"/>
  <c r="F71" i="157"/>
  <c r="E71" i="157"/>
  <c r="D71" i="157"/>
  <c r="C71" i="157"/>
  <c r="B71" i="157"/>
  <c r="F70" i="157"/>
  <c r="E70" i="157"/>
  <c r="D70" i="157"/>
  <c r="C70" i="157"/>
  <c r="B70" i="157"/>
  <c r="F69" i="157"/>
  <c r="E69" i="157"/>
  <c r="D69" i="157"/>
  <c r="C69" i="157"/>
  <c r="B69" i="157"/>
  <c r="F68" i="157"/>
  <c r="E68" i="157"/>
  <c r="D68" i="157"/>
  <c r="C68" i="157"/>
  <c r="B68" i="157"/>
  <c r="F67" i="157"/>
  <c r="E67" i="157"/>
  <c r="D67" i="157"/>
  <c r="C67" i="157"/>
  <c r="B67" i="157"/>
  <c r="F66" i="157"/>
  <c r="E66" i="157"/>
  <c r="D66" i="157"/>
  <c r="C66" i="157"/>
  <c r="B66" i="157"/>
  <c r="F65" i="157"/>
  <c r="E65" i="157"/>
  <c r="D65" i="157"/>
  <c r="C65" i="157"/>
  <c r="B65" i="157"/>
  <c r="F64" i="157"/>
  <c r="E64" i="157"/>
  <c r="D64" i="157"/>
  <c r="C64" i="157"/>
  <c r="B64" i="157"/>
  <c r="F63" i="157"/>
  <c r="E63" i="157"/>
  <c r="D63" i="157"/>
  <c r="C63" i="157"/>
  <c r="B63" i="157"/>
  <c r="F62" i="157"/>
  <c r="E62" i="157"/>
  <c r="D62" i="157"/>
  <c r="C62" i="157"/>
  <c r="B62" i="157"/>
  <c r="F61" i="157"/>
  <c r="E61" i="157"/>
  <c r="D61" i="157"/>
  <c r="C61" i="157"/>
  <c r="B61" i="157"/>
  <c r="F60" i="157"/>
  <c r="E60" i="157"/>
  <c r="D60" i="157"/>
  <c r="C60" i="157"/>
  <c r="B60" i="157"/>
  <c r="F59" i="157"/>
  <c r="E59" i="157"/>
  <c r="D59" i="157"/>
  <c r="C59" i="157"/>
  <c r="B59" i="157"/>
  <c r="F58" i="157"/>
  <c r="E58" i="157"/>
  <c r="D58" i="157"/>
  <c r="C58" i="157"/>
  <c r="B58" i="157"/>
  <c r="F57" i="157"/>
  <c r="E57" i="157"/>
  <c r="D57" i="157"/>
  <c r="C57" i="157"/>
  <c r="B57" i="157"/>
  <c r="F56" i="157"/>
  <c r="E56" i="157"/>
  <c r="D56" i="157"/>
  <c r="C56" i="157"/>
  <c r="B56" i="157"/>
  <c r="F55" i="157"/>
  <c r="E55" i="157"/>
  <c r="D55" i="157"/>
  <c r="C55" i="157"/>
  <c r="B55" i="157"/>
  <c r="F54" i="157"/>
  <c r="E54" i="157"/>
  <c r="D54" i="157"/>
  <c r="C54" i="157"/>
  <c r="B54" i="157"/>
  <c r="F51" i="157"/>
  <c r="E51" i="157"/>
  <c r="D51" i="157"/>
  <c r="C51" i="157"/>
  <c r="B51" i="157"/>
  <c r="F50" i="157"/>
  <c r="E50" i="157"/>
  <c r="D50" i="157"/>
  <c r="C50" i="157"/>
  <c r="B50" i="157"/>
  <c r="F49" i="157"/>
  <c r="E49" i="157"/>
  <c r="D49" i="157"/>
  <c r="C49" i="157"/>
  <c r="B49" i="157"/>
  <c r="F46" i="157"/>
  <c r="E46" i="157"/>
  <c r="D46" i="157"/>
  <c r="C46" i="157"/>
  <c r="B46" i="157"/>
  <c r="F43" i="157"/>
  <c r="E43" i="157"/>
  <c r="D43" i="157"/>
  <c r="C43" i="157"/>
  <c r="B43" i="157"/>
  <c r="F40" i="157"/>
  <c r="E40" i="157"/>
  <c r="D40" i="157"/>
  <c r="C40" i="157"/>
  <c r="B40" i="157"/>
  <c r="F37" i="157"/>
  <c r="E37" i="157"/>
  <c r="D37" i="157"/>
  <c r="C37" i="157"/>
  <c r="B37" i="157"/>
  <c r="F36" i="157"/>
  <c r="E36" i="157"/>
  <c r="D36" i="157"/>
  <c r="C36" i="157"/>
  <c r="B36" i="157"/>
  <c r="F33" i="157"/>
  <c r="E33" i="157"/>
  <c r="D33" i="157"/>
  <c r="C33" i="157"/>
  <c r="B33" i="157"/>
  <c r="F32" i="157"/>
  <c r="E32" i="157"/>
  <c r="D32" i="157"/>
  <c r="C32" i="157"/>
  <c r="B32" i="157"/>
  <c r="F31" i="157"/>
  <c r="E31" i="157"/>
  <c r="D31" i="157"/>
  <c r="C31" i="157"/>
  <c r="B31" i="157"/>
  <c r="F30" i="157"/>
  <c r="E30" i="157"/>
  <c r="D30" i="157"/>
  <c r="C30" i="157"/>
  <c r="B30" i="157"/>
  <c r="F27" i="157"/>
  <c r="E27" i="157"/>
  <c r="D27" i="157"/>
  <c r="C27" i="157"/>
  <c r="B27" i="157"/>
  <c r="F26" i="157"/>
  <c r="E26" i="157"/>
  <c r="D26" i="157"/>
  <c r="C26" i="157"/>
  <c r="B26" i="157"/>
  <c r="F25" i="157"/>
  <c r="E25" i="157"/>
  <c r="D25" i="157"/>
  <c r="C25" i="157"/>
  <c r="B25" i="157"/>
  <c r="F24" i="157"/>
  <c r="E24" i="157"/>
  <c r="D24" i="157"/>
  <c r="C24" i="157"/>
  <c r="B24" i="157"/>
  <c r="F23" i="157"/>
  <c r="E23" i="157"/>
  <c r="D23" i="157"/>
  <c r="C23" i="157"/>
  <c r="B23" i="157"/>
  <c r="F22" i="157"/>
  <c r="E22" i="157"/>
  <c r="D22" i="157"/>
  <c r="C22" i="157"/>
  <c r="B22" i="157"/>
  <c r="F21" i="157"/>
  <c r="E21" i="157"/>
  <c r="D21" i="157"/>
  <c r="C21" i="157"/>
  <c r="B21" i="157"/>
  <c r="F20" i="157"/>
  <c r="E20" i="157"/>
  <c r="D20" i="157"/>
  <c r="C20" i="157"/>
  <c r="B20" i="157"/>
  <c r="F19" i="157"/>
  <c r="E19" i="157"/>
  <c r="D19" i="157"/>
  <c r="C19" i="157"/>
  <c r="B19" i="157"/>
  <c r="F18" i="157"/>
  <c r="E18" i="157"/>
  <c r="D18" i="157"/>
  <c r="C18" i="157"/>
  <c r="B18" i="157"/>
  <c r="F17" i="157"/>
  <c r="E17" i="157"/>
  <c r="D17" i="157"/>
  <c r="C17" i="157"/>
  <c r="B17" i="157"/>
  <c r="F16" i="157"/>
  <c r="E16" i="157"/>
  <c r="D16" i="157"/>
  <c r="C16" i="157"/>
  <c r="B16" i="157"/>
  <c r="F14" i="157"/>
  <c r="E14" i="157"/>
  <c r="D14" i="157"/>
  <c r="C14" i="157"/>
  <c r="B14" i="157"/>
  <c r="F11" i="157"/>
  <c r="E11" i="157"/>
  <c r="D11" i="157"/>
  <c r="C11" i="157"/>
  <c r="B11" i="157"/>
  <c r="F105" i="1"/>
  <c r="E105" i="1"/>
  <c r="D105" i="1"/>
  <c r="C105" i="1"/>
  <c r="B105" i="1"/>
  <c r="F104" i="1"/>
  <c r="E104" i="1"/>
  <c r="D104" i="1"/>
  <c r="C104" i="1"/>
  <c r="B104" i="1"/>
  <c r="F103" i="1"/>
  <c r="E103" i="1"/>
  <c r="D103" i="1"/>
  <c r="C103" i="1"/>
  <c r="B103" i="1"/>
  <c r="F102" i="1"/>
  <c r="E102" i="1"/>
  <c r="D102" i="1"/>
  <c r="C102" i="1"/>
  <c r="B102" i="1"/>
  <c r="F101" i="1"/>
  <c r="E101" i="1"/>
  <c r="D101" i="1"/>
  <c r="C101" i="1"/>
  <c r="B101" i="1"/>
  <c r="F100" i="1"/>
  <c r="E100" i="1"/>
  <c r="D100" i="1"/>
  <c r="C100" i="1"/>
  <c r="B100" i="1"/>
  <c r="F99" i="1"/>
  <c r="E99" i="1"/>
  <c r="D99" i="1"/>
  <c r="C99" i="1"/>
  <c r="B99" i="1"/>
  <c r="F96" i="1"/>
  <c r="E96" i="1"/>
  <c r="D96" i="1"/>
  <c r="C96" i="1"/>
  <c r="B96" i="1"/>
  <c r="F95" i="1"/>
  <c r="E95" i="1"/>
  <c r="D95" i="1"/>
  <c r="C95" i="1"/>
  <c r="B95" i="1"/>
  <c r="F94" i="1"/>
  <c r="E94" i="1"/>
  <c r="D94" i="1"/>
  <c r="C94" i="1"/>
  <c r="B94" i="1"/>
  <c r="F93" i="1"/>
  <c r="E93" i="1"/>
  <c r="D93" i="1"/>
  <c r="C93" i="1"/>
  <c r="B93" i="1"/>
  <c r="F92" i="1"/>
  <c r="E92" i="1"/>
  <c r="D92" i="1"/>
  <c r="C92" i="1"/>
  <c r="B92" i="1"/>
  <c r="F91" i="1"/>
  <c r="E91" i="1"/>
  <c r="D91" i="1"/>
  <c r="C91" i="1"/>
  <c r="B91" i="1"/>
  <c r="F87" i="1"/>
  <c r="E87" i="1"/>
  <c r="D87" i="1"/>
  <c r="C87" i="1"/>
  <c r="B87" i="1"/>
  <c r="F86" i="1"/>
  <c r="E86" i="1"/>
  <c r="D86" i="1"/>
  <c r="C86" i="1"/>
  <c r="B86" i="1"/>
  <c r="F85" i="1"/>
  <c r="E85" i="1"/>
  <c r="D85" i="1"/>
  <c r="C85" i="1"/>
  <c r="B85" i="1"/>
  <c r="F84" i="1"/>
  <c r="E84" i="1"/>
  <c r="D84" i="1"/>
  <c r="C84" i="1"/>
  <c r="B84" i="1"/>
  <c r="F83" i="1"/>
  <c r="E83" i="1"/>
  <c r="D83" i="1"/>
  <c r="C83" i="1"/>
  <c r="B83" i="1"/>
  <c r="F82" i="1"/>
  <c r="E82" i="1"/>
  <c r="D82" i="1"/>
  <c r="C82" i="1"/>
  <c r="B82" i="1"/>
  <c r="F81" i="1"/>
  <c r="E81" i="1"/>
  <c r="D81" i="1"/>
  <c r="C81" i="1"/>
  <c r="B81" i="1"/>
  <c r="F80" i="1"/>
  <c r="E80" i="1"/>
  <c r="D80" i="1"/>
  <c r="C80" i="1"/>
  <c r="B80" i="1"/>
  <c r="F79" i="1"/>
  <c r="E79" i="1"/>
  <c r="D79" i="1"/>
  <c r="C79" i="1"/>
  <c r="B79" i="1"/>
  <c r="F78" i="1"/>
  <c r="E78" i="1"/>
  <c r="D78" i="1"/>
  <c r="C78" i="1"/>
  <c r="B78" i="1"/>
  <c r="F77" i="1"/>
  <c r="E77" i="1"/>
  <c r="D77" i="1"/>
  <c r="C77" i="1"/>
  <c r="B77" i="1"/>
  <c r="F76" i="1"/>
  <c r="E76" i="1"/>
  <c r="D76" i="1"/>
  <c r="C76" i="1"/>
  <c r="B76" i="1"/>
  <c r="F75" i="1"/>
  <c r="E75" i="1"/>
  <c r="D75" i="1"/>
  <c r="C75" i="1"/>
  <c r="B75" i="1"/>
  <c r="F74" i="1"/>
  <c r="E74" i="1"/>
  <c r="D74" i="1"/>
  <c r="C74" i="1"/>
  <c r="B74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5" i="1"/>
  <c r="E65" i="1"/>
  <c r="D65" i="1"/>
  <c r="C65" i="1"/>
  <c r="B65" i="1"/>
  <c r="F64" i="1"/>
  <c r="E64" i="1"/>
  <c r="D64" i="1"/>
  <c r="C64" i="1"/>
  <c r="B64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5" i="1"/>
  <c r="E55" i="1"/>
  <c r="D55" i="1"/>
  <c r="C55" i="1"/>
  <c r="B55" i="1"/>
  <c r="F54" i="1"/>
  <c r="E54" i="1"/>
  <c r="D54" i="1"/>
  <c r="C54" i="1"/>
  <c r="B54" i="1"/>
  <c r="F51" i="1"/>
  <c r="E51" i="1"/>
  <c r="D51" i="1"/>
  <c r="C51" i="1"/>
  <c r="B51" i="1"/>
  <c r="F50" i="1"/>
  <c r="E50" i="1"/>
  <c r="D50" i="1"/>
  <c r="C50" i="1"/>
  <c r="B50" i="1"/>
  <c r="F49" i="1"/>
  <c r="E49" i="1"/>
  <c r="D49" i="1"/>
  <c r="C49" i="1"/>
  <c r="B49" i="1"/>
  <c r="F46" i="1"/>
  <c r="E46" i="1"/>
  <c r="D46" i="1"/>
  <c r="C46" i="1"/>
  <c r="B46" i="1"/>
  <c r="F43" i="1"/>
  <c r="E43" i="1"/>
  <c r="D43" i="1"/>
  <c r="C43" i="1"/>
  <c r="B43" i="1"/>
  <c r="F40" i="1"/>
  <c r="E40" i="1"/>
  <c r="D40" i="1"/>
  <c r="C40" i="1"/>
  <c r="B40" i="1"/>
  <c r="F37" i="1"/>
  <c r="E37" i="1"/>
  <c r="D37" i="1"/>
  <c r="C37" i="1"/>
  <c r="B37" i="1"/>
  <c r="F36" i="1"/>
  <c r="E36" i="1"/>
  <c r="D36" i="1"/>
  <c r="C36" i="1"/>
  <c r="B36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  <c r="F24" i="1"/>
  <c r="E24" i="1"/>
  <c r="D24" i="1"/>
  <c r="C24" i="1"/>
  <c r="B24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4" i="1"/>
  <c r="E14" i="1"/>
  <c r="D14" i="1"/>
  <c r="C14" i="1"/>
  <c r="B14" i="1"/>
  <c r="F11" i="1"/>
  <c r="E11" i="1"/>
  <c r="D11" i="1"/>
  <c r="C11" i="1"/>
  <c r="B11" i="1"/>
  <c r="AG2" i="170"/>
  <c r="AH2" i="170"/>
  <c r="AH3" i="170"/>
  <c r="AH4" i="170"/>
  <c r="AH5" i="170"/>
  <c r="AH6" i="170"/>
  <c r="AH7" i="170"/>
  <c r="AH8" i="170"/>
  <c r="AH9" i="170"/>
  <c r="AH10" i="170"/>
  <c r="AH11" i="170"/>
  <c r="AH12" i="170"/>
  <c r="AH13" i="170"/>
  <c r="AH14" i="170"/>
  <c r="AH15" i="170"/>
  <c r="AH16" i="170"/>
  <c r="AH17" i="170"/>
  <c r="AH18" i="170"/>
  <c r="AH19" i="170"/>
  <c r="AH20" i="170"/>
  <c r="AH21" i="170"/>
  <c r="AH22" i="170"/>
  <c r="AH23" i="170"/>
  <c r="AH24" i="170"/>
  <c r="AH25" i="170"/>
  <c r="AH26" i="170"/>
  <c r="AH27" i="170"/>
  <c r="AH28" i="170"/>
  <c r="AH29" i="170"/>
  <c r="AH30" i="170"/>
  <c r="AH31" i="170"/>
  <c r="AH32" i="170"/>
  <c r="AH33" i="170"/>
  <c r="AH34" i="170"/>
  <c r="AH35" i="170"/>
  <c r="AH36" i="170"/>
  <c r="AH37" i="170"/>
  <c r="AH38" i="170"/>
  <c r="AH39" i="170"/>
  <c r="AH40" i="170"/>
  <c r="AH41" i="170"/>
  <c r="AH42" i="170"/>
  <c r="AH43" i="170"/>
  <c r="AH44" i="170"/>
  <c r="AH45" i="170"/>
  <c r="AH46" i="170"/>
  <c r="AH47" i="170"/>
  <c r="AH48" i="170"/>
  <c r="AH49" i="170"/>
  <c r="AH50" i="170"/>
  <c r="AH51" i="170"/>
  <c r="AH52" i="170"/>
  <c r="AH53" i="170"/>
  <c r="AH54" i="170"/>
  <c r="AH55" i="170"/>
  <c r="AH56" i="170"/>
  <c r="AH57" i="170"/>
  <c r="AH58" i="170"/>
  <c r="AH59" i="170"/>
  <c r="AH60" i="170"/>
  <c r="AH61" i="170"/>
  <c r="AH62" i="170"/>
  <c r="AH63" i="170"/>
  <c r="AH64" i="170"/>
  <c r="AH65" i="170"/>
  <c r="AH66" i="170"/>
  <c r="AH67" i="170"/>
  <c r="AH68" i="170"/>
  <c r="AH69" i="170"/>
  <c r="AH70" i="170"/>
  <c r="AH71" i="170"/>
  <c r="AH72" i="170"/>
  <c r="AH73" i="170"/>
  <c r="AH74" i="170"/>
  <c r="AH75" i="170"/>
  <c r="AH76" i="170"/>
  <c r="AH77" i="170"/>
  <c r="AH78" i="170"/>
  <c r="AH79" i="170"/>
  <c r="AH80" i="170"/>
  <c r="AH81" i="170"/>
  <c r="AH82" i="170"/>
  <c r="AH83" i="170"/>
  <c r="AH84" i="170"/>
  <c r="AH85" i="170"/>
  <c r="AH86" i="170"/>
  <c r="AH87" i="170"/>
  <c r="AH88" i="170"/>
  <c r="AH89" i="170"/>
  <c r="AH90" i="170"/>
  <c r="AH91" i="170"/>
  <c r="AH92" i="170"/>
  <c r="AH93" i="170"/>
  <c r="AH94" i="170"/>
  <c r="AH95" i="170"/>
  <c r="AH96" i="170"/>
  <c r="AH97" i="170"/>
  <c r="AH98" i="170"/>
  <c r="AH99" i="170"/>
  <c r="AH100" i="170"/>
  <c r="AH101" i="170"/>
  <c r="AH102" i="170"/>
  <c r="AH103" i="170"/>
  <c r="AH104" i="170"/>
  <c r="AH105" i="170"/>
  <c r="AH106" i="170"/>
  <c r="AH107" i="170"/>
  <c r="AH108" i="170"/>
  <c r="AH109" i="170"/>
  <c r="AH110" i="170"/>
  <c r="AH111" i="170"/>
  <c r="AH112" i="170"/>
  <c r="AH113" i="170"/>
  <c r="AH114" i="170"/>
  <c r="AH115" i="170"/>
  <c r="AH116" i="170"/>
  <c r="AH117" i="170"/>
  <c r="AH118" i="170"/>
  <c r="AH119" i="170"/>
  <c r="AH120" i="170"/>
  <c r="AH121" i="170"/>
  <c r="AH122" i="170"/>
  <c r="AH123" i="170"/>
  <c r="AH124" i="170"/>
  <c r="AH125" i="170"/>
  <c r="AH126" i="170"/>
  <c r="AH127" i="170"/>
  <c r="AH128" i="170"/>
  <c r="AH129" i="170"/>
  <c r="AH130" i="170"/>
  <c r="AH131" i="170"/>
  <c r="AH132" i="170"/>
  <c r="AH133" i="170"/>
  <c r="AH134" i="170"/>
  <c r="AH135" i="170"/>
  <c r="AH136" i="170"/>
  <c r="AH137" i="170"/>
  <c r="AH138" i="170"/>
  <c r="AH139" i="170"/>
  <c r="AH140" i="170"/>
  <c r="AH141" i="170"/>
  <c r="AH142" i="170"/>
  <c r="AH143" i="170"/>
  <c r="AH144" i="170"/>
  <c r="AH145" i="170"/>
  <c r="AH146" i="170"/>
  <c r="AH147" i="170"/>
  <c r="AH148" i="170"/>
  <c r="AH149" i="170"/>
  <c r="AH150" i="170"/>
  <c r="AH151" i="170"/>
  <c r="AH152" i="170"/>
  <c r="AH153" i="170"/>
  <c r="AH154" i="170"/>
  <c r="AH155" i="170"/>
  <c r="AH156" i="170"/>
  <c r="AH157" i="170"/>
  <c r="AH158" i="170"/>
  <c r="AH159" i="170"/>
  <c r="AH160" i="170"/>
  <c r="AH161" i="170"/>
  <c r="AH162" i="170"/>
  <c r="AH163" i="170"/>
  <c r="AH164" i="170"/>
  <c r="AH165" i="170"/>
  <c r="AH166" i="170"/>
  <c r="AH167" i="170"/>
  <c r="AH168" i="170"/>
  <c r="AH169" i="170"/>
  <c r="AH170" i="170"/>
  <c r="AH171" i="170"/>
  <c r="AH172" i="170"/>
  <c r="AH173" i="170"/>
  <c r="AH174" i="170"/>
  <c r="AH175" i="170"/>
  <c r="AH176" i="170"/>
  <c r="AH177" i="170"/>
  <c r="AH178" i="170"/>
  <c r="AH179" i="170"/>
  <c r="AH180" i="170"/>
  <c r="AH181" i="170"/>
  <c r="AH182" i="170"/>
  <c r="AH183" i="170"/>
  <c r="AH184" i="170"/>
  <c r="AH185" i="170"/>
  <c r="AH186" i="170"/>
  <c r="AH187" i="170"/>
  <c r="AH188" i="170"/>
  <c r="AH189" i="170"/>
  <c r="AH190" i="170"/>
  <c r="AH191" i="170"/>
  <c r="AH192" i="170"/>
  <c r="AH193" i="170"/>
  <c r="AH194" i="170"/>
  <c r="AH195" i="170"/>
  <c r="AH196" i="170"/>
  <c r="AH197" i="170"/>
  <c r="AH198" i="170"/>
  <c r="AH199" i="170"/>
  <c r="AH200" i="170"/>
  <c r="AH201" i="170"/>
  <c r="AH202" i="170"/>
  <c r="AH203" i="170"/>
  <c r="AH204" i="170"/>
  <c r="AH205" i="170"/>
  <c r="AH206" i="170"/>
  <c r="AH207" i="170"/>
  <c r="AH208" i="170"/>
  <c r="AH209" i="170"/>
  <c r="AH210" i="170"/>
  <c r="AH211" i="170"/>
  <c r="AH212" i="170"/>
  <c r="AH213" i="170"/>
  <c r="AH214" i="170"/>
  <c r="AH215" i="170"/>
  <c r="AH216" i="170"/>
  <c r="AH217" i="170"/>
  <c r="AH218" i="170"/>
  <c r="AH219" i="170"/>
  <c r="AH220" i="170"/>
  <c r="AH221" i="170"/>
  <c r="AH222" i="170"/>
  <c r="AH223" i="170"/>
  <c r="AH224" i="170"/>
  <c r="AH225" i="170"/>
  <c r="AH226" i="170"/>
  <c r="AH227" i="170"/>
  <c r="AH228" i="170"/>
  <c r="AH229" i="170"/>
  <c r="AH230" i="170"/>
  <c r="AH231" i="170"/>
  <c r="AH232" i="170"/>
  <c r="AH233" i="170"/>
  <c r="AH234" i="170"/>
  <c r="AH235" i="170"/>
  <c r="AH236" i="170"/>
  <c r="AH237" i="170"/>
  <c r="AH238" i="170"/>
  <c r="AH239" i="170"/>
  <c r="AH240" i="170"/>
  <c r="AH241" i="170"/>
  <c r="AH242" i="170"/>
  <c r="AH243" i="170"/>
  <c r="AH244" i="170"/>
  <c r="AH245" i="170"/>
  <c r="AH246" i="170"/>
  <c r="AH247" i="170"/>
  <c r="AH248" i="170"/>
  <c r="AH249" i="170"/>
  <c r="AH250" i="170"/>
  <c r="AH251" i="170"/>
  <c r="AH252" i="170"/>
  <c r="AH253" i="170"/>
  <c r="AH254" i="170"/>
  <c r="AH255" i="170"/>
  <c r="AH256" i="170"/>
  <c r="AH257" i="170"/>
  <c r="AH258" i="170"/>
  <c r="AH259" i="170"/>
  <c r="AH260" i="170"/>
  <c r="AH261" i="170"/>
  <c r="AH262" i="170"/>
  <c r="AH263" i="170"/>
  <c r="AH264" i="170"/>
  <c r="AH265" i="170"/>
  <c r="AH266" i="170"/>
  <c r="AH267" i="170"/>
  <c r="AH268" i="170"/>
  <c r="AH269" i="170"/>
  <c r="AH270" i="170"/>
  <c r="AH271" i="170"/>
  <c r="AH272" i="170"/>
  <c r="AH273" i="170"/>
  <c r="AH274" i="170"/>
  <c r="AH275" i="170"/>
  <c r="AH276" i="170"/>
  <c r="AH277" i="170"/>
  <c r="AH278" i="170"/>
  <c r="AH279" i="170"/>
  <c r="AH280" i="170"/>
  <c r="AH281" i="170"/>
  <c r="AH282" i="170"/>
  <c r="AH283" i="170"/>
  <c r="AH284" i="170"/>
  <c r="AH285" i="170"/>
  <c r="AH286" i="170"/>
  <c r="AH287" i="170"/>
  <c r="AH288" i="170"/>
  <c r="AH289" i="170"/>
  <c r="AH290" i="170"/>
  <c r="AH291" i="170"/>
  <c r="AH292" i="170"/>
  <c r="AH293" i="170"/>
  <c r="AH294" i="170"/>
  <c r="AH295" i="170"/>
  <c r="AH296" i="170"/>
  <c r="AH297" i="170"/>
  <c r="AH298" i="170"/>
  <c r="AH299" i="170"/>
  <c r="AH300" i="170"/>
  <c r="AH301" i="170"/>
  <c r="AH302" i="170"/>
  <c r="AH303" i="170"/>
  <c r="AH304" i="170"/>
  <c r="AH305" i="170"/>
  <c r="AH306" i="170"/>
  <c r="AH307" i="170"/>
  <c r="AH308" i="170"/>
  <c r="AH309" i="170"/>
  <c r="AH310" i="170"/>
  <c r="AH311" i="170"/>
  <c r="AH312" i="170"/>
  <c r="AH313" i="170"/>
  <c r="AH314" i="170"/>
  <c r="AH315" i="170"/>
  <c r="AH316" i="170"/>
  <c r="AH317" i="170"/>
  <c r="AH318" i="170"/>
  <c r="AH319" i="170"/>
  <c r="AH320" i="170"/>
  <c r="AH321" i="170"/>
  <c r="AH322" i="170"/>
  <c r="AH323" i="170"/>
  <c r="AH324" i="170"/>
  <c r="AH325" i="170"/>
  <c r="AH326" i="170"/>
  <c r="AH327" i="170"/>
  <c r="AH328" i="170"/>
  <c r="AH329" i="170"/>
  <c r="AH330" i="170"/>
  <c r="AH331" i="170"/>
  <c r="AH332" i="170"/>
  <c r="AH333" i="170"/>
  <c r="AH334" i="170"/>
  <c r="AH335" i="170"/>
  <c r="AH336" i="170"/>
  <c r="AH337" i="170"/>
  <c r="AH338" i="170"/>
  <c r="AH339" i="170"/>
  <c r="AH340" i="170"/>
  <c r="AH341" i="170"/>
  <c r="AH342" i="170"/>
  <c r="AH343" i="170"/>
  <c r="AH344" i="170"/>
  <c r="AH345" i="170"/>
  <c r="AH346" i="170"/>
  <c r="AH347" i="170"/>
  <c r="AH348" i="170"/>
  <c r="AH349" i="170"/>
  <c r="AH350" i="170"/>
  <c r="AH351" i="170"/>
  <c r="AH352" i="170"/>
  <c r="AH353" i="170"/>
  <c r="AH354" i="170"/>
  <c r="AH355" i="170"/>
  <c r="AH356" i="170"/>
  <c r="AH357" i="170"/>
  <c r="AH358" i="170"/>
  <c r="AH359" i="170"/>
  <c r="AH360" i="170"/>
  <c r="AH361" i="170"/>
  <c r="AH362" i="170"/>
  <c r="AH363" i="170"/>
  <c r="AH364" i="170"/>
  <c r="AH365" i="170"/>
  <c r="AH366" i="170"/>
  <c r="AH367" i="170"/>
  <c r="AH368" i="170"/>
  <c r="AH369" i="170"/>
  <c r="AH370" i="170"/>
  <c r="AH371" i="170"/>
  <c r="AH372" i="170"/>
  <c r="AH373" i="170"/>
  <c r="AH374" i="170"/>
  <c r="AH375" i="170"/>
  <c r="AH376" i="170"/>
  <c r="AH377" i="170"/>
  <c r="AH378" i="170"/>
  <c r="AH379" i="170"/>
  <c r="AH380" i="170"/>
  <c r="AH381" i="170"/>
  <c r="AH382" i="170"/>
  <c r="AH383" i="170"/>
  <c r="AH384" i="170"/>
  <c r="AH385" i="170"/>
  <c r="AH386" i="170"/>
  <c r="AH387" i="170"/>
  <c r="AH388" i="170"/>
  <c r="AH389" i="170"/>
  <c r="AH390" i="170"/>
  <c r="AH391" i="170"/>
  <c r="AH392" i="170"/>
  <c r="AH393" i="170"/>
  <c r="AH394" i="170"/>
  <c r="AH395" i="170"/>
  <c r="AH396" i="170"/>
  <c r="AH397" i="170"/>
  <c r="AH398" i="170"/>
  <c r="AH399" i="170"/>
  <c r="AH400" i="170"/>
  <c r="AH401" i="170"/>
  <c r="AH402" i="170"/>
  <c r="AH403" i="170"/>
  <c r="AH404" i="170"/>
  <c r="AH405" i="170"/>
  <c r="AH406" i="170"/>
  <c r="AH407" i="170"/>
  <c r="AH408" i="170"/>
  <c r="AH409" i="170"/>
  <c r="AH410" i="170"/>
  <c r="AH411" i="170"/>
  <c r="AH412" i="170"/>
  <c r="AH413" i="170"/>
  <c r="AH414" i="170"/>
  <c r="AH415" i="170"/>
  <c r="AH416" i="170"/>
  <c r="AH417" i="170"/>
  <c r="AH418" i="170"/>
  <c r="AH419" i="170"/>
  <c r="AH420" i="170"/>
  <c r="AH421" i="170"/>
  <c r="AH422" i="170"/>
  <c r="AH423" i="170"/>
  <c r="AH424" i="170"/>
  <c r="AH425" i="170"/>
  <c r="AH426" i="170"/>
  <c r="AH427" i="170"/>
  <c r="AH428" i="170"/>
  <c r="AH429" i="170"/>
  <c r="AH430" i="170"/>
  <c r="AH431" i="170"/>
  <c r="AH432" i="170"/>
  <c r="AH433" i="170"/>
  <c r="AH434" i="170"/>
  <c r="AH435" i="170"/>
  <c r="AH436" i="170"/>
  <c r="AH437" i="170"/>
  <c r="AH438" i="170"/>
  <c r="AH439" i="170"/>
  <c r="AH440" i="170"/>
  <c r="AH441" i="170"/>
  <c r="AH442" i="170"/>
  <c r="AH443" i="170"/>
  <c r="AH444" i="170"/>
  <c r="AH445" i="170"/>
  <c r="AH446" i="170"/>
  <c r="AH447" i="170"/>
  <c r="AH448" i="170"/>
  <c r="AH449" i="170"/>
  <c r="AH450" i="170"/>
  <c r="AH451" i="170"/>
  <c r="AH452" i="170"/>
  <c r="AH453" i="170"/>
  <c r="AH454" i="170"/>
  <c r="AH455" i="170"/>
  <c r="AH456" i="170"/>
  <c r="AH457" i="170"/>
  <c r="AH458" i="170"/>
  <c r="AH459" i="170"/>
  <c r="AH460" i="170"/>
  <c r="AH461" i="170"/>
  <c r="AH462" i="170"/>
  <c r="AH463" i="170"/>
  <c r="AH464" i="170"/>
  <c r="AH465" i="170"/>
  <c r="AH466" i="170"/>
  <c r="AH467" i="170"/>
  <c r="AH468" i="170"/>
  <c r="AH469" i="170"/>
  <c r="AH470" i="170"/>
  <c r="AH471" i="170"/>
  <c r="AH472" i="170"/>
  <c r="AH473" i="170"/>
  <c r="AH474" i="170"/>
  <c r="AH475" i="170"/>
  <c r="AH476" i="170"/>
  <c r="AH477" i="170"/>
  <c r="AH478" i="170"/>
  <c r="AH479" i="170"/>
  <c r="AH480" i="170"/>
  <c r="AH481" i="170"/>
  <c r="AH482" i="170"/>
  <c r="AH483" i="170"/>
  <c r="AH484" i="170"/>
  <c r="AH485" i="170"/>
  <c r="AH486" i="170"/>
  <c r="AH487" i="170"/>
  <c r="AH488" i="170"/>
  <c r="AH489" i="170"/>
  <c r="AH490" i="170"/>
  <c r="AH491" i="170"/>
  <c r="AH492" i="170"/>
  <c r="AH493" i="170"/>
  <c r="AH494" i="170"/>
  <c r="AH495" i="170"/>
  <c r="AH496" i="170"/>
  <c r="AH497" i="170"/>
  <c r="AH498" i="170"/>
  <c r="AH499" i="170"/>
  <c r="AH500" i="170"/>
  <c r="AH501" i="170"/>
  <c r="AH502" i="170"/>
  <c r="AH503" i="170"/>
  <c r="AH504" i="170"/>
  <c r="AH505" i="170"/>
  <c r="AH506" i="170"/>
  <c r="AH507" i="170"/>
  <c r="AH508" i="170"/>
  <c r="AH509" i="170"/>
  <c r="AH510" i="170"/>
  <c r="AH511" i="170"/>
  <c r="AH512" i="170"/>
  <c r="AH513" i="170"/>
  <c r="AH514" i="170"/>
  <c r="AH515" i="170"/>
  <c r="AH516" i="170"/>
  <c r="AH517" i="170"/>
  <c r="AH518" i="170"/>
  <c r="AH519" i="170"/>
  <c r="AH520" i="170"/>
  <c r="AH521" i="170"/>
  <c r="AH522" i="170"/>
  <c r="AH523" i="170"/>
  <c r="AH524" i="170"/>
  <c r="AH525" i="170"/>
  <c r="AH526" i="170"/>
  <c r="AH527" i="170"/>
  <c r="AH528" i="170"/>
  <c r="AH529" i="170"/>
  <c r="AH530" i="170"/>
  <c r="AH531" i="170"/>
  <c r="AH532" i="170"/>
  <c r="AH533" i="170"/>
  <c r="AH534" i="170"/>
  <c r="AH535" i="170"/>
  <c r="AH536" i="170"/>
  <c r="AH537" i="170"/>
  <c r="AH538" i="170"/>
  <c r="AH539" i="170"/>
  <c r="AH540" i="170"/>
  <c r="AH541" i="170"/>
  <c r="AH542" i="170"/>
  <c r="AH543" i="170"/>
  <c r="AH544" i="170"/>
  <c r="AH545" i="170"/>
  <c r="AH546" i="170"/>
  <c r="AH547" i="170"/>
  <c r="AH548" i="170"/>
  <c r="AH549" i="170"/>
  <c r="AH550" i="170"/>
  <c r="AH551" i="170"/>
  <c r="AH552" i="170"/>
  <c r="AH553" i="170"/>
  <c r="AH554" i="170"/>
  <c r="AH555" i="170"/>
  <c r="AH556" i="170"/>
  <c r="AH557" i="170"/>
  <c r="AH558" i="170"/>
  <c r="AH559" i="170"/>
  <c r="AH560" i="170"/>
  <c r="AH561" i="170"/>
  <c r="AH562" i="170"/>
  <c r="AH563" i="170"/>
  <c r="AH564" i="170"/>
  <c r="AH565" i="170"/>
  <c r="AH566" i="170"/>
  <c r="AH567" i="170"/>
  <c r="AH568" i="170"/>
  <c r="AH569" i="170"/>
  <c r="AH570" i="170"/>
  <c r="AH571" i="170"/>
  <c r="AH572" i="170"/>
  <c r="AH573" i="170"/>
  <c r="AH574" i="170"/>
  <c r="AH575" i="170"/>
  <c r="AH576" i="170"/>
  <c r="AH577" i="170"/>
  <c r="AH578" i="170"/>
  <c r="AH579" i="170"/>
  <c r="AH580" i="170"/>
  <c r="AH581" i="170"/>
  <c r="AH582" i="170"/>
  <c r="AH583" i="170"/>
  <c r="AH584" i="170"/>
  <c r="AH585" i="170"/>
  <c r="AH586" i="170"/>
  <c r="AH587" i="170"/>
  <c r="AH588" i="170"/>
  <c r="AH589" i="170"/>
  <c r="AH590" i="170"/>
  <c r="AH591" i="170"/>
  <c r="AH592" i="170"/>
  <c r="AH593" i="170"/>
  <c r="AH594" i="170"/>
  <c r="AH595" i="170"/>
  <c r="AH596" i="170"/>
  <c r="AH597" i="170"/>
  <c r="AH598" i="170"/>
  <c r="AH599" i="170"/>
  <c r="AH600" i="170"/>
  <c r="AH601" i="170"/>
  <c r="AH602" i="170"/>
  <c r="AH603" i="170"/>
  <c r="AH604" i="170"/>
  <c r="AH605" i="170"/>
  <c r="AH606" i="170"/>
  <c r="AH607" i="170"/>
  <c r="AH608" i="170"/>
  <c r="AH609" i="170"/>
  <c r="AH610" i="170"/>
  <c r="AH611" i="170"/>
  <c r="AH612" i="170"/>
  <c r="AH613" i="170"/>
  <c r="AH614" i="170"/>
  <c r="AH615" i="170"/>
  <c r="AH616" i="170"/>
  <c r="AH617" i="170"/>
  <c r="AH618" i="170"/>
  <c r="AH619" i="170"/>
  <c r="AH620" i="170"/>
  <c r="AH621" i="170"/>
  <c r="AH622" i="170"/>
  <c r="AH623" i="170"/>
  <c r="AH624" i="170"/>
  <c r="AH625" i="170"/>
  <c r="AH626" i="170"/>
  <c r="AH627" i="170"/>
  <c r="AH628" i="170"/>
  <c r="AH629" i="170"/>
  <c r="AH630" i="170"/>
  <c r="AH631" i="170"/>
  <c r="AH632" i="170"/>
  <c r="AH633" i="170"/>
  <c r="AH634" i="170"/>
  <c r="AH635" i="170"/>
  <c r="AH636" i="170"/>
  <c r="AH637" i="170"/>
  <c r="AH638" i="170"/>
  <c r="AH639" i="170"/>
  <c r="AH640" i="170"/>
  <c r="AH641" i="170"/>
  <c r="AH642" i="170"/>
  <c r="AH643" i="170"/>
  <c r="AH644" i="170"/>
  <c r="AH645" i="170"/>
  <c r="AH646" i="170"/>
  <c r="AH647" i="170"/>
  <c r="AH648" i="170"/>
  <c r="AH649" i="170"/>
  <c r="AH650" i="170"/>
  <c r="AH651" i="170"/>
  <c r="AH652" i="170"/>
  <c r="AH653" i="170"/>
  <c r="AH654" i="170"/>
  <c r="AH655" i="170"/>
  <c r="AH656" i="170"/>
  <c r="AH657" i="170"/>
  <c r="AH658" i="170"/>
  <c r="AH659" i="170"/>
  <c r="AH660" i="170"/>
  <c r="AH661" i="170"/>
  <c r="AH662" i="170"/>
  <c r="AH663" i="170"/>
  <c r="AH664" i="170"/>
  <c r="AH665" i="170"/>
  <c r="AH666" i="170"/>
  <c r="AH667" i="170"/>
  <c r="AH668" i="170"/>
  <c r="AH669" i="170"/>
  <c r="AH670" i="170"/>
  <c r="AH671" i="170"/>
  <c r="AH672" i="170"/>
  <c r="AH673" i="170"/>
  <c r="AH674" i="170"/>
  <c r="AH675" i="170"/>
  <c r="AH676" i="170"/>
  <c r="AH677" i="170"/>
  <c r="AH678" i="170"/>
  <c r="AH679" i="170"/>
  <c r="AH680" i="170"/>
  <c r="AH681" i="170"/>
  <c r="AH682" i="170"/>
  <c r="AH683" i="170"/>
  <c r="AH684" i="170"/>
  <c r="AH685" i="170"/>
  <c r="AH686" i="170"/>
  <c r="AH687" i="170"/>
  <c r="AH688" i="170"/>
  <c r="AH689" i="170"/>
  <c r="AH690" i="170"/>
  <c r="AH691" i="170"/>
  <c r="AH692" i="170"/>
  <c r="AH693" i="170"/>
  <c r="AH694" i="170"/>
  <c r="AH695" i="170"/>
  <c r="AH696" i="170"/>
  <c r="AH697" i="170"/>
  <c r="AH698" i="170"/>
  <c r="AH699" i="170"/>
  <c r="AH700" i="170"/>
  <c r="AH701" i="170"/>
  <c r="AH702" i="170"/>
  <c r="AH703" i="170"/>
  <c r="AH704" i="170"/>
  <c r="AH705" i="170"/>
  <c r="AH706" i="170"/>
  <c r="AH707" i="170"/>
  <c r="AH708" i="170"/>
  <c r="AH709" i="170"/>
  <c r="AH710" i="170"/>
  <c r="AH711" i="170"/>
  <c r="AH712" i="170"/>
  <c r="AH713" i="170"/>
  <c r="AH714" i="170"/>
  <c r="AH715" i="170"/>
  <c r="AH716" i="170"/>
  <c r="AH717" i="170"/>
  <c r="AH718" i="170"/>
  <c r="AH719" i="170"/>
  <c r="AH720" i="170"/>
  <c r="AH721" i="170"/>
  <c r="AH722" i="170"/>
  <c r="AH723" i="170"/>
  <c r="AH724" i="170"/>
  <c r="AH725" i="170"/>
  <c r="AH726" i="170"/>
  <c r="AH727" i="170"/>
  <c r="AH728" i="170"/>
  <c r="AH729" i="170"/>
  <c r="AH730" i="170"/>
  <c r="AH731" i="170"/>
  <c r="AH732" i="170"/>
  <c r="AH733" i="170"/>
  <c r="AH734" i="170"/>
  <c r="AH735" i="170"/>
  <c r="AH736" i="170"/>
  <c r="AH737" i="170"/>
  <c r="AH738" i="170"/>
  <c r="AH739" i="170"/>
  <c r="AH740" i="170"/>
  <c r="AH741" i="170"/>
  <c r="AH742" i="170"/>
  <c r="AH743" i="170"/>
  <c r="AH744" i="170"/>
  <c r="AH745" i="170"/>
  <c r="AH746" i="170"/>
  <c r="AH747" i="170"/>
  <c r="AH748" i="170"/>
  <c r="AH749" i="170"/>
  <c r="AH750" i="170"/>
  <c r="AH751" i="170"/>
  <c r="AH752" i="170"/>
  <c r="AH753" i="170"/>
  <c r="AH754" i="170"/>
  <c r="AH755" i="170"/>
  <c r="AH756" i="170"/>
  <c r="AH757" i="170"/>
  <c r="AH758" i="170"/>
  <c r="AH759" i="170"/>
  <c r="AH760" i="170"/>
  <c r="AH761" i="170"/>
  <c r="AH762" i="170"/>
  <c r="AH763" i="170"/>
  <c r="AH764" i="170"/>
  <c r="AH765" i="170"/>
  <c r="AH766" i="170"/>
  <c r="AH767" i="170"/>
  <c r="AH768" i="170"/>
  <c r="AH769" i="170"/>
  <c r="AH770" i="170"/>
  <c r="AH771" i="170"/>
  <c r="AH772" i="170"/>
  <c r="AH773" i="170"/>
  <c r="AH774" i="170"/>
  <c r="AH775" i="170"/>
  <c r="AH776" i="170"/>
  <c r="AH777" i="170"/>
  <c r="AH778" i="170"/>
  <c r="AH779" i="170"/>
  <c r="AH780" i="170"/>
  <c r="AH781" i="170"/>
  <c r="AH782" i="170"/>
  <c r="AH783" i="170"/>
  <c r="AH784" i="170"/>
  <c r="AH785" i="170"/>
  <c r="AH786" i="170"/>
  <c r="AH787" i="170"/>
  <c r="AH788" i="170"/>
  <c r="AH789" i="170"/>
  <c r="AH790" i="170"/>
  <c r="AH791" i="170"/>
  <c r="AH792" i="170"/>
  <c r="AH793" i="170"/>
  <c r="AH794" i="170"/>
  <c r="AH795" i="170"/>
  <c r="AH796" i="170"/>
  <c r="AH797" i="170"/>
  <c r="AH798" i="170"/>
  <c r="AH799" i="170"/>
  <c r="AH800" i="170"/>
  <c r="AH801" i="170"/>
  <c r="AH802" i="170"/>
  <c r="AH803" i="170"/>
  <c r="AH804" i="170"/>
  <c r="AH805" i="170"/>
  <c r="AH806" i="170"/>
  <c r="AH807" i="170"/>
  <c r="AH808" i="170"/>
  <c r="AH809" i="170"/>
  <c r="AH810" i="170"/>
  <c r="AH811" i="170"/>
  <c r="AH812" i="170"/>
  <c r="AH813" i="170"/>
  <c r="AH814" i="170"/>
  <c r="AH815" i="170"/>
  <c r="AH816" i="170"/>
  <c r="AH817" i="170"/>
  <c r="AH818" i="170"/>
  <c r="AH819" i="170"/>
  <c r="AH820" i="170"/>
  <c r="AH821" i="170"/>
  <c r="AH822" i="170"/>
  <c r="AH823" i="170"/>
  <c r="AH824" i="170"/>
  <c r="AH825" i="170"/>
  <c r="AH826" i="170"/>
  <c r="AH827" i="170"/>
  <c r="AH828" i="170"/>
  <c r="AH829" i="170"/>
  <c r="AH830" i="170"/>
  <c r="AH831" i="170"/>
  <c r="AH832" i="170"/>
  <c r="AH833" i="170"/>
  <c r="AH834" i="170"/>
  <c r="AH835" i="170"/>
  <c r="AH836" i="170"/>
  <c r="AH837" i="170"/>
  <c r="AH838" i="170"/>
  <c r="AH839" i="170"/>
  <c r="AH840" i="170"/>
  <c r="AH841" i="170"/>
  <c r="AH842" i="170"/>
  <c r="AH843" i="170"/>
  <c r="AH844" i="170"/>
  <c r="AH845" i="170"/>
  <c r="AH846" i="170"/>
  <c r="AH847" i="170"/>
  <c r="AH848" i="170"/>
  <c r="AH849" i="170"/>
  <c r="AH850" i="170"/>
  <c r="AH851" i="170"/>
  <c r="AH852" i="170"/>
  <c r="AH853" i="170"/>
  <c r="AH854" i="170"/>
  <c r="AH855" i="170"/>
  <c r="AH856" i="170"/>
  <c r="AH857" i="170"/>
  <c r="AH858" i="170"/>
  <c r="AH859" i="170"/>
  <c r="AH860" i="170"/>
  <c r="AH861" i="170"/>
  <c r="AH862" i="170"/>
  <c r="AH863" i="170"/>
  <c r="AH864" i="170"/>
  <c r="AH865" i="170"/>
  <c r="AH866" i="170"/>
  <c r="AH867" i="170"/>
  <c r="AH868" i="170"/>
  <c r="AH869" i="170"/>
  <c r="AH870" i="170"/>
  <c r="AH871" i="170"/>
  <c r="AH872" i="170"/>
  <c r="AH873" i="170"/>
  <c r="AH874" i="170"/>
  <c r="AH875" i="170"/>
  <c r="AH876" i="170"/>
  <c r="AH877" i="170"/>
  <c r="AH878" i="170"/>
  <c r="AH879" i="170"/>
  <c r="AH880" i="170"/>
  <c r="AH881" i="170"/>
  <c r="AH882" i="170"/>
  <c r="AH883" i="170"/>
  <c r="AH884" i="170"/>
  <c r="AH885" i="170"/>
  <c r="AH886" i="170"/>
  <c r="AH887" i="170"/>
  <c r="AH888" i="170"/>
  <c r="AH889" i="170"/>
  <c r="AH890" i="170"/>
  <c r="AH891" i="170"/>
  <c r="AH892" i="170"/>
  <c r="AH893" i="170"/>
  <c r="AH894" i="170"/>
  <c r="AH895" i="170"/>
  <c r="AH896" i="170"/>
  <c r="AH897" i="170"/>
  <c r="AH898" i="170"/>
  <c r="AH899" i="170"/>
  <c r="AH900" i="170"/>
  <c r="AH901" i="170"/>
  <c r="AH902" i="170"/>
  <c r="AH903" i="170"/>
  <c r="AH904" i="170"/>
  <c r="AH905" i="170"/>
  <c r="AH906" i="170"/>
  <c r="AH907" i="170"/>
  <c r="AH908" i="170"/>
  <c r="AH909" i="170"/>
  <c r="AH910" i="170"/>
  <c r="AH911" i="170"/>
  <c r="AH912" i="170"/>
  <c r="AH913" i="170"/>
  <c r="AH914" i="170"/>
  <c r="AH915" i="170"/>
  <c r="AH916" i="170"/>
  <c r="AH917" i="170"/>
  <c r="AH918" i="170"/>
  <c r="AH919" i="170"/>
  <c r="AH920" i="170"/>
  <c r="AH921" i="170"/>
  <c r="AH922" i="170"/>
  <c r="AH923" i="170"/>
  <c r="AH924" i="170"/>
  <c r="AH925" i="170"/>
  <c r="AH926" i="170"/>
  <c r="AH927" i="170"/>
  <c r="AH928" i="170"/>
  <c r="AH929" i="170"/>
  <c r="AH930" i="170"/>
  <c r="AH931" i="170"/>
  <c r="AH932" i="170"/>
  <c r="AH933" i="170"/>
  <c r="AH934" i="170"/>
  <c r="AH935" i="170"/>
  <c r="AH936" i="170"/>
  <c r="AH937" i="170"/>
  <c r="AH938" i="170"/>
  <c r="AH939" i="170"/>
  <c r="AH940" i="170"/>
  <c r="AH941" i="170"/>
  <c r="AH942" i="170"/>
  <c r="AH943" i="170"/>
  <c r="AH944" i="170"/>
  <c r="AH945" i="170"/>
  <c r="AH946" i="170"/>
  <c r="AH947" i="170"/>
  <c r="AH948" i="170"/>
  <c r="AH949" i="170"/>
  <c r="AH950" i="170"/>
  <c r="AH951" i="170"/>
  <c r="AH952" i="170"/>
  <c r="AH953" i="170"/>
  <c r="AH954" i="170"/>
  <c r="AH955" i="170"/>
  <c r="AH956" i="170"/>
  <c r="AH957" i="170"/>
  <c r="AH958" i="170"/>
  <c r="AH959" i="170"/>
  <c r="AH960" i="170"/>
  <c r="AH961" i="170"/>
  <c r="AH962" i="170"/>
  <c r="AH963" i="170"/>
  <c r="AH964" i="170"/>
  <c r="AH965" i="170"/>
  <c r="AH966" i="170"/>
  <c r="AH967" i="170"/>
  <c r="AH968" i="170"/>
  <c r="AH969" i="170"/>
  <c r="AH970" i="170"/>
  <c r="AH971" i="170"/>
  <c r="AH972" i="170"/>
  <c r="AH973" i="170"/>
  <c r="AH974" i="170"/>
  <c r="AH975" i="170"/>
  <c r="AH976" i="170"/>
  <c r="AH977" i="170"/>
  <c r="AH978" i="170"/>
  <c r="AH979" i="170"/>
  <c r="AH980" i="170"/>
  <c r="AH981" i="170"/>
  <c r="AH982" i="170"/>
  <c r="AH983" i="170"/>
  <c r="AH984" i="170"/>
  <c r="AH985" i="170"/>
  <c r="AH986" i="170"/>
  <c r="AH987" i="170"/>
  <c r="AH988" i="170"/>
  <c r="AH989" i="170"/>
  <c r="AH990" i="170"/>
  <c r="AH991" i="170"/>
  <c r="AH992" i="170"/>
  <c r="AH993" i="170"/>
  <c r="AH994" i="170"/>
  <c r="AH995" i="170"/>
  <c r="AH996" i="170"/>
  <c r="AH997" i="170"/>
  <c r="AH998" i="170"/>
  <c r="AH999" i="170"/>
  <c r="AH1000" i="170"/>
  <c r="AH1001" i="170"/>
  <c r="AH1002" i="170"/>
  <c r="AH1003" i="170"/>
  <c r="AH1004" i="170"/>
  <c r="AH1005" i="170"/>
  <c r="AH1006" i="170"/>
  <c r="AH1007" i="170"/>
  <c r="AH1008" i="170"/>
  <c r="AH1009" i="170"/>
  <c r="AH1010" i="170"/>
  <c r="AH1011" i="170"/>
  <c r="AH1012" i="170"/>
  <c r="AH1013" i="170"/>
  <c r="AH1014" i="170"/>
  <c r="AH1015" i="170"/>
  <c r="AH1016" i="170"/>
  <c r="AH1017" i="170"/>
  <c r="AH1018" i="170"/>
  <c r="AH1019" i="170"/>
  <c r="AH1020" i="170"/>
  <c r="AH1021" i="170"/>
  <c r="AH1022" i="170"/>
  <c r="AH1023" i="170"/>
  <c r="AH1024" i="170"/>
  <c r="AH1025" i="170"/>
  <c r="AH1026" i="170"/>
  <c r="AH1027" i="170"/>
  <c r="AH1028" i="170"/>
  <c r="AH1029" i="170"/>
  <c r="AH1030" i="170"/>
  <c r="AH1031" i="170"/>
  <c r="AH1032" i="170"/>
  <c r="AH1033" i="170"/>
  <c r="AH1034" i="170"/>
  <c r="AH1035" i="170"/>
  <c r="AH1036" i="170"/>
  <c r="AH1037" i="170"/>
  <c r="AH1038" i="170"/>
  <c r="AH1039" i="170"/>
  <c r="AH1040" i="170"/>
  <c r="AH1041" i="170"/>
  <c r="AH1042" i="170"/>
  <c r="AH1043" i="170"/>
  <c r="AH1044" i="170"/>
  <c r="AH1045" i="170"/>
  <c r="AH1046" i="170"/>
  <c r="AH1047" i="170"/>
  <c r="AH1048" i="170"/>
  <c r="AH1049" i="170"/>
  <c r="AH1050" i="170"/>
  <c r="AH1051" i="170"/>
  <c r="AH1052" i="170"/>
  <c r="AH1053" i="170"/>
  <c r="AH1054" i="170"/>
  <c r="AH1055" i="170"/>
  <c r="AH1056" i="170"/>
  <c r="AH1057" i="170"/>
  <c r="AH1058" i="170"/>
  <c r="AH1059" i="170"/>
  <c r="AH1060" i="170"/>
  <c r="AH1061" i="170"/>
  <c r="AH1062" i="170"/>
  <c r="AH1063" i="170"/>
  <c r="AH1064" i="170"/>
  <c r="AH1065" i="170"/>
  <c r="AH1066" i="170"/>
  <c r="AH1067" i="170"/>
  <c r="AH1068" i="170"/>
  <c r="AH1069" i="170"/>
  <c r="AH1070" i="170"/>
  <c r="AH1071" i="170"/>
  <c r="AH1072" i="170"/>
  <c r="AH1073" i="170"/>
  <c r="AH1074" i="170"/>
  <c r="AH1075" i="170"/>
  <c r="AH1076" i="170"/>
  <c r="AH1077" i="170"/>
  <c r="AH1078" i="170"/>
  <c r="AH1079" i="170"/>
  <c r="AH1080" i="170"/>
  <c r="AH1081" i="170"/>
  <c r="AH1082" i="170"/>
  <c r="AH1083" i="170"/>
  <c r="AH1084" i="170"/>
  <c r="AH1085" i="170"/>
  <c r="AH1086" i="170"/>
  <c r="AH1087" i="170"/>
  <c r="AH1088" i="170"/>
  <c r="AH1089" i="170"/>
  <c r="AH1090" i="170"/>
  <c r="AH1091" i="170"/>
  <c r="AH1092" i="170"/>
  <c r="AH1093" i="170"/>
  <c r="AH1094" i="170"/>
  <c r="AH1095" i="170"/>
  <c r="AH1096" i="170"/>
  <c r="AH1097" i="170"/>
  <c r="AH1098" i="170"/>
  <c r="AH1099" i="170"/>
  <c r="AH1100" i="170"/>
  <c r="AH1101" i="170"/>
  <c r="AH1102" i="170"/>
  <c r="AH1103" i="170"/>
  <c r="AH1104" i="170"/>
  <c r="AH1105" i="170"/>
  <c r="AH1106" i="170"/>
  <c r="AH1107" i="170"/>
  <c r="AH1108" i="170"/>
  <c r="AH1109" i="170"/>
  <c r="AH1110" i="170"/>
  <c r="AH1111" i="170"/>
  <c r="AH1112" i="170"/>
  <c r="AH1113" i="170"/>
  <c r="AH1114" i="170"/>
  <c r="AH1115" i="170"/>
  <c r="AH1116" i="170"/>
  <c r="AH1117" i="170"/>
  <c r="AH1118" i="170"/>
  <c r="AH1119" i="170"/>
  <c r="AH1120" i="170"/>
  <c r="AH1121" i="170"/>
  <c r="AH1122" i="170"/>
  <c r="AH1123" i="170"/>
  <c r="AH1124" i="170"/>
  <c r="AH1125" i="170"/>
  <c r="AH1126" i="170"/>
  <c r="AH1127" i="170"/>
  <c r="AH1128" i="170"/>
  <c r="AH1129" i="170"/>
  <c r="AH1130" i="170"/>
  <c r="AH1131" i="170"/>
  <c r="AH1132" i="170"/>
  <c r="AH1133" i="170"/>
  <c r="AH1134" i="170"/>
  <c r="AH1135" i="170"/>
  <c r="AH1136" i="170"/>
  <c r="AH1137" i="170"/>
  <c r="AH1138" i="170"/>
  <c r="AH1139" i="170"/>
  <c r="AH1140" i="170"/>
  <c r="AH1141" i="170"/>
  <c r="AH1142" i="170"/>
  <c r="AH1143" i="170"/>
  <c r="AH1144" i="170"/>
  <c r="AH1145" i="170"/>
  <c r="AH1146" i="170"/>
  <c r="AH1147" i="170"/>
  <c r="AH1148" i="170"/>
  <c r="AH1149" i="170"/>
  <c r="AH1150" i="170"/>
  <c r="AH1151" i="170"/>
  <c r="AH1152" i="170"/>
  <c r="AH1153" i="170"/>
  <c r="AH1154" i="170"/>
  <c r="AH1155" i="170"/>
  <c r="AH1156" i="170"/>
  <c r="AH1157" i="170"/>
  <c r="AH1158" i="170"/>
  <c r="AH1159" i="170"/>
  <c r="AH1160" i="170"/>
  <c r="AH1161" i="170"/>
  <c r="AH1162" i="170"/>
  <c r="AH1163" i="170"/>
  <c r="AH1164" i="170"/>
  <c r="AH1165" i="170"/>
  <c r="AH1166" i="170"/>
  <c r="AH1167" i="170"/>
  <c r="AH1168" i="170"/>
  <c r="AH1169" i="170"/>
  <c r="AH1170" i="170"/>
  <c r="AH1171" i="170"/>
  <c r="AH1172" i="170"/>
  <c r="AH1173" i="170"/>
  <c r="AH1174" i="170"/>
  <c r="AH1175" i="170"/>
  <c r="AH1176" i="170"/>
  <c r="AH1177" i="170"/>
  <c r="AH1178" i="170"/>
  <c r="AH1179" i="170"/>
  <c r="AH1180" i="170"/>
  <c r="AH1181" i="170"/>
  <c r="AH1182" i="170"/>
  <c r="AH1183" i="170"/>
  <c r="AH1184" i="170"/>
  <c r="AH1185" i="170"/>
  <c r="AH1186" i="170"/>
  <c r="AH1187" i="170"/>
  <c r="AH1188" i="170"/>
  <c r="AH1189" i="170"/>
  <c r="AH1190" i="170"/>
  <c r="AH1191" i="170"/>
  <c r="AH1192" i="170"/>
  <c r="AH1193" i="170"/>
  <c r="AH1194" i="170"/>
  <c r="AH1195" i="170"/>
  <c r="AH1196" i="170"/>
  <c r="AH1197" i="170"/>
  <c r="AH1198" i="170"/>
  <c r="AH1199" i="170"/>
  <c r="AH1200" i="170"/>
  <c r="AH1201" i="170"/>
  <c r="AH1202" i="170"/>
  <c r="AH1203" i="170"/>
  <c r="AH1204" i="170"/>
  <c r="AH1205" i="170"/>
  <c r="AH1206" i="170"/>
  <c r="AH1207" i="170"/>
  <c r="AH1208" i="170"/>
  <c r="AH1209" i="170"/>
  <c r="AH1210" i="170"/>
  <c r="AH1211" i="170"/>
  <c r="AH1212" i="170"/>
  <c r="AH1213" i="170"/>
  <c r="AH1214" i="170"/>
  <c r="AH1215" i="170"/>
  <c r="AH1216" i="170"/>
  <c r="AH1217" i="170"/>
  <c r="AH1218" i="170"/>
  <c r="AH1219" i="170"/>
  <c r="AH1220" i="170"/>
  <c r="AH1221" i="170"/>
  <c r="AH1222" i="170"/>
  <c r="AH1223" i="170"/>
  <c r="AH1224" i="170"/>
  <c r="AH1225" i="170"/>
  <c r="AH1226" i="170"/>
  <c r="AH1227" i="170"/>
  <c r="AH1228" i="170"/>
  <c r="AH1229" i="170"/>
  <c r="AH1230" i="170"/>
  <c r="AH1231" i="170"/>
  <c r="AH1232" i="170"/>
  <c r="AH1233" i="170"/>
  <c r="AH1234" i="170"/>
  <c r="AH1235" i="170"/>
  <c r="AH1236" i="170"/>
  <c r="AH1237" i="170"/>
  <c r="AH1238" i="170"/>
  <c r="AH1239" i="170"/>
  <c r="AH1240" i="170"/>
  <c r="AH1241" i="170"/>
  <c r="AH1242" i="170"/>
  <c r="AH1243" i="170"/>
  <c r="AH1244" i="170"/>
  <c r="AH1245" i="170"/>
  <c r="AH1246" i="170"/>
  <c r="AH1247" i="170"/>
  <c r="AH1248" i="170"/>
  <c r="AH1249" i="170"/>
  <c r="AH1250" i="170"/>
  <c r="AH1251" i="170"/>
  <c r="AH1252" i="170"/>
  <c r="AH1253" i="170"/>
  <c r="AH1254" i="170"/>
  <c r="AH1255" i="170"/>
  <c r="AH1256" i="170"/>
  <c r="AH1257" i="170"/>
  <c r="AH1258" i="170"/>
  <c r="AH1259" i="170"/>
  <c r="AH1260" i="170"/>
  <c r="AH1261" i="170"/>
  <c r="AH1262" i="170"/>
  <c r="AH1263" i="170"/>
  <c r="AH1264" i="170"/>
  <c r="AH1265" i="170"/>
  <c r="AH1266" i="170"/>
  <c r="AH1267" i="170"/>
  <c r="AH1268" i="170"/>
  <c r="AH1269" i="170"/>
  <c r="AH1270" i="170"/>
  <c r="AH1271" i="170"/>
  <c r="AH1272" i="170"/>
  <c r="AH1273" i="170"/>
  <c r="AH1274" i="170"/>
  <c r="AH1275" i="170"/>
  <c r="AH1276" i="170"/>
  <c r="AH1277" i="170"/>
  <c r="AH1278" i="170"/>
  <c r="AH1279" i="170"/>
  <c r="AH1280" i="170"/>
  <c r="AH1281" i="170"/>
  <c r="AH1282" i="170"/>
  <c r="AH1283" i="170"/>
  <c r="AH1284" i="170"/>
  <c r="AH1285" i="170"/>
  <c r="AH1286" i="170"/>
  <c r="AH1287" i="170"/>
  <c r="AH1288" i="170"/>
  <c r="AH1289" i="170"/>
  <c r="AH1290" i="170"/>
  <c r="AH1291" i="170"/>
  <c r="AH1292" i="170"/>
  <c r="AH1293" i="170"/>
  <c r="AH1294" i="170"/>
  <c r="AH1295" i="170"/>
  <c r="AH1296" i="170"/>
  <c r="AH1297" i="170"/>
  <c r="AH1298" i="170"/>
  <c r="AH1299" i="170"/>
  <c r="AH1300" i="170"/>
  <c r="AH1301" i="170"/>
  <c r="AH1302" i="170"/>
  <c r="AH1303" i="170"/>
  <c r="AH1304" i="170"/>
  <c r="AH1305" i="170"/>
  <c r="AH1306" i="170"/>
  <c r="AH1307" i="170"/>
  <c r="AH1308" i="170"/>
  <c r="AH1309" i="170"/>
  <c r="AH1310" i="170"/>
  <c r="AH1311" i="170"/>
  <c r="AH1312" i="170"/>
  <c r="AH1313" i="170"/>
  <c r="AH1314" i="170"/>
  <c r="AH1315" i="170"/>
  <c r="AH1316" i="170"/>
  <c r="AH1317" i="170"/>
  <c r="AH1318" i="170"/>
  <c r="AH1319" i="170"/>
  <c r="AH1320" i="170"/>
  <c r="AH1321" i="170"/>
  <c r="AH1322" i="170"/>
  <c r="AH1323" i="170"/>
  <c r="AH1324" i="170"/>
  <c r="AH1325" i="170"/>
  <c r="AH1326" i="170"/>
  <c r="AH1327" i="170"/>
  <c r="AH1328" i="170"/>
  <c r="AH1329" i="170"/>
  <c r="AH1330" i="170"/>
  <c r="AH1331" i="170"/>
  <c r="AH1332" i="170"/>
  <c r="AH1333" i="170"/>
  <c r="AH1334" i="170"/>
  <c r="AH1335" i="170"/>
  <c r="AH1336" i="170"/>
  <c r="AH1337" i="170"/>
  <c r="AH1338" i="170"/>
  <c r="AH1339" i="170"/>
  <c r="AH1340" i="170"/>
  <c r="AH1341" i="170"/>
  <c r="AH1342" i="170"/>
  <c r="AH1343" i="170"/>
  <c r="AH1344" i="170"/>
  <c r="AH1345" i="170"/>
  <c r="AH1346" i="170"/>
  <c r="AH1347" i="170"/>
  <c r="AH1348" i="170"/>
  <c r="AH1349" i="170"/>
  <c r="AH1350" i="170"/>
  <c r="AH1351" i="170"/>
  <c r="AH1352" i="170"/>
  <c r="AH1353" i="170"/>
  <c r="AH1354" i="170"/>
  <c r="AH1355" i="170"/>
  <c r="AH1356" i="170"/>
  <c r="AH1357" i="170"/>
  <c r="AH1358" i="170"/>
  <c r="AH1359" i="170"/>
  <c r="AH1360" i="170"/>
  <c r="AH1361" i="170"/>
  <c r="AH1362" i="170"/>
  <c r="AH1363" i="170"/>
  <c r="AH1364" i="170"/>
  <c r="AH1365" i="170"/>
  <c r="AH1366" i="170"/>
  <c r="AH1367" i="170"/>
  <c r="AH1368" i="170"/>
  <c r="AH1369" i="170"/>
  <c r="AH1370" i="170"/>
  <c r="AH1371" i="170"/>
  <c r="AH1372" i="170"/>
  <c r="AH1373" i="170"/>
  <c r="AH1374" i="170"/>
  <c r="AH1375" i="170"/>
  <c r="AH1376" i="170"/>
  <c r="AH1377" i="170"/>
  <c r="AH1378" i="170"/>
  <c r="AH1379" i="170"/>
  <c r="AH1380" i="170"/>
  <c r="AH1381" i="170"/>
  <c r="AH1382" i="170"/>
  <c r="AH1383" i="170"/>
  <c r="AH1384" i="170"/>
  <c r="AH1385" i="170"/>
  <c r="AH1386" i="170"/>
  <c r="AH1387" i="170"/>
  <c r="AH1388" i="170"/>
  <c r="AH1389" i="170"/>
  <c r="AH1390" i="170"/>
  <c r="AH1391" i="170"/>
  <c r="AH1392" i="170"/>
  <c r="AH1393" i="170"/>
  <c r="AH1394" i="170"/>
  <c r="AH1395" i="170"/>
  <c r="AH1396" i="170"/>
  <c r="AH1397" i="170"/>
  <c r="AH1398" i="170"/>
  <c r="AH1399" i="170"/>
  <c r="AH1400" i="170"/>
  <c r="AH1401" i="170"/>
  <c r="AH1402" i="170"/>
  <c r="AH1403" i="170"/>
  <c r="AH1404" i="170"/>
  <c r="AH1405" i="170"/>
  <c r="AH1406" i="170"/>
  <c r="AH1407" i="170"/>
  <c r="AH1408" i="170"/>
  <c r="AH1409" i="170"/>
  <c r="AH1410" i="170"/>
  <c r="AH1411" i="170"/>
  <c r="AH1412" i="170"/>
  <c r="AH1413" i="170"/>
  <c r="AH1414" i="170"/>
  <c r="AH1415" i="170"/>
  <c r="AH1416" i="170"/>
  <c r="AH1417" i="170"/>
  <c r="AH1418" i="170"/>
  <c r="AH1419" i="170"/>
  <c r="AH1420" i="170"/>
  <c r="AH1421" i="170"/>
  <c r="AH1422" i="170"/>
  <c r="AH1423" i="170"/>
  <c r="AH1424" i="170"/>
  <c r="AH1425" i="170"/>
  <c r="AH1426" i="170"/>
  <c r="AH1427" i="170"/>
  <c r="AH1428" i="170"/>
  <c r="AH1429" i="170"/>
  <c r="AH1430" i="170"/>
  <c r="AH1431" i="170"/>
  <c r="AH1432" i="170"/>
  <c r="AH1433" i="170"/>
  <c r="AH1434" i="170"/>
  <c r="AH1435" i="170"/>
  <c r="AH1436" i="170"/>
  <c r="AH1437" i="170"/>
  <c r="AH1438" i="170"/>
  <c r="AH1439" i="170"/>
  <c r="AH1440" i="170"/>
  <c r="AH1441" i="170"/>
  <c r="AH1442" i="170"/>
  <c r="AH1443" i="170"/>
  <c r="AH1444" i="170"/>
  <c r="AH1445" i="170"/>
  <c r="AH1446" i="170"/>
  <c r="AH1447" i="170"/>
  <c r="AH1448" i="170"/>
  <c r="AH1449" i="170"/>
  <c r="AH1450" i="170"/>
  <c r="AH1451" i="170"/>
  <c r="AH1452" i="170"/>
  <c r="AH1453" i="170"/>
  <c r="AH1454" i="170"/>
  <c r="AH1455" i="170"/>
  <c r="AH1456" i="170"/>
  <c r="AH1457" i="170"/>
  <c r="AH1458" i="170"/>
  <c r="AH1459" i="170"/>
  <c r="AH1460" i="170"/>
  <c r="AH1461" i="170"/>
  <c r="AH1462" i="170"/>
  <c r="AH1463" i="170"/>
  <c r="AH1464" i="170"/>
  <c r="AH1465" i="170"/>
  <c r="AH1466" i="170"/>
  <c r="AH1467" i="170"/>
  <c r="AH1468" i="170"/>
  <c r="AH1469" i="170"/>
  <c r="AH1470" i="170"/>
  <c r="AH1471" i="170"/>
  <c r="AH1472" i="170"/>
  <c r="AH1473" i="170"/>
  <c r="AH1474" i="170"/>
  <c r="AH1475" i="170"/>
  <c r="AH1476" i="170"/>
  <c r="AH1477" i="170"/>
  <c r="AH1478" i="170"/>
  <c r="AH1479" i="170"/>
  <c r="AH1480" i="170"/>
  <c r="AH1481" i="170"/>
  <c r="AH1482" i="170"/>
  <c r="AH1483" i="170"/>
  <c r="AH1484" i="170"/>
  <c r="AH1485" i="170"/>
  <c r="AH1486" i="170"/>
  <c r="AH1487" i="170"/>
  <c r="AH1488" i="170"/>
  <c r="AH1489" i="170"/>
  <c r="AH1490" i="170"/>
  <c r="AH1491" i="170"/>
  <c r="AH1492" i="170"/>
  <c r="AH1493" i="170"/>
  <c r="AH1494" i="170"/>
  <c r="AH1495" i="170"/>
  <c r="AH1496" i="170"/>
  <c r="AH1497" i="170"/>
  <c r="AH1498" i="170"/>
  <c r="AH1499" i="170"/>
  <c r="AH1500" i="170"/>
  <c r="AH1501" i="170"/>
  <c r="AH1502" i="170"/>
  <c r="AH1503" i="170"/>
  <c r="AH1504" i="170"/>
  <c r="AH1505" i="170"/>
  <c r="AH1506" i="170"/>
  <c r="AH1507" i="170"/>
  <c r="AH1508" i="170"/>
  <c r="AH1509" i="170"/>
  <c r="AH1510" i="170"/>
  <c r="AH1511" i="170"/>
  <c r="AH1512" i="170"/>
  <c r="AH1513" i="170"/>
  <c r="AH1514" i="170"/>
  <c r="AH1515" i="170"/>
  <c r="AH1516" i="170"/>
  <c r="AH1517" i="170"/>
  <c r="AH1518" i="170"/>
  <c r="AH1519" i="170"/>
  <c r="AH1520" i="170"/>
  <c r="AH1521" i="170"/>
  <c r="AH1522" i="170"/>
  <c r="AH1523" i="170"/>
  <c r="AH1524" i="170"/>
  <c r="AH1525" i="170"/>
  <c r="AH1526" i="170"/>
  <c r="AH1527" i="170"/>
  <c r="AH1528" i="170"/>
  <c r="AH1529" i="170"/>
  <c r="AH1530" i="170"/>
  <c r="AH1531" i="170"/>
  <c r="AH1532" i="170"/>
  <c r="AH1533" i="170"/>
  <c r="AH1534" i="170"/>
  <c r="AH1535" i="170"/>
  <c r="AH1536" i="170"/>
  <c r="AH1537" i="170"/>
  <c r="AH1538" i="170"/>
  <c r="AH1539" i="170"/>
  <c r="AH1540" i="170"/>
  <c r="AH1541" i="170"/>
  <c r="AH1542" i="170"/>
  <c r="AH1543" i="170"/>
  <c r="AH1544" i="170"/>
  <c r="AH1545" i="170"/>
  <c r="AH1546" i="170"/>
  <c r="AH1547" i="170"/>
  <c r="AH1548" i="170"/>
  <c r="AH1549" i="170"/>
  <c r="AH1550" i="170"/>
  <c r="AH1551" i="170"/>
  <c r="AH1552" i="170"/>
  <c r="AH1553" i="170"/>
  <c r="AH1554" i="170"/>
  <c r="AH1555" i="170"/>
  <c r="AH1556" i="170"/>
  <c r="AH1557" i="170"/>
  <c r="AH1558" i="170"/>
  <c r="AH1559" i="170"/>
  <c r="AH1560" i="170"/>
  <c r="AH1561" i="170"/>
  <c r="AH1562" i="170"/>
  <c r="AH1563" i="170"/>
  <c r="AH1564" i="170"/>
  <c r="AH1565" i="170"/>
  <c r="AH1566" i="170"/>
  <c r="AH1567" i="170"/>
  <c r="AH1568" i="170"/>
  <c r="AH1569" i="170"/>
  <c r="AH1570" i="170"/>
  <c r="AH1571" i="170"/>
  <c r="AH1572" i="170"/>
  <c r="AH1573" i="170"/>
  <c r="AH1574" i="170"/>
  <c r="AH1575" i="170"/>
  <c r="AH1576" i="170"/>
  <c r="AH1577" i="170"/>
  <c r="AH1578" i="170"/>
  <c r="AH1579" i="170"/>
  <c r="AH1580" i="170"/>
  <c r="AH1581" i="170"/>
  <c r="AH1582" i="170"/>
  <c r="AH1583" i="170"/>
  <c r="AH1584" i="170"/>
  <c r="AH1585" i="170"/>
  <c r="AH1586" i="170"/>
  <c r="AH1587" i="170"/>
  <c r="AH1588" i="170"/>
  <c r="AH1589" i="170"/>
  <c r="AH1590" i="170"/>
  <c r="AH1591" i="170"/>
  <c r="AH1592" i="170"/>
  <c r="AH1593" i="170"/>
  <c r="AH1594" i="170"/>
  <c r="AH1595" i="170"/>
  <c r="AH1596" i="170"/>
  <c r="AH1597" i="170"/>
  <c r="AH1598" i="170"/>
  <c r="AH1599" i="170"/>
  <c r="AH1600" i="170"/>
  <c r="AH1601" i="170"/>
  <c r="AH1602" i="170"/>
  <c r="AH1603" i="170"/>
  <c r="AH1604" i="170"/>
  <c r="AH1605" i="170"/>
  <c r="AH1606" i="170"/>
  <c r="AH1607" i="170"/>
  <c r="AH1608" i="170"/>
  <c r="AH1609" i="170"/>
  <c r="AH1610" i="170"/>
  <c r="AH1611" i="170"/>
  <c r="AH1612" i="170"/>
  <c r="AH1613" i="170"/>
  <c r="AH1614" i="170"/>
  <c r="AH1615" i="170"/>
  <c r="AH1616" i="170"/>
  <c r="AH1617" i="170"/>
  <c r="AH1618" i="170"/>
  <c r="AH1619" i="170"/>
  <c r="AH1620" i="170"/>
  <c r="AH1621" i="170"/>
  <c r="AH1622" i="170"/>
  <c r="AH1623" i="170"/>
  <c r="AH1624" i="170"/>
  <c r="AH1625" i="170"/>
  <c r="AH1626" i="170"/>
  <c r="AH1627" i="170"/>
  <c r="AH1628" i="170"/>
  <c r="AH1629" i="170"/>
  <c r="AH1630" i="170"/>
  <c r="AH1631" i="170"/>
  <c r="AH1632" i="170"/>
  <c r="AH1633" i="170"/>
  <c r="AH1634" i="170"/>
  <c r="AH1635" i="170"/>
  <c r="AH1636" i="170"/>
  <c r="AH1637" i="170"/>
  <c r="AH1638" i="170"/>
  <c r="AH1639" i="170"/>
  <c r="AH1640" i="170"/>
  <c r="AH1641" i="170"/>
  <c r="AH1642" i="170"/>
  <c r="AH1643" i="170"/>
  <c r="AH1644" i="170"/>
  <c r="AH1645" i="170"/>
  <c r="AH1646" i="170"/>
  <c r="AH1647" i="170"/>
  <c r="AH1648" i="170"/>
  <c r="AH1649" i="170"/>
  <c r="AH1650" i="170"/>
  <c r="AH1651" i="170"/>
  <c r="AH1652" i="170"/>
  <c r="AH1653" i="170"/>
  <c r="AH1654" i="170"/>
  <c r="AH1655" i="170"/>
  <c r="AH1656" i="170"/>
  <c r="AH1657" i="170"/>
  <c r="AH1658" i="170"/>
  <c r="AH1659" i="170"/>
  <c r="AH1660" i="170"/>
  <c r="AH1661" i="170"/>
  <c r="AH1662" i="170"/>
  <c r="AH1663" i="170"/>
  <c r="AH1664" i="170"/>
  <c r="AH1665" i="170"/>
  <c r="AH1666" i="170"/>
  <c r="AH1667" i="170"/>
  <c r="AH1668" i="170"/>
  <c r="AH1669" i="170"/>
  <c r="AH1670" i="170"/>
  <c r="AH1671" i="170"/>
  <c r="AH1672" i="170"/>
  <c r="AH1673" i="170"/>
  <c r="AH1674" i="170"/>
  <c r="AH1675" i="170"/>
  <c r="AH1676" i="170"/>
  <c r="AH1677" i="170"/>
  <c r="AH1678" i="170"/>
  <c r="AH1679" i="170"/>
  <c r="AH1680" i="170"/>
  <c r="AH1681" i="170"/>
  <c r="AH1682" i="170"/>
  <c r="AH1683" i="170"/>
  <c r="AH1684" i="170"/>
  <c r="AH1685" i="170"/>
  <c r="AH1686" i="170"/>
  <c r="AH1687" i="170"/>
  <c r="AH1688" i="170"/>
  <c r="AH1689" i="170"/>
  <c r="AH1690" i="170"/>
  <c r="AH1691" i="170"/>
  <c r="AH1692" i="170"/>
  <c r="AH1693" i="170"/>
  <c r="AH1694" i="170"/>
  <c r="AH1695" i="170"/>
  <c r="AH1696" i="170"/>
  <c r="AH1697" i="170"/>
  <c r="AH1698" i="170"/>
  <c r="AH1699" i="170"/>
  <c r="AH1700" i="170"/>
  <c r="AH1701" i="170"/>
  <c r="AH1702" i="170"/>
  <c r="AH1703" i="170"/>
  <c r="AH1704" i="170"/>
  <c r="AH1705" i="170"/>
  <c r="AH1706" i="170"/>
  <c r="AH1707" i="170"/>
  <c r="AH1708" i="170"/>
  <c r="AH1709" i="170"/>
  <c r="AH1710" i="170"/>
  <c r="AH1711" i="170"/>
  <c r="AH1712" i="170"/>
  <c r="AH1713" i="170"/>
  <c r="AH1714" i="170"/>
  <c r="AH1715" i="170"/>
  <c r="AH1716" i="170"/>
  <c r="AH1717" i="170"/>
  <c r="AH1718" i="170"/>
  <c r="AH1719" i="170"/>
  <c r="AH1720" i="170"/>
  <c r="AH1721" i="170"/>
  <c r="AH1722" i="170"/>
  <c r="AH1723" i="170"/>
  <c r="AH1724" i="170"/>
  <c r="AH1725" i="170"/>
  <c r="AH1726" i="170"/>
  <c r="AH1727" i="170"/>
  <c r="AH1728" i="170"/>
  <c r="AH1729" i="170"/>
  <c r="AH1730" i="170"/>
  <c r="AH1731" i="170"/>
  <c r="AH1732" i="170"/>
  <c r="AH1733" i="170"/>
  <c r="AH1734" i="170"/>
  <c r="AH1735" i="170"/>
  <c r="AH1736" i="170"/>
  <c r="AH1737" i="170"/>
  <c r="AH1738" i="170"/>
  <c r="AH1739" i="170"/>
  <c r="AH1740" i="170"/>
  <c r="AH1741" i="170"/>
  <c r="AH1742" i="170"/>
  <c r="AH1743" i="170"/>
  <c r="AH1744" i="170"/>
  <c r="AH1745" i="170"/>
  <c r="AH1746" i="170"/>
  <c r="AH1747" i="170"/>
  <c r="AH1748" i="170"/>
  <c r="AH1749" i="170"/>
  <c r="AH1750" i="170"/>
  <c r="AH1751" i="170"/>
  <c r="AH1752" i="170"/>
  <c r="AH1753" i="170"/>
  <c r="AH1754" i="170"/>
  <c r="AH1755" i="170"/>
  <c r="AH1756" i="170"/>
  <c r="AH1757" i="170"/>
  <c r="AH1758" i="170"/>
  <c r="AH1759" i="170"/>
  <c r="AH1760" i="170"/>
  <c r="AH1761" i="170"/>
  <c r="AH1762" i="170"/>
  <c r="AH1763" i="170"/>
  <c r="AH1764" i="170"/>
  <c r="AH1765" i="170"/>
  <c r="AH1766" i="170"/>
  <c r="AH1767" i="170"/>
  <c r="AH1768" i="170"/>
  <c r="AH1769" i="170"/>
  <c r="AH1770" i="170"/>
  <c r="AH1771" i="170"/>
  <c r="AH1772" i="170"/>
  <c r="AH1773" i="170"/>
  <c r="AH1774" i="170"/>
  <c r="AH1775" i="170"/>
  <c r="AH1776" i="170"/>
  <c r="AH1777" i="170"/>
  <c r="AH1778" i="170"/>
  <c r="AH1779" i="170"/>
  <c r="AH1780" i="170"/>
  <c r="AH1781" i="170"/>
  <c r="AH1782" i="170"/>
  <c r="AH1783" i="170"/>
  <c r="AH1784" i="170"/>
  <c r="AH1785" i="170"/>
  <c r="AH1786" i="170"/>
  <c r="AH1787" i="170"/>
  <c r="AH1788" i="170"/>
  <c r="AH1789" i="170"/>
  <c r="AH1790" i="170"/>
  <c r="AH1791" i="170"/>
  <c r="AH1792" i="170"/>
  <c r="AH1793" i="170"/>
  <c r="AH1794" i="170"/>
  <c r="AH1795" i="170"/>
  <c r="AH1796" i="170"/>
  <c r="AH1797" i="170"/>
  <c r="AH1798" i="170"/>
  <c r="AH1799" i="170"/>
  <c r="AH1800" i="170"/>
  <c r="AH1801" i="170"/>
  <c r="AH1802" i="170"/>
  <c r="AH1803" i="170"/>
  <c r="AH1804" i="170"/>
  <c r="AH1805" i="170"/>
  <c r="AH1806" i="170"/>
  <c r="AH1807" i="170"/>
  <c r="AH1808" i="170"/>
  <c r="AH1809" i="170"/>
  <c r="AH1810" i="170"/>
  <c r="AH1811" i="170"/>
  <c r="AH1812" i="170"/>
  <c r="AH1813" i="170"/>
  <c r="AH1814" i="170"/>
  <c r="AH1815" i="170"/>
  <c r="AH1816" i="170"/>
  <c r="AH1817" i="170"/>
  <c r="AH1818" i="170"/>
  <c r="AH1819" i="170"/>
  <c r="AH1820" i="170"/>
  <c r="AH1821" i="170"/>
  <c r="AH1822" i="170"/>
  <c r="AH1823" i="170"/>
  <c r="AH1824" i="170"/>
  <c r="AH1825" i="170"/>
  <c r="AH1826" i="170"/>
  <c r="AH1827" i="170"/>
  <c r="AH1828" i="170"/>
  <c r="AH1829" i="170"/>
  <c r="AH1830" i="170"/>
  <c r="AH1831" i="170"/>
  <c r="AH1832" i="170"/>
  <c r="AH1833" i="170"/>
  <c r="AH1834" i="170"/>
  <c r="AH1835" i="170"/>
  <c r="AH1836" i="170"/>
  <c r="AH1837" i="170"/>
  <c r="AH1838" i="170"/>
  <c r="AH1839" i="170"/>
  <c r="AH1840" i="170"/>
  <c r="AH1841" i="170"/>
  <c r="AH1842" i="170"/>
  <c r="AH1843" i="170"/>
  <c r="AH1844" i="170"/>
  <c r="AH1845" i="170"/>
  <c r="AH1846" i="170"/>
  <c r="AH1847" i="170"/>
  <c r="AH1848" i="170"/>
  <c r="AH1849" i="170"/>
  <c r="AH1850" i="170"/>
  <c r="AH1851" i="170"/>
  <c r="AH1852" i="170"/>
  <c r="AH1853" i="170"/>
  <c r="AH1854" i="170"/>
  <c r="AH1855" i="170"/>
  <c r="AH1856" i="170"/>
  <c r="AH1857" i="170"/>
  <c r="AH1858" i="170"/>
  <c r="AH1859" i="170"/>
  <c r="AH1860" i="170"/>
  <c r="AH1861" i="170"/>
  <c r="AH1862" i="170"/>
  <c r="AH1863" i="170"/>
  <c r="AH1864" i="170"/>
  <c r="AH1865" i="170"/>
  <c r="AH1866" i="170"/>
  <c r="AH1867" i="170"/>
  <c r="AH1868" i="170"/>
  <c r="AH1869" i="170"/>
  <c r="AH1870" i="170"/>
  <c r="AH1871" i="170"/>
  <c r="AH1872" i="170"/>
  <c r="AH1873" i="170"/>
  <c r="AH1874" i="170"/>
  <c r="AH1875" i="170"/>
  <c r="AH1876" i="170"/>
  <c r="AH1877" i="170"/>
  <c r="AH1878" i="170"/>
  <c r="AH1879" i="170"/>
  <c r="AH1880" i="170"/>
  <c r="AH1881" i="170"/>
  <c r="AH1882" i="170"/>
  <c r="AH1883" i="170"/>
  <c r="AH1884" i="170"/>
  <c r="AH1885" i="170"/>
  <c r="AH1886" i="170"/>
  <c r="AH1887" i="170"/>
  <c r="AH1888" i="170"/>
  <c r="AH1889" i="170"/>
  <c r="AH1890" i="170"/>
  <c r="AH1891" i="170"/>
  <c r="AH1892" i="170"/>
  <c r="AH1893" i="170"/>
  <c r="AH1894" i="170"/>
  <c r="AH1895" i="170"/>
  <c r="AH1896" i="170"/>
  <c r="AH1897" i="170"/>
  <c r="AH1898" i="170"/>
  <c r="AH1899" i="170"/>
  <c r="AH1900" i="170"/>
  <c r="AH1901" i="170"/>
  <c r="AH1902" i="170"/>
  <c r="AH1903" i="170"/>
  <c r="AH1904" i="170"/>
  <c r="AH1905" i="170"/>
  <c r="AH1906" i="170"/>
  <c r="AH1907" i="170"/>
  <c r="AH1908" i="170"/>
  <c r="AH1909" i="170"/>
  <c r="AH1910" i="170"/>
  <c r="AH1911" i="170"/>
  <c r="AH1912" i="170"/>
  <c r="AH1913" i="170"/>
  <c r="AH1914" i="170"/>
  <c r="AH1915" i="170"/>
  <c r="AH1916" i="170"/>
  <c r="AH1917" i="170"/>
  <c r="AH1918" i="170"/>
  <c r="AH1919" i="170"/>
  <c r="AH1920" i="170"/>
  <c r="AH1921" i="170"/>
  <c r="AH1922" i="170"/>
  <c r="AH1923" i="170"/>
  <c r="AH1924" i="170"/>
  <c r="AH1925" i="170"/>
  <c r="AH1926" i="170"/>
  <c r="AH1927" i="170"/>
  <c r="AH1928" i="170"/>
  <c r="AH1929" i="170"/>
  <c r="AH1930" i="170"/>
  <c r="AH1931" i="170"/>
  <c r="AH1932" i="170"/>
  <c r="AH1933" i="170"/>
  <c r="AH1934" i="170"/>
  <c r="AH1935" i="170"/>
  <c r="AH1936" i="170"/>
  <c r="AH1937" i="170"/>
  <c r="AH1938" i="170"/>
  <c r="AH1939" i="170"/>
  <c r="AH1940" i="170"/>
  <c r="AH1941" i="170"/>
  <c r="AH1942" i="170"/>
  <c r="AH1943" i="170"/>
  <c r="AH1944" i="170"/>
  <c r="AH1945" i="170"/>
  <c r="AH1946" i="170"/>
  <c r="AH1947" i="170"/>
  <c r="AH1948" i="170"/>
  <c r="AH1949" i="170"/>
  <c r="AH1950" i="170"/>
  <c r="AH1951" i="170"/>
  <c r="AH1952" i="170"/>
  <c r="AH1953" i="170"/>
  <c r="AH1954" i="170"/>
  <c r="AH1955" i="170"/>
  <c r="AH1956" i="170"/>
  <c r="AH1957" i="170"/>
  <c r="AH1958" i="170"/>
  <c r="AH1959" i="170"/>
  <c r="AH1960" i="170"/>
  <c r="AH1961" i="170"/>
  <c r="AH1962" i="170"/>
  <c r="AH1963" i="170"/>
  <c r="AH1964" i="170"/>
  <c r="AH1965" i="170"/>
  <c r="AH1966" i="170"/>
  <c r="AH1967" i="170"/>
  <c r="AH1968" i="170"/>
  <c r="AH1969" i="170"/>
  <c r="AH1970" i="170"/>
  <c r="AH1971" i="170"/>
  <c r="AH1972" i="170"/>
  <c r="AH1973" i="170"/>
  <c r="AH1974" i="170"/>
  <c r="AH1975" i="170"/>
  <c r="AH1976" i="170"/>
  <c r="AH1977" i="170"/>
  <c r="AH1978" i="170"/>
  <c r="AH1979" i="170"/>
  <c r="AH1980" i="170"/>
  <c r="AH1981" i="170"/>
  <c r="AH1982" i="170"/>
  <c r="AH1983" i="170"/>
  <c r="AH1984" i="170"/>
  <c r="AH1985" i="170"/>
  <c r="AH1986" i="170"/>
  <c r="AH1987" i="170"/>
  <c r="AH1988" i="170"/>
  <c r="AH1989" i="170"/>
  <c r="AH1990" i="170"/>
  <c r="AH1991" i="170"/>
  <c r="AH1992" i="170"/>
  <c r="AH1993" i="170"/>
  <c r="AH1994" i="170"/>
  <c r="AH1995" i="170"/>
  <c r="AH1996" i="170"/>
  <c r="AH1997" i="170"/>
  <c r="AH1998" i="170"/>
  <c r="AH1999" i="170"/>
  <c r="AH2000" i="170"/>
  <c r="AH2001" i="170"/>
  <c r="AH2002" i="170"/>
  <c r="AH2003" i="170"/>
  <c r="AH2004" i="170"/>
  <c r="AH2005" i="170"/>
  <c r="AH2006" i="170"/>
  <c r="AH2007" i="170"/>
  <c r="AH2008" i="170"/>
  <c r="AH2009" i="170"/>
  <c r="AH2010" i="170"/>
  <c r="AH2011" i="170"/>
  <c r="AH2012" i="170"/>
  <c r="AH2013" i="170"/>
  <c r="AH2014" i="170"/>
  <c r="AH2015" i="170"/>
  <c r="AH2016" i="170"/>
  <c r="AH2017" i="170"/>
  <c r="AH2018" i="170"/>
  <c r="AH2019" i="170"/>
  <c r="AH2020" i="170"/>
  <c r="AH2021" i="170"/>
  <c r="AH2022" i="170"/>
  <c r="AH2023" i="170"/>
  <c r="AH2024" i="170"/>
  <c r="AH2025" i="170"/>
  <c r="AH2026" i="170"/>
  <c r="AH2027" i="170"/>
  <c r="AH2028" i="170"/>
  <c r="AH2029" i="170"/>
  <c r="AH2030" i="170"/>
  <c r="AH2031" i="170"/>
  <c r="AH2032" i="170"/>
  <c r="AH2033" i="170"/>
  <c r="AH2034" i="170"/>
  <c r="AH2035" i="170"/>
  <c r="AH2036" i="170"/>
  <c r="AH2037" i="170"/>
  <c r="AH2038" i="170"/>
  <c r="AH2039" i="170"/>
  <c r="AH2040" i="170"/>
  <c r="AH2041" i="170"/>
  <c r="AH2042" i="170"/>
  <c r="AH2043" i="170"/>
  <c r="AH2044" i="170"/>
  <c r="AH2045" i="170"/>
  <c r="AH2046" i="170"/>
  <c r="AH2047" i="170"/>
  <c r="AH2048" i="170"/>
  <c r="AH2049" i="170"/>
  <c r="AH2050" i="170"/>
  <c r="AH2051" i="170"/>
  <c r="AH2052" i="170"/>
  <c r="AH2053" i="170"/>
  <c r="AH2054" i="170"/>
  <c r="AH2055" i="170"/>
  <c r="AH2056" i="170"/>
  <c r="AH2057" i="170"/>
  <c r="AH2058" i="170"/>
  <c r="AH2059" i="170"/>
  <c r="AH2060" i="170"/>
  <c r="AH2061" i="170"/>
  <c r="AH2062" i="170"/>
  <c r="AH2063" i="170"/>
  <c r="AH2064" i="170"/>
  <c r="AH2065" i="170"/>
  <c r="AH2066" i="170"/>
  <c r="AH2067" i="170"/>
  <c r="AH2068" i="170"/>
  <c r="AH2069" i="170"/>
  <c r="AH2070" i="170"/>
  <c r="AH2071" i="170"/>
  <c r="AH2072" i="170"/>
  <c r="AH2073" i="170"/>
  <c r="AH2074" i="170"/>
  <c r="AH2075" i="170"/>
  <c r="AH2076" i="170"/>
  <c r="AH2077" i="170"/>
  <c r="AH2078" i="170"/>
  <c r="AH2079" i="170"/>
  <c r="AH2080" i="170"/>
  <c r="AH2081" i="170"/>
  <c r="AH2082" i="170"/>
  <c r="AH2083" i="170"/>
  <c r="AH2084" i="170"/>
  <c r="AH2085" i="170"/>
  <c r="AH2086" i="170"/>
  <c r="AH2087" i="170"/>
  <c r="AH2088" i="170"/>
  <c r="AH2089" i="170"/>
  <c r="AH2090" i="170"/>
  <c r="AH2091" i="170"/>
  <c r="AH2092" i="170"/>
  <c r="AH2093" i="170"/>
  <c r="AH2094" i="170"/>
  <c r="AH2095" i="170"/>
  <c r="AH2096" i="170"/>
  <c r="AH2097" i="170"/>
  <c r="AH2098" i="170"/>
  <c r="AH2099" i="170"/>
  <c r="AH2100" i="170"/>
  <c r="AH2101" i="170"/>
  <c r="AH2102" i="170"/>
  <c r="AH2103" i="170"/>
  <c r="AH2104" i="170"/>
  <c r="AH2105" i="170"/>
  <c r="AH2106" i="170"/>
  <c r="AH2107" i="170"/>
  <c r="AH2108" i="170"/>
  <c r="AH2109" i="170"/>
  <c r="AH2110" i="170"/>
  <c r="AH2111" i="170"/>
  <c r="AH2112" i="170"/>
  <c r="AH2113" i="170"/>
  <c r="AH2114" i="170"/>
  <c r="AH2115" i="170"/>
  <c r="AH2116" i="170"/>
  <c r="AH2117" i="170"/>
  <c r="AH2118" i="170"/>
  <c r="AH2119" i="170"/>
  <c r="AH2120" i="170"/>
  <c r="AH2121" i="170"/>
  <c r="AH2122" i="170"/>
  <c r="AH2123" i="170"/>
  <c r="AH2124" i="170"/>
  <c r="AH2125" i="170"/>
  <c r="AH2126" i="170"/>
  <c r="AH2127" i="170"/>
  <c r="AH2128" i="170"/>
  <c r="AH2129" i="170"/>
  <c r="AH2130" i="170"/>
  <c r="AH2131" i="170"/>
  <c r="AH2132" i="170"/>
  <c r="AH2133" i="170"/>
  <c r="AH2134" i="170"/>
  <c r="AH2135" i="170"/>
  <c r="AH2136" i="170"/>
  <c r="AH2137" i="170"/>
  <c r="AH2138" i="170"/>
  <c r="AH2139" i="170"/>
  <c r="AH2140" i="170"/>
  <c r="AH2141" i="170"/>
  <c r="AH2142" i="170"/>
  <c r="AH2143" i="170"/>
  <c r="AH2144" i="170"/>
  <c r="AH2145" i="170"/>
  <c r="AH2146" i="170"/>
  <c r="AH2147" i="170"/>
  <c r="AH2148" i="170"/>
  <c r="AH2149" i="170"/>
  <c r="AH2150" i="170"/>
  <c r="AH2151" i="170"/>
  <c r="AH2152" i="170"/>
  <c r="AH2153" i="170"/>
  <c r="AH2154" i="170"/>
  <c r="AH2155" i="170"/>
  <c r="AH2156" i="170"/>
  <c r="AH2157" i="170"/>
  <c r="AH2158" i="170"/>
  <c r="AH2159" i="170"/>
  <c r="AH2160" i="170"/>
  <c r="AH2161" i="170"/>
  <c r="AH2162" i="170"/>
  <c r="AH2163" i="170"/>
  <c r="AH2164" i="170"/>
  <c r="AH2165" i="170"/>
  <c r="AH2166" i="170"/>
  <c r="AH2167" i="170"/>
  <c r="AH2168" i="170"/>
  <c r="AH2169" i="170"/>
  <c r="AH2170" i="170"/>
  <c r="AH2171" i="170"/>
  <c r="AH2172" i="170"/>
  <c r="AH2173" i="170"/>
  <c r="AH2174" i="170"/>
  <c r="AH2175" i="170"/>
  <c r="AH2176" i="170"/>
  <c r="AH2177" i="170"/>
  <c r="AH2178" i="170"/>
  <c r="AH2179" i="170"/>
  <c r="AH2180" i="170"/>
  <c r="AH2181" i="170"/>
  <c r="AH2182" i="170"/>
  <c r="AH2183" i="170"/>
  <c r="AH2184" i="170"/>
  <c r="AH2185" i="170"/>
  <c r="AH2186" i="170"/>
  <c r="AH2187" i="170"/>
  <c r="AH2188" i="170"/>
  <c r="AH2189" i="170"/>
  <c r="AH2190" i="170"/>
  <c r="AH2191" i="170"/>
  <c r="AH2192" i="170"/>
  <c r="AH2193" i="170"/>
  <c r="AH2194" i="170"/>
  <c r="AH2195" i="170"/>
  <c r="AH2196" i="170"/>
  <c r="AH2197" i="170"/>
  <c r="AH2198" i="170"/>
  <c r="AH2199" i="170"/>
  <c r="AH2200" i="170"/>
  <c r="AH2201" i="170"/>
  <c r="AH2202" i="170"/>
  <c r="AH2203" i="170"/>
  <c r="AH2204" i="170"/>
  <c r="AH2205" i="170"/>
  <c r="AH2206" i="170"/>
  <c r="AH2207" i="170"/>
  <c r="AH2208" i="170"/>
  <c r="AH2209" i="170"/>
  <c r="AH2210" i="170"/>
  <c r="AH2211" i="170"/>
  <c r="AH2212" i="170"/>
  <c r="AH2213" i="170"/>
  <c r="AH2214" i="170"/>
  <c r="AH2215" i="170"/>
  <c r="AH2216" i="170"/>
  <c r="AH2217" i="170"/>
  <c r="AH2218" i="170"/>
  <c r="AH2219" i="170"/>
  <c r="AH2220" i="170"/>
  <c r="AH2221" i="170"/>
  <c r="AH2222" i="170"/>
  <c r="AH2223" i="170"/>
  <c r="AH2224" i="170"/>
  <c r="AH2225" i="170"/>
  <c r="AH2226" i="170"/>
  <c r="AH2227" i="170"/>
  <c r="AH2228" i="170"/>
  <c r="AH2229" i="170"/>
  <c r="AH2230" i="170"/>
  <c r="AH2231" i="170"/>
  <c r="AH2232" i="170"/>
  <c r="AH2233" i="170"/>
  <c r="AH2234" i="170"/>
  <c r="AH2235" i="170"/>
  <c r="AH2236" i="170"/>
  <c r="AH2237" i="170"/>
  <c r="AH2238" i="170"/>
  <c r="AH2239" i="170"/>
  <c r="AH2240" i="170"/>
  <c r="AH2241" i="170"/>
  <c r="AH2242" i="170"/>
  <c r="AH2243" i="170"/>
  <c r="AH2244" i="170"/>
  <c r="AH2245" i="170"/>
  <c r="AH2246" i="170"/>
  <c r="AH2247" i="170"/>
  <c r="AH2248" i="170"/>
  <c r="AH2249" i="170"/>
  <c r="AH2250" i="170"/>
  <c r="AH2251" i="170"/>
  <c r="AH2252" i="170"/>
  <c r="AH2253" i="170"/>
  <c r="AH2254" i="170"/>
  <c r="AH2255" i="170"/>
  <c r="AH2256" i="170"/>
  <c r="AH2257" i="170"/>
  <c r="AH2258" i="170"/>
  <c r="AH2259" i="170"/>
  <c r="AH2260" i="170"/>
  <c r="AH2261" i="170"/>
  <c r="AH2262" i="170"/>
  <c r="AH2263" i="170"/>
  <c r="AH2264" i="170"/>
  <c r="AH2265" i="170"/>
  <c r="AH2266" i="170"/>
  <c r="AH2267" i="170"/>
  <c r="AH2268" i="170"/>
  <c r="AH2269" i="170"/>
  <c r="AH2270" i="170"/>
  <c r="AH2271" i="170"/>
  <c r="AH2272" i="170"/>
  <c r="AH2273" i="170"/>
  <c r="AH2274" i="170"/>
  <c r="AH2275" i="170"/>
  <c r="AH2276" i="170"/>
  <c r="AH2277" i="170"/>
  <c r="AH2278" i="170"/>
  <c r="AH2279" i="170"/>
  <c r="AH2280" i="170"/>
  <c r="AH2281" i="170"/>
  <c r="AH2282" i="170"/>
  <c r="AH2283" i="170"/>
  <c r="AH2284" i="170"/>
  <c r="AH2285" i="170"/>
  <c r="AH2286" i="170"/>
  <c r="AH2287" i="170"/>
  <c r="AH2288" i="170"/>
  <c r="AH2289" i="170"/>
  <c r="AH2290" i="170"/>
  <c r="AH2291" i="170"/>
  <c r="AH2292" i="170"/>
  <c r="AH2293" i="170"/>
  <c r="AH2294" i="170"/>
  <c r="AH2295" i="170"/>
  <c r="AH2296" i="170"/>
  <c r="AH2297" i="170"/>
  <c r="AH2298" i="170"/>
  <c r="AH2299" i="170"/>
  <c r="AH2300" i="170"/>
  <c r="AH2301" i="170"/>
  <c r="AH2302" i="170"/>
  <c r="AH2303" i="170"/>
  <c r="AH2304" i="170"/>
  <c r="AH2305" i="170"/>
  <c r="AH2306" i="170"/>
  <c r="AH2307" i="170"/>
  <c r="AH2308" i="170"/>
  <c r="AH2309" i="170"/>
  <c r="AH2310" i="170"/>
  <c r="AH2311" i="170"/>
  <c r="AH2312" i="170"/>
  <c r="AH2313" i="170"/>
  <c r="AH2314" i="170"/>
  <c r="AH2315" i="170"/>
  <c r="AH2316" i="170"/>
  <c r="AH2317" i="170"/>
  <c r="AH2318" i="170"/>
  <c r="AH2319" i="170"/>
  <c r="AH2320" i="170"/>
  <c r="AH2321" i="170"/>
  <c r="AH2322" i="170"/>
  <c r="AH2323" i="170"/>
  <c r="AH2324" i="170"/>
  <c r="AH2325" i="170"/>
  <c r="AH2326" i="170"/>
  <c r="AH2327" i="170"/>
  <c r="AH2328" i="170"/>
  <c r="AH2329" i="170"/>
  <c r="AH2330" i="170"/>
  <c r="AH2331" i="170"/>
  <c r="AH2332" i="170"/>
  <c r="AH2333" i="170"/>
  <c r="AH2334" i="170"/>
  <c r="AH2335" i="170"/>
  <c r="AH2336" i="170"/>
  <c r="AH2337" i="170"/>
  <c r="AH2338" i="170"/>
  <c r="AH2339" i="170"/>
  <c r="AH2340" i="170"/>
  <c r="AH2341" i="170"/>
  <c r="AH2342" i="170"/>
  <c r="AH2343" i="170"/>
  <c r="AH2344" i="170"/>
  <c r="AH2345" i="170"/>
  <c r="AH2346" i="170"/>
  <c r="AH2347" i="170"/>
  <c r="AH2348" i="170"/>
  <c r="AH2349" i="170"/>
  <c r="AH2350" i="170"/>
  <c r="AH2351" i="170"/>
  <c r="AH2352" i="170"/>
  <c r="AH2353" i="170"/>
  <c r="AH2354" i="170"/>
  <c r="AH2355" i="170"/>
  <c r="AH2356" i="170"/>
  <c r="AH2357" i="170"/>
  <c r="AH2358" i="170"/>
  <c r="AH2359" i="170"/>
  <c r="AH2360" i="170"/>
  <c r="AH2361" i="170"/>
  <c r="AH2362" i="170"/>
  <c r="AH2363" i="170"/>
  <c r="AH2364" i="170"/>
  <c r="AH2365" i="170"/>
  <c r="AH2366" i="170"/>
  <c r="AH2367" i="170"/>
  <c r="AH2368" i="170"/>
  <c r="AH2369" i="170"/>
  <c r="AH2370" i="170"/>
  <c r="AH2371" i="170"/>
  <c r="AH2372" i="170"/>
  <c r="AH2373" i="170"/>
  <c r="AH2374" i="170"/>
  <c r="AH2375" i="170"/>
  <c r="AH2376" i="170"/>
  <c r="AH2377" i="170"/>
  <c r="AH2378" i="170"/>
  <c r="AH2379" i="170"/>
  <c r="AH2380" i="170"/>
  <c r="AH2381" i="170"/>
  <c r="AH2382" i="170"/>
  <c r="AH2383" i="170"/>
  <c r="AH2384" i="170"/>
  <c r="AH2385" i="170"/>
  <c r="AH2386" i="170"/>
  <c r="AH2387" i="170"/>
  <c r="AH2388" i="170"/>
  <c r="AH2389" i="170"/>
  <c r="AH2390" i="170"/>
  <c r="AH2391" i="170"/>
  <c r="AH2392" i="170"/>
  <c r="AH2393" i="170"/>
  <c r="AH2394" i="170"/>
  <c r="AH2395" i="170"/>
  <c r="AH2396" i="170"/>
  <c r="AH2397" i="170"/>
  <c r="AH2398" i="170"/>
  <c r="AH2399" i="170"/>
  <c r="AH2400" i="170"/>
  <c r="AH2401" i="170"/>
  <c r="AH2402" i="170"/>
  <c r="AH2403" i="170"/>
  <c r="AH2404" i="170"/>
  <c r="AH2405" i="170"/>
  <c r="AH2406" i="170"/>
  <c r="AH2407" i="170"/>
  <c r="AH2408" i="170"/>
  <c r="AH2409" i="170"/>
  <c r="AH2410" i="170"/>
  <c r="AH2411" i="170"/>
  <c r="AH2412" i="170"/>
  <c r="AH2413" i="170"/>
  <c r="AH2414" i="170"/>
  <c r="AH2415" i="170"/>
  <c r="AH2416" i="170"/>
  <c r="AH2417" i="170"/>
  <c r="AH2418" i="170"/>
  <c r="AH2419" i="170"/>
  <c r="AH2420" i="170"/>
  <c r="AH2421" i="170"/>
  <c r="AH2422" i="170"/>
  <c r="AH2423" i="170"/>
  <c r="AH2424" i="170"/>
  <c r="AH2425" i="170"/>
  <c r="AH2426" i="170"/>
  <c r="AH2427" i="170"/>
  <c r="AH2428" i="170"/>
  <c r="AH2429" i="170"/>
  <c r="AH2430" i="170"/>
  <c r="AH2431" i="170"/>
  <c r="AH2432" i="170"/>
  <c r="AH2433" i="170"/>
  <c r="AH2434" i="170"/>
  <c r="AH2435" i="170"/>
  <c r="AH2436" i="170"/>
  <c r="AH2437" i="170"/>
  <c r="AH2438" i="170"/>
  <c r="AH2439" i="170"/>
  <c r="AH2440" i="170"/>
  <c r="AH2441" i="170"/>
  <c r="AH2442" i="170"/>
  <c r="AH2443" i="170"/>
  <c r="AH2444" i="170"/>
  <c r="AH2445" i="170"/>
  <c r="AH2446" i="170"/>
  <c r="AH2447" i="170"/>
  <c r="AH2448" i="170"/>
  <c r="AH2449" i="170"/>
  <c r="AH2450" i="170"/>
  <c r="AH2451" i="170"/>
  <c r="AH2452" i="170"/>
  <c r="AH2453" i="170"/>
  <c r="AH2454" i="170"/>
  <c r="AH2455" i="170"/>
  <c r="AH2456" i="170"/>
  <c r="AH2457" i="170"/>
  <c r="AH2458" i="170"/>
  <c r="AH2459" i="170"/>
  <c r="AH2460" i="170"/>
  <c r="AH2461" i="170"/>
  <c r="AH2462" i="170"/>
  <c r="AH2463" i="170"/>
  <c r="AH2464" i="170"/>
  <c r="AH2465" i="170"/>
  <c r="AH2466" i="170"/>
  <c r="AH2467" i="170"/>
  <c r="AH2468" i="170"/>
  <c r="AH2469" i="170"/>
  <c r="AH2470" i="170"/>
  <c r="AH2471" i="170"/>
  <c r="AH2472" i="170"/>
  <c r="AH2473" i="170"/>
  <c r="AH2474" i="170"/>
  <c r="B15" i="169"/>
  <c r="C115" i="34" l="1"/>
  <c r="D115" i="34" s="1"/>
  <c r="E115" i="34" s="1"/>
  <c r="F115" i="34" s="1"/>
  <c r="F116" i="157"/>
  <c r="E116" i="157"/>
  <c r="D116" i="157"/>
  <c r="C116" i="157"/>
  <c r="B116" i="157"/>
  <c r="F116" i="156"/>
  <c r="E116" i="156"/>
  <c r="D116" i="156"/>
  <c r="C116" i="156"/>
  <c r="B116" i="156"/>
  <c r="F116" i="155"/>
  <c r="E116" i="155"/>
  <c r="D116" i="155"/>
  <c r="C116" i="155"/>
  <c r="B116" i="155"/>
  <c r="F116" i="154"/>
  <c r="E116" i="154"/>
  <c r="D116" i="154"/>
  <c r="C116" i="154"/>
  <c r="B116" i="154"/>
  <c r="F116" i="153"/>
  <c r="E116" i="153"/>
  <c r="D116" i="153"/>
  <c r="C116" i="153"/>
  <c r="B116" i="153"/>
  <c r="F116" i="152"/>
  <c r="E116" i="152"/>
  <c r="D116" i="152"/>
  <c r="C116" i="152"/>
  <c r="B116" i="152"/>
  <c r="F116" i="151"/>
  <c r="E116" i="151"/>
  <c r="D116" i="151"/>
  <c r="C116" i="151"/>
  <c r="B116" i="151"/>
  <c r="F116" i="150"/>
  <c r="E116" i="150"/>
  <c r="D116" i="150"/>
  <c r="C116" i="150"/>
  <c r="B116" i="150"/>
  <c r="F116" i="149"/>
  <c r="E116" i="149"/>
  <c r="D116" i="149"/>
  <c r="C116" i="149"/>
  <c r="B116" i="149"/>
  <c r="F116" i="148"/>
  <c r="E116" i="148"/>
  <c r="D116" i="148"/>
  <c r="C116" i="148"/>
  <c r="B116" i="148"/>
  <c r="F116" i="147"/>
  <c r="E116" i="147"/>
  <c r="D116" i="147"/>
  <c r="C116" i="147"/>
  <c r="B116" i="147"/>
  <c r="F116" i="146"/>
  <c r="E116" i="146"/>
  <c r="D116" i="146"/>
  <c r="C116" i="146"/>
  <c r="B116" i="146"/>
  <c r="F116" i="145"/>
  <c r="E116" i="145"/>
  <c r="D116" i="145"/>
  <c r="C116" i="145"/>
  <c r="B116" i="145"/>
  <c r="F116" i="144"/>
  <c r="E116" i="144"/>
  <c r="D116" i="144"/>
  <c r="C116" i="144"/>
  <c r="B116" i="144"/>
  <c r="F116" i="143"/>
  <c r="E116" i="143"/>
  <c r="D116" i="143"/>
  <c r="C116" i="143"/>
  <c r="B116" i="143"/>
  <c r="F116" i="142"/>
  <c r="E116" i="142"/>
  <c r="D116" i="142"/>
  <c r="C116" i="142"/>
  <c r="B116" i="142"/>
  <c r="F116" i="141"/>
  <c r="E116" i="141"/>
  <c r="D116" i="141"/>
  <c r="C116" i="141"/>
  <c r="B116" i="141"/>
  <c r="F116" i="140"/>
  <c r="E116" i="140"/>
  <c r="D116" i="140"/>
  <c r="C116" i="140"/>
  <c r="B116" i="140"/>
  <c r="F116" i="139"/>
  <c r="E116" i="139"/>
  <c r="D116" i="139"/>
  <c r="C116" i="139"/>
  <c r="B116" i="139"/>
  <c r="F116" i="138"/>
  <c r="E116" i="138"/>
  <c r="D116" i="138"/>
  <c r="C116" i="138"/>
  <c r="B116" i="138"/>
  <c r="F116" i="137"/>
  <c r="E116" i="137"/>
  <c r="D116" i="137"/>
  <c r="C116" i="137"/>
  <c r="B116" i="137"/>
  <c r="F116" i="136"/>
  <c r="E116" i="136"/>
  <c r="D116" i="136"/>
  <c r="C116" i="136"/>
  <c r="B116" i="136"/>
  <c r="F116" i="135"/>
  <c r="E116" i="135"/>
  <c r="D116" i="135"/>
  <c r="C116" i="135"/>
  <c r="B116" i="135"/>
  <c r="F116" i="134"/>
  <c r="E116" i="134"/>
  <c r="D116" i="134"/>
  <c r="C116" i="134"/>
  <c r="B116" i="134"/>
  <c r="F113" i="1" l="1"/>
  <c r="D109" i="137" l="1"/>
  <c r="D118" i="137" s="1"/>
  <c r="D109" i="139"/>
  <c r="D118" i="139" s="1"/>
  <c r="D109" i="141"/>
  <c r="D118" i="141" s="1"/>
  <c r="C109" i="143"/>
  <c r="C118" i="143" s="1"/>
  <c r="D109" i="145"/>
  <c r="D118" i="145" s="1"/>
  <c r="E109" i="149"/>
  <c r="E118" i="149" s="1"/>
  <c r="F109" i="151"/>
  <c r="F118" i="151" s="1"/>
  <c r="B109" i="153"/>
  <c r="B118" i="153" s="1"/>
  <c r="D109" i="157"/>
  <c r="D118" i="157" s="1"/>
  <c r="E109" i="134"/>
  <c r="E118" i="134" s="1"/>
  <c r="D109" i="136"/>
  <c r="D118" i="136" s="1"/>
  <c r="D109" i="138"/>
  <c r="D118" i="138" s="1"/>
  <c r="B109" i="144"/>
  <c r="B118" i="144" s="1"/>
  <c r="B109" i="142"/>
  <c r="B118" i="142" s="1"/>
  <c r="C109" i="148"/>
  <c r="C118" i="148" s="1"/>
  <c r="B109" i="150"/>
  <c r="B118" i="150" s="1"/>
  <c r="B109" i="154"/>
  <c r="B118" i="154" s="1"/>
  <c r="E109" i="154"/>
  <c r="E118" i="154" s="1"/>
  <c r="C109" i="156"/>
  <c r="C118" i="156" s="1"/>
  <c r="B109" i="135"/>
  <c r="B118" i="135" s="1"/>
  <c r="B109" i="139"/>
  <c r="B118" i="139" s="1"/>
  <c r="B109" i="141"/>
  <c r="B118" i="141" s="1"/>
  <c r="C109" i="137"/>
  <c r="C118" i="137" s="1"/>
  <c r="D109" i="143"/>
  <c r="D118" i="143" s="1"/>
  <c r="B109" i="147"/>
  <c r="B118" i="147" s="1"/>
  <c r="C109" i="151"/>
  <c r="C118" i="151" s="1"/>
  <c r="C109" i="149"/>
  <c r="C118" i="149" s="1"/>
  <c r="C109" i="153"/>
  <c r="C118" i="153" s="1"/>
  <c r="E109" i="155"/>
  <c r="E118" i="155" s="1"/>
  <c r="B109" i="136"/>
  <c r="B118" i="136" s="1"/>
  <c r="B109" i="138"/>
  <c r="B118" i="138" s="1"/>
  <c r="B109" i="140"/>
  <c r="B118" i="140" s="1"/>
  <c r="E109" i="142"/>
  <c r="E118" i="142" s="1"/>
  <c r="F109" i="144"/>
  <c r="F118" i="144" s="1"/>
  <c r="F109" i="146"/>
  <c r="F118" i="146" s="1"/>
  <c r="C109" i="150"/>
  <c r="C118" i="150" s="1"/>
  <c r="E109" i="152"/>
  <c r="E118" i="152" s="1"/>
  <c r="B109" i="152"/>
  <c r="B118" i="152" s="1"/>
  <c r="D109" i="156"/>
  <c r="D118" i="156" s="1"/>
  <c r="C109" i="135"/>
  <c r="C118" i="135" s="1"/>
  <c r="F109" i="141"/>
  <c r="F118" i="141" s="1"/>
  <c r="E109" i="139"/>
  <c r="E118" i="139" s="1"/>
  <c r="E109" i="141"/>
  <c r="E118" i="141" s="1"/>
  <c r="E109" i="147"/>
  <c r="E118" i="147" s="1"/>
  <c r="E109" i="145"/>
  <c r="E118" i="145" s="1"/>
  <c r="F109" i="149"/>
  <c r="F118" i="149" s="1"/>
  <c r="D109" i="149"/>
  <c r="D118" i="149" s="1"/>
  <c r="F109" i="157"/>
  <c r="F118" i="157" s="1"/>
  <c r="F109" i="155"/>
  <c r="F118" i="155" s="1"/>
  <c r="F109" i="134"/>
  <c r="F118" i="134" s="1"/>
  <c r="F109" i="138"/>
  <c r="F118" i="138" s="1"/>
  <c r="F109" i="140"/>
  <c r="F118" i="140" s="1"/>
  <c r="E109" i="138"/>
  <c r="E118" i="138" s="1"/>
  <c r="C109" i="144"/>
  <c r="C118" i="144" s="1"/>
  <c r="C109" i="146"/>
  <c r="C118" i="146" s="1"/>
  <c r="D109" i="148"/>
  <c r="D118" i="148" s="1"/>
  <c r="D109" i="150"/>
  <c r="D118" i="150" s="1"/>
  <c r="C109" i="154"/>
  <c r="C118" i="154" s="1"/>
  <c r="F109" i="154"/>
  <c r="F118" i="154" s="1"/>
  <c r="E109" i="157"/>
  <c r="E118" i="157" s="1"/>
  <c r="D109" i="135"/>
  <c r="D118" i="135" s="1"/>
  <c r="E109" i="137"/>
  <c r="E118" i="137" s="1"/>
  <c r="C109" i="141"/>
  <c r="C118" i="141" s="1"/>
  <c r="E109" i="143"/>
  <c r="E118" i="143" s="1"/>
  <c r="B109" i="145"/>
  <c r="B118" i="145" s="1"/>
  <c r="C109" i="147"/>
  <c r="C118" i="147" s="1"/>
  <c r="D109" i="151"/>
  <c r="D118" i="151" s="1"/>
  <c r="B109" i="151"/>
  <c r="B118" i="151" s="1"/>
  <c r="D109" i="153"/>
  <c r="D118" i="153" s="1"/>
  <c r="B109" i="155"/>
  <c r="B118" i="155" s="1"/>
  <c r="B109" i="134"/>
  <c r="B118" i="134" s="1"/>
  <c r="D109" i="140"/>
  <c r="D118" i="140" s="1"/>
  <c r="E109" i="136"/>
  <c r="E118" i="136" s="1"/>
  <c r="C109" i="140"/>
  <c r="C118" i="140" s="1"/>
  <c r="F109" i="142"/>
  <c r="F118" i="142" s="1"/>
  <c r="D109" i="146"/>
  <c r="D118" i="146" s="1"/>
  <c r="E109" i="148"/>
  <c r="E118" i="148" s="1"/>
  <c r="E109" i="150"/>
  <c r="E118" i="150" s="1"/>
  <c r="F109" i="152"/>
  <c r="F118" i="152" s="1"/>
  <c r="C109" i="152"/>
  <c r="C118" i="152" s="1"/>
  <c r="C109" i="157"/>
  <c r="C118" i="157" s="1"/>
  <c r="E109" i="135"/>
  <c r="E118" i="135" s="1"/>
  <c r="C109" i="139"/>
  <c r="C118" i="139" s="1"/>
  <c r="B109" i="137"/>
  <c r="B118" i="137" s="1"/>
  <c r="F109" i="143"/>
  <c r="F118" i="143" s="1"/>
  <c r="F109" i="147"/>
  <c r="F118" i="147" s="1"/>
  <c r="F109" i="145"/>
  <c r="F118" i="145" s="1"/>
  <c r="E109" i="151"/>
  <c r="E118" i="151" s="1"/>
  <c r="F109" i="153"/>
  <c r="F118" i="153" s="1"/>
  <c r="E109" i="153"/>
  <c r="E118" i="153" s="1"/>
  <c r="B109" i="157"/>
  <c r="B118" i="157" s="1"/>
  <c r="C109" i="134"/>
  <c r="C118" i="134" s="1"/>
  <c r="C109" i="136"/>
  <c r="C118" i="136" s="1"/>
  <c r="C109" i="138"/>
  <c r="C118" i="138" s="1"/>
  <c r="C109" i="142"/>
  <c r="C118" i="142" s="1"/>
  <c r="D109" i="144"/>
  <c r="D118" i="144" s="1"/>
  <c r="B109" i="148"/>
  <c r="B118" i="148" s="1"/>
  <c r="B109" i="146"/>
  <c r="B118" i="146" s="1"/>
  <c r="F109" i="150"/>
  <c r="F118" i="150" s="1"/>
  <c r="D109" i="154"/>
  <c r="D118" i="154" s="1"/>
  <c r="E109" i="156"/>
  <c r="E118" i="156" s="1"/>
  <c r="F109" i="135"/>
  <c r="F118" i="135" s="1"/>
  <c r="F109" i="137"/>
  <c r="F118" i="137" s="1"/>
  <c r="F109" i="139"/>
  <c r="F118" i="139" s="1"/>
  <c r="B109" i="143"/>
  <c r="B118" i="143" s="1"/>
  <c r="C109" i="145"/>
  <c r="C118" i="145" s="1"/>
  <c r="D109" i="147"/>
  <c r="D118" i="147" s="1"/>
  <c r="B109" i="149"/>
  <c r="B118" i="149" s="1"/>
  <c r="D109" i="155"/>
  <c r="D118" i="155" s="1"/>
  <c r="C109" i="155"/>
  <c r="C118" i="155" s="1"/>
  <c r="D109" i="134"/>
  <c r="D118" i="134" s="1"/>
  <c r="E109" i="140"/>
  <c r="E118" i="140" s="1"/>
  <c r="F109" i="136"/>
  <c r="F118" i="136" s="1"/>
  <c r="D109" i="142"/>
  <c r="D118" i="142" s="1"/>
  <c r="E109" i="144"/>
  <c r="E118" i="144" s="1"/>
  <c r="E109" i="146"/>
  <c r="E118" i="146" s="1"/>
  <c r="F109" i="148"/>
  <c r="F118" i="148" s="1"/>
  <c r="D109" i="152"/>
  <c r="D118" i="152" s="1"/>
  <c r="F109" i="156"/>
  <c r="F118" i="156" s="1"/>
  <c r="B109" i="156"/>
  <c r="B118" i="156" s="1"/>
  <c r="B109" i="34"/>
  <c r="C109" i="34"/>
  <c r="D109" i="34"/>
  <c r="F109" i="34"/>
  <c r="E109" i="34"/>
  <c r="F109" i="2"/>
  <c r="F118" i="2" s="1"/>
  <c r="F109" i="1"/>
  <c r="F116" i="18"/>
  <c r="E116" i="18"/>
  <c r="D116" i="18"/>
  <c r="C116" i="18"/>
  <c r="B116" i="18"/>
  <c r="F109" i="35" l="1"/>
  <c r="F118" i="35" s="1"/>
  <c r="C113" i="1" l="1"/>
  <c r="D113" i="1"/>
  <c r="E113" i="1"/>
  <c r="B116" i="5" l="1"/>
  <c r="C116" i="5"/>
  <c r="D116" i="5"/>
  <c r="E116" i="5"/>
  <c r="F116" i="5"/>
  <c r="B116" i="34" l="1"/>
  <c r="B115" i="1" l="1"/>
  <c r="B116" i="1" s="1"/>
  <c r="C115" i="1" l="1"/>
  <c r="C116" i="1" s="1"/>
  <c r="C116" i="34"/>
  <c r="B30" i="51"/>
  <c r="B33" i="51"/>
  <c r="B41" i="51"/>
  <c r="B42" i="51"/>
  <c r="B45" i="51"/>
  <c r="B47" i="51"/>
  <c r="B48" i="51"/>
  <c r="B50" i="51"/>
  <c r="B51" i="51"/>
  <c r="B52" i="51"/>
  <c r="B53" i="51"/>
  <c r="B55" i="51"/>
  <c r="B56" i="51"/>
  <c r="B57" i="51"/>
  <c r="D115" i="1" l="1"/>
  <c r="D116" i="1" s="1"/>
  <c r="D116" i="34"/>
  <c r="F116" i="34" l="1"/>
  <c r="F118" i="34" s="1"/>
  <c r="F115" i="1"/>
  <c r="F116" i="1" s="1"/>
  <c r="F118" i="1" s="1"/>
  <c r="E115" i="1"/>
  <c r="E116" i="1" s="1"/>
  <c r="E116" i="34"/>
  <c r="D109" i="2"/>
  <c r="D118" i="2" s="1"/>
  <c r="C109" i="1"/>
  <c r="C118" i="1" s="1"/>
  <c r="B109" i="1"/>
  <c r="E109" i="2"/>
  <c r="E118" i="2" s="1"/>
  <c r="D109" i="1"/>
  <c r="D118" i="1" s="1"/>
  <c r="B109" i="2"/>
  <c r="B118" i="2" s="1"/>
  <c r="E109" i="1"/>
  <c r="C109" i="2"/>
  <c r="C118" i="2" s="1"/>
  <c r="E118" i="34" l="1"/>
  <c r="E118" i="1"/>
  <c r="C109" i="35"/>
  <c r="C118" i="35" s="1"/>
  <c r="E109" i="35"/>
  <c r="E118" i="35" s="1"/>
  <c r="D109" i="35"/>
  <c r="D118" i="35" s="1"/>
  <c r="F109" i="5"/>
  <c r="F118" i="5" s="1"/>
  <c r="B109" i="5"/>
  <c r="B118" i="5" s="1"/>
  <c r="E109" i="5"/>
  <c r="E118" i="5" s="1"/>
  <c r="D109" i="5"/>
  <c r="D118" i="5" s="1"/>
  <c r="C109" i="5"/>
  <c r="C118" i="5" s="1"/>
  <c r="C109" i="18"/>
  <c r="C118" i="18" s="1"/>
  <c r="E109" i="18"/>
  <c r="E118" i="18" s="1"/>
  <c r="B109" i="18"/>
  <c r="B118" i="18" s="1"/>
  <c r="D109" i="18"/>
  <c r="D118" i="18" s="1"/>
  <c r="F109" i="18"/>
  <c r="F118" i="18" s="1"/>
  <c r="B109" i="35"/>
  <c r="B118" i="35" s="1"/>
  <c r="D118" i="34"/>
  <c r="C118" i="34"/>
  <c r="B118" i="34"/>
  <c r="B118" i="1"/>
</calcChain>
</file>

<file path=xl/sharedStrings.xml><?xml version="1.0" encoding="utf-8"?>
<sst xmlns="http://schemas.openxmlformats.org/spreadsheetml/2006/main" count="86378" uniqueCount="3507">
  <si>
    <t>Program Group/Sub Group</t>
  </si>
  <si>
    <t>Grand Total NFA:</t>
  </si>
  <si>
    <t>Section II Total:</t>
  </si>
  <si>
    <t>Section I Total:</t>
  </si>
  <si>
    <t>Section II  - Non Federal Aid Highway Operations - State Operating Budget Funding</t>
  </si>
  <si>
    <t>Grand Total Federal Aid:</t>
  </si>
  <si>
    <t>Notes / Methodoligy / Disclaimers</t>
  </si>
  <si>
    <t>Using these groups, an attempt was made to exclude expenditures that may not be cosidered maintenance, eg, new facilities increased capacity</t>
  </si>
  <si>
    <t>The figures represent expenditures for the SWRB advertising program, which would primarily be projects on the Federal Aid System but there are exceptions ( off system bridges, etc )</t>
  </si>
  <si>
    <t>2 )The sources of data for Section II is as follows:</t>
  </si>
  <si>
    <t>Statewide Summaries:</t>
  </si>
  <si>
    <t>At some point, it may be possible to break down the statewide numbers by District ( especially the Operations numbers  ), but there is still a problem with overlaping District / MPO boundaries</t>
  </si>
  <si>
    <t>Regional Estimates:</t>
  </si>
  <si>
    <t>Financial Constraint</t>
  </si>
  <si>
    <t xml:space="preserve">1) The Data for Section I ( Both Federal Aid and Non-Federal Aid) is based on Statewide expenditures </t>
  </si>
  <si>
    <t>Another approach would be to use roadway miles in each region to estimate each region's share</t>
  </si>
  <si>
    <t>1) The MARPA formula was used to break down the Statewide numbers by Region.</t>
  </si>
  <si>
    <t>D R A F T  4/10/12</t>
  </si>
  <si>
    <t xml:space="preserve">The data for 2010 and 2011 represents acutal expenditures; for 2012 it is the 1st two quarters doubled unless adjusted for specific projects known to be complete or just starting where doubling the estimate would unreasonably skew the report. </t>
  </si>
  <si>
    <t>ITS Operations- Estimated by the ITS Section</t>
  </si>
  <si>
    <t>Snow and Ice can now be broken down into District, Are, Municipality and Depot.  Breakdown by MPO is likely but requires a discussion with Statewide Operations and IT. This can be addressed during the spring summer of 2012.</t>
  </si>
  <si>
    <t>Berkshire Region</t>
  </si>
  <si>
    <t>Boston Region</t>
  </si>
  <si>
    <t>Cape Cod</t>
  </si>
  <si>
    <t>Central Mass</t>
  </si>
  <si>
    <t>Franklin Region</t>
  </si>
  <si>
    <t>Martha's Vineyard</t>
  </si>
  <si>
    <t>Merrimack Valley</t>
  </si>
  <si>
    <t>Montachusett</t>
  </si>
  <si>
    <t>Nantucket</t>
  </si>
  <si>
    <t>Northern Middlesex</t>
  </si>
  <si>
    <t>Old Colony</t>
  </si>
  <si>
    <t>Pioneer Valley</t>
  </si>
  <si>
    <t>Southeastern Mass</t>
  </si>
  <si>
    <t>Snow and Ice - S. Bristol's "snow 5 and 10 yr avg" and "Snow and Ice FY12" and "Operating 2012-02 Feb v4 Highway" reports.  Actual dollars spent.</t>
  </si>
  <si>
    <t>The data for 2010 and 2011 represents acutal expenditures; for 2012 it is the first two quarters multiplied by 3 to account for spring clean up activities that spend heavier at the end of the SFY than the beginning.</t>
  </si>
  <si>
    <t>Funding Source</t>
  </si>
  <si>
    <t>PROJECT_TYPE_DESC</t>
  </si>
  <si>
    <t>PROJECT_GROUP_CODE</t>
  </si>
  <si>
    <t>PROJECT_GROUP_NAME</t>
  </si>
  <si>
    <t>RPA</t>
  </si>
  <si>
    <t>Bridge Repair &amp; Replacement</t>
  </si>
  <si>
    <t>Bridge Reconstruction/Rehab</t>
  </si>
  <si>
    <t>Accelerated Bridge GANS Funded</t>
  </si>
  <si>
    <t>BOSTON</t>
  </si>
  <si>
    <t>Metropolitan Area Planning Council</t>
  </si>
  <si>
    <t>MEDFORD</t>
  </si>
  <si>
    <t>Accelerated Bridge Non-GANS Funded</t>
  </si>
  <si>
    <t>LOWELL</t>
  </si>
  <si>
    <t>Northern Middlesex Council of Governments</t>
  </si>
  <si>
    <t>STURBRIDGE</t>
  </si>
  <si>
    <t>Central Massachusetts Regional Planning Commission</t>
  </si>
  <si>
    <t>FRAMINGHAM</t>
  </si>
  <si>
    <t>ATTLEBORO</t>
  </si>
  <si>
    <t>Southeastern Regional Planning and Economic Development District</t>
  </si>
  <si>
    <t>SOUTHBRIDGE</t>
  </si>
  <si>
    <t>SUTTON</t>
  </si>
  <si>
    <t>SHREWSBURY</t>
  </si>
  <si>
    <t>MILTON</t>
  </si>
  <si>
    <t>NEWTON</t>
  </si>
  <si>
    <t>QUINCY</t>
  </si>
  <si>
    <t>American Recovery and Reinvestment Act</t>
  </si>
  <si>
    <t>Pioneer Valley Planning Commission</t>
  </si>
  <si>
    <t>Statewide Road and Bridge Federal Aid Interstate</t>
  </si>
  <si>
    <t>SHARON</t>
  </si>
  <si>
    <t>Statewide Road and Bridge Federal Aid Non-Interstate</t>
  </si>
  <si>
    <t>LAWRENCE</t>
  </si>
  <si>
    <t>Merrimac Valley Planning Commission</t>
  </si>
  <si>
    <t>CHARLEMONT</t>
  </si>
  <si>
    <t>Franklin Regional Council of Governments</t>
  </si>
  <si>
    <t>WESTFIELD</t>
  </si>
  <si>
    <t>DEDHAM</t>
  </si>
  <si>
    <t>NORTH ADAMS</t>
  </si>
  <si>
    <t>Berkshire Regional Planning Commission</t>
  </si>
  <si>
    <t>HOLYOKE</t>
  </si>
  <si>
    <t>ADAMS</t>
  </si>
  <si>
    <t>LEOMINSTER</t>
  </si>
  <si>
    <t>Montachusett Regional Planning Commission</t>
  </si>
  <si>
    <t>FALMOUTH</t>
  </si>
  <si>
    <t>Cape Cod Commission</t>
  </si>
  <si>
    <t>TAUNTON</t>
  </si>
  <si>
    <t>LEVERETT</t>
  </si>
  <si>
    <t>OTIS</t>
  </si>
  <si>
    <t>MILLBURY</t>
  </si>
  <si>
    <t>Statewide Road and Bridge Non-Federal Aid</t>
  </si>
  <si>
    <t>NORWOOD</t>
  </si>
  <si>
    <t>DEERFIELD</t>
  </si>
  <si>
    <t>New Bridge</t>
  </si>
  <si>
    <t>Bridge Replacement</t>
  </si>
  <si>
    <t>WEST BROOKFIELD</t>
  </si>
  <si>
    <t>ASHLAND</t>
  </si>
  <si>
    <t>FITCHBURG</t>
  </si>
  <si>
    <t>UXBRIDGE</t>
  </si>
  <si>
    <t>AMESBURY</t>
  </si>
  <si>
    <t>BROCKTON</t>
  </si>
  <si>
    <t>Old Colony Planning Council</t>
  </si>
  <si>
    <t>WESTMINSTER</t>
  </si>
  <si>
    <t>CHATHAM</t>
  </si>
  <si>
    <t>DENNIS</t>
  </si>
  <si>
    <t>GARDNER</t>
  </si>
  <si>
    <t>DUDLEY</t>
  </si>
  <si>
    <t>COLRAIN</t>
  </si>
  <si>
    <t>CHESHIRE</t>
  </si>
  <si>
    <t>WARE</t>
  </si>
  <si>
    <t>STERLING</t>
  </si>
  <si>
    <t>ASHBURNHAM</t>
  </si>
  <si>
    <t>CLINTON</t>
  </si>
  <si>
    <t>OAK BLUFFS</t>
  </si>
  <si>
    <t>Martha's Vineyard Commission</t>
  </si>
  <si>
    <t>LYNN</t>
  </si>
  <si>
    <t>REVERE</t>
  </si>
  <si>
    <t>ORANGE</t>
  </si>
  <si>
    <t>FALL RIVER</t>
  </si>
  <si>
    <t>BARNSTABLE</t>
  </si>
  <si>
    <t>GROVELAND</t>
  </si>
  <si>
    <t>ATHOL</t>
  </si>
  <si>
    <t>ERVING</t>
  </si>
  <si>
    <t>HAVERHILL</t>
  </si>
  <si>
    <t>WALTHAM</t>
  </si>
  <si>
    <t>PEABODY</t>
  </si>
  <si>
    <t>WILLIAMSTOWN</t>
  </si>
  <si>
    <t>DALTON</t>
  </si>
  <si>
    <t>DARTMOUTH</t>
  </si>
  <si>
    <t>SPRINGFIELD</t>
  </si>
  <si>
    <t>BELCHERTOWN</t>
  </si>
  <si>
    <t>BELLINGHAM</t>
  </si>
  <si>
    <t>SEEKONK</t>
  </si>
  <si>
    <t>SPENCER</t>
  </si>
  <si>
    <t>MONTAGUE</t>
  </si>
  <si>
    <t>SOUTH HADLEY</t>
  </si>
  <si>
    <t>METHUEN</t>
  </si>
  <si>
    <t>HOLDEN</t>
  </si>
  <si>
    <t>MARLBOROUGH</t>
  </si>
  <si>
    <t>MAYNARD</t>
  </si>
  <si>
    <t>LEE</t>
  </si>
  <si>
    <t>PALMER</t>
  </si>
  <si>
    <t>WEST SPRINGFIELD</t>
  </si>
  <si>
    <t>MANSFIELD</t>
  </si>
  <si>
    <t>TEWKSBURY</t>
  </si>
  <si>
    <t>BILLERICA</t>
  </si>
  <si>
    <t>PITTSFIELD</t>
  </si>
  <si>
    <t>EASTON</t>
  </si>
  <si>
    <t>NEW MARLBOROUGH</t>
  </si>
  <si>
    <t>Drawbridge Maintenance</t>
  </si>
  <si>
    <t>NULL</t>
  </si>
  <si>
    <t>Structures Maintenance</t>
  </si>
  <si>
    <t>PETERSHAM</t>
  </si>
  <si>
    <t>MIDDLEBOROUGH</t>
  </si>
  <si>
    <t>AGAWAM</t>
  </si>
  <si>
    <t>CHICOPEE</t>
  </si>
  <si>
    <t>NEWBURYPORT</t>
  </si>
  <si>
    <t>NEW BEDFORD</t>
  </si>
  <si>
    <t>ANDOVER</t>
  </si>
  <si>
    <t>BUCKLAND</t>
  </si>
  <si>
    <t>DISTRICT 2- SUBSTRUCTURE REPAIRS AT VARIOUS LOCATIONS</t>
  </si>
  <si>
    <t>DISTRICT 2- BRIDGE DECK &amp; JOINT REPAIRS AT VARIOUS LOCATIONS</t>
  </si>
  <si>
    <t>Bridge Painting</t>
  </si>
  <si>
    <t>Painting - Structural</t>
  </si>
  <si>
    <t>Roadway Reconstruction</t>
  </si>
  <si>
    <t>Hwy Reconstr - Added Capacity</t>
  </si>
  <si>
    <t>BRAINTREE</t>
  </si>
  <si>
    <t>HARWICH</t>
  </si>
  <si>
    <t>LENOX</t>
  </si>
  <si>
    <t>CHELMSFORD</t>
  </si>
  <si>
    <t>WESTFORD</t>
  </si>
  <si>
    <t>ESSEX</t>
  </si>
  <si>
    <t>WESTHAMPTON</t>
  </si>
  <si>
    <t>EAST BRIDGEWATER</t>
  </si>
  <si>
    <t>WILMINGTON</t>
  </si>
  <si>
    <t>HUBBARDSTON</t>
  </si>
  <si>
    <t>WORCESTER</t>
  </si>
  <si>
    <t>NORTH ANDOVER</t>
  </si>
  <si>
    <t>SALEM</t>
  </si>
  <si>
    <t>SOMERVILLE</t>
  </si>
  <si>
    <t>Planning and Programming</t>
  </si>
  <si>
    <t>NORTHAMPTON</t>
  </si>
  <si>
    <t>NATICK</t>
  </si>
  <si>
    <t>AUBURN</t>
  </si>
  <si>
    <t>TYRINGHAM</t>
  </si>
  <si>
    <t>OXFORD</t>
  </si>
  <si>
    <t>BOURNE</t>
  </si>
  <si>
    <t>LEXINGTON</t>
  </si>
  <si>
    <t>STONEHAM</t>
  </si>
  <si>
    <t>Highway Relocation</t>
  </si>
  <si>
    <t>Hwy Reconstr - Major Widening</t>
  </si>
  <si>
    <t>TEMPLETON</t>
  </si>
  <si>
    <t>New Construction</t>
  </si>
  <si>
    <t>Hwy Reconstr - Restr and Rehab</t>
  </si>
  <si>
    <t>LANESBOROUGH</t>
  </si>
  <si>
    <t>NORTHFIELD</t>
  </si>
  <si>
    <t>WATERTOWN</t>
  </si>
  <si>
    <t>AMHERST</t>
  </si>
  <si>
    <t>Roadway Resurfacing</t>
  </si>
  <si>
    <t>Resurfacing</t>
  </si>
  <si>
    <t>LINCOLN</t>
  </si>
  <si>
    <t>Nantucket Planning  and Economic Development Commission</t>
  </si>
  <si>
    <t>SWANSEA</t>
  </si>
  <si>
    <t>WAREHAM</t>
  </si>
  <si>
    <t>AVON</t>
  </si>
  <si>
    <t>MARION</t>
  </si>
  <si>
    <t>GREENFIELD</t>
  </si>
  <si>
    <t>WOBURN</t>
  </si>
  <si>
    <t>HOPKINTON</t>
  </si>
  <si>
    <t>BERNARDSTON</t>
  </si>
  <si>
    <t>TISBURY</t>
  </si>
  <si>
    <t>DISTRICT 4- RESURFACING &amp; RELATED WORK AT VARIOUS LOCATIONS</t>
  </si>
  <si>
    <t>CUMMINGTON</t>
  </si>
  <si>
    <t>DISTRICT 6- RESURFACING &amp; RELATED WORK AT VARIOUS LOCATIONS (HMA)</t>
  </si>
  <si>
    <t>Intersection &amp; Safety</t>
  </si>
  <si>
    <t>Impact Attenuators</t>
  </si>
  <si>
    <t>Safety Improvements</t>
  </si>
  <si>
    <t>LONGMEADOW</t>
  </si>
  <si>
    <t>BROOKLINE</t>
  </si>
  <si>
    <t>Traffic Signals</t>
  </si>
  <si>
    <t>LUDLOW</t>
  </si>
  <si>
    <t>GRAFTON</t>
  </si>
  <si>
    <t>SANDWICH</t>
  </si>
  <si>
    <t>Signs &amp; Lighting</t>
  </si>
  <si>
    <t>Structural Signing</t>
  </si>
  <si>
    <t>Sign Installation/Upgrading</t>
  </si>
  <si>
    <t>ACTON</t>
  </si>
  <si>
    <t>Guardrail</t>
  </si>
  <si>
    <t>Guard Rail &amp; Fencing</t>
  </si>
  <si>
    <t>Maintenance</t>
  </si>
  <si>
    <t>Catch Basin Cleaning</t>
  </si>
  <si>
    <t>Crack Sealing</t>
  </si>
  <si>
    <t>DISTRICT 1- CRACK SEALING AT VARIOUS LOCATIONS</t>
  </si>
  <si>
    <t>Pavement Marking</t>
  </si>
  <si>
    <t>DISTRICT 4- APPLICATION OF REFLECTORIZED PAVEMENT MARKINGS AT VARIOUS LOCATIONS</t>
  </si>
  <si>
    <t>YARMOUTH</t>
  </si>
  <si>
    <t>Mowing and Spraying</t>
  </si>
  <si>
    <t>Contract Highway Maintenance</t>
  </si>
  <si>
    <t>Sewer and Water</t>
  </si>
  <si>
    <t>Facilities</t>
  </si>
  <si>
    <t>Chemical Storage Sheds</t>
  </si>
  <si>
    <t>Vertical Construction (Ch 149)</t>
  </si>
  <si>
    <t>Bikeways</t>
  </si>
  <si>
    <t>Bikeway/Bike Path Construction</t>
  </si>
  <si>
    <t>SALISBURY</t>
  </si>
  <si>
    <t>Other</t>
  </si>
  <si>
    <t>Drilling &amp; Boring</t>
  </si>
  <si>
    <t>Demolition</t>
  </si>
  <si>
    <t>Intelligent Transportation Sys</t>
  </si>
  <si>
    <t>STATEWIDE</t>
  </si>
  <si>
    <t>Marine Construction</t>
  </si>
  <si>
    <t>Miscellaneous/No Prequal</t>
  </si>
  <si>
    <t>Reclamation</t>
  </si>
  <si>
    <t>Hazardous Waste Remediation</t>
  </si>
  <si>
    <t>Unknown</t>
  </si>
  <si>
    <t>Metropolitan Highway System</t>
  </si>
  <si>
    <t>WARREN</t>
  </si>
  <si>
    <t>HINGHAM</t>
  </si>
  <si>
    <t>MONSON</t>
  </si>
  <si>
    <t>EAST BROOKFIELD</t>
  </si>
  <si>
    <t>RAYNHAM</t>
  </si>
  <si>
    <t xml:space="preserve">RAYNHAM- BRIDGE REPLACEMENT, R-02-013 (3PA), US 44 (CAPE HIGHWAY) OVER SR 24 </t>
  </si>
  <si>
    <t>WINCHENDON</t>
  </si>
  <si>
    <t>WESTON</t>
  </si>
  <si>
    <t>NORTON</t>
  </si>
  <si>
    <t>WESTBOROUGH</t>
  </si>
  <si>
    <t>DISTRICT 6- SCHEDULED &amp; EMERGENCY STRUCTURAL &amp; SUBSTRUCTURE REPAIRS AT VARIOUS LOCATIONS</t>
  </si>
  <si>
    <t>STOUGHTON</t>
  </si>
  <si>
    <t>PLYMOUTH</t>
  </si>
  <si>
    <t>HADLEY</t>
  </si>
  <si>
    <t>CHELSEA</t>
  </si>
  <si>
    <t>C27HDT</t>
  </si>
  <si>
    <t>WEYMOUTH- ABINGTON- RECONSTRUCTION &amp; WIDENING ON ROUTE 18 (MAIN STREET) FROM HIGHLAND PLACE TO ROUTE 139 (4.0 MILES) INCLUDES REPLACING W-32-013, ROUTE 18 OVER THE OLD COLONY RAILROAD (MBTA)</t>
  </si>
  <si>
    <t>WALPOLE</t>
  </si>
  <si>
    <t>NORTHBOROUGH</t>
  </si>
  <si>
    <t>DISTRICT 1- APPLICATION OF REFLECTORIZED PAVEMENT MARKINGS AT VARIOUS LOCATIONS</t>
  </si>
  <si>
    <t>DISTRICT 3- APPLICATION OF REFLECTORIZED PAVEMENT MARKINGS AT VARIOUS LOCATIONS</t>
  </si>
  <si>
    <t>Process/Recycle/Trnsprt Soils</t>
  </si>
  <si>
    <t>Western Turnpike</t>
  </si>
  <si>
    <t>Highway Sweeping</t>
  </si>
  <si>
    <t>CHANGE IN PROJECT VALUE</t>
  </si>
  <si>
    <t>Undergrnd Tank Removal Replace</t>
  </si>
  <si>
    <t>NORTH ATTLEBOROUGH</t>
  </si>
  <si>
    <t>LYNN- SAUGUS- BRIDGE REPLACEMENT, L-18-016=S-05-008, ROUTE 107 OVER THE SAUGUS RIVER (AKA - BELDEN G. BLY BRIDGE)</t>
  </si>
  <si>
    <t>ORANGE- BRIDGE REPLACEMENT, O-03-021, ROUTE 2 OVER ROUTE 202</t>
  </si>
  <si>
    <t>Central Artery Non-Routine Repair and Maintenance Trust</t>
  </si>
  <si>
    <t>MIDDLETON</t>
  </si>
  <si>
    <t>DRACUT</t>
  </si>
  <si>
    <t>SWAMPSCOTT</t>
  </si>
  <si>
    <t>LANCASTER</t>
  </si>
  <si>
    <t>RUTLAND</t>
  </si>
  <si>
    <t>PEMBROKE</t>
  </si>
  <si>
    <t>DISTRICT 2- IMPACT ATTENUATOR REPAIR (CRASH CUSHIONS) AT VARIOUS LOCATIONS</t>
  </si>
  <si>
    <t>TOBIN BRIDGE</t>
  </si>
  <si>
    <t>MATTAPOISETT</t>
  </si>
  <si>
    <t>SHEFFIELD</t>
  </si>
  <si>
    <t>BEVERLY</t>
  </si>
  <si>
    <t>Major Program</t>
  </si>
  <si>
    <t>FA</t>
  </si>
  <si>
    <t>NFA</t>
  </si>
  <si>
    <t>Bridge Repair &amp; Replacement Total</t>
  </si>
  <si>
    <t>Bridge Painting Total</t>
  </si>
  <si>
    <t>Roadway Reconstruction Total</t>
  </si>
  <si>
    <t>Roadway Resurfacing Total</t>
  </si>
  <si>
    <t>Intersection &amp; Safety Total</t>
  </si>
  <si>
    <t>Signs &amp; Lighting Total</t>
  </si>
  <si>
    <t>Guardrail Total</t>
  </si>
  <si>
    <t>Maintenance Total</t>
  </si>
  <si>
    <t>Facilities Total</t>
  </si>
  <si>
    <t>Bikeways Total</t>
  </si>
  <si>
    <t>Other Total</t>
  </si>
  <si>
    <t>RPA Name</t>
  </si>
  <si>
    <t>DNU</t>
  </si>
  <si>
    <t>The Statewide NFA/FA is the sum of the Statewide and unknown "regions".</t>
  </si>
  <si>
    <t>District Maintenance Payroll -  S. Bristol's  "Operating 2012-02 Feb v4 Highway" reports</t>
  </si>
  <si>
    <t>Request snow and ice non-toll expenditures from S. Bristol. Copy annual sums directly to Statewide NFA/FA tab</t>
  </si>
  <si>
    <t>The Summary NFA/FA are the sum of all "regions".</t>
  </si>
  <si>
    <t>Hwy Reconstr - Minor Widening</t>
  </si>
  <si>
    <t>Hwy Reconstr - No Added Capacity</t>
  </si>
  <si>
    <t>Electrical</t>
  </si>
  <si>
    <t>Landscaping</t>
  </si>
  <si>
    <t>Underground Tank Removal Replace</t>
  </si>
  <si>
    <t>GREAT BARRINGTON</t>
  </si>
  <si>
    <t>ORLEANS</t>
  </si>
  <si>
    <t>DISTRICT 6- INSPECTION, TESTING, MAINTENANCE &amp; REPAIRS OF FIRE DETECTION SYSTEMS AT VARIOUS LOCATIONS</t>
  </si>
  <si>
    <t>Highway - The Way Forward</t>
  </si>
  <si>
    <t>LOWELL- BRIDGE REPLACEMENT, L-15-058, VFW HIGHWAY OVER BEAVER BROOK</t>
  </si>
  <si>
    <t>SAVOY</t>
  </si>
  <si>
    <t>Verify all project type terminology.</t>
  </si>
  <si>
    <t>Tunnels</t>
  </si>
  <si>
    <t>CANTON- NORWOOD- WESTWOOD- DEDHAM STREET/I-95 INTERCHANGE RECONSTRUCTION INCLUDING REHABILITATION/REPLACEMENT OF 5 BRIDGES</t>
  </si>
  <si>
    <t>DISTRICT 1- ADA RETROFITS AT VARIOUS LOCATIONS</t>
  </si>
  <si>
    <t>DISTRICT 6- ADA RETROFITS AT VARIOUS LOCATIONS</t>
  </si>
  <si>
    <t>WALPOLE- RECONSTRUCTION ON ROUTE 1A (MAIN STREET), FROM THE NORWOOD T.L. TO ROUTE 27, INCLUDES W-03-024 OVER THE NEPONSET RIVER</t>
  </si>
  <si>
    <t>EVERETT</t>
  </si>
  <si>
    <t xml:space="preserve">GREENFIELD- BRIDGE REPLACEMENT, G-12-052 (0XR) &amp; G-12-053 (0XT), I-91 (NB &amp; SB) OVER BMRR  </t>
  </si>
  <si>
    <t>STURBRIDGE- CULVERT REPLACEMENT @ ROUTE 20 &amp; SNELL STREET</t>
  </si>
  <si>
    <t>REHOBOTH</t>
  </si>
  <si>
    <t>HEATH</t>
  </si>
  <si>
    <t>BEVERLY- RECONSTRUCTION &amp; SIGNAL IMPROVEMENTS ON ROUTE 1A (RANTOUL STREET &amp; CABOT STREET), FROM CABOT STREET (SOUTH) TO 440 FEET NORTH OF BLAINE AVENUE, INCLUDES CULVERT REPAIR OF B-11-008</t>
  </si>
  <si>
    <t>CHARLTON- OXFORD- RECONSTRUCTION ON ROUTE 20, FROM RICHARDSON'S CORNER EASTERLY TO ROUTE 12, INCLUDES REHAB OF C-06-023 &amp; REPLACEMENT OF O-06-002</t>
  </si>
  <si>
    <t>WINCHESTER</t>
  </si>
  <si>
    <t>DISTRICT 4- PAVEMENT PRESERVATION AT VARIOUS LOCATIONS</t>
  </si>
  <si>
    <t>id</t>
  </si>
  <si>
    <t>projectInfo</t>
  </si>
  <si>
    <t>fedMaint</t>
  </si>
  <si>
    <t>note</t>
  </si>
  <si>
    <t>AETS</t>
  </si>
  <si>
    <t>NO</t>
  </si>
  <si>
    <t>Asbestos Removal</t>
  </si>
  <si>
    <t>Bridge Maintenance</t>
  </si>
  <si>
    <t>YES</t>
  </si>
  <si>
    <t>VARIES</t>
  </si>
  <si>
    <t>Bridge Maintenance - Deck Repairs</t>
  </si>
  <si>
    <t>Bridge Maintenance - Joints</t>
  </si>
  <si>
    <t>Bridge Preservation</t>
  </si>
  <si>
    <t>Culvert Maintenance</t>
  </si>
  <si>
    <t>Culvert Reconstruction/Rehab</t>
  </si>
  <si>
    <t>Culvert Replacement</t>
  </si>
  <si>
    <t>Dam Maintenance</t>
  </si>
  <si>
    <t>Dam Reconstruction/Rehab</t>
  </si>
  <si>
    <t>Dam Replacement</t>
  </si>
  <si>
    <t>Drainage</t>
  </si>
  <si>
    <t>Dredging</t>
  </si>
  <si>
    <t>Lighting</t>
  </si>
  <si>
    <t>Milling and Cold Planing</t>
  </si>
  <si>
    <t>Miscellaneous</t>
  </si>
  <si>
    <t>New Culvert</t>
  </si>
  <si>
    <t>New Dam</t>
  </si>
  <si>
    <t>New Pump Station</t>
  </si>
  <si>
    <t>New Waterway</t>
  </si>
  <si>
    <t>Pump Station Maintenance</t>
  </si>
  <si>
    <t>Pump Station Reconstruction/Rehab</t>
  </si>
  <si>
    <t>Recreation Facility</t>
  </si>
  <si>
    <t>Resurfacing DOT Owned Non-Interstate</t>
  </si>
  <si>
    <t>Resurfacing Interstate</t>
  </si>
  <si>
    <t>Roadway - Reconstr - Sidwalks and Curbing</t>
  </si>
  <si>
    <t>Salt Marsh and Wetlands Restoration</t>
  </si>
  <si>
    <t>TBD</t>
  </si>
  <si>
    <t>Tree Trimming</t>
  </si>
  <si>
    <t>Utilities</t>
  </si>
  <si>
    <t>Waterway Maintenance</t>
  </si>
  <si>
    <t>Waterway Reconstruction/Rehab</t>
  </si>
  <si>
    <t>Division</t>
  </si>
  <si>
    <t>Program</t>
  </si>
  <si>
    <t>ANF Plan Item</t>
  </si>
  <si>
    <t>Project Type Group</t>
  </si>
  <si>
    <t>Phase</t>
  </si>
  <si>
    <t>Sub-Phase</t>
  </si>
  <si>
    <t>Appropriation Category</t>
  </si>
  <si>
    <t>Fed Percent</t>
  </si>
  <si>
    <t>Location</t>
  </si>
  <si>
    <t>MPO</t>
  </si>
  <si>
    <t>District</t>
  </si>
  <si>
    <t>Ad Date</t>
  </si>
  <si>
    <t>NFA MT</t>
  </si>
  <si>
    <t>FED MT</t>
  </si>
  <si>
    <t>HWY</t>
  </si>
  <si>
    <t>T055</t>
  </si>
  <si>
    <t>Complete</t>
  </si>
  <si>
    <t>Full Beneficial Use</t>
  </si>
  <si>
    <t/>
  </si>
  <si>
    <t>Yes</t>
  </si>
  <si>
    <t>HSIP</t>
  </si>
  <si>
    <t>100% STATE</t>
  </si>
  <si>
    <t>STP</t>
  </si>
  <si>
    <t>STP TRANSPORTATION ENHANCEMENTS</t>
  </si>
  <si>
    <t>Surface Transportation Program</t>
  </si>
  <si>
    <t>T056</t>
  </si>
  <si>
    <t>Substantially Complete</t>
  </si>
  <si>
    <t>DISTRICT2</t>
  </si>
  <si>
    <t>[District 2]</t>
  </si>
  <si>
    <t>T051</t>
  </si>
  <si>
    <t>DISTRICT1</t>
  </si>
  <si>
    <t>[District 1]</t>
  </si>
  <si>
    <t>Construction</t>
  </si>
  <si>
    <t>Active</t>
  </si>
  <si>
    <t>CMQ</t>
  </si>
  <si>
    <t>T070</t>
  </si>
  <si>
    <t>NHPP</t>
  </si>
  <si>
    <t>ABP - FA(GANS)</t>
  </si>
  <si>
    <t>ABP - 100% STATE</t>
  </si>
  <si>
    <t>TAP</t>
  </si>
  <si>
    <t>OTHER STATE FUNDS</t>
  </si>
  <si>
    <t>T060</t>
  </si>
  <si>
    <t>STP Off System Bridge</t>
  </si>
  <si>
    <t>T057</t>
  </si>
  <si>
    <t>Franklin Region, Pioneer Valley</t>
  </si>
  <si>
    <t>Undetermined</t>
  </si>
  <si>
    <t>FED</t>
  </si>
  <si>
    <t>FEDERAL AID</t>
  </si>
  <si>
    <t>HPP</t>
  </si>
  <si>
    <t>Rail Enhancement Program (REP)</t>
  </si>
  <si>
    <t>REP</t>
  </si>
  <si>
    <t>TI</t>
  </si>
  <si>
    <t>Boston Region, Northern Middlesex</t>
  </si>
  <si>
    <t>T068</t>
  </si>
  <si>
    <t>STURBRIDGE- HOLLAND- INTERSTATE MAINTENANCE &amp; RELATED WORK ON I-84</t>
  </si>
  <si>
    <t>Central Mass, Pioneer Valley</t>
  </si>
  <si>
    <t>T052</t>
  </si>
  <si>
    <t>T053</t>
  </si>
  <si>
    <t>T069</t>
  </si>
  <si>
    <t>DISTRICT4</t>
  </si>
  <si>
    <t>[District 4]</t>
  </si>
  <si>
    <t>TURNPIKE WT</t>
  </si>
  <si>
    <t>WT</t>
  </si>
  <si>
    <t>DISTRICT6</t>
  </si>
  <si>
    <t>[District 6]</t>
  </si>
  <si>
    <t>TURNPIKE MHS</t>
  </si>
  <si>
    <t>MHS</t>
  </si>
  <si>
    <t>Boston Region, Southeastern Mass</t>
  </si>
  <si>
    <t>DISTRICT5</t>
  </si>
  <si>
    <t>[District 5]</t>
  </si>
  <si>
    <t>Boston Region, Ce, Central Mass, Merrimack Valley, Montachusett,</t>
  </si>
  <si>
    <t>129</t>
  </si>
  <si>
    <t>T100</t>
  </si>
  <si>
    <t>WEST STOCKBRIDGE TO AUBURN- GUIDE &amp; TRAFFIC SIGN REPLACEMENT ON I-90 (MASSPIKE)</t>
  </si>
  <si>
    <t>Berkshire Region, Central Mass</t>
  </si>
  <si>
    <t>RAYNHAM TO BOLTON- GUIDE &amp; TRAFFIC SIGN REPLACEMENT ON I-495</t>
  </si>
  <si>
    <t>Boston Region, Central Mass, Southea, Southeastern Mass</t>
  </si>
  <si>
    <t>Executed</t>
  </si>
  <si>
    <t>Boston Region, Central Mass</t>
  </si>
  <si>
    <t>CARM/APP</t>
  </si>
  <si>
    <t>TRUST</t>
  </si>
  <si>
    <t>Central Mass, Montachusett</t>
  </si>
  <si>
    <t>T058</t>
  </si>
  <si>
    <t>DISTRICT 2- ADA RETROFITS AT VARIOUS LOCATIONS</t>
  </si>
  <si>
    <t>DISTRICT 6- MAINTENANCE OF MHS COMMUNICATIONS SYSTEMS AT VARIOUS LOCATIONS</t>
  </si>
  <si>
    <t>DISTRICT 6- ROADSIDE BARRIER RECONSTRUCTION &amp; REPAIR AT VARIOUS LOCATIONS</t>
  </si>
  <si>
    <t>DISTRICT3</t>
  </si>
  <si>
    <t>[District 3]</t>
  </si>
  <si>
    <t>Statewide</t>
  </si>
  <si>
    <t>DISTRICT 5- DISTRICT 6- ITS CONSTRUCTION ON ROUTE 3, FROM BRAINTREE TO PLYMOUTH</t>
  </si>
  <si>
    <t>DISTRICT 6- SCHEDULED &amp; EMERGENCY CLEANING OF DRAINAGE STRUCTURES AT VARIOUS LOCATIONS</t>
  </si>
  <si>
    <t>DISTRICT 5- SCHEDULED AND EMERGENCY STRUCTURAL REPAIRS AT VARIOUS LOCATIONS</t>
  </si>
  <si>
    <t>DISTRICT 6- BRIDGE DRAINAGE INSTALLATION &amp; REHABILITATION AT VARIOUS LOCATIONS</t>
  </si>
  <si>
    <t>DISTRICT 6- SCHEDULED AND EMERGENCY MECHANICAL AND MILLWRIGHT SERVICES AT VARIOUS LOCATIONS</t>
  </si>
  <si>
    <t>DISTRICT 6- INSPECT, SERVICE AND REPAIR ELEVATORS AT VARIOUS LOCATIONS</t>
  </si>
  <si>
    <t>Design</t>
  </si>
  <si>
    <t>No</t>
  </si>
  <si>
    <t>WAREHAM- RECONSTRUCTION OF ROUTE 6 &amp; 28, FROM 500 FT. EAST OF TYLER AVENUE TO RED BROOK ROAD (1.65 MILES)</t>
  </si>
  <si>
    <t>WESTFIELD- BRIDGE REPLACEMENT, W-25-006, ROUTE 10/202 (SOUTHWICK ROAD) OVER THE LITTLE RIVER</t>
  </si>
  <si>
    <t>ACUSHNET</t>
  </si>
  <si>
    <t>HOLYOKE- BRIDGE REPLACEMENT, H-21-018, LYMAN STREET OVER FIRST LEVEL CANAL</t>
  </si>
  <si>
    <t>LYNN- RECONSTRUCTION ON ROUTE 129 (LYNNFIELD STREET), FROM GREAT WOODS ROAD TO WYOMA SQUARE</t>
  </si>
  <si>
    <t>MANSFIELD- BRIDGE REPLACEMENT, M-03-003 &amp; M-03-045, BALCOM STREET OVER THE WADING RIVER</t>
  </si>
  <si>
    <t>ASHLAND- RECONSTRUCTION ON ROUTE 126 (POND STREET), FROM THE FRAMINGHAM T.L. TO THE HOLLISTON T.L.</t>
  </si>
  <si>
    <t>HOLYOKE- WEST SPRINGFIELD- REHABILITATION OF ROUTE 5 (RIVERDALE ROAD), FROM I-91 (INTERCHANGE 13) TO MAIN STREET IN HOLYOKE &amp; FROM ELM STREET TO NORTH ELM STREET IN WEST SPRINGFIELD (3.2 MILES)</t>
  </si>
  <si>
    <t>CHICOPEE- RECONSTRUCTION &amp; RELATED WORK ON FULLER ROAD, FROM MEMORIAL DR (RTE 33) TO SHAWINIGAN DR (2.0 MILES)</t>
  </si>
  <si>
    <t>WORCESTER- STREETSCAPE IMPROVEMENTS AT MAIN STREET &amp; MAYWOOD STREET</t>
  </si>
  <si>
    <t>WOBURN- BRIDGE REPLACEMENT, W-43-017, NEW BOSTON STREET OVER MBTA</t>
  </si>
  <si>
    <t>HADLEY- RECONSTRUCTION ON ROUTE 9, FROM MIDDLE STREET TO MAPLE/SOUTH MAPLE STREET</t>
  </si>
  <si>
    <t>NATICK- RECONSTRUCTION OF ROUTE 27 (NORTH MAIN STREET), FROM NORTH AVENUE TO THE WAYLAND T.L.</t>
  </si>
  <si>
    <t>NEW BRAINTREE</t>
  </si>
  <si>
    <t>STOW- BRIDGE REPLACEMENT, S-29-001, (ST 62) GLEASONDALE ROAD OVER THE ASSABET RIVER</t>
  </si>
  <si>
    <t>STOW</t>
  </si>
  <si>
    <t xml:space="preserve">MILLBURY- RECONSTRUCTION ON MCCRACKEN ROAD &amp; GREENWOOD STREET, INCLUDES REHAB OF M-22-058, MCCRACKEN ROAD OVER ACCESS ROAD </t>
  </si>
  <si>
    <t>AGAWAM- WEST SPRINGFIELD- BRIDGE REPLACEMENT, A-05-002=W-21-014, ROUTE 147 OVER THE WESTFIELD RIVER &amp; INTERSECTION &amp; SIGNAL IMPROVEMENTS @ 3 LOCATIONS</t>
  </si>
  <si>
    <t>Boston Region, Merrimack Valley</t>
  </si>
  <si>
    <t>LEOMINSTER- RECONSTRUCTION ON ROUTE 13, FROM HAWES STREET TO PROSPECT STREET</t>
  </si>
  <si>
    <t>MATTAPOISETT- MULTI-USE PATH CONSTRUCTION (PENN CENTRAL RIGHT OF WAY), FROM MATTAPOISETT NECK ROAD TO DEPOT STREET (PHASE 1B)</t>
  </si>
  <si>
    <t>WORCESTER- BLACKSTONE RIVER BIKEWAY (SEGMENT 7), INCLUDING BRIDGE REHAB, W-44-041, MCGRATH BOULEVARD OVER MADISON STREET</t>
  </si>
  <si>
    <t>NORTH ADAMS- BRIDGE REPLACEMENT, N-14-016, ROUTE 2 OVER THE HOOSIC RIVER</t>
  </si>
  <si>
    <t xml:space="preserve">NORWOOD- INTERSECTION IMPROVEMENTS @ ROUTE 1 &amp; UNIVERSITY AVENUE/EVERETT STREET </t>
  </si>
  <si>
    <t>Old Colony, Southeastern Mass</t>
  </si>
  <si>
    <t>TAUNTON- RECONSTRUCTION OF ROUTE 44 (DEAN STREET), FROM ARLINGTON STREET TO ROUTE 104 (SOUTH MAIN STREET)</t>
  </si>
  <si>
    <t>HOPKINTON- SIGNAL &amp; INTERSECTION IMPROVEMENTS ON ROUTE 135</t>
  </si>
  <si>
    <t>DISTRICT 6- HIGHWAY LIGHTING REPLACEMENT OR REPAIRS AND ELECTRICAL MAINTENANCE AT VARIOUS LOCATIONS</t>
  </si>
  <si>
    <t>UPTON</t>
  </si>
  <si>
    <t>BOSTON- TRAFFIC SIGNAL IMPROVEMENTS ON BLUE HILL AVENUE AND WARREN STREET</t>
  </si>
  <si>
    <t>OXFORD- RECONSTRUCTION ON CHARLTON STREET, BETWEEN MAIN STREET AND DUDLEY ROAD</t>
  </si>
  <si>
    <t>ACTON- CONCORD- BRUCE FREEMAN RAIL TRAIL CONSTRUCTION, INCLUDES REPLACING BRIDGE C-19-037, RAIL TRAIL OVER NASHOBA BROOK, NEW BRIDGE C-19-039, RAIL TRAIL OVER ROUTE 2 &amp; NEW CULVERT C-19-040, ROUTE 2 OVER WILDLIFE CROSSING (PHASE II-B)</t>
  </si>
  <si>
    <t>BOSTON- RECONSTRUCTION OF RUTHERFORD AVENUE, FROM CITY SQUARE TO SULLIVAN SQUARE</t>
  </si>
  <si>
    <t>PITTSFIELD- INTERSECTION &amp; SIGNAL IMPROVEMENTS AT FIRST STREET &amp; NORTH STREET (NEAR BERKSHIRE MEDICAL CENTER)</t>
  </si>
  <si>
    <t>PLYMOUTH- IMPROVEMENTS ON OBERY STREET, FROM SOUTH STREET TO A.A. CARANCI WAY/PLYMOUTH NORTH H.S. DRIVE INTERSECTION</t>
  </si>
  <si>
    <t>BARNSTABLE- INTERSECTION IMPROVEMENTS AT IYANOUGH ROAD (ROUTE 28) AND YARMOUTH ROAD</t>
  </si>
  <si>
    <t>BROOKLINE- PEDESTRIAN BRIDGE REHABILITATION, B-27-016, OVER MBTA OFF CARLTON STREET</t>
  </si>
  <si>
    <t>HINSDALE- PERU- RECONSTRUCTION OF SKYLINE TRAIL (MIDDLEFIELD ROAD)</t>
  </si>
  <si>
    <t>WORCESTER- MAIN STREET BUSINESS DISTRICT STREETSCAPE IMPROVEMENTS</t>
  </si>
  <si>
    <t>BOSTON- IMPROVEMENTS ON BOYLSTON STREET, FROM INTERSECTION OF BROOKLINE AVENUE &amp; PARK DRIVE TO IPSWICH STREET</t>
  </si>
  <si>
    <t>HOLBROOK- RECONSTRUCTION OF UNION STREET (ROUTE 139), FROM LINFIELD STREET TO CENTRE STREET/WATER STREET</t>
  </si>
  <si>
    <t>HOLBROOK</t>
  </si>
  <si>
    <t>CHARLEMONT- ROADWAY RECONSTRUCTION AND VILLAGE CENTER TRAFFIC CALMING ON ROUTE 2, FROM  MM 29.5 TO MM 31.0</t>
  </si>
  <si>
    <t>HOPKINTON- WESTBOROUGH- BRIDGE REPLACEMENT, H-23-006=W-24-016, FRUIT STREET OVER CSX &amp; SUDBURY RIVER</t>
  </si>
  <si>
    <t>NEEDHAM- NEWTON- RECONSTRUCTION OF HIGHLAND AVENUE, NEEDHAM STREET &amp; CHARLES RIVER BRIDGE, N-04-002, FROM WEBSTER STREET (NEEDHAM) TO ROUTE 9 (NEWTON)</t>
  </si>
  <si>
    <t>BOSTON- SUMNER &amp; CALLAHAN TUNNEL VENT BUILDING AND CALLAHAN PUMP STATION MECHANICAL AND ELECTRICAL UPGRADES</t>
  </si>
  <si>
    <t>NEW BEDFORD- CORRIDOR IMPROVEMENTS AND RELATED WORK ON KINGS HIGHWAY, FROM CHURCH STREET TO THE KINGS HIGHWAY BRIDGE (N-06-036) OVER ROUTE 140</t>
  </si>
  <si>
    <t>ADAMS- NORTH ADAMS- ASHUWILLTICOOK RAIL TRAIL EXTENSION TO ROUTE 8A (HODGES CROSS ROAD)</t>
  </si>
  <si>
    <t>GRANBY</t>
  </si>
  <si>
    <t>BOURNE- TRAFFIC AND MULTI-MODAL IMPROVEMENTS @ BELMONT CIRCLE AT ROUTES 6/25/28</t>
  </si>
  <si>
    <t>DISTRICT 3- ADA RETROFITS AT VARIOUS LOCATIONS</t>
  </si>
  <si>
    <t>DISTRICT 4- ADA RETROFITS AT VARIOUS LOCATIONS</t>
  </si>
  <si>
    <t>DISTRICT 5- ADA RETROFITS AT VARIOUS LOCATIONS</t>
  </si>
  <si>
    <t>EASTON- CORRIDOR IMPROVEMENTS ON DEPOT STREET (ROUTE 123), FROM NEWELL CIRCLE TO WASHINGTON STREET (ROUTE 138)</t>
  </si>
  <si>
    <t>MASHPEE</t>
  </si>
  <si>
    <t>WAKEFIELD- LYNNFIELD- RAIL TRAIL EXTENSION, FROM THE GALVIN MIDDLE SCHOOL TO LYNNFIELD/PEABODY T.L.</t>
  </si>
  <si>
    <t>WELLFLEET- INTERSECTION IMPROVEMENTS &amp; RELATED WORK AT ROUTE 6 &amp; MAIN STREET</t>
  </si>
  <si>
    <t>WELLFLEET</t>
  </si>
  <si>
    <t>YARMOUTH- BARNSTABLE- CAPE COD RAIL TRAIL EXTENSION, INCLUDES NEW BRIDGE OVER WILLOW STREET &amp; RAILROAD (PHASE III)</t>
  </si>
  <si>
    <t>TISBURY- BIKE &amp; PEDESTRIAN IMPROVEMENTS ALONG BEACH ROAD, FROM THE TERMINATION OF THE EXISTING SHARED USE PATH WESTERLY TO THE FIVE CORNERS INTERSECTION</t>
  </si>
  <si>
    <t>MILLBURY- SUPERSTRUCTURE REPLACEMENT, M-22-038, I-90 RAMPS @ INTERCHANGE 11</t>
  </si>
  <si>
    <t>MATTAPOISETT- CORRIDOR IMPROVEMENTS AND RELATED WORK ON MAIN STREET, WATER STREET, BEACON STREET AND MARION ROAD.</t>
  </si>
  <si>
    <t>GRANBY- SOUTH HADLEY- RESURFACING &amp; RELATED WORK ON ROUTE 202, FROM LYMAN STREET SOUTH HADLEY TO PLEASANT STREET GRANBY (2 MILES)</t>
  </si>
  <si>
    <t>LYNNFIELD- PEABODY- RESURFACING &amp; RELATED WORK ON ROUTE 1</t>
  </si>
  <si>
    <t>NORTHAMPTON- INTERSECTION IMPROVEMENTS AT KING STREET, NORTH STREET &amp; SUMMER STREET AND AT KING STREET &amp; FINN STREET</t>
  </si>
  <si>
    <t>NORTON- CORRIDOR IMPROVEMENTS &amp; RELATED WORK ON EAST MAIN STREET (ROUTE 123), FROM PINE STREET TO I-495</t>
  </si>
  <si>
    <t>COLRAIN- INTERSECTION IMPROVEMENTS @ MAIN ROAD, JACKSONVILLE ROAD (ROUTE 112) &amp; GREENFIELD ROAD</t>
  </si>
  <si>
    <t>GEORGETOWN- BOXFORD- BORDER TO BOSTON TRAIL, FROM GEORGETOWN ROAD TO WEST MAIN STREET (ROUTE 97)</t>
  </si>
  <si>
    <t>GEORGETOWN- NEWBURY- BORDER TO BOSTON TRAIL (NORTHERN GEORGETOWN TO BYFIELD SECTION)</t>
  </si>
  <si>
    <t>DISTRICT 1- CULVERT AND DRAINAGE REPAIRS AT VARIOUS LOCATIONS ON I-90 (STRUCTURES UNDER 48 INCH DIAMETER)</t>
  </si>
  <si>
    <t>AUBURN- BRIDGE REHABILITATION, A-17-046, I-90 INTERCHANGE 10 RAMP OVER ROUTE 12</t>
  </si>
  <si>
    <t>ANDOVER- METHUEN- INTERSTATE MAINTENANCE &amp; RELATED WORK ON I-93</t>
  </si>
  <si>
    <t>LEE- BIKEWAY CONSTRUCTION, FROM STOCKBRIDGE T.L. TO WEST PARK STREET (PHASE 1)</t>
  </si>
  <si>
    <t>EVERETT- RECONSTRUCTION OF FERRY STREET, SOUTH FERRY STREET AND A PORTION OF ELM STREET</t>
  </si>
  <si>
    <t>WILLIAMSBURG</t>
  </si>
  <si>
    <t>FITCHBURG- BRIDGE REHABILITATION, F-04-010, RIVER STREET (ST 31) OVER NORTH NASHUA RIVER</t>
  </si>
  <si>
    <t>ACTON- INTERSECTION &amp; SIGNAL IMPROVEMENTS ON SR 2 &amp; SR 111 (MASSACHUSETTS AVENUE) AT PIPER ROAD &amp; TAYLOR ROAD</t>
  </si>
  <si>
    <t>GREAT BARRINGTON- INTERSECTION &amp; SIGNAL IMPROVEMENTS ON US 7 (SOUTH MAIN STREET) AT SR 23 &amp; SR 41 (MAPLE AVENUE)</t>
  </si>
  <si>
    <t>SWAMPSCOTT- INTERSECTION &amp; SIGNAL IMPROVEMENTS AT SR 1A (PARADISE ROAD) AT SWAMPSCOTT MALL</t>
  </si>
  <si>
    <t>WESTFIELD- IMPROVEMENTS &amp; RELATED WORK ON ROUTE 20, COURT STEET &amp; WESTERN AVENUE, LLOYDS HILL ROAD TO HIGH STREET/MILL STREET INTERSECTION (PHASE II)</t>
  </si>
  <si>
    <t>NORTON- MANSFIELD- RAIL TRAIL EXTENSION (WORLD WAR II VETERANS TRAIL)</t>
  </si>
  <si>
    <t>DEDHAM- PEDESTRIAN IMPROVEMENTS ALONG ELM STREET &amp; RUSTCRAFT ROAD CORRIDORS</t>
  </si>
  <si>
    <t xml:space="preserve">GRAFTON- RECLAMATION ON ROUTE 122A (MAIN STREET), FROM PROVIDENCE ROAD TO SUTTON T.L. </t>
  </si>
  <si>
    <t>FALL RIVER TO RANDOLPH- GUIDE &amp; TRAFFIC SIGN REPLACEMENT ON A SECTION OF ROUTE 24</t>
  </si>
  <si>
    <t>EAST BRIDGEWATER- RESURFACING AND SIDEWALK CONSTRUCTION ON BEDFORD STREET (ROUTE 18), FROM WHITMAN STREET (ROUTE 106) TO CENTRAL STREET</t>
  </si>
  <si>
    <t>DANVERS- BRIDGE REPLACEMENT, D-03-018, ST 128 OVER WATERS RIVER</t>
  </si>
  <si>
    <t>HOPKINTON- WESTBOROUGH- RECONSTRUCTION OF I-90/I-495 INTERCHANGE</t>
  </si>
  <si>
    <t>MARION- SHARED USE PATH  CONSTRUCTION (PHASE 1), FROM THE MARION-MATTAPOISETT T.L. TO POINT ROAD</t>
  </si>
  <si>
    <t xml:space="preserve">FALL RIVER- CORRIDOR IMPROVEMENTS ON ROUTE 79/DAVOL STREET </t>
  </si>
  <si>
    <t>MARSHFIELD- PEMBROKE- NORWELL- HANOVER- ROCKLAND- HINGHAM- RESURFACING &amp; RELATED WORK ON ROUTE 3</t>
  </si>
  <si>
    <t>SHARON- BRIDGE REPLACEMENT, S-09-003 (40N), MASKWONICUT STREET OVER AMTRAK/MBTA</t>
  </si>
  <si>
    <t>AMHERST- IMPROVEMENTS &amp; RELATED WORK ON ROUTES 9 &amp; 116, FROM UNIVERSITY DRIVE TO SOUTH PLEASANT STREET (0.8 MILES)</t>
  </si>
  <si>
    <t>AVON- INTERSECTION IMPROVEMENTS AT HARRISON BOULEVARD AND POND STREET</t>
  </si>
  <si>
    <t>BROCKTON- CORRIDOR IMPROVEMENTS ON ROUTE 123 (BELMONT STREET), FROM ANGUS BEATON DRIVE TO WEST STREET</t>
  </si>
  <si>
    <t>OAK BLUFFS- CONSTRUCTION OF A SHARED USE PATH ALONG BEACH ROAD, FROM THE LAGOON POND BRIDGE NORTHERLY TO THE EASTVILLE AVENUE/COUNTY ROAD INTERSECTION</t>
  </si>
  <si>
    <t>ATTLEBORO TO NORWOOD- GUIDE AND TRAFFIC SIGN REPLACEMENT ON A SECTION OF I-95</t>
  </si>
  <si>
    <t>READING TO LYNNFIELD- GUIDE AND TRAFFIC SIGN REPLACEMENT ON A SECTION OF I-95 (SR 128)</t>
  </si>
  <si>
    <t>CHELSEA TO DANVERS- GUIDE AND TRAFFIC SIGN REPLACEMENT ON A SECTION OF US ROUTE 1</t>
  </si>
  <si>
    <t>QUINCY- MILTON- BOSTON- INTERSTATE MAINTENANCE &amp; RELATED WORK ON I-93</t>
  </si>
  <si>
    <t>LITTLETON- WESTFORD- INTERSTATE MAINTENANCE AND RELATED WORK ON I-495</t>
  </si>
  <si>
    <t>FRAMINGHAM- RECONSTRUCTION OF UNION AVENUE, FROM PROCTOR STREET TO MAIN STREET</t>
  </si>
  <si>
    <t>NORTHAMPTON- RECONSTRUCTION OF DAMON ROAD, FROM ROUTE 9 TO ROUTE 5, INCLUDES DRAINAGE SYSTEM REPAIRS &amp; SLOPE STABILIZATION AT THE NORWOTTUCK RAIL TRAIL</t>
  </si>
  <si>
    <t>STOW- BRIDGE REPLACEMENT, S-29-011, BOX MILL ROAD OVER ELIZABETH BROOK</t>
  </si>
  <si>
    <t>GROVELAND- GROVELAND COMMUNITY TRAIL, FROM MAIN STREET TO KING STREET</t>
  </si>
  <si>
    <t>Berkshire Region, Pioneer Valley</t>
  </si>
  <si>
    <t xml:space="preserve">TEWKSBURY- INTERSECTION IMPROVEMENTS AT MAIN STREET, SALEM ROAD AND SOUTH STREET </t>
  </si>
  <si>
    <t>BEVERLY- INTERSECTION IMPROVEMENTS @ 3 LOCATIONS: CABOT STREET (ROUTE 1A/97) @ DODGE STREET (ROUTE 1A), COUNTY WAY, LONGMEADOW ROAD &amp; SCOTT STREET, MCKAY STREET @ BALCH STREET &amp; VETERANS MEMORIAL BRIDGE (ROUTE 1A) AT RANTOUL, CABOT, WATER &amp; FRONT STREETS</t>
  </si>
  <si>
    <t xml:space="preserve">DRACUT- IMPROVEMENTS ON NASHUA ROAD </t>
  </si>
  <si>
    <t>DANVERS- TOPSFIELD- BOXFORD- ROWLEY- INTERSTATE MAINTENANCE AND RELATED WORK ON I-95</t>
  </si>
  <si>
    <t>SANDWICH- CONSTRUCTION OF SHARED USE PATH ALONG SERVICE ROAD FROM ROUTE 130 TO CHASE ROAD</t>
  </si>
  <si>
    <t>HADLEY- BRIDGE REPLACEMENT, H-01-005, BAY ROAD (ROUTE 47) OVER THE FORT RIVER</t>
  </si>
  <si>
    <t>MARLBOROUGH- RESURFACING AND RELATED WORK ON ROUTE 20</t>
  </si>
  <si>
    <t>BOURNE- PLYMOUTH- PAVEMENT PRESERVATION AND RELATED WORK ON ROUTE 3</t>
  </si>
  <si>
    <t>REHOBOTH- RESURFACING AND RELATED WORK ON ROUTE 44</t>
  </si>
  <si>
    <t>SOUTH HADLEY- RESURFACING AND RELATED WORK ON ROUTE 116</t>
  </si>
  <si>
    <t>SEEKONK- RESURFACING AND RELATED WORK ON ROUTE 44</t>
  </si>
  <si>
    <t>CAMBRIDGE- SOMERVILLE- RESURFACING AND RELATED WORK ON ROUTE 28</t>
  </si>
  <si>
    <t>MIDDLETON- BRIDGE REPLACEMENT, M-20-003, ROUTE 62 (MAPLE STREET) OVER IPSWICH RIVER</t>
  </si>
  <si>
    <t>LEOMINSTER- IMPROVEMENTS AT ROUTE 12 (NORTH MAIN STREET) AT HAMILTON STREET; ROUTE 12 (NORTH MAIN STREET) AT NELSON STREET</t>
  </si>
  <si>
    <t>SOMERVILLE- SIGNAL AND INTERSECTION IMPROVEMENT ON I-93 AT MYSTIC AVENUE AND MCGRATH HIGHWAY (TOP 200 CRASH LOCATION)</t>
  </si>
  <si>
    <t>Boston Region, Statewide</t>
  </si>
  <si>
    <t>SWANSEA- IMPROVEMENTS ON ROUTE 6 (GRAND ARMY OF THE REPUBLIC HIGHWAY) AT GARDNERS NECK ROAD</t>
  </si>
  <si>
    <t>WATERTOWN- INTERSECTION IMPROVEMENTS AT ROUTE 16 AND GALEN STREET</t>
  </si>
  <si>
    <t>UXBRIDGE TO WORCESTER- GUIDE AND TRAFFIC SIGN REPLACEMENT ON A SECTION OF ROUTE 146</t>
  </si>
  <si>
    <t>BURLINGTON TO TYNGSBOROUGH- GUIDE AND TRAFFIC SIGN REPLACEMENT ON A SECTION OF US 3</t>
  </si>
  <si>
    <t>CHICOPEE TO HOLYOKE- GUIDE AND TRAFFIC SIGN REPLACEMENT ON I-391</t>
  </si>
  <si>
    <t>DISTRICT 3- CLEAN AND PAINT STRUCTURAL STEEL BRIDGES ON I-190 AND I-290</t>
  </si>
  <si>
    <t>ESSEX- SUPERSTRUCTURE REPLACEMENT, E-11-001 (2TV), ROUTE 133\MAIN STREET OVER ESSEX RIVER</t>
  </si>
  <si>
    <t>ATTLEBORO- STORMWATER IMPROVEMENTS ALONG INTERSTATE 95</t>
  </si>
  <si>
    <t>BRAINTREE- HIGHWAY LIGHTING IMPROVEMENTS AT I-93/ROUTE 3 INTERCHANGE</t>
  </si>
  <si>
    <t>HARWICH- BRIDGE REPLACEMENT, H-10-019, AZALEA DRIVE OVER HERRING RIVER</t>
  </si>
  <si>
    <t>REHOBOTH- BRIDGE REPLACEMENT, R-04-004, REED STREET OVER PALMER RIVER</t>
  </si>
  <si>
    <t>FALL RIVER- BRIDGE REPLACEMENT, F-02-019, WEAVER STREET OVER MASSACHUSETTS COASTAL RAILROAD</t>
  </si>
  <si>
    <t>ANDOVER- TEWKSBURY- HIGHWAY LIGHTING SYSTEM REHABILITATION AND REPAIR AT THE INTERCHANGE OF INTERSTATE ROUTES 93 AND 495</t>
  </si>
  <si>
    <t>MAYNARD- BRIDGE REPLACMENT, M-10-006, CARRYING FLORIDA ROAD OVER THE ASSABET RIVER</t>
  </si>
  <si>
    <t>DISTRICT 3- SCHEDULED &amp; EMERGENCY STRUCTURAL AND SUBSTRUCTURE REPAIRS AT VARIOUS LOCATIONS</t>
  </si>
  <si>
    <t>BOSTON- SIDEWALK, WHEELCHAIR RAMP &amp; CROSSWALKS REPAIRS AT VARIOUS CA/T LOCATIONS (CRC 25) CONTRACT 3</t>
  </si>
  <si>
    <t>DISTRICT 6- NORUU ASBESTOS REMOVAL AT VARIOUS LOCATIONS</t>
  </si>
  <si>
    <t>BEDFORD- BILLERICA- MIDDLESEX TURNPIKE IMPROVEMENTS, FROM CROSBY DRIVE NORTH TO MANNING ROAD, INCLUDES RECONSTRUCTION OF B-04-006 (PHASE III)</t>
  </si>
  <si>
    <t>Procurement</t>
  </si>
  <si>
    <t>Advertised</t>
  </si>
  <si>
    <t>Opened</t>
  </si>
  <si>
    <t>Awarded</t>
  </si>
  <si>
    <t>BOSTON- CHELSEA- DECK REHABILITATION ON TOBIN BRIDGE, B-16-017, FROM C4 TO C30 (PHASE VII) INCLUDING STRUCTURAL STEEL REPAIRS TO CHELSEA CROSS-GIRDERS &amp; RELATED WORK TO EVERETT STREET ON-RAMP, CLEANING AND PAINTING, DRY STANDPIPE INSTALLATION</t>
  </si>
  <si>
    <t xml:space="preserve">WORCESTER- CONSTRUCTION AND RELOCATION OF DISTRICT 3 ADMINISTRATION BUILDING ON PLANTATION PARKWAY </t>
  </si>
  <si>
    <t>HANOVER- NORWELL- BRIDGE REPLACEMENT, H-06-010, ST 3 OVER ST 123 (WEBSTER STREET) &amp; N-24-003, ST 3 OVER HIGH STREET</t>
  </si>
  <si>
    <t>DISTRICT 3- VEGETATION MANAGEMENT (MECHANICAL) AT VARIOUS LOCATIONS</t>
  </si>
  <si>
    <t>DISTRICT 5- SCHEDULED &amp; EMERGENCY BRIDGE DECK &amp; JOINT REPAIRS AT VARIOUS LOCATIONS</t>
  </si>
  <si>
    <t>DISTRICT 1- BRIDGE DECK AND JOINT REPAIRS AT VARIOUS LOCATIONS</t>
  </si>
  <si>
    <t>DISTRICT 5- MAINTENANCE OF STATE ROADWAYS AT VARIOUS LOCATIONS ON MARTHA'S VINEYARD</t>
  </si>
  <si>
    <t>DISTRICT 5- TRAFFIC SIGNAL MASTER CONTROL AND CABINET ASSEMBLY INSTALLATION AT VARIOUS LOCATIONS</t>
  </si>
  <si>
    <t xml:space="preserve">DISTRICT 5- HIGHWAY SWEEPING AT VARIOUS LOCATIONS </t>
  </si>
  <si>
    <t>DISTRICT 4- HIGHWAY LIGHTING REPAIRS AND IMPROVEMENTS AT VARIOUS LOCATIONS</t>
  </si>
  <si>
    <t>Withdrawn/Rejected</t>
  </si>
  <si>
    <t>Bridge Inspections</t>
  </si>
  <si>
    <t>03 - Bridge</t>
  </si>
  <si>
    <t>01 - ADA Retrofits</t>
  </si>
  <si>
    <t>02 - Bicycles and pedestrians program</t>
  </si>
  <si>
    <t>04 - Capacity</t>
  </si>
  <si>
    <t>05 - Facilities</t>
  </si>
  <si>
    <t>07 - Intersection Improvements</t>
  </si>
  <si>
    <t>Intelligent Transportation System</t>
  </si>
  <si>
    <t>09 - Intelligent Transportation Systems Program</t>
  </si>
  <si>
    <t>08 - Interstate Pavement</t>
  </si>
  <si>
    <t>10 - Non-interstate DOT Pavement Program</t>
  </si>
  <si>
    <t>11 - Roadway Improvements</t>
  </si>
  <si>
    <t>12 - Roadway Reconstruction</t>
  </si>
  <si>
    <t>13 - Safety Improvements</t>
  </si>
  <si>
    <t>Division Project Type</t>
  </si>
  <si>
    <t>Ad FFY</t>
  </si>
  <si>
    <t>First Planned Tip Year</t>
  </si>
  <si>
    <t>2013</t>
  </si>
  <si>
    <t>2012</t>
  </si>
  <si>
    <t>2014</t>
  </si>
  <si>
    <t>TOBIN</t>
  </si>
  <si>
    <t>2016</t>
  </si>
  <si>
    <t>2015</t>
  </si>
  <si>
    <t>2018</t>
  </si>
  <si>
    <t>T061</t>
  </si>
  <si>
    <t>2017</t>
  </si>
  <si>
    <t>Roadway - Reconstr - Sidewalks and Curbing</t>
  </si>
  <si>
    <t>2021</t>
  </si>
  <si>
    <t>2020</t>
  </si>
  <si>
    <t>2019</t>
  </si>
  <si>
    <t>2022</t>
  </si>
  <si>
    <t>DISTRICT 4- DISTRICT 6- EXPANSION OF ITS EQUIPMENT (CCTV CAMERAS, TRAFFIC SENSORS, AND VMS) FOR HIGHWAY OPERATIONS</t>
  </si>
  <si>
    <t>DISTRICT 5- IMPLEMENTATION OF FLASHING YELLOW ARROW AT VARIOUS TRAFFIC SIGNALS</t>
  </si>
  <si>
    <t>WILMINGTON- BRIDGE REPLACEMENT, W-38-029 (2KV), ST 129 LOWELL STREET OVER I 93</t>
  </si>
  <si>
    <t>DISTRICT 6- SCHEDULED &amp; EMERGENCY REPAIR &amp; MAINTENANCE OF HVAC SYSTEMS VARIOUS LOCATIONS</t>
  </si>
  <si>
    <t>SWANSEA- TRAFFIC SIGNAL AND SAFETY IMPROVEMENTS AT THREE INTERSECTIONS ON ROUTE 6</t>
  </si>
  <si>
    <t>WINCHESTER- IMPROVEMENTS AT VINSON-OWEN ELEMENTARY SCHOOL (SRTS)</t>
  </si>
  <si>
    <t>LANESBOROUGH- RESURFACING AND RELATED WORK ON ROUTE 7</t>
  </si>
  <si>
    <t>HOLDEN- RESURFACING AND RELATED WORK ON ROUTE 122A</t>
  </si>
  <si>
    <t>Merrimack Valley, Northern Middlesex</t>
  </si>
  <si>
    <t>SALEM- LYNN- RESURFACING AND RELATED WORK ON ROUTE 107</t>
  </si>
  <si>
    <t>ATTLEBORO- PAVEMENT PRESERVATION AND RELATED WORK ON I-95</t>
  </si>
  <si>
    <t>MEDFORD- IMPROVEMENTS AT BROOKS ELEMENTARY SCHOOL (SRTS)</t>
  </si>
  <si>
    <t>MONSON- BRIDGE REPLACEMENT, M-27-015, OLD WALES ROAD OVER CONANT BROOK</t>
  </si>
  <si>
    <t>WALES- BRIDGE REPLACEMENT, W-02-002, HOLLAND ROAD OVER WALES BROOK</t>
  </si>
  <si>
    <t>WALES</t>
  </si>
  <si>
    <t>LEVERETT- BRIDGE REPLACEMENT, L-09-003, MILLERS ROAD OVER ROARING BROOK</t>
  </si>
  <si>
    <t>PETERSHAM- BRIDGE REPLACEMENT, P-08-002, GLEN VALLEY ROAD OVER EAST BRANCH OF SWIFT RIVER</t>
  </si>
  <si>
    <t>HARDWICK- NEW BRAINTREE- BRIDGE REPLACEMENT, H-08-003=N-07-002, CREAMERY ROAD OVER WARE RIVER</t>
  </si>
  <si>
    <t>ROWE</t>
  </si>
  <si>
    <t>OTIS- BRIDGE REPLACEMENT, O-05-007, TANNERY ROAD OVER W. BRANCH OF FARMINGTON RIVER</t>
  </si>
  <si>
    <t>CHESHIRE- BRIDGE REPLACEMENT, C-10-002, SAND MILL ROAD OVER DRY BROOK</t>
  </si>
  <si>
    <t>CHARLEMONT- BRIDGE REPLACEMENT, C-05-042, EAST OXBOW ROAD OVER OXBOW BROOK</t>
  </si>
  <si>
    <t>PITTSFIELD- BRIDGE REPLACEMENT, P-10-055, EAST NEW LENOX ROAD OVER SACKETT BROOK</t>
  </si>
  <si>
    <t>DISTRICT 6- FIRE DETECTION PANEL REPLACEMENT (PHASES 1-5)</t>
  </si>
  <si>
    <t>OM_MPO</t>
  </si>
  <si>
    <t>CFR_MPO</t>
  </si>
  <si>
    <t>Section I - Non Federal Aid Maintenance Projects - State Bondfunds</t>
  </si>
  <si>
    <t>Statewide and District Contracts</t>
  </si>
  <si>
    <t>Snow and Ice Operations &amp; Materials</t>
  </si>
  <si>
    <t>District Maintenance Payroll</t>
  </si>
  <si>
    <t>MONTGOMERY- RUSSELL- BRIDGE PRESERVATION, M-30-008=R-13-018 (4GT), I-90 OVER US 20, WESTFIELD RIVER &amp; CSX RR</t>
  </si>
  <si>
    <t>OTH</t>
  </si>
  <si>
    <t xml:space="preserve">DISTRICT 4- DISTRICT 6- ITS EQUIPMENT (CCTV CAMERAS AND VMS) INSTALLATION FOR HIGHWAY OPERATIONS AT VARIOUS LOCATIONS </t>
  </si>
  <si>
    <t>Project Score</t>
  </si>
  <si>
    <t>Is Funded</t>
  </si>
  <si>
    <t>Funding Group</t>
  </si>
  <si>
    <t>Funding Category</t>
  </si>
  <si>
    <t>Last Planned Tip Year</t>
  </si>
  <si>
    <t>2 | Modernization</t>
  </si>
  <si>
    <t>Highway | Roadway Reconstruction</t>
  </si>
  <si>
    <t xml:space="preserve">    </t>
  </si>
  <si>
    <t>3 | Expansion</t>
  </si>
  <si>
    <t>Highway | Capacity</t>
  </si>
  <si>
    <t>NFA - Site Specific</t>
  </si>
  <si>
    <t>BEDFORD - BILLERICA</t>
  </si>
  <si>
    <t>FA - High Priority Projects (HPP)</t>
  </si>
  <si>
    <t>FA - Ntl. Hwy Perform. Prgm (NHPP) - On-System Bridge</t>
  </si>
  <si>
    <t>1 | Reliability</t>
  </si>
  <si>
    <t>Highway | Bridge</t>
  </si>
  <si>
    <t>NEWTON - WESTON</t>
  </si>
  <si>
    <t>FA - Trans. Alternative Prgm (TAP)</t>
  </si>
  <si>
    <t>FA - Congestion Mitigation/Air Quality (CMAQ)</t>
  </si>
  <si>
    <t>PEMBROKE- REHABILITATION OF ROUTE 36 (CENTER STREET) FROM ROUTE 27 TO ROUTE 14</t>
  </si>
  <si>
    <t>2023</t>
  </si>
  <si>
    <t>FA - Hwy Safety Improvement Prgm (HSIP)</t>
  </si>
  <si>
    <t>ACUSHNET- BRIDGE REPLACEMENTS, A-03-003 (3M5), A-03-007 (AJH) &amp; A-03-008 (AJJ), HAMLIN STREET OVER THE ACUSHNET RIVER</t>
  </si>
  <si>
    <t>FA - Ntl. Hwy Perform. Prgm (NHPP) - Interstate Maintenance</t>
  </si>
  <si>
    <t>Contractor Field Completion</t>
  </si>
  <si>
    <t>NFA - Accelerated Bridge Program</t>
  </si>
  <si>
    <t>GREENFIELD- MONTAGUE- BRIDGE REHABILITATION, G-12-020=M-28-001, MONTAGUE CITY ROAD OVER CONNECTICUT RIVER (GENERAL PIERCE BRIDGE)</t>
  </si>
  <si>
    <t>GREENFIELD - MONTAGUE</t>
  </si>
  <si>
    <t>NFA - Open Ended</t>
  </si>
  <si>
    <t>Final</t>
  </si>
  <si>
    <t>Highway | Intersection Improvements</t>
  </si>
  <si>
    <t xml:space="preserve">HULL- RECONSTRUCTION OF ATLANTIC AVENUE AND RELATED WORK FROM NANTASKET AVENUE TO COHASSET TOWN LINE </t>
  </si>
  <si>
    <t>HULL</t>
  </si>
  <si>
    <t>STBG</t>
  </si>
  <si>
    <t>FA - Surface Trans. Block Grant (STBG)</t>
  </si>
  <si>
    <t>ABINGTON - WEYMOUTH</t>
  </si>
  <si>
    <t>Boston Region, Old Colony</t>
  </si>
  <si>
    <t>READING</t>
  </si>
  <si>
    <t>SALISBURY- RECONSTRUCTION OF ROUTE 1 (LAFAYETTE ROAD)</t>
  </si>
  <si>
    <t>Highway | Non-Interstate Pavement</t>
  </si>
  <si>
    <t>BUCKLAND - CHARLEMONT</t>
  </si>
  <si>
    <t>FA - Ntl. Hwy Perform. Prgm (NHPP) - NHS</t>
  </si>
  <si>
    <t>CHARLTON - OXFORD</t>
  </si>
  <si>
    <t>FA - Other Federal Aid (100%)</t>
  </si>
  <si>
    <t>Highway | Facilities</t>
  </si>
  <si>
    <t>NFA - Other State Funds - Site Specific</t>
  </si>
  <si>
    <t>Highway | Bicycle and Pedestrian</t>
  </si>
  <si>
    <t>WRENTHAM- CONSTRUCTION OF ROUTE I-495/ROUTE 1A RAMPS</t>
  </si>
  <si>
    <t>WRENTHAM</t>
  </si>
  <si>
    <t>WESTFIELD- COLUMBIA GREENWAY RAIL TRAIL CONSTRUCTION (CENTER DOWNTOWN SECTION)</t>
  </si>
  <si>
    <t>Highway | Intelligent Transportation Systems</t>
  </si>
  <si>
    <t>FA - Trans. Improvement Earmark</t>
  </si>
  <si>
    <t>PITTSFIELD- RECONSTRUCTION OF EAST STREET (ROUTE 9)</t>
  </si>
  <si>
    <t>BOSTON- BRIDGE REPLACEMENT, B-16-016, NORTH WASHINGTON STREET OVER THE BOSTON INNER HARBOR</t>
  </si>
  <si>
    <t>FA - Ntl. Hwy Perform. Prgm (NHPP) - Non-NHS Bridge</t>
  </si>
  <si>
    <t>HOLYOKE - WEST SPRINGFIELD</t>
  </si>
  <si>
    <t>Other - Rail Enhancement Prgm (REP)</t>
  </si>
  <si>
    <t>DENNIS - YARMOUTH</t>
  </si>
  <si>
    <t>NFP</t>
  </si>
  <si>
    <t>FA - Ntl. Freight Prgm (NFP) - Non-Interstate</t>
  </si>
  <si>
    <t>LYNN - SAUGUS</t>
  </si>
  <si>
    <t>WARE- BRIDGE REPLACEMENT, W-05-015, ROUTE 32 (PALMER ROAD) OVER THE WARE RIVER</t>
  </si>
  <si>
    <t>2024</t>
  </si>
  <si>
    <t>BILLERICA- REHABILITATION ON BOSTON ROAD (ROUTE 3A) FROM BILLERICA TOWN CENTER TO FLOYD STREET</t>
  </si>
  <si>
    <t>CHELSEA- ROUTE 1 VIADUCT REHABILITATION (SB/NB) ON C-09-007 &amp; C-09-011</t>
  </si>
  <si>
    <t>HAVERHILL- BRIDGE REPLACEMENT, H-12-007 &amp; H-12-025, BRIDGE STREET (SR 125) OVER THE MERRIMACK RIVER AND THE ABANDONED B&amp;M RR (PROPOSED BIKEWAY)</t>
  </si>
  <si>
    <t>HAVERHILL- BRIDGE REPLACEMENT, H-12-039, I-495 (NB &amp; SB) OVER MERRIMACK RIVER</t>
  </si>
  <si>
    <t>MARION - WAREHAM</t>
  </si>
  <si>
    <t>UXBRIDGE- BRIDGE REPLACEMENT, U-02-041, ST 146 (NB) OVER THE MUMFORD RIVER</t>
  </si>
  <si>
    <t>AGAWAM - WEST SPRINGFIELD</t>
  </si>
  <si>
    <t>Highway | Safety Improvements</t>
  </si>
  <si>
    <t>Highway | Interstate Pavement</t>
  </si>
  <si>
    <t>HOLLAND - STURBRIDGE</t>
  </si>
  <si>
    <t>Highway | Roadway Improvements</t>
  </si>
  <si>
    <t>IPSWICH- RESURFACING &amp; RELATED WORK ON CENTRAL &amp; SOUTH MAIN STREETS</t>
  </si>
  <si>
    <t>IPSWICH</t>
  </si>
  <si>
    <t xml:space="preserve">FA - High Priority Projects (HPP) 1 </t>
  </si>
  <si>
    <t>FA - High Priority Projects (HPP) 2</t>
  </si>
  <si>
    <t>TAUNTON- INTERCHANGE IMPROVEMENTS AT ROUTES 24 &amp; 140, INCLUDING REPLACING T-01-045 AND T-01-046</t>
  </si>
  <si>
    <t>HIP</t>
  </si>
  <si>
    <t>FA - Hwy Infrast. Prgm (HIP) - Non-Interstate</t>
  </si>
  <si>
    <t>Tolls - Tobin Bridge (Tobin) - Site Specific</t>
  </si>
  <si>
    <t>BOSTON - CHELSEA</t>
  </si>
  <si>
    <t>Tolls - Western Turnpike (WT) - Site Specific</t>
  </si>
  <si>
    <t>BOURNE- MEDIAN INSTALLATION ON ROUTE 6 (SCENIC HIGHWAY)</t>
  </si>
  <si>
    <t>Tolls - Tobin Bridge (Tobin) - Open Ended</t>
  </si>
  <si>
    <t>Tolls - Metro. Hwy System (MHS) - Open Ended</t>
  </si>
  <si>
    <t>UPTON- RECONSTRUCTION OF HIGH STREET AND HOPKINTON ROAD (PHASE I)</t>
  </si>
  <si>
    <t>CANTON - NORWOOD - WESTWOOD</t>
  </si>
  <si>
    <t>HARDWICK- RESURFACING &amp; RELATED WORK ON THE GILBERTVILLE SECTIONS OF ROUTES 32 AND 32A</t>
  </si>
  <si>
    <t>HARDWICK</t>
  </si>
  <si>
    <t>ACTON - CONCORD</t>
  </si>
  <si>
    <t>FA - Section 129 - Non-Interstate</t>
  </si>
  <si>
    <t>CAMBRIDGE- ARLINGTON- BELMONT- LEXINGTON- HIGHWAY LIGHTING REPAIR &amp; MAINTENANCE ON ROUTE 2</t>
  </si>
  <si>
    <t>ARLINGTON - BELMONT</t>
  </si>
  <si>
    <t>HINSDALE - PERU</t>
  </si>
  <si>
    <t>Highway | Allston Multi-Modal</t>
  </si>
  <si>
    <t>T112</t>
  </si>
  <si>
    <t>Tolls - Metro. Hwy System (MHS) - Site Specific</t>
  </si>
  <si>
    <t>Highway | Tunnels</t>
  </si>
  <si>
    <t>FA - Ntl. Hwy Perform. Prgm (NHPP) - Exempt Non-Interstate</t>
  </si>
  <si>
    <t>WEST BROOKFIELD- RESURFACING &amp; RELATED WORK ON ROUTE 9, FROM WARE T.L. TO 850' WEST OF WELCOME ROAD (1.1 MILES - PHASE I)</t>
  </si>
  <si>
    <t>NORTHAMPTON– BRIDGE REPLACEMENT, N-19-059, I-91 OVER US ROUTE 5 AND B&amp;MRR, BRIDGE REPLACEMENT, N-19-060, I-91 OVER HOCKANUM ROAD AND IMPROVEMENTS TO I-91/INTERCHANGE 18</t>
  </si>
  <si>
    <t>HANOVER - NORWELL</t>
  </si>
  <si>
    <t>FA - Ntl. Freight Prgm (NFP) - Interstate</t>
  </si>
  <si>
    <t>EASTHAMPTON - NORTHAMPTON</t>
  </si>
  <si>
    <t>AUBURN - WEST STOCKBRIDGE</t>
  </si>
  <si>
    <t>BELLINGHAM - BERLIN - BOLTON - FOXBOROUGH - FRANKLIN - HOPKINTON - HUDSON - MANSFIELD - MARLBOROUGH - MEDWAY - MILFORD - NORTON - PLAINVILLE - RAYNHAM - SOUTHBOROUGH - TAUNTON - WESTBOROUGH - WRENT</t>
  </si>
  <si>
    <t>Tolls - Western Turnpike (WT) - Open Ended</t>
  </si>
  <si>
    <t>HOPKINTON - WESTBOROUGH</t>
  </si>
  <si>
    <t>FA - Surface Trans. Block Grant (STBG) - Off System Bridge</t>
  </si>
  <si>
    <t>NEEDHAM - NEWTON</t>
  </si>
  <si>
    <t>NEW BEDFORD- INTERSECTION IMPROVEMENTS AT HATHAWAY ROAD, MOUNT PLEASANT STREET AND NAUSET STREET</t>
  </si>
  <si>
    <t>Trust - CA/T Repair and Maint. (CARM)</t>
  </si>
  <si>
    <t>BOSTON- VENT STACK EXTERIOR REPLACEMENT TO THREE I-93 FAN CHAMBERS (DEWEY SQUARE)</t>
  </si>
  <si>
    <t>ARLINGTON</t>
  </si>
  <si>
    <t>MONTGOMERY - RUSSELL</t>
  </si>
  <si>
    <t>ADAMS - NORTH ADAMS</t>
  </si>
  <si>
    <t>LANESBOROUGH - PITTSFIELD</t>
  </si>
  <si>
    <t>WORTHINGTON</t>
  </si>
  <si>
    <t>DISTRICT4 - DISTRICT6</t>
  </si>
  <si>
    <t>Highway | ADA Retrofits</t>
  </si>
  <si>
    <t>CAMBRIDGE - SOMERVILLE</t>
  </si>
  <si>
    <t>WINTHROP- RECONSTRUCTION &amp; RELATED WORK ALONG WINTHROP STREET &amp; REVERE STREET CORRIDOR</t>
  </si>
  <si>
    <t>WINTHROP</t>
  </si>
  <si>
    <t>WILLIAMSTOWN- MOHAWK BICYCLE/PEDESTRIAN TRAIL CONSTRUCTION</t>
  </si>
  <si>
    <t xml:space="preserve">READING- INTERSECTION SIGNALIZATION @ ROUTE 28 &amp; HOPKINS STREET </t>
  </si>
  <si>
    <t>LYNNFIELD - WAKEFIELD</t>
  </si>
  <si>
    <t>MILTON- DECK RECONSTRUCTION OVER SE EXPRESSWAY (EAST MILTON SQUARE), INCLUDES PARKING &amp; NEW LANDSCAPED AREA</t>
  </si>
  <si>
    <t>BARNSTABLE - YARMOUTH</t>
  </si>
  <si>
    <t>GRANBY - SOUTH HADLEY</t>
  </si>
  <si>
    <t>LYNNFIELD - PEABODY</t>
  </si>
  <si>
    <t>DISTRICT5 - DISTRICT6</t>
  </si>
  <si>
    <t>DISTRICT 3- EXPANSION OF ITS EQUIPMENT (CCTV CAMERAS, TRAFFIC SENSORS, AND VMS) FOR HIGHWAY OPERATIONS</t>
  </si>
  <si>
    <t>CHICOPEE - HOLYOKE</t>
  </si>
  <si>
    <t>BOXFORD - GEORGETOWN</t>
  </si>
  <si>
    <t>GEORGETOWN - NEWBURY</t>
  </si>
  <si>
    <t>ANDOVER - METHUEN</t>
  </si>
  <si>
    <t xml:space="preserve"> </t>
  </si>
  <si>
    <t xml:space="preserve">BOSTON- SUPERSTRUCTURE REPLACEMENT, B-16-067 (3GV), MAFFA WAY &amp; B-16-068=S-17-027 (3GW), MYSTIC AVENUE OVER ORANGE &amp; MBTA/BMRR </t>
  </si>
  <si>
    <t>BUCKLAND- CHARLEMONT- BRIDGE REHABILITATION, B-28-009=C-05-013, ST 2 OVER DEERFIELD RIVER</t>
  </si>
  <si>
    <t>WILLIAMSBURG- BRIDGE REPLACEMENT, W-36-011 &amp; W-36-017, BRIDGE STREET OVER THE MILL RIVER AND SOUTH MAIN STREET OVER THE MILL RIVER</t>
  </si>
  <si>
    <t>MONSON - PALMER</t>
  </si>
  <si>
    <t>CHICOPEE - LUDLOW - WILBRAHAM</t>
  </si>
  <si>
    <t>MIDDLEBOROUGH- INTERSECTION IMPROVEMENTS &amp; RELATED WORK AT JOHN GLASS SQUARE</t>
  </si>
  <si>
    <t>CHICOPEE- SOUTH HADLEY- SIGNAL &amp; INTERSECTION IMPROVEMENTS AT 13 INTERSECTIONS ALONG ROUTE 33 (MEMORIAL DRIVE), FROM FULLER ROAD TO ABBEY STREET</t>
  </si>
  <si>
    <t>CHICOPEE - SOUTH HADLEY</t>
  </si>
  <si>
    <t>WATERTOWN- REHABILITATION OF MOUNT AUBURN STREET (ROUTE 16)</t>
  </si>
  <si>
    <t>DISTRICT 6- SIDEWALK REPAIR AT VARIOUS LOCATIONS</t>
  </si>
  <si>
    <t>MANSFIELD - NORTON</t>
  </si>
  <si>
    <t>DEDHAM- PEDESTRIAN IMPROVEMENTS ALONG BUSSEY STREET, INCLUDING SUPERSTRUCTURE REPLACEMENT, D-05-010, BUSSEY STREET OVER MOTHER BROOK</t>
  </si>
  <si>
    <t>AVON - BERKLEY - BRIDGEWATER - BROCKTON - CANTON - FALL RIVER - FREETOWN - RANDOLPH - RAYNHAM - STOUGHTON - TAUNTON - WEST BRIDGEWATER</t>
  </si>
  <si>
    <t>Boston Region, Old Colony, Southeastern Mass</t>
  </si>
  <si>
    <t>DANVERS - PEABODY</t>
  </si>
  <si>
    <t>COHASSET- SCITUATE- CORRIDOR IMPROVEMENTS AND RELATED WORK ON JUSTICE CUSHING HIGHWAY (ROUTE 3A), FROM BEECHWOOD STREET TO HENRY TURNER BAILEY ROAD</t>
  </si>
  <si>
    <t>COHASSET - SCITUATE</t>
  </si>
  <si>
    <t>WEBSTER</t>
  </si>
  <si>
    <t>MILFORD- REHABILITATION ON ROUTE 16, FROM ROUTE 109 TO BEAVER STREET</t>
  </si>
  <si>
    <t>MILFORD</t>
  </si>
  <si>
    <t>WILMINGTON- RECONSTRUCTION ON ROUTE 38 (MAIN STREET), FROM ROUTE 62 TO THE WOBURN C.L.</t>
  </si>
  <si>
    <t>HANOVER - HINGHAM - MARSHFIELD - NORWELL - PEMBROKE - ROCKLAND</t>
  </si>
  <si>
    <t>CHELSEA- RECONSTRUCTION ON BROADWAY (ROUTE 107), FROM CITY HALL AVENUE TO THE REVERE C.L.</t>
  </si>
  <si>
    <t>ABINGTON - BROCKTON</t>
  </si>
  <si>
    <t xml:space="preserve">MARBLEHEAD- INTERSECTION IMPROVEMENTS AT PLEASANT STREET &amp; VILLAGE, VINE AND CROSS STREETS  </t>
  </si>
  <si>
    <t>MARBLEHEAD</t>
  </si>
  <si>
    <t>WALES- RECONSTRUCTION &amp; IMPROVEMENTS ON MONSON ROAD, FROM THE MONSON T.L. TO REED HILL ROAD (1.5 MILES)</t>
  </si>
  <si>
    <t>UXBRIDGE- RECONSTRUCTION OF ROUTE 122 (SOUTH MAIN STREET), FROM SUSAN PARKWAY TO ROUTE 16</t>
  </si>
  <si>
    <t>FITCHBURG- BRIDGE REPLACEMENT AND RELATED WORK, F-04-017, WATER STREET (STATE 2A) OVER BOULDER DRIVE AND PANAM RAILROAD &amp; F-04-018, WATER STREET (ROUTE 12) OVER NORTH NASHUA RIVER</t>
  </si>
  <si>
    <t xml:space="preserve">BROOKFIELD- EAST BROOKFIELD- BRIDGE REPLACEMENT, B-26-006 = E-02-001, SOUTH POND ROAD OVER SOUTH POND INLET </t>
  </si>
  <si>
    <t>FITCHBURG - LEOMINSTER</t>
  </si>
  <si>
    <t>BOSTON- BRIDGE REHABILITATION, B-16-107, CANTERBURY STREET OVER AMTRAK RAILROAD</t>
  </si>
  <si>
    <t>ATTLEBORO - NORWOOD</t>
  </si>
  <si>
    <t>LYNNFIELD - READING</t>
  </si>
  <si>
    <t>CHELSEA - DANVERS</t>
  </si>
  <si>
    <t>BOSTON - MILTON - QUINCY</t>
  </si>
  <si>
    <t>LITTLETON - WESTFORD</t>
  </si>
  <si>
    <t>FOXBOROUGH - PLAINVILLE - WRENTHAM</t>
  </si>
  <si>
    <t>BOURNE - WAREHAM</t>
  </si>
  <si>
    <t>FALL RIVER- RESURFACING AND RELATED WORK ON ROUTE 24</t>
  </si>
  <si>
    <t>BILLERICA- YANKEE DOODLE BIKE PATH CONSTRUCTION (PHASE I)</t>
  </si>
  <si>
    <t>ACTON- INTERSECTION &amp; SIGNAL IMPROVEMENTS AT KELLEY'S CORNER, ROUTE 111 (MASSACHUSETTS AVENUE) AND ROUTE 27 (MAIN STREET)</t>
  </si>
  <si>
    <t>REHOBOTH- INTERSECTION IMPROVEMENTS &amp; RELATED WORK AT WINTHROP STREET (ROUTE 44) AND ANAWAN STREET (ROUTE 118)</t>
  </si>
  <si>
    <t>PEMBROKE- RESURFACING AND RELATED WORK ON ROUTE 53</t>
  </si>
  <si>
    <t xml:space="preserve">RAYNHAM- RESURFACING AND RELATED WORK ON ROUTE 138 </t>
  </si>
  <si>
    <t>MALDEN- EXCHANGE STREET DOWNTOWN IMPROVEMENT PROJECT</t>
  </si>
  <si>
    <t>MALDEN</t>
  </si>
  <si>
    <t>STOUGHTON- INTERSECTION IMPROVEMENTS AND RELATED WORK AT CENTRAL STREET, CANTON STREET AND TOSCA DRIVE</t>
  </si>
  <si>
    <t>CHICOPEE- INTERSTATE MAINTENANCE &amp; RELATED WORK ON I-90 (MM 46.4 - 50) (3.6 MILES)</t>
  </si>
  <si>
    <t>BEVERLY- RECONSTRUCTION OF BRIDGE STREET</t>
  </si>
  <si>
    <t>WEST SPRINGFIELD- RECONSTRUCTION OF MEMORIAL AVENUE (ROUTE 147), FROM COLONY ROAD TO THE MEMORIAL AVENUE ROTARY (1.4 MILES)</t>
  </si>
  <si>
    <t>CHELMSFORD- INTERSECTION IMPROVEMENTS AT BOSTON ROAD AND CONCORD ROAD</t>
  </si>
  <si>
    <t>BOXFORD - DANVERS - ROWLEY - TOPSFIELD</t>
  </si>
  <si>
    <t>BELCHERTOWN- IMPROVEMENTS &amp; RELATED WORK ON ROUTES 202 &amp; 21, FROM TURKEY HILL ROAD TO SOUTH MAIN STREET (1.2 MILES)</t>
  </si>
  <si>
    <t>NORTHAMPTON- ROCKY HILL GREENWAY MULTI-USE TRAIL, FROM THE MANHAN RAIL TRAIL TO ROCKY HILL ROAD (0.4 MILES)</t>
  </si>
  <si>
    <t>GREENFIELD- INTERSECTION IMPROVEMENTS AT TWO LOCATIONS, ROUTE 2 AND COLRAIN ROAD &amp; ROUTE 2 AND BIG Y ENTRANCE</t>
  </si>
  <si>
    <t>LOWELL- RECONSTRUCTION AND REHABILITATION OF FIVE BRIDGES (ENEL BRIDGES) TIGER GRANT</t>
  </si>
  <si>
    <t>RUTLAND- RECONSTRUCTION OF ROUTE 56 (POMMOGUSSETT ROAD)</t>
  </si>
  <si>
    <t>ASHLAND- REHABILITATION AND RAIL CROSSING IMPROVEMENTS ON CHERRY STREET</t>
  </si>
  <si>
    <t>LITTLETON- AYER- INTERSECTION IMPROVEMENTS ON ROUTE 2A AT WILLOW ROAD AND BRUCE STREET</t>
  </si>
  <si>
    <t>AYER - LITTLETON</t>
  </si>
  <si>
    <t>BOURNE - PLYMOUTH</t>
  </si>
  <si>
    <t>Cape Cod, Old Colony</t>
  </si>
  <si>
    <t>ATTLEBORO - NORTH ATTLEBOROUGH</t>
  </si>
  <si>
    <t>TOPSFIELD</t>
  </si>
  <si>
    <t>NEWBURY- NEWBURYPORT- SALISBURY- RESURFACING AND RELATED WORK ON ROUTE 1</t>
  </si>
  <si>
    <t>NEWBURY - NEWBURYPORT - SALISBURY</t>
  </si>
  <si>
    <t>CONCORD- LEXINGTON- LINCOLN- RESURFACING AND RELATED WORK ON ROUTE 2A</t>
  </si>
  <si>
    <t>CONCORD - LEXINGTON - LINCOLN</t>
  </si>
  <si>
    <t>AVON- STOUGHTON- RESURFACING AND RELATED WORK ON ROUTE 24</t>
  </si>
  <si>
    <t>AVON - STOUGHTON</t>
  </si>
  <si>
    <t>NEW BEDFORD- INTERSECTION IMPROVEMENTS AND RELATED WORK AT ROCKDALE AVENUE AND ALLEN STREET</t>
  </si>
  <si>
    <t>WINCHENDON- IMPROVEMENTS &amp; RELATED WORK ON CENTRAL STREET (ROUTE 202), FROM FRONT STREET TO MAPLE STREET (0.5 MILES)</t>
  </si>
  <si>
    <t>SPRINGFIELD- IMPROVEMENTS ON ST. JAMES AVENUE AT TAPLEY STREET</t>
  </si>
  <si>
    <t>SPRINGFIELD- IMPROVEMENTS ON ST. JAMES AVENUE AT ST. JAMES BOULEVARD AND CAREW STREET</t>
  </si>
  <si>
    <t>BILLERICA - BURLINGTON - CHELMSFORD - TYNGSBOROUGH - WESTFORD</t>
  </si>
  <si>
    <t>EASTHAMPTON- IMPROVEMENTS AND RELATED WORK ON UNION STREET (ROUTE 141) FROM PAYSON AVENUE TO HIGH STREET (0.36 MILES)</t>
  </si>
  <si>
    <t>EASTHAMPTON</t>
  </si>
  <si>
    <t>DEDHAM- RECONSTRUCTION &amp; RELATED WORK OF BRIDGE STREET (ROUTE 109) AND AMES STREET</t>
  </si>
  <si>
    <t>FALL RIVER - SOMERSET</t>
  </si>
  <si>
    <t>DUNSTABLE- IMPROVEMENTS ON MAIN STREET (ROUTE 113), FROM PLEASANT STREET TO 750 FT EAST OF WESTFORD STREET</t>
  </si>
  <si>
    <t>DUNSTABLE</t>
  </si>
  <si>
    <t xml:space="preserve">DISTRICT 3- DISTRICT 5- ITS EQUIPMENT (CCTV CAMERAS AND VMS) INSTALLATION FOR HIGHWAY OPERATIONS AT VARIOUS LOCATIONS </t>
  </si>
  <si>
    <t>DISTRICT3 - DISTRICT5</t>
  </si>
  <si>
    <t>LENOX- SUPERSTRUCTURE REPLACEMENT, L-07-006, ROARING BROOK ROAD OVER ROARING BROOK</t>
  </si>
  <si>
    <t>BOSTON- SIDEWALKS, WHEELCHAIR RAMP &amp; CROSSWALKS REPAIRS AT VARIOUS CA/T LOCATIONS (CRC 25) CONTRACT 2</t>
  </si>
  <si>
    <t>ORLEANS- INTERSECTION IMPROVEMENTS AT ROUTE 28 (SOUTH ORLEANS ROAD), ROUTE 39 (HARWICH ROAD) AND QUANSET ROAD</t>
  </si>
  <si>
    <t xml:space="preserve">QUINCY- RECONSTRUCTION OF SEA STREET </t>
  </si>
  <si>
    <t>SPRINGFIELD- RECONSTRUCTION OF SUMNER AVENUE AT DICKINSON STREET AND BELMONT AVENUE (THE "X")</t>
  </si>
  <si>
    <t>SPRINGFIELD- INTERSECTION IMPROVEMENTS AT BERKSHIRE AVENUE, COTTAGE AND HARVEY STREETS</t>
  </si>
  <si>
    <t>AMHERST- BELCHERTOWN- NORWOTTUCK RAIL TRAIL RESURFACING, FROM STATION ROAD IN AMHERST TO WARREN WRIGHT ROAD IN BELCHERTOWN (1.5 MILES)</t>
  </si>
  <si>
    <t>AMHERST - BELCHERTOWN</t>
  </si>
  <si>
    <t>GREENFIELD- RECONSTRUCTION OF WISDOM WAY, FROM 480 FEET EAST OF PETTY PLAIN ROAD TO MILL STREET (0.43 MILES)</t>
  </si>
  <si>
    <t>DALTON- RECONSTRUCTION OF DALTON DIVISION ROAD</t>
  </si>
  <si>
    <t xml:space="preserve">DENNIS- HARWICH- RECONSTRUCTION &amp; RELATED WORK ON MAIN STREET (ROUTE 28), FROM UPPER COUNTY ROAD TO THE HERRING RIVER BRIDGE </t>
  </si>
  <si>
    <t>DENNIS - HARWICH</t>
  </si>
  <si>
    <t>PROVINCETOWN- CORRIDOR IMPROVEMENTS AND RELATED WORK ON SHANK PAINTER ROAD, FROM ROUTE 6 TO BRADFORD STREET</t>
  </si>
  <si>
    <t>PROVINCETOWN</t>
  </si>
  <si>
    <t>TAUNTON- CORRIDOR IMPROVEMENTS AND RELATED WORK ON BROADWAY (ROUTE 138), FROM PURCHASE STREET TO JACKSON STREET (PHASE 2)</t>
  </si>
  <si>
    <t>BOSTON- INTERSECTION IMPROVEMENTS MORTON STREET (ROUTE 203) AT BLUE HILL AVE, AT COURTLAND ROAD/HAVELOCK STREET, AND AT HARVARD STREET</t>
  </si>
  <si>
    <t xml:space="preserve">DISTRICT 4- BRIDGE STRUCTURAL REPAIRS AND RELATED WORK AT VARIOUS LOCATIONS ALONG THE I-495 CORRIDOR </t>
  </si>
  <si>
    <t>HAVERHILL- INTERSECTION RECONSTRUCTION ON ROUTE 108 (NEWTON ROAD) AT ROUTE 110 (KENOZA AVENUE AND AMESBURY ROAD)</t>
  </si>
  <si>
    <t>BOSTON- SOMERVILLE- MEDFORD- STONEHAM- WOBURN- READING- HIGHWAY LIGHTING REHABILITATION ON I-93 (PHASE II)</t>
  </si>
  <si>
    <t>BOSTON - MEDFORD - READING - SOMERVILLE - STONEHAM - WOBURN</t>
  </si>
  <si>
    <t>UPTON- RECONSTRUCTION OF HARTFORD AVENUE NORTH AND HIGH STREET (PHASE II)</t>
  </si>
  <si>
    <t>EGREMONT- RECONSTRUCTION AND RELATED WORK ON ROUTE 23/41, FROM CREAMERY ROAD TO NORTH UNDERMOUNTAIN ROAD</t>
  </si>
  <si>
    <t>EGREMONT</t>
  </si>
  <si>
    <t>LOWELL - TEWKSBURY</t>
  </si>
  <si>
    <t xml:space="preserve">SOUTHBRIDGE- INTERSECTION IMPROVEMENTS AT CENTRAL STREET, FOSTER STREET, HOOK STREET AND HAMILTON STREET </t>
  </si>
  <si>
    <t>LANCASTER- INTERSECTION IMPROVEMENTS ON ROUTE 117/ROUTE 70 AT LUNENBURG ROAD AND ROUTE 117/ROUTE 70 AT MAIN STREET</t>
  </si>
  <si>
    <t>SPRINGFIELD- INTERSECTION IMPROVEMENTS AT COTTAGE STREET, INDUSTRY AVENUE AND ROBBINS ROAD</t>
  </si>
  <si>
    <t>TEMPLETON- ROUNDABOUT CONSTRUCTION AT THE INTERSECTION OF PATRIOTS ROAD, SOUTH MAIN STREET, NORTH MAIN STREET AND GARDNER ROAD</t>
  </si>
  <si>
    <t>HUBBARDSTON- HIGHWAY RECONSTRUCTION OF ROUTE 68 (MAIN STREET), FROM 1,000 FT NORTH OF WILLIAMSVILLE ROAD TO ELM STREET</t>
  </si>
  <si>
    <t>LYNN - SALEM</t>
  </si>
  <si>
    <t>WESTFORD- BRIDGE REHABILITATION BEAVER BROOK ROAD OVER BEAVER BROOK (W-26-014)</t>
  </si>
  <si>
    <t>HARDWICK - NEW BRAINTREE</t>
  </si>
  <si>
    <t>DISTRICT 5- SYSTEMATIC BRIDGE PRESERVATION ALONG THE ROUTE 24 CORRIDOR</t>
  </si>
  <si>
    <t>STONEHAM- WINCHESTER- DECK REPLACEMENT, S-27-008=W-40-030 (2M5), MARBLE STREET OVER I-93</t>
  </si>
  <si>
    <t>STONEHAM - WINCHESTER</t>
  </si>
  <si>
    <t>NEWTON- WESTON- STEEL SUPERSTRUCTURE CLEANING (FULL REMOVAL) AND PAINTING OF 3 BRIDGES: N-12-051, W-29-011 &amp; W-29-028</t>
  </si>
  <si>
    <t>NORTHAMPTON- BRIDGE REPLACEMENT, N-19-068, OLD SPRINGFIELD ROAD OVER THE MILL RIVER</t>
  </si>
  <si>
    <t>SPENCER- ROADWAY REHABILITATION OF MEADOW ROAD</t>
  </si>
  <si>
    <t>LONGMEADOW- SPRINGFIELD- RESURFACING AND INTERSECTION IMPROVEMENTS ON LONGMEADOW STREET (ROUTE 5) AND CONVERSE STREET (0.84 MILES)</t>
  </si>
  <si>
    <t>BELLINGHAM- REHABILITATION AND RELATED WORK ON ROUTE 126, FROM DOUGLAS DRIVE TO ROUTE 140</t>
  </si>
  <si>
    <t>FRAMINGHAM- TRAFFIC SIGNAL INSTALLATION AT EDGELL ROAD AT CENTRAL STREET</t>
  </si>
  <si>
    <t>BOSTON- MISCELLANEOUS RAMPS MICROSILICA OVERLAY REPLACEMENT ON I-90 &amp; I-93 (CRC 28) CONTRACT 2</t>
  </si>
  <si>
    <t>BOSTON- MISCELLANEOUS RAMPS MICROSILICA OVERLAY REPLACEMENT ON I-90 &amp; I-93 (CRC 28) CONTRACT 3</t>
  </si>
  <si>
    <t>DISTRICT 6- SCHEDULED &amp; EMERGENCY STANDPIPE &amp; FIRE SAFETY INSPECTION, TESTING &amp; REPAIRS AT VARIOUS LOCATIONS</t>
  </si>
  <si>
    <t>BELMONT</t>
  </si>
  <si>
    <t xml:space="preserve">DISTRICT 4- SCHEDULED AND EMERGENCY DRAWBRIDGE OPERATION, REPAIR AND MAINTENANCE AT VARIOUS LOCATIONS </t>
  </si>
  <si>
    <t xml:space="preserve">WILMINGTON- BRIDGE REPLACEMENT, W-38-003, BUTTERS ROW OVER MBTA </t>
  </si>
  <si>
    <t>LAWRENCE- LAWRENCE MANCHESTER RAIL CORRIDOR (LMRC) RAIL TRAIL</t>
  </si>
  <si>
    <t>PEABODY- REHABILITATION OF CENTRAL STREET</t>
  </si>
  <si>
    <t>PLAINVILLE</t>
  </si>
  <si>
    <t>WORCESTER- INTERSECTION IMPROVEMENTS ON CHANDLER STREET AND MAY STREET</t>
  </si>
  <si>
    <t>DISTRICT 4- SCHEDULED &amp; EMERGENCY ROADWAY REPAIRS AT VARIOUS LOCATIONS</t>
  </si>
  <si>
    <t>DISTRICT 1- GUARDRAIL REPAIRS AND UPGRADES AT VARIOUS LOCATIONS</t>
  </si>
  <si>
    <t>DISTRICT 5- EXPANSION OF ITS ROADWAY EQUIPMENT FOR HIGHWAY OPERATIONS</t>
  </si>
  <si>
    <t>DISTRICT 3- SCHEDULED AND EMERGENCY HMA PAVEMENT AND BERM REPAIRS AT VARIOUS LOCATIONS</t>
  </si>
  <si>
    <t>DISTRICT 3- SCHEDULED AND EMERGENCY RESURFACING AND RELATED WORK AT VARIOUS LOCATIONS</t>
  </si>
  <si>
    <t>DISTRICT 6- BRIDGE WASHING AND CLEANING AT VARIOUS LOCATIONS</t>
  </si>
  <si>
    <t>WESTFORD- REHABILITATION OF BOSTON ROAD</t>
  </si>
  <si>
    <t>DISTRICT 5- PAVEMENT REPAIRS AND IMPROVEMENTS AT VARIOUS LOCATIONS (AREAS A,B, &amp; C)</t>
  </si>
  <si>
    <t>WEST BROOKFIELD- RESURFACING &amp; RELATED WORK ON ROUTE 9, FROM 850' WEST OF WELCOME ROAD TO PIERCE ROAD (1 MILE - PHASE II)</t>
  </si>
  <si>
    <t>BROCKTON- INTERSECTION IMPROVEMENTS AT CENTRE STREET (ROUTE 123) AND PLYMOUTH STREET</t>
  </si>
  <si>
    <t>CANTON- DEDHAM- NORWOOD- HIGHWAY LIGHTING IMPROVEMENTS AT I-93 &amp; I-95/128</t>
  </si>
  <si>
    <t>CANTON - DEDHAM - NORWOOD</t>
  </si>
  <si>
    <t>LITTLETON- RECONSTRUCTION OF FOSTER STREET</t>
  </si>
  <si>
    <t>LITTLETON</t>
  </si>
  <si>
    <t>PEABODY TO GLOUCESTER- GUIDE AND TRAFFIC SIGN REPLACEMENT ON ROUTE 128</t>
  </si>
  <si>
    <t>LYNNFIELD- PEABODY- DANVERS-  GUIDE AND TRAFFIC SIGN REPLACEMENT ON I-95/128 (TASK 'A' INTERCHANGE)</t>
  </si>
  <si>
    <t>DANVERS - LYNNFIELD - PEABODY</t>
  </si>
  <si>
    <t>WORCESTER- LEOMINSTER- GUIDE AND TRAFFIC SIGN REPLACEMENT ON INTERSTATE 190</t>
  </si>
  <si>
    <t>LEOMINSTER - WORCESTER</t>
  </si>
  <si>
    <t>WAREHAM TO BOURNE- GUIDE AND TRAFFIC SIGN REPLACEMENT ON ROUTE 25</t>
  </si>
  <si>
    <t>NEWTON- WESTON- MULTI-USE TRAIL CONNECTION, FROM RECREATION ROAD TO UPPER CHARLES RIVER GREENWAY INCLUDING RECONSTRUCTION OF PED BRIDGE N-12-078=W-29-062</t>
  </si>
  <si>
    <t>BARNSTABLE- CONSTRUCTION OF A SHARED USE PATH ALONG BEARSES WAY, FROM ROUTE 28 TO PITCHERS WAY</t>
  </si>
  <si>
    <t>ALFORD- BRIDGE REPLACEMENT, A-06-004, WEST ROAD OVER SCRIBNER BROOK</t>
  </si>
  <si>
    <t>ALFORD</t>
  </si>
  <si>
    <t>DISTRICT 5- APPLICATION OF REFLECTORIZED PAVEMENT MARKINGS AT VARIOUS LOCATIONS (INCLUDING MARTHA'S VINEYARD)</t>
  </si>
  <si>
    <t>WILLIAMSTOWN- BRIDGE REPLACEMENT, W-37-010, MAIN STREET OVER HEMLOCK BROOK</t>
  </si>
  <si>
    <t>MONTEREY- BRIDGE REPLACEMENT, M-29-001, CURTIS ROAD OVER KONKAPOT RIVER</t>
  </si>
  <si>
    <t>MONTEREY</t>
  </si>
  <si>
    <t>GREAT BARRINGTON- BRIDGE REPLACEMENT, G-11-006, COTTAGE STREET OVER HOUSATONIC RIVER</t>
  </si>
  <si>
    <t>NEW MARLBOROUGH- BRIDGE REPLACEMENT, N-08-020, KEYES HILL ROAD OVER UMPACHENE RIVER</t>
  </si>
  <si>
    <t>CONWAY- BRIDGE REPLACEMENT, C-20-004, NORTH POLAND ROAD OVER POLAND BROOK</t>
  </si>
  <si>
    <t>CONWAY</t>
  </si>
  <si>
    <t>DISTRICT 4- EXPANSION OF ITS ROADWAY DEVICES FOR HIGHWAY OPERATIONS</t>
  </si>
  <si>
    <t>DISTRICT 5- EXPANSION OF ITS ROADWAY DEVICES FOR HIGHWAY OPERATIONS</t>
  </si>
  <si>
    <t>PEABODY- PAVEMENT PRESERVATION AND RELATED WORK ON ROUTE 128</t>
  </si>
  <si>
    <t>GLOUCESTER- ESSEX- MANCHESTER-BY-THE-SEA- WENHAM- PAVEMENT PRESERVATION AND RELATED WORK ON ROUTE 128</t>
  </si>
  <si>
    <t>ESSEX - GLOUCESTER - MANCHESTER BY THE SEA - WENHAM</t>
  </si>
  <si>
    <t>FLORIDA- NORTH ADAMS- RESURFACING AND RELATED WORK ON ROUTE 2</t>
  </si>
  <si>
    <t>CLARKSBURG - FLORIDA - NORTH ADAMS</t>
  </si>
  <si>
    <t>LEE- RESURFACING AND RELATED WORK ON ROUTE 20</t>
  </si>
  <si>
    <t>WINDSOR- PAVEMENT PRESERVATION AND RELATED WORK ON ROUTE 9</t>
  </si>
  <si>
    <t>WINDSOR</t>
  </si>
  <si>
    <t>DOUGLAS- NORTHBRIDGE- SUTTON- UXBRIDGE- PAVEMENT PRESERVATION ON ROUTE 146</t>
  </si>
  <si>
    <t>DOUGLAS - NORTHBRIDGE - SUTTON - UXBRIDGE</t>
  </si>
  <si>
    <t>PHILLIPSTON- TEMPLETON- PAVEMENT PRESERVATION AND RELATED WORK ON ROUTE 2</t>
  </si>
  <si>
    <t>GARDNER- BIKE PATH BRIDGE CONSTRUCTION, NORTH CENTRAL PATHWAY OVER ROUTE 140</t>
  </si>
  <si>
    <t>LUDLOW- BRIDGE REPLACEMENT, L-16-026, PINEY LANE OVER BROAD BROOK</t>
  </si>
  <si>
    <t>BOSTON- LIGHTING REPAIRS IN THE TED WILLIAMS TUNNEL (CRC 17C &amp; 17E)</t>
  </si>
  <si>
    <t>BOSTON- LIGHTING REPAIRS IN THE I-93 TUNNEL (CRC 17D &amp; 17F)</t>
  </si>
  <si>
    <t>THIRD PARTY/APP</t>
  </si>
  <si>
    <t>Other - Third Party - Direct</t>
  </si>
  <si>
    <t>DISTRICT 5- SYSTEMATIC BRIDGE PRESERVATION ALONG THE I-295 CORRIDOR</t>
  </si>
  <si>
    <t>SPENCER- BRIDGE REPLACEMENT, S-23-012, NORTH SPENCER ROAD (ROUTE 31) OVER THE SEVEN MILE RIVER</t>
  </si>
  <si>
    <t>NEW BEDFORD- INTERSECTION IMPROVEMENTS ON ACUSHNET AVENUE AT PECKHAM ROAD/SASSAQUIN AVENUE</t>
  </si>
  <si>
    <t xml:space="preserve">CHICOPEE- LUDLOW- WEST SPRINGFIELD- WESTFIELD- CLEANING &amp; PAINTING STRUCTURAL STEEL ON VARIOUS BRIDGES ON I-90 </t>
  </si>
  <si>
    <t>CHICOPEE - LUDLOW - WEST SPRINGFIELD - WESTFIELD</t>
  </si>
  <si>
    <t>PEABODY- INDEPENDENCE GREENWAY EXTENSION</t>
  </si>
  <si>
    <t>DISTRICT 2- BRIDGE DECK AND JOINT REPAIRS AT VARIOUS LOCATIONS ON I-90</t>
  </si>
  <si>
    <t xml:space="preserve">PALMER- WILBRAHAM- GUARDRAIL UPGRADES AND RELATED WORK ON I-90 (MM 58.9- 63.3) </t>
  </si>
  <si>
    <t>PALMER - WILBRAHAM</t>
  </si>
  <si>
    <t>ASHBURNHAM- ROADWAY REHABILITATION ON ROUTE 101 SOUTH</t>
  </si>
  <si>
    <t>LAWRENCE- INTERSECTION IMPROVEMENTS AT SOUTH BROADWAY (ROUTE 28) AND MOUNT VERNON STREET</t>
  </si>
  <si>
    <t>LYNN- REHABILITATION OF ESSEX STREET</t>
  </si>
  <si>
    <t>WILMINGTON- INTERSECTION IMPROVEMENTS AT LOWELL STREET (ROUTE 129) AND WOBURN STREET</t>
  </si>
  <si>
    <t>LYNN- INTERSECTION IMPROVEMENTS AT TWO INTERSECTIONS ON BROADWAY</t>
  </si>
  <si>
    <t>EVERETT- RECONSTRUCTION OF BEACHAM STREET</t>
  </si>
  <si>
    <t>BOURNE- RAIL TRAIL CONSTRUCTION (PHASE 1)</t>
  </si>
  <si>
    <t>DISTRICT 5- SCHEDULED AND EMERGENCY TRAFFIC SIGNAL REPAIRS AND IMPROVEMENTS AT VARIOUS LOCATIONS</t>
  </si>
  <si>
    <t>DISTRICT 4- SCHEDULED AND EMERGENCY BRIDGE JOINT REPAIRS AT VARIOUS LOCATIONS</t>
  </si>
  <si>
    <t>LEE- RESURFACING AND RELATED WORK ON I-90</t>
  </si>
  <si>
    <t>DISTRICT 1- BRIDGE REPAIRS AT VARIOUS LOCATIONS ON I-90</t>
  </si>
  <si>
    <t>WORTHINGTON- RECONSTRUCTION &amp; RELATED WORK ON ROUTE 143 (PHASE II), FROM PERU T.L. TO COLD STREET</t>
  </si>
  <si>
    <t>PITTSFIELD- ASHUWILLTICOOK BIKE TRAIL EXTENSION, CRANE AVENUE TO MERRILL ROAD</t>
  </si>
  <si>
    <t xml:space="preserve">DISTRICT 4- BRIDGE DECK WEARING SURFACE REPLACEMENT AND RELATED REPAIRS AT VARIOUS LOCATIONS </t>
  </si>
  <si>
    <t>BOSTON - MILTON</t>
  </si>
  <si>
    <t>DISTRICT 1- SCHEDULED AND EMERGENCY  SUPER-STRUCTURE REPAIRS AT VARIOUS LOCATIONS</t>
  </si>
  <si>
    <t>BOSTON- TUNNEL LIGHTING REPLACEMENT FOR I-93 (NB/SB) RAMPS (CRC 17G)</t>
  </si>
  <si>
    <t>DISTRICT 2- NON-ROUTINE AND EMERGENCY STRUCTURAL REPAIRS AT VARIOUS LOCATIONS</t>
  </si>
  <si>
    <t>DISTRICT 4- HIGHWAY SWEEPING AT VARIOUS LOCATIONS</t>
  </si>
  <si>
    <t>DISTRICT 4- SIDEWALK REPAIR &amp; IMPROVEMENT AT VARIOUS LOCATIONS</t>
  </si>
  <si>
    <t>DISTRICT 5- SCHEDULED AND EMERGENCY STEEL BEAM REPAIRS AT VARIOUS LOCATIONS</t>
  </si>
  <si>
    <t>BELCHERTOWN- WARE- PAVEMENT PRESERVATION AND RELATED WORK ON ROUTE 9</t>
  </si>
  <si>
    <t>BELCHERTOWN - WARE</t>
  </si>
  <si>
    <t>ERVING- RESURFACING AND RELATED WORK ON ROUTE 2</t>
  </si>
  <si>
    <t>RANDOLPH- RESURFACING AND RELATED WORK ON ROUTE 28</t>
  </si>
  <si>
    <t>RANDOLPH</t>
  </si>
  <si>
    <t>FRAMINGHAM- NATICK- RESURFACING AND RELATED WORK ON ROUTE 9</t>
  </si>
  <si>
    <t>FRAMINGHAM - NATICK - WELLESLEY</t>
  </si>
  <si>
    <t>DISTRICT 6- SCHEDULED &amp; EMERGENCY INSTALLATION OF BRIDGE SHIELDING AT VARIOUS LOCATIONS</t>
  </si>
  <si>
    <t>SPRINGFIELD- BRIDGE REPLACEMENT, S-24-016, ARMORY STREET OVER CSX MAINLINE &amp; S-24-026, ARMORY STREET OVER ABANDONED CSX</t>
  </si>
  <si>
    <t>FITCHBURG- LEOMINSTER- TWIN CITIES RAIL TRAIL CONSTRUCTION (PHASE II)</t>
  </si>
  <si>
    <t>DISTRICT 2- BRIDGE DECK REPAIRS AT VARIOUS LOCATIONS</t>
  </si>
  <si>
    <t>MONTAGUE- BRIDGE REPLACEMENT, M-28-026, SOUTH STREET OVER SAWMILL RIVER</t>
  </si>
  <si>
    <t>LANESBOROUGH- BRIDGE REPLACEMENT, L-03-010, BRIDGE STREET OVER TOWN BROOK</t>
  </si>
  <si>
    <t>ATTLEBORO- NORTH ATTLEBOROUGH- MEDIAN CABLE BARRIER INSTALLATION ON I-95</t>
  </si>
  <si>
    <t>PLYMPTON- BRIDGE REPLACEMENT, P-14-001 (445), WINNETUXET ROAD OVER WINNETUXET RIVER</t>
  </si>
  <si>
    <t>PLYMPTON</t>
  </si>
  <si>
    <t>CANTON</t>
  </si>
  <si>
    <t>DISTRICT 3- SCHEDULED AND EMERGENCY TREE TRIMMING, REMOVAL AND SIGHT DISTANCE CLEARING AT VARIOUS LOCATIONS</t>
  </si>
  <si>
    <t>TISBURY- DRAINAGE IMPROVEMENTS ON STATE HIGHWAY</t>
  </si>
  <si>
    <t>HAMILTON - IPSWICH</t>
  </si>
  <si>
    <t>WEST STOCKBRIDGE- STOCKBRIDGE- INTERSTATE MAINTENANCE AND RELATED WORK ON I-90</t>
  </si>
  <si>
    <t>OTIS- BECKET- INTERSTATE MAINTENANCE AND RELATED WORK ON I-90</t>
  </si>
  <si>
    <t>BECKET - OTIS</t>
  </si>
  <si>
    <t>OTIS- BLANDFORD- INTERSTATE MAINTENANCE AND RELATED WORK ON I-90</t>
  </si>
  <si>
    <t>WESTON- INTERSTATE MAINTENANCE AND RELATED WORK ON I-90</t>
  </si>
  <si>
    <t>DISTRICT 5- VEGETATION REMOVAL AT VARIOUS LOCATIONS</t>
  </si>
  <si>
    <t>DISTRICT 5- SIDEWALK REPAIRS AND IMPROVEMENTS AT VARIOUS LOCATIONS (INCLUDING MARTHA'S VINEYARD)</t>
  </si>
  <si>
    <t>CAT</t>
  </si>
  <si>
    <t>OTHER</t>
  </si>
  <si>
    <t>Request new CFR from Seavey. Adjust the new CFR so that all of the columns match.  Three new columns (insert W,X,Y - ex. FA, NFA) will need to be added for the sumif formula to work.</t>
  </si>
  <si>
    <t>Delete project 601878, delete Rail Transportation major program??? VERIFY..</t>
  </si>
  <si>
    <t>DISTRICT H010 (NOT UNITS 0706, 0707)</t>
  </si>
  <si>
    <t xml:space="preserve">DISTRICTS H100, H200, H300, H400, H500, H600 </t>
  </si>
  <si>
    <t>(UNITS 1291, 1299 and Between "1701" And "1793";  </t>
  </si>
  <si>
    <t xml:space="preserve">and 2291, 2299, and Between "2701" And "2793" ; </t>
  </si>
  <si>
    <t xml:space="preserve">and 3291,  and Between "3701" And "3793", </t>
  </si>
  <si>
    <t>DISTRICT H009 (NOT UNITS 0704, 0705, 0719, 0722, 0740, 0741)</t>
  </si>
  <si>
    <t>Current and previous five budget years</t>
  </si>
  <si>
    <t>Filtering for PAYROLL EXPENSES for NFA Maintenance spending  (OBJECT A01 ONLY)  Current and previous five budget years</t>
  </si>
  <si>
    <t xml:space="preserve">and 5291, 5299, and  Between "5701" And "5791" </t>
  </si>
  <si>
    <t>Exclude Federal Aid, MHS, Tobin, WT</t>
  </si>
  <si>
    <t>Mowing, Litter Mgmt, Sight Distance Clearing, Etc.</t>
  </si>
  <si>
    <t xml:space="preserve">Section I - Federal Aid Maintenance Projects </t>
  </si>
  <si>
    <t>Statewide and District Contracts plus Expenditures within MPO boundaries</t>
  </si>
  <si>
    <t>Part 1: Non-Federal Aid</t>
  </si>
  <si>
    <t>Part 2: Federal Aid</t>
  </si>
  <si>
    <t>Section I - Federal Aid Maintenance Projects</t>
  </si>
  <si>
    <t>Paste new CFR into Data_CFR tab</t>
  </si>
  <si>
    <t>Ensure "Funding Source" column is accurate.</t>
  </si>
  <si>
    <t>In Summary_NFA, Summary_FA, SW_NFA, SW_FA tabs (and regional tabs if needed), change reporting years in rows 1 and 11.</t>
  </si>
  <si>
    <t>INSTRUCTIONS</t>
  </si>
  <si>
    <t xml:space="preserve">Request maintenance payroll expenditure report of previous 5 years to current date from M. Rinella. Paste to Data_Payroll. Filter out MHS,WT, Toll expenses using Payroll Espenses filtering instructions below. Copy annual sums directly to Statewide NFA/FA tab.  See </t>
  </si>
  <si>
    <t>CF Current SFY</t>
  </si>
  <si>
    <t>NFA - NHS Non-Interstate Paving</t>
  </si>
  <si>
    <t>2025</t>
  </si>
  <si>
    <t>NTP Date</t>
  </si>
  <si>
    <t>Project No</t>
  </si>
  <si>
    <t>Project Desc</t>
  </si>
  <si>
    <t>Total Cash Flow</t>
  </si>
  <si>
    <t>Design Phase of Estimate</t>
  </si>
  <si>
    <t>First Cash Flow Date</t>
  </si>
  <si>
    <t>Completion Date</t>
  </si>
  <si>
    <t>Duration</t>
  </si>
  <si>
    <t>Total Spent</t>
  </si>
  <si>
    <t>Total Spent SFY</t>
  </si>
  <si>
    <t>Total Open Encumb or CAPE</t>
  </si>
  <si>
    <t>Total Projections</t>
  </si>
  <si>
    <t>CF Remaining Encumb or CAPE</t>
  </si>
  <si>
    <t>Origin</t>
  </si>
  <si>
    <t>Count of Funding Sources</t>
  </si>
  <si>
    <t>Bond Bill</t>
  </si>
  <si>
    <t>Attributes</t>
  </si>
  <si>
    <t>Contract No</t>
  </si>
  <si>
    <t>Municipal</t>
  </si>
  <si>
    <t>PODI, STIP</t>
  </si>
  <si>
    <t>PRCApprove</t>
  </si>
  <si>
    <t>MassDOT</t>
  </si>
  <si>
    <t>NFA CIP</t>
  </si>
  <si>
    <t>25C</t>
  </si>
  <si>
    <t>BR ON, STIP</t>
  </si>
  <si>
    <t>FINAL</t>
  </si>
  <si>
    <t>STIP</t>
  </si>
  <si>
    <t>BR ON, PODI, STIP</t>
  </si>
  <si>
    <t>100C</t>
  </si>
  <si>
    <t>PV-C, STIP</t>
  </si>
  <si>
    <t>NORTHFIELD- BRIDGE REPLACEMENT, N-22-010, BIRNAM ROAD OVER MILL BROOK</t>
  </si>
  <si>
    <t>BR OFF, STIP</t>
  </si>
  <si>
    <t>BR OFF, PODI, STIP</t>
  </si>
  <si>
    <t>AC, D-B, PODI, STIP</t>
  </si>
  <si>
    <t>BR ON, PV-C, STIP</t>
  </si>
  <si>
    <t>MONSON- PALMER- BRIDGE REPLACEMENT, M-27-007=P-01-007, STATE AVENUE OVER THE QUABOAG RIVER</t>
  </si>
  <si>
    <t>NHS, STIP</t>
  </si>
  <si>
    <t>AC, STIP</t>
  </si>
  <si>
    <t>STIP, STIP-AI</t>
  </si>
  <si>
    <t>BR ON, PODI-B, STIP</t>
  </si>
  <si>
    <t>75C</t>
  </si>
  <si>
    <t>FED MT, NFA MT</t>
  </si>
  <si>
    <t>BR ON, D-B, PODI, STIP</t>
  </si>
  <si>
    <t>WILLIAMSTOWN- BRIDGE REPLACEMENT, W-37-015, MAIN STREET (SR 2) OVER THE GREEN RIVER</t>
  </si>
  <si>
    <t>IM, PODI, STIP</t>
  </si>
  <si>
    <t>IM, STIP</t>
  </si>
  <si>
    <t>PODI, PV-C, STIP</t>
  </si>
  <si>
    <t>FA - Hwy Infrast. Prgm (HIPBR) - Bridge</t>
  </si>
  <si>
    <t>PV-C, TOB</t>
  </si>
  <si>
    <t>LOWELL- RECONSTRUCTION &amp; RELATED WORK ON VFW HIGHWAY</t>
  </si>
  <si>
    <t>WHATELY- REHABILITATION OF HAYDENVILLE ROAD, FROM CONWAY ROAD TO THE WILLIAMSBURG T.L. (1.7 MILES)</t>
  </si>
  <si>
    <t>WHATELY</t>
  </si>
  <si>
    <t>DUXBURY</t>
  </si>
  <si>
    <t>FED MT, WT, WT MT</t>
  </si>
  <si>
    <t>FED MT, STIP</t>
  </si>
  <si>
    <t>AC, PODI, STIP</t>
  </si>
  <si>
    <t>NHS, PODI, STIP</t>
  </si>
  <si>
    <t>NFA, NFA O&amp;M</t>
  </si>
  <si>
    <t>ITS, STIP</t>
  </si>
  <si>
    <t>BUCKLAND- RECONSTRUCTION &amp; MINOR WIDENING ON CONWAY STREET, SUMMER STREET, SOUTH STREET &amp; CONWAY ROAD</t>
  </si>
  <si>
    <t>D-B, MHS</t>
  </si>
  <si>
    <t>BR ON, STIP-AI</t>
  </si>
  <si>
    <t>CHICOPEE- TRAFFIC SIGNAL IMPROVEMENTS &amp; RAMP RESURFACING @ I-90 (INTERCHANGE 6) INCLUDING REPAIRS TO C-13-026</t>
  </si>
  <si>
    <t>CRC, PV-C</t>
  </si>
  <si>
    <t>STIP-AI</t>
  </si>
  <si>
    <t>FED MT, MHS</t>
  </si>
  <si>
    <t>TOB</t>
  </si>
  <si>
    <t>M-Risk, STIP</t>
  </si>
  <si>
    <t>BOSTON- BRIDGE REPLACEMENT, B-16-109, RIVER STREET BRIDGE OVER MBTA/AMTRAK</t>
  </si>
  <si>
    <t>ADA, STIP</t>
  </si>
  <si>
    <t>WESTMINSTER- REHABILITATION &amp; BOX WIDENING ON ROUTE 140, FROM PATRICIA ROAD TO THE PRINCETON T.L.</t>
  </si>
  <si>
    <t>WESTBOROUGH- SUPERSTRUCTURE REPLACEMENT (PEDESTRIAN BRIDGE), W-24-010, FISHER STREET OVER CSX</t>
  </si>
  <si>
    <t>NHS, PODI, RE-AD, STIP</t>
  </si>
  <si>
    <t>H-Risk, STIP</t>
  </si>
  <si>
    <t>TAUNTON- CORRIDOR IMPROVEMENTS &amp; RELATED WORK ON BROADWAY (ROUTE 138), FROM LEONARD STREET NORTHERLY TO PURCHASE STREET (PHASE 1)</t>
  </si>
  <si>
    <t>MONSON- PALMER- BRIDGE REPLACEMENT, M-27-022=P-01-033, PARK ST/BOSTON ROAD EAST (US 20) OVER THE QUABOAG RIVER</t>
  </si>
  <si>
    <t xml:space="preserve">CHICOPEE- LUDLOW- WILBRAHAM- RESURFACING &amp; RELATED WORK ON I-90 (MM 50.0 - 59.0) </t>
  </si>
  <si>
    <t>CHICOPEE- FACILITY REPAIRS AT CHICOPEE MAINTENANCE BUILDING ALONG I-90</t>
  </si>
  <si>
    <t>WT O&amp;M</t>
  </si>
  <si>
    <t>SHREWSBURY- INTERSECTION &amp; SIGNAL IMPROVEMENT AT US 20 (HARTFORD TURNPIKE) AT GRAFTON STREET</t>
  </si>
  <si>
    <t>SRTS, STIP</t>
  </si>
  <si>
    <t>BROCKTON- INTERSECTION IMPROVEMENTS AT LYMAN STREET/GROVE STREET/SUMMER STREET &amp; REPLACEMENT OF GROVE STREET BRIDGE, B-25-005, OVER SALISBURY PLAIN RIVER</t>
  </si>
  <si>
    <t>DISTRICT 1- SCHEDULED &amp; EMERGENCY SUBSTRUCTURE REPAIRS AT VARIOUS LOCATIONS</t>
  </si>
  <si>
    <t>CRC</t>
  </si>
  <si>
    <t>BOSTON- MULTI-USE PATH CONSTRUCTION ON NEW FENWAY (PHASE I)</t>
  </si>
  <si>
    <t>BR ON, RE-AD, STIP-AI</t>
  </si>
  <si>
    <t>STIP, SWP</t>
  </si>
  <si>
    <t>NFA, PV-C</t>
  </si>
  <si>
    <t>FOXBOROUGH- PLAINVILLE- WRENTHAM- FRANKLIN- INTERSTATE MAINTENANCE &amp; RELATED WORK ON I-495 NORTHBOUND</t>
  </si>
  <si>
    <t>Cape Cod, Southeastern Mass</t>
  </si>
  <si>
    <t>WORCESTER- BOYLSTON- NORTHBOROUGH- STRUCTURAL STEEL CLEANING AND PAINTING AND VARIOUS REPAIRS OF OVERHEAD BRIDGES ON I-290</t>
  </si>
  <si>
    <t>BOYLSTON - NORTHBOROUGH - WORCESTER</t>
  </si>
  <si>
    <t>BRIMFIELD- PALMER- WARREN- WILBRAHAM- INTERSTATE MAINTENANCE &amp; RELATED WORK ON I-90 (MM 59.0 - 68.0)</t>
  </si>
  <si>
    <t>BRIMFIELD - PALMER - WARREN - WILBRAHAM</t>
  </si>
  <si>
    <t xml:space="preserve">SOUTHBOROUGH- WESTBOROUGH-  BRIDGE REHABILITATION OF S-20-022, S-20-024 &amp; W-24-032 &amp; REPLACEMENT OF S-20-023 </t>
  </si>
  <si>
    <t>SOUTHBOROUGH - WESTBOROUGH</t>
  </si>
  <si>
    <t>D-B, WT</t>
  </si>
  <si>
    <t>PODI</t>
  </si>
  <si>
    <t>MHS, RE-AD</t>
  </si>
  <si>
    <t>NHS, STIP-AI</t>
  </si>
  <si>
    <t>Boston Region, Montachusett</t>
  </si>
  <si>
    <t>PITTSFIELD- LANESBOROUGH- RESURFACING AND RELATED WORK ON ROUTE 8 (FROM MM 44.43 TO MM 47.77)</t>
  </si>
  <si>
    <t>MENDON- RESURFACING AND RELATED WORK ON ROUTE 16</t>
  </si>
  <si>
    <t>MENDON</t>
  </si>
  <si>
    <t>YARMOUTH- RESURFACING AND RELATED WORK ON ROUTE 6 (MID-CAPE HIGHWAY)</t>
  </si>
  <si>
    <t>NFA NHS</t>
  </si>
  <si>
    <t>RANDOLPH- QUINCY- REPLACEMENT &amp; REHABILITATION OF HIGHWAY LIGHTING SYSTEM AT I-93/ROUTE 24</t>
  </si>
  <si>
    <t>QUINCY - RANDOLPH</t>
  </si>
  <si>
    <t>TAUNTON- BRIDGE REPLACEMENT, T-01-024, SCADDING STREET OVER SNAKE RIVER</t>
  </si>
  <si>
    <t>BR OFF, H-Risk, STIP</t>
  </si>
  <si>
    <t>CRC, FED MT</t>
  </si>
  <si>
    <t>FED MT, MHS, MHS MT, NFA MT, RE-AD, TOB</t>
  </si>
  <si>
    <t>THIRD PARTY OR ISA</t>
  </si>
  <si>
    <t>PLAINVILLE- RECONSTRUCTION OF SOUTH STREET (ROUTE 1A), FROM SHARLENE LANE TO EVERETT STREET AND RELATED WORK</t>
  </si>
  <si>
    <t>DISTRICT 1- RESURFACING AND RELATED WORK AT VARIOUS LOCATIONS</t>
  </si>
  <si>
    <t>PITTSFIELD- RESURFACING AND RELATED WORK ON MERRILL ROAD, INCLUDING CONSTRUCTION OF SHARED-USE PATH</t>
  </si>
  <si>
    <t>POT REPL</t>
  </si>
  <si>
    <t>LOWELL- DRACUT- METHUEN- RESURFACING AND RELATED WORK ON ROUTE 110</t>
  </si>
  <si>
    <t>DRACUT - LOWELL - METHUEN</t>
  </si>
  <si>
    <t>BARNSTABLE- RESURFACING AND RELATED WORK ON ROUTE 6</t>
  </si>
  <si>
    <t>RAYNHAM- BRIDGEWATER- WEST BRIDGEWATER- BROCKTON- PAVEMENT PRESERVATION AND RELATED WORK ON ROUTE 24</t>
  </si>
  <si>
    <t>BRIDGEWATER - BROCKTON - RAYNHAM - WEST BRIDGEWATER</t>
  </si>
  <si>
    <t>ITS, STIP, STIP-AI</t>
  </si>
  <si>
    <t>MHS, TOB</t>
  </si>
  <si>
    <t>TEWKSBURY- LOWELL- INTERSECTION IMPROVEMENTS AT ANDOVER STREET (ROUTE 133) AND RIVER ROAD</t>
  </si>
  <si>
    <t>WELLFLEET- PAVEMENT PRESERVATION AND RELATED WORK ON ROUTE 6</t>
  </si>
  <si>
    <t>NFA, STIP</t>
  </si>
  <si>
    <t>PHILLIPSTON - TEMPLETON</t>
  </si>
  <si>
    <t>HOLDEN- PAVEMENT REHABILITATION ON MAIN STREET, SHREWSBURY STREET AND DOYLE ROAD, FROM STATE POLICE BARRACKS TO BRATTLE STREET</t>
  </si>
  <si>
    <t>GARDNER- ROUNDABOUT CONSTRUCTION AT ELM STREET, PEARL STREET, CENTRAL STREET AND GREEN STREET</t>
  </si>
  <si>
    <t>NORTHAMPTON- DOWNTOWN COMPLETE STREETS CORRIDOR AND INTERSECTION IMPROVEMENTS ON MAIN STREET (ROUTE 9)</t>
  </si>
  <si>
    <t>ASHBY- INTERSECTION IMPROVEMENTS AT GREENVILLE ROAD (ROUTE 31) AND TURNPIKE ROAD</t>
  </si>
  <si>
    <t>ASHBY</t>
  </si>
  <si>
    <t>MHS MT, NFA MT</t>
  </si>
  <si>
    <t>MHS, MHS MT, TOB</t>
  </si>
  <si>
    <t>MEDFIELD- MILLIS- BRIDGE PRESERVATION, M-11-002, WEST STREET OVER THE CHARLES RIVER &amp; M-11-003, STATE 109 (MAIN STREET) OVER THE CHARLES RIVER</t>
  </si>
  <si>
    <t>MEDFIELD - MILLIS</t>
  </si>
  <si>
    <t>DISTRICT 2- BRIDGE DECK WEARING SURFACE REPAIRS AT VARIOUS LOCATIONS</t>
  </si>
  <si>
    <t>DISTRICT 2- BRIDGE SHIELDING AND SHORING TOWERS AT VARIOUS LOCATIONS</t>
  </si>
  <si>
    <t>DISTRICT 4- SCHEDULED AND EMERGENCY DRAINAGE REPAIR AND IMPROVEMENT AT VARIOUS LOCATIONS</t>
  </si>
  <si>
    <t xml:space="preserve">ROWLEY- SAFETY IMPROVEMENTS AT ROUTE 1, CENTRAL AND GLEN STREETS </t>
  </si>
  <si>
    <t>ROWLEY</t>
  </si>
  <si>
    <t>BROCKTON- INTERSECTION IMPROVEMENTS AND RELATED WORK AT CENTRE STREET (ROUTE 123), CARY STREET AND LYMAN STREET</t>
  </si>
  <si>
    <t>STATEWIDE- WRONG WAY COUNTERMEASURES</t>
  </si>
  <si>
    <t>ABINGTON- INTERSECTION IMPROVEMENTS AT HANCOCK STREET AND CHESTNUT STREET</t>
  </si>
  <si>
    <t>ABINGTON</t>
  </si>
  <si>
    <t>DISTRICT 1- SCHEDULED AND EMERGENCY TREE TRIMMING, REMOVAL AND SIGHT DISTANCE CLEARING AT VARIOUS LOCATIONS</t>
  </si>
  <si>
    <t>WORCESTER- CLEANING &amp; PAINTING &amp; VARIOUS REPAIRS OF W-44-082, I-290 (MAINLINE) AND RAMPS OVER THE MBTA/CSX &amp; CITY STREETS</t>
  </si>
  <si>
    <t>STURBRIDGE- INTERSTATE MAINTENANCE &amp; RELATED WORK ON I-90 (STURBRIDGE T.L. TO I-84 INTERCHANGE)</t>
  </si>
  <si>
    <t>WORCESTER- WEARING SURFACE PRESERVATION &amp; RELATED REPAIRS TO W-44-098, I-190 (NB &amp; SB) OVER THE P&amp;W RAILROAD</t>
  </si>
  <si>
    <t>NORTHBOROUGH- CLEANING, PAINTING &amp; VARIOUS REPAIRS OF N-20-027, SOLOMON POND ROAD OVER INTERSTATE 290</t>
  </si>
  <si>
    <t>LAWRENCE- INTERSECTION IMPROVEMENTS AT MERRIMACK STREET AND SOUTH BROADWAY (ROUTE 28)</t>
  </si>
  <si>
    <t>DRACUT- IMPROVEMENTS AT GEORGE ENGLESBY ELEMENTARY SCHOOL (SRTS)</t>
  </si>
  <si>
    <t>SRS</t>
  </si>
  <si>
    <t>FA - Safe Routes to Schools</t>
  </si>
  <si>
    <t>DISTRICT 3- CRACK SEALING AT VARIOUS LOCATIONS</t>
  </si>
  <si>
    <t>DISTRICT 3- HIGHWAY SWEEPING AT VARIOUS LOCATIONS</t>
  </si>
  <si>
    <t>DISTRICT 3- SCHEDULED AND EMERGENCY DRAINAGE REPAIRS AND IMPROVEMENTS AT VARIOUS LOCATIONS</t>
  </si>
  <si>
    <t>NORTHAMPTON- BRIDGE STREET ELEMENTARY SCHOOL IMPROVEMENTS (SRTS)</t>
  </si>
  <si>
    <t>LONGMEADOW- BLUEBERRY HILL ELEMENTARY SCHOOL IMPROVEMENTS (SRTS)</t>
  </si>
  <si>
    <t>FAIRHAVEN- LEROY WOOD ELEMENTARY SCHOOL IMPROVEMENTS (SRTS)</t>
  </si>
  <si>
    <t>FAIRHAVEN</t>
  </si>
  <si>
    <t>DISTRICT 1- PEDESTRIAN AND BICYCLE IMPROVEMENTS AT VARIOUS LOCATIONS</t>
  </si>
  <si>
    <t>Highway | Bicycle and Pedestrian Modal Implementation</t>
  </si>
  <si>
    <t>T113</t>
  </si>
  <si>
    <t>B&amp;P, NFA CIP</t>
  </si>
  <si>
    <t>BROCKTON- ABINGTON- PEDESTRIAN AND BICYCLE IMPROVEMENTS ON ROUTE 123</t>
  </si>
  <si>
    <t>DISTRICT 2- PEDESTRIAN AND BICYCLE IMPROVEMENTS AT VARIOUS LOCATIONS</t>
  </si>
  <si>
    <t>DISTRICT 3- PEDESTRIAN AND BICYCLE IMPROVEMENTS AT VARIOUS LOCATIONS</t>
  </si>
  <si>
    <t>DISTRICT 4- PEDESTRIAN AND BICYCLE IMPROVEMENTS AT VARIOUS LOCATIONS</t>
  </si>
  <si>
    <t>DISTRICT 5- PEDESTRIAN AND BICYCLE IMPROVEMENTS AT VARIOUS LOCATIONS</t>
  </si>
  <si>
    <t>DISTRICT 6- PEDESTRIAN AND BICYCLE IMPROVEMENTS AT VARIOUS LOCATIONS</t>
  </si>
  <si>
    <t xml:space="preserve">GRAFTON- MILLBURY STREET IMPROVEMENTS (SRTS) </t>
  </si>
  <si>
    <t>LEOMINSTER- VISCOLOID AVENUE IMPROVEMENTS (SRTS)</t>
  </si>
  <si>
    <t>ARLINGTON- STRATTON SCHOOL IMPROVEMENTS (SRTS)</t>
  </si>
  <si>
    <t>CHELSEA- TARGETED SAFETY IMPROVEMENTS AND RELATED WORK ON BROADWAY, FROM WILLIAMS STREET TO CITY HALL AVENUE</t>
  </si>
  <si>
    <t>ROCKLAND- PEDESTRIAN AND BICYCLE IMPROVEMENTS ON MARKET STREET (ROUTE 123)</t>
  </si>
  <si>
    <t>ROCKLAND</t>
  </si>
  <si>
    <t xml:space="preserve">WORCESTER- PEDESTRIAN AND BICYCLE IMPROVEMENTS ON PLEASANT STREET </t>
  </si>
  <si>
    <t>BOSTON- ELLIS ELEMENTARY TRAFFIC CALMING (SRTS)</t>
  </si>
  <si>
    <t>PEABODY- MULTI-USE PATH CONSTRUCTION OF INDEPENDENCE GREENWAY AT I-95 AND ROUTE 1</t>
  </si>
  <si>
    <t>NORTH ADAMS- BRAYTON ELEMENTARY SCHOOL IMPROVEMENTS (SRTS)</t>
  </si>
  <si>
    <t>BOSTON- CHELSEA- CHELSEA STREET BRIDGE NOTIFICATION SYSTEM</t>
  </si>
  <si>
    <t xml:space="preserve">MARLBOROUGH- HUDSON- RAMP IMPROVEMENTS AND RELATED WORK AT I-495 (SB) TO I-290 (WB) </t>
  </si>
  <si>
    <t>HUDSON - MARLBOROUGH</t>
  </si>
  <si>
    <t>WAREHAM- CORRIDOR IMPROVEMENTS ON ROUTE 6 AT SWIFTS BEACH ROAD</t>
  </si>
  <si>
    <t>AGAWAM- ROBINSON PARK ELEMENTARY SCHOOL IMPROVEMENTS (SRTS)</t>
  </si>
  <si>
    <t>EASTHAMPTON- NORTHAMPTON- INSTALLATION OF A SHARED-USE PATH ALONG MOUNT TOM ROAD FROM THE MANHAN TRAIL TO ATWOOD DRIVE</t>
  </si>
  <si>
    <t>METHUEN- INTERSECTION IMPROVEMENTS AT RIVERSIDE DRIVE AND BURNHAM ROAD</t>
  </si>
  <si>
    <t>WOBURN- ROADWAY AND INTERSECTION IMPROVEMENTS AT WOBURN COMMON, ROUTE 38 (MAIN STREET), WINN STREET, PLEASANT STREET AND MONTVALE AVENUE</t>
  </si>
  <si>
    <t>STONEHAM- INTERSECTION IMPROVEMENTS AT ROUTE 28 (MAIN STREET), NORTH BORDER ROAD AND SOUTH STREET</t>
  </si>
  <si>
    <t>NEWTON- RECONSTRUCTION OF COMMONWEALTH AVENUE (ROUTE 30), FROM EAST OF AUBURN STREET TO ASH STREET</t>
  </si>
  <si>
    <t>NATICK- LAKE COCHITUATE PATH</t>
  </si>
  <si>
    <t>FALL RIVER- SYSTEMATIC BRIDGE PRESERVATION, F-02-050 (3VD), ROUTE 79 (NB) OVER ROUTE 24 (SB)</t>
  </si>
  <si>
    <t>BURLINGTON- BILLERICA- RESURFACING AND RELATED WORK ON ROUTE 3A</t>
  </si>
  <si>
    <t>BILLERICA - BURLINGTON</t>
  </si>
  <si>
    <t>WILLIAMSTOWN- INTERSECTION IMPROVEMENTS AT ROUTE 7 AND ROUTE 43</t>
  </si>
  <si>
    <t>DOUGLAS - MILLBURY - NORTHBRIDGE - SUTTON - UXBRIDGE - WORCESTER</t>
  </si>
  <si>
    <t>BURLINGTON TO TYNGSBOROUGH- PAVEMENT PRESERVATION ON ROUTE 3</t>
  </si>
  <si>
    <t>BEDFORD - BILLERICA - BURLINGTON - CHELMSFORD - LOWELL - TYNGSBOROUGH - WESTFORD</t>
  </si>
  <si>
    <t>HARDWICK- NEW BRAINTREE- WARE- WEST BROOKFIELD- RESURFACING OF ROUTE 32</t>
  </si>
  <si>
    <t>HARDWICK - NEW BRAINTREE - WARE - WEST BROOKFIELD</t>
  </si>
  <si>
    <t>ACTON - BOXBOROUGH - LITTLETON</t>
  </si>
  <si>
    <t>GARDNER- WESTMINSTER- PAVEMENT PRESERVATION AND RELATED WORK ON ROUTE 2</t>
  </si>
  <si>
    <t>GARDNER - WESTMINSTER</t>
  </si>
  <si>
    <t>WESTMINSTER- FITCHBURG- PAVEMENT PRESERVATION AND RELATED WORK ON ROUTE 2</t>
  </si>
  <si>
    <t>FITCHBURG - WESTMINSTER</t>
  </si>
  <si>
    <t>CAMBRIDGE</t>
  </si>
  <si>
    <t xml:space="preserve">DISTRICT 3- BRIDGE CLEANING AND  RELATED WORK AT VARIOUS LOCATIONS </t>
  </si>
  <si>
    <t>HAMPDEN</t>
  </si>
  <si>
    <t>DANVERS - MIDDLETON</t>
  </si>
  <si>
    <t xml:space="preserve">DISTRICT 4- SCHEDULED AND EMERGENCY DRAWBRIDGE OPERATION, REPAIRS AND RELATED WORK AT VARIOUS LOCATIONS </t>
  </si>
  <si>
    <t xml:space="preserve">DISTRICT 4- SCHEDULED AND EMERGENCY BRIDGE STRUCTURAL REPAIRS (INCLUDING PAINTING) AT VARIOUS LOCATIONS </t>
  </si>
  <si>
    <t>DISTRICT 4- SCHEDULED AND EMERGENCY BRIDGE SUBSTRUCTURE REPAIRS AT VARIOUS LOCATIONS</t>
  </si>
  <si>
    <t>DISTRICT 3- ITS ROADWAY EQUIPMENT FOR HIGHWAY OPERATIONS</t>
  </si>
  <si>
    <t>STATEWIDE- SYSTEMIC COUNTERMEASURES FOR SHSP IMPLEMENTATION (PEDESTRIAN AND BICYCLE SAFETY)</t>
  </si>
  <si>
    <t>DISTRICT 1- ADA RETROFITS AT VARIOUS LOCATIONS (2025)</t>
  </si>
  <si>
    <t>SOMERSET- STORMWATER IMPROVEMENTS ALONG ROUTE I-195 FOR MOUNT HOPE BAY</t>
  </si>
  <si>
    <t>SOMERSET</t>
  </si>
  <si>
    <t xml:space="preserve">SOMERSET- STORMWATER IMPROVEMENTS ALONG ROUTE 6, ROUTE 138, AND ROUTE 103 FOR TAUNTON RIVER </t>
  </si>
  <si>
    <t>DISTRICT 6- BOSTON INNER HARBOR STORMWATER IMPROVEMENTS</t>
  </si>
  <si>
    <t>STURBRIDGE- BRIDGE REPLACEMENT, S-30-019, CHAMPEAUX ROAD OVER LONG POND</t>
  </si>
  <si>
    <t>BOSTON- MILTON- BRIDGE MAINTENANCE, B-16-265, B-16-270 &amp; B-16-252 &amp; RELATED RESURFACING WORK</t>
  </si>
  <si>
    <t xml:space="preserve">Est SFY 2024 Spending </t>
  </si>
  <si>
    <t>IM</t>
  </si>
  <si>
    <t>Priority</t>
  </si>
  <si>
    <t>Load Date</t>
  </si>
  <si>
    <t>NFA MT, SC</t>
  </si>
  <si>
    <t>BDBA, NFA MT, SC</t>
  </si>
  <si>
    <t xml:space="preserve">DISTRICT 5- SCHEDULED AND EMERGENCY TREE TRIMMING, REMOVAL, AND SIGHT DISTANCE CLEARING AT VARIOUS LOCATIONS (AREAS A,B, &amp; C) </t>
  </si>
  <si>
    <t xml:space="preserve">DISTRICT 5- PAVEMENT REPAIRS AND IMPROVEMENTS AT VARIOUS LOCATIONS IN AREA D (BARNSTABLE COUNTY)  </t>
  </si>
  <si>
    <t>NFA MT, WT</t>
  </si>
  <si>
    <t>DISTRICT 4- ROADWAY REPAIRS AT VARIOUS LOCATIONS</t>
  </si>
  <si>
    <t>DISTRICT 4- SCHEDULED AND EMERGENCY FABRICATION AND INSTALLATION OF OVERHEAD AND GROUND MOUNTED GUIDE SIGNS AT VARIOUS LOCATIONS</t>
  </si>
  <si>
    <t>DISTRICT 6- SCHEDULED &amp; EMERGENCY FACILITIES REPAIR AND IMPROVEMENT AT VARIOUS LOCATIONS</t>
  </si>
  <si>
    <t>BDBA, MHS, NFA MT, SC, TOB</t>
  </si>
  <si>
    <t>MHS, NFA MT, WT</t>
  </si>
  <si>
    <t>DUXBURY- BRIDGE REPLACEMENT, D-14-010 (48H &amp; 48J), ROUTE 3 (PILGRIM HIGHWAY) NB/SB OVER FRANKLIN STREET</t>
  </si>
  <si>
    <t>BOSTON- ROADWAY, CEILING, ARCH &amp; WALL RECONSTRUCTION AND OTHER CONTROL SYSTEMS IN SUMNER TUNNEL</t>
  </si>
  <si>
    <t>SOMERVILLE- BRIDGE PRESERVATION, S-17-031, I-93 NB AND SB FROM ROUTE 28 TO TEMPLE STREET</t>
  </si>
  <si>
    <t>BDBA, BR ON, PODI, STIP</t>
  </si>
  <si>
    <t>BDBA, STIP</t>
  </si>
  <si>
    <t>TEWKSBURY- RESURFACING AND SIDEWALK RECONSTRUCTION ON ROUTE 38 BEGINNING AT COLONIAL DRIVE NORTH TO THE INTERSECTION OF OLD BOSTON ROAD APPROXIMATELY 1.5 MILES</t>
  </si>
  <si>
    <t>QUINCY- WEYMOUTH- BRAINTREE- RESURFACING AND RELATED WORK ON ROUTE 53</t>
  </si>
  <si>
    <t>BRAINTREE - QUINCY - WEYMOUTH</t>
  </si>
  <si>
    <t>BDBA, BR OFF, STIP</t>
  </si>
  <si>
    <t xml:space="preserve">NEW MARLBOROUGH- SUPERSTRUCURE REPLACEMENT OF THREE (3) BRIDGES,N-08-001, NORFOLK ROAD, N-08-017, LUMBERT ROAD, N-08-018, CANAAN-SOUTHFIELD ROAD OVER UMPACHENE RIVER </t>
  </si>
  <si>
    <t>DISTRICT 5- DEPLOYMENT OF TEMPORARY TRAFFIC CONTROL AT VARIOUS LOCATIONS (EXCLUDING THE ISLANDS)</t>
  </si>
  <si>
    <t>DISTRICT 3- SCHEDULED AND EMERGENCY FIRE SAFETY INSPECTION, TESTING AND REPAIRS AT VARIOUS LOCATIONS</t>
  </si>
  <si>
    <t>DISTRICT 4- SCHEDULED &amp; EMERGENCY FACILITY REPAIR AND IMPROVEMENTS AT VARIOUS LOCATIONS</t>
  </si>
  <si>
    <t>DISTRICT 4- SCHEDULED &amp; EMERGENCY SALT SHED REPAIRS AND IMPROVEMENTS AT VARIOUS LOCATIONS</t>
  </si>
  <si>
    <t>2026</t>
  </si>
  <si>
    <t>SALEM- BRIDGE REPLACEMENT, S-01-024, JEFFERSON AVENUE OVER PARALLEL STREET</t>
  </si>
  <si>
    <t>TOPSFIELD- BRIDGE REPLACEMENT, T-06-013, PERKINS ROW OVER MILE BROOK</t>
  </si>
  <si>
    <t>CHICOPEE- HUGH SCOTT STREIBER ELEMENTARY SCHOOL IMPROVEMENTS (SRTS)</t>
  </si>
  <si>
    <t>BOLTON- BOXBOROUGH- HARVARD- LITTLETON- PAVEMENT PRESERVATION ON I-495</t>
  </si>
  <si>
    <t>BOLTON - BOXBOROUGH - HARVARD - LITTLETON</t>
  </si>
  <si>
    <t>BDBA, NFA MT, SC, WT</t>
  </si>
  <si>
    <t>DISTRICT 5- SCHEDULED AND EMERGENCY FABRICATION AND INSTALLATION OF OVERHEAD AND GROUND MOUNTED GUIDE SIGNS AT VARIOUS LOCATIONS (INCLUDING MARTHA'S VINEYARD)</t>
  </si>
  <si>
    <t>DISTRICT 3- SCHEDULED &amp; EMERGENCY DECK AND JOINT REPAIRS AT VARIOUS LOCATIONS</t>
  </si>
  <si>
    <t>DISTRICT 4- SCHEDULED &amp; EMERGENCY CLEANING OF DRAINAGE STRUCTURES  &amp; PIPES AT VARIOUS LOCATIONS</t>
  </si>
  <si>
    <t>AC, PODI, STIP-AI</t>
  </si>
  <si>
    <t>MHS, NFA MT, TOB</t>
  </si>
  <si>
    <t>DISTRICT 6- SCHEDULED &amp; EMERGENCY GUARDRAIL &amp; FENCE REPAIR &amp; SNOW FENCE INSTALLATION AT VARIOUS LOCATIONS</t>
  </si>
  <si>
    <t>DISTRICT 4- DEPLOYMENT OF TEMPORARY TRAFFIC CONTROL AT VARIOUS LOCATIONS</t>
  </si>
  <si>
    <t>BOSTON- DECK REPLACEMENT, B-16-056, CAMBRIDGE STREET OVER I-90, INCLUDES PRESERVATION OF B-16-057, LINCOLN STREET PED OVERPASS OVER I-90</t>
  </si>
  <si>
    <t>RE-AD, STIP</t>
  </si>
  <si>
    <t>DISTRICT 1- SCHEDULED AND EMERGENCY FABRICATION AND INSTALLATION OF OVERHEAD AND GROUND MOUNTED GUIDE SIGNS AT VARIOUS LOCATIONS</t>
  </si>
  <si>
    <t>BARNSTABLE- SYSTEMATIC BRIDGE PRESERVATION, B-01-011 (49T) AND B-01-016 (49R), ROUTE 149 (MEETING HOUSE WAY) OVER ROUTE 6 MID-CAPE HIGHWAY</t>
  </si>
  <si>
    <t>NEW BEDFORD- SYSTEMATIC BRIDGE PRESERVATION, N-06-018 (3NA), ROUTE 140 OVER HATHAWAY ROAD</t>
  </si>
  <si>
    <t>AC, BDBA, M-Risk, PODI, STIP</t>
  </si>
  <si>
    <t>AC, BR ON, PODI, STIP</t>
  </si>
  <si>
    <t>RE-AD, STIP-AI</t>
  </si>
  <si>
    <t>SPRINGFIELD- REBECCA M. JOHNSON ELEMENTARY SCHOOL IMPROVEMENTS (SRTS)</t>
  </si>
  <si>
    <t>CHARLEMONT- BRIDGE REPLACEMENT, C-05-009, CHICKLEY ROAD OVER CHICKLEY RIVER</t>
  </si>
  <si>
    <t>BARRE- BRIDGE REPLACEMENT, B-02-004, OLD COLDBROOK ROAD OVER PRINCE RIVER</t>
  </si>
  <si>
    <t>BARRE</t>
  </si>
  <si>
    <t>GILL- ERVING- RESURFACING  AND RELATED WORK ON ROUTE 2</t>
  </si>
  <si>
    <t>UXBRIDGE- BRIDGE REPLACEMENT, U-02-051, HOMEWARD AVENUE OVER PROVIDENCE WORCESTER RAILROAD</t>
  </si>
  <si>
    <t>ASHLAND- BRIDGE REPLACEMENT, A-14-006, CORDAVILLE ROAD OVER SUDBURY RIVER</t>
  </si>
  <si>
    <t>REVERE- IMPROVEMENTS AT BEACHMONT VETERANS ELEMENTARY (SRTS)</t>
  </si>
  <si>
    <t>FALL RIVER- MARY FONSECA ELEMENTARY SCHOOL (SRTS)</t>
  </si>
  <si>
    <t>DISTRICT 2- SCHEDULED AND EMERGENCY FENCE &amp; GUARD RAIL REPAIRS AND UPGRADES AT VARIOUS LOCATIONS</t>
  </si>
  <si>
    <t>DISTRICT 2- SCHEDULED AND EMERGENCY TREE TRIMMING, REMOVAL &amp; SIGHT DISTANCE CLEARANCE AT VARIOUS LOCATIONS</t>
  </si>
  <si>
    <t>DISTRICT 2- SCHEDULED AND EMERGENCY DRAINAGE REPAIRS AND IMPROVEMENTS AT VARIOUS LOCATIONS</t>
  </si>
  <si>
    <t>DISTRICT 2- HIGHWAY LIGHTING REPAIRS AND IMPROVEMENTS AT VARIOUS LOCATIONS</t>
  </si>
  <si>
    <t>DISTRICT 2- DEPLOYMENT OF TEMPORARY TRAFFIC CONTROL AT VARIOUS LOCATIONS</t>
  </si>
  <si>
    <t>DISTRICT 2- SCHEDULED AND EMERGENCY TRAFFIC SIGNAL REPAIRS AND IMPROVEMENTS AT VARIOUS LOCATIONS</t>
  </si>
  <si>
    <t>DISTRICT 2- SCHEDULED AND EMERGENCY PAVEMENT REPAIRS AT VARIOUS LOCATIONS</t>
  </si>
  <si>
    <t>DISTRICT 2- SCHEDULED AND EMERGENCY BRIDGE SUBSTRUCTURE REPAIRS AND RELATED WORK AT VARIOUS LOCATIONS</t>
  </si>
  <si>
    <t>DISTRICT 2- SCHEDULED AND EMERGENCY STRUCTURAL REPAIRS AND RELATED WORK AT VARIOUS LOCATIONS</t>
  </si>
  <si>
    <t>DISTRICT 2- SCHEDULED AND EMERGENCY BRIDGE JOINT REPAIRS AND RELATED WORK AT VARIOUS LOCATIONS</t>
  </si>
  <si>
    <t>DISTRICT 5- LITTER REMOVAL SERVICES AT VARIOUS LOCATIONS</t>
  </si>
  <si>
    <t xml:space="preserve">BOSTON- I-90 &amp; MBTA PRUDENTIAL TUNNEL LIGHTING REHABILITATION </t>
  </si>
  <si>
    <t>BOSTON- CHELSEA- STRUCTURAL REPAIRS TO THE TOBIN BRIDGE, B-16-017=C-09-006</t>
  </si>
  <si>
    <t>LAWRENCE- INTERSECTION RECONSTRUCTION AT MARSTON STREET &amp; EAST HAVERHILL STREET</t>
  </si>
  <si>
    <t xml:space="preserve">LEXINGTON- CONSTRUCTION OF A PRE-ENGINEERED EQUIPMENT REPAIR GARAGE AT THE LEXINGTON DEPOT </t>
  </si>
  <si>
    <t>SOMERVILLE- BRIDGE REPLACEMENT, S-17-016 (3GF), WEBSTER AVENUE OVER MBTA &amp; BMRR</t>
  </si>
  <si>
    <t>NGB - FA(GANs)</t>
  </si>
  <si>
    <t>FA - Next Generation Bridge GANs</t>
  </si>
  <si>
    <t>DISTRICT 1- ROADSIDE VEGETATION MANAGEMENT (SPRAYING) AT VARIOUS LOCATIONS ON I-90</t>
  </si>
  <si>
    <t>DISTRICT 5- ROADSIDE VEGETATION MANAGEMENT(SPRAYING) AT VARIOUS LOCATIONS</t>
  </si>
  <si>
    <t>PITTSFIELD- SUPERSTRUCTURE REPLACEMENT, P-10-002, HOLMES ROAD OVER HOUSATONIC RAILROAD</t>
  </si>
  <si>
    <t>DISTRICT 1- SCHEDULED AND EMERENCY CLEANING OF DRAINAGE STRUCTURE AND PIPES AT VARIOUS LOCATIONS.</t>
  </si>
  <si>
    <t xml:space="preserve">DISTRICT 5- SCHEDULED AND EMERGENCY DRAINAGE REPAIRS AND IMPROVEMENTS AT VARIOUS LOCATIONS (INCLUDING MARTHA'S VINEYARD) </t>
  </si>
  <si>
    <t>DISTRICT 5- SCHEDULED &amp; EMERGENCY GUARDRAIL AND CABLE BARRIER REPAIRS AT VARIOUS LOCATIONS</t>
  </si>
  <si>
    <t>DISTRICT 1- DISTRICT 2- RESURFACING AND HIGH FRICTION SURFACE TREATMENT AND RELATED WORK AT MULTIPLE LOCATIONS</t>
  </si>
  <si>
    <t>DISTRICT1 - DISTRICT2</t>
  </si>
  <si>
    <t>DISTRICT 3- SCHEDULED AND EMERGENCY FACILITY REPAIR AT VARIOUS LOCATIONS</t>
  </si>
  <si>
    <t>CAMBRIDGE- SUPERSTRUCTURE REPLACEMENT, C-01-031, US ROUTE 3/ROUTE 16/ROUTE 2 OVER MBTA REDLINE</t>
  </si>
  <si>
    <t>DISTRICT 4- DISTRICT 6- ITS ROADWAY EQUIPMENT FOR HIGHWAY OPERATIONS</t>
  </si>
  <si>
    <t>BOURNE- ROTARY IMPROVEMENTS</t>
  </si>
  <si>
    <t>BDBA, NFA MT</t>
  </si>
  <si>
    <t>HUBBARDSTON- BRIDGE REPLACEMENT, H-24-003, WILLIAMSVILLE ROAD OVER THE BURNSHIRT RIVER</t>
  </si>
  <si>
    <t>DENNIS- CULVERT REPLACEMENTS ON ROUTE 6A OVER SESUIT CREEK</t>
  </si>
  <si>
    <t>BDBA, NHS, PODI, STIP</t>
  </si>
  <si>
    <t>UXBRIDGE- SUPERSTRUCTURE REPLACEMENT, U-02-052, ROUTE 146 RAMP OVER EMERSON BROOK</t>
  </si>
  <si>
    <t>BOSTON- NEPONSET RIVER GREENWAY CONSTRUCTION, INCLUDING NEW BRIDGE B-16-309 (C6Y) OVER DORCHESTER BAY</t>
  </si>
  <si>
    <t>STOUGHTON- IMPROVEMENTS AT RICHARD L. WILKINS ELEMENTARY SCHOOL (SRTS)</t>
  </si>
  <si>
    <t>BDBA, SRTS, STIP</t>
  </si>
  <si>
    <t>FRAMINGHAM- DRAINAGE IMPROVEMENTS ON ROUTE 9 AT ROUTE 126 INTERCHANGE AND SALT SHED DEMOLITION</t>
  </si>
  <si>
    <t>SOUTHBRIDGE- BRIDGE REPLACEMENT, S-21-009, MILL STREET OVER MCKINSTRY BROOK &amp; S-21-003, MILL STREET OVER THE QUINEBAUG RIVER</t>
  </si>
  <si>
    <t>BDBA, FED MT, NFA MT, SC</t>
  </si>
  <si>
    <t>BDBA, BR ON, STIP</t>
  </si>
  <si>
    <t>PODI, STIP, SWP</t>
  </si>
  <si>
    <t>FOXBOROUGH- RESURFACING AND RELATED WORK ON ROUTE 1</t>
  </si>
  <si>
    <t>FOXBOROUGH</t>
  </si>
  <si>
    <t>BDBA, NHS, STIP</t>
  </si>
  <si>
    <t>BRIMFIELD- WARREN- WEST SPRINGFIELD- WESTFIELD- STRUCTURAL REPAIRS ON FOUR BRIDGES ON I-90</t>
  </si>
  <si>
    <t>BRIMFIELD - WARREN - WEST SPRINGFIELD - WESTFIELD</t>
  </si>
  <si>
    <t>SUDBURY- CONCORD- BIKE PATH CONSTRUCTION (BRUCE FREEMAN RAIL TRAIL)</t>
  </si>
  <si>
    <t>CONCORD - SUDBURY</t>
  </si>
  <si>
    <t>MILFORD- HOPKINTON- WESTBOROUGH- SOUTHBOROUGH- MARLBORO- HUDSON- BERLIN- PAVEMENT PRESERVATION AND RELATED WORK ON I-495</t>
  </si>
  <si>
    <t>BERLIN - HOPKINTON - HUDSON - MARLBOROUGH - MILFORD - SOUTHBOROUGH - WESTBOROUGH</t>
  </si>
  <si>
    <t>WAREHAM- SHARED USE PATH CONSTRUCTION ADJACENT TO NARROWS ROAD AND MINOT AVENUE</t>
  </si>
  <si>
    <t>DARTMOUTH- CORRIDOR IMPROVEMENTS ON ROUTE 6, FROM FAUNCE CORNER ROAD TO HATHAWAY ROAD</t>
  </si>
  <si>
    <t>BOXBOROUGH- BRIDGE REPLACEMENT, B-18-002, ROUTE 111 OVER I-495</t>
  </si>
  <si>
    <t>BOXBOROUGH</t>
  </si>
  <si>
    <t>HEATH- BRIDGE REPLACEMENT, H-14-007, JACKSONVILLE STREET (SR 8A) OVER THE WEST BRANCH BROOK</t>
  </si>
  <si>
    <t>MASHPEE- CORRIDOR IMPROVEMENTS &amp; RELATED WORK ON ROUTE 151, FROM OLD BARNSTABLE ROAD TO THE MASHPEE ROTARY (PHASE 1)</t>
  </si>
  <si>
    <t>BOSTON- HVAC MAINTENANCE AND REPAIR OF STATE TRANSPORTATION BUILDING</t>
  </si>
  <si>
    <t>DISTRICT 3- SCHEDULED &amp; EMERGENCY BRIDGE STRUCTURAL &amp; SUBSTRUCTURE REPAIRS AND RELATED WORK AT VARIOUS LOCATIONS ALONG I-90</t>
  </si>
  <si>
    <t>NEWTON- WESTON- BRIDGE REHABILITATION, N-12-010=W-29-005, COMMONWEALTH AVENUE (ROUTE 30) OVER THE CHARLES RIVER</t>
  </si>
  <si>
    <t>DISTRICT 2- VEGETATION MANAGEMENT (MECHANICAL) AT VARIOUS LOCATIONS</t>
  </si>
  <si>
    <t>HOLYOKE- BRIDGE REPLACEMENTS, H-21-014, ROUTE 141 (APPLETON STREET) OVER SECOND LEVEL CANAL &amp; H-21-020 OVER FIRST LEVEL CANAL</t>
  </si>
  <si>
    <t xml:space="preserve">LEXINGTON- BRIDGE REPLACEMENT, L-10-010, ROUTE 2A (MARRETT ROAD) OVER I-95/ROUTE 128 </t>
  </si>
  <si>
    <t>BREWSTER - ORLEANS</t>
  </si>
  <si>
    <t>NHS, PV-C, RE-AD, STIP</t>
  </si>
  <si>
    <t>DISTRICT 1- SCHEDULED &amp; EMERGENCY DRAINAGE REPAIRS &amp; IMPROVEMENTS AT VARIOUS LOCATIONS</t>
  </si>
  <si>
    <t>DISTRICT 3- SCHEDULED AND ENERGENCY IMPACT ATTENUATOR REPAIRS AND REPLACEMENT AT VARIOUS LOCATIONS</t>
  </si>
  <si>
    <t>CHELMSFORD- MEDFORD- SOMERVILLE- STONEHAM- INTERSTATE PRESERVATION ON I-93 &amp; I-495</t>
  </si>
  <si>
    <t>CHELMSFORD - MEDFORD - SOMERVILLE - STONEHAM</t>
  </si>
  <si>
    <t>DISTRICT 4- BRIDGE WASHING AND CLEANING AT VARIOUS LOCATIONS</t>
  </si>
  <si>
    <t>DISTRICT 2- SCHEDULED AND EMERGENCY FACILITY REPAIR AT VARIOUS LOCATIONS</t>
  </si>
  <si>
    <t>SFY2024</t>
  </si>
  <si>
    <t>SFY2025</t>
  </si>
  <si>
    <t>SFY2026</t>
  </si>
  <si>
    <t>Funding_Source</t>
  </si>
  <si>
    <t xml:space="preserve">Est SFY 2025 Spending </t>
  </si>
  <si>
    <t>as reported by MMARS sorted by pre-defined Program Groups and Sub Groups.</t>
  </si>
  <si>
    <t>Department</t>
  </si>
  <si>
    <t>Department_Name</t>
  </si>
  <si>
    <t>Division_Name</t>
  </si>
  <si>
    <t>Fund</t>
  </si>
  <si>
    <t>Fund_Name</t>
  </si>
  <si>
    <t>Sub_Fund</t>
  </si>
  <si>
    <t>Sub_Fund_Name</t>
  </si>
  <si>
    <t>District_Name</t>
  </si>
  <si>
    <t>Unit</t>
  </si>
  <si>
    <t>Unit_Name</t>
  </si>
  <si>
    <t>Object</t>
  </si>
  <si>
    <t>Object_Name</t>
  </si>
  <si>
    <t>SumOfPosting_Line_Amount</t>
  </si>
  <si>
    <t>DOT</t>
  </si>
  <si>
    <t>MASSACHUSETTS DEPARTMENT OF TRANSPORTATION</t>
  </si>
  <si>
    <t>H100</t>
  </si>
  <si>
    <t>HIGHWAY</t>
  </si>
  <si>
    <t>0044</t>
  </si>
  <si>
    <t>Massachusetts Transportation Trust Fund</t>
  </si>
  <si>
    <t>0000</t>
  </si>
  <si>
    <t>MTTF - Operating</t>
  </si>
  <si>
    <t>H009</t>
  </si>
  <si>
    <t>STATEWIDE OPERATIONS &amp; MAINTENANCE</t>
  </si>
  <si>
    <t>A01</t>
  </si>
  <si>
    <t>Salaries: Inclusive</t>
  </si>
  <si>
    <t>0703</t>
  </si>
  <si>
    <t>OPERATIONS ADMINISTRATION</t>
  </si>
  <si>
    <t>0711</t>
  </si>
  <si>
    <t>OPERATIONS BUDGET &amp; CONTRACTS</t>
  </si>
  <si>
    <t>0714</t>
  </si>
  <si>
    <t>STATEWIDE COMMUNICATIONS</t>
  </si>
  <si>
    <t>0721</t>
  </si>
  <si>
    <t>INTELLIGENT TRAFFIC SYSTEMS</t>
  </si>
  <si>
    <t>0724</t>
  </si>
  <si>
    <t>HIGHWAY OPERATIONS CENTER</t>
  </si>
  <si>
    <t>0728</t>
  </si>
  <si>
    <t>PLANNING AND ENGINEERING - DATA</t>
  </si>
  <si>
    <t>0731</t>
  </si>
  <si>
    <t>WESTON WAREHOUSE</t>
  </si>
  <si>
    <t>0732</t>
  </si>
  <si>
    <t>SIGN SHOP</t>
  </si>
  <si>
    <t>0734</t>
  </si>
  <si>
    <t>FLEET &amp; EQUIPMENT OPERATIONS</t>
  </si>
  <si>
    <t>0735</t>
  </si>
  <si>
    <t>ACCIDENT RECOVERY</t>
  </si>
  <si>
    <t>0737</t>
  </si>
  <si>
    <t>TRUCK PERMIT OPERATIONS</t>
  </si>
  <si>
    <t>0738</t>
  </si>
  <si>
    <t>DATA MAINTENANCE &amp; MANAGEMENT</t>
  </si>
  <si>
    <t>0739</t>
  </si>
  <si>
    <t>HIGHWAY MAINTENANCE &amp; STRUCTURES</t>
  </si>
  <si>
    <t>0742</t>
  </si>
  <si>
    <t>Highway Customer Service Center</t>
  </si>
  <si>
    <t>DISTRICT 1</t>
  </si>
  <si>
    <t>1291</t>
  </si>
  <si>
    <t>DISTRICT 1 MAINTENANCE ADMINISTRATION</t>
  </si>
  <si>
    <t>1299</t>
  </si>
  <si>
    <t>PAINT CREW DISTRICT 1</t>
  </si>
  <si>
    <t>1701</t>
  </si>
  <si>
    <t>1A NORTH ADAMS</t>
  </si>
  <si>
    <t>1702</t>
  </si>
  <si>
    <t>1A DALTON</t>
  </si>
  <si>
    <t>1703</t>
  </si>
  <si>
    <t>1A BUCKLAND</t>
  </si>
  <si>
    <t>1704</t>
  </si>
  <si>
    <t>1A GOSHEN</t>
  </si>
  <si>
    <t>1705</t>
  </si>
  <si>
    <t>1A WILLIAMSTOWN</t>
  </si>
  <si>
    <t>1706</t>
  </si>
  <si>
    <t>1A HUNTINGTON</t>
  </si>
  <si>
    <t>1710</t>
  </si>
  <si>
    <t>1B BECKET</t>
  </si>
  <si>
    <t>1711</t>
  </si>
  <si>
    <t>1B SHEFFIELD</t>
  </si>
  <si>
    <t>1712</t>
  </si>
  <si>
    <t>1B OTIS</t>
  </si>
  <si>
    <t>1713</t>
  </si>
  <si>
    <t>1B PITTSFIELD</t>
  </si>
  <si>
    <t>1715</t>
  </si>
  <si>
    <t>DISTRICT 1 MAINTENANCE-MECHANICS/GARAGE</t>
  </si>
  <si>
    <t>1716</t>
  </si>
  <si>
    <t>DISTRICT 1 - ELECTRICIANS MAINTENANCE</t>
  </si>
  <si>
    <t>1721</t>
  </si>
  <si>
    <t>LEE M1</t>
  </si>
  <si>
    <t>1722</t>
  </si>
  <si>
    <t>BLANFORD M2</t>
  </si>
  <si>
    <t>H200</t>
  </si>
  <si>
    <t>DISTRICT 2</t>
  </si>
  <si>
    <t>2291</t>
  </si>
  <si>
    <t>DISTRICT 2 MAINTENANCE ADMINISTRATION</t>
  </si>
  <si>
    <t>2299</t>
  </si>
  <si>
    <t>PAINT CREW-DEERFIELD</t>
  </si>
  <si>
    <t>2701</t>
  </si>
  <si>
    <t>2A WINCHENDON</t>
  </si>
  <si>
    <t>2702</t>
  </si>
  <si>
    <t>2A DEERFIELD</t>
  </si>
  <si>
    <t>2703</t>
  </si>
  <si>
    <t>2A ATHOL</t>
  </si>
  <si>
    <t>2704</t>
  </si>
  <si>
    <t>2A ERVING/ORANGE</t>
  </si>
  <si>
    <t>2705</t>
  </si>
  <si>
    <t>2A BERNARDSTON</t>
  </si>
  <si>
    <t>2706</t>
  </si>
  <si>
    <t>2A NORTHAMPTON</t>
  </si>
  <si>
    <t>2711</t>
  </si>
  <si>
    <t>2B SOUTH HADLEY</t>
  </si>
  <si>
    <t>2712</t>
  </si>
  <si>
    <t>2B WEST SPRINGFIELD</t>
  </si>
  <si>
    <t>2713</t>
  </si>
  <si>
    <t>2B WESTFIELD</t>
  </si>
  <si>
    <t>2714</t>
  </si>
  <si>
    <t>2B SPRINGFIELD</t>
  </si>
  <si>
    <t>2716</t>
  </si>
  <si>
    <t>CHICOPEE M3</t>
  </si>
  <si>
    <t>2721</t>
  </si>
  <si>
    <t>BELCHERTOWN DEPOT</t>
  </si>
  <si>
    <t>2722</t>
  </si>
  <si>
    <t>PALMER DEPOT</t>
  </si>
  <si>
    <t>2723</t>
  </si>
  <si>
    <t>WARREN M4</t>
  </si>
  <si>
    <t>2791</t>
  </si>
  <si>
    <t>DISTRICT 2 HEADQUARTER MAINTENANCE</t>
  </si>
  <si>
    <t>H300</t>
  </si>
  <si>
    <t>DISTRICT 3</t>
  </si>
  <si>
    <t>3291</t>
  </si>
  <si>
    <t>DISTRICT 3 MAINTENANCE ADMINISTRATION</t>
  </si>
  <si>
    <t>3701</t>
  </si>
  <si>
    <t>3A WESTMINSTER</t>
  </si>
  <si>
    <t>3706</t>
  </si>
  <si>
    <t>DISTRICT 3 ELECTRICIANS</t>
  </si>
  <si>
    <t>3710</t>
  </si>
  <si>
    <t>3B BOXBORO</t>
  </si>
  <si>
    <t>3720</t>
  </si>
  <si>
    <t>3C STURBRIDGE</t>
  </si>
  <si>
    <t>3791</t>
  </si>
  <si>
    <t>DISTRICT 3 HEADQUARTER MAINTENANCE</t>
  </si>
  <si>
    <t>H400</t>
  </si>
  <si>
    <t>DISTRICT 4</t>
  </si>
  <si>
    <t>4291</t>
  </si>
  <si>
    <t>DISTRICT 4 MAINTENANCE ADMINISTRATION</t>
  </si>
  <si>
    <t>4703</t>
  </si>
  <si>
    <t>4A TEWKSBURY</t>
  </si>
  <si>
    <t>4717</t>
  </si>
  <si>
    <t>4B READING</t>
  </si>
  <si>
    <t>4721</t>
  </si>
  <si>
    <t>4C PEABODY</t>
  </si>
  <si>
    <t>4761</t>
  </si>
  <si>
    <t>LEXINGTON MECHANICS</t>
  </si>
  <si>
    <t>H500</t>
  </si>
  <si>
    <t>DISTRICT 5</t>
  </si>
  <si>
    <t>5291</t>
  </si>
  <si>
    <t>DISTRICT 5 MAINTENANCE ADMINISTRATION</t>
  </si>
  <si>
    <t>5299</t>
  </si>
  <si>
    <t>PAINT CREW-BRIDGEWATER</t>
  </si>
  <si>
    <t>5701</t>
  </si>
  <si>
    <t>5A MAINTENANCE</t>
  </si>
  <si>
    <t>5702</t>
  </si>
  <si>
    <t>5B SHARON / WALPOLE</t>
  </si>
  <si>
    <t>5703</t>
  </si>
  <si>
    <t>5A WHITMAN</t>
  </si>
  <si>
    <t>5704</t>
  </si>
  <si>
    <t>5B NORTH ATTLEBORO</t>
  </si>
  <si>
    <t>5705</t>
  </si>
  <si>
    <t>5A COHASSET</t>
  </si>
  <si>
    <t>5706</t>
  </si>
  <si>
    <t>5B FOXBORO</t>
  </si>
  <si>
    <t>5707</t>
  </si>
  <si>
    <t>5B BRIDGEWATER</t>
  </si>
  <si>
    <t>5708</t>
  </si>
  <si>
    <t>5B NORTON</t>
  </si>
  <si>
    <t>5709</t>
  </si>
  <si>
    <t>MIDDLEBORO BRIDGE MAINTENANCE</t>
  </si>
  <si>
    <t>5710</t>
  </si>
  <si>
    <t>5B WRENTHAM</t>
  </si>
  <si>
    <t>5711</t>
  </si>
  <si>
    <t>5B STOUGHTON</t>
  </si>
  <si>
    <t>5712</t>
  </si>
  <si>
    <t>5A HANOVER</t>
  </si>
  <si>
    <t>5713</t>
  </si>
  <si>
    <t>5A DUXBURY</t>
  </si>
  <si>
    <t>5715</t>
  </si>
  <si>
    <t>5A WHITMAN TRAFFIC</t>
  </si>
  <si>
    <t>5720</t>
  </si>
  <si>
    <t>5C MAINTENANCE</t>
  </si>
  <si>
    <t>5721</t>
  </si>
  <si>
    <t>5C DARTMOUTH ROUTE 6</t>
  </si>
  <si>
    <t>5722</t>
  </si>
  <si>
    <t>5C SWANSEA</t>
  </si>
  <si>
    <t>5723</t>
  </si>
  <si>
    <t>5D WAREHAM</t>
  </si>
  <si>
    <t>5724</t>
  </si>
  <si>
    <t>5C DARTMOUTH</t>
  </si>
  <si>
    <t>5726</t>
  </si>
  <si>
    <t>5C MATTAPOISETT</t>
  </si>
  <si>
    <t>5728</t>
  </si>
  <si>
    <t>5A PLYMOUTH</t>
  </si>
  <si>
    <t>5729</t>
  </si>
  <si>
    <t>5A MIDDLEBORO</t>
  </si>
  <si>
    <t>5730</t>
  </si>
  <si>
    <t>5B MIDDLEBORO BRIDGE MAINTENANCE</t>
  </si>
  <si>
    <t>5731</t>
  </si>
  <si>
    <t>5C EAST FREETOWN</t>
  </si>
  <si>
    <t>5732</t>
  </si>
  <si>
    <t>5C ASSONET</t>
  </si>
  <si>
    <t>5734</t>
  </si>
  <si>
    <t>NEW BEDFORD/FAIRHAVEN BRIDGE</t>
  </si>
  <si>
    <t>5736</t>
  </si>
  <si>
    <t>5C DARTMOUTH TRAFFIC</t>
  </si>
  <si>
    <t>5740</t>
  </si>
  <si>
    <t>5D MAINTENANCE</t>
  </si>
  <si>
    <t>5741</t>
  </si>
  <si>
    <t>5D MARTHA'S VINEYARD</t>
  </si>
  <si>
    <t>5742</t>
  </si>
  <si>
    <t>5D FALMOUTH</t>
  </si>
  <si>
    <t>5743</t>
  </si>
  <si>
    <t>5D SANDWICH</t>
  </si>
  <si>
    <t>5744</t>
  </si>
  <si>
    <t>5D ORLEANS</t>
  </si>
  <si>
    <t>5746</t>
  </si>
  <si>
    <t>5D YARMOUTH</t>
  </si>
  <si>
    <t>5747</t>
  </si>
  <si>
    <t>5D DENNIS</t>
  </si>
  <si>
    <t>5760</t>
  </si>
  <si>
    <t>TAUNTON MECHANICS</t>
  </si>
  <si>
    <t>H600</t>
  </si>
  <si>
    <t>DISTRICT 6</t>
  </si>
  <si>
    <t>6120</t>
  </si>
  <si>
    <t>DISTRICT 6 OPERATIONS</t>
  </si>
  <si>
    <t>6712</t>
  </si>
  <si>
    <t>6B WESTWOOD</t>
  </si>
  <si>
    <t>6722</t>
  </si>
  <si>
    <t>6C MILTON</t>
  </si>
  <si>
    <t>0100</t>
  </si>
  <si>
    <t>Federal Grants Fund</t>
  </si>
  <si>
    <t>COVD</t>
  </si>
  <si>
    <t>COVD for Fed Grant Fund</t>
  </si>
  <si>
    <t>Sum of SumOfPosting_Line_Amount</t>
  </si>
  <si>
    <t>Grand Total</t>
  </si>
  <si>
    <t>SELECT dbo_dmf_ExpenseDetail.Department, dbo_dmf_ExpenseDetail.Department_Name, dbo_dmf_ExpenseDetail.Division, dbo_dmf_ExpenseDetail.Division_Name, dbo_dmf_ExpenseDetail.Fund, dbo_dmf_ExpenseDetail.Fund_Name, dbo_dmf_ExpenseDetail.Sub_Fund, dbo_dmf_ExpenseDetail.Sub_Fund_Name, dbo_dmf_ExpenseDetail.District, dbo_dmf_ExpenseDetail.District_Name, dbo_dmf_ExpenseDetail.Unit, dbo_dmf_ExpenseDetail.Unit_Name, dbo_dmf_ExpenseDetail.Object, dbo_dmf_ExpenseDetail.Object_Name, dbo_dmf_ExpenseDetail.Budget_Fiscal_Year, Sum(dbo_dmf_ExpenseDetail.Posting_Line_Amount) AS SumOfPosting_Line_Amount</t>
  </si>
  <si>
    <t>FROM dbo_dmf_ExpenseDetail</t>
  </si>
  <si>
    <t>GROUP BY dbo_dmf_ExpenseDetail.Department, dbo_dmf_ExpenseDetail.Department_Name, dbo_dmf_ExpenseDetail.Division, dbo_dmf_ExpenseDetail.Division_Name, dbo_dmf_ExpenseDetail.Fund, dbo_dmf_ExpenseDetail.Fund_Name, dbo_dmf_ExpenseDetail.Sub_Fund, dbo_dmf_ExpenseDetail.Sub_Fund_Name, dbo_dmf_ExpenseDetail.District, dbo_dmf_ExpenseDetail.District_Name, dbo_dmf_ExpenseDetail.Unit, dbo_dmf_ExpenseDetail.Unit_Name, dbo_dmf_ExpenseDetail.Object, dbo_dmf_ExpenseDetail.Object_Name, dbo_dmf_ExpenseDetail.Budget_Fiscal_Year</t>
  </si>
  <si>
    <t>ORDER BY dbo_dmf_ExpenseDetail.Department, dbo_dmf_ExpenseDetail.Division, dbo_dmf_ExpenseDetail.Fund, dbo_dmf_ExpenseDetail.Sub_Fund, dbo_dmf_ExpenseDetail.District, dbo_dmf_ExpenseDetail.Unit;</t>
  </si>
  <si>
    <t>and 4291, 4299 and Between "4701" And "4747" and 4761, 4762, 4764, 4791</t>
  </si>
  <si>
    <t>and 6120, 6291, 6340, 6350, Between "6701" And "6723", and 6760</t>
  </si>
  <si>
    <t>6291</t>
  </si>
  <si>
    <t>DISTRICT 6 MAINTENANCE ADMINISTRATION</t>
  </si>
  <si>
    <t>6340</t>
  </si>
  <si>
    <t>HIGHWAY MAINT-M7</t>
  </si>
  <si>
    <t>6350</t>
  </si>
  <si>
    <t>HIGHWAY MAINT-M8</t>
  </si>
  <si>
    <t xml:space="preserve">Est SFY 2026 Spending </t>
  </si>
  <si>
    <t>ORANGE- RECONSTRUCTION OF NORTH MAIN STREET, FROM SCHOOL STREET TO LINCOLN AVENUE (0.4 MILES) INCLUDES RELOCATION OF FALL HILL BROOK CULVERT</t>
  </si>
  <si>
    <t>AC, BDBA, STIP</t>
  </si>
  <si>
    <t>BOSTON- CHELSEA- STRUCTURAL CLEANING &amp; PAINTING, STEEL &amp; CONCRETE REPAIRS ON TOBIN BRIDGE, B-16-017</t>
  </si>
  <si>
    <t>FED MT, MHS, TOB</t>
  </si>
  <si>
    <t>PODI, PV-C, STIP, STIP-AI</t>
  </si>
  <si>
    <t>AC, BDBA, PODI, STIP</t>
  </si>
  <si>
    <t>LAKEVILLE- RECONSTRUCTION AND RELATED WORK ON RHODE ISLAND ROAD (ROUTE 79), FROM THE TAUNTON CITY LINE TO CLEAR POND ROAD</t>
  </si>
  <si>
    <t>LAKEVILLE</t>
  </si>
  <si>
    <t>NEWTON- WESTON- BRIDGE BUNDLE, REPLACEMENT AND REHABILITATION AT I-90/I-95 INTERCHANGE INCLUDING RAMP G (DB)</t>
  </si>
  <si>
    <t>CUMMINGTON- RETAINING WALL REPLACEMENT ON ROUTE 9 ADJACENT TO SWIFT RIVER</t>
  </si>
  <si>
    <t>GRANBY- IMPROVEMENTS AT 2 LOCATIONS ON ROUTE 202: SCHOOL STREET &amp; FIVE CORNERS</t>
  </si>
  <si>
    <t>AC, H-Risk, STIP</t>
  </si>
  <si>
    <t>TAUNTON- RECONSTRUCTION AND EXPANSION OF DISTRICT FIVE ADMINISTRATION BUILDING</t>
  </si>
  <si>
    <t>BOSTON- CONSTRUCTION OF A MAINTENANCE FACILITY FOR THE GREENWAY CONSERVANCY</t>
  </si>
  <si>
    <t>BR PRES, FED MT, STIP</t>
  </si>
  <si>
    <t>LEE- BRIDGE REPLACEMENT, L-05-004, MEADOW STREET OVER POWDER MILL BROOK</t>
  </si>
  <si>
    <t>FA - Hwy Infrast. Prgm (HIP) - Interstate</t>
  </si>
  <si>
    <t>ERVING- GILL- PROTECTIVE SCREENING INSTALLATION, E-10-014=G-04-009 (0UC), ROUTE 2 OVER CONNECTICUT RIVER</t>
  </si>
  <si>
    <t>BDBA, FED MT, STIP</t>
  </si>
  <si>
    <t>ERVING - GILL</t>
  </si>
  <si>
    <t>CHELMSFORD- IMPROVEMENTS TO VISITOR'S CENTER AT I-495 (NB)</t>
  </si>
  <si>
    <t>NFA FAC</t>
  </si>
  <si>
    <t>NORTH ANDOVER- CORRIDOR IMPROVEMENTS ON ROUTE 114, BETWEEN WAVERLY ROAD &amp; WILLOW/MILL STREET</t>
  </si>
  <si>
    <t>EASTON- CORRIDOR IMPROVEMENTS ON ROUTE 138 INCLUDING INTERSECTION IMPROVEMENTS  AT ROUTE 138 (WASHINGTON STREET) AND ELM STREET</t>
  </si>
  <si>
    <t>Sidewalk Construction and Repairs</t>
  </si>
  <si>
    <t>BDBA, PODI, STIP</t>
  </si>
  <si>
    <t>BR PRES, STIP</t>
  </si>
  <si>
    <t>BR OFF, M-Risk, STIP</t>
  </si>
  <si>
    <t>BDBA, FED MT, WT, WT MT</t>
  </si>
  <si>
    <t>TEMPLETON- RECONSTRUCTION OF ROUTE 68, FROM KING PHILLIP TRAIL (ROUTE 202) NORTH TO THE PHILLIPSTON TOWN LINE (2.65 MILES)</t>
  </si>
  <si>
    <t>UPTON- CULVERT REPLACEMENT, MILFORD STREET (ROUTE 140) OVER UNNAMED TRIBUTARY TO CENTER BROOK</t>
  </si>
  <si>
    <t>UPTON- RESURFACING AND RELATED WORK ON ROUTE 140 AND ROUNDABOUT CONSTRUCTION AT ROUTE 140, CHURCH STREET AND GROVE STREET</t>
  </si>
  <si>
    <t>HANSON- CORRIDOR IMPROVEMENTS ON ROUTE 14 (MAQUAN STREET), FROM THE PEMBROKE T.L. TO INDIAN HEAD STREET AND RELATED WORK</t>
  </si>
  <si>
    <t>HANSON</t>
  </si>
  <si>
    <t>NEW BEDFORD- CORRIDOR IMPROVEMENTS AND RELATED WORK ON COUNTY STREET, FROM NELSON STREET TO UNION STREET</t>
  </si>
  <si>
    <t>BR PRES, FED MT, NFA MT, STIP</t>
  </si>
  <si>
    <t>ADA, BDBA, STIP</t>
  </si>
  <si>
    <t>BOSTON- WESTWOOD- STEEL SUPERSTRUCTURE CLEANING (FULL REMOVAL) AND PAINTING OF 2 BRIDGES: B-16-118 &amp; W-31-006</t>
  </si>
  <si>
    <t>DEERFIELD- BRIDGE REPLACEMENT, D-06-001, UPPER ROAD OVER DEERFIELD RIVER</t>
  </si>
  <si>
    <t>COLRAIN- LEE- STOCKBRIDGE- BRIDGE PRESERVATION OF C-18-010, C-18-012, L-05-045 &amp; S-26-001</t>
  </si>
  <si>
    <t>COLRAIN - LEE - STOCKBRIDGE</t>
  </si>
  <si>
    <t>DISTRICT 5- SCHEDULED AND EMERGENCY DRAINAGE REPAIRS AND IMPROVEMENTS AT VARIOUS LOCATIONS (INCLUDING MARTHA'S VINEYARD)</t>
  </si>
  <si>
    <t>DISTRICT 2- SCHEDULED AND EMERGENCY CLEANING, REPAIR AND RECONSTRUCTION OF DRAINAGE STRUCTURES AND PIPES AT VARIOUS LOCATIONS</t>
  </si>
  <si>
    <t>LOWELL- TEWKSBURY- ROUTE 38 INTERSECTION IMPROVEMENTS</t>
  </si>
  <si>
    <t>SOUTH HADLEY- RECONSTRUCTION OF MAIN STREET FROM THE CHICOPEE CITY LINE TO CANAL STREET (0.67 MILES)</t>
  </si>
  <si>
    <t>BDBA, CRRSAA, STIP-AI</t>
  </si>
  <si>
    <t>FA - Coronavirus Response and Relief Supplemental Appropriations Act</t>
  </si>
  <si>
    <t>SPENCER- RESURFACING AND RELATED WORK ON ROUTE 9</t>
  </si>
  <si>
    <t>DANVERS- MIDDLETON- RESURFACING AND RELATED WORK ON ROUTE 114</t>
  </si>
  <si>
    <t>NFA MT, STIP-AI</t>
  </si>
  <si>
    <t>CHICOPEE- HOLYOKE- BRIDGE PRESERVATION ALONG I-391</t>
  </si>
  <si>
    <t>WESTFORD- BRIDGE REHABILITATION, W-26-002, STONY BROOK ROAD OVER THE STONY BROOK</t>
  </si>
  <si>
    <t>BDBA, BR PRES, STIP</t>
  </si>
  <si>
    <t>WORCESTER- INTERSECTION IMPROVEMENTS AND RESURFACING ON CHANDLER STREET, FROM MAIN STREET TO QUEEN STREET</t>
  </si>
  <si>
    <t>HATFIELD- WHATELY- DEERFIELD- GREENFIELD- BERNARDSTON- BRIDGE PRESERVATION ALONG I-91</t>
  </si>
  <si>
    <t>BERNARDSTON - DEERFIELD - GREENFIELD - HATFIELD - WHATELY</t>
  </si>
  <si>
    <t>REHOBOTH- SOMERSET- SWANSEA- SYSTEMATIC BRIDGE PRESERVATION AT 10 BRIDGES ALONG THE I-195 CORRIDOR</t>
  </si>
  <si>
    <t>REHOBOTH - SOMERSET - SWANSEA</t>
  </si>
  <si>
    <t>CHICOPEE- INTERSECTION IMPROVEMENTS AT MONTGOMERY STREET, GRANBY ROAD, AND MCKINSTRY AVENUE</t>
  </si>
  <si>
    <t>HOLYOKE- RESURFACING AND RELATED WORK ON CABOT STREET AND RACE STREET (CENTER CITY CONNECTOR)</t>
  </si>
  <si>
    <t>SHEFFIELD- BRIDGE REPLACEMENT, S-10-015, KELSEY ROAD OVER SCHENOB BROOK</t>
  </si>
  <si>
    <t>BECKET- BRIDGE REPLACEMENT, B-03-045, QUARRY ROAD OVER CUSHMAN BROOK</t>
  </si>
  <si>
    <t>BECKET</t>
  </si>
  <si>
    <t xml:space="preserve">BOSTON- MILTON- QUINCY- SOUTHEAST EXPRESSWAY/INTERSTATE 93 REPLACEMENT OF BARRIERS FOR HIGH OCCUPANCY VEHICLE LANE (HOV) </t>
  </si>
  <si>
    <t>CRRSAA, STIP-AI</t>
  </si>
  <si>
    <t>HARVARD- RESURFACING AND BOX WIDENING ON AYER ROAD, FROM ROUTE 2 TO THE AYER TOWN LINE</t>
  </si>
  <si>
    <t>HARVARD</t>
  </si>
  <si>
    <t>BILLERICA- INTERSECTION IMPROVEMENTS AT BOSTON ROAD (ROUTE 3A), LEXINGTON STREET AND GLAD VALLEY ROAD</t>
  </si>
  <si>
    <t>NORTH ADAMS- RECONSTRUCTION OF ASHLAND STREET</t>
  </si>
  <si>
    <t>CHELMSFORD- IMPROVEMENTS ON CHELMSFORD STREET (ROUTE 110)</t>
  </si>
  <si>
    <t>MHS, MHS MT, NFA MT, RE-AD, TOB</t>
  </si>
  <si>
    <t>FALL RIVER- BRIDGE REPLACEMENT, F-02-114 (C0X), JEFFERSON STREET OVER SUCKER BROOK</t>
  </si>
  <si>
    <t>NORTHBRIDGE- INTERSECTION IMPROVEMENTS AT ROUTE 122 (PROVIDENCE ROAD), SCHOOL STREET, SUTTON STREET, AND UPTON STREET</t>
  </si>
  <si>
    <t>NORTHBRIDGE</t>
  </si>
  <si>
    <t>ABP, BDBA, NFA MT</t>
  </si>
  <si>
    <t>H-Risk, SRTS, STIP</t>
  </si>
  <si>
    <t>GARDNER- ELM STREET RESURFACING AND SIDEWALK IMPROVEMENTS (SRTS)</t>
  </si>
  <si>
    <t>BDBA, NFA NHS</t>
  </si>
  <si>
    <t>FITCHBURG- PAVEMENT PRESERVATION AND RELATED WORK ON ROUTE 2</t>
  </si>
  <si>
    <t>ABP, NFA MT</t>
  </si>
  <si>
    <t>ABP, NFA MT, SC</t>
  </si>
  <si>
    <t>DISTRICT 3- DEPLOYMENT OF TEMPORARY TRAFFIC CONTROL AT VARIOUS LOCATIONS</t>
  </si>
  <si>
    <t>BDBA, NFA MT, WT</t>
  </si>
  <si>
    <t>NFA MT, SC, WT</t>
  </si>
  <si>
    <t>DISTRICT 4- SCHEDULED &amp; EMERGENCY DRAINAGE STRUCTURE REPAIRS AT VARIOUS LOCATIONS</t>
  </si>
  <si>
    <t>STURBRIDGE- ROUNDABOUT CONSTRUCTION AT THE INTERSECTION OF ROUTE 20 AND ROUTE 131</t>
  </si>
  <si>
    <t>STERLING- METAL BUILDING ALTERATIONS AT MAINTENANCE BUILDING AT CHOCKSETT STREET DEPOT</t>
  </si>
  <si>
    <t>BDBA, NFA FAC</t>
  </si>
  <si>
    <t>NFA FAC, NFA MT</t>
  </si>
  <si>
    <t>FRAMINGHAM- CONSTRUCTION OF OFFICE, SALT SHEDS AND PARK AND RIDE RECONSTRUCTION ON ROUTE 9</t>
  </si>
  <si>
    <t>HARVARD- LITTLETON- ACTON- CONCORD- GUIDE AND TRAFFIC SIGN REPLACEMENT ON A SECTION OF ROUTE 2</t>
  </si>
  <si>
    <t>ACTON - CONCORD - HARVARD - LITTLETON</t>
  </si>
  <si>
    <t>SPRINGFIELD- CHICOPEE- GUIDE AND TRAFFIC SIGN REPLACEMENT ON A SECTION OF INTERSTATE 291</t>
  </si>
  <si>
    <t>CHICOPEE - SPRINGFIELD</t>
  </si>
  <si>
    <t>BOSTON- GUIDE AND TRAFFIC SIGN REPLACEMENT ON I-90/I-93 WITHIN CENTRAL ARTERY/TUNNEL SYSTEM</t>
  </si>
  <si>
    <t>HARWICH- SIDEWALK INSTALLATION ON ROUTE 28 FROM BANK STREET TO SAQUATUCKET HARBOR</t>
  </si>
  <si>
    <t>MASHPEE- CORRIDOR IMPROVEMENTS &amp; RELATED WORK ON ROUTE 151, FROM THE FALMOUTH T.L. TO OLD BARNSTABLE ROAD (PHASE 2)</t>
  </si>
  <si>
    <t>SOMERSET- SWANSEA- PAVEMENT PRESERVATION &amp; RELATED WORK ON I-195</t>
  </si>
  <si>
    <t>SOMERSET - SWANSEA</t>
  </si>
  <si>
    <t>NEW BEDFORD- PAVEMENT PRESERVATION AND RELATED WORK ON ROUTE 140</t>
  </si>
  <si>
    <t>NEWTON- HORACE MANN ELEMENTARY SCHOOL IMPROVEMENTS (SRTS)</t>
  </si>
  <si>
    <t>MEDFORD- MILTON FULLER ROBERTS ELEMENTARY SCHOOL (SRTS)</t>
  </si>
  <si>
    <t>LAWRENCE- COMMUNITY DAY ARLINGTON IMPROVEMENTS (SRTS)</t>
  </si>
  <si>
    <t>DISTRICT 2- SCHEDULED AND EMERGENCY BRIDGE DECK REPAIRS AT VARIOUS LOCATIONS</t>
  </si>
  <si>
    <t>FOXBOROUGH- STORMWATER RETROFIT ALONG I-95 AND I-495</t>
  </si>
  <si>
    <t>STATEWIDE- ITS ROADWAY EQUIPMENT FOR HIGHWAY OPERATIONS</t>
  </si>
  <si>
    <t>WORTHINGTON- RESURFACING AND RELATED WORK ON ROUTE 112</t>
  </si>
  <si>
    <t>DISTRICT 2- SCHEDULED &amp; EMERGENCY FABRICATION AND INSTALLATION OF OVERHEAD &amp; GROUND MOUNTED GUIDE SIGNS AT VARIOUS LOCATIONS</t>
  </si>
  <si>
    <t>BROOKLINE- NEWTON- RESURFACING AND RELATED WORK ON ROUTE 9</t>
  </si>
  <si>
    <t>BROOKLINE - NEWTON</t>
  </si>
  <si>
    <t xml:space="preserve">CHELMSFORD- LOWELL- LAWRENCE- BRIDGE PRESERVATION ALONG I-495 </t>
  </si>
  <si>
    <t>CHELMSFORD - LAWRENCE - LOWELL</t>
  </si>
  <si>
    <t>BRAINTREE- WEYMOUTH- RESURFACING AND RELATED WORK ON ROUTE 3</t>
  </si>
  <si>
    <t>BRAINTREE - WEYMOUTH</t>
  </si>
  <si>
    <t>CANTON- MILTON- RANDOLPH- INTERSTATE MAINTENANCE AND RELATED WORK ON I-93</t>
  </si>
  <si>
    <t>CANTON - MILTON - RANDOLPH</t>
  </si>
  <si>
    <t>DISTRICT 5- HIGHWAY LIGHTING REPAIRS AND IMPROVEMENTS AT VARIOUS LOCATIONS</t>
  </si>
  <si>
    <t>DISTRICT 5- SCHEDULED AND EMERGENCY IMPACT ATTENUATOR INSTALLATION AND REPAIRS AT VARIOUS LOCATIONS</t>
  </si>
  <si>
    <t>DISTRICT 5- HIGHWAY DELINEATOR REPLACEMENT AND RELATED WORK AT VARIOUS LOCATIONS</t>
  </si>
  <si>
    <t>DISTRICT 5- SCHEDULED AND EMEGENCY TRAFFIC SIGNAL REPAIRS AND IMPROVEMENTS AT VARIOUS LOCATIONS</t>
  </si>
  <si>
    <t>DISTRICT 5- SCHEDULED AND EMERGENCY INSTALLATION OF BRIDGE SHIELDING AT VARIOUS LOCATIONS</t>
  </si>
  <si>
    <t>DISTRICT 5- SCHEDULED AND EMERGENCY SUBSTRUCTURE REPAIRS AT VARIOUS LOCATIONS</t>
  </si>
  <si>
    <t>OXFORD- STRUCTURAL STEEL CLEANING, PAINTING &amp; VARIOUS REPAIRS OF OVERHEAD BRIDGES ON I-395: O-06-033 (1PX), O-06-034 (1PY), O-06-035 (1Q2) &amp; O-06-040 (1QD)</t>
  </si>
  <si>
    <t xml:space="preserve">SHREWSBURY- BRIDGE PRESERVATION, S-14-022 &amp; S-14-023, I-290 OVER NORTH QUINSIGAMOND AVENUE AND WEST MAIN STREET </t>
  </si>
  <si>
    <t>HOLDEN- SUBSTRUCTURE CONCRETE REPAIRS &amp; RELATED WORK, H-18-029, I-190 (NB &amp; SB) OVER QUINAPOXET RIVER</t>
  </si>
  <si>
    <t>BREWSTER- ORLEANS- BRIDGE PRESERVATION ALONG THE ROUTE 6 CORRIDOR</t>
  </si>
  <si>
    <t>SHARON- WALPOLE- BRIDGE PRESERVATION ALONG THE I-95 CORRIDOR</t>
  </si>
  <si>
    <t>SHARON - WALPOLE</t>
  </si>
  <si>
    <t>DISTRICT 5- CORRIDOR SIGN REPLACEMENT ON ROUTES 3A, 6, 6A AND 28</t>
  </si>
  <si>
    <t>DISTRICT 5- SCHEDULED AND EMERGENCY PAVEMENT REPAIRS AND IMPROVEMENTS AT VARIOUS LOCATIONS (AREAS A,B &amp; C)</t>
  </si>
  <si>
    <t>LOCAL AID</t>
  </si>
  <si>
    <t>NFA - Local Aid</t>
  </si>
  <si>
    <t>DISTRICT 3- SCHEDULED AND EMERGENCY BRIDGE DECK AND JOINT REPAIRS AT VARIOUS LOCATIONS ON I-90</t>
  </si>
  <si>
    <t>DISTRICT 1- DISTRICT 2- SYSTEMIC TRAFFIC SIGNAL SAFETY IMPROVEMENTS AT VARIOUS STATE HIGHWAY LOCATIONS</t>
  </si>
  <si>
    <t>RANDOLPH- SUPERSTRUCTURE REPLACEMENT, R-01-004, ROUTE 24 (NB &amp; SB) OVER CANTON STREET</t>
  </si>
  <si>
    <t>NORTH ATTLEBORO- BRIDGE PAINTING AND REPAIRS ALONG I-295</t>
  </si>
  <si>
    <t>DISTRICT 5- SCHEDULED AND EMERGENCY FENCE REPAIRS AT VARIOUS LOCATIONS</t>
  </si>
  <si>
    <t>DISTRICT 5- SCHDULED AND EMERGENCY PAVEMENT REPAIRS AND IMPROVEMENTS AT VARIOUS LOCATIONS IN AREA D (BARNSTABLE COUNTY)</t>
  </si>
  <si>
    <t>DISTRICT 5- REMOVAL OF RAISED PAVEMENT MARKERS AT VARIOUS LOCATIONS</t>
  </si>
  <si>
    <t>DISTRICT 1- DEPLOYMENT OF TEMPORARY TRAFFIC CONTROL AT VARIOUS LOCATIONS</t>
  </si>
  <si>
    <t>DISTRICT 1- SCHEDULED AND EMERGENCY TRAFFIC SIGNAL REPAIRS AND IMPROVEMENTS AT VARIOUS LOCATIONS</t>
  </si>
  <si>
    <t>DISTRICT 1- ROADWAY REPAIR AND SLOPE STABILIZATION AT VARIOUS LOCATIONS</t>
  </si>
  <si>
    <t>DISTRICT 1- SCHEDULED AND EMERGENCY BRIDGE DECK AND JOINT REPAIRS AT VARIOUS LOCATIONS</t>
  </si>
  <si>
    <t>DISTRICT 1- SCHEDULED AND EMERGENCY SUPER-STRUCTURE REPAIRS AT VARIOUS LOCATIONS</t>
  </si>
  <si>
    <t>DISTRICT 5- PAVEMENT REPAIRS AND IMPROVEMENTS AT VARIOUS LOCATIONS (EXCLUDING THE ISLANDS)</t>
  </si>
  <si>
    <t>BDBA, WT</t>
  </si>
  <si>
    <t>DISTRICT 4- LITTER CONTROL AT VARIOUS LOCATIONS</t>
  </si>
  <si>
    <t>DISTRICT 4- SCHEDULED &amp; EMERGENCY TREE TRIMMING, REMOVAL AND SIGHT DISTANCE WORK AT VARIOUS LOCATIONS</t>
  </si>
  <si>
    <t>DISTRICT 4- SCHEDULED AND EMERGENCY DRAINAGE REPAIRS &amp; IMPROVEMENTS AT VARIOUS LOCATIONS</t>
  </si>
  <si>
    <t>DISTRICT 4- VEGETATION MANAGAMENT (MECHANICAL) AT VARIOUS LOCATIONS</t>
  </si>
  <si>
    <t>DISTRICT 4- SCHEDULED AND EMERGENCY GUARDRAIL REPAIRS AT VARIOUS LOCATIONS</t>
  </si>
  <si>
    <t>DISTRICT 4- SCHEDULED AND EMERGENCY FACILITY REPAIRS &amp; IMPROVEMENTS AT VARIOUS LOCATIONS</t>
  </si>
  <si>
    <t>DISTRICT 4- SCHEDULED AND EMERGENCY FENCE REPAIRS AT VARIOUS LOCATIONS</t>
  </si>
  <si>
    <t>DISTRICT 4- SCHEDULED AND EMERGENCY TRAFFIC SIGNAL REPAIRS AND IMPROVEMENTS AT VARIOUS LOCATIONS</t>
  </si>
  <si>
    <t>BDBA, MHS, NFA MT, TOB</t>
  </si>
  <si>
    <t>DISTRICT 3- SCHEDULED AND EMERGENCY GUARDRAIL AND FENCING REPAIRS AT VARIOUS LOCATIONS</t>
  </si>
  <si>
    <t>DISTRICT 3- SCHEDULED AND EMERGENCY DRAINAGE STRUCTURE AND PIPE CLEANING AT VARIOUS LOCATIONS</t>
  </si>
  <si>
    <t xml:space="preserve">DISTRICT 4- SCHEDULED AND EMERGENCY BRIDGE DECK REPAIRS AT VARIOUS LOCATIONS </t>
  </si>
  <si>
    <t xml:space="preserve">DISTRICT 4- SCHEDULED AND EMERGENCY BRIDGE DECK WEARING SURFACE REPLACEMENT AT VARIOUS LOCATIONS </t>
  </si>
  <si>
    <t>DISTRICT 3- SCHEDULED AND EMERGENCY FABRICATION AND INSTALLATION OF OVERHEAD AND GROUND MOUNTED GUIDE SIGNS AT VARIOUS LOCATIONS</t>
  </si>
  <si>
    <t xml:space="preserve">DISTRICT 3- SCHEDULED AND EMERGENCY TRAFFIC SIGNAL REPAIRS AND IMPROVEMENTS AT VARIOUS LOCATIONS </t>
  </si>
  <si>
    <t>DISTRICT 3- HIGHWAY LIGHTING REPAIRS AND IMPROVEMENTS AT VARIOUS LOCATIONS</t>
  </si>
  <si>
    <t>BOSTON- BRAINTREE- NEWTON- BRIDGE MAINTENANCE OF 5 BRIDGES, B-16-376, B-21-062, N-12-015, N-12-069 &amp; N-12-070</t>
  </si>
  <si>
    <t>BDBA, MHS, NFA MT</t>
  </si>
  <si>
    <t>BOSTON - BRAINTREE - NEWTON</t>
  </si>
  <si>
    <t>DISTRICT 6- SCHEDULED AND EMERGENCY FABRICATION AND INSTALLATION OF OVERHEAD AND GROUND MOUNTED GUIDE SIGNS AT VARIOUS LOCATIONS</t>
  </si>
  <si>
    <t>DISTRICT 6- SCHEDULED AND EMERGENCY TRAFFIC SIGNAL REPAIRS AND IMPROVEMENTS AT VARIOUS LOCATIONS</t>
  </si>
  <si>
    <t>DISTRICT 6- SCHEDULED AND EMERGENCY DRAINAGE REPAIRS AND IMPROVEMENTS AT VARIOUS LOCATIONS</t>
  </si>
  <si>
    <t>DISTRICT 6- APPLICATION OF REFLECTORIZED PAVEMENT MARKINGS &amp; SLOTTED PAVEMENT MARKERS AT VARIOUS LOCATIONS</t>
  </si>
  <si>
    <t>DISTRICT 6- SCHEDULED &amp; EMERGENCY BRIDGE DECK &amp; JOINT REPAIRS AT VARIOUS LOCATIONS</t>
  </si>
  <si>
    <t>DISTRICT 6- MAINTENANCE OF DETENTION BASINS AT VARIOUS LOCATIONS</t>
  </si>
  <si>
    <t xml:space="preserve">LENOX- MASONRY REPAIRS TO ADMINSTRATION BUILDING AT 270 MAIN STREET </t>
  </si>
  <si>
    <t>WESTFIELD- METAL BUILDING ALTERATIONS AT 270 EAST MAIN STREET MAINTENANCE DEPOT</t>
  </si>
  <si>
    <t>LENOX- ROOF REPLACEMENT AT DISTRICT ADMINISTRATION BUILDING AT 270 MAIN STREET</t>
  </si>
  <si>
    <t>WARREN- GARAGE ROOF REPAIRS AND REPLACEMENT AT MAINTENANCE DEPOT ON I-90 AND BRIMFIELD RD</t>
  </si>
  <si>
    <t>BRIDGEWATER- METAL BUILDING RENOVATIONS AT 10 FRUIT STREET MAINTENANCE DEPOT</t>
  </si>
  <si>
    <t>BRIDGEWATER</t>
  </si>
  <si>
    <t>MANCHESTER-BY-THE-SEA- SALISBURY- FABRICATION &amp; INSTALLATION OF MODULAR OFFICES AND STORAGE BUILDINGS AT TWO MAINTENANCE DEPOTS</t>
  </si>
  <si>
    <t>MANCHESTER BY THE SEA - SALISBURY</t>
  </si>
  <si>
    <t>BURLINGTON</t>
  </si>
  <si>
    <t>LEXINGTON- INSTALLATION OF SITE TRAILER AND UTILITY CONNECTIONS AT MAINTENANCE DEPOT AT WATERTOWN STREET</t>
  </si>
  <si>
    <t>NORTON- SEEKONK- INSTALLATION OF SITE TRAILERS AND RELATED WORK  AT TWO MAINTENANCE DEPOTS</t>
  </si>
  <si>
    <t>NORTON - SEEKONK</t>
  </si>
  <si>
    <t>BARNSTABLE- DENNIS- INSTALLATION OF SITE TRAILERS AND RELATED WORK AT TWO LOCATIONS</t>
  </si>
  <si>
    <t>BARNSTABLE - DENNIS</t>
  </si>
  <si>
    <t>WESTON- SWITCHGEAR REPLACEMENT &amp; POWER FEED TO THE WAREHOUSE AT DRISCOLL BUILDING COMPLEX</t>
  </si>
  <si>
    <t>DISTRICT 5- CRACK SEALING AT VARIOUS LOCATIONS (EXCLUDING THE ISLANDS)</t>
  </si>
  <si>
    <t>BOSTON- LEAK SEALING, FIREPROOFING AND MISCELLANEOUS REPAIRS</t>
  </si>
  <si>
    <t>DISTRICT 6- SCHEDULED &amp; EMERGENCY WATER LINE, STANDPIPE &amp; HYDRANT REPAIRS &amp; IMPROVEMENTS AT VARIOUS LOCATIONS</t>
  </si>
  <si>
    <t xml:space="preserve">DISTRICT 6- INSPECT, SERVICE AND REPAIR ELEVATORS AT VARIOUS LOCATIONS </t>
  </si>
  <si>
    <t xml:space="preserve">DISTRICT 6- SCHEDULED &amp; EMERGENCY MECHANICAL AND MILLWRIGHT SERVICES AT VARIOUS LOCATIONS </t>
  </si>
  <si>
    <t>Equipment</t>
  </si>
  <si>
    <t>CHELSEA- EVERETT- MEDFORD- REVERE- LITTER CONTROL, MOWING &amp; VEGETATION MANAGEMENT ON ROUTE 16 (MYSTIC VALLEY PARKWAY/REVERE BEACH PARKWAY)</t>
  </si>
  <si>
    <t>CHELSEA - EVERETT - MEDFORD - REVERE</t>
  </si>
  <si>
    <t>DENNIS- YARMOUTH- BRIDGE REPLACEMENT, D-07-004=Y-01-003, ROUTE 28 OVER BASS RIVER INCLUDING INTERSECTION IMPROVEMENTS AT MAIN STREET(ROUTE 28)/NORTH MAIN STREET/OLD MAIN STREET</t>
  </si>
  <si>
    <t>LANESBOROUGH- PAVEMENT PRESERVATION AND RELATED WORK ON ROUTE 7</t>
  </si>
  <si>
    <t>BECKET- STOCKBRIDGE- WEST STOCKBRIDGE- BRIDGE PRESERVATION ALONG I-90, W-22-022, S-26-015, B-03-060</t>
  </si>
  <si>
    <t>BECKET - STOCKBRIDGE - WEST STOCKBRIDGE</t>
  </si>
  <si>
    <t>WESTFIELD- INTERSECTION IMPROVEMENTS AT SOUTHAMPTON ROAD (ROUTE 10/202), SERVISTAR INDUSTRIAL WAY AND BARNES AIRPORT DRIVE</t>
  </si>
  <si>
    <t>HARVARD- BRIDGE PRESERVATION, H-09-015, H-09-016 &amp; H-09-017, ROUTE 2 OVER THE NASHUA RIVER, TANK ROAD, BOSTON AND MAINE RAILROAD</t>
  </si>
  <si>
    <t>DISTRICT 3- SCHEDULED &amp; EMERGENCY DECK AND JOINT REPAIRS AT VARIOUS LOCATION</t>
  </si>
  <si>
    <t>2027</t>
  </si>
  <si>
    <t xml:space="preserve">WORCESTER- BRIDGE PRESERVATION, W-44-111, W-44-113, W-44-114, I -290 (EB/WB) OVER LINCOLN STREET, COLBY AVENUE AND PLANTATION STREET </t>
  </si>
  <si>
    <t>DISTRICT 5- DRAWBRIDGE OPERATION, REPAIR AND SYSTEMATIC PRESERVATION AT VARIOUS LOCATIONS (INCLUDING MARTHA'S VINEYARD)</t>
  </si>
  <si>
    <t>DISTRICT 5- SCHEDULED AND EMERGENCY BRIDGE DECK AND JOINT REPAIRS AT VARIOUS LOCATIONS</t>
  </si>
  <si>
    <t>WESTFORD- BRIDGE PRESERVATION, W-26-018, W-26-019, I-495 (NB/SB) OVER CONCORD AND BOSTON ROAD</t>
  </si>
  <si>
    <t>TEWKSBURY- BRIDGE PRESERVATION OF T-03-014, I-495 OVER ROUTE 133, AND T-03-015, I-495 OVER ROUTE 38</t>
  </si>
  <si>
    <t>DISTRICT 3- SCHEDULED AND EMERGENCY BRIDGE DECK AND JOINT REPAIRS AT VARIOUS LOCATIONS</t>
  </si>
  <si>
    <t>BOSTON- BRIDGE PRESERVATION, B-16-053 (4T3), BROOKLINE AVENUE OVER I-90 &amp; RAILROAD</t>
  </si>
  <si>
    <t>BOSTON- BRIDGE PRESERVATION, B-16-179, AUSTIN STREET OVER I-93 AND B-16-281, I-93 UPPER/LOWER DECK</t>
  </si>
  <si>
    <t>SFY2027</t>
  </si>
  <si>
    <t>3715</t>
  </si>
  <si>
    <t>3B Field maintenance staff of Weston</t>
  </si>
  <si>
    <t>3726</t>
  </si>
  <si>
    <t>3C Field maintenance staff personnel of Auburn</t>
  </si>
  <si>
    <t>(All)</t>
  </si>
  <si>
    <t>Sum of SFY2024</t>
  </si>
  <si>
    <t>Sum of SFY2025</t>
  </si>
  <si>
    <t>Sum of SFY2026</t>
  </si>
  <si>
    <t>Row Labels</t>
  </si>
  <si>
    <t>TRUE</t>
  </si>
  <si>
    <t>BFY</t>
  </si>
  <si>
    <t>SELECT dbo_dmf_ExpenseDetail.Budget_Fiscal_Year AS BFY, Sum(dbo_dmf_ExpenseDetail.Posting_Line_Amount) AS SumOfPosting_Line_Amount</t>
  </si>
  <si>
    <t>GROUP BY dbo_dmf_ExpenseDetail.Budget_Fiscal_Year</t>
  </si>
  <si>
    <t>ORDER BY dbo_dmf_ExpenseDetail.Budget_Fiscal_Year;</t>
  </si>
  <si>
    <t>NGB - 100% STATE</t>
  </si>
  <si>
    <t>NGB - FA(GANS)</t>
  </si>
  <si>
    <t>97932</t>
  </si>
  <si>
    <t>4</t>
  </si>
  <si>
    <t>LINCOLN- BRIDGE REPLACEMENT, L-12-002, CONCORD ROAD (ROUTE 126) OVER MBTA</t>
  </si>
  <si>
    <t>6</t>
  </si>
  <si>
    <t>105995</t>
  </si>
  <si>
    <t>5</t>
  </si>
  <si>
    <t>111424</t>
  </si>
  <si>
    <t>2</t>
  </si>
  <si>
    <t>85012</t>
  </si>
  <si>
    <t>116949</t>
  </si>
  <si>
    <t>118622</t>
  </si>
  <si>
    <t>BDBA, STIP-AI</t>
  </si>
  <si>
    <t>105926</t>
  </si>
  <si>
    <t>111028</t>
  </si>
  <si>
    <t>3</t>
  </si>
  <si>
    <t>116350</t>
  </si>
  <si>
    <t>97936</t>
  </si>
  <si>
    <t>118451</t>
  </si>
  <si>
    <t>112878</t>
  </si>
  <si>
    <t>FA - Other Federal Aid</t>
  </si>
  <si>
    <t>117832</t>
  </si>
  <si>
    <t>90724</t>
  </si>
  <si>
    <t>1</t>
  </si>
  <si>
    <t>121393</t>
  </si>
  <si>
    <t>108254</t>
  </si>
  <si>
    <t>111717</t>
  </si>
  <si>
    <t>102269</t>
  </si>
  <si>
    <t>112711</t>
  </si>
  <si>
    <t>MAYNARD- BRIDGE REPLACEMENT, M-10-004, ROUTE 62 (MAIN STREET) OVER THE ASSABET RIVER</t>
  </si>
  <si>
    <t>NGB, STIP</t>
  </si>
  <si>
    <t>HOPKINTON - MILFORD - SOUTHBOROUGH - WESTBOROUGH</t>
  </si>
  <si>
    <t>102880</t>
  </si>
  <si>
    <t>109691</t>
  </si>
  <si>
    <t>ERVING- RECONSTRUCTION &amp; IMPROVEMENTS ON ROUTE 2 (FARLEY AREA) FROM MM 60 TO MM 62.9</t>
  </si>
  <si>
    <t>116292</t>
  </si>
  <si>
    <t>116287</t>
  </si>
  <si>
    <t>109599</t>
  </si>
  <si>
    <t>NEW BRAINTREE- RECONSTRUCTION &amp; IMPROVEMENTS ON RAVINE ROAD AND HARDWICK ROAD FROM HARDWICK T.L. TO ROUTE 67 (BARRE ROAD) (2.6 MILES)</t>
  </si>
  <si>
    <t>120185</t>
  </si>
  <si>
    <t>117600</t>
  </si>
  <si>
    <t>BEVERLY - SALEM</t>
  </si>
  <si>
    <t>104677</t>
  </si>
  <si>
    <t>121637</t>
  </si>
  <si>
    <t>D-B, STIP</t>
  </si>
  <si>
    <t>120136</t>
  </si>
  <si>
    <t>FITCHBURG- SUPERSTRUCTURE REPLACEMENT, F-04-011, CIRCLE STREET OVER NORTH NASHUA RIVER</t>
  </si>
  <si>
    <t>103045</t>
  </si>
  <si>
    <t>D-B, M-Risk, NGB, STIP</t>
  </si>
  <si>
    <t>NATICK- BRIDGE REPLACEMENT, N-03-020, ROUTE 27 (NORTH MAIN STREET) OVER ROUTE 9 (WORCESTER STREET) AND INTERCHANGE IMPROVEMENTS</t>
  </si>
  <si>
    <t>NORWOOD- BRIDGE PRESERVATION, N-25-026, PROVIDENCE HIGHWAY (STATE ROUTE 1) OVER THE NEPONSET RIVER</t>
  </si>
  <si>
    <t>OXFORD- BRIDGE REPLACEMENT, O-06-030, (ST 56) LEICESTER ROAD OVER THE FRENCH RIVER</t>
  </si>
  <si>
    <t>102123</t>
  </si>
  <si>
    <t>SPRINGFIELD- BRIDGE RECONSTRUCTION/REHAB, S-24-028, ST. JAMES AVENUE OVER CONRAIL RAILROAD (ABANDONED)</t>
  </si>
  <si>
    <t>112877</t>
  </si>
  <si>
    <t>110155</t>
  </si>
  <si>
    <t>113892</t>
  </si>
  <si>
    <t>117899</t>
  </si>
  <si>
    <t>102272</t>
  </si>
  <si>
    <t>94804</t>
  </si>
  <si>
    <t>112085</t>
  </si>
  <si>
    <t>105770</t>
  </si>
  <si>
    <t>105829</t>
  </si>
  <si>
    <t>121398</t>
  </si>
  <si>
    <t>112402</t>
  </si>
  <si>
    <t>98626</t>
  </si>
  <si>
    <t>KINGSTON- DUXBURY- INTERSECTION IMPROVEMENTS AT ROUTE 3 RAMPS (NB/SB) AND ROUTE 3A (TREMONT STREET)</t>
  </si>
  <si>
    <t>DUXBURY - KINGSTON</t>
  </si>
  <si>
    <t>120178</t>
  </si>
  <si>
    <t>111720</t>
  </si>
  <si>
    <t>FREETOWN- SUPERSTRUCTURE REPLACEMENT, F-09-010, N. MAIN STREET OVER ST 24</t>
  </si>
  <si>
    <t>FREETOWN</t>
  </si>
  <si>
    <t>109186</t>
  </si>
  <si>
    <t>NORWOOD- INTERSECTION IMPROVEMENTS AT ROUTE 1A &amp; UPLAND ROAD/WASHINGTON STREET &amp; PROSPECT STREET/FULTON STREET</t>
  </si>
  <si>
    <t>105769</t>
  </si>
  <si>
    <t>90726</t>
  </si>
  <si>
    <t>100549</t>
  </si>
  <si>
    <t>115353</t>
  </si>
  <si>
    <t>109678</t>
  </si>
  <si>
    <t>105571</t>
  </si>
  <si>
    <t>114724</t>
  </si>
  <si>
    <t>9</t>
  </si>
  <si>
    <t>99594</t>
  </si>
  <si>
    <t>110464</t>
  </si>
  <si>
    <t>112791</t>
  </si>
  <si>
    <t>105765</t>
  </si>
  <si>
    <t>FREETOWN- BRIDGE REPLACEMENT, F-09-017, CHACE ROAD OVER ROUTE 140</t>
  </si>
  <si>
    <t>115501</t>
  </si>
  <si>
    <t>102068</t>
  </si>
  <si>
    <t>CAMBRIDGE- BRIDGE REPLACEMENT, C-01-008, FIRST STREET BRIDGE &amp; C-01-040, LAND BOULEVARD/BROAD CANAL BRIDGE</t>
  </si>
  <si>
    <t>116164</t>
  </si>
  <si>
    <t>114947</t>
  </si>
  <si>
    <t>113397</t>
  </si>
  <si>
    <t>109467</t>
  </si>
  <si>
    <t>121394</t>
  </si>
  <si>
    <t>ANDOVER- LAWRENCE- BRIDGE REHABILITATION, A-09-036, I-495 OVER ST 28 (SB), A-09-037, I-495 OVER B&amp;M AND MBTA, A-09-041, I-495 OVER ST 28 (NB)</t>
  </si>
  <si>
    <t>AC, D-B, STIP</t>
  </si>
  <si>
    <t>ANDOVER - LAWRENCE</t>
  </si>
  <si>
    <t>AC, BFP, BR ON, D-B, H-Risk, PODI, STIP</t>
  </si>
  <si>
    <t>115835</t>
  </si>
  <si>
    <t>108809</t>
  </si>
  <si>
    <t>112337</t>
  </si>
  <si>
    <t>97935</t>
  </si>
  <si>
    <t>113124</t>
  </si>
  <si>
    <t>87531</t>
  </si>
  <si>
    <t>92781</t>
  </si>
  <si>
    <t>111303</t>
  </si>
  <si>
    <t>109597</t>
  </si>
  <si>
    <t>113976</t>
  </si>
  <si>
    <t>111306</t>
  </si>
  <si>
    <t>109552</t>
  </si>
  <si>
    <t>110953</t>
  </si>
  <si>
    <t>BOSTON- BRIDGE REPLACEMENT B-16-365, STORROW DRIVE OVER BOWKER RAMPS</t>
  </si>
  <si>
    <t>100113</t>
  </si>
  <si>
    <t>120259</t>
  </si>
  <si>
    <t>MHS, PV-C</t>
  </si>
  <si>
    <t>118623</t>
  </si>
  <si>
    <t>108890</t>
  </si>
  <si>
    <t>111594</t>
  </si>
  <si>
    <t>BOSTON- BRIDGE REPLACEMENT, B-16-181, WEST ROXBURY PARKWAY OVER MBTA</t>
  </si>
  <si>
    <t>105831</t>
  </si>
  <si>
    <t>BOSTON- BRIDGE MAINTENANCE, B-16-600 (9PM), I-93 RAMP SA-CN OVER CHARLES RIVER (LEONARD P. ZAKIM BUNKER HILL MEMORIAL)</t>
  </si>
  <si>
    <t>86986</t>
  </si>
  <si>
    <t>CHELSEA- REVERE- MALDEN- SAUGUS- RESURFACING &amp; RELATED WORK ON ROUTE 1</t>
  </si>
  <si>
    <t>CHELSEA - MALDEN - REVERE - SAUGUS</t>
  </si>
  <si>
    <t>78213</t>
  </si>
  <si>
    <t>FRANKLIN- INTERSTATE MAINTENANCE &amp; RELATED WORK ON I-495</t>
  </si>
  <si>
    <t>FRANKLIN</t>
  </si>
  <si>
    <t>113459</t>
  </si>
  <si>
    <t>WILLIAMSBURG- RECONSTRUCTION OF MOUNTAIN STREET</t>
  </si>
  <si>
    <t>112986</t>
  </si>
  <si>
    <t>114312</t>
  </si>
  <si>
    <t>115043</t>
  </si>
  <si>
    <t>109299</t>
  </si>
  <si>
    <t>120188</t>
  </si>
  <si>
    <t>ATTLEBORO- INTERSECTION IMPROVEMENTS AT ROUTE 1 (WASHINGTON STREET)/ROUTE 1A (NEWPORT AVENUE) AND ROUTE 123 (HIGHLAND AVENUE)</t>
  </si>
  <si>
    <t>MILTON- INTERSECTION IMPROVEMENTS AT ROUTE 28 (RANDOLPH AVENUE) &amp; CHICKATAWBUT ROAD</t>
  </si>
  <si>
    <t>NORTH ATTLEBORO- SUPERSTRUCTURE REPLACEMENT &amp; SUBSTRUCTURE REHABILITATION, N-16-004, MENDON ROAD OVER ABBOTT RUN RIVER</t>
  </si>
  <si>
    <t>NORWELL- PEMBROKE- BRIDGE REPLACEMENT, N-24-004=P-05-008, ROUTE 3 (NB &amp; SB) OVER NORTH RIVER</t>
  </si>
  <si>
    <t>NORWELL - PEMBROKE</t>
  </si>
  <si>
    <t>CHELMSFORD- TRAFFIC SIGNAL INSTALLATION AT ROUTE 110 &amp; ROUTE 495 (2 LOCATIONS)</t>
  </si>
  <si>
    <t>CHATHAM- INTERSECTION IMPROVEMENTS &amp; RELATED WORK AT MAIN STREET (ROUTE 28), DEPOT ROAD, QUEEN ANNE ROAD AND CROWELL ROAD</t>
  </si>
  <si>
    <t>109550</t>
  </si>
  <si>
    <t>112498</t>
  </si>
  <si>
    <t>NATICK- SUPERSTRUCTURE REPLACEMENT, N-03-012, BODEN LANE OVER CSX/MBTA</t>
  </si>
  <si>
    <t>114940</t>
  </si>
  <si>
    <t>117280</t>
  </si>
  <si>
    <t>112874</t>
  </si>
  <si>
    <t>113449</t>
  </si>
  <si>
    <t>97765</t>
  </si>
  <si>
    <t>105649</t>
  </si>
  <si>
    <t>112499</t>
  </si>
  <si>
    <t>109101</t>
  </si>
  <si>
    <t>112694</t>
  </si>
  <si>
    <t>107937</t>
  </si>
  <si>
    <t>111498</t>
  </si>
  <si>
    <t>100201</t>
  </si>
  <si>
    <t>111307</t>
  </si>
  <si>
    <t>114626</t>
  </si>
  <si>
    <t>119537</t>
  </si>
  <si>
    <t>D-B, PODI, STIP-AI</t>
  </si>
  <si>
    <t>111658</t>
  </si>
  <si>
    <t>LEE- BRIDGE REPLACEMENT, L-05-013, MILL STREET OVER WASHINGTON MOUNTAIN BROOK</t>
  </si>
  <si>
    <t>NFA - Next Generation Bridge</t>
  </si>
  <si>
    <t>BRAINTREE- BRIDGE REPLACEMENT, B-21-017, WASHINGTON STREET (ST 37) OVER MBTA/CSX RAILROAD</t>
  </si>
  <si>
    <t>113891</t>
  </si>
  <si>
    <t>121541</t>
  </si>
  <si>
    <t>111847</t>
  </si>
  <si>
    <t>109468</t>
  </si>
  <si>
    <t>112228</t>
  </si>
  <si>
    <t>114156</t>
  </si>
  <si>
    <t>114198</t>
  </si>
  <si>
    <t>120138</t>
  </si>
  <si>
    <t>SOUTHAMPTON</t>
  </si>
  <si>
    <t>113483</t>
  </si>
  <si>
    <t>101096</t>
  </si>
  <si>
    <t>BOSTON- MISCELLANEOUS RAMPS MICROSILICA OVERLAY REPLACEMENT ON I-90 &amp; I-93 (CRC 28) CONTRACT 1</t>
  </si>
  <si>
    <t>116110</t>
  </si>
  <si>
    <t>121399</t>
  </si>
  <si>
    <t>113676</t>
  </si>
  <si>
    <t>114313</t>
  </si>
  <si>
    <t>100845</t>
  </si>
  <si>
    <t>109470</t>
  </si>
  <si>
    <t>107617</t>
  </si>
  <si>
    <t>116673</t>
  </si>
  <si>
    <t>SOMERVILLE- MCGRATH BOULEVARD CONSTRUCTION</t>
  </si>
  <si>
    <t>D-B, PODI, STIP</t>
  </si>
  <si>
    <t>NEWBURYPORT- INTERSECTION IMPROVEMENTS AT ROUTE 1 &amp; MERRIMAC STREET</t>
  </si>
  <si>
    <t>117658</t>
  </si>
  <si>
    <t>117130</t>
  </si>
  <si>
    <t>105768</t>
  </si>
  <si>
    <t>117488</t>
  </si>
  <si>
    <t>117601</t>
  </si>
  <si>
    <t>114943</t>
  </si>
  <si>
    <t>114418</t>
  </si>
  <si>
    <t>113931</t>
  </si>
  <si>
    <t>112084</t>
  </si>
  <si>
    <t>116294</t>
  </si>
  <si>
    <t>115833</t>
  </si>
  <si>
    <t>119678</t>
  </si>
  <si>
    <t>109686</t>
  </si>
  <si>
    <t>DENNIS- CORRIDOR AND STREETSCAPE IMPROVEMENTS ON MAIN STREET (ROUTE 28), FROM UNCLE BARNEYS ROAD TO OLD MAIN STREET (PHASE 2)</t>
  </si>
  <si>
    <t>117410</t>
  </si>
  <si>
    <t>105997</t>
  </si>
  <si>
    <t>109689</t>
  </si>
  <si>
    <t>109465</t>
  </si>
  <si>
    <t>104116</t>
  </si>
  <si>
    <t>113596</t>
  </si>
  <si>
    <t>108466</t>
  </si>
  <si>
    <t>114723</t>
  </si>
  <si>
    <t>118477</t>
  </si>
  <si>
    <t>120706</t>
  </si>
  <si>
    <t>111305</t>
  </si>
  <si>
    <t>109909</t>
  </si>
  <si>
    <t>110284</t>
  </si>
  <si>
    <t>115641</t>
  </si>
  <si>
    <t>109995</t>
  </si>
  <si>
    <t>M-Risk, PODI, STIP</t>
  </si>
  <si>
    <t>105763</t>
  </si>
  <si>
    <t>116288</t>
  </si>
  <si>
    <t>115131</t>
  </si>
  <si>
    <t>117036</t>
  </si>
  <si>
    <t>110652</t>
  </si>
  <si>
    <t>114901</t>
  </si>
  <si>
    <t>110906</t>
  </si>
  <si>
    <t>108892</t>
  </si>
  <si>
    <t>110501</t>
  </si>
  <si>
    <t>117002</t>
  </si>
  <si>
    <t>118481</t>
  </si>
  <si>
    <t>112693</t>
  </si>
  <si>
    <t>111374</t>
  </si>
  <si>
    <t>109408</t>
  </si>
  <si>
    <t>ATHOL- INTERSECTION IMPROVEMENTS AT ROUTE 2A AND BROOKSIDE ROAD</t>
  </si>
  <si>
    <t>101888</t>
  </si>
  <si>
    <t>120083</t>
  </si>
  <si>
    <t>120184</t>
  </si>
  <si>
    <t>120176</t>
  </si>
  <si>
    <t>GRANBY- RESURFACING AND RELATED WORK ON ROUTE 202 FROM KENDALL STREET TO SCHOOL STREET</t>
  </si>
  <si>
    <t>114659</t>
  </si>
  <si>
    <t>109680</t>
  </si>
  <si>
    <t>106978</t>
  </si>
  <si>
    <t>116951</t>
  </si>
  <si>
    <t>114155</t>
  </si>
  <si>
    <t>114227</t>
  </si>
  <si>
    <t>116163</t>
  </si>
  <si>
    <t>WESTFIELD- RESURFACING AND RELATED WORK ON ROUTE 10 AND 202</t>
  </si>
  <si>
    <t>119810</t>
  </si>
  <si>
    <t>116598</t>
  </si>
  <si>
    <t>MIDDLEBORO- RECONSTRUCTION AND RELATED WORK ON WAREHAM STREET AND WOOD STREET</t>
  </si>
  <si>
    <t>114419</t>
  </si>
  <si>
    <t>111440</t>
  </si>
  <si>
    <t>EGREMONT- RECONSTRUCTION OF MOUNT WASHINGTON ROAD (PHASE I)</t>
  </si>
  <si>
    <t>115834</t>
  </si>
  <si>
    <t>116247</t>
  </si>
  <si>
    <t>121499</t>
  </si>
  <si>
    <t>113643</t>
  </si>
  <si>
    <t>110340</t>
  </si>
  <si>
    <t>117538</t>
  </si>
  <si>
    <t xml:space="preserve">DARTMOUTH- CORRIDOR IMPROVEMENTS ON  DARTMOUTH STREET AND PROSPECT STREET </t>
  </si>
  <si>
    <t>109675</t>
  </si>
  <si>
    <t>113678</t>
  </si>
  <si>
    <t>114942</t>
  </si>
  <si>
    <t>114577</t>
  </si>
  <si>
    <t>116295</t>
  </si>
  <si>
    <t>102195</t>
  </si>
  <si>
    <t>116289</t>
  </si>
  <si>
    <t>116249</t>
  </si>
  <si>
    <t>102274</t>
  </si>
  <si>
    <t>108586</t>
  </si>
  <si>
    <t>120831</t>
  </si>
  <si>
    <t>BOSTON - WESTWOOD</t>
  </si>
  <si>
    <t>119144</t>
  </si>
  <si>
    <t>120084</t>
  </si>
  <si>
    <t>116248</t>
  </si>
  <si>
    <t>114902</t>
  </si>
  <si>
    <t>114226</t>
  </si>
  <si>
    <t>116246</t>
  </si>
  <si>
    <t>115044</t>
  </si>
  <si>
    <t>GRAFTON - SUTTON</t>
  </si>
  <si>
    <t>114578</t>
  </si>
  <si>
    <t>120790</t>
  </si>
  <si>
    <t>100596</t>
  </si>
  <si>
    <t>118041</t>
  </si>
  <si>
    <t>110103</t>
  </si>
  <si>
    <t>112584</t>
  </si>
  <si>
    <t>119676</t>
  </si>
  <si>
    <t>ATHOL- INTERSECTION IMPROVEMENTS AT CRESCENT STREET AND CHESTNUT HILL AVENUE</t>
  </si>
  <si>
    <t>115130</t>
  </si>
  <si>
    <t>114938</t>
  </si>
  <si>
    <t>102811</t>
  </si>
  <si>
    <t>Highway | Safe Routes to School</t>
  </si>
  <si>
    <t>T146</t>
  </si>
  <si>
    <t>109679</t>
  </si>
  <si>
    <t>108458</t>
  </si>
  <si>
    <t>116109</t>
  </si>
  <si>
    <t>BOSTON- CAMBRIDGE- BRIDGE PRESERVATION OF B-16-246=C-01-029, ELIOT STREET OVER THE CHARLES RIVER</t>
  </si>
  <si>
    <t>100297</t>
  </si>
  <si>
    <t>112695</t>
  </si>
  <si>
    <t>118722</t>
  </si>
  <si>
    <t>H-Risk, PODI, STIP</t>
  </si>
  <si>
    <t>117647</t>
  </si>
  <si>
    <t>114229</t>
  </si>
  <si>
    <t>121400</t>
  </si>
  <si>
    <t>WILLIAMSBURG- CONSTRUCTION OF THE "MILL RIVER GREENWAY" SHARED USE PATH</t>
  </si>
  <si>
    <t>HAVERHILL- ROADWAY RECONSTRUCTION ON NORTH AVENUE, FROM MAIN STREET (ROUTE 125) TO PLAISTOW NH</t>
  </si>
  <si>
    <t>112227</t>
  </si>
  <si>
    <t>112793</t>
  </si>
  <si>
    <t>118479</t>
  </si>
  <si>
    <t>112082</t>
  </si>
  <si>
    <t>120183</t>
  </si>
  <si>
    <t>120139</t>
  </si>
  <si>
    <t>117602</t>
  </si>
  <si>
    <t>M-Risk, NHS, STIP</t>
  </si>
  <si>
    <t>114228</t>
  </si>
  <si>
    <t>111312</t>
  </si>
  <si>
    <t>107202</t>
  </si>
  <si>
    <t>NORTH ATTLEBOROUGH- ATTLEBORO- INTERSTATE MAINTENANCE AND RELATED WORK ON I-295</t>
  </si>
  <si>
    <t>114657</t>
  </si>
  <si>
    <t>118621</t>
  </si>
  <si>
    <t>111660</t>
  </si>
  <si>
    <t>114939</t>
  </si>
  <si>
    <t>118547</t>
  </si>
  <si>
    <t>118548</t>
  </si>
  <si>
    <t>ROWE- SUPERSTRUCTURE REPLACEMENT, R-10-008, CYRUS STAGE ROAD OVER POTTER BROOK</t>
  </si>
  <si>
    <t>117037</t>
  </si>
  <si>
    <t>BFP, BR OFF, STIP</t>
  </si>
  <si>
    <t>FA - Bridge Formula Program - Local Off System Bridge</t>
  </si>
  <si>
    <t>BFPL</t>
  </si>
  <si>
    <t>TYRINGHAM- BRIDGE REPLACEMENT, T-10-003, JERUSALEM ROAD OVER HOP BROOK</t>
  </si>
  <si>
    <t>117064</t>
  </si>
  <si>
    <t>116721</t>
  </si>
  <si>
    <t>116898</t>
  </si>
  <si>
    <t>CHESTERFIELD- RECONSTRUCTION OF NORTH ROAD AND DAMON POND ROAD</t>
  </si>
  <si>
    <t>CHESTERFIELD</t>
  </si>
  <si>
    <t>117365</t>
  </si>
  <si>
    <t>110859</t>
  </si>
  <si>
    <t>118480</t>
  </si>
  <si>
    <t>105387</t>
  </si>
  <si>
    <t xml:space="preserve">WESTON- INTERSECTION IMPROVEMENTS BOSTON POST ROAD (ROUTE 20) AT WELLESLEY STREET </t>
  </si>
  <si>
    <t>120181</t>
  </si>
  <si>
    <t>WESTON- RECONSTRUCTION ON ROUTE 30</t>
  </si>
  <si>
    <t>MILTON- INTERSECTION IMPROVEMENTS SQUANTUM STREET AT ADAMS STREET</t>
  </si>
  <si>
    <t>105776</t>
  </si>
  <si>
    <t>FA - Bridge Formula Program - State Off System Bridge</t>
  </si>
  <si>
    <t>BFPS</t>
  </si>
  <si>
    <t>120928</t>
  </si>
  <si>
    <t>111308</t>
  </si>
  <si>
    <t>121256</t>
  </si>
  <si>
    <t>117604</t>
  </si>
  <si>
    <t>120180</t>
  </si>
  <si>
    <t>121464</t>
  </si>
  <si>
    <t>ATTLEBORO- NORTH ATTLEBOROUGH- GUIDE AND TRAFFIC SIGN REPLACEMENT ON INTERSTATE 295</t>
  </si>
  <si>
    <t>121257</t>
  </si>
  <si>
    <t>120177</t>
  </si>
  <si>
    <t>BFP, BR ON, STIP</t>
  </si>
  <si>
    <t>108591</t>
  </si>
  <si>
    <t>108588</t>
  </si>
  <si>
    <t>MILFORD- HOPKINTON- WESTBOROUGH- SOUTHBOROUGH- RESURFACING AND RELATED WORK ON I-495N</t>
  </si>
  <si>
    <t>110346</t>
  </si>
  <si>
    <t>113398</t>
  </si>
  <si>
    <t>117951</t>
  </si>
  <si>
    <t>111304</t>
  </si>
  <si>
    <t>114471</t>
  </si>
  <si>
    <t>111154</t>
  </si>
  <si>
    <t>120707</t>
  </si>
  <si>
    <t>117901</t>
  </si>
  <si>
    <t>107208</t>
  </si>
  <si>
    <t>110219</t>
  </si>
  <si>
    <t>108003</t>
  </si>
  <si>
    <t>ATTLEBORO- BRIDGE WIDENING, A-16-052, AND BRIDGE REMOVAL, A-16-062, I-295 RAMP OVER TEN MILE RIVER</t>
  </si>
  <si>
    <t>120792</t>
  </si>
  <si>
    <t>121264</t>
  </si>
  <si>
    <t>WORCESTER- BRIDGE RECONSTRUCTION OF W-44-083, HARRISON STREET OVER I-290 &amp; W-44-093, LAUREL STREET OVER I-290</t>
  </si>
  <si>
    <t>DUDLEY- BRIDGE REPLACEMENT, D-12-026, STATE ROUTE 131 OVER THE QUINEBAUG RIVER</t>
  </si>
  <si>
    <t>NORTON- INTERSECTION IMPROVEMENTS AT WEST MAIN STREET (ROUTE 123), NORTH WORCESTER STREET AND SOUTH WORCESTER STREET</t>
  </si>
  <si>
    <t>119245</t>
  </si>
  <si>
    <t>GREENFIELD- RESURFACING AND RELATED WORK ON MONTAGUE CITY ROAD</t>
  </si>
  <si>
    <t>108004</t>
  </si>
  <si>
    <t>BELMONT- COMMUNITY PATH, BELMONT COMPONENT OF THE MCRT (PHASE I)</t>
  </si>
  <si>
    <t>120182</t>
  </si>
  <si>
    <t>113049</t>
  </si>
  <si>
    <t>109549</t>
  </si>
  <si>
    <t>LYNN- REHABILITATION OF WESTERN AVENUE (ROUTE 107)</t>
  </si>
  <si>
    <t>113849</t>
  </si>
  <si>
    <t>121735</t>
  </si>
  <si>
    <t>MANSFIELD- MULTIMODAL ACCOMMODATION ON SCHOOL STREET, FROM SPRING STREET TO WEST STREET</t>
  </si>
  <si>
    <t>110101</t>
  </si>
  <si>
    <t>110225</t>
  </si>
  <si>
    <t>113974</t>
  </si>
  <si>
    <t>121046</t>
  </si>
  <si>
    <t>LEE- WEST STOCKBRIDGE- CLEANING AND PAINTING STRUCTURE STEEL AT L-05-044 (I-90 OVER ROUTE 20 &amp; HOUSATONIC RIVER) AND W-22-019 (I-90 OVER WILLIAMS RIVER)</t>
  </si>
  <si>
    <t>LEE - WEST STOCKBRIDGE</t>
  </si>
  <si>
    <t>110220</t>
  </si>
  <si>
    <t>120080</t>
  </si>
  <si>
    <t>116348</t>
  </si>
  <si>
    <t>111721</t>
  </si>
  <si>
    <t>111719</t>
  </si>
  <si>
    <t>110952</t>
  </si>
  <si>
    <t>111120</t>
  </si>
  <si>
    <t>111080</t>
  </si>
  <si>
    <t>110954</t>
  </si>
  <si>
    <t>110616</t>
  </si>
  <si>
    <t>113484</t>
  </si>
  <si>
    <t>111714</t>
  </si>
  <si>
    <t>112792</t>
  </si>
  <si>
    <t>121498</t>
  </si>
  <si>
    <t>119807</t>
  </si>
  <si>
    <t>DISTRICT 3- ADA REPAIRS AND IMPROVEMENTS AT VARIOUS LOCATIONS</t>
  </si>
  <si>
    <t>HOLYOKE- SOUTHAMPTON- TEMPLETON- WALES- WARE- WEST BROOKFIELD- WESTFIELD- WINCHENDON- ADA RETROFITS</t>
  </si>
  <si>
    <t>HOLYOKE - SOUTHAMPTON - TEMPLETON - WALES - WARE - WEST BROOKFIELD - WESTFIELD - WINCHENDON</t>
  </si>
  <si>
    <t>119987</t>
  </si>
  <si>
    <t>111373</t>
  </si>
  <si>
    <t>111924</t>
  </si>
  <si>
    <t>109294</t>
  </si>
  <si>
    <t>109292</t>
  </si>
  <si>
    <t>GREAT BARRINGTON- BRIDGE REPLACEMENT, G-11-014, STATE ROAD (ROUTES 7/23) OVER THE HOUSATONIC RIVER</t>
  </si>
  <si>
    <t>SALEM- PEABODY- BOSTON STREET IMPROVEMENTS</t>
  </si>
  <si>
    <t>PEABODY - SALEM</t>
  </si>
  <si>
    <t>114722</t>
  </si>
  <si>
    <t>113448</t>
  </si>
  <si>
    <t>119809</t>
  </si>
  <si>
    <t>GREAT BARRINGTON- RESURFACING AND RELATED WORK ON ROUTE 23/183</t>
  </si>
  <si>
    <t>HAVERHILL - METHUEN</t>
  </si>
  <si>
    <t>METHUEN- ADA RETROFITS AT VARIOUS LOCATIONS</t>
  </si>
  <si>
    <t>110045</t>
  </si>
  <si>
    <t>STOCKBRIDGE - WEST STOCKBRIDGE</t>
  </si>
  <si>
    <t>113850</t>
  </si>
  <si>
    <t>BLANDFORD - OTIS</t>
  </si>
  <si>
    <t>110860</t>
  </si>
  <si>
    <t>STURBRIDGE- CHARLTON- OXFORD- AUBURN- INTERSTATE MAINTENANCE AND RELATED WORK ON I-90</t>
  </si>
  <si>
    <t>AUBURN - CHARLTON - OXFORD - STURBRIDGE</t>
  </si>
  <si>
    <t>114082</t>
  </si>
  <si>
    <t>112401</t>
  </si>
  <si>
    <t>119243</t>
  </si>
  <si>
    <t>BURLINGTON- IMPROVEMENTS AT I-95 (ROUTE 128)/ROUTE 3 INTERCHANGE</t>
  </si>
  <si>
    <t>120791</t>
  </si>
  <si>
    <t>110495</t>
  </si>
  <si>
    <t>NFA - Multi-Modal Transportation Implementation</t>
  </si>
  <si>
    <t>110505</t>
  </si>
  <si>
    <t>110496</t>
  </si>
  <si>
    <t>110499</t>
  </si>
  <si>
    <t>110498</t>
  </si>
  <si>
    <t>READING- IMPROVEMENTS ON I-95</t>
  </si>
  <si>
    <t>119986</t>
  </si>
  <si>
    <t>REVERE- MALDEN- IMPROVEMENTS AT ROUTE 1 (NB) (PHASE 1)</t>
  </si>
  <si>
    <t>MALDEN - REVERE</t>
  </si>
  <si>
    <t>120082</t>
  </si>
  <si>
    <t>109768</t>
  </si>
  <si>
    <t>119545</t>
  </si>
  <si>
    <t>113701</t>
  </si>
  <si>
    <t>STERLING- STORMWATER DRAINAGE IMPROVEMENTS AT WACHUSETT RESERVOIR ON ROUTE 110 (METROPOLITAN ROAD)</t>
  </si>
  <si>
    <t>SUDBURY- WAYLAND- MASS CENTRAL RAIL TRAIL (MCRT)</t>
  </si>
  <si>
    <t>SUDBURY - WAYLAND</t>
  </si>
  <si>
    <t>SWAMPSCOTT- RAIL TRAIL CONSTRUCTION</t>
  </si>
  <si>
    <t>111026</t>
  </si>
  <si>
    <t>CLINTON- RECONSTRUCTION OF STERLING STREET (ROUTE 62), FROM WILLOW/LAWRENCE STREET TO MAIN STREET</t>
  </si>
  <si>
    <t>113739</t>
  </si>
  <si>
    <t>113975</t>
  </si>
  <si>
    <t>114042</t>
  </si>
  <si>
    <t>114225</t>
  </si>
  <si>
    <t>114377</t>
  </si>
  <si>
    <t>114416</t>
  </si>
  <si>
    <t>114111</t>
  </si>
  <si>
    <t>113890</t>
  </si>
  <si>
    <t>121698</t>
  </si>
  <si>
    <t>MEDFORD- READING- SOMERVILLE- STONEHAM- WINCHESTER- WOBURN- INTERSTATE PAVEMENT PRESERVATION ON I-93</t>
  </si>
  <si>
    <t>MEDFORD - READING - SOMERVILLE - STONEHAM - WINCHESTER - WOBURN</t>
  </si>
  <si>
    <t>119143</t>
  </si>
  <si>
    <t>117000</t>
  </si>
  <si>
    <t>121332</t>
  </si>
  <si>
    <t>WESTHAMPTON- BRIDGE REPLACEMENT, W-27-028, PERRY HILL ROAD OVER NORTH BROOK OF MANHAN RIVER</t>
  </si>
  <si>
    <t xml:space="preserve">SUTTON- SUPERSTRUCTURE REPLACEMENT, S-33-002, MANCHAUG ROAD OVER MUMFORD RIVER </t>
  </si>
  <si>
    <t>ADAMS- BRIDGE REPLACEMENT, A-04-038, QUALITY STREET OVER HOOSIC RIVER</t>
  </si>
  <si>
    <t>HAMPDEN- BRIDGE REPLACEMENT, H-04-004, ROCKADUNDEE BRIDGE OVER SCANTIC RIVER</t>
  </si>
  <si>
    <t>DANVERS- MIDDLETON- BRIDGE REPLACEMENT, D-03-009=M-20-005, ANDOVER STREET (SR 114) OVER IPSWICH RIVER</t>
  </si>
  <si>
    <t>112083</t>
  </si>
  <si>
    <t>114500</t>
  </si>
  <si>
    <t>114719</t>
  </si>
  <si>
    <t>114341</t>
  </si>
  <si>
    <t>114725</t>
  </si>
  <si>
    <t>114625</t>
  </si>
  <si>
    <t>121160</t>
  </si>
  <si>
    <t>NEW BEDFORD- INTERSECTION IMPROVEMENTS AT MOUNT PLEASANT STREET AND NASH ROAD</t>
  </si>
  <si>
    <t>BARNSTABLE- PARK AND RIDE EXPANSION AND IMPROVEMENTS AT THE ROUTE 132 PARK AND RIDE</t>
  </si>
  <si>
    <t>120645</t>
  </si>
  <si>
    <t>121697</t>
  </si>
  <si>
    <t>SHREWSBURY- REHABILITATION &amp; BOX WIDENING ON ROUTE 20, FROM ROUTE 9 TO SOUTH STREET</t>
  </si>
  <si>
    <t>113932</t>
  </si>
  <si>
    <t>114002</t>
  </si>
  <si>
    <t>114038</t>
  </si>
  <si>
    <t>114081</t>
  </si>
  <si>
    <t>113525</t>
  </si>
  <si>
    <t>116286</t>
  </si>
  <si>
    <t>112790</t>
  </si>
  <si>
    <t>114573</t>
  </si>
  <si>
    <t>113971</t>
  </si>
  <si>
    <t>113846</t>
  </si>
  <si>
    <t>114283</t>
  </si>
  <si>
    <t>114720</t>
  </si>
  <si>
    <t>114721</t>
  </si>
  <si>
    <t>114285</t>
  </si>
  <si>
    <t>114575</t>
  </si>
  <si>
    <t>114658</t>
  </si>
  <si>
    <t>113740</t>
  </si>
  <si>
    <t>114624</t>
  </si>
  <si>
    <t>114660</t>
  </si>
  <si>
    <t>115832</t>
  </si>
  <si>
    <t>115500</t>
  </si>
  <si>
    <t>116761</t>
  </si>
  <si>
    <t>114661</t>
  </si>
  <si>
    <t>114726</t>
  </si>
  <si>
    <t>114944</t>
  </si>
  <si>
    <t>114501</t>
  </si>
  <si>
    <t>114039</t>
  </si>
  <si>
    <t>114574</t>
  </si>
  <si>
    <t>114080</t>
  </si>
  <si>
    <t>114718</t>
  </si>
  <si>
    <t>113766</t>
  </si>
  <si>
    <t>113741</t>
  </si>
  <si>
    <t>117129</t>
  </si>
  <si>
    <t>114154</t>
  </si>
  <si>
    <t>114899</t>
  </si>
  <si>
    <t>115045</t>
  </si>
  <si>
    <t>112142</t>
  </si>
  <si>
    <t>114941</t>
  </si>
  <si>
    <t>LYNN- NAHANT- NORTHERN STRAND EXTENSION</t>
  </si>
  <si>
    <t>LYNN - NAHANT</t>
  </si>
  <si>
    <t>GREENFIELD- DOWNTOWN COMPLETE STREETS IMPROVEMENTS ON MAIN STREET (ROUTE 2A)</t>
  </si>
  <si>
    <t>LAWRENCE- ROADWAY RECONSTRUCTION ON AMESBURY STREET</t>
  </si>
  <si>
    <t>WESTPORT- INTERSECTION IMPROVEMENTS AT ROUTE 177 AND ROBERTS ROAD/TICKLE ROAD</t>
  </si>
  <si>
    <t>WESTPORT</t>
  </si>
  <si>
    <t>UXBRIDGE- REHABILITATION OF ROUTE 16 (DOUGLAS STREET), FROM TAFT HILL ROAD TO 200 FT WEST ON MAIN STREET</t>
  </si>
  <si>
    <t>BROOKLINE- REHABILITATION OF WASHINGTON STREET</t>
  </si>
  <si>
    <t>116722</t>
  </si>
  <si>
    <t>120832</t>
  </si>
  <si>
    <t>SHEFFIELD- SUPERSTRUCTURE REPLACEMENT, S-10-024, COUNTY ROAD OVER IRONWORKS BROOK</t>
  </si>
  <si>
    <t>BDBA, SC, WT</t>
  </si>
  <si>
    <t>117495</t>
  </si>
  <si>
    <t>CRRSAA, NFA MT, STIP-AI</t>
  </si>
  <si>
    <t>118723</t>
  </si>
  <si>
    <t>HOLYOKE- INTERSECTION IMPROVEMENTS AT BEECH STREET, RESNIC BOULEVARD, AND WEST FRANKLIN STREET</t>
  </si>
  <si>
    <t>STURBRIDGE- CHARLTON- INTERSECTION IMPROVEMENTS ON ROUTE 49 AT PUTNAM ROAD, WALKER POND ROAD &amp; ROUTE 20</t>
  </si>
  <si>
    <t>CHARLTON - STURBRIDGE</t>
  </si>
  <si>
    <t>EVERETT- INTERSECTION IMPROVEMENTS ON ROUTE 16</t>
  </si>
  <si>
    <t>LEE- INTERSECTION IMPROVEMENTS AT PARK STREET AND MAIN STREET (ROUTE 20)</t>
  </si>
  <si>
    <t>MEDFORD- INTERSECTION IMPROVEMENTS AT MAIN STREET/SOUTH STREET, MAIN STREET/MYSTIC VALLEY PARKWAY RAMPS, AND MAIN STREET/MYSTIC AVENUE</t>
  </si>
  <si>
    <t>AMESBURY- RIVERWALK CONNECTOR TO THE SALISBURY POINT GHOST TRAIL</t>
  </si>
  <si>
    <t>AVON- INTERSECTION IMPROVEMENTS AT ROUTE 28, SPRING STREET AND HARRISON BOULEVARD</t>
  </si>
  <si>
    <t>SOMERSET- INTERSECTION IMPROVEMENTS AT ROUTE 6 AND LEES RIVER AVE</t>
  </si>
  <si>
    <t>MEDFORD- SHARED USE PATH CONNECTION AT THE ROUTE 28/WELLINGTON UNDERPASS</t>
  </si>
  <si>
    <t>CHELSEA- PARK STREET &amp; PEARL STREET RECONSTRUCTION</t>
  </si>
  <si>
    <t>CAMBRIDGE- BRIDGE REPLACEMENT, C-01-026, MEMORIAL DRIVE OVER BROOKLINE STREET</t>
  </si>
  <si>
    <t xml:space="preserve">DUXBURY- BRIDGE REPLACEMENT, D-14-003 (438), POWDER POINT AVENUE OVER DUXBURY BAY </t>
  </si>
  <si>
    <t>WORCESTER- INTERSECTION IMPROVEMENTS AND RESURFACING ON CHANDLER STREET, FROM QUEEN STREET TO PARK AVENUE</t>
  </si>
  <si>
    <t>117234</t>
  </si>
  <si>
    <t>117333</t>
  </si>
  <si>
    <t>121694</t>
  </si>
  <si>
    <t>117486</t>
  </si>
  <si>
    <t>117436</t>
  </si>
  <si>
    <t>117709</t>
  </si>
  <si>
    <t>116760</t>
  </si>
  <si>
    <t>116953</t>
  </si>
  <si>
    <t>118714</t>
  </si>
  <si>
    <t>STONEHAM- DECK REPLACEMENT &amp; SUPERSTRUCTURE REPAIRS, S-27-006 (2L2), (ST 28) FELLSWAY WEST OVER I-93</t>
  </si>
  <si>
    <t>118725</t>
  </si>
  <si>
    <t>DISTRICT3 - DISTRICT4 - DISTRICT5</t>
  </si>
  <si>
    <t>WOBURN- INTERSTATE PAVEMENT PRESERVATION AND RELATED WORK ON I-95</t>
  </si>
  <si>
    <t>116597</t>
  </si>
  <si>
    <t>116947</t>
  </si>
  <si>
    <t>116676</t>
  </si>
  <si>
    <t>116716</t>
  </si>
  <si>
    <t>116801</t>
  </si>
  <si>
    <t>117124</t>
  </si>
  <si>
    <t>116724</t>
  </si>
  <si>
    <t>117650</t>
  </si>
  <si>
    <t>ANDOVER- TEWKSBURY- INTERSTATE MAINTENANCE AND RELATED WORKS ON I-93</t>
  </si>
  <si>
    <t>WALTHAM- INTERSTATE MAINTENANCE AND RELATED WORK ON I-95</t>
  </si>
  <si>
    <t>RANDOLPH- RESURFACING AND RELATED WORK ON ROUTE 24</t>
  </si>
  <si>
    <t>ATTLEBORO- NORTH ATTLEBOROUGH- MANSFIELD- FOXBOROUGH- RESURFACING AND RELATED WORK ON I-95</t>
  </si>
  <si>
    <t>AGAWAM- RESURFACING AND RELATED WORK ON ROUTE 57</t>
  </si>
  <si>
    <t>LAWRENCE- BRIDGE REPLACEMENT, L-04-012, SHORT STREET OVER SPICKET RIVER</t>
  </si>
  <si>
    <t>117648</t>
  </si>
  <si>
    <t>DUDLEY- SOUTHBRIDGE- RESURFACING AND RELATED WORK ON ROUTE 131</t>
  </si>
  <si>
    <t>LANCASTER- LEOMINSTER- INTERSTATE MAINTENANCE AND RELATED WORK ON I-190</t>
  </si>
  <si>
    <t>WESTFORD- INTERSTATE MAINTENANCE AND RELATED WORK ON I-495</t>
  </si>
  <si>
    <t>WEST SPRINGFIELD- INTERSTATE MAINTENANCE AND RELATED WORK ON I-91</t>
  </si>
  <si>
    <t>MIDDLEBORO- INTERSTATE MAINTENANCE AND RELATED WORK ON I-495</t>
  </si>
  <si>
    <t>FITCHBURG- ASHBY- RESURFACING AND RELATED WORK ON ROUTE 31</t>
  </si>
  <si>
    <t>ASHBY - FITCHBURG</t>
  </si>
  <si>
    <t>116453</t>
  </si>
  <si>
    <t>119242</t>
  </si>
  <si>
    <t>117598</t>
  </si>
  <si>
    <t>117003</t>
  </si>
  <si>
    <t>117539</t>
  </si>
  <si>
    <t>116450</t>
  </si>
  <si>
    <t>116554</t>
  </si>
  <si>
    <t>116675</t>
  </si>
  <si>
    <t>118959</t>
  </si>
  <si>
    <t>117128</t>
  </si>
  <si>
    <t>116502</t>
  </si>
  <si>
    <t>117756</t>
  </si>
  <si>
    <t>120829</t>
  </si>
  <si>
    <t>ANDOVER- BRIDGE REPLACEMENT, A-09-015, TEWKSBURY STREET OVER MBTA/BMRR</t>
  </si>
  <si>
    <t>ATHOL- BRIDGE REPLACEMENT, A-15-013, ST 2A/MAIN STREET OVER BMRR</t>
  </si>
  <si>
    <t>117996</t>
  </si>
  <si>
    <t>METHUEN- BRIDGE REPLACEMENT, M-17-026, ROUTE 213 EB/WB OVER THE METHUEN RAIL TRAIL</t>
  </si>
  <si>
    <t xml:space="preserve">MONSON- PALMER- BRIDGE REPLACEMENT, M-27-008=P-01-008, ROUTE 32 OVER QUABOAG RIVER </t>
  </si>
  <si>
    <t>117710</t>
  </si>
  <si>
    <t>PITTSFIELD- BRIDGE REPLACEMENT, P-10-039, WAHCONAH STREET OVER WEST BRANCH HOUSATONIC</t>
  </si>
  <si>
    <t>117131</t>
  </si>
  <si>
    <t>MONTAGUE- BRIDGE REPLACEMENT, M-28-034, NORTH LEVERETT ROAD OVER SAWMILL RIVER</t>
  </si>
  <si>
    <t>116952</t>
  </si>
  <si>
    <t>118826</t>
  </si>
  <si>
    <t xml:space="preserve">SPRINGFIELD- BRIDGE REPLACEMENT, S-24-017, ST. JAMES AVENUE OVER CSX &amp; S-24-071, ST. JAMES AVENUE OVER I-291 </t>
  </si>
  <si>
    <t>PITTSFIELD- BRIDGE REPLACEMENT, P-10-040, PONTOOSUC AVE OVER WEST BRANCH HOUSATONIC</t>
  </si>
  <si>
    <t>116718</t>
  </si>
  <si>
    <t>BELLINGHAM- BRIDGE REPLACEMENT, B-06-022, MAPLE STREET OVER I-495</t>
  </si>
  <si>
    <t>RUSSELL- BRIDGE REPLACEMENT, R-13-004, BLANDFORD STAGE RD OVER STAGE BROOK</t>
  </si>
  <si>
    <t>RUSSELL</t>
  </si>
  <si>
    <t>HUNTINGTON- BRIDGE REPLACEMENT, H-27-008, ST 112 WORTHINGTON ROAD OVER WATER POND BROOK</t>
  </si>
  <si>
    <t>HUNTINGTON</t>
  </si>
  <si>
    <t>NATICK- BRIDGE REPLACEMENT, N-03-010, SPEEN STREET OVER RR MBTA/CSX</t>
  </si>
  <si>
    <t>COLRAIN- BRIDGE REPLACEMENT, C-18-033, ADAMSVILLE ROAD OVER VINCENT BROOK</t>
  </si>
  <si>
    <t>118450</t>
  </si>
  <si>
    <t>CHARLTON- BRIDGE REPLACEMENT, C-06-019, US 20 STURBRIDGE ROAD OVER CADY BROOK</t>
  </si>
  <si>
    <t>CHARLTON</t>
  </si>
  <si>
    <t>NEWTON- BRIDGE REPLACEMENT, N-12-040, BOYLSTON STREET OVER GREEN LINE D</t>
  </si>
  <si>
    <t>GREAT BARRINGTON- BRIDGE REPLACEMENT, G-11-002, DIVISION STREET OVER HOUSATONIC RIVER</t>
  </si>
  <si>
    <t>REVERE- BRIDGE REPLACEMENT, R-05-015, REVERE BEACH PARKWAY OVER BROADWAY</t>
  </si>
  <si>
    <t>CHICOPEE- BRIDGE PRESERVATION, C-13-038, I-391 OVER (ST 116) CHICOPEE STREET</t>
  </si>
  <si>
    <t>120085</t>
  </si>
  <si>
    <t>HOLDEN- BRIDGE REPLACEMENT, H-18-004, SALISBURY STREET OVER PW RAILROAD</t>
  </si>
  <si>
    <t>AUBURN- BRIDGE REPLACEMENT, A-17-003, OXFORD STREET OVER KETTLE BROOK</t>
  </si>
  <si>
    <t>AUBURN- BRIDGE REPLACEMENT, A-17-038, US 20 (WB) WASHINGTON STREET OVER I-395</t>
  </si>
  <si>
    <t>ANDOVER- BRIDGE PRESERVATION, A-09-022, I-93 OVER MERRIMACK RIVER</t>
  </si>
  <si>
    <t>WORCESTER- SUPERSTRUCTURE REPLACEMENT, W-44-091, I-290 OVER EAST CENTRAL STREET</t>
  </si>
  <si>
    <t>BRAINTREE- BRIDGE REPLACEMENT, B-21-067, JW MAHER HIGHWAY OVER MONATIQUOT RIVER</t>
  </si>
  <si>
    <t>117900</t>
  </si>
  <si>
    <t xml:space="preserve">AMESBURY- HAVERHILL- LOWELL- METHUEN- BRIDGE PRESERVATION BUNDLE ALONG I-495 </t>
  </si>
  <si>
    <t>AMESBURY - HAVERHILL - LOWELL - METHUEN</t>
  </si>
  <si>
    <t>118958</t>
  </si>
  <si>
    <t>117411</t>
  </si>
  <si>
    <t>117127</t>
  </si>
  <si>
    <t>118828</t>
  </si>
  <si>
    <t>BDBA, NFA MT, NFA MUNI, SC</t>
  </si>
  <si>
    <t>116720</t>
  </si>
  <si>
    <t>117437</t>
  </si>
  <si>
    <t>117004</t>
  </si>
  <si>
    <t>117123</t>
  </si>
  <si>
    <t>117438</t>
  </si>
  <si>
    <t>117948</t>
  </si>
  <si>
    <t>118712</t>
  </si>
  <si>
    <t>117278</t>
  </si>
  <si>
    <t>118478</t>
  </si>
  <si>
    <t>118549</t>
  </si>
  <si>
    <t>118619</t>
  </si>
  <si>
    <t>118713</t>
  </si>
  <si>
    <t>116802</t>
  </si>
  <si>
    <t>117039</t>
  </si>
  <si>
    <t>116948</t>
  </si>
  <si>
    <t>116895</t>
  </si>
  <si>
    <t>116998</t>
  </si>
  <si>
    <t>120260</t>
  </si>
  <si>
    <t>BOSTON- BRIDGE PRESERVATION, B-16-357, B-16-358, B-16-359 AND B-16-369, I-90 (EB &amp; WB) OVER MBTA</t>
  </si>
  <si>
    <t>117126</t>
  </si>
  <si>
    <t>117334</t>
  </si>
  <si>
    <t>118620</t>
  </si>
  <si>
    <t>119808</t>
  </si>
  <si>
    <t>118957</t>
  </si>
  <si>
    <t>117038</t>
  </si>
  <si>
    <t>117711</t>
  </si>
  <si>
    <t>117277</t>
  </si>
  <si>
    <t>NFA - Local Aid - Bottleneck Reduction</t>
  </si>
  <si>
    <t>LOCAL</t>
  </si>
  <si>
    <t>117808</t>
  </si>
  <si>
    <t>117005</t>
  </si>
  <si>
    <t>116451</t>
  </si>
  <si>
    <t>116452</t>
  </si>
  <si>
    <t>116108</t>
  </si>
  <si>
    <t>117757</t>
  </si>
  <si>
    <t>DISTRICT 3-  APPLICATION OF REFLECTORIZED PAVEMENT MARKINGS AT VARIOUS LOCATIONS</t>
  </si>
  <si>
    <t>117597</t>
  </si>
  <si>
    <t>BDBA, NFA, NFA MT</t>
  </si>
  <si>
    <t>116719</t>
  </si>
  <si>
    <t>116449</t>
  </si>
  <si>
    <t>116553</t>
  </si>
  <si>
    <t>116897</t>
  </si>
  <si>
    <t>117840</t>
  </si>
  <si>
    <t>117809</t>
  </si>
  <si>
    <t>117839</t>
  </si>
  <si>
    <t>NEW BEDFORD- BICYCLE AND PEDESTRIAN RAMP CONSTRUCTION, ROUTE 6 (WB) TO MACARTHUR DRIVE</t>
  </si>
  <si>
    <t>EAST LONGMEADOW- RESURFACING AND RELATED WORK ON NORTH MAIN STREET (ROUTE 83)</t>
  </si>
  <si>
    <t>EAST LONGMEADOW</t>
  </si>
  <si>
    <t>MANSFIELD- CHAUNCY STREET (ROUTE 106) IMPROVEMENTS (PHASE 2)</t>
  </si>
  <si>
    <t>116844</t>
  </si>
  <si>
    <t>116454</t>
  </si>
  <si>
    <t>116717</t>
  </si>
  <si>
    <t>117125</t>
  </si>
  <si>
    <t>116800</t>
  </si>
  <si>
    <t>117040</t>
  </si>
  <si>
    <t>117651</t>
  </si>
  <si>
    <t>117949</t>
  </si>
  <si>
    <t>DISTRICT 6- INSTALLATION &amp; REPAIR OF IMPACT ATTENUATOR SYSTEMS AT VARIOUS LOCATIONS</t>
  </si>
  <si>
    <t>117192</t>
  </si>
  <si>
    <t>117898</t>
  </si>
  <si>
    <t>121493</t>
  </si>
  <si>
    <t>121259</t>
  </si>
  <si>
    <t>WEST SPRINGFIELD- ROOF REPLACEMENT AT MAINTENANCE DEPOT AT 2 ASHLEY AVENUE</t>
  </si>
  <si>
    <t>121258</t>
  </si>
  <si>
    <t>117952</t>
  </si>
  <si>
    <t>117335</t>
  </si>
  <si>
    <t>120081</t>
  </si>
  <si>
    <t>SPRINGFIELD- WEST SPRINGFIELD- BRIDGE REPLACEMENT, S-24-003=W-21-002, (US-20) PARK AVENUE OVER CONNECTICUT RIVER</t>
  </si>
  <si>
    <t>SPRINGFIELD - WEST SPRINGFIELD</t>
  </si>
  <si>
    <t>SOMERVILLE- BRIDGE PRESERVATION, S-17-031, I-93 (NB &amp; SB) FROM ROUTE 28 TO TEMPLE STREET (PHASE 2)</t>
  </si>
  <si>
    <t>MEDFORD- SOUTH MEDFORD CONNECTOR BIKE PATH</t>
  </si>
  <si>
    <t>116896</t>
  </si>
  <si>
    <t>118550</t>
  </si>
  <si>
    <t>117193</t>
  </si>
  <si>
    <t>GRAFTON- BRIDGE REPLACEMENT, G-08-020, (SR 140) SHREWSBURY STREET OVER MBTA/CSX RAILROAD</t>
  </si>
  <si>
    <t>CHARLEMONT- BRIDGE REPLACEMENT, C-05-010, ROUTE 8A OVER DEERFIELD RIVER</t>
  </si>
  <si>
    <t>BOSTON- BRIDGE REPLACEMENT, B-16-165, BLUE HILL AVENUE OVER RAILROAD</t>
  </si>
  <si>
    <t>REVERE- STATE ROAD BEACHMONT CONNECTOR</t>
  </si>
  <si>
    <t>117412</t>
  </si>
  <si>
    <t>120983</t>
  </si>
  <si>
    <t>DISTRICT 5- HIGHWAY SWEEPING AT VARIOUS LOCATIONS</t>
  </si>
  <si>
    <t>121157</t>
  </si>
  <si>
    <t>DISTRICT 5- SCHEDULED AND EMERGENCY DRAINAGE AND EROSION REPAIRS AT VARIOUS LOCATIONS</t>
  </si>
  <si>
    <t>121047</t>
  </si>
  <si>
    <t>FALL RIVER- SOMERSET- ELECTRICAL UPGRADES AND SAFETY IMPROVEMENTS, F-02-058=S-16-008, I-195 OVER THE TAUNTON RIVER (BRAGA BRIDGE)</t>
  </si>
  <si>
    <t>119677</t>
  </si>
  <si>
    <t>120981</t>
  </si>
  <si>
    <t>LYNN- TARGETED SAFETY AND MULTIMODAL IMPROVEMENTS (PLAYBOOK PRIORITY CORRIDORS)</t>
  </si>
  <si>
    <t>DANVERS- RAIL TRAIL WEST EXTENSION (PHASE 3)</t>
  </si>
  <si>
    <t>DANVERS</t>
  </si>
  <si>
    <t>TEWKSBURY- INTERSECTION IMPROVEMENTS AT MAIN STREET/PLEASANT STREET &amp; NORTH STREET/EAST STREET</t>
  </si>
  <si>
    <t>CANTON- MILTON- ROADWAY RECONSTRUCTION ON ROUTE 138, FROM ROYALL STREET TO DOLLAR LANE</t>
  </si>
  <si>
    <t>CANTON - MILTON</t>
  </si>
  <si>
    <t>117950</t>
  </si>
  <si>
    <t>119536</t>
  </si>
  <si>
    <t>MIDDLEBOROUGH- CONSTRUCTION OF MODULAR OFFICES AND ASSOCIATED SITE WORK AT VINE STREET AND WEST GROVE STREET (ROUTE 28) MAINTENANCE DEPOTS</t>
  </si>
  <si>
    <t>NFA FAC, RE-AD</t>
  </si>
  <si>
    <t>D-B, NGB, STIP</t>
  </si>
  <si>
    <t>118827</t>
  </si>
  <si>
    <t>118832</t>
  </si>
  <si>
    <t>118835</t>
  </si>
  <si>
    <t>118834</t>
  </si>
  <si>
    <t>118830</t>
  </si>
  <si>
    <t>118831</t>
  </si>
  <si>
    <t>120460</t>
  </si>
  <si>
    <t>121540</t>
  </si>
  <si>
    <t>121021</t>
  </si>
  <si>
    <t>121092</t>
  </si>
  <si>
    <t>120461</t>
  </si>
  <si>
    <t>121204</t>
  </si>
  <si>
    <t>121734</t>
  </si>
  <si>
    <t>120874</t>
  </si>
  <si>
    <t>120929</t>
  </si>
  <si>
    <t>120643</t>
  </si>
  <si>
    <t>DISTRICT 6- SCHEDULED &amp; EMERGENCY DRAWBRIDGE MAINTENANCE, REPAIR AND OPERATION AT VARIOUS LOCATIONS</t>
  </si>
  <si>
    <t>121391</t>
  </si>
  <si>
    <t>CRC, MHS</t>
  </si>
  <si>
    <t>WILLIAMSTOWN- ROUTE 7 ACCESS IMPROVEMENTS AT MOUNT GREYLOCK REGIONAL SCHOOL</t>
  </si>
  <si>
    <t>120504</t>
  </si>
  <si>
    <t>120568</t>
  </si>
  <si>
    <t>DISTRICT 1- SCHEDULED &amp; EMERGENCY FACILITY REPAIRS/IMPROVEMENTS AT VARIOUS LOCATIONS</t>
  </si>
  <si>
    <t>121203</t>
  </si>
  <si>
    <t>DISTRICT 1- VEGETATION MANAGEMENT (MECHANICAL) AT VARIOUS LOCATIONS</t>
  </si>
  <si>
    <t>120708</t>
  </si>
  <si>
    <t>DISTRICT 1- DRAINAGE REPAIRS AT VARIOUS LOCATIONS ON I-90</t>
  </si>
  <si>
    <t>SC, WT</t>
  </si>
  <si>
    <t>120749</t>
  </si>
  <si>
    <t>DISTRICT 1- GUARD RAIL REPAIRS AT VARIOUS LOCATIONS ON I-90</t>
  </si>
  <si>
    <t>120927</t>
  </si>
  <si>
    <t>DISTRICT 1- ROADWAY REPAIR AND SLOPE STABILIZATION AT VARIOUS LOCATIONS ON I-90</t>
  </si>
  <si>
    <t>121205</t>
  </si>
  <si>
    <t>DISTRICT 1- SCHEDULED AND EMERGENCY BRIDGE REPAIRS AT VARIOUS LOCATIONS ON I-90</t>
  </si>
  <si>
    <t>MIDDLEBOROUGH- BRIDGE PRESERVATION, M-18-017 (463), I-495 OVER ROUTE 105 &amp; MBTA/MACRR</t>
  </si>
  <si>
    <t>DISTRICT 5- CLEANING AT BRIDGE LOCATIONS ALONG THE I-495 CORRIDOR</t>
  </si>
  <si>
    <t>121699</t>
  </si>
  <si>
    <t>120876</t>
  </si>
  <si>
    <t>BOSTON- SCHEDULED AND EMERGENCY WATER QUALITY CONTROL STRUCTURES (WQCS) CLEAN OUT &amp; REPAIR IN I-90 &amp; I-93 TUNNELS</t>
  </si>
  <si>
    <t>120984</t>
  </si>
  <si>
    <t>DISTRICT 6- SCHEDULED &amp; EMERGENCY VEGETATION MANAGEMENT (MECHANICAL) AT VARIOUS LOCATIONS</t>
  </si>
  <si>
    <t>MHS, NFA MT, SC, TOB</t>
  </si>
  <si>
    <t>121539</t>
  </si>
  <si>
    <t>120750</t>
  </si>
  <si>
    <t>DISTRICT 6- SCHEDULED &amp; EMERGENCY TREE TRIMMING &amp; SIGHT DISTANCE IMPROVEMENT AT VARIOUS LOCATIONS</t>
  </si>
  <si>
    <t>120506</t>
  </si>
  <si>
    <t>120390</t>
  </si>
  <si>
    <t>DISTRICT 6- DEPLOYMENT OF TEMPORARY TRAFFIC CONTROL AT VARIOUS LOCATIONS</t>
  </si>
  <si>
    <t>BUCKLAND- RECONSTRUCTION OF UPPER NORTH STREET</t>
  </si>
  <si>
    <t>EASTHAMPTON- MOUNTAIN VIEW SCHOOL IMPROVEMENTS (SRTS)</t>
  </si>
  <si>
    <t>121090</t>
  </si>
  <si>
    <t>DISTRICT 2- SCHEDULED AND EMERGENCY BRIDGE SUBSTRUCTURE REPAIRS AT VARIOUS LOCATIONS</t>
  </si>
  <si>
    <t>121254</t>
  </si>
  <si>
    <t>121465</t>
  </si>
  <si>
    <t>DISTRICT 2- SCHEDULED AND EMERGENCY BRIDGE DECK AND JOINT REPAIRS AT VARIOUS LOCATIONS</t>
  </si>
  <si>
    <t>120828</t>
  </si>
  <si>
    <t>DISTRICT 2- SCHEDULED AND EMERGENCY STRUCTURAL REPAIRS AT VARIOUS LOCATIONS</t>
  </si>
  <si>
    <t>120982</t>
  </si>
  <si>
    <t>DISTRICT 2- SCHEDULED AND EMERGENCY STRUCTURAL AND SUBSTRUCTURE REPAIRS AT VARIOUS LOCATIONS ON I-90</t>
  </si>
  <si>
    <t>121156</t>
  </si>
  <si>
    <t>DISTRICT 2- SCHEDULED AND EMERGENCY DRAINAGE PIPE AND CATCH BASIN CLEANING AT VARIOUS LOCATIONS</t>
  </si>
  <si>
    <t>121089</t>
  </si>
  <si>
    <t>DISTRICT 2- APPLICATION OF REFLECTORIZED PAVEMENT MARKINGS  AT VARIOUS LOCATIONS</t>
  </si>
  <si>
    <t>121206</t>
  </si>
  <si>
    <t>121497</t>
  </si>
  <si>
    <t>120463</t>
  </si>
  <si>
    <t>DISTRICT 2- SCHEDULED AND EMERGENCY FACILITY REPAIRS AT VARIOUS LOCATIONS</t>
  </si>
  <si>
    <t>GREENFIELD- MONTAGUE- BRIDGE REPLACEMENT, G-12-002, TURNERS FALLS ROAD OVER CONNECTICUT RIVER, M-28-015, 5TH STREET OVER CANAL, M-28-16A, 6TH STREET OVER CANAL</t>
  </si>
  <si>
    <t>DEDHAM- IMPROVEMENTS AT AVERY ELEMENTARY (SRTS)</t>
  </si>
  <si>
    <t>BROOKLINE- IMPROVEMENTS AT WILLIAM H. LINCOLN SCHOOL (SRTS)</t>
  </si>
  <si>
    <t>120569</t>
  </si>
  <si>
    <t>DISTRICT 5- SCHEDULED AND EMERGENCY CATCH BASIN AND PIPE CLEANING AT VARIOUS LOCATIONS (EXCLUDING THE ISLANDS)</t>
  </si>
  <si>
    <t>121572</t>
  </si>
  <si>
    <t>DISTRICT 5- SCHEDULED AND EMERGENCY GUARDRAIL AND CABLE BARRIER REPAIRS AT VARIOUS LOCATIONS</t>
  </si>
  <si>
    <t>120458</t>
  </si>
  <si>
    <t>DISTRICT 5- SCHEDULED AND EMERGENCY TREE TRIMMING, REMOVAL, AND SIGHT DISTANCE CLEARING AT VARIOUS LOCATIONS, AREAS A,B, &amp; C</t>
  </si>
  <si>
    <t>121045</t>
  </si>
  <si>
    <t>120572</t>
  </si>
  <si>
    <t>121091</t>
  </si>
  <si>
    <t>120830</t>
  </si>
  <si>
    <t>120573</t>
  </si>
  <si>
    <t>DISTRICT 5- SCHEDULED AND EMERGENCY SALT STORAGE SHED AND LIQUID TANK REPAIRS AT VARIOUS LOCATIONS (INCLUDING MARTHA'S VINEYARD)</t>
  </si>
  <si>
    <t>121695</t>
  </si>
  <si>
    <t>120709</t>
  </si>
  <si>
    <t>DISTRICT 3- SCHEDULED AND EMERGENCY FACILITY AND SALT SHED REPAIRS AND IMPROVEMENTS AT VARIOUS LOCATIONS</t>
  </si>
  <si>
    <t>121573</t>
  </si>
  <si>
    <t>DISTRICT 5- SCHEDULED AND EMERGENCY FACILITY REPAIRS AND IMPROVEMENTS AT VARIOUS LOCATIONS</t>
  </si>
  <si>
    <t>120457</t>
  </si>
  <si>
    <t>120570</t>
  </si>
  <si>
    <t>DISTRICT 6- SCHEDULED &amp; EMERGENCY DRAINAGE REPAIRS AND IMPROVEMENTS AT VARIOUS LOCATIONS</t>
  </si>
  <si>
    <t>120505</t>
  </si>
  <si>
    <t>DISTRICT 5- PAVEMENT REPAIRS AT VARIOUS LOCATIONS (EXCLUDING THE ISLANDS)</t>
  </si>
  <si>
    <t>NFA - Local Aid - Municipal Pavement</t>
  </si>
  <si>
    <t>121401</t>
  </si>
  <si>
    <t>DISTRICT 5- APPLICATION OF REFLECTORIZED PAVEMENT MARKINGS AT VARIOUS LOCATIONS (EXCLUDING NANTUCKET ISLAND)</t>
  </si>
  <si>
    <t>DISTRICT 4- SCHEDUELD &amp; EMERGENCY FACILITY REPAIR &amp; IMPROVEMENTS AT VARIOUS LOCATIONS</t>
  </si>
  <si>
    <t>121158</t>
  </si>
  <si>
    <t>121466</t>
  </si>
  <si>
    <t>DISTRICT 4- SCHEDULED &amp; EMERGENCY TREE TRIMMING, REMOVAL AND SIGHT DISTANCE CLEARING AT VARIOUS LOCATIONS</t>
  </si>
  <si>
    <t>120459</t>
  </si>
  <si>
    <t xml:space="preserve">DISTRICT 5- SCHEDULED AND EMERGENCY TREE TRIMMING, REMOVAL, AND SIGHT DISTANCE CLEARING AT VARIOUS LOCATIONS - AREA D </t>
  </si>
  <si>
    <t>121632</t>
  </si>
  <si>
    <t>DISTRICT 4- CRACK SEALING AT VARIOUS LOCATIONS</t>
  </si>
  <si>
    <t>DISTRICT 4- SCHEDULED &amp; EMERGENCY DRAWBRIDGE OPERATION, REPAIRS AND RELATED WORK AT VARIOUS LOCATIONS</t>
  </si>
  <si>
    <t>DISTRICT 4- SCHEDULED &amp; EMERGENCY BRIDGE DECK AND JOINT REPAIRS AT VARIOUS LOCATIONS</t>
  </si>
  <si>
    <t>121255</t>
  </si>
  <si>
    <t>DISTRICT 4- SCHEDULED &amp; EMERGENCY CLEANING OF DRAINAGE STRUCTURES AND PIPES AT VARIOUS LOCATIONS</t>
  </si>
  <si>
    <t>121494</t>
  </si>
  <si>
    <t>DISTRICT 4- VEGETATION MANAGEMENT (MECHANICAL) AND MOWING AT VARIOUS LOCATIONS</t>
  </si>
  <si>
    <t>120642</t>
  </si>
  <si>
    <t>120986</t>
  </si>
  <si>
    <t>DISTRICT 4- SCHEDULED AND EMERGENCY REPAIRS TO IMPACT ATTENUATORS AT VARIOUS LOCATIONS</t>
  </si>
  <si>
    <t>121392</t>
  </si>
  <si>
    <t>121390</t>
  </si>
  <si>
    <t>DISTRICT 4- SCHEDULED &amp; EMERGENCY SUBSTRUCTURE REPAIRS AT VARIOUS LOCATIONS</t>
  </si>
  <si>
    <t>DISTRICT 4- SCHEDULED &amp; EMERGENCY BRIDGE STRUCTURAL REPAIRS (INCLUDING PAINTING) AT VARIOUS LOCATIONS</t>
  </si>
  <si>
    <t>121571</t>
  </si>
  <si>
    <t>DISTRICT 3- SCHEDULED AND EMERGENCY SUBSTRUCTURE AND STRUCTURAL REPAIRS AT VARIOUS LOCATIONS</t>
  </si>
  <si>
    <t>SHREWSBURY - WORCESTER</t>
  </si>
  <si>
    <t>121696</t>
  </si>
  <si>
    <t>120571</t>
  </si>
  <si>
    <t>FRAMINGHAM- BRIDGE PRESERVATION, F-07-050, STATE ROUTE 9 OVER I-90</t>
  </si>
  <si>
    <t>CHELSEA- IMPROVEMENTS AT MARY C. BURKE ELEMENTARY (SRTS)</t>
  </si>
  <si>
    <t>SHARON- COTTAGE STREET SCHOOL IMPROVEMENTS (SRTS)</t>
  </si>
  <si>
    <t>GROVELAND- IMPROVEMENTS AT DR. ELMER S. BAGNALL ELEMENTARY SCHOOL (SRTS)</t>
  </si>
  <si>
    <t>STURBRIDGE- IMPROVEMENTS AT BURGESS ELEMENTARY SCHOOL (SRTS)</t>
  </si>
  <si>
    <t>FRAMINGHAM- IMPROVEMENTS AT HARMONY GROVE ELEMENTARY SCHOOL (SRTS)</t>
  </si>
  <si>
    <t xml:space="preserve">FITCHBURG- IMPROVEMENTS AT MEMORIAL MIDDLE SCHOOL (SRTS) </t>
  </si>
  <si>
    <t>121025</t>
  </si>
  <si>
    <t>HOLYOKE- LONGMEADOW- WARREN- WESTFIELD- BRIDGE PRESERVATION, H-21-042, L-14-002, W-07-028, W-07-030, W-25-044</t>
  </si>
  <si>
    <t>RE-DIS</t>
  </si>
  <si>
    <t>HOLYOKE - LONGMEADOW - WARREN - WESTFIELD</t>
  </si>
  <si>
    <t>121026</t>
  </si>
  <si>
    <t>LEOMINSTER- UXBRIDGE- BRIDGE PRESERVATION- L-08-038, U-02-047, U-02-048, U-02-058, U-02-063</t>
  </si>
  <si>
    <t>LEOMINSTER - UXBRIDGE</t>
  </si>
  <si>
    <t>121027</t>
  </si>
  <si>
    <t>BOXFORD- MERRIMAC- PEABODY- BRIDGE PRESERVATION- B-19-010, B-19-012, M-16-006, P-03-027, P-03-037 &amp; P-03-051</t>
  </si>
  <si>
    <t>BOXFORD - MERRIMAC - PEABODY</t>
  </si>
  <si>
    <t>DISTRICT 5- OFF-SYSTEM BRIDGE BUNDLE, D-14-008, L-01-011, L-01-015, M-03-018, P-13-031, P-13-035, W-06-038 (DB)</t>
  </si>
  <si>
    <t>D-B, RE-DIS</t>
  </si>
  <si>
    <t>DUXBURY - LAKEVILLE - MANSFIELD - PLYMOUTH - WAREHAM</t>
  </si>
  <si>
    <t>120875</t>
  </si>
  <si>
    <t>DISTRICT 3- RESURFACING AND RELATED WORK AT VARIOUS LOCATIONS (MUNICIPAL ROADWAYS)</t>
  </si>
  <si>
    <t>NFA MUNI</t>
  </si>
  <si>
    <t>MANSFIELD- CORRIDOR IMPROVEMENTS ON CHAUNCY STREET (ROUTE 106) FROM STATE ROUTE 140 TO COPELAND DRIVE</t>
  </si>
  <si>
    <t>121159</t>
  </si>
  <si>
    <t>DISTRICT 6- RESURFACING AND RELATED WORK AT VARIOUS LOCATIONS</t>
  </si>
  <si>
    <t>DISTRICT 5- ITS ROADWAY EQUIPMENT FOR HIGHWAY OPERATIONS</t>
  </si>
  <si>
    <t>WELLESLEY- DRAINAGE IMPROVEMENTS ALONG ROUTE 9 AND CULVERT REPLACEMENTS OVER BOULDER BROOK FOR FLOOD MITIGATION</t>
  </si>
  <si>
    <t>WELLESLEY</t>
  </si>
  <si>
    <t>FA - Promoting Resilient Operations for Transformative, Efficient, and Cost-saving Transportation (PROTECT)</t>
  </si>
  <si>
    <t>ATHOL- PHILLIPSTON- TEMPLETON- BRIDGE PRESERVATION OF 8 BRIDGE CROSSINGS ALONG ROUTE 2</t>
  </si>
  <si>
    <t xml:space="preserve">DISTRICT 5- SCHEDULED AND EMERGENCY STEEL AND CONCRETE BEAM REPAIRS AT VARIOUS LOCATIONS </t>
  </si>
  <si>
    <t>FALL RIVER- EXPANDED METAL SHIELDING INSTALLATION ON F-02-058 (3TK), I-195 (EB/WB) OVER TAUNTON RIVER</t>
  </si>
  <si>
    <t>WORCESTER- BRIDGE PRESERVATION, W-44-117 (1XC), ARARAT STREET OVER I-190</t>
  </si>
  <si>
    <t>NORTHBOROUGH- BRIDGE PRESERVATION, N-20-025 (1R8, 1R9), I-290 OVER MDC AQUEDUCT AND CSX RAILROAD</t>
  </si>
  <si>
    <t>DARTMOUTH TO WAREHAM- GUIDE AND TRAFFIC SIGN REPLACEMENT ON A SECTION OF INTERSTATE 195</t>
  </si>
  <si>
    <t>WAREHAM TO RAYNHAM- GUIDE AND TRAFFIC SIGN REPLACEMENT ON A SECTION OF INTERSTATE 495</t>
  </si>
  <si>
    <t>SANDWICH- BRIDGE PRESERVATION, S-04-007 (4BB) AND S-04-010 (4BC), QUAKER MEETING HOUSE ROAD OVER ROUTE 6/MID-CAPE HIGHWAY</t>
  </si>
  <si>
    <t>BURLINGTON- LYNNFIELD- WAKEFIELD- WOBURN- BRIDGE PRESERVATION OF 10 BRIDGES CARRYING I-95</t>
  </si>
  <si>
    <t>BOSTON- BRIDGE PRESERVATION, B-16-236 (39M, 39P, 39U, 39W, 39Y), 5 BRIDGES CARRYING STATE ROUTE 1A (EAST BOSTON EXPRESSWAY NB/SB) AND RAMPS</t>
  </si>
  <si>
    <t>MEDFORD- BRIDGE PRESERVATION OF 10 BRIDGES CARRYING I-93</t>
  </si>
  <si>
    <t>SFY2028</t>
  </si>
  <si>
    <t xml:space="preserve">Est SFY 2027 Spending </t>
  </si>
  <si>
    <t>3702</t>
  </si>
  <si>
    <t>3A STERLING</t>
  </si>
  <si>
    <t>5725</t>
  </si>
  <si>
    <t>5A BOURNE/SAGAMORE</t>
  </si>
  <si>
    <t>5745</t>
  </si>
  <si>
    <t>5D TRURO</t>
  </si>
  <si>
    <t>5748</t>
  </si>
  <si>
    <t>5D BARNSTABLE</t>
  </si>
  <si>
    <t>HAVING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((dbo_dmf_ExpenseDetail.District)="H009") AND ((dbo_dmf_ExpenseDetail.Unit)&lt;&gt;"0704" And (dbo_dmf_ExpenseDetail.Unit)&lt;&gt;"0705" And (dbo_dmf_ExpenseDetail.Unit)&lt;&gt;"0719" And (dbo_dmf_ExpenseDetail.Unit)&lt;&gt;"0722" And (dbo_dmf_ExpenseDetail.Unit)&lt;&gt;"0740" And (dbo_dmf_ExpenseDetail.Unit)&lt;&gt;"0741") AND ((dbo_dmf_ExpenseDetail.Object)="A01") AND ((dbo_dmf_ExpenseDetail.Budget_Fiscal_Year)&gt;2016))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((dbo_dmf_ExpenseDetail.District)="H010") AND ((dbo_dmf_ExpenseDetail.Unit)&lt;&gt;"0706" And (dbo_dmf_ExpenseDetail.Unit)&lt;&gt;"0707") AND ((dbo_dmf_ExpenseDetail.Object)="A01") AND ((dbo_dmf_ExpenseDetail.Budget_Fiscal_Year)&gt;2016))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((dbo_dmf_ExpenseDetail.District)="H100") AND ((dbo_dmf_ExpenseDetail.Unit)="1291" Or (dbo_dmf_ExpenseDetail.Unit)="1299") AND ((dbo_dmf_ExpenseDetail.Object)="A01") AND ((dbo_dmf_ExpenseDetail.Budget_Fiscal_Year)&gt;2016))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((dbo_dmf_ExpenseDetail.District)="H100") AND ((dbo_dmf_ExpenseDetail.Unit)&gt;"1700" And (dbo_dmf_ExpenseDetail.Unit)&lt;"1794")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((dbo_dmf_ExpenseDetail.District)="H200") AND ((dbo_dmf_ExpenseDetail.Unit)="2291" Or (dbo_dmf_ExpenseDetail.Unit)="2299")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((dbo_dmf_ExpenseDetail.District)="H200") AND ((dbo_dmf_ExpenseDetail.Unit)&gt;"2700" And (dbo_dmf_ExpenseDetail.Unit)&lt;"2794")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((dbo_dmf_ExpenseDetail.District)="H300") AND ((dbo_dmf_ExpenseDetail.Unit)="3291")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((dbo_dmf_ExpenseDetail.District)="H300") AND ((dbo_dmf_ExpenseDetail.Unit)&gt;"3700" And (dbo_dmf_ExpenseDetail.Unit)&lt;"3794")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((dbo_dmf_ExpenseDetail.Unit)="4291" Or (dbo_dmf_ExpenseDetail.Unit)="4299")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((dbo_dmf_ExpenseDetail.Unit)&gt;"4700" And (dbo_dmf_ExpenseDetail.Unit)&lt;"4747")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((dbo_dmf_ExpenseDetail.Unit)="4761")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((dbo_dmf_ExpenseDetail.Unit)="4762")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((dbo_dmf_ExpenseDetail.Unit)="4764")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((dbo_dmf_ExpenseDetail.Unit)="4791")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((dbo_dmf_ExpenseDetail.District)="H500") AND ((dbo_dmf_ExpenseDetail.Unit)="5291" Or (dbo_dmf_ExpenseDetail.Unit)="5299")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((dbo_dmf_ExpenseDetail.District)="H500") AND ((dbo_dmf_ExpenseDetail.Unit)&gt;"5700" And (dbo_dmf_ExpenseDetail.Unit)&lt;"5792")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((dbo_dmf_ExpenseDetail.District)="H600") AND ((dbo_dmf_ExpenseDetail.Unit)="6120")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((dbo_dmf_ExpenseDetail.District)="H600") AND ((dbo_dmf_ExpenseDetail.Unit)&gt;"6700" And (dbo_dmf_ExpenseDetail.Unit)&lt;"6724")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((dbo_dmf_ExpenseDetail.District)="H600") AND ((dbo_dmf_ExpenseDetail.Unit)="6760" Or (dbo_dmf_ExpenseDetail.Unit)="6291" Or (dbo_dmf_ExpenseDetail.Unit)="6340" Or (dbo_dmf_ExpenseDetail.Unit)="6350") AND ((dbo_dmf_ExpenseDetail.Object)="A01") AND ((dbo_dmf_ExpenseDetail.Budget_Fiscal_Year)&gt;2017))</t>
  </si>
  <si>
    <t>HAVING (((dbo_dmf_ExpenseDetail.Budget_Fiscal_Year)&gt;2018))</t>
  </si>
  <si>
    <t>0701</t>
  </si>
  <si>
    <t>STATEWIDE OPERATIONS</t>
  </si>
  <si>
    <t>0730</t>
  </si>
  <si>
    <t>BRIDGEWATER MAINTENANCE GARAGE</t>
  </si>
  <si>
    <t>H010</t>
  </si>
  <si>
    <t>HIGHWAY MAINTENANCE</t>
  </si>
  <si>
    <t>0710</t>
  </si>
  <si>
    <t>0713</t>
  </si>
  <si>
    <t>PERMITS</t>
  </si>
  <si>
    <t>0715</t>
  </si>
  <si>
    <t>MAINTENANCE MANAGEMENT</t>
  </si>
  <si>
    <t>0716</t>
  </si>
  <si>
    <t>BUILDING STRUCTURES</t>
  </si>
  <si>
    <t>D3 MAINT AREA A</t>
  </si>
  <si>
    <t>D3 TRAFFIC / ELECTRICIANS</t>
  </si>
  <si>
    <t>D3 MAINT AREA B</t>
  </si>
  <si>
    <t>D3 MAINT AREA B WESTON</t>
  </si>
  <si>
    <t>D3 MAINT AREA C</t>
  </si>
  <si>
    <t>D3 MAINT AREA C AUBURN</t>
  </si>
  <si>
    <t>D3 MAINTENANCE MECHANICS</t>
  </si>
  <si>
    <t>D6 Maintenance Depot C, Weston</t>
  </si>
  <si>
    <t>D6 Maintenance Depot A, Charlestown</t>
  </si>
  <si>
    <t>D6 Maintenance Depot B, Westwood</t>
  </si>
  <si>
    <t>D6 Maintenance Depot D, Milton</t>
  </si>
  <si>
    <t>0210</t>
  </si>
  <si>
    <t>Highway Capital Projects Fund</t>
  </si>
  <si>
    <t>620C</t>
  </si>
  <si>
    <t>AO20CH383S33 Accelerating Transportation Investment</t>
  </si>
  <si>
    <t>2019-2023 AVG:</t>
  </si>
  <si>
    <t>AVG 2020-2023:</t>
  </si>
  <si>
    <t>Projections Beyond CF SFY 5</t>
  </si>
  <si>
    <t>Encumb or CAPE Beyond CF SFY 5</t>
  </si>
  <si>
    <t>51.5</t>
  </si>
  <si>
    <t>41.75</t>
  </si>
  <si>
    <t>NGB, PODI, STIP</t>
  </si>
  <si>
    <t>26</t>
  </si>
  <si>
    <t>45</t>
  </si>
  <si>
    <t>123087</t>
  </si>
  <si>
    <t>61</t>
  </si>
  <si>
    <t>48</t>
  </si>
  <si>
    <t>50.25</t>
  </si>
  <si>
    <t>GEORGETOWN- RECONSTRUCTION ON ROUTE 97 (W. MAIN STREET) FROM MOULTON STREET TO GROVELAND T.L.</t>
  </si>
  <si>
    <t>GEORGETOWN</t>
  </si>
  <si>
    <t>47</t>
  </si>
  <si>
    <t>40</t>
  </si>
  <si>
    <t>54.5</t>
  </si>
  <si>
    <t>39.5</t>
  </si>
  <si>
    <t>123775</t>
  </si>
  <si>
    <t>52</t>
  </si>
  <si>
    <t>62.5</t>
  </si>
  <si>
    <t>123409</t>
  </si>
  <si>
    <t>65.5</t>
  </si>
  <si>
    <t>47.5</t>
  </si>
  <si>
    <t>LEOMINSTER- RECONSTRUCTION/REHABILITATION ON ROUTE 12 (CENTRAL STREET), INCLUDING REHABILITATION OF L-08-022</t>
  </si>
  <si>
    <t>55.5</t>
  </si>
  <si>
    <t>LOWELL- CONNECTOR RECONSTRUCTION, FROM THORNDIKE STREET TO GORHAM STREET</t>
  </si>
  <si>
    <t>2028</t>
  </si>
  <si>
    <t>57</t>
  </si>
  <si>
    <t>54</t>
  </si>
  <si>
    <t>68</t>
  </si>
  <si>
    <t>49.5</t>
  </si>
  <si>
    <t>122282</t>
  </si>
  <si>
    <t>28.5</t>
  </si>
  <si>
    <t xml:space="preserve">HINGHAM- IMPROVEMENTS ON ROUTE 3A, FROM OTIS STREET/COLE ROAD  INCLUDING SUMMER STREET AND ROTARY, ROCKLAND STREET TO GEORGE WASHINGTON BOULEVARD </t>
  </si>
  <si>
    <t>52.5</t>
  </si>
  <si>
    <t>53</t>
  </si>
  <si>
    <t>BEVERLY- SALEM- BRIDGE REPLACEMENT, B-11-005=S-01-013, KERNWOOD AVENUE OVER DANVERS RIVER AND B-11-001, BRIDGE STREET OVER BASS RIVER (HALL-WHITAKER DRAWBRIDGE)</t>
  </si>
  <si>
    <t>AC, BR ON, D-B, H-Risk, STIP</t>
  </si>
  <si>
    <t>MARION- WAREHAM- BRIDGE REPLACEMENT, M-05-001=W-06-013 &amp; W-06-016, MARION ROAD/WAREHAM ROAD (ROUTE 6) OVER WEWEANTIC RIVER</t>
  </si>
  <si>
    <t>51</t>
  </si>
  <si>
    <t>58.5</t>
  </si>
  <si>
    <t>20</t>
  </si>
  <si>
    <t>73020</t>
  </si>
  <si>
    <t>DISTRICT 5- SCHEDULED &amp; EMERGENCY BRIDGE DECK REPAIRS AT VARIOUS LOCATIONS</t>
  </si>
  <si>
    <t>105833</t>
  </si>
  <si>
    <t xml:space="preserve">WORCESTER- INTERSECTION IMPROVEMENTS AT WINTHROP STREET &amp; PROVIDENCE STREET, VERNON STREET &amp; GRANITE STREET </t>
  </si>
  <si>
    <t>40.5</t>
  </si>
  <si>
    <t>67</t>
  </si>
  <si>
    <t>ARLINGTON- CONSTRUCTION OF A NEW DISTRICT FOUR ADMINISTRATION BUILDING ON APPLETON STREET</t>
  </si>
  <si>
    <t>59</t>
  </si>
  <si>
    <t>61.5</t>
  </si>
  <si>
    <t>122602</t>
  </si>
  <si>
    <t>33</t>
  </si>
  <si>
    <t>69</t>
  </si>
  <si>
    <t>41.5</t>
  </si>
  <si>
    <t>123868</t>
  </si>
  <si>
    <t>106817</t>
  </si>
  <si>
    <t>NORTH ANDOVER- INTERSECTION &amp; SIGNAL IMPROVEMENTS AT ROUTE 125 &amp; MASSACHUSETTS AVENUE</t>
  </si>
  <si>
    <t>72.5</t>
  </si>
  <si>
    <t>93728</t>
  </si>
  <si>
    <t>FRANKLIN- WRENTHAM- PLAINVILLE- FOXBOROUGH- MANSFIELD- INTERSTATE MAINTENANCE &amp; RELATED WORK ON I-495 (NB &amp; SB)</t>
  </si>
  <si>
    <t>FOXBOROUGH - FRANKLIN - MANSFIELD - PLAINVILLE - WRENTHAM</t>
  </si>
  <si>
    <t>STP-TE STORMWATER</t>
  </si>
  <si>
    <t>96792</t>
  </si>
  <si>
    <t>SPENCER- REHABILITATION ON ROUTE 9 (MAIN STREET), FROM HIGH STREET TO GROVE STREET</t>
  </si>
  <si>
    <t>44</t>
  </si>
  <si>
    <t>31.5</t>
  </si>
  <si>
    <t>124019</t>
  </si>
  <si>
    <t>64.5</t>
  </si>
  <si>
    <t>38.5</t>
  </si>
  <si>
    <t>WAREHAM- CULVERT AND DAM REPLACEMENT ON CRANBERRY HIGHWAY AT ROUTE 28 AND ROUTE 6, MILL POND DAM OVER AGAWAM RIVER</t>
  </si>
  <si>
    <t>Highway | Highway Resiliency Improvement Program</t>
  </si>
  <si>
    <t>T147</t>
  </si>
  <si>
    <t>27</t>
  </si>
  <si>
    <t>65</t>
  </si>
  <si>
    <t>34.5</t>
  </si>
  <si>
    <t>BOSTON- BRIDGE SUPERSTRUCTURE REPLACEMENT AND WIDENING, B-16-052, BOWKER OVERPASS OVER I-90, MBTA/CSX AND IPSWICH STREET</t>
  </si>
  <si>
    <t>41</t>
  </si>
  <si>
    <t>30.5</t>
  </si>
  <si>
    <t>32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</si>
  <si>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</si>
  <si>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78962</t>
  </si>
  <si>
    <t>OAKHAM- RUTLAND- RESURFACING &amp; RELATED WORK ON ROUTE 122, FROM ROUTE 122A IN RUTLAND TO THE OAKHAM/BARRE T.L.</t>
  </si>
  <si>
    <t>OAKHAM - RUTLAND</t>
  </si>
  <si>
    <t>66.5</t>
  </si>
  <si>
    <t>66</t>
  </si>
  <si>
    <t>56.5</t>
  </si>
  <si>
    <t>123400</t>
  </si>
  <si>
    <t>34</t>
  </si>
  <si>
    <t>BOSTON- CANA TUNNEL AND VENT BUILDING REHABILITATION</t>
  </si>
  <si>
    <t>103065</t>
  </si>
  <si>
    <t>WORCESTER- BLACKSTONE CANAL STREETSCAPE IMPROVEMENTS ON HARDING STREET</t>
  </si>
  <si>
    <t>112876</t>
  </si>
  <si>
    <t>LANESBOROUGH- PITTSFIELD- ASHUWILLTICOOK RAIL TRAIL EXTENSION TO CRANE AVENUE</t>
  </si>
  <si>
    <t>35</t>
  </si>
  <si>
    <t>124015</t>
  </si>
  <si>
    <t>122603</t>
  </si>
  <si>
    <t>31</t>
  </si>
  <si>
    <t>63.5</t>
  </si>
  <si>
    <t>102059</t>
  </si>
  <si>
    <t>HINGHAM- RECONSTRUCTION &amp; RELATED WORK ON DERBY STREET, FROM POND PARK ROAD TO CUSHING STREET</t>
  </si>
  <si>
    <t>97844</t>
  </si>
  <si>
    <t>TEMPLETON- RESURFACING &amp; RELATED WORK ON A SECTION OF ROUTE 68, FROM THE GARDNER C.L. TO THE END OF STATE HIGHWAY</t>
  </si>
  <si>
    <t>RE-DIS, STIP</t>
  </si>
  <si>
    <t>122687</t>
  </si>
  <si>
    <t>WILMINGTON- BRIDGE REPLACEMENT, W-38-002, ROUTE 38 (MAIN STREET) OVER MBTA RAILROAD</t>
  </si>
  <si>
    <t>32.5</t>
  </si>
  <si>
    <t>60.5</t>
  </si>
  <si>
    <t>43</t>
  </si>
  <si>
    <t>122609</t>
  </si>
  <si>
    <t>123869</t>
  </si>
  <si>
    <t>STOUGHTON- CORRIDOR IMPROVEMENTS ON ROUTE 138, FROM 300 FEET NORTH OF CHARLES AVENUE TO LINCOLN STREET (PHASE 1)</t>
  </si>
  <si>
    <t>50</t>
  </si>
  <si>
    <t>46.5</t>
  </si>
  <si>
    <t>33.5</t>
  </si>
  <si>
    <t>123776</t>
  </si>
  <si>
    <t>55</t>
  </si>
  <si>
    <t>37</t>
  </si>
  <si>
    <t>28</t>
  </si>
  <si>
    <t>BUCKLAND- RECONSTRUCTION AND BICYCLE ACCOMMODATION ON ROUTE 112</t>
  </si>
  <si>
    <t>25.5</t>
  </si>
  <si>
    <t>86985</t>
  </si>
  <si>
    <t>AUBURN- ROOF REPLACEMENT AT THE AUBURN I-90 (EB) MAINTENANCE FACILITY</t>
  </si>
  <si>
    <t>124171</t>
  </si>
  <si>
    <t>122689</t>
  </si>
  <si>
    <t>WEST SPRINGFIELD- BRIDGE PRESERVATION OF 7 BRIDGES ON I-90, FROM PIONEER VALLEY RAILROAD TO RIVERDALE ROAD (ROUTE 5)</t>
  </si>
  <si>
    <t>53.5</t>
  </si>
  <si>
    <t>58</t>
  </si>
  <si>
    <t>124025</t>
  </si>
  <si>
    <t>24</t>
  </si>
  <si>
    <t>105653</t>
  </si>
  <si>
    <t>WHITMAN- TRAFFIC SIGNAL IMPROVEMENTS &amp; RELATED WORK ON BEDFORD STREET (ROUTE 18) AT 2 LOCATIONS:  AUBURN STREET (ROUTE 14) &amp; TEMPLE STREET (ROUTE 27)</t>
  </si>
  <si>
    <t>WHITMAN</t>
  </si>
  <si>
    <t>LOWELL- ROURKE BRIDGE REPLACEMENT, L-15-088, WOOD STREET EXTENSION OVER BOSTON AND MAINE RAILROAD AND MERRIMACK RIVER</t>
  </si>
  <si>
    <t>D-B, H-Risk, PODI, STIP</t>
  </si>
  <si>
    <t>39</t>
  </si>
  <si>
    <t>43.5</t>
  </si>
  <si>
    <t>49</t>
  </si>
  <si>
    <t>124026</t>
  </si>
  <si>
    <t>50.5</t>
  </si>
  <si>
    <t>64</t>
  </si>
  <si>
    <t>NORWOOD- INTERSECTION &amp; SIGNAL IMPROVEMENTS AT US 1 (PROVIDENCE HIGHWAY) &amp; MORSE STREET</t>
  </si>
  <si>
    <t>WOBURN- BURLINGTON- INTERSECTION RECONSTRUCTION AT ROUTE 3 (CAMBRIDGE ROAD) &amp; BEDFORD ROAD AND SOUTH BEDFORD STREET</t>
  </si>
  <si>
    <t>BURLINGTON - WOBURN</t>
  </si>
  <si>
    <t>124024</t>
  </si>
  <si>
    <t>WESTFIELD- WESTFIELD RIVER LEVEE MULTI-USE PATH CONSTRUCTION, FROM FRANKLIN AVENUE TO WILLIAMS RIDING WAY (NEAR MEADOW STREET)</t>
  </si>
  <si>
    <t>74</t>
  </si>
  <si>
    <t>29.5</t>
  </si>
  <si>
    <t>20.5</t>
  </si>
  <si>
    <t>24.5</t>
  </si>
  <si>
    <t>37.5</t>
  </si>
  <si>
    <t>100294</t>
  </si>
  <si>
    <t>BILLERICA- INTERSECTION &amp; SIGNAL IMPROVEMENTS AT ROUTE 3A (BOSTON ROAD) AND ALLEN ROAD</t>
  </si>
  <si>
    <t>49.75</t>
  </si>
  <si>
    <t>122601</t>
  </si>
  <si>
    <t>Rejected</t>
  </si>
  <si>
    <t>36</t>
  </si>
  <si>
    <t>45.5</t>
  </si>
  <si>
    <t>124016</t>
  </si>
  <si>
    <t>YARMOUTH- CORRIDOR IMPROVEMENTS ON ROUTE 28</t>
  </si>
  <si>
    <t>123871</t>
  </si>
  <si>
    <t>CHARLTON- BRIDGE REHABILIATION, C-06-040, NORTHSIDE ROAD OVER I-90</t>
  </si>
  <si>
    <t>68.5</t>
  </si>
  <si>
    <t>124031</t>
  </si>
  <si>
    <t>44.5</t>
  </si>
  <si>
    <t>105924</t>
  </si>
  <si>
    <t>SALEM- CANAL STREET RAIL TRAIL CONSTRUCTION (PHASE 2)</t>
  </si>
  <si>
    <t>46</t>
  </si>
  <si>
    <t>LYNN- REVERE- BRIDGE RECONSTRUCTION, L-18-015=R-05-008, ROUTE 1A OVER SAUGUS RIVER</t>
  </si>
  <si>
    <t>LYNN - REVERE</t>
  </si>
  <si>
    <t>GLOUCESTER- BRIDGE RECONSTRUCTION, G-05-002, WESTERN AVENUE OVER BLYNMAN CANAL</t>
  </si>
  <si>
    <t>GLOUCESTER</t>
  </si>
  <si>
    <t>21</t>
  </si>
  <si>
    <t>123405</t>
  </si>
  <si>
    <t>36.5</t>
  </si>
  <si>
    <t>22</t>
  </si>
  <si>
    <t>EASTHAMPTON- IMPROVEMENTS AND RELATED WORK ON ROUTE 10, FROM WEST STREET TO THE NORTHAMPTON TOWN LINE</t>
  </si>
  <si>
    <t>23</t>
  </si>
  <si>
    <t>WEBSTER- INTERSECTION IMPROVEMENTS AT I-395 RAMPS (EXIT 3) AT ROUTE 16 (EAST MAIN STREET) AND SUTTON ROAD</t>
  </si>
  <si>
    <t>63</t>
  </si>
  <si>
    <t>0</t>
  </si>
  <si>
    <t>122606</t>
  </si>
  <si>
    <t>BEVERLY- TEMPORARY BRIDGE CONSTRUCTION, B-11-001, BRIDGE STREET OVER BASS RIVER (HALL-WHITAKER DRAWBRIDGE)</t>
  </si>
  <si>
    <t>124023</t>
  </si>
  <si>
    <t>8.5</t>
  </si>
  <si>
    <t>121837</t>
  </si>
  <si>
    <t>75.5</t>
  </si>
  <si>
    <t>56</t>
  </si>
  <si>
    <t>35.5</t>
  </si>
  <si>
    <t>KINGSTON- BRIDGE REPLACEMENT, K-01-014, SMITHS LANE OVER ROUTE 3 (PILGRIM HIGHWAY)</t>
  </si>
  <si>
    <t>KINGSTON</t>
  </si>
  <si>
    <t>112230</t>
  </si>
  <si>
    <t>WESTMINSTER- BRIDGE REPLACEMENT, W-28-010, CARRYING WHITMANVILLE ROAD OVER THE WHITMAN RIVER</t>
  </si>
  <si>
    <t>SUTTON- GRAFTON- BRIDGE REPLACEMENT, S-33-004, DEPOT STREET OVER THE BLACKSTONE RIVER</t>
  </si>
  <si>
    <t>Berkshire Region, Franklin Region</t>
  </si>
  <si>
    <t>123872</t>
  </si>
  <si>
    <t>77.5</t>
  </si>
  <si>
    <t>30</t>
  </si>
  <si>
    <t>43.3</t>
  </si>
  <si>
    <t>48.5</t>
  </si>
  <si>
    <t>124916</t>
  </si>
  <si>
    <t>BOSTON - CAMBRIDGE</t>
  </si>
  <si>
    <t>57.5</t>
  </si>
  <si>
    <t>124022</t>
  </si>
  <si>
    <t>113675</t>
  </si>
  <si>
    <t>123873</t>
  </si>
  <si>
    <t>122001</t>
  </si>
  <si>
    <t>122599</t>
  </si>
  <si>
    <t>125266</t>
  </si>
  <si>
    <t>122515</t>
  </si>
  <si>
    <t>123956</t>
  </si>
  <si>
    <t>42</t>
  </si>
  <si>
    <t>123518</t>
  </si>
  <si>
    <t>123406</t>
  </si>
  <si>
    <t>60</t>
  </si>
  <si>
    <t>123965</t>
  </si>
  <si>
    <t>CHELSEA- BRIDGE SUPERSTRUCTURE REPLACEMENT C-09-013, WASHINGTON AVENUE, CARTER STREET &amp; COUNTY ROAD/ROUTE 1</t>
  </si>
  <si>
    <t>103963</t>
  </si>
  <si>
    <t>DISTRICT 3- SCHEDULED AND EMERGENCY STANDPIPE &amp; FIRE SAFETY INSPECTION, TESTING AND REPAIRS AT VARIOUS LOCATIONS</t>
  </si>
  <si>
    <t>WT, WT MT</t>
  </si>
  <si>
    <t>121947</t>
  </si>
  <si>
    <t>BEVERLY - DANVERS - GLOUCESTER - MANCHESTER BY THE SEA - PEABODY - WENHAM</t>
  </si>
  <si>
    <t>124017</t>
  </si>
  <si>
    <t>124529</t>
  </si>
  <si>
    <t>123874</t>
  </si>
  <si>
    <t>124020</t>
  </si>
  <si>
    <t>107471</t>
  </si>
  <si>
    <t>123876</t>
  </si>
  <si>
    <t>123875</t>
  </si>
  <si>
    <t>71</t>
  </si>
  <si>
    <t>59.5</t>
  </si>
  <si>
    <t>124915</t>
  </si>
  <si>
    <t>LANESBOROUGH- RESURFACING AND SIDEWALK CONSTRUCTION ON ROUTE 7</t>
  </si>
  <si>
    <t>109998</t>
  </si>
  <si>
    <t>DISTRICT 5- APPLICATION OF REFLECTORIZED PAVEMENT MARKINGS AT VARIOUS LOCATIONS (INCLUDING MARTHA'S VINEYARD ISLAND)</t>
  </si>
  <si>
    <t>122003</t>
  </si>
  <si>
    <t>71.5</t>
  </si>
  <si>
    <t>26.5</t>
  </si>
  <si>
    <t>122130</t>
  </si>
  <si>
    <t>25</t>
  </si>
  <si>
    <t>PITTSFIELD- RECONSTRUCTION OF EAST STREET (ROUTE 9) FROM ELM STREET TO LYMAN STREET</t>
  </si>
  <si>
    <t>124014</t>
  </si>
  <si>
    <t>DISTRICT 6- COMMUNICATIONS UPGRADE ON I-93 (SB)</t>
  </si>
  <si>
    <t>124530</t>
  </si>
  <si>
    <t>FED MT, NFA MT, SC</t>
  </si>
  <si>
    <t>124618</t>
  </si>
  <si>
    <t>123650</t>
  </si>
  <si>
    <t>Central Mass, Montachusett, Pioneer Valley</t>
  </si>
  <si>
    <t>123633</t>
  </si>
  <si>
    <t>ADAMS- CHESHIRE- PAVEMENT PRESERVATION AND RELATED WORK ON ROUTE 8</t>
  </si>
  <si>
    <t>ADAMS - CHESHIRE</t>
  </si>
  <si>
    <t>124527</t>
  </si>
  <si>
    <t>38</t>
  </si>
  <si>
    <t>PALMER- BRIDGE REPLACEMENT, P-01-054, FLYNT STREET OVER I-90</t>
  </si>
  <si>
    <t>123957</t>
  </si>
  <si>
    <t>CANTON- BRIDGE REPLACEMENT, C-02-042, REVERE COURT OVER WEST BRANCH OF THE NEPONSET RIVER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</si>
  <si>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</si>
  <si>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AC, D-B, M-Risk, STIP</t>
  </si>
  <si>
    <t>HAMILTON- IPSWICH- BRIDGE REPLACEMENT, H-03-002=I-01-006, WINTHROP STREET OVER IPSWICH RIVER</t>
  </si>
  <si>
    <t>124762</t>
  </si>
  <si>
    <t>124098</t>
  </si>
  <si>
    <t>123407</t>
  </si>
  <si>
    <t>RE-AD, WT</t>
  </si>
  <si>
    <t>125317</t>
  </si>
  <si>
    <t>AUBURN- MILLBURY- PAVEMENT PRESERVATION AND RELATED WORK ON I-90</t>
  </si>
  <si>
    <t>AUBURN - MILLBURY</t>
  </si>
  <si>
    <t>23.5</t>
  </si>
  <si>
    <t>B&amp;P, STIP</t>
  </si>
  <si>
    <t>123878</t>
  </si>
  <si>
    <t>BOSTON- SAFETY IMPROVEMENTS ON GALLIVAN BOULEVARD (ROUTE 203), FROM WASHINGTON STREET TO GRANITE AVENUE</t>
  </si>
  <si>
    <t>MONTAGUE- INTERSECTION IMPROVEMENTS AT ROUTE 63 AND NORTH LEVERETT ROAD</t>
  </si>
  <si>
    <t>124917</t>
  </si>
  <si>
    <t>10.5</t>
  </si>
  <si>
    <t>HARWICH- HARWICH ELEMENTARY SCHOOL IMPROVEMENTS (SRTS)</t>
  </si>
  <si>
    <t>123895</t>
  </si>
  <si>
    <t>CHELSEA- RECONSTRUCTION OF SPRUCE STREET, FROM EVERETT AVENUE TO WILLIAMS STREET</t>
  </si>
  <si>
    <t>FED MT, NFA NHS, WT</t>
  </si>
  <si>
    <t>NATICK- COCHITUATE RAIL TRAIL EXTENSION, FROM MBTA STATION TO MECHANIC STREET</t>
  </si>
  <si>
    <t>123958</t>
  </si>
  <si>
    <t>BOURNE TO BRAINTREE- GUIDE AND TRAFFIC SIGN REPLACEMENT ON A SECTION OF ROUTE 3</t>
  </si>
  <si>
    <t>BOURNE - BRAINTREE - DUXBURY - HANOVER - HINGHAM - KINGSTON - MARSHFIELD - NORWELL - PEMBROKE - PLYMOUTH - ROCKLAND - WEYMOUTH</t>
  </si>
  <si>
    <t>NEW BEDFORD TO TAUNTON- GUIDE AND TRAFFIC SIGN REPLACEMENT ON A SECTION OF ROUTE 140</t>
  </si>
  <si>
    <t>LAKEVILLE - NEW BEDFORD - TAUNTON</t>
  </si>
  <si>
    <t>123877</t>
  </si>
  <si>
    <t>ACTON- BOXBOROUGH- LITTLETON- PAVEMENT PRESERVATION ON ROUTE 2</t>
  </si>
  <si>
    <t>122600</t>
  </si>
  <si>
    <t>BDBA, FED MT, NFA MT, SC, WT</t>
  </si>
  <si>
    <t>FED MT, NFA MT, WT</t>
  </si>
  <si>
    <t>NATICK- PEDESTRIAN/BIKE BRIDGE SUPERSTRUCTURE REPLACEMENT, N-03-007, SPRING STREET OVER THE MBTA</t>
  </si>
  <si>
    <t>123959</t>
  </si>
  <si>
    <t>DISTRICT 6- ASBESTOS AND LEAD REMOVAL AT PARCELS 26A AND 26B</t>
  </si>
  <si>
    <t>ANDOVER- RECONSTRUCTION ON ROUTE 133 (LOWELL STREET) FROM SHAWSHEEN ROAD TO ROUTE 28 (NORTH MAIN STREET)</t>
  </si>
  <si>
    <t>SPRINGFIELD- INTERSECTION AND SAFETY IMPROVEMENTS AT ARMORY CIRCLE</t>
  </si>
  <si>
    <t>74.5</t>
  </si>
  <si>
    <t>STOUGHTON- INTERSECTION IMPROVEMENTS AT CANTON STREET (ROUTE 27), SCHOOL STREET AND SUMMER STREET</t>
  </si>
  <si>
    <t>7</t>
  </si>
  <si>
    <t>OXFORD- ROADWAY REHABILITATION ON ROUTE 12 (MAIN STREET)</t>
  </si>
  <si>
    <t>124528</t>
  </si>
  <si>
    <t>EDGARTOWN- MARTHA'S VINEYARD CORRELLUS BIKE PATH CONSTRUCTION (PHASE 3)</t>
  </si>
  <si>
    <t>EDGARTOWN</t>
  </si>
  <si>
    <t>PROVINCETOWN- TRURO- WELLFLEET- RESURFACING AND RELATED WORK ON ROUTE 6</t>
  </si>
  <si>
    <t>PROVINCETOWN - TRURO - WELLFLEET</t>
  </si>
  <si>
    <t>LYNNFIELD- PEABODY- INTERSTATE MAINTENANCE AND RELATED WORK ON I-95</t>
  </si>
  <si>
    <t>LYNNFIELD</t>
  </si>
  <si>
    <t>123256</t>
  </si>
  <si>
    <t>RAYNHAM- TAUNTON- NORTON- RESURFACING AND RELATED WORK ON I-495</t>
  </si>
  <si>
    <t>WAREHAM- RESURFACING AND RELATED WORK ON I-195</t>
  </si>
  <si>
    <t>BOURNE- RESURFACING AND RELATED WORK ON ROUTE 28</t>
  </si>
  <si>
    <t>124912</t>
  </si>
  <si>
    <t>AUBURN- OXFORD- RESURFACING AND RELATED WORK ON I-290 AND I-395</t>
  </si>
  <si>
    <t>AUBURN - OXFORD</t>
  </si>
  <si>
    <t>CANTON- DEDHAM- WESTWOOD- INTERSTATE MAINTENANCE AND RELATED WORK ON I-95</t>
  </si>
  <si>
    <t>CANTON - DEDHAM - WESTWOOD</t>
  </si>
  <si>
    <t>AUBURN- OXFORD- INTERSTATE MAINTENANCE AND RELATED WORK ON I-395</t>
  </si>
  <si>
    <t>UPTON- GRAFTON- RESURFACING AND RELATED WORK ON ROUTE 140</t>
  </si>
  <si>
    <t>GRAFTON - UPTON</t>
  </si>
  <si>
    <t>124913</t>
  </si>
  <si>
    <t>SPRINGFIELD- CHICOPEE- INTERSTATE MAINTENANCE AND RELATED WORK ON I-91 AND I-391</t>
  </si>
  <si>
    <t>CHICOPEE- SOUTH HADLEY- RESURFACING AND RELATED WORK ON ROUTE 33</t>
  </si>
  <si>
    <t>FALMOUTH- RESURFACING AND RELATED WORK ON ROUTE 28</t>
  </si>
  <si>
    <t>BERNARDSTON- BRIDGE REPLACEMENT, B-10-001, ROUTE 10 OVER FALL RIVER AND DECK REPLACEMENT, B-10-018, ROUTE 10 OVER I-91</t>
  </si>
  <si>
    <t>LANESBOROUGH- BRIDGE SUPERSTRUCTURE REPLACEMENT, L-03-015, US 7 WILLIAMSTOWN ROAD OVER BRODIE MOUNTAIN BROOK</t>
  </si>
  <si>
    <t>FITCHBURG- RECONSTRUCTION OF JOHN FITCH HIGHWAY</t>
  </si>
  <si>
    <t>LONGMEADOW- RESURFACING AND RELATED WORK ON LONGMEADOW STREET (ROUTE 5) (PHASE 1)</t>
  </si>
  <si>
    <t>EASTHAMPTON- DOWNTOWN COMPLETE STREETS IMPROVEMENTS ON MAIN AND NORTHAMPTON STREETS (ROUTE 10)</t>
  </si>
  <si>
    <t>BROCKTON- INTERSECTION IMPROVEMENTS AT ROUTE 123 (BELMONT STREET), PEARL STREET AND STONEHILL STREET</t>
  </si>
  <si>
    <t>122608</t>
  </si>
  <si>
    <t>LENOX- UPGRADE TO HEATING SYSTEM CONTROLS AT LENOX ADMINISTRATION BUILDING AT 270 MAIN STREET</t>
  </si>
  <si>
    <t>SPRINGFIELD- BRIDGE REPLACEMENT, S-24-070, TAPLEY STREET OVER I-291 AND CSX</t>
  </si>
  <si>
    <t>BFP, STIP</t>
  </si>
  <si>
    <t>RUSSELL- BRIDGE REPLACEMENT, R-13-02T, BRIDGE STREET OVER WESTFIELD RIVER</t>
  </si>
  <si>
    <t>PITTSFIELD- BRIDGE REPLACEMENT, P-10-003 &amp; P-10-032, SOUTH STREET OVER HOUSATONIC RR &amp; HOUSATONIC RIVER</t>
  </si>
  <si>
    <t>CUMMINGTON- BRIDGE PRESERVATION, C-21-002, ROUTE 9 OVER WESTFIELD RIVER</t>
  </si>
  <si>
    <t>ABINGTON- INTERSECTION IMPROVEMENTS, RANDOLPH STREET AND RICHARD A FITTS DRIVE (ROUTE 139) AT CHESTNUT STREET AND OLD RANDOLPH STREET</t>
  </si>
  <si>
    <t>BOSTON- TUNNEL PRESERVATION WITHIN CENTRAL ARTERY/TUNNEL SYSTEM</t>
  </si>
  <si>
    <t>WORCESTER- FLOOD RELIEF ON ROUTE 20, GRAFTON STREET (ROUTE 122) INTERCHANGE TO FLINT POND</t>
  </si>
  <si>
    <t>12</t>
  </si>
  <si>
    <t>STERLING- INTERSECTION IMPROVEMENTS AT ROUTE 140 AND ROUTE 62</t>
  </si>
  <si>
    <t>NEWTON- INTERSECTION IMPROVEMENTS AT ROUTE 16 AND QUINOBEQUIN ROAD</t>
  </si>
  <si>
    <t>MILTON- INTERSECTION IMPROVEMENTS AT ROUTE 138 AND BRADLEE ROAD</t>
  </si>
  <si>
    <t>124018</t>
  </si>
  <si>
    <t>125136</t>
  </si>
  <si>
    <t>CHELMSFORD- LOWELL- BRIDGE REPLACEMENT, C-08-039, GORHAM STREET (ST 3A) OVER I-495 AND C-08-036, WESTFORD STREET OVER I-495 (DB)</t>
  </si>
  <si>
    <t>CHELMSFORD - LOWELL</t>
  </si>
  <si>
    <t>122517</t>
  </si>
  <si>
    <t>121838</t>
  </si>
  <si>
    <t>122002</t>
  </si>
  <si>
    <t>NEW BEDFORD- CORRIDOR IMPROVEMENTS ON TARKILN HILL ROAD AND ASHLEY BOULEVARD</t>
  </si>
  <si>
    <t>122343</t>
  </si>
  <si>
    <t xml:space="preserve">BOSTON- TUNNEL LIGHTING REPLACEMENT ON I-90 EB &amp; WB (CRC 17H &amp; CRC 17I) </t>
  </si>
  <si>
    <t>122131</t>
  </si>
  <si>
    <t>122061</t>
  </si>
  <si>
    <t>122207</t>
  </si>
  <si>
    <t>122062</t>
  </si>
  <si>
    <t>122448</t>
  </si>
  <si>
    <t>122449</t>
  </si>
  <si>
    <t>122516</t>
  </si>
  <si>
    <t>124099</t>
  </si>
  <si>
    <t>124846</t>
  </si>
  <si>
    <t>124170</t>
  </si>
  <si>
    <t>MHS, NFA MT</t>
  </si>
  <si>
    <t>123896</t>
  </si>
  <si>
    <t>121795</t>
  </si>
  <si>
    <t>MHS, NFA MT, SC</t>
  </si>
  <si>
    <t>124021</t>
  </si>
  <si>
    <t>HANOVER- CORRIDOR IMPROVEMENTS ON ROUTE 139 (HANOVER STREET) AT MAIN STREET, CENTER STREET AND SILVER STREET</t>
  </si>
  <si>
    <t>HANOVER</t>
  </si>
  <si>
    <t>ABINGTON- INTERSECTION IMPROVEMENTS AT ROUTE 18 (BEDFORD STREET) AND ROUTE 123(BROCKTON AVENUE)</t>
  </si>
  <si>
    <t>SOUTHAMPTON- REHABILITATION/RECONSTRUCTION &amp; RELATED WORK ON EAST STREET, FROM COLLEGE HIGHWAY (ROUTE 10) TO WHISPERING MEADOW LANE</t>
  </si>
  <si>
    <t>29</t>
  </si>
  <si>
    <t>121836</t>
  </si>
  <si>
    <t>TOWNSEND- BRIDGE PRESERVATION, T-07-003, STATE 13 (FITCHBURG ROAD) OVER THE SQUANNACOOK RIVER</t>
  </si>
  <si>
    <t>TOWNSEND</t>
  </si>
  <si>
    <t>123879</t>
  </si>
  <si>
    <t>DISTRICT 6- SCHEDULED &amp; EMERGENCY CLEANING OF DRAINAGE STRUCTURES AND PIPES AT VARIOUS LOCATIONS</t>
  </si>
  <si>
    <t>123960</t>
  </si>
  <si>
    <t>122063</t>
  </si>
  <si>
    <t>122688</t>
  </si>
  <si>
    <t>123408</t>
  </si>
  <si>
    <t>125384</t>
  </si>
  <si>
    <t>BEVERLY- SALEM- BRIDGE PRESERVATION, B-11-005=S-01-013 (307 &amp; 308), KERNWOOD AVENUE OVER THE DANVERS RIVER</t>
  </si>
  <si>
    <t>123257</t>
  </si>
  <si>
    <t>121794</t>
  </si>
  <si>
    <t>122450</t>
  </si>
  <si>
    <t>123258</t>
  </si>
  <si>
    <t>SHREWSBURY- WORCESTER- BRIDGE PRESERVATION, S-14-021=W-44-115 (1RA &amp; 1RB), I-290 (EB AND WB) OVER COMBINATION OF LAKE QUINSIGMOND AND LAKE AVENUE NORTH</t>
  </si>
  <si>
    <t>FALL RIVER- SOMERSET- FENDER SYSTEM REPAIRS, F-02-058=S-16-008, I-195 OVER THE TAUNTON RIVER (BRAGA BRIDGE)</t>
  </si>
  <si>
    <t>HARVARD- LANCASTER- BRIDGE REPLACEMENT, H-09-019=L-02-020, JACKSON ROAD OVER NASHUA RIVER</t>
  </si>
  <si>
    <t>HARVARD - LANCASTER</t>
  </si>
  <si>
    <t>ATTLEBORO- PIER REPLACEMENT AT BRIDGE A-16-040 (3KU), P&amp;W RAILROAD OVER I-95</t>
  </si>
  <si>
    <t>123402</t>
  </si>
  <si>
    <t>FRAMINGHAM- BRIDGE PRESERVATION, F-07-051, I-90 EXIT 111 (RAMP) OVER ROUTE 9</t>
  </si>
  <si>
    <t>CHELMSFORD- VINAL SQUARE SAFETY IMPROVEMENTS</t>
  </si>
  <si>
    <t>ERVING- BRIDGE REPLACEMENT, E-10-011, CHURCH STREET OVER KEYUP BROOK</t>
  </si>
  <si>
    <t>MONSON- RESURFACING AND RELATED WORK ON MAIN STREET (ROUTE 32)</t>
  </si>
  <si>
    <t>BOSTON- BRIDGE PRESERVATION, B-16-066 (38D), CAMBRIDGE STREET OVER MBTA</t>
  </si>
  <si>
    <t>PRC</t>
  </si>
  <si>
    <t>18.5</t>
  </si>
  <si>
    <t>121839</t>
  </si>
  <si>
    <t>LENOX- INTERSECTION IMPROVEMENTS ON ROUTE 20 AT PLUNKETT STREET AND BLANTYRE ROAD</t>
  </si>
  <si>
    <t>MALDEN- SPOT POND BROOK GREENWAY</t>
  </si>
  <si>
    <t>WILLIAMSTOWN- RESURFACING AND RELATED WORK ON ROUTE 7</t>
  </si>
  <si>
    <t>TAUNTON- TAUNTON RIVER RAIL TRAIL CONSTRUCTION</t>
  </si>
  <si>
    <t>ATTLEBORO- CORRIDOR IMPROVEMENTS ON ROUTE 123, FROM LATHROP ROAD TO THATCHER STREET</t>
  </si>
  <si>
    <t xml:space="preserve">SPENCER- INTERSECTION IMPROVEMENTS AT ROUTE 9 AND ROUTE 49 </t>
  </si>
  <si>
    <t>CUMMINGTON- BRIDGE PRESERVATION, C-21-023 (0JN), C-21-024 (0JM), AND C-21-025 (0JK), STATE ROUTE 9 (BERKSHIRE TRAIL) OVER WESTFIELD RIVER AND WESTFIELD BROOK</t>
  </si>
  <si>
    <t>EVERETT- TARGETED MULTI-MODAL AND SAFETY IMPROVEMENTS ON ROUTE 16 (DESIGN ONLY)</t>
  </si>
  <si>
    <t>DES-O, STIP</t>
  </si>
  <si>
    <t>121742</t>
  </si>
  <si>
    <t>BOSTON- DECK/SUPERSTRUCTURE REPLACEMENT, B-16-054 (4T2), BEACON STREET OVER I-90 (STRUCTURE 50, MILE 132.2)</t>
  </si>
  <si>
    <t xml:space="preserve">BOSTON- DECK/SUPERSTRUCTURE REPLACEMENT OF BRIDGE B-16-051 (4T5), MASS AVENUE OVER I-90 &amp; MBTA (STRUCTURE 54, MILE 132.84) </t>
  </si>
  <si>
    <t>EAST BROOKFIELD- BRIDGE SUPERSTRUCTURE REPLACEMENT, E-02-005, COVE STREET OVER SEVEN MILE RIVER</t>
  </si>
  <si>
    <t>NANTUCKET- INTERSECTION IMPROVEMENTS AT MILESTONE ROAD AND POLPIS ROAD AND EXTENSION OF 'SCONSET BIKEPATH</t>
  </si>
  <si>
    <t>NANTUCKET</t>
  </si>
  <si>
    <t>SAVOY- BRIDGE SUPERSTRUCTURE REPLACEMENT, S-06-011, BLACK BROOK RD OVER BLACK BROOK</t>
  </si>
  <si>
    <t>WASHINGTON- BRIDGE REPLACEMENT, W-09-012, LOWER VALLEY RD OVER DEPOT BROOK</t>
  </si>
  <si>
    <t>WASHINGTON</t>
  </si>
  <si>
    <t>MONSON- SUPERSTUCTURE REPLACEMENT OF BRIDGE M-27-026, STAFFORD HOLLOW ROAD OVER NECRR</t>
  </si>
  <si>
    <t>ATHOL- ORANGE- BRIDGE REPLACEMENT, A-15-017=O-03-001, LOGAN ROAD OVER THE EAST BRANCH OF THE TULLY RIVER</t>
  </si>
  <si>
    <t>ATHOL - ORANGE</t>
  </si>
  <si>
    <t>DARTMOUTH - LAKEVILLE - MIDDLEBOROUGH - NEW BEDFORD - NORTH ATTLEBOROUGH - NORTON - SWANSEA - TAUNTON</t>
  </si>
  <si>
    <t>WEST BROOKFIELD- BRIDGE REPLACEMENT, W-19-002 (187), LONG HILL ROAD OVER QUABOAG RIVER</t>
  </si>
  <si>
    <t>121953</t>
  </si>
  <si>
    <t>124918</t>
  </si>
  <si>
    <t>124304</t>
  </si>
  <si>
    <t>124350</t>
  </si>
  <si>
    <t>124461</t>
  </si>
  <si>
    <t>124303</t>
  </si>
  <si>
    <t>DARTMOUTH - FAIRHAVEN - MARION - MATTAPOISETT - NEW BEDFORD - WAREHAM</t>
  </si>
  <si>
    <t>MIDDLEBOROUGH - RAYNHAM - WAREHAM</t>
  </si>
  <si>
    <t>125001</t>
  </si>
  <si>
    <t>SOMERSET- BRIDGE PRESERVATION OF S-16-009 (3Y9), S-16-010 (3PD), S-16-011 (3YA) AND S-16-012 (3U6 &amp; 3U7) ALONG I-195</t>
  </si>
  <si>
    <t>BR PRES, H-Risk, STIP</t>
  </si>
  <si>
    <t>124620</t>
  </si>
  <si>
    <t>BECKET- BLANDFORD- STOCKBRIDGE- WEST STOCKBRIDGE- BRIDGE PRESERVATION OF B-03-061 (4FX), B-03-062 (4FW), B-14-021 (4G6), S-26-014 (4H3), W-22-023 (4HG), AND W-22-026 (4HF)</t>
  </si>
  <si>
    <t>RE-DIS, STIP-AI</t>
  </si>
  <si>
    <t>BECKET - BLANDFORD - STOCKBRIDGE - WEST STOCKBRIDGE</t>
  </si>
  <si>
    <t>BEDFORD- BILLERICA- CHELMSFORD- TYNGSBOROUGH- BRIDGE PRESERVATION OF 41 BRIDGES IN ROUTE 3 CORRIDOR</t>
  </si>
  <si>
    <t>BEDFORD - BILLERICA - CHELMSFORD - TYNGSBOROUGH</t>
  </si>
  <si>
    <t>AMHERST- HADLEY- RESURFACING AND RELATED WORK ON ROUTE 116</t>
  </si>
  <si>
    <t>AMHERST - HADLEY</t>
  </si>
  <si>
    <t>13.5</t>
  </si>
  <si>
    <t>124671</t>
  </si>
  <si>
    <t>DISTRICT 5- SCHEDULED AND EMERGENCY HIGHWAY MAINTENANCE REPAIRS AND RELATED WORK AT VARIOUS LOCATIONS ON MARTHA'S VINEYARD</t>
  </si>
  <si>
    <t>125135</t>
  </si>
  <si>
    <t>DISTRICT 5- PAVEMENT REPAIRS AND IMPROVEMENTS AT VARIOUS MAINTENANCE DEPOTS</t>
  </si>
  <si>
    <t>125316</t>
  </si>
  <si>
    <t>DISTRICT 5- VEGETATION MANAGEMENT (MECHANICAL) AT VARIOUS LOCATIONS (EXCLUDING THE ISLANDS)</t>
  </si>
  <si>
    <t>WESTPORT- BRIDGE PRESERVATION OF W-30-025 (3UD, 3UE), I-195 OVER SANFORD ROAD</t>
  </si>
  <si>
    <t>125385</t>
  </si>
  <si>
    <t>DISTRICT 5- PAVEMENT REPAIRS AND IMPROVEMENTS AT VARIOUS LOCATIONS (AREAS A, B, &amp; C)</t>
  </si>
  <si>
    <t>124761</t>
  </si>
  <si>
    <t>DISTRICT 5- ROADSIDE LITTER AND DEBRIS REMOVAL AT VARIOUS LOCATIONS</t>
  </si>
  <si>
    <t>125185</t>
  </si>
  <si>
    <t>DISTRICT 5- PAVEMENT REPAIRS AND IMPROVEMENTS AT VARIOUS LOCATIONS (AREA D)</t>
  </si>
  <si>
    <t>124526</t>
  </si>
  <si>
    <t>125134</t>
  </si>
  <si>
    <t>124305</t>
  </si>
  <si>
    <t>DISTRICT 5- SCHEDULED AND EMERGENCY IMPACT ATTENUATORS INSTALLATION AND REPAIRS AT VARIOUS LOCATIONS</t>
  </si>
  <si>
    <t>124975</t>
  </si>
  <si>
    <t>DISTRICT 5- HIGHWAY DELINEATOR REPLACEMENT AND RELATED BARRIERS AT VARIOUS LOCATIONS</t>
  </si>
  <si>
    <t>124460</t>
  </si>
  <si>
    <t>DISTRICT 5- INSTALLATION OF TRAFFIC SIGNAL CONTROL CABINET ASSEMBLIES AND FOUNDATIONS AT VARIOUS LOCATIONS</t>
  </si>
  <si>
    <t>125186</t>
  </si>
  <si>
    <t>124705</t>
  </si>
  <si>
    <t>124911</t>
  </si>
  <si>
    <t>124306</t>
  </si>
  <si>
    <t>124347</t>
  </si>
  <si>
    <t>125087</t>
  </si>
  <si>
    <t>DISTRICT 6- STANDPIPE &amp; FIRE SAFETY INSPECTION, TESTING AND REPAIRS</t>
  </si>
  <si>
    <t>NEWTON- BRIDGE SUBSTRUCTURE REPAIRS AND RELATED WORK, N-12-019, LEWIS TERRACE AND N-12-021, WALNUT STREET OVER I-90 AND CSX/MBTA RAILROAD</t>
  </si>
  <si>
    <t>DISTRICT 6- SCHEDULED &amp; EMERGENCY REPAIR &amp; MAINTENANCE OF HVAC SYSTEMS AT VARIOUS LOCATIONS</t>
  </si>
  <si>
    <t>DISTRICT 6- SCHEDULED &amp; EMERGENCY FIRE LINE, STANDPIPE, AND HYDRANT REPAIRS AND IMPROVEMENTS AT VARIOUS LOCATIONS</t>
  </si>
  <si>
    <t>125386</t>
  </si>
  <si>
    <t>DISTRICT 6- SCHEDULED AND EMERGENCY IMPACT ATTENUATOR REPAIRS AND REPLACEMENT AT VARIOUS LOCATIONS</t>
  </si>
  <si>
    <t>124672</t>
  </si>
  <si>
    <t>124533</t>
  </si>
  <si>
    <t>124414</t>
  </si>
  <si>
    <t>DISTRICT 6- SCHEDULED &amp; EMERGENCY TRAFFIC SIGNAL REPAIRS AT VARIOUS LOCATIONS</t>
  </si>
  <si>
    <t>STOUGHTON- CORRIDOR IMPROVEMENTS ON ROUTE 138, FROM CANTON T.L. TO CHARLES AVENUE (PHASE 2)</t>
  </si>
  <si>
    <t>DISTRICT 1- FACILITIES REPAIR AT VARIOUS LOCATIONS ON I-90 (WESTERN TURNPIKE)</t>
  </si>
  <si>
    <t>125038</t>
  </si>
  <si>
    <t>DISTRICT 1- SCHEDULED AND EMERGENCY TREE TRIMMING, REMOVAL AND SIGHT DISTANCE CLEARING AT VARIOUS LOCATIONS ON I-90</t>
  </si>
  <si>
    <t>124412</t>
  </si>
  <si>
    <t>DISTRICT 1- SCHEDULED AND EMERGENCY CLEANING OF DRAINAGE STRUCTURES AND PIPES AT VARIOUS LOCATIONS</t>
  </si>
  <si>
    <t>124668</t>
  </si>
  <si>
    <t>125183</t>
  </si>
  <si>
    <t>125261</t>
  </si>
  <si>
    <t>DISTRICT 1- TRAFFIC SIGNAL REPAIR/IMPROVEMENT AT VARIOUS LOCATIONS</t>
  </si>
  <si>
    <t>DISTRICT 1- SCHEDULED AND EMERGENCY BRIDGE SUPER-STRUCTURE REPAIRS AT VARIOUS LOCATIONS</t>
  </si>
  <si>
    <t>DISTRICT 1- SCHEDULED AND EMERGENCY BRIDGE SUB-STRUCTURE REPAIRS AT VARIOUS LOCATIONS</t>
  </si>
  <si>
    <t>125133</t>
  </si>
  <si>
    <t>122813</t>
  </si>
  <si>
    <t>123777</t>
  </si>
  <si>
    <t>SOUTHAMPTON- WILLIAM E. NORRIS ELEMENTARY SCHOOL IMPROVEMENTS (SRTS)</t>
  </si>
  <si>
    <t>NORTHAMPTON-  HVAC REPAIRS TO DISTRICT ADMINSTRATION BUILDING AT 811 NORTH KING STREET</t>
  </si>
  <si>
    <t>ORLEANS- MASONRY AND STRUCTURAL REPAIRS TO MAINTENANCE GARAGE AT 9 BAY RIDGE LANE</t>
  </si>
  <si>
    <t>WESTFIELD- ROOF REPLACEMENT AT MASSDOT FACILITY AT I-90 AND SGT THOMAS DIONE WAY</t>
  </si>
  <si>
    <t>124534</t>
  </si>
  <si>
    <t xml:space="preserve">DISTRICT 4- HIGHWAY LIGHTING UPGRADES AT VARIOUS LOCATIONS </t>
  </si>
  <si>
    <t>124474</t>
  </si>
  <si>
    <t>DISTRICT 3- SCHEDULED AND EMERGENCY GUARDRAIL AND FENCING REPAIRS AND IMPROVEMENTS AT VARIOUS LOCATIONS</t>
  </si>
  <si>
    <t>124760</t>
  </si>
  <si>
    <t>125187</t>
  </si>
  <si>
    <t>NFA MT, NFA NHS</t>
  </si>
  <si>
    <t>125394</t>
  </si>
  <si>
    <t>124703</t>
  </si>
  <si>
    <t>125039</t>
  </si>
  <si>
    <t>DISTRICT 3- SCHEDULED AND EMERGENCY TRAFFIC SIGNAL REPAIRS AND IMPROVEMENTS AT VARIOUS LOCATIONS</t>
  </si>
  <si>
    <t>125315</t>
  </si>
  <si>
    <t>125388</t>
  </si>
  <si>
    <t>DISTRICT 3- SCHEDULED AND EMERGENCY STANDPIPE AND FIRE SAFETY SYSTEMS INSPECTION, TESTING AND REPAIRS AT VARIOUS LOCATIONS</t>
  </si>
  <si>
    <t>124413</t>
  </si>
  <si>
    <t>124307</t>
  </si>
  <si>
    <t>DISTRICT 4- SCHEDULED AND EMERGENCY DRAINAGE STRUCTURE REPAIRS AT VARIOUS LOCATIONS</t>
  </si>
  <si>
    <t>124759</t>
  </si>
  <si>
    <t>124843</t>
  </si>
  <si>
    <t>124801</t>
  </si>
  <si>
    <t>125000</t>
  </si>
  <si>
    <t>125079</t>
  </si>
  <si>
    <t>125387</t>
  </si>
  <si>
    <t>124308</t>
  </si>
  <si>
    <t>DISTRICT 2- SCHEDULED AND EMERGENCY IMPACT ATTENUATOR REPAIR (CRASH CUSHIONS) AT VARIOIUS LOCATIONS</t>
  </si>
  <si>
    <t>124348</t>
  </si>
  <si>
    <t>DISTRICT 2- SCHEDULED AND EMERGENCY FABRICATION AND INSTALLATION OF OVERHEAD &amp; GROUND MOUNTED GUIDE SIGNS AT VARIOUS LOCATIONS</t>
  </si>
  <si>
    <t>124346</t>
  </si>
  <si>
    <t>124349</t>
  </si>
  <si>
    <t>124845</t>
  </si>
  <si>
    <t>DISTRICT 2- SCHEDULED AND EMERGENCY FENCE &amp; GUARDRAIL REPAIRS AND UPGRADES AT VARIOUS LOCATIONS</t>
  </si>
  <si>
    <t>125264</t>
  </si>
  <si>
    <t>124670</t>
  </si>
  <si>
    <t>124901</t>
  </si>
  <si>
    <t>DISTRICT 4- HIGHWAY CLEANING AT VARIOUS LOCATIONS</t>
  </si>
  <si>
    <t>124844</t>
  </si>
  <si>
    <t>DISTRICT 4- SCHEDULED AND EMERGENCY TRAFFIC SIGNAL BETTERMENT AT VARIOUS LOCATION</t>
  </si>
  <si>
    <t>125137</t>
  </si>
  <si>
    <t xml:space="preserve">DISTRICT 4- APPLICATION OF REFLECTORIZED PAVEMENT MARKINGS AT VARIOUS LOCATIONS </t>
  </si>
  <si>
    <t>HOLYOKE- H.B. LAWRENCE ELEMENTARY SCHOOL IMPROVEMENTS (SRTS)</t>
  </si>
  <si>
    <t>124617</t>
  </si>
  <si>
    <t>DISTRICT 4- SCHEDULED AND EMERGENCY SALT STORAGE SHED AND LIQUID TANK REPAIRS AT VARIOUS LOCATIONS</t>
  </si>
  <si>
    <t>125262</t>
  </si>
  <si>
    <t>DISTRICT 2- CRACK SEALING AT VARIOUS LOCATIONS</t>
  </si>
  <si>
    <t>HAVERHILL- BRIDGE PAINTING AT H-12-041 (2YD)</t>
  </si>
  <si>
    <t>124914</t>
  </si>
  <si>
    <t>124706</t>
  </si>
  <si>
    <t>DISTRICT 3- SCHEDULED AND EMERGENCY STRUCTURAL AND SUBSTRUCTURE AND RELATED REPAIRS AT VARIOUS LOCATIONS</t>
  </si>
  <si>
    <t>COHASSET- CHEMICAL STORAGE SHED ROOF REPLACEMENT AND RELATED REPAIRS AT MASSDOT MAINTENANCE FACILITY</t>
  </si>
  <si>
    <t>COHASSET</t>
  </si>
  <si>
    <t>124621</t>
  </si>
  <si>
    <t>WILMINGTON- BRIDGE PRESERVATION, W-38-032 (2MC), WOBURN STREET OVER I-93</t>
  </si>
  <si>
    <t>124704</t>
  </si>
  <si>
    <t>DISTRICT 4- SCHEDULED &amp; EMERGENCY BRIDGE DECK REPAIRS AT VARIOUS LOCATIONS</t>
  </si>
  <si>
    <t>125265</t>
  </si>
  <si>
    <t>DISTRICT 4- SCHEDULED &amp; EMERGENCY SHIELDING, SHORING, AND CRIBBING AT VARIOUS LOCATIONS</t>
  </si>
  <si>
    <t>DISTRICT 4- SCHEDULED AND EMERGENCY BRIDGE DECK WEARING SURFACE REPLACEMENT AT VARIOUS LOCATIONS</t>
  </si>
  <si>
    <t>PEABODY- SCHEDULED BRIDGE MAINTENANCE REPAIRS ON P-03-036 (2VX &amp; 2VW)</t>
  </si>
  <si>
    <t>ARLINGTON- LEXINGTON- SCHEDULED SUBSTRUCTURE REPAIRS L-10-017, L-10-020, A-10-020, A-10-012</t>
  </si>
  <si>
    <t>ARLINGTON - LEXINGTON</t>
  </si>
  <si>
    <t>EVERETT- SCHEDULED SUBSTRUCTURE REPAIRS TO E-12-005</t>
  </si>
  <si>
    <t>NEWTON- IMPROVEMENTS AT PARKER STREET FOR THE OAK HILL MIDDLE SCHOOL (SRTS)</t>
  </si>
  <si>
    <t>124616</t>
  </si>
  <si>
    <t>DISTRICT 4- SCHEDULED AND EMERGENCY DRAINAGE REPAIRS AND IMPROVEMENTS AT VARIOUS LOCATIONS</t>
  </si>
  <si>
    <t>125184</t>
  </si>
  <si>
    <t>DISTRICT 4- SCHEDULED &amp; EMERGENCY FENCE REPAIRS AT VARIOUS LOCATIONS</t>
  </si>
  <si>
    <t>DISTRICT 4- SCHEDULED &amp; EMERGENCY GUARDRAIL REPAIRS AT VARIOUS LOCATIONS</t>
  </si>
  <si>
    <t>HOLLISTON- LINDEN STREET IMPROVEMENTS AT ROBERT ADAMS MIDDLE SCHOOL (SRTS)</t>
  </si>
  <si>
    <t>HOLLISTON</t>
  </si>
  <si>
    <t>124619</t>
  </si>
  <si>
    <t>WAREHAM- BRIDGE PRESERVATION, W-06-037 (4AJ) &amp; W-06-040 (4AD), MAPLE SPRINGS ROAD AND TIHONET ROAD OVER STATE ROUTE 25</t>
  </si>
  <si>
    <t>12.5</t>
  </si>
  <si>
    <t>SPRINGFIELD- SAMUEL BOWLES ELEMENTARY SCHOOL IMPROVEMENTS (SRTS)</t>
  </si>
  <si>
    <t>READING- OAKLAND ROAD AT READING MEMORIAL HIGH SCHOOL AND COOLIDGE MIDDLE SCHOOL (SRTS)</t>
  </si>
  <si>
    <t>BOSTON- SOMERVILLE- ELECTRICAL CABINET REPLACEMENTS ALONG I-90 AND I-93</t>
  </si>
  <si>
    <t>BOSTON - SOMERVILLE</t>
  </si>
  <si>
    <t>Other - CA/T Repair and Maint. (CARM) - Reimburse</t>
  </si>
  <si>
    <t>ROCHESTER- BRIDGE REPLACEMENT, R-07-009 (BVG), ST 105 (MARION ROAD) OVER DOGGETT BROOK</t>
  </si>
  <si>
    <t>ROCHESTER</t>
  </si>
  <si>
    <t>BOSTON- TUNNEL PRESERVATION, ROADWAY ACCESS COVER/MANHOLE REPLACEMENTS AT MHS TUNNELS</t>
  </si>
  <si>
    <t>BOSTON- TUNNEL PRESERVATION, CEILING ACCESS HATCH REPLACEMENTS AT MHS TUNNELS</t>
  </si>
  <si>
    <t>BOSTON- TUNNEL PRESERVATION, MISCELLANEOUS ACCESS HATCH REPLACEMENTS AT MHS TUNNELS</t>
  </si>
  <si>
    <t>BOSTON- TUNNEL PRESERVATION, FIREPROOFING REPAIRS AT MHS TUNNELS</t>
  </si>
  <si>
    <t xml:space="preserve">BOSTON- TUNNEL PRESERVATION, FIRE STANDPIPE REPAIRS AT MHS TUNNELS </t>
  </si>
  <si>
    <t>BOSTON- TUNNEL PRESERVATION, INSTALLATION OF FLOOR DRAINS IN MHS TUNNELS</t>
  </si>
  <si>
    <t>BOSTON- TUNNEL PRESERVATION, TUNNEL DRAINAGE CLEANING/RESTORATION AT MHS TUNNELS</t>
  </si>
  <si>
    <t>BOSTON- TUNNEL PRESERVATION, HYDROCARBON DETECTOR REPLACEMENTS AT MHS TUNNELS</t>
  </si>
  <si>
    <t xml:space="preserve">BOSTON- TUNNEL PRESERVATION, REPLACEMENT OF SIDEWALL DUCT ACCESS DOORS AT MHS TUNNELS </t>
  </si>
  <si>
    <t xml:space="preserve">BOSTON- TUNNEL PRESERVATION, REPLACEMENT OF PLENUM AND ACCESS DUCT LIGHTING AT MHS TUNNELS </t>
  </si>
  <si>
    <t xml:space="preserve">BOSTON- TUNNEL PRESERVATION, PLENUM AND DUCT CLEANING AT MHS TUNNELS </t>
  </si>
  <si>
    <t>BOSTON- TUNNEL PRESERVATION, INSTALLATION AND REPLACEMENT OF SUMP PUMPS AT MHS TUNNELS</t>
  </si>
  <si>
    <t>BOSTON- TUNNEL PRESERVATION, VENT BUILDING INTERIOR CONCRETE REPAIR WORK AT MHS TUNNELS</t>
  </si>
  <si>
    <t>BOSTON- TUNNEL PRESERVATION, REPLACEMENT OF TUNNEL CROSS-PASSAGES, UTILITY ROOMS, AND MISCELLANEOUS DOORS AT MHS TUNNELS</t>
  </si>
  <si>
    <t xml:space="preserve">BOSTON- TUNNEL SAFETY IMPROVEMENTS, EMERGENCY EXIT SIGNAGE AND EGRESS ROUTE UPDATES AT MHS TUNNELS </t>
  </si>
  <si>
    <t>BOSTON- TUNNEL PRESERVATION, OVERHEAD CONCRETE REPAIRS AT MHS TUNNELS</t>
  </si>
  <si>
    <t>BOSTON- TUNNEL PRESERVATION, ROADWAY INLET REPLACEMENTS AT MHS TUNNELS</t>
  </si>
  <si>
    <t xml:space="preserve">BOSTON- TUNNEL PRESERVATION, TUNNEL LEAK SEALING/FIREPROOFING AND MISCELLANEOUS REPAIRS AT MHS TUNNELS </t>
  </si>
  <si>
    <t>BOSTON- SCHEDULED AND EMERGENCY FABRICATION,  INSTALLATION, AND REPLACEMENT OF GUIDE SIGNS IN MHS TUNNEL SYSTEM</t>
  </si>
  <si>
    <t>BOSTON- TUNNEL PRESERVATION, JET FAN REPLACEMENT/REHABILITATION FOR VENTILATION IN MHS TUNNELS</t>
  </si>
  <si>
    <t>BOSTON- TUNNEL PRESERVATION, CENTRIFUGAL FAN REFURBISHMENT IN MHS TUNNELS</t>
  </si>
  <si>
    <t>BOSTON- TUNNEL SAFETY IMPROVEMENTS, EMERGENCY WAYFINDING LIGHTING IN MHS TUNNELS</t>
  </si>
  <si>
    <t>BOSTON- EXHAUST STACK REHABILITATION AT SUMNER TUNNEL VENT BUILDINGS</t>
  </si>
  <si>
    <t>SOMERVILLE- TUNNEL PRESERVATION, LIGHTING REPLACEMENT IN SOMERVILLE TUNNEL (STATE ROUTE 28 NB/FELLSWAY)</t>
  </si>
  <si>
    <t>BOSTON- TUNNEL PRESERVATION, WALL PANEL ANCHORAGE REPAIRS AT MHS TUNNELS</t>
  </si>
  <si>
    <t>DISTRICT 6- BICYCLE AND PEDESTRIAN IMPROVEMENTS AT MULTIPLE LOCATIONS</t>
  </si>
  <si>
    <t>DISTRICT 5- BICYCLE AND PEDESTRIAN IMPROVEMENTS AT MULTIPLE LOCATIONS</t>
  </si>
  <si>
    <t>DISTRICT 3- BICYCLE AND PEDESTRIAN IMPROVEMENTS AT MULTIPLE LOCATIONS</t>
  </si>
  <si>
    <t>DISTRICT 2- BICYCLE AND PEDESTRIAN IMPROVEMENTS AT MULTIPLE LOCATIONS</t>
  </si>
  <si>
    <t>DISTRICT 4- BICYCLE AND PEDESTRIAN IMPROVEMENTS AT MULTIPLE LOCATIONS</t>
  </si>
  <si>
    <t>DISTRICT 1- BICYCLE AND PEDESTRIAN IMPROVEMENTS AT MULTIPLE LOCATIONS</t>
  </si>
  <si>
    <t>DISTRICT 6- GENERATOR MAINTENANCE AND TESTING AT VARIOUS LOCATIONS</t>
  </si>
  <si>
    <t>SANDISFIELD- RESURFACING AND RELATED WORK ON ROUTE 8</t>
  </si>
  <si>
    <t>SANDISFIELD</t>
  </si>
  <si>
    <t>DISTRICT 5- SCHEDULED AND EMERGENCY SALT STORAGE SHED AND LIQUID STORAGE TANK REPAIRS AT VARIOUS LOCATIONS</t>
  </si>
  <si>
    <t>DISTRICT 5- SCHEDULED AND EMERGENCY TREE TRIMMING, REMOVAL, AND SIGHT DISTANCE CLEARING VARIOUS LOCATIONS AREA D</t>
  </si>
  <si>
    <t>DISTRICT 5- SCHEDULED AND EMERGENCY TREE TRIMMING, REMOVAL, AND SIGHT DISTANCE CLEARING AREAS A, B, &amp; C</t>
  </si>
  <si>
    <t>Operating and Maintenance Expenditures as of March 2024</t>
  </si>
  <si>
    <t xml:space="preserve">Est SFY 2028 Spending </t>
  </si>
  <si>
    <t>SFY2029</t>
  </si>
  <si>
    <t>Totals Prior to SFY2024</t>
  </si>
  <si>
    <t>Sum of SFY2027</t>
  </si>
  <si>
    <t>Sum of SFY2028</t>
  </si>
  <si>
    <t>WHERE (((dbo_dmf_ExpenseDetail.Activity)="212N" Or (dbo_dmf_ExpenseDetail.Activity)="517N" Or (dbo_dmf_ExpenseDetail.Activity)="018N" Or (dbo_dmf_ExpenseDetail.Activity)="018R" Or (dbo_dmf_ExpenseDetail.Activity)="019N" Or (dbo_dmf_ExpenseDetail.Activity)="019R" Or (dbo_dmf_ExpenseDetail.Activity)="107N" Or (dbo_dmf_ExpenseDetail.Activity)="107R" Or (dbo_dmf_ExpenseDetail.Activity)="211N" Or (dbo_dmf_ExpenseDetail.Activity)="211R" Or (dbo_dmf_ExpenseDetail.Activity)="212R" Or (dbo_dmf_ExpenseDetail.Activity)="213N" Or (dbo_dmf_ExpenseDetail.Activity)="213R" Or (dbo_dmf_ExpenseDetail.Activity)="214N" Or (dbo_dmf_ExpenseDetail.Activity)="214R" Or (dbo_dmf_ExpenseDetail.Activity)="215N" Or (dbo_dmf_ExpenseDetail.Activity)="215R" Or (dbo_dmf_ExpenseDetail.Activity)="517R") AND ((dbo_dmf_ExpenseDetail.Sub_Fund)&lt;&gt;"0500" And (dbo_dmf_ExpenseDetail.Sub_Fund)&lt;&gt;"0600" And (dbo_dmf_ExpenseDetail.Sub_Fund)&lt;&gt;"0900"))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</si>
</sst>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mm\-yyyy"/>
    <numFmt numFmtId="166" formatCode="_-&quot;$&quot;* #,##0.00_-;\-&quot;$&quot;* #,##0.00_-;_-&quot;$&quot;* &quot;-&quot;??_-;_-@_-"/>
    <numFmt numFmtId="167" formatCode="_(&quot;$&quot;* #,##0_);_(&quot;$&quot;* \(#,##0\);_(&quot;$&quot;* &quot;-&quot;??_);_(@_)"/>
    <numFmt numFmtId="168" formatCode="&quot;$&quot;#,##0.00;\(&quot;$&quot;#,##0.00\)"/>
    <numFmt numFmtId="169" formatCode="dd\-mmm\-yy"/>
  </numFmts>
  <fonts count="62" x14ac:knownFonts="1">
    <font>
      <sz val="10"/>
      <name val="Arial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b/>
      <sz val="10"/>
      <color theme="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sz val="11"/>
      <name val="Arial"/>
      <family val="2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12"/>
      <color indexed="8"/>
      <name val="Calibri"/>
      <family val="2"/>
    </font>
    <font>
      <sz val="10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</font>
    <font>
      <sz val="12"/>
      <color theme="1"/>
      <name val="Times New Roman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indexed="12"/>
      <name val="Arial"/>
      <family val="2"/>
    </font>
    <font>
      <i/>
      <sz val="8"/>
      <name val="Arial"/>
      <family val="2"/>
    </font>
    <font>
      <b/>
      <sz val="8"/>
      <color rgb="FF00B0F0"/>
      <name val="Arial"/>
      <family val="2"/>
    </font>
    <font>
      <sz val="8"/>
      <color indexed="12"/>
      <name val="Arial"/>
      <family val="2"/>
    </font>
    <font>
      <sz val="8"/>
      <color indexed="10"/>
      <name val="Arial"/>
      <family val="2"/>
    </font>
    <font>
      <sz val="8"/>
      <color theme="0"/>
      <name val="Calibri"/>
      <family val="2"/>
    </font>
    <font>
      <sz val="8"/>
      <name val="Calibri"/>
      <family val="2"/>
      <scheme val="minor"/>
    </font>
    <font>
      <sz val="8"/>
      <color indexed="8"/>
      <name val="Calibri"/>
    </font>
    <font>
      <sz val="10"/>
      <color indexed="8"/>
      <name val="Arial"/>
    </font>
  </fonts>
  <fills count="3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509E2F"/>
        <bgColor indexed="64"/>
      </patternFill>
    </fill>
    <fill>
      <patternFill patternType="solid">
        <fgColor rgb="FF0072CE"/>
        <bgColor indexed="64"/>
      </patternFill>
    </fill>
    <fill>
      <patternFill patternType="solid">
        <fgColor rgb="FF32629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rgb="FF326295"/>
      </left>
      <right style="hair">
        <color rgb="FF326295"/>
      </right>
      <top style="hair">
        <color rgb="FF326295"/>
      </top>
      <bottom style="hair">
        <color rgb="FF326295"/>
      </bottom>
      <diagonal/>
    </border>
    <border>
      <left/>
      <right style="hair">
        <color rgb="FF326295"/>
      </right>
      <top style="hair">
        <color rgb="FF326295"/>
      </top>
      <bottom style="hair">
        <color rgb="FF326295"/>
      </bottom>
      <diagonal/>
    </border>
    <border>
      <left style="hair">
        <color rgb="FF326295"/>
      </left>
      <right/>
      <top style="hair">
        <color rgb="FF326295"/>
      </top>
      <bottom style="hair">
        <color rgb="FF326295"/>
      </bottom>
      <diagonal/>
    </border>
    <border>
      <left style="hair">
        <color rgb="FF326295"/>
      </left>
      <right style="hair">
        <color rgb="FF326295"/>
      </right>
      <top style="hair">
        <color rgb="FF326295"/>
      </top>
      <bottom/>
      <diagonal/>
    </border>
    <border>
      <left/>
      <right style="hair">
        <color rgb="FF326295"/>
      </right>
      <top style="hair">
        <color rgb="FF326295"/>
      </top>
      <bottom/>
      <diagonal/>
    </border>
    <border>
      <left style="hair">
        <color rgb="FF326295"/>
      </left>
      <right/>
      <top style="hair">
        <color rgb="FF32629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467">
    <xf numFmtId="0" fontId="0" fillId="0" borderId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>
      <alignment wrapText="1"/>
    </xf>
    <xf numFmtId="0" fontId="6" fillId="0" borderId="0">
      <alignment wrapText="1"/>
    </xf>
    <xf numFmtId="0" fontId="12" fillId="0" borderId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15" fillId="0" borderId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43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" fontId="4" fillId="0" borderId="0" applyFont="0" applyFill="0" applyBorder="0" applyAlignment="0" applyProtection="0">
      <alignment vertical="top"/>
    </xf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66" fontId="2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>
      <alignment wrapText="1"/>
    </xf>
    <xf numFmtId="44" fontId="4" fillId="0" borderId="0" applyFont="0" applyFill="0" applyBorder="0" applyAlignment="0" applyProtection="0">
      <alignment wrapText="1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wrapText="1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" fillId="0" borderId="0" applyFont="0" applyFill="0" applyBorder="0" applyAlignment="0" applyProtection="0">
      <alignment wrapText="1"/>
    </xf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5" fontId="4" fillId="0" borderId="0" applyFont="0" applyFill="0" applyBorder="0" applyAlignment="0" applyProtection="0">
      <alignment vertical="top"/>
    </xf>
    <xf numFmtId="0" fontId="4" fillId="0" borderId="0" applyFont="0" applyFill="0" applyBorder="0" applyAlignment="0" applyProtection="0">
      <alignment vertical="top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2" fontId="4" fillId="0" borderId="0" applyFont="0" applyFill="0" applyBorder="0" applyAlignment="0" applyProtection="0">
      <alignment vertical="top"/>
    </xf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16" fillId="0" borderId="0"/>
    <xf numFmtId="0" fontId="16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6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3" fillId="0" borderId="0"/>
    <xf numFmtId="0" fontId="3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21" fillId="0" borderId="0"/>
    <xf numFmtId="0" fontId="21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3" fillId="0" borderId="0"/>
    <xf numFmtId="0" fontId="4" fillId="0" borderId="0">
      <alignment wrapText="1"/>
    </xf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4" fillId="0" borderId="0">
      <alignment wrapText="1"/>
    </xf>
    <xf numFmtId="0" fontId="40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2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16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0" fillId="0" borderId="0"/>
    <xf numFmtId="0" fontId="26" fillId="0" borderId="0"/>
    <xf numFmtId="0" fontId="41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43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16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/>
    <xf numFmtId="0" fontId="1" fillId="0" borderId="0"/>
    <xf numFmtId="0" fontId="11" fillId="0" borderId="0"/>
    <xf numFmtId="0" fontId="61" fillId="0" borderId="0"/>
  </cellStyleXfs>
  <cellXfs count="155">
    <xf numFmtId="0" fontId="0" fillId="0" borderId="0" xfId="0"/>
    <xf numFmtId="0" fontId="5" fillId="0" borderId="0" xfId="0" applyFont="1"/>
    <xf numFmtId="0" fontId="0" fillId="4" borderId="0" xfId="0" applyFill="1"/>
    <xf numFmtId="0" fontId="0" fillId="4" borderId="0" xfId="0" applyFill="1" applyAlignment="1">
      <alignment vertical="top" wrapText="1"/>
    </xf>
    <xf numFmtId="0" fontId="9" fillId="4" borderId="0" xfId="0" applyFont="1" applyFill="1"/>
    <xf numFmtId="0" fontId="10" fillId="4" borderId="0" xfId="0" applyFont="1" applyFill="1"/>
    <xf numFmtId="0" fontId="0" fillId="5" borderId="0" xfId="0" applyFill="1"/>
    <xf numFmtId="0" fontId="9" fillId="5" borderId="0" xfId="0" applyFont="1" applyFill="1"/>
    <xf numFmtId="0" fontId="0" fillId="0" borderId="0" xfId="0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vertical="top" wrapText="1"/>
    </xf>
    <xf numFmtId="0" fontId="14" fillId="6" borderId="2" xfId="0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14" fillId="6" borderId="1" xfId="0" applyFont="1" applyFill="1" applyBorder="1"/>
    <xf numFmtId="0" fontId="6" fillId="0" borderId="2" xfId="0" applyFont="1" applyBorder="1"/>
    <xf numFmtId="0" fontId="14" fillId="6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/>
    <xf numFmtId="0" fontId="4" fillId="0" borderId="0" xfId="0" applyFont="1"/>
    <xf numFmtId="0" fontId="0" fillId="0" borderId="0" xfId="0" applyAlignment="1">
      <alignment horizontal="left"/>
    </xf>
    <xf numFmtId="0" fontId="45" fillId="7" borderId="3" xfId="0" applyFont="1" applyFill="1" applyBorder="1"/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left" vertical="center" indent="2"/>
    </xf>
    <xf numFmtId="0" fontId="46" fillId="0" borderId="0" xfId="0" applyFont="1" applyAlignment="1">
      <alignment horizontal="left" vertical="center" indent="2"/>
    </xf>
    <xf numFmtId="0" fontId="48" fillId="0" borderId="0" xfId="0" applyFont="1"/>
    <xf numFmtId="0" fontId="48" fillId="0" borderId="0" xfId="0" applyFont="1" applyAlignment="1">
      <alignment vertical="center"/>
    </xf>
    <xf numFmtId="165" fontId="48" fillId="0" borderId="0" xfId="0" applyNumberFormat="1" applyFont="1" applyAlignment="1">
      <alignment horizontal="center" vertical="center"/>
    </xf>
    <xf numFmtId="0" fontId="50" fillId="0" borderId="0" xfId="0" applyFont="1"/>
    <xf numFmtId="0" fontId="50" fillId="0" borderId="0" xfId="0" applyFont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51" fillId="34" borderId="0" xfId="6" applyFont="1" applyFill="1" applyAlignment="1">
      <alignment vertical="top" wrapText="1"/>
    </xf>
    <xf numFmtId="0" fontId="51" fillId="34" borderId="0" xfId="0" applyFont="1" applyFill="1" applyAlignment="1">
      <alignment vertical="top" wrapText="1"/>
    </xf>
    <xf numFmtId="0" fontId="51" fillId="31" borderId="0" xfId="0" applyFont="1" applyFill="1"/>
    <xf numFmtId="0" fontId="49" fillId="31" borderId="0" xfId="0" applyFont="1" applyFill="1" applyAlignment="1">
      <alignment horizontal="right"/>
    </xf>
    <xf numFmtId="0" fontId="52" fillId="0" borderId="16" xfId="3095" applyFont="1" applyBorder="1" applyAlignment="1">
      <alignment vertical="top" wrapText="1"/>
    </xf>
    <xf numFmtId="167" fontId="52" fillId="0" borderId="15" xfId="1535" applyNumberFormat="1" applyFont="1" applyBorder="1" applyAlignment="1">
      <alignment vertical="top" wrapText="1"/>
    </xf>
    <xf numFmtId="167" fontId="52" fillId="0" borderId="17" xfId="1535" applyNumberFormat="1" applyFont="1" applyBorder="1" applyAlignment="1">
      <alignment vertical="top" wrapText="1"/>
    </xf>
    <xf numFmtId="0" fontId="52" fillId="0" borderId="13" xfId="3095" applyFont="1" applyBorder="1" applyAlignment="1">
      <alignment vertical="top" wrapText="1"/>
    </xf>
    <xf numFmtId="167" fontId="52" fillId="0" borderId="12" xfId="1535" applyNumberFormat="1" applyFont="1" applyBorder="1" applyAlignment="1">
      <alignment vertical="top" wrapText="1"/>
    </xf>
    <xf numFmtId="167" fontId="52" fillId="0" borderId="13" xfId="1" applyNumberFormat="1" applyFont="1" applyBorder="1" applyAlignment="1">
      <alignment vertical="top" wrapText="1"/>
    </xf>
    <xf numFmtId="167" fontId="52" fillId="0" borderId="14" xfId="1535" applyNumberFormat="1" applyFont="1" applyBorder="1" applyAlignment="1">
      <alignment vertical="top" wrapText="1"/>
    </xf>
    <xf numFmtId="167" fontId="52" fillId="0" borderId="16" xfId="1" applyNumberFormat="1" applyFont="1" applyBorder="1" applyAlignment="1">
      <alignment vertical="top" wrapText="1"/>
    </xf>
    <xf numFmtId="0" fontId="48" fillId="0" borderId="0" xfId="0" applyFont="1" applyAlignment="1">
      <alignment horizontal="right"/>
    </xf>
    <xf numFmtId="167" fontId="48" fillId="0" borderId="0" xfId="0" applyNumberFormat="1" applyFont="1" applyAlignment="1">
      <alignment horizontal="right"/>
    </xf>
    <xf numFmtId="167" fontId="49" fillId="31" borderId="0" xfId="0" applyNumberFormat="1" applyFont="1" applyFill="1" applyAlignment="1">
      <alignment horizontal="right"/>
    </xf>
    <xf numFmtId="0" fontId="53" fillId="0" borderId="0" xfId="0" applyFont="1" applyAlignment="1">
      <alignment horizontal="center"/>
    </xf>
    <xf numFmtId="164" fontId="48" fillId="0" borderId="0" xfId="1" applyNumberFormat="1" applyFont="1"/>
    <xf numFmtId="44" fontId="51" fillId="33" borderId="0" xfId="1" applyFont="1" applyFill="1" applyAlignment="1">
      <alignment vertical="top" wrapText="1"/>
    </xf>
    <xf numFmtId="167" fontId="51" fillId="33" borderId="0" xfId="1" applyNumberFormat="1" applyFont="1" applyFill="1" applyAlignment="1">
      <alignment vertical="top" wrapText="1"/>
    </xf>
    <xf numFmtId="44" fontId="51" fillId="34" borderId="0" xfId="1" applyFont="1" applyFill="1" applyAlignment="1">
      <alignment vertical="top" wrapText="1"/>
    </xf>
    <xf numFmtId="167" fontId="51" fillId="34" borderId="0" xfId="1" applyNumberFormat="1" applyFont="1" applyFill="1" applyAlignment="1">
      <alignment vertical="top" wrapText="1"/>
    </xf>
    <xf numFmtId="0" fontId="48" fillId="0" borderId="0" xfId="0" applyFont="1" applyAlignment="1">
      <alignment horizontal="center"/>
    </xf>
    <xf numFmtId="0" fontId="48" fillId="3" borderId="0" xfId="0" applyFont="1" applyFill="1"/>
    <xf numFmtId="165" fontId="48" fillId="0" borderId="0" xfId="0" applyNumberFormat="1" applyFont="1" applyAlignment="1">
      <alignment horizontal="center" wrapText="1"/>
    </xf>
    <xf numFmtId="0" fontId="51" fillId="34" borderId="0" xfId="3095" applyFont="1" applyFill="1" applyAlignment="1">
      <alignment vertical="top" wrapText="1"/>
    </xf>
    <xf numFmtId="0" fontId="51" fillId="33" borderId="0" xfId="0" applyFont="1" applyFill="1" applyAlignment="1">
      <alignment vertical="top"/>
    </xf>
    <xf numFmtId="164" fontId="49" fillId="31" borderId="0" xfId="0" applyNumberFormat="1" applyFont="1" applyFill="1" applyAlignment="1">
      <alignment horizontal="right"/>
    </xf>
    <xf numFmtId="0" fontId="48" fillId="0" borderId="0" xfId="0" applyFont="1" applyAlignment="1">
      <alignment horizontal="center" wrapText="1"/>
    </xf>
    <xf numFmtId="164" fontId="48" fillId="0" borderId="0" xfId="0" applyNumberFormat="1" applyFont="1" applyAlignment="1">
      <alignment horizontal="right"/>
    </xf>
    <xf numFmtId="164" fontId="48" fillId="0" borderId="0" xfId="1" applyNumberFormat="1" applyFont="1" applyBorder="1"/>
    <xf numFmtId="44" fontId="51" fillId="0" borderId="0" xfId="1" applyFont="1" applyFill="1" applyBorder="1" applyAlignment="1">
      <alignment vertical="top" wrapText="1"/>
    </xf>
    <xf numFmtId="0" fontId="48" fillId="0" borderId="0" xfId="0" applyFont="1" applyAlignment="1">
      <alignment horizontal="left"/>
    </xf>
    <xf numFmtId="0" fontId="51" fillId="0" borderId="0" xfId="0" applyFont="1"/>
    <xf numFmtId="0" fontId="56" fillId="0" borderId="0" xfId="0" applyFont="1"/>
    <xf numFmtId="164" fontId="53" fillId="0" borderId="0" xfId="0" applyNumberFormat="1" applyFont="1"/>
    <xf numFmtId="167" fontId="51" fillId="0" borderId="0" xfId="1" applyNumberFormat="1" applyFont="1" applyFill="1" applyBorder="1" applyAlignment="1">
      <alignment vertical="top" wrapText="1"/>
    </xf>
    <xf numFmtId="0" fontId="48" fillId="2" borderId="0" xfId="0" applyFont="1" applyFill="1"/>
    <xf numFmtId="0" fontId="57" fillId="0" borderId="0" xfId="0" applyFont="1"/>
    <xf numFmtId="165" fontId="48" fillId="0" borderId="0" xfId="0" applyNumberFormat="1" applyFont="1" applyAlignment="1">
      <alignment horizontal="center"/>
    </xf>
    <xf numFmtId="0" fontId="48" fillId="0" borderId="0" xfId="0" applyFont="1" applyAlignment="1">
      <alignment vertical="top" wrapText="1"/>
    </xf>
    <xf numFmtId="44" fontId="51" fillId="33" borderId="0" xfId="1" applyFont="1" applyFill="1" applyAlignment="1">
      <alignment vertical="top"/>
    </xf>
    <xf numFmtId="167" fontId="48" fillId="0" borderId="0" xfId="0" applyNumberFormat="1" applyFont="1"/>
    <xf numFmtId="167" fontId="48" fillId="0" borderId="0" xfId="0" applyNumberFormat="1" applyFont="1" applyAlignment="1">
      <alignment wrapText="1"/>
    </xf>
    <xf numFmtId="167" fontId="48" fillId="0" borderId="0" xfId="1" applyNumberFormat="1" applyFont="1" applyBorder="1"/>
    <xf numFmtId="167" fontId="48" fillId="0" borderId="0" xfId="0" applyNumberFormat="1" applyFont="1" applyAlignment="1">
      <alignment horizontal="center"/>
    </xf>
    <xf numFmtId="167" fontId="54" fillId="0" borderId="0" xfId="0" applyNumberFormat="1" applyFont="1" applyAlignment="1">
      <alignment horizontal="center"/>
    </xf>
    <xf numFmtId="167" fontId="55" fillId="0" borderId="0" xfId="1" applyNumberFormat="1" applyFont="1" applyFill="1" applyBorder="1" applyAlignment="1">
      <alignment vertical="top" wrapText="1"/>
    </xf>
    <xf numFmtId="167" fontId="53" fillId="0" borderId="0" xfId="0" applyNumberFormat="1" applyFont="1"/>
    <xf numFmtId="44" fontId="51" fillId="0" borderId="0" xfId="1" applyFont="1" applyFill="1" applyAlignment="1">
      <alignment vertical="top" wrapText="1"/>
    </xf>
    <xf numFmtId="0" fontId="51" fillId="0" borderId="0" xfId="0" applyFont="1" applyAlignment="1">
      <alignment vertical="top" wrapText="1"/>
    </xf>
    <xf numFmtId="0" fontId="51" fillId="0" borderId="0" xfId="0" applyFont="1" applyAlignment="1">
      <alignment horizontal="left" vertical="top"/>
    </xf>
    <xf numFmtId="0" fontId="51" fillId="0" borderId="0" xfId="0" applyFont="1" applyAlignment="1">
      <alignment vertical="top"/>
    </xf>
    <xf numFmtId="8" fontId="0" fillId="0" borderId="0" xfId="0" applyNumberFormat="1"/>
    <xf numFmtId="0" fontId="0" fillId="0" borderId="0" xfId="0" pivotButton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8" fontId="5" fillId="0" borderId="0" xfId="0" applyNumberFormat="1" applyFont="1"/>
    <xf numFmtId="167" fontId="52" fillId="0" borderId="16" xfId="1" applyNumberFormat="1" applyFont="1" applyFill="1" applyBorder="1" applyAlignment="1">
      <alignment vertical="top" wrapText="1"/>
    </xf>
    <xf numFmtId="0" fontId="0" fillId="36" borderId="0" xfId="0" applyFill="1" applyAlignment="1">
      <alignment horizontal="left"/>
    </xf>
    <xf numFmtId="0" fontId="58" fillId="0" borderId="0" xfId="5463" applyFont="1" applyAlignment="1">
      <alignment horizontal="center"/>
    </xf>
    <xf numFmtId="8" fontId="58" fillId="0" borderId="0" xfId="5463" applyNumberFormat="1" applyFont="1" applyAlignment="1">
      <alignment horizontal="center"/>
    </xf>
    <xf numFmtId="0" fontId="1" fillId="0" borderId="0" xfId="5464" applyAlignment="1">
      <alignment vertical="center"/>
    </xf>
    <xf numFmtId="0" fontId="27" fillId="0" borderId="0" xfId="5463" applyFont="1" applyAlignment="1">
      <alignment horizontal="center" vertical="center"/>
    </xf>
    <xf numFmtId="0" fontId="27" fillId="0" borderId="0" xfId="5463" applyFont="1" applyAlignment="1">
      <alignment vertical="center"/>
    </xf>
    <xf numFmtId="8" fontId="27" fillId="0" borderId="0" xfId="5463" applyNumberFormat="1" applyFont="1" applyAlignment="1">
      <alignment horizontal="right" vertical="center"/>
    </xf>
    <xf numFmtId="0" fontId="1" fillId="0" borderId="0" xfId="5464" applyAlignment="1">
      <alignment horizontal="center" vertical="center"/>
    </xf>
    <xf numFmtId="8" fontId="1" fillId="0" borderId="0" xfId="5464" applyNumberFormat="1" applyAlignment="1">
      <alignment vertical="center"/>
    </xf>
    <xf numFmtId="8" fontId="0" fillId="36" borderId="0" xfId="0" applyNumberFormat="1" applyFill="1"/>
    <xf numFmtId="0" fontId="5" fillId="37" borderId="0" xfId="0" applyFont="1" applyFill="1"/>
    <xf numFmtId="8" fontId="5" fillId="37" borderId="0" xfId="0" applyNumberFormat="1" applyFont="1" applyFill="1"/>
    <xf numFmtId="0" fontId="27" fillId="0" borderId="0" xfId="5465" applyFont="1" applyAlignment="1">
      <alignment horizontal="center" vertical="center"/>
    </xf>
    <xf numFmtId="0" fontId="59" fillId="0" borderId="0" xfId="0" applyFont="1" applyAlignment="1">
      <alignment vertical="center"/>
    </xf>
    <xf numFmtId="0" fontId="27" fillId="0" borderId="0" xfId="5465" applyFont="1" applyAlignment="1">
      <alignment vertical="center"/>
    </xf>
    <xf numFmtId="0" fontId="27" fillId="0" borderId="0" xfId="5465" applyFont="1" applyAlignment="1">
      <alignment horizontal="right" vertical="center"/>
    </xf>
    <xf numFmtId="169" fontId="27" fillId="0" borderId="0" xfId="5465" applyNumberFormat="1" applyFont="1" applyAlignment="1">
      <alignment horizontal="right" vertical="center"/>
    </xf>
    <xf numFmtId="0" fontId="58" fillId="0" borderId="0" xfId="5465" applyFont="1" applyAlignment="1">
      <alignment horizontal="center"/>
    </xf>
    <xf numFmtId="0" fontId="59" fillId="0" borderId="0" xfId="0" applyFont="1" applyAlignment="1">
      <alignment horizontal="center" vertical="center"/>
    </xf>
    <xf numFmtId="8" fontId="58" fillId="0" borderId="0" xfId="5465" applyNumberFormat="1" applyFont="1" applyAlignment="1">
      <alignment horizontal="center"/>
    </xf>
    <xf numFmtId="8" fontId="27" fillId="0" borderId="0" xfId="5465" applyNumberFormat="1" applyFont="1" applyAlignment="1">
      <alignment horizontal="right" vertical="center"/>
    </xf>
    <xf numFmtId="8" fontId="59" fillId="0" borderId="0" xfId="0" applyNumberFormat="1" applyFont="1" applyAlignment="1">
      <alignment vertical="center"/>
    </xf>
    <xf numFmtId="0" fontId="58" fillId="0" borderId="19" xfId="5465" applyFont="1" applyBorder="1" applyAlignment="1">
      <alignment horizontal="center"/>
    </xf>
    <xf numFmtId="0" fontId="60" fillId="35" borderId="18" xfId="5466" applyFont="1" applyFill="1" applyBorder="1" applyAlignment="1">
      <alignment horizontal="center"/>
    </xf>
    <xf numFmtId="0" fontId="60" fillId="0" borderId="10" xfId="5466" applyFont="1" applyBorder="1" applyAlignment="1">
      <alignment horizontal="right" wrapText="1"/>
    </xf>
    <xf numFmtId="168" fontId="60" fillId="0" borderId="10" xfId="5466" applyNumberFormat="1" applyFont="1" applyBorder="1" applyAlignment="1">
      <alignment horizontal="right" wrapText="1"/>
    </xf>
    <xf numFmtId="0" fontId="60" fillId="36" borderId="10" xfId="5466" applyFont="1" applyFill="1" applyBorder="1" applyAlignment="1">
      <alignment horizontal="right" wrapText="1"/>
    </xf>
    <xf numFmtId="168" fontId="60" fillId="36" borderId="10" xfId="5466" applyNumberFormat="1" applyFont="1" applyFill="1" applyBorder="1" applyAlignment="1">
      <alignment horizontal="right" wrapText="1"/>
    </xf>
    <xf numFmtId="0" fontId="51" fillId="34" borderId="0" xfId="3095" applyFont="1" applyFill="1" applyAlignment="1">
      <alignment vertical="center" wrapText="1"/>
    </xf>
    <xf numFmtId="0" fontId="51" fillId="34" borderId="0" xfId="0" applyFont="1" applyFill="1" applyAlignment="1">
      <alignment vertical="center" wrapText="1"/>
    </xf>
    <xf numFmtId="0" fontId="51" fillId="33" borderId="0" xfId="0" applyFont="1" applyFill="1" applyAlignment="1">
      <alignment vertical="center"/>
    </xf>
    <xf numFmtId="0" fontId="51" fillId="31" borderId="0" xfId="0" applyFont="1" applyFill="1" applyAlignment="1">
      <alignment vertical="center"/>
    </xf>
    <xf numFmtId="0" fontId="49" fillId="31" borderId="0" xfId="0" applyFont="1" applyFill="1" applyAlignment="1">
      <alignment horizontal="right" vertical="center"/>
    </xf>
    <xf numFmtId="0" fontId="52" fillId="0" borderId="16" xfId="3095" applyFont="1" applyBorder="1" applyAlignment="1">
      <alignment vertical="center" wrapText="1"/>
    </xf>
    <xf numFmtId="167" fontId="52" fillId="0" borderId="16" xfId="1" applyNumberFormat="1" applyFont="1" applyBorder="1" applyAlignment="1">
      <alignment vertical="center" wrapText="1"/>
    </xf>
    <xf numFmtId="0" fontId="52" fillId="0" borderId="13" xfId="3095" applyFont="1" applyBorder="1" applyAlignment="1">
      <alignment vertical="center" wrapText="1"/>
    </xf>
    <xf numFmtId="167" fontId="48" fillId="0" borderId="0" xfId="0" applyNumberFormat="1" applyFont="1" applyAlignment="1">
      <alignment horizontal="right" vertical="center"/>
    </xf>
    <xf numFmtId="0" fontId="48" fillId="0" borderId="0" xfId="0" applyFont="1" applyAlignment="1">
      <alignment horizontal="right" vertical="center"/>
    </xf>
    <xf numFmtId="167" fontId="49" fillId="31" borderId="0" xfId="0" applyNumberFormat="1" applyFont="1" applyFill="1" applyAlignment="1">
      <alignment horizontal="right" vertical="center"/>
    </xf>
    <xf numFmtId="164" fontId="48" fillId="0" borderId="0" xfId="1" applyNumberFormat="1" applyFont="1" applyBorder="1" applyAlignment="1">
      <alignment vertical="center"/>
    </xf>
    <xf numFmtId="0" fontId="53" fillId="0" borderId="0" xfId="0" applyFont="1" applyAlignment="1">
      <alignment horizontal="center" vertical="center"/>
    </xf>
    <xf numFmtId="44" fontId="51" fillId="33" borderId="0" xfId="1" applyFont="1" applyFill="1" applyAlignment="1">
      <alignment vertical="center" wrapText="1"/>
    </xf>
    <xf numFmtId="167" fontId="51" fillId="33" borderId="0" xfId="1" applyNumberFormat="1" applyFont="1" applyFill="1" applyAlignment="1">
      <alignment vertical="center" wrapText="1"/>
    </xf>
    <xf numFmtId="0" fontId="48" fillId="0" borderId="0" xfId="0" applyFont="1" applyAlignment="1">
      <alignment horizontal="center" vertical="center"/>
    </xf>
    <xf numFmtId="44" fontId="51" fillId="0" borderId="0" xfId="1" applyFont="1" applyFill="1" applyBorder="1" applyAlignment="1">
      <alignment vertical="center" wrapText="1"/>
    </xf>
    <xf numFmtId="164" fontId="48" fillId="0" borderId="0" xfId="1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4" fontId="55" fillId="0" borderId="0" xfId="1" applyFont="1" applyFill="1" applyBorder="1" applyAlignment="1">
      <alignment vertical="center" wrapText="1"/>
    </xf>
    <xf numFmtId="44" fontId="52" fillId="0" borderId="16" xfId="1" applyFont="1" applyBorder="1" applyAlignment="1">
      <alignment vertical="center" wrapText="1"/>
    </xf>
    <xf numFmtId="167" fontId="52" fillId="0" borderId="15" xfId="1535" applyNumberFormat="1" applyFont="1" applyBorder="1" applyAlignment="1">
      <alignment vertical="center" wrapText="1"/>
    </xf>
    <xf numFmtId="167" fontId="52" fillId="0" borderId="17" xfId="1535" applyNumberFormat="1" applyFont="1" applyBorder="1" applyAlignment="1">
      <alignment vertical="center" wrapText="1"/>
    </xf>
    <xf numFmtId="0" fontId="56" fillId="0" borderId="0" xfId="0" applyFont="1" applyAlignment="1">
      <alignment vertical="center"/>
    </xf>
    <xf numFmtId="164" fontId="53" fillId="0" borderId="0" xfId="0" applyNumberFormat="1" applyFont="1" applyAlignment="1">
      <alignment vertical="center"/>
    </xf>
    <xf numFmtId="167" fontId="51" fillId="0" borderId="0" xfId="1" applyNumberFormat="1" applyFont="1" applyFill="1" applyBorder="1" applyAlignment="1">
      <alignment vertical="center" wrapText="1"/>
    </xf>
    <xf numFmtId="167" fontId="51" fillId="34" borderId="0" xfId="1" applyNumberFormat="1" applyFont="1" applyFill="1" applyAlignment="1">
      <alignment vertical="center" wrapText="1"/>
    </xf>
    <xf numFmtId="0" fontId="49" fillId="32" borderId="0" xfId="0" applyFont="1" applyFill="1" applyAlignment="1">
      <alignment horizontal="center"/>
    </xf>
    <xf numFmtId="0" fontId="50" fillId="0" borderId="0" xfId="0" applyFont="1" applyAlignment="1">
      <alignment horizontal="center" vertical="center"/>
    </xf>
    <xf numFmtId="0" fontId="49" fillId="32" borderId="0" xfId="0" applyFont="1" applyFill="1" applyAlignment="1">
      <alignment horizontal="center" vertical="center"/>
    </xf>
    <xf numFmtId="0" fontId="51" fillId="33" borderId="0" xfId="0" applyFont="1" applyFill="1" applyAlignment="1">
      <alignment horizontal="left" vertical="top"/>
    </xf>
    <xf numFmtId="0" fontId="8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</cellXfs>
  <cellStyles count="5467">
    <cellStyle name="20% - Accent1 10" xfId="9" xr:uid="{00000000-0005-0000-0000-000000000000}"/>
    <cellStyle name="20% - Accent1 11" xfId="10" xr:uid="{00000000-0005-0000-0000-000001000000}"/>
    <cellStyle name="20% - Accent1 12" xfId="11" xr:uid="{00000000-0005-0000-0000-000002000000}"/>
    <cellStyle name="20% - Accent1 13" xfId="12" xr:uid="{00000000-0005-0000-0000-000003000000}"/>
    <cellStyle name="20% - Accent1 14" xfId="13" xr:uid="{00000000-0005-0000-0000-000004000000}"/>
    <cellStyle name="20% - Accent1 15" xfId="14" xr:uid="{00000000-0005-0000-0000-000005000000}"/>
    <cellStyle name="20% - Accent1 16" xfId="15" xr:uid="{00000000-0005-0000-0000-000006000000}"/>
    <cellStyle name="20% - Accent1 17" xfId="16" xr:uid="{00000000-0005-0000-0000-000007000000}"/>
    <cellStyle name="20% - Accent1 18" xfId="17" xr:uid="{00000000-0005-0000-0000-000008000000}"/>
    <cellStyle name="20% - Accent1 19" xfId="18" xr:uid="{00000000-0005-0000-0000-000009000000}"/>
    <cellStyle name="20% - Accent1 2" xfId="19" xr:uid="{00000000-0005-0000-0000-00000A000000}"/>
    <cellStyle name="20% - Accent1 20" xfId="20" xr:uid="{00000000-0005-0000-0000-00000B000000}"/>
    <cellStyle name="20% - Accent1 21" xfId="21" xr:uid="{00000000-0005-0000-0000-00000C000000}"/>
    <cellStyle name="20% - Accent1 22" xfId="22" xr:uid="{00000000-0005-0000-0000-00000D000000}"/>
    <cellStyle name="20% - Accent1 23" xfId="23" xr:uid="{00000000-0005-0000-0000-00000E000000}"/>
    <cellStyle name="20% - Accent1 3" xfId="24" xr:uid="{00000000-0005-0000-0000-00000F000000}"/>
    <cellStyle name="20% - Accent1 4" xfId="25" xr:uid="{00000000-0005-0000-0000-000010000000}"/>
    <cellStyle name="20% - Accent1 5" xfId="26" xr:uid="{00000000-0005-0000-0000-000011000000}"/>
    <cellStyle name="20% - Accent1 6" xfId="27" xr:uid="{00000000-0005-0000-0000-000012000000}"/>
    <cellStyle name="20% - Accent1 7" xfId="28" xr:uid="{00000000-0005-0000-0000-000013000000}"/>
    <cellStyle name="20% - Accent1 8" xfId="29" xr:uid="{00000000-0005-0000-0000-000014000000}"/>
    <cellStyle name="20% - Accent1 9" xfId="30" xr:uid="{00000000-0005-0000-0000-000015000000}"/>
    <cellStyle name="20% - Accent2 10" xfId="31" xr:uid="{00000000-0005-0000-0000-000016000000}"/>
    <cellStyle name="20% - Accent2 11" xfId="32" xr:uid="{00000000-0005-0000-0000-000017000000}"/>
    <cellStyle name="20% - Accent2 12" xfId="33" xr:uid="{00000000-0005-0000-0000-000018000000}"/>
    <cellStyle name="20% - Accent2 13" xfId="34" xr:uid="{00000000-0005-0000-0000-000019000000}"/>
    <cellStyle name="20% - Accent2 14" xfId="35" xr:uid="{00000000-0005-0000-0000-00001A000000}"/>
    <cellStyle name="20% - Accent2 15" xfId="36" xr:uid="{00000000-0005-0000-0000-00001B000000}"/>
    <cellStyle name="20% - Accent2 16" xfId="37" xr:uid="{00000000-0005-0000-0000-00001C000000}"/>
    <cellStyle name="20% - Accent2 17" xfId="38" xr:uid="{00000000-0005-0000-0000-00001D000000}"/>
    <cellStyle name="20% - Accent2 18" xfId="39" xr:uid="{00000000-0005-0000-0000-00001E000000}"/>
    <cellStyle name="20% - Accent2 19" xfId="40" xr:uid="{00000000-0005-0000-0000-00001F000000}"/>
    <cellStyle name="20% - Accent2 2" xfId="41" xr:uid="{00000000-0005-0000-0000-000020000000}"/>
    <cellStyle name="20% - Accent2 20" xfId="42" xr:uid="{00000000-0005-0000-0000-000021000000}"/>
    <cellStyle name="20% - Accent2 21" xfId="43" xr:uid="{00000000-0005-0000-0000-000022000000}"/>
    <cellStyle name="20% - Accent2 22" xfId="44" xr:uid="{00000000-0005-0000-0000-000023000000}"/>
    <cellStyle name="20% - Accent2 23" xfId="45" xr:uid="{00000000-0005-0000-0000-000024000000}"/>
    <cellStyle name="20% - Accent2 3" xfId="46" xr:uid="{00000000-0005-0000-0000-000025000000}"/>
    <cellStyle name="20% - Accent2 4" xfId="47" xr:uid="{00000000-0005-0000-0000-000026000000}"/>
    <cellStyle name="20% - Accent2 5" xfId="48" xr:uid="{00000000-0005-0000-0000-000027000000}"/>
    <cellStyle name="20% - Accent2 6" xfId="49" xr:uid="{00000000-0005-0000-0000-000028000000}"/>
    <cellStyle name="20% - Accent2 7" xfId="50" xr:uid="{00000000-0005-0000-0000-000029000000}"/>
    <cellStyle name="20% - Accent2 8" xfId="51" xr:uid="{00000000-0005-0000-0000-00002A000000}"/>
    <cellStyle name="20% - Accent2 9" xfId="52" xr:uid="{00000000-0005-0000-0000-00002B000000}"/>
    <cellStyle name="20% - Accent3 10" xfId="53" xr:uid="{00000000-0005-0000-0000-00002C000000}"/>
    <cellStyle name="20% - Accent3 11" xfId="54" xr:uid="{00000000-0005-0000-0000-00002D000000}"/>
    <cellStyle name="20% - Accent3 12" xfId="55" xr:uid="{00000000-0005-0000-0000-00002E000000}"/>
    <cellStyle name="20% - Accent3 13" xfId="56" xr:uid="{00000000-0005-0000-0000-00002F000000}"/>
    <cellStyle name="20% - Accent3 14" xfId="57" xr:uid="{00000000-0005-0000-0000-000030000000}"/>
    <cellStyle name="20% - Accent3 15" xfId="58" xr:uid="{00000000-0005-0000-0000-000031000000}"/>
    <cellStyle name="20% - Accent3 16" xfId="59" xr:uid="{00000000-0005-0000-0000-000032000000}"/>
    <cellStyle name="20% - Accent3 17" xfId="60" xr:uid="{00000000-0005-0000-0000-000033000000}"/>
    <cellStyle name="20% - Accent3 18" xfId="61" xr:uid="{00000000-0005-0000-0000-000034000000}"/>
    <cellStyle name="20% - Accent3 19" xfId="62" xr:uid="{00000000-0005-0000-0000-000035000000}"/>
    <cellStyle name="20% - Accent3 2" xfId="63" xr:uid="{00000000-0005-0000-0000-000036000000}"/>
    <cellStyle name="20% - Accent3 20" xfId="64" xr:uid="{00000000-0005-0000-0000-000037000000}"/>
    <cellStyle name="20% - Accent3 21" xfId="65" xr:uid="{00000000-0005-0000-0000-000038000000}"/>
    <cellStyle name="20% - Accent3 22" xfId="66" xr:uid="{00000000-0005-0000-0000-000039000000}"/>
    <cellStyle name="20% - Accent3 23" xfId="67" xr:uid="{00000000-0005-0000-0000-00003A000000}"/>
    <cellStyle name="20% - Accent3 3" xfId="68" xr:uid="{00000000-0005-0000-0000-00003B000000}"/>
    <cellStyle name="20% - Accent3 4" xfId="69" xr:uid="{00000000-0005-0000-0000-00003C000000}"/>
    <cellStyle name="20% - Accent3 5" xfId="70" xr:uid="{00000000-0005-0000-0000-00003D000000}"/>
    <cellStyle name="20% - Accent3 6" xfId="71" xr:uid="{00000000-0005-0000-0000-00003E000000}"/>
    <cellStyle name="20% - Accent3 7" xfId="72" xr:uid="{00000000-0005-0000-0000-00003F000000}"/>
    <cellStyle name="20% - Accent3 8" xfId="73" xr:uid="{00000000-0005-0000-0000-000040000000}"/>
    <cellStyle name="20% - Accent3 9" xfId="74" xr:uid="{00000000-0005-0000-0000-000041000000}"/>
    <cellStyle name="20% - Accent4 10" xfId="75" xr:uid="{00000000-0005-0000-0000-000042000000}"/>
    <cellStyle name="20% - Accent4 11" xfId="76" xr:uid="{00000000-0005-0000-0000-000043000000}"/>
    <cellStyle name="20% - Accent4 12" xfId="77" xr:uid="{00000000-0005-0000-0000-000044000000}"/>
    <cellStyle name="20% - Accent4 13" xfId="78" xr:uid="{00000000-0005-0000-0000-000045000000}"/>
    <cellStyle name="20% - Accent4 14" xfId="79" xr:uid="{00000000-0005-0000-0000-000046000000}"/>
    <cellStyle name="20% - Accent4 15" xfId="80" xr:uid="{00000000-0005-0000-0000-000047000000}"/>
    <cellStyle name="20% - Accent4 16" xfId="81" xr:uid="{00000000-0005-0000-0000-000048000000}"/>
    <cellStyle name="20% - Accent4 17" xfId="82" xr:uid="{00000000-0005-0000-0000-000049000000}"/>
    <cellStyle name="20% - Accent4 18" xfId="83" xr:uid="{00000000-0005-0000-0000-00004A000000}"/>
    <cellStyle name="20% - Accent4 19" xfId="84" xr:uid="{00000000-0005-0000-0000-00004B000000}"/>
    <cellStyle name="20% - Accent4 2" xfId="85" xr:uid="{00000000-0005-0000-0000-00004C000000}"/>
    <cellStyle name="20% - Accent4 20" xfId="86" xr:uid="{00000000-0005-0000-0000-00004D000000}"/>
    <cellStyle name="20% - Accent4 21" xfId="87" xr:uid="{00000000-0005-0000-0000-00004E000000}"/>
    <cellStyle name="20% - Accent4 22" xfId="88" xr:uid="{00000000-0005-0000-0000-00004F000000}"/>
    <cellStyle name="20% - Accent4 23" xfId="89" xr:uid="{00000000-0005-0000-0000-000050000000}"/>
    <cellStyle name="20% - Accent4 3" xfId="90" xr:uid="{00000000-0005-0000-0000-000051000000}"/>
    <cellStyle name="20% - Accent4 4" xfId="91" xr:uid="{00000000-0005-0000-0000-000052000000}"/>
    <cellStyle name="20% - Accent4 5" xfId="92" xr:uid="{00000000-0005-0000-0000-000053000000}"/>
    <cellStyle name="20% - Accent4 6" xfId="93" xr:uid="{00000000-0005-0000-0000-000054000000}"/>
    <cellStyle name="20% - Accent4 7" xfId="94" xr:uid="{00000000-0005-0000-0000-000055000000}"/>
    <cellStyle name="20% - Accent4 8" xfId="95" xr:uid="{00000000-0005-0000-0000-000056000000}"/>
    <cellStyle name="20% - Accent4 9" xfId="96" xr:uid="{00000000-0005-0000-0000-000057000000}"/>
    <cellStyle name="20% - Accent5 10" xfId="97" xr:uid="{00000000-0005-0000-0000-000058000000}"/>
    <cellStyle name="20% - Accent5 11" xfId="98" xr:uid="{00000000-0005-0000-0000-000059000000}"/>
    <cellStyle name="20% - Accent5 12" xfId="99" xr:uid="{00000000-0005-0000-0000-00005A000000}"/>
    <cellStyle name="20% - Accent5 13" xfId="100" xr:uid="{00000000-0005-0000-0000-00005B000000}"/>
    <cellStyle name="20% - Accent5 14" xfId="101" xr:uid="{00000000-0005-0000-0000-00005C000000}"/>
    <cellStyle name="20% - Accent5 15" xfId="102" xr:uid="{00000000-0005-0000-0000-00005D000000}"/>
    <cellStyle name="20% - Accent5 16" xfId="103" xr:uid="{00000000-0005-0000-0000-00005E000000}"/>
    <cellStyle name="20% - Accent5 17" xfId="104" xr:uid="{00000000-0005-0000-0000-00005F000000}"/>
    <cellStyle name="20% - Accent5 18" xfId="105" xr:uid="{00000000-0005-0000-0000-000060000000}"/>
    <cellStyle name="20% - Accent5 19" xfId="106" xr:uid="{00000000-0005-0000-0000-000061000000}"/>
    <cellStyle name="20% - Accent5 2" xfId="107" xr:uid="{00000000-0005-0000-0000-000062000000}"/>
    <cellStyle name="20% - Accent5 20" xfId="108" xr:uid="{00000000-0005-0000-0000-000063000000}"/>
    <cellStyle name="20% - Accent5 21" xfId="109" xr:uid="{00000000-0005-0000-0000-000064000000}"/>
    <cellStyle name="20% - Accent5 22" xfId="110" xr:uid="{00000000-0005-0000-0000-000065000000}"/>
    <cellStyle name="20% - Accent5 23" xfId="111" xr:uid="{00000000-0005-0000-0000-000066000000}"/>
    <cellStyle name="20% - Accent5 3" xfId="112" xr:uid="{00000000-0005-0000-0000-000067000000}"/>
    <cellStyle name="20% - Accent5 4" xfId="113" xr:uid="{00000000-0005-0000-0000-000068000000}"/>
    <cellStyle name="20% - Accent5 5" xfId="114" xr:uid="{00000000-0005-0000-0000-000069000000}"/>
    <cellStyle name="20% - Accent5 6" xfId="115" xr:uid="{00000000-0005-0000-0000-00006A000000}"/>
    <cellStyle name="20% - Accent5 7" xfId="116" xr:uid="{00000000-0005-0000-0000-00006B000000}"/>
    <cellStyle name="20% - Accent5 8" xfId="117" xr:uid="{00000000-0005-0000-0000-00006C000000}"/>
    <cellStyle name="20% - Accent5 9" xfId="118" xr:uid="{00000000-0005-0000-0000-00006D000000}"/>
    <cellStyle name="20% - Accent6 10" xfId="119" xr:uid="{00000000-0005-0000-0000-00006E000000}"/>
    <cellStyle name="20% - Accent6 11" xfId="120" xr:uid="{00000000-0005-0000-0000-00006F000000}"/>
    <cellStyle name="20% - Accent6 12" xfId="121" xr:uid="{00000000-0005-0000-0000-000070000000}"/>
    <cellStyle name="20% - Accent6 13" xfId="122" xr:uid="{00000000-0005-0000-0000-000071000000}"/>
    <cellStyle name="20% - Accent6 14" xfId="123" xr:uid="{00000000-0005-0000-0000-000072000000}"/>
    <cellStyle name="20% - Accent6 15" xfId="124" xr:uid="{00000000-0005-0000-0000-000073000000}"/>
    <cellStyle name="20% - Accent6 16" xfId="125" xr:uid="{00000000-0005-0000-0000-000074000000}"/>
    <cellStyle name="20% - Accent6 17" xfId="126" xr:uid="{00000000-0005-0000-0000-000075000000}"/>
    <cellStyle name="20% - Accent6 18" xfId="127" xr:uid="{00000000-0005-0000-0000-000076000000}"/>
    <cellStyle name="20% - Accent6 19" xfId="128" xr:uid="{00000000-0005-0000-0000-000077000000}"/>
    <cellStyle name="20% - Accent6 2" xfId="129" xr:uid="{00000000-0005-0000-0000-000078000000}"/>
    <cellStyle name="20% - Accent6 20" xfId="130" xr:uid="{00000000-0005-0000-0000-000079000000}"/>
    <cellStyle name="20% - Accent6 21" xfId="131" xr:uid="{00000000-0005-0000-0000-00007A000000}"/>
    <cellStyle name="20% - Accent6 22" xfId="132" xr:uid="{00000000-0005-0000-0000-00007B000000}"/>
    <cellStyle name="20% - Accent6 23" xfId="133" xr:uid="{00000000-0005-0000-0000-00007C000000}"/>
    <cellStyle name="20% - Accent6 3" xfId="134" xr:uid="{00000000-0005-0000-0000-00007D000000}"/>
    <cellStyle name="20% - Accent6 4" xfId="135" xr:uid="{00000000-0005-0000-0000-00007E000000}"/>
    <cellStyle name="20% - Accent6 5" xfId="136" xr:uid="{00000000-0005-0000-0000-00007F000000}"/>
    <cellStyle name="20% - Accent6 6" xfId="137" xr:uid="{00000000-0005-0000-0000-000080000000}"/>
    <cellStyle name="20% - Accent6 7" xfId="138" xr:uid="{00000000-0005-0000-0000-000081000000}"/>
    <cellStyle name="20% - Accent6 8" xfId="139" xr:uid="{00000000-0005-0000-0000-000082000000}"/>
    <cellStyle name="20% - Accent6 9" xfId="140" xr:uid="{00000000-0005-0000-0000-000083000000}"/>
    <cellStyle name="40% - Accent1 10" xfId="141" xr:uid="{00000000-0005-0000-0000-000084000000}"/>
    <cellStyle name="40% - Accent1 11" xfId="142" xr:uid="{00000000-0005-0000-0000-000085000000}"/>
    <cellStyle name="40% - Accent1 12" xfId="143" xr:uid="{00000000-0005-0000-0000-000086000000}"/>
    <cellStyle name="40% - Accent1 13" xfId="144" xr:uid="{00000000-0005-0000-0000-000087000000}"/>
    <cellStyle name="40% - Accent1 14" xfId="145" xr:uid="{00000000-0005-0000-0000-000088000000}"/>
    <cellStyle name="40% - Accent1 15" xfId="146" xr:uid="{00000000-0005-0000-0000-000089000000}"/>
    <cellStyle name="40% - Accent1 16" xfId="147" xr:uid="{00000000-0005-0000-0000-00008A000000}"/>
    <cellStyle name="40% - Accent1 17" xfId="148" xr:uid="{00000000-0005-0000-0000-00008B000000}"/>
    <cellStyle name="40% - Accent1 18" xfId="149" xr:uid="{00000000-0005-0000-0000-00008C000000}"/>
    <cellStyle name="40% - Accent1 19" xfId="150" xr:uid="{00000000-0005-0000-0000-00008D000000}"/>
    <cellStyle name="40% - Accent1 2" xfId="151" xr:uid="{00000000-0005-0000-0000-00008E000000}"/>
    <cellStyle name="40% - Accent1 20" xfId="152" xr:uid="{00000000-0005-0000-0000-00008F000000}"/>
    <cellStyle name="40% - Accent1 21" xfId="153" xr:uid="{00000000-0005-0000-0000-000090000000}"/>
    <cellStyle name="40% - Accent1 22" xfId="154" xr:uid="{00000000-0005-0000-0000-000091000000}"/>
    <cellStyle name="40% - Accent1 23" xfId="155" xr:uid="{00000000-0005-0000-0000-000092000000}"/>
    <cellStyle name="40% - Accent1 3" xfId="156" xr:uid="{00000000-0005-0000-0000-000093000000}"/>
    <cellStyle name="40% - Accent1 4" xfId="157" xr:uid="{00000000-0005-0000-0000-000094000000}"/>
    <cellStyle name="40% - Accent1 5" xfId="158" xr:uid="{00000000-0005-0000-0000-000095000000}"/>
    <cellStyle name="40% - Accent1 6" xfId="159" xr:uid="{00000000-0005-0000-0000-000096000000}"/>
    <cellStyle name="40% - Accent1 7" xfId="160" xr:uid="{00000000-0005-0000-0000-000097000000}"/>
    <cellStyle name="40% - Accent1 8" xfId="161" xr:uid="{00000000-0005-0000-0000-000098000000}"/>
    <cellStyle name="40% - Accent1 9" xfId="162" xr:uid="{00000000-0005-0000-0000-000099000000}"/>
    <cellStyle name="40% - Accent2 10" xfId="163" xr:uid="{00000000-0005-0000-0000-00009A000000}"/>
    <cellStyle name="40% - Accent2 11" xfId="164" xr:uid="{00000000-0005-0000-0000-00009B000000}"/>
    <cellStyle name="40% - Accent2 12" xfId="165" xr:uid="{00000000-0005-0000-0000-00009C000000}"/>
    <cellStyle name="40% - Accent2 13" xfId="166" xr:uid="{00000000-0005-0000-0000-00009D000000}"/>
    <cellStyle name="40% - Accent2 14" xfId="167" xr:uid="{00000000-0005-0000-0000-00009E000000}"/>
    <cellStyle name="40% - Accent2 15" xfId="168" xr:uid="{00000000-0005-0000-0000-00009F000000}"/>
    <cellStyle name="40% - Accent2 16" xfId="169" xr:uid="{00000000-0005-0000-0000-0000A0000000}"/>
    <cellStyle name="40% - Accent2 17" xfId="170" xr:uid="{00000000-0005-0000-0000-0000A1000000}"/>
    <cellStyle name="40% - Accent2 18" xfId="171" xr:uid="{00000000-0005-0000-0000-0000A2000000}"/>
    <cellStyle name="40% - Accent2 19" xfId="172" xr:uid="{00000000-0005-0000-0000-0000A3000000}"/>
    <cellStyle name="40% - Accent2 2" xfId="173" xr:uid="{00000000-0005-0000-0000-0000A4000000}"/>
    <cellStyle name="40% - Accent2 20" xfId="174" xr:uid="{00000000-0005-0000-0000-0000A5000000}"/>
    <cellStyle name="40% - Accent2 21" xfId="175" xr:uid="{00000000-0005-0000-0000-0000A6000000}"/>
    <cellStyle name="40% - Accent2 22" xfId="176" xr:uid="{00000000-0005-0000-0000-0000A7000000}"/>
    <cellStyle name="40% - Accent2 23" xfId="177" xr:uid="{00000000-0005-0000-0000-0000A8000000}"/>
    <cellStyle name="40% - Accent2 3" xfId="178" xr:uid="{00000000-0005-0000-0000-0000A9000000}"/>
    <cellStyle name="40% - Accent2 4" xfId="179" xr:uid="{00000000-0005-0000-0000-0000AA000000}"/>
    <cellStyle name="40% - Accent2 5" xfId="180" xr:uid="{00000000-0005-0000-0000-0000AB000000}"/>
    <cellStyle name="40% - Accent2 6" xfId="181" xr:uid="{00000000-0005-0000-0000-0000AC000000}"/>
    <cellStyle name="40% - Accent2 7" xfId="182" xr:uid="{00000000-0005-0000-0000-0000AD000000}"/>
    <cellStyle name="40% - Accent2 8" xfId="183" xr:uid="{00000000-0005-0000-0000-0000AE000000}"/>
    <cellStyle name="40% - Accent2 9" xfId="184" xr:uid="{00000000-0005-0000-0000-0000AF000000}"/>
    <cellStyle name="40% - Accent3 10" xfId="185" xr:uid="{00000000-0005-0000-0000-0000B0000000}"/>
    <cellStyle name="40% - Accent3 11" xfId="186" xr:uid="{00000000-0005-0000-0000-0000B1000000}"/>
    <cellStyle name="40% - Accent3 12" xfId="187" xr:uid="{00000000-0005-0000-0000-0000B2000000}"/>
    <cellStyle name="40% - Accent3 13" xfId="188" xr:uid="{00000000-0005-0000-0000-0000B3000000}"/>
    <cellStyle name="40% - Accent3 14" xfId="189" xr:uid="{00000000-0005-0000-0000-0000B4000000}"/>
    <cellStyle name="40% - Accent3 15" xfId="190" xr:uid="{00000000-0005-0000-0000-0000B5000000}"/>
    <cellStyle name="40% - Accent3 16" xfId="191" xr:uid="{00000000-0005-0000-0000-0000B6000000}"/>
    <cellStyle name="40% - Accent3 17" xfId="192" xr:uid="{00000000-0005-0000-0000-0000B7000000}"/>
    <cellStyle name="40% - Accent3 18" xfId="193" xr:uid="{00000000-0005-0000-0000-0000B8000000}"/>
    <cellStyle name="40% - Accent3 19" xfId="194" xr:uid="{00000000-0005-0000-0000-0000B9000000}"/>
    <cellStyle name="40% - Accent3 2" xfId="195" xr:uid="{00000000-0005-0000-0000-0000BA000000}"/>
    <cellStyle name="40% - Accent3 20" xfId="196" xr:uid="{00000000-0005-0000-0000-0000BB000000}"/>
    <cellStyle name="40% - Accent3 21" xfId="197" xr:uid="{00000000-0005-0000-0000-0000BC000000}"/>
    <cellStyle name="40% - Accent3 22" xfId="198" xr:uid="{00000000-0005-0000-0000-0000BD000000}"/>
    <cellStyle name="40% - Accent3 23" xfId="199" xr:uid="{00000000-0005-0000-0000-0000BE000000}"/>
    <cellStyle name="40% - Accent3 3" xfId="200" xr:uid="{00000000-0005-0000-0000-0000BF000000}"/>
    <cellStyle name="40% - Accent3 4" xfId="201" xr:uid="{00000000-0005-0000-0000-0000C0000000}"/>
    <cellStyle name="40% - Accent3 5" xfId="202" xr:uid="{00000000-0005-0000-0000-0000C1000000}"/>
    <cellStyle name="40% - Accent3 6" xfId="203" xr:uid="{00000000-0005-0000-0000-0000C2000000}"/>
    <cellStyle name="40% - Accent3 7" xfId="204" xr:uid="{00000000-0005-0000-0000-0000C3000000}"/>
    <cellStyle name="40% - Accent3 8" xfId="205" xr:uid="{00000000-0005-0000-0000-0000C4000000}"/>
    <cellStyle name="40% - Accent3 9" xfId="206" xr:uid="{00000000-0005-0000-0000-0000C5000000}"/>
    <cellStyle name="40% - Accent4 10" xfId="207" xr:uid="{00000000-0005-0000-0000-0000C6000000}"/>
    <cellStyle name="40% - Accent4 11" xfId="208" xr:uid="{00000000-0005-0000-0000-0000C7000000}"/>
    <cellStyle name="40% - Accent4 12" xfId="209" xr:uid="{00000000-0005-0000-0000-0000C8000000}"/>
    <cellStyle name="40% - Accent4 13" xfId="210" xr:uid="{00000000-0005-0000-0000-0000C9000000}"/>
    <cellStyle name="40% - Accent4 14" xfId="211" xr:uid="{00000000-0005-0000-0000-0000CA000000}"/>
    <cellStyle name="40% - Accent4 15" xfId="212" xr:uid="{00000000-0005-0000-0000-0000CB000000}"/>
    <cellStyle name="40% - Accent4 16" xfId="213" xr:uid="{00000000-0005-0000-0000-0000CC000000}"/>
    <cellStyle name="40% - Accent4 17" xfId="214" xr:uid="{00000000-0005-0000-0000-0000CD000000}"/>
    <cellStyle name="40% - Accent4 18" xfId="215" xr:uid="{00000000-0005-0000-0000-0000CE000000}"/>
    <cellStyle name="40% - Accent4 19" xfId="216" xr:uid="{00000000-0005-0000-0000-0000CF000000}"/>
    <cellStyle name="40% - Accent4 2" xfId="217" xr:uid="{00000000-0005-0000-0000-0000D0000000}"/>
    <cellStyle name="40% - Accent4 20" xfId="218" xr:uid="{00000000-0005-0000-0000-0000D1000000}"/>
    <cellStyle name="40% - Accent4 21" xfId="219" xr:uid="{00000000-0005-0000-0000-0000D2000000}"/>
    <cellStyle name="40% - Accent4 22" xfId="220" xr:uid="{00000000-0005-0000-0000-0000D3000000}"/>
    <cellStyle name="40% - Accent4 23" xfId="221" xr:uid="{00000000-0005-0000-0000-0000D4000000}"/>
    <cellStyle name="40% - Accent4 3" xfId="222" xr:uid="{00000000-0005-0000-0000-0000D5000000}"/>
    <cellStyle name="40% - Accent4 4" xfId="223" xr:uid="{00000000-0005-0000-0000-0000D6000000}"/>
    <cellStyle name="40% - Accent4 5" xfId="224" xr:uid="{00000000-0005-0000-0000-0000D7000000}"/>
    <cellStyle name="40% - Accent4 6" xfId="225" xr:uid="{00000000-0005-0000-0000-0000D8000000}"/>
    <cellStyle name="40% - Accent4 7" xfId="226" xr:uid="{00000000-0005-0000-0000-0000D9000000}"/>
    <cellStyle name="40% - Accent4 8" xfId="227" xr:uid="{00000000-0005-0000-0000-0000DA000000}"/>
    <cellStyle name="40% - Accent4 9" xfId="228" xr:uid="{00000000-0005-0000-0000-0000DB000000}"/>
    <cellStyle name="40% - Accent5 10" xfId="229" xr:uid="{00000000-0005-0000-0000-0000DC000000}"/>
    <cellStyle name="40% - Accent5 11" xfId="230" xr:uid="{00000000-0005-0000-0000-0000DD000000}"/>
    <cellStyle name="40% - Accent5 12" xfId="231" xr:uid="{00000000-0005-0000-0000-0000DE000000}"/>
    <cellStyle name="40% - Accent5 13" xfId="232" xr:uid="{00000000-0005-0000-0000-0000DF000000}"/>
    <cellStyle name="40% - Accent5 14" xfId="233" xr:uid="{00000000-0005-0000-0000-0000E0000000}"/>
    <cellStyle name="40% - Accent5 15" xfId="234" xr:uid="{00000000-0005-0000-0000-0000E1000000}"/>
    <cellStyle name="40% - Accent5 16" xfId="235" xr:uid="{00000000-0005-0000-0000-0000E2000000}"/>
    <cellStyle name="40% - Accent5 17" xfId="236" xr:uid="{00000000-0005-0000-0000-0000E3000000}"/>
    <cellStyle name="40% - Accent5 18" xfId="237" xr:uid="{00000000-0005-0000-0000-0000E4000000}"/>
    <cellStyle name="40% - Accent5 19" xfId="238" xr:uid="{00000000-0005-0000-0000-0000E5000000}"/>
    <cellStyle name="40% - Accent5 2" xfId="239" xr:uid="{00000000-0005-0000-0000-0000E6000000}"/>
    <cellStyle name="40% - Accent5 20" xfId="240" xr:uid="{00000000-0005-0000-0000-0000E7000000}"/>
    <cellStyle name="40% - Accent5 21" xfId="241" xr:uid="{00000000-0005-0000-0000-0000E8000000}"/>
    <cellStyle name="40% - Accent5 22" xfId="242" xr:uid="{00000000-0005-0000-0000-0000E9000000}"/>
    <cellStyle name="40% - Accent5 23" xfId="243" xr:uid="{00000000-0005-0000-0000-0000EA000000}"/>
    <cellStyle name="40% - Accent5 3" xfId="244" xr:uid="{00000000-0005-0000-0000-0000EB000000}"/>
    <cellStyle name="40% - Accent5 4" xfId="245" xr:uid="{00000000-0005-0000-0000-0000EC000000}"/>
    <cellStyle name="40% - Accent5 5" xfId="246" xr:uid="{00000000-0005-0000-0000-0000ED000000}"/>
    <cellStyle name="40% - Accent5 6" xfId="247" xr:uid="{00000000-0005-0000-0000-0000EE000000}"/>
    <cellStyle name="40% - Accent5 7" xfId="248" xr:uid="{00000000-0005-0000-0000-0000EF000000}"/>
    <cellStyle name="40% - Accent5 8" xfId="249" xr:uid="{00000000-0005-0000-0000-0000F0000000}"/>
    <cellStyle name="40% - Accent5 9" xfId="250" xr:uid="{00000000-0005-0000-0000-0000F1000000}"/>
    <cellStyle name="40% - Accent6 10" xfId="251" xr:uid="{00000000-0005-0000-0000-0000F2000000}"/>
    <cellStyle name="40% - Accent6 11" xfId="252" xr:uid="{00000000-0005-0000-0000-0000F3000000}"/>
    <cellStyle name="40% - Accent6 12" xfId="253" xr:uid="{00000000-0005-0000-0000-0000F4000000}"/>
    <cellStyle name="40% - Accent6 13" xfId="254" xr:uid="{00000000-0005-0000-0000-0000F5000000}"/>
    <cellStyle name="40% - Accent6 14" xfId="255" xr:uid="{00000000-0005-0000-0000-0000F6000000}"/>
    <cellStyle name="40% - Accent6 15" xfId="256" xr:uid="{00000000-0005-0000-0000-0000F7000000}"/>
    <cellStyle name="40% - Accent6 16" xfId="257" xr:uid="{00000000-0005-0000-0000-0000F8000000}"/>
    <cellStyle name="40% - Accent6 17" xfId="258" xr:uid="{00000000-0005-0000-0000-0000F9000000}"/>
    <cellStyle name="40% - Accent6 18" xfId="259" xr:uid="{00000000-0005-0000-0000-0000FA000000}"/>
    <cellStyle name="40% - Accent6 19" xfId="260" xr:uid="{00000000-0005-0000-0000-0000FB000000}"/>
    <cellStyle name="40% - Accent6 2" xfId="261" xr:uid="{00000000-0005-0000-0000-0000FC000000}"/>
    <cellStyle name="40% - Accent6 20" xfId="262" xr:uid="{00000000-0005-0000-0000-0000FD000000}"/>
    <cellStyle name="40% - Accent6 21" xfId="263" xr:uid="{00000000-0005-0000-0000-0000FE000000}"/>
    <cellStyle name="40% - Accent6 22" xfId="264" xr:uid="{00000000-0005-0000-0000-0000FF000000}"/>
    <cellStyle name="40% - Accent6 23" xfId="265" xr:uid="{00000000-0005-0000-0000-000000010000}"/>
    <cellStyle name="40% - Accent6 3" xfId="266" xr:uid="{00000000-0005-0000-0000-000001010000}"/>
    <cellStyle name="40% - Accent6 4" xfId="267" xr:uid="{00000000-0005-0000-0000-000002010000}"/>
    <cellStyle name="40% - Accent6 5" xfId="268" xr:uid="{00000000-0005-0000-0000-000003010000}"/>
    <cellStyle name="40% - Accent6 6" xfId="269" xr:uid="{00000000-0005-0000-0000-000004010000}"/>
    <cellStyle name="40% - Accent6 7" xfId="270" xr:uid="{00000000-0005-0000-0000-000005010000}"/>
    <cellStyle name="40% - Accent6 8" xfId="271" xr:uid="{00000000-0005-0000-0000-000006010000}"/>
    <cellStyle name="40% - Accent6 9" xfId="272" xr:uid="{00000000-0005-0000-0000-000007010000}"/>
    <cellStyle name="60% - Accent1 10" xfId="273" xr:uid="{00000000-0005-0000-0000-000008010000}"/>
    <cellStyle name="60% - Accent1 11" xfId="274" xr:uid="{00000000-0005-0000-0000-000009010000}"/>
    <cellStyle name="60% - Accent1 12" xfId="275" xr:uid="{00000000-0005-0000-0000-00000A010000}"/>
    <cellStyle name="60% - Accent1 13" xfId="276" xr:uid="{00000000-0005-0000-0000-00000B010000}"/>
    <cellStyle name="60% - Accent1 14" xfId="277" xr:uid="{00000000-0005-0000-0000-00000C010000}"/>
    <cellStyle name="60% - Accent1 15" xfId="278" xr:uid="{00000000-0005-0000-0000-00000D010000}"/>
    <cellStyle name="60% - Accent1 16" xfId="279" xr:uid="{00000000-0005-0000-0000-00000E010000}"/>
    <cellStyle name="60% - Accent1 17" xfId="280" xr:uid="{00000000-0005-0000-0000-00000F010000}"/>
    <cellStyle name="60% - Accent1 18" xfId="281" xr:uid="{00000000-0005-0000-0000-000010010000}"/>
    <cellStyle name="60% - Accent1 19" xfId="282" xr:uid="{00000000-0005-0000-0000-000011010000}"/>
    <cellStyle name="60% - Accent1 2" xfId="283" xr:uid="{00000000-0005-0000-0000-000012010000}"/>
    <cellStyle name="60% - Accent1 20" xfId="284" xr:uid="{00000000-0005-0000-0000-000013010000}"/>
    <cellStyle name="60% - Accent1 21" xfId="285" xr:uid="{00000000-0005-0000-0000-000014010000}"/>
    <cellStyle name="60% - Accent1 22" xfId="286" xr:uid="{00000000-0005-0000-0000-000015010000}"/>
    <cellStyle name="60% - Accent1 23" xfId="287" xr:uid="{00000000-0005-0000-0000-000016010000}"/>
    <cellStyle name="60% - Accent1 3" xfId="288" xr:uid="{00000000-0005-0000-0000-000017010000}"/>
    <cellStyle name="60% - Accent1 4" xfId="289" xr:uid="{00000000-0005-0000-0000-000018010000}"/>
    <cellStyle name="60% - Accent1 5" xfId="290" xr:uid="{00000000-0005-0000-0000-000019010000}"/>
    <cellStyle name="60% - Accent1 6" xfId="291" xr:uid="{00000000-0005-0000-0000-00001A010000}"/>
    <cellStyle name="60% - Accent1 7" xfId="292" xr:uid="{00000000-0005-0000-0000-00001B010000}"/>
    <cellStyle name="60% - Accent1 8" xfId="293" xr:uid="{00000000-0005-0000-0000-00001C010000}"/>
    <cellStyle name="60% - Accent1 9" xfId="294" xr:uid="{00000000-0005-0000-0000-00001D010000}"/>
    <cellStyle name="60% - Accent2 10" xfId="295" xr:uid="{00000000-0005-0000-0000-00001E010000}"/>
    <cellStyle name="60% - Accent2 11" xfId="296" xr:uid="{00000000-0005-0000-0000-00001F010000}"/>
    <cellStyle name="60% - Accent2 12" xfId="297" xr:uid="{00000000-0005-0000-0000-000020010000}"/>
    <cellStyle name="60% - Accent2 13" xfId="298" xr:uid="{00000000-0005-0000-0000-000021010000}"/>
    <cellStyle name="60% - Accent2 14" xfId="299" xr:uid="{00000000-0005-0000-0000-000022010000}"/>
    <cellStyle name="60% - Accent2 15" xfId="300" xr:uid="{00000000-0005-0000-0000-000023010000}"/>
    <cellStyle name="60% - Accent2 16" xfId="301" xr:uid="{00000000-0005-0000-0000-000024010000}"/>
    <cellStyle name="60% - Accent2 17" xfId="302" xr:uid="{00000000-0005-0000-0000-000025010000}"/>
    <cellStyle name="60% - Accent2 18" xfId="303" xr:uid="{00000000-0005-0000-0000-000026010000}"/>
    <cellStyle name="60% - Accent2 19" xfId="304" xr:uid="{00000000-0005-0000-0000-000027010000}"/>
    <cellStyle name="60% - Accent2 2" xfId="305" xr:uid="{00000000-0005-0000-0000-000028010000}"/>
    <cellStyle name="60% - Accent2 20" xfId="306" xr:uid="{00000000-0005-0000-0000-000029010000}"/>
    <cellStyle name="60% - Accent2 21" xfId="307" xr:uid="{00000000-0005-0000-0000-00002A010000}"/>
    <cellStyle name="60% - Accent2 22" xfId="308" xr:uid="{00000000-0005-0000-0000-00002B010000}"/>
    <cellStyle name="60% - Accent2 23" xfId="309" xr:uid="{00000000-0005-0000-0000-00002C010000}"/>
    <cellStyle name="60% - Accent2 3" xfId="310" xr:uid="{00000000-0005-0000-0000-00002D010000}"/>
    <cellStyle name="60% - Accent2 4" xfId="311" xr:uid="{00000000-0005-0000-0000-00002E010000}"/>
    <cellStyle name="60% - Accent2 5" xfId="312" xr:uid="{00000000-0005-0000-0000-00002F010000}"/>
    <cellStyle name="60% - Accent2 6" xfId="313" xr:uid="{00000000-0005-0000-0000-000030010000}"/>
    <cellStyle name="60% - Accent2 7" xfId="314" xr:uid="{00000000-0005-0000-0000-000031010000}"/>
    <cellStyle name="60% - Accent2 8" xfId="315" xr:uid="{00000000-0005-0000-0000-000032010000}"/>
    <cellStyle name="60% - Accent2 9" xfId="316" xr:uid="{00000000-0005-0000-0000-000033010000}"/>
    <cellStyle name="60% - Accent3 10" xfId="317" xr:uid="{00000000-0005-0000-0000-000034010000}"/>
    <cellStyle name="60% - Accent3 11" xfId="318" xr:uid="{00000000-0005-0000-0000-000035010000}"/>
    <cellStyle name="60% - Accent3 12" xfId="319" xr:uid="{00000000-0005-0000-0000-000036010000}"/>
    <cellStyle name="60% - Accent3 13" xfId="320" xr:uid="{00000000-0005-0000-0000-000037010000}"/>
    <cellStyle name="60% - Accent3 14" xfId="321" xr:uid="{00000000-0005-0000-0000-000038010000}"/>
    <cellStyle name="60% - Accent3 15" xfId="322" xr:uid="{00000000-0005-0000-0000-000039010000}"/>
    <cellStyle name="60% - Accent3 16" xfId="323" xr:uid="{00000000-0005-0000-0000-00003A010000}"/>
    <cellStyle name="60% - Accent3 17" xfId="324" xr:uid="{00000000-0005-0000-0000-00003B010000}"/>
    <cellStyle name="60% - Accent3 18" xfId="325" xr:uid="{00000000-0005-0000-0000-00003C010000}"/>
    <cellStyle name="60% - Accent3 19" xfId="326" xr:uid="{00000000-0005-0000-0000-00003D010000}"/>
    <cellStyle name="60% - Accent3 2" xfId="327" xr:uid="{00000000-0005-0000-0000-00003E010000}"/>
    <cellStyle name="60% - Accent3 20" xfId="328" xr:uid="{00000000-0005-0000-0000-00003F010000}"/>
    <cellStyle name="60% - Accent3 21" xfId="329" xr:uid="{00000000-0005-0000-0000-000040010000}"/>
    <cellStyle name="60% - Accent3 22" xfId="330" xr:uid="{00000000-0005-0000-0000-000041010000}"/>
    <cellStyle name="60% - Accent3 23" xfId="331" xr:uid="{00000000-0005-0000-0000-000042010000}"/>
    <cellStyle name="60% - Accent3 3" xfId="332" xr:uid="{00000000-0005-0000-0000-000043010000}"/>
    <cellStyle name="60% - Accent3 4" xfId="333" xr:uid="{00000000-0005-0000-0000-000044010000}"/>
    <cellStyle name="60% - Accent3 5" xfId="334" xr:uid="{00000000-0005-0000-0000-000045010000}"/>
    <cellStyle name="60% - Accent3 6" xfId="335" xr:uid="{00000000-0005-0000-0000-000046010000}"/>
    <cellStyle name="60% - Accent3 7" xfId="336" xr:uid="{00000000-0005-0000-0000-000047010000}"/>
    <cellStyle name="60% - Accent3 8" xfId="337" xr:uid="{00000000-0005-0000-0000-000048010000}"/>
    <cellStyle name="60% - Accent3 9" xfId="338" xr:uid="{00000000-0005-0000-0000-000049010000}"/>
    <cellStyle name="60% - Accent4 10" xfId="339" xr:uid="{00000000-0005-0000-0000-00004A010000}"/>
    <cellStyle name="60% - Accent4 11" xfId="340" xr:uid="{00000000-0005-0000-0000-00004B010000}"/>
    <cellStyle name="60% - Accent4 12" xfId="341" xr:uid="{00000000-0005-0000-0000-00004C010000}"/>
    <cellStyle name="60% - Accent4 13" xfId="342" xr:uid="{00000000-0005-0000-0000-00004D010000}"/>
    <cellStyle name="60% - Accent4 14" xfId="343" xr:uid="{00000000-0005-0000-0000-00004E010000}"/>
    <cellStyle name="60% - Accent4 15" xfId="344" xr:uid="{00000000-0005-0000-0000-00004F010000}"/>
    <cellStyle name="60% - Accent4 16" xfId="345" xr:uid="{00000000-0005-0000-0000-000050010000}"/>
    <cellStyle name="60% - Accent4 17" xfId="346" xr:uid="{00000000-0005-0000-0000-000051010000}"/>
    <cellStyle name="60% - Accent4 18" xfId="347" xr:uid="{00000000-0005-0000-0000-000052010000}"/>
    <cellStyle name="60% - Accent4 19" xfId="348" xr:uid="{00000000-0005-0000-0000-000053010000}"/>
    <cellStyle name="60% - Accent4 2" xfId="349" xr:uid="{00000000-0005-0000-0000-000054010000}"/>
    <cellStyle name="60% - Accent4 20" xfId="350" xr:uid="{00000000-0005-0000-0000-000055010000}"/>
    <cellStyle name="60% - Accent4 21" xfId="351" xr:uid="{00000000-0005-0000-0000-000056010000}"/>
    <cellStyle name="60% - Accent4 22" xfId="352" xr:uid="{00000000-0005-0000-0000-000057010000}"/>
    <cellStyle name="60% - Accent4 23" xfId="353" xr:uid="{00000000-0005-0000-0000-000058010000}"/>
    <cellStyle name="60% - Accent4 3" xfId="354" xr:uid="{00000000-0005-0000-0000-000059010000}"/>
    <cellStyle name="60% - Accent4 4" xfId="355" xr:uid="{00000000-0005-0000-0000-00005A010000}"/>
    <cellStyle name="60% - Accent4 5" xfId="356" xr:uid="{00000000-0005-0000-0000-00005B010000}"/>
    <cellStyle name="60% - Accent4 6" xfId="357" xr:uid="{00000000-0005-0000-0000-00005C010000}"/>
    <cellStyle name="60% - Accent4 7" xfId="358" xr:uid="{00000000-0005-0000-0000-00005D010000}"/>
    <cellStyle name="60% - Accent4 8" xfId="359" xr:uid="{00000000-0005-0000-0000-00005E010000}"/>
    <cellStyle name="60% - Accent4 9" xfId="360" xr:uid="{00000000-0005-0000-0000-00005F010000}"/>
    <cellStyle name="60% - Accent5 10" xfId="361" xr:uid="{00000000-0005-0000-0000-000060010000}"/>
    <cellStyle name="60% - Accent5 11" xfId="362" xr:uid="{00000000-0005-0000-0000-000061010000}"/>
    <cellStyle name="60% - Accent5 12" xfId="363" xr:uid="{00000000-0005-0000-0000-000062010000}"/>
    <cellStyle name="60% - Accent5 13" xfId="364" xr:uid="{00000000-0005-0000-0000-000063010000}"/>
    <cellStyle name="60% - Accent5 14" xfId="365" xr:uid="{00000000-0005-0000-0000-000064010000}"/>
    <cellStyle name="60% - Accent5 15" xfId="366" xr:uid="{00000000-0005-0000-0000-000065010000}"/>
    <cellStyle name="60% - Accent5 16" xfId="367" xr:uid="{00000000-0005-0000-0000-000066010000}"/>
    <cellStyle name="60% - Accent5 17" xfId="368" xr:uid="{00000000-0005-0000-0000-000067010000}"/>
    <cellStyle name="60% - Accent5 18" xfId="369" xr:uid="{00000000-0005-0000-0000-000068010000}"/>
    <cellStyle name="60% - Accent5 19" xfId="370" xr:uid="{00000000-0005-0000-0000-000069010000}"/>
    <cellStyle name="60% - Accent5 2" xfId="371" xr:uid="{00000000-0005-0000-0000-00006A010000}"/>
    <cellStyle name="60% - Accent5 20" xfId="372" xr:uid="{00000000-0005-0000-0000-00006B010000}"/>
    <cellStyle name="60% - Accent5 21" xfId="373" xr:uid="{00000000-0005-0000-0000-00006C010000}"/>
    <cellStyle name="60% - Accent5 22" xfId="374" xr:uid="{00000000-0005-0000-0000-00006D010000}"/>
    <cellStyle name="60% - Accent5 23" xfId="375" xr:uid="{00000000-0005-0000-0000-00006E010000}"/>
    <cellStyle name="60% - Accent5 3" xfId="376" xr:uid="{00000000-0005-0000-0000-00006F010000}"/>
    <cellStyle name="60% - Accent5 4" xfId="377" xr:uid="{00000000-0005-0000-0000-000070010000}"/>
    <cellStyle name="60% - Accent5 5" xfId="378" xr:uid="{00000000-0005-0000-0000-000071010000}"/>
    <cellStyle name="60% - Accent5 6" xfId="379" xr:uid="{00000000-0005-0000-0000-000072010000}"/>
    <cellStyle name="60% - Accent5 7" xfId="380" xr:uid="{00000000-0005-0000-0000-000073010000}"/>
    <cellStyle name="60% - Accent5 8" xfId="381" xr:uid="{00000000-0005-0000-0000-000074010000}"/>
    <cellStyle name="60% - Accent5 9" xfId="382" xr:uid="{00000000-0005-0000-0000-000075010000}"/>
    <cellStyle name="60% - Accent6 10" xfId="383" xr:uid="{00000000-0005-0000-0000-000076010000}"/>
    <cellStyle name="60% - Accent6 11" xfId="384" xr:uid="{00000000-0005-0000-0000-000077010000}"/>
    <cellStyle name="60% - Accent6 12" xfId="385" xr:uid="{00000000-0005-0000-0000-000078010000}"/>
    <cellStyle name="60% - Accent6 13" xfId="386" xr:uid="{00000000-0005-0000-0000-000079010000}"/>
    <cellStyle name="60% - Accent6 14" xfId="387" xr:uid="{00000000-0005-0000-0000-00007A010000}"/>
    <cellStyle name="60% - Accent6 15" xfId="388" xr:uid="{00000000-0005-0000-0000-00007B010000}"/>
    <cellStyle name="60% - Accent6 16" xfId="389" xr:uid="{00000000-0005-0000-0000-00007C010000}"/>
    <cellStyle name="60% - Accent6 17" xfId="390" xr:uid="{00000000-0005-0000-0000-00007D010000}"/>
    <cellStyle name="60% - Accent6 18" xfId="391" xr:uid="{00000000-0005-0000-0000-00007E010000}"/>
    <cellStyle name="60% - Accent6 19" xfId="392" xr:uid="{00000000-0005-0000-0000-00007F010000}"/>
    <cellStyle name="60% - Accent6 2" xfId="393" xr:uid="{00000000-0005-0000-0000-000080010000}"/>
    <cellStyle name="60% - Accent6 20" xfId="394" xr:uid="{00000000-0005-0000-0000-000081010000}"/>
    <cellStyle name="60% - Accent6 21" xfId="395" xr:uid="{00000000-0005-0000-0000-000082010000}"/>
    <cellStyle name="60% - Accent6 22" xfId="396" xr:uid="{00000000-0005-0000-0000-000083010000}"/>
    <cellStyle name="60% - Accent6 23" xfId="397" xr:uid="{00000000-0005-0000-0000-000084010000}"/>
    <cellStyle name="60% - Accent6 3" xfId="398" xr:uid="{00000000-0005-0000-0000-000085010000}"/>
    <cellStyle name="60% - Accent6 4" xfId="399" xr:uid="{00000000-0005-0000-0000-000086010000}"/>
    <cellStyle name="60% - Accent6 5" xfId="400" xr:uid="{00000000-0005-0000-0000-000087010000}"/>
    <cellStyle name="60% - Accent6 6" xfId="401" xr:uid="{00000000-0005-0000-0000-000088010000}"/>
    <cellStyle name="60% - Accent6 7" xfId="402" xr:uid="{00000000-0005-0000-0000-000089010000}"/>
    <cellStyle name="60% - Accent6 8" xfId="403" xr:uid="{00000000-0005-0000-0000-00008A010000}"/>
    <cellStyle name="60% - Accent6 9" xfId="404" xr:uid="{00000000-0005-0000-0000-00008B010000}"/>
    <cellStyle name="Accent1 10" xfId="405" xr:uid="{00000000-0005-0000-0000-00008C010000}"/>
    <cellStyle name="Accent1 11" xfId="406" xr:uid="{00000000-0005-0000-0000-00008D010000}"/>
    <cellStyle name="Accent1 12" xfId="407" xr:uid="{00000000-0005-0000-0000-00008E010000}"/>
    <cellStyle name="Accent1 13" xfId="408" xr:uid="{00000000-0005-0000-0000-00008F010000}"/>
    <cellStyle name="Accent1 14" xfId="409" xr:uid="{00000000-0005-0000-0000-000090010000}"/>
    <cellStyle name="Accent1 15" xfId="410" xr:uid="{00000000-0005-0000-0000-000091010000}"/>
    <cellStyle name="Accent1 16" xfId="411" xr:uid="{00000000-0005-0000-0000-000092010000}"/>
    <cellStyle name="Accent1 17" xfId="412" xr:uid="{00000000-0005-0000-0000-000093010000}"/>
    <cellStyle name="Accent1 18" xfId="413" xr:uid="{00000000-0005-0000-0000-000094010000}"/>
    <cellStyle name="Accent1 19" xfId="414" xr:uid="{00000000-0005-0000-0000-000095010000}"/>
    <cellStyle name="Accent1 2" xfId="415" xr:uid="{00000000-0005-0000-0000-000096010000}"/>
    <cellStyle name="Accent1 20" xfId="416" xr:uid="{00000000-0005-0000-0000-000097010000}"/>
    <cellStyle name="Accent1 21" xfId="417" xr:uid="{00000000-0005-0000-0000-000098010000}"/>
    <cellStyle name="Accent1 22" xfId="418" xr:uid="{00000000-0005-0000-0000-000099010000}"/>
    <cellStyle name="Accent1 23" xfId="419" xr:uid="{00000000-0005-0000-0000-00009A010000}"/>
    <cellStyle name="Accent1 3" xfId="420" xr:uid="{00000000-0005-0000-0000-00009B010000}"/>
    <cellStyle name="Accent1 4" xfId="421" xr:uid="{00000000-0005-0000-0000-00009C010000}"/>
    <cellStyle name="Accent1 5" xfId="422" xr:uid="{00000000-0005-0000-0000-00009D010000}"/>
    <cellStyle name="Accent1 6" xfId="423" xr:uid="{00000000-0005-0000-0000-00009E010000}"/>
    <cellStyle name="Accent1 7" xfId="424" xr:uid="{00000000-0005-0000-0000-00009F010000}"/>
    <cellStyle name="Accent1 8" xfId="425" xr:uid="{00000000-0005-0000-0000-0000A0010000}"/>
    <cellStyle name="Accent1 9" xfId="426" xr:uid="{00000000-0005-0000-0000-0000A1010000}"/>
    <cellStyle name="Accent2 10" xfId="427" xr:uid="{00000000-0005-0000-0000-0000A2010000}"/>
    <cellStyle name="Accent2 11" xfId="428" xr:uid="{00000000-0005-0000-0000-0000A3010000}"/>
    <cellStyle name="Accent2 12" xfId="429" xr:uid="{00000000-0005-0000-0000-0000A4010000}"/>
    <cellStyle name="Accent2 13" xfId="430" xr:uid="{00000000-0005-0000-0000-0000A5010000}"/>
    <cellStyle name="Accent2 14" xfId="431" xr:uid="{00000000-0005-0000-0000-0000A6010000}"/>
    <cellStyle name="Accent2 15" xfId="432" xr:uid="{00000000-0005-0000-0000-0000A7010000}"/>
    <cellStyle name="Accent2 16" xfId="433" xr:uid="{00000000-0005-0000-0000-0000A8010000}"/>
    <cellStyle name="Accent2 17" xfId="434" xr:uid="{00000000-0005-0000-0000-0000A9010000}"/>
    <cellStyle name="Accent2 18" xfId="435" xr:uid="{00000000-0005-0000-0000-0000AA010000}"/>
    <cellStyle name="Accent2 19" xfId="436" xr:uid="{00000000-0005-0000-0000-0000AB010000}"/>
    <cellStyle name="Accent2 2" xfId="437" xr:uid="{00000000-0005-0000-0000-0000AC010000}"/>
    <cellStyle name="Accent2 20" xfId="438" xr:uid="{00000000-0005-0000-0000-0000AD010000}"/>
    <cellStyle name="Accent2 21" xfId="439" xr:uid="{00000000-0005-0000-0000-0000AE010000}"/>
    <cellStyle name="Accent2 22" xfId="440" xr:uid="{00000000-0005-0000-0000-0000AF010000}"/>
    <cellStyle name="Accent2 23" xfId="441" xr:uid="{00000000-0005-0000-0000-0000B0010000}"/>
    <cellStyle name="Accent2 3" xfId="442" xr:uid="{00000000-0005-0000-0000-0000B1010000}"/>
    <cellStyle name="Accent2 4" xfId="443" xr:uid="{00000000-0005-0000-0000-0000B2010000}"/>
    <cellStyle name="Accent2 5" xfId="444" xr:uid="{00000000-0005-0000-0000-0000B3010000}"/>
    <cellStyle name="Accent2 6" xfId="445" xr:uid="{00000000-0005-0000-0000-0000B4010000}"/>
    <cellStyle name="Accent2 7" xfId="446" xr:uid="{00000000-0005-0000-0000-0000B5010000}"/>
    <cellStyle name="Accent2 8" xfId="447" xr:uid="{00000000-0005-0000-0000-0000B6010000}"/>
    <cellStyle name="Accent2 9" xfId="448" xr:uid="{00000000-0005-0000-0000-0000B7010000}"/>
    <cellStyle name="Accent3 10" xfId="449" xr:uid="{00000000-0005-0000-0000-0000B8010000}"/>
    <cellStyle name="Accent3 11" xfId="450" xr:uid="{00000000-0005-0000-0000-0000B9010000}"/>
    <cellStyle name="Accent3 12" xfId="451" xr:uid="{00000000-0005-0000-0000-0000BA010000}"/>
    <cellStyle name="Accent3 13" xfId="452" xr:uid="{00000000-0005-0000-0000-0000BB010000}"/>
    <cellStyle name="Accent3 14" xfId="453" xr:uid="{00000000-0005-0000-0000-0000BC010000}"/>
    <cellStyle name="Accent3 15" xfId="454" xr:uid="{00000000-0005-0000-0000-0000BD010000}"/>
    <cellStyle name="Accent3 16" xfId="455" xr:uid="{00000000-0005-0000-0000-0000BE010000}"/>
    <cellStyle name="Accent3 17" xfId="456" xr:uid="{00000000-0005-0000-0000-0000BF010000}"/>
    <cellStyle name="Accent3 18" xfId="457" xr:uid="{00000000-0005-0000-0000-0000C0010000}"/>
    <cellStyle name="Accent3 19" xfId="458" xr:uid="{00000000-0005-0000-0000-0000C1010000}"/>
    <cellStyle name="Accent3 2" xfId="459" xr:uid="{00000000-0005-0000-0000-0000C2010000}"/>
    <cellStyle name="Accent3 20" xfId="460" xr:uid="{00000000-0005-0000-0000-0000C3010000}"/>
    <cellStyle name="Accent3 21" xfId="461" xr:uid="{00000000-0005-0000-0000-0000C4010000}"/>
    <cellStyle name="Accent3 22" xfId="462" xr:uid="{00000000-0005-0000-0000-0000C5010000}"/>
    <cellStyle name="Accent3 23" xfId="463" xr:uid="{00000000-0005-0000-0000-0000C6010000}"/>
    <cellStyle name="Accent3 3" xfId="464" xr:uid="{00000000-0005-0000-0000-0000C7010000}"/>
    <cellStyle name="Accent3 4" xfId="465" xr:uid="{00000000-0005-0000-0000-0000C8010000}"/>
    <cellStyle name="Accent3 5" xfId="466" xr:uid="{00000000-0005-0000-0000-0000C9010000}"/>
    <cellStyle name="Accent3 6" xfId="467" xr:uid="{00000000-0005-0000-0000-0000CA010000}"/>
    <cellStyle name="Accent3 7" xfId="468" xr:uid="{00000000-0005-0000-0000-0000CB010000}"/>
    <cellStyle name="Accent3 8" xfId="469" xr:uid="{00000000-0005-0000-0000-0000CC010000}"/>
    <cellStyle name="Accent3 9" xfId="470" xr:uid="{00000000-0005-0000-0000-0000CD010000}"/>
    <cellStyle name="Accent4 10" xfId="471" xr:uid="{00000000-0005-0000-0000-0000CE010000}"/>
    <cellStyle name="Accent4 11" xfId="472" xr:uid="{00000000-0005-0000-0000-0000CF010000}"/>
    <cellStyle name="Accent4 12" xfId="473" xr:uid="{00000000-0005-0000-0000-0000D0010000}"/>
    <cellStyle name="Accent4 13" xfId="474" xr:uid="{00000000-0005-0000-0000-0000D1010000}"/>
    <cellStyle name="Accent4 14" xfId="475" xr:uid="{00000000-0005-0000-0000-0000D2010000}"/>
    <cellStyle name="Accent4 15" xfId="476" xr:uid="{00000000-0005-0000-0000-0000D3010000}"/>
    <cellStyle name="Accent4 16" xfId="477" xr:uid="{00000000-0005-0000-0000-0000D4010000}"/>
    <cellStyle name="Accent4 17" xfId="478" xr:uid="{00000000-0005-0000-0000-0000D5010000}"/>
    <cellStyle name="Accent4 18" xfId="479" xr:uid="{00000000-0005-0000-0000-0000D6010000}"/>
    <cellStyle name="Accent4 19" xfId="480" xr:uid="{00000000-0005-0000-0000-0000D7010000}"/>
    <cellStyle name="Accent4 2" xfId="481" xr:uid="{00000000-0005-0000-0000-0000D8010000}"/>
    <cellStyle name="Accent4 20" xfId="482" xr:uid="{00000000-0005-0000-0000-0000D9010000}"/>
    <cellStyle name="Accent4 21" xfId="483" xr:uid="{00000000-0005-0000-0000-0000DA010000}"/>
    <cellStyle name="Accent4 22" xfId="484" xr:uid="{00000000-0005-0000-0000-0000DB010000}"/>
    <cellStyle name="Accent4 23" xfId="485" xr:uid="{00000000-0005-0000-0000-0000DC010000}"/>
    <cellStyle name="Accent4 3" xfId="486" xr:uid="{00000000-0005-0000-0000-0000DD010000}"/>
    <cellStyle name="Accent4 4" xfId="487" xr:uid="{00000000-0005-0000-0000-0000DE010000}"/>
    <cellStyle name="Accent4 5" xfId="488" xr:uid="{00000000-0005-0000-0000-0000DF010000}"/>
    <cellStyle name="Accent4 6" xfId="489" xr:uid="{00000000-0005-0000-0000-0000E0010000}"/>
    <cellStyle name="Accent4 7" xfId="490" xr:uid="{00000000-0005-0000-0000-0000E1010000}"/>
    <cellStyle name="Accent4 8" xfId="491" xr:uid="{00000000-0005-0000-0000-0000E2010000}"/>
    <cellStyle name="Accent4 9" xfId="492" xr:uid="{00000000-0005-0000-0000-0000E3010000}"/>
    <cellStyle name="Accent5 10" xfId="493" xr:uid="{00000000-0005-0000-0000-0000E4010000}"/>
    <cellStyle name="Accent5 11" xfId="494" xr:uid="{00000000-0005-0000-0000-0000E5010000}"/>
    <cellStyle name="Accent5 12" xfId="495" xr:uid="{00000000-0005-0000-0000-0000E6010000}"/>
    <cellStyle name="Accent5 13" xfId="496" xr:uid="{00000000-0005-0000-0000-0000E7010000}"/>
    <cellStyle name="Accent5 14" xfId="497" xr:uid="{00000000-0005-0000-0000-0000E8010000}"/>
    <cellStyle name="Accent5 15" xfId="498" xr:uid="{00000000-0005-0000-0000-0000E9010000}"/>
    <cellStyle name="Accent5 16" xfId="499" xr:uid="{00000000-0005-0000-0000-0000EA010000}"/>
    <cellStyle name="Accent5 17" xfId="500" xr:uid="{00000000-0005-0000-0000-0000EB010000}"/>
    <cellStyle name="Accent5 18" xfId="501" xr:uid="{00000000-0005-0000-0000-0000EC010000}"/>
    <cellStyle name="Accent5 19" xfId="502" xr:uid="{00000000-0005-0000-0000-0000ED010000}"/>
    <cellStyle name="Accent5 2" xfId="503" xr:uid="{00000000-0005-0000-0000-0000EE010000}"/>
    <cellStyle name="Accent5 20" xfId="504" xr:uid="{00000000-0005-0000-0000-0000EF010000}"/>
    <cellStyle name="Accent5 21" xfId="505" xr:uid="{00000000-0005-0000-0000-0000F0010000}"/>
    <cellStyle name="Accent5 22" xfId="506" xr:uid="{00000000-0005-0000-0000-0000F1010000}"/>
    <cellStyle name="Accent5 23" xfId="507" xr:uid="{00000000-0005-0000-0000-0000F2010000}"/>
    <cellStyle name="Accent5 3" xfId="508" xr:uid="{00000000-0005-0000-0000-0000F3010000}"/>
    <cellStyle name="Accent5 4" xfId="509" xr:uid="{00000000-0005-0000-0000-0000F4010000}"/>
    <cellStyle name="Accent5 5" xfId="510" xr:uid="{00000000-0005-0000-0000-0000F5010000}"/>
    <cellStyle name="Accent5 6" xfId="511" xr:uid="{00000000-0005-0000-0000-0000F6010000}"/>
    <cellStyle name="Accent5 7" xfId="512" xr:uid="{00000000-0005-0000-0000-0000F7010000}"/>
    <cellStyle name="Accent5 8" xfId="513" xr:uid="{00000000-0005-0000-0000-0000F8010000}"/>
    <cellStyle name="Accent5 9" xfId="514" xr:uid="{00000000-0005-0000-0000-0000F9010000}"/>
    <cellStyle name="Accent6 10" xfId="515" xr:uid="{00000000-0005-0000-0000-0000FA010000}"/>
    <cellStyle name="Accent6 11" xfId="516" xr:uid="{00000000-0005-0000-0000-0000FB010000}"/>
    <cellStyle name="Accent6 12" xfId="517" xr:uid="{00000000-0005-0000-0000-0000FC010000}"/>
    <cellStyle name="Accent6 13" xfId="518" xr:uid="{00000000-0005-0000-0000-0000FD010000}"/>
    <cellStyle name="Accent6 14" xfId="519" xr:uid="{00000000-0005-0000-0000-0000FE010000}"/>
    <cellStyle name="Accent6 15" xfId="520" xr:uid="{00000000-0005-0000-0000-0000FF010000}"/>
    <cellStyle name="Accent6 16" xfId="521" xr:uid="{00000000-0005-0000-0000-000000020000}"/>
    <cellStyle name="Accent6 17" xfId="522" xr:uid="{00000000-0005-0000-0000-000001020000}"/>
    <cellStyle name="Accent6 18" xfId="523" xr:uid="{00000000-0005-0000-0000-000002020000}"/>
    <cellStyle name="Accent6 19" xfId="524" xr:uid="{00000000-0005-0000-0000-000003020000}"/>
    <cellStyle name="Accent6 2" xfId="525" xr:uid="{00000000-0005-0000-0000-000004020000}"/>
    <cellStyle name="Accent6 20" xfId="526" xr:uid="{00000000-0005-0000-0000-000005020000}"/>
    <cellStyle name="Accent6 21" xfId="527" xr:uid="{00000000-0005-0000-0000-000006020000}"/>
    <cellStyle name="Accent6 22" xfId="528" xr:uid="{00000000-0005-0000-0000-000007020000}"/>
    <cellStyle name="Accent6 23" xfId="529" xr:uid="{00000000-0005-0000-0000-000008020000}"/>
    <cellStyle name="Accent6 3" xfId="530" xr:uid="{00000000-0005-0000-0000-000009020000}"/>
    <cellStyle name="Accent6 4" xfId="531" xr:uid="{00000000-0005-0000-0000-00000A020000}"/>
    <cellStyle name="Accent6 5" xfId="532" xr:uid="{00000000-0005-0000-0000-00000B020000}"/>
    <cellStyle name="Accent6 6" xfId="533" xr:uid="{00000000-0005-0000-0000-00000C020000}"/>
    <cellStyle name="Accent6 7" xfId="534" xr:uid="{00000000-0005-0000-0000-00000D020000}"/>
    <cellStyle name="Accent6 8" xfId="535" xr:uid="{00000000-0005-0000-0000-00000E020000}"/>
    <cellStyle name="Accent6 9" xfId="536" xr:uid="{00000000-0005-0000-0000-00000F020000}"/>
    <cellStyle name="Bad 10" xfId="537" xr:uid="{00000000-0005-0000-0000-000010020000}"/>
    <cellStyle name="Bad 11" xfId="538" xr:uid="{00000000-0005-0000-0000-000011020000}"/>
    <cellStyle name="Bad 12" xfId="539" xr:uid="{00000000-0005-0000-0000-000012020000}"/>
    <cellStyle name="Bad 13" xfId="540" xr:uid="{00000000-0005-0000-0000-000013020000}"/>
    <cellStyle name="Bad 14" xfId="541" xr:uid="{00000000-0005-0000-0000-000014020000}"/>
    <cellStyle name="Bad 15" xfId="542" xr:uid="{00000000-0005-0000-0000-000015020000}"/>
    <cellStyle name="Bad 16" xfId="543" xr:uid="{00000000-0005-0000-0000-000016020000}"/>
    <cellStyle name="Bad 17" xfId="544" xr:uid="{00000000-0005-0000-0000-000017020000}"/>
    <cellStyle name="Bad 18" xfId="545" xr:uid="{00000000-0005-0000-0000-000018020000}"/>
    <cellStyle name="Bad 19" xfId="546" xr:uid="{00000000-0005-0000-0000-000019020000}"/>
    <cellStyle name="Bad 2" xfId="547" xr:uid="{00000000-0005-0000-0000-00001A020000}"/>
    <cellStyle name="Bad 20" xfId="548" xr:uid="{00000000-0005-0000-0000-00001B020000}"/>
    <cellStyle name="Bad 21" xfId="549" xr:uid="{00000000-0005-0000-0000-00001C020000}"/>
    <cellStyle name="Bad 22" xfId="550" xr:uid="{00000000-0005-0000-0000-00001D020000}"/>
    <cellStyle name="Bad 23" xfId="551" xr:uid="{00000000-0005-0000-0000-00001E020000}"/>
    <cellStyle name="Bad 3" xfId="552" xr:uid="{00000000-0005-0000-0000-00001F020000}"/>
    <cellStyle name="Bad 4" xfId="553" xr:uid="{00000000-0005-0000-0000-000020020000}"/>
    <cellStyle name="Bad 5" xfId="554" xr:uid="{00000000-0005-0000-0000-000021020000}"/>
    <cellStyle name="Bad 6" xfId="555" xr:uid="{00000000-0005-0000-0000-000022020000}"/>
    <cellStyle name="Bad 7" xfId="556" xr:uid="{00000000-0005-0000-0000-000023020000}"/>
    <cellStyle name="Bad 8" xfId="557" xr:uid="{00000000-0005-0000-0000-000024020000}"/>
    <cellStyle name="Bad 9" xfId="558" xr:uid="{00000000-0005-0000-0000-000025020000}"/>
    <cellStyle name="Calculation 10" xfId="559" xr:uid="{00000000-0005-0000-0000-000026020000}"/>
    <cellStyle name="Calculation 10 2" xfId="560" xr:uid="{00000000-0005-0000-0000-000027020000}"/>
    <cellStyle name="Calculation 10 2 2" xfId="561" xr:uid="{00000000-0005-0000-0000-000028020000}"/>
    <cellStyle name="Calculation 10 2 2 2" xfId="562" xr:uid="{00000000-0005-0000-0000-000029020000}"/>
    <cellStyle name="Calculation 10 2 2 3" xfId="563" xr:uid="{00000000-0005-0000-0000-00002A020000}"/>
    <cellStyle name="Calculation 10 2 3" xfId="564" xr:uid="{00000000-0005-0000-0000-00002B020000}"/>
    <cellStyle name="Calculation 10 2 4" xfId="565" xr:uid="{00000000-0005-0000-0000-00002C020000}"/>
    <cellStyle name="Calculation 10 3" xfId="566" xr:uid="{00000000-0005-0000-0000-00002D020000}"/>
    <cellStyle name="Calculation 10 3 2" xfId="567" xr:uid="{00000000-0005-0000-0000-00002E020000}"/>
    <cellStyle name="Calculation 10 3 2 2" xfId="568" xr:uid="{00000000-0005-0000-0000-00002F020000}"/>
    <cellStyle name="Calculation 10 3 2 3" xfId="569" xr:uid="{00000000-0005-0000-0000-000030020000}"/>
    <cellStyle name="Calculation 10 3 3" xfId="570" xr:uid="{00000000-0005-0000-0000-000031020000}"/>
    <cellStyle name="Calculation 10 3 4" xfId="571" xr:uid="{00000000-0005-0000-0000-000032020000}"/>
    <cellStyle name="Calculation 10 4" xfId="572" xr:uid="{00000000-0005-0000-0000-000033020000}"/>
    <cellStyle name="Calculation 10 4 2" xfId="573" xr:uid="{00000000-0005-0000-0000-000034020000}"/>
    <cellStyle name="Calculation 10 4 2 2" xfId="574" xr:uid="{00000000-0005-0000-0000-000035020000}"/>
    <cellStyle name="Calculation 10 4 2 3" xfId="575" xr:uid="{00000000-0005-0000-0000-000036020000}"/>
    <cellStyle name="Calculation 10 4 3" xfId="576" xr:uid="{00000000-0005-0000-0000-000037020000}"/>
    <cellStyle name="Calculation 10 4 4" xfId="577" xr:uid="{00000000-0005-0000-0000-000038020000}"/>
    <cellStyle name="Calculation 10 5" xfId="578" xr:uid="{00000000-0005-0000-0000-000039020000}"/>
    <cellStyle name="Calculation 10 5 2" xfId="579" xr:uid="{00000000-0005-0000-0000-00003A020000}"/>
    <cellStyle name="Calculation 10 5 2 2" xfId="580" xr:uid="{00000000-0005-0000-0000-00003B020000}"/>
    <cellStyle name="Calculation 10 5 2 3" xfId="581" xr:uid="{00000000-0005-0000-0000-00003C020000}"/>
    <cellStyle name="Calculation 10 5 3" xfId="582" xr:uid="{00000000-0005-0000-0000-00003D020000}"/>
    <cellStyle name="Calculation 10 5 4" xfId="583" xr:uid="{00000000-0005-0000-0000-00003E020000}"/>
    <cellStyle name="Calculation 10 6" xfId="584" xr:uid="{00000000-0005-0000-0000-00003F020000}"/>
    <cellStyle name="Calculation 10 6 2" xfId="585" xr:uid="{00000000-0005-0000-0000-000040020000}"/>
    <cellStyle name="Calculation 10 6 3" xfId="586" xr:uid="{00000000-0005-0000-0000-000041020000}"/>
    <cellStyle name="Calculation 10 7" xfId="587" xr:uid="{00000000-0005-0000-0000-000042020000}"/>
    <cellStyle name="Calculation 10 8" xfId="588" xr:uid="{00000000-0005-0000-0000-000043020000}"/>
    <cellStyle name="Calculation 11" xfId="589" xr:uid="{00000000-0005-0000-0000-000044020000}"/>
    <cellStyle name="Calculation 11 2" xfId="590" xr:uid="{00000000-0005-0000-0000-000045020000}"/>
    <cellStyle name="Calculation 11 2 2" xfId="591" xr:uid="{00000000-0005-0000-0000-000046020000}"/>
    <cellStyle name="Calculation 11 2 2 2" xfId="592" xr:uid="{00000000-0005-0000-0000-000047020000}"/>
    <cellStyle name="Calculation 11 2 2 3" xfId="593" xr:uid="{00000000-0005-0000-0000-000048020000}"/>
    <cellStyle name="Calculation 11 2 3" xfId="594" xr:uid="{00000000-0005-0000-0000-000049020000}"/>
    <cellStyle name="Calculation 11 2 4" xfId="595" xr:uid="{00000000-0005-0000-0000-00004A020000}"/>
    <cellStyle name="Calculation 11 3" xfId="596" xr:uid="{00000000-0005-0000-0000-00004B020000}"/>
    <cellStyle name="Calculation 11 3 2" xfId="597" xr:uid="{00000000-0005-0000-0000-00004C020000}"/>
    <cellStyle name="Calculation 11 3 2 2" xfId="598" xr:uid="{00000000-0005-0000-0000-00004D020000}"/>
    <cellStyle name="Calculation 11 3 2 3" xfId="599" xr:uid="{00000000-0005-0000-0000-00004E020000}"/>
    <cellStyle name="Calculation 11 3 3" xfId="600" xr:uid="{00000000-0005-0000-0000-00004F020000}"/>
    <cellStyle name="Calculation 11 3 4" xfId="601" xr:uid="{00000000-0005-0000-0000-000050020000}"/>
    <cellStyle name="Calculation 11 4" xfId="602" xr:uid="{00000000-0005-0000-0000-000051020000}"/>
    <cellStyle name="Calculation 11 4 2" xfId="603" xr:uid="{00000000-0005-0000-0000-000052020000}"/>
    <cellStyle name="Calculation 11 4 2 2" xfId="604" xr:uid="{00000000-0005-0000-0000-000053020000}"/>
    <cellStyle name="Calculation 11 4 2 3" xfId="605" xr:uid="{00000000-0005-0000-0000-000054020000}"/>
    <cellStyle name="Calculation 11 4 3" xfId="606" xr:uid="{00000000-0005-0000-0000-000055020000}"/>
    <cellStyle name="Calculation 11 4 4" xfId="607" xr:uid="{00000000-0005-0000-0000-000056020000}"/>
    <cellStyle name="Calculation 11 5" xfId="608" xr:uid="{00000000-0005-0000-0000-000057020000}"/>
    <cellStyle name="Calculation 11 5 2" xfId="609" xr:uid="{00000000-0005-0000-0000-000058020000}"/>
    <cellStyle name="Calculation 11 5 2 2" xfId="610" xr:uid="{00000000-0005-0000-0000-000059020000}"/>
    <cellStyle name="Calculation 11 5 2 3" xfId="611" xr:uid="{00000000-0005-0000-0000-00005A020000}"/>
    <cellStyle name="Calculation 11 5 3" xfId="612" xr:uid="{00000000-0005-0000-0000-00005B020000}"/>
    <cellStyle name="Calculation 11 5 4" xfId="613" xr:uid="{00000000-0005-0000-0000-00005C020000}"/>
    <cellStyle name="Calculation 11 6" xfId="614" xr:uid="{00000000-0005-0000-0000-00005D020000}"/>
    <cellStyle name="Calculation 11 6 2" xfId="615" xr:uid="{00000000-0005-0000-0000-00005E020000}"/>
    <cellStyle name="Calculation 11 6 3" xfId="616" xr:uid="{00000000-0005-0000-0000-00005F020000}"/>
    <cellStyle name="Calculation 11 7" xfId="617" xr:uid="{00000000-0005-0000-0000-000060020000}"/>
    <cellStyle name="Calculation 11 8" xfId="618" xr:uid="{00000000-0005-0000-0000-000061020000}"/>
    <cellStyle name="Calculation 12" xfId="619" xr:uid="{00000000-0005-0000-0000-000062020000}"/>
    <cellStyle name="Calculation 12 2" xfId="620" xr:uid="{00000000-0005-0000-0000-000063020000}"/>
    <cellStyle name="Calculation 12 2 2" xfId="621" xr:uid="{00000000-0005-0000-0000-000064020000}"/>
    <cellStyle name="Calculation 12 2 2 2" xfId="622" xr:uid="{00000000-0005-0000-0000-000065020000}"/>
    <cellStyle name="Calculation 12 2 2 3" xfId="623" xr:uid="{00000000-0005-0000-0000-000066020000}"/>
    <cellStyle name="Calculation 12 2 3" xfId="624" xr:uid="{00000000-0005-0000-0000-000067020000}"/>
    <cellStyle name="Calculation 12 2 4" xfId="625" xr:uid="{00000000-0005-0000-0000-000068020000}"/>
    <cellStyle name="Calculation 12 3" xfId="626" xr:uid="{00000000-0005-0000-0000-000069020000}"/>
    <cellStyle name="Calculation 12 3 2" xfId="627" xr:uid="{00000000-0005-0000-0000-00006A020000}"/>
    <cellStyle name="Calculation 12 3 2 2" xfId="628" xr:uid="{00000000-0005-0000-0000-00006B020000}"/>
    <cellStyle name="Calculation 12 3 2 3" xfId="629" xr:uid="{00000000-0005-0000-0000-00006C020000}"/>
    <cellStyle name="Calculation 12 3 3" xfId="630" xr:uid="{00000000-0005-0000-0000-00006D020000}"/>
    <cellStyle name="Calculation 12 3 4" xfId="631" xr:uid="{00000000-0005-0000-0000-00006E020000}"/>
    <cellStyle name="Calculation 12 4" xfId="632" xr:uid="{00000000-0005-0000-0000-00006F020000}"/>
    <cellStyle name="Calculation 12 4 2" xfId="633" xr:uid="{00000000-0005-0000-0000-000070020000}"/>
    <cellStyle name="Calculation 12 4 2 2" xfId="634" xr:uid="{00000000-0005-0000-0000-000071020000}"/>
    <cellStyle name="Calculation 12 4 2 3" xfId="635" xr:uid="{00000000-0005-0000-0000-000072020000}"/>
    <cellStyle name="Calculation 12 4 3" xfId="636" xr:uid="{00000000-0005-0000-0000-000073020000}"/>
    <cellStyle name="Calculation 12 4 4" xfId="637" xr:uid="{00000000-0005-0000-0000-000074020000}"/>
    <cellStyle name="Calculation 12 5" xfId="638" xr:uid="{00000000-0005-0000-0000-000075020000}"/>
    <cellStyle name="Calculation 12 5 2" xfId="639" xr:uid="{00000000-0005-0000-0000-000076020000}"/>
    <cellStyle name="Calculation 12 5 2 2" xfId="640" xr:uid="{00000000-0005-0000-0000-000077020000}"/>
    <cellStyle name="Calculation 12 5 2 3" xfId="641" xr:uid="{00000000-0005-0000-0000-000078020000}"/>
    <cellStyle name="Calculation 12 5 3" xfId="642" xr:uid="{00000000-0005-0000-0000-000079020000}"/>
    <cellStyle name="Calculation 12 5 4" xfId="643" xr:uid="{00000000-0005-0000-0000-00007A020000}"/>
    <cellStyle name="Calculation 12 6" xfId="644" xr:uid="{00000000-0005-0000-0000-00007B020000}"/>
    <cellStyle name="Calculation 12 6 2" xfId="645" xr:uid="{00000000-0005-0000-0000-00007C020000}"/>
    <cellStyle name="Calculation 12 6 3" xfId="646" xr:uid="{00000000-0005-0000-0000-00007D020000}"/>
    <cellStyle name="Calculation 12 7" xfId="647" xr:uid="{00000000-0005-0000-0000-00007E020000}"/>
    <cellStyle name="Calculation 12 8" xfId="648" xr:uid="{00000000-0005-0000-0000-00007F020000}"/>
    <cellStyle name="Calculation 13" xfId="649" xr:uid="{00000000-0005-0000-0000-000080020000}"/>
    <cellStyle name="Calculation 13 2" xfId="650" xr:uid="{00000000-0005-0000-0000-000081020000}"/>
    <cellStyle name="Calculation 13 2 2" xfId="651" xr:uid="{00000000-0005-0000-0000-000082020000}"/>
    <cellStyle name="Calculation 13 2 2 2" xfId="652" xr:uid="{00000000-0005-0000-0000-000083020000}"/>
    <cellStyle name="Calculation 13 2 2 3" xfId="653" xr:uid="{00000000-0005-0000-0000-000084020000}"/>
    <cellStyle name="Calculation 13 2 3" xfId="654" xr:uid="{00000000-0005-0000-0000-000085020000}"/>
    <cellStyle name="Calculation 13 2 4" xfId="655" xr:uid="{00000000-0005-0000-0000-000086020000}"/>
    <cellStyle name="Calculation 13 3" xfId="656" xr:uid="{00000000-0005-0000-0000-000087020000}"/>
    <cellStyle name="Calculation 13 3 2" xfId="657" xr:uid="{00000000-0005-0000-0000-000088020000}"/>
    <cellStyle name="Calculation 13 3 2 2" xfId="658" xr:uid="{00000000-0005-0000-0000-000089020000}"/>
    <cellStyle name="Calculation 13 3 2 3" xfId="659" xr:uid="{00000000-0005-0000-0000-00008A020000}"/>
    <cellStyle name="Calculation 13 3 3" xfId="660" xr:uid="{00000000-0005-0000-0000-00008B020000}"/>
    <cellStyle name="Calculation 13 3 4" xfId="661" xr:uid="{00000000-0005-0000-0000-00008C020000}"/>
    <cellStyle name="Calculation 13 4" xfId="662" xr:uid="{00000000-0005-0000-0000-00008D020000}"/>
    <cellStyle name="Calculation 13 4 2" xfId="663" xr:uid="{00000000-0005-0000-0000-00008E020000}"/>
    <cellStyle name="Calculation 13 4 2 2" xfId="664" xr:uid="{00000000-0005-0000-0000-00008F020000}"/>
    <cellStyle name="Calculation 13 4 2 3" xfId="665" xr:uid="{00000000-0005-0000-0000-000090020000}"/>
    <cellStyle name="Calculation 13 4 3" xfId="666" xr:uid="{00000000-0005-0000-0000-000091020000}"/>
    <cellStyle name="Calculation 13 4 4" xfId="667" xr:uid="{00000000-0005-0000-0000-000092020000}"/>
    <cellStyle name="Calculation 13 5" xfId="668" xr:uid="{00000000-0005-0000-0000-000093020000}"/>
    <cellStyle name="Calculation 13 5 2" xfId="669" xr:uid="{00000000-0005-0000-0000-000094020000}"/>
    <cellStyle name="Calculation 13 5 2 2" xfId="670" xr:uid="{00000000-0005-0000-0000-000095020000}"/>
    <cellStyle name="Calculation 13 5 2 3" xfId="671" xr:uid="{00000000-0005-0000-0000-000096020000}"/>
    <cellStyle name="Calculation 13 5 3" xfId="672" xr:uid="{00000000-0005-0000-0000-000097020000}"/>
    <cellStyle name="Calculation 13 5 4" xfId="673" xr:uid="{00000000-0005-0000-0000-000098020000}"/>
    <cellStyle name="Calculation 13 6" xfId="674" xr:uid="{00000000-0005-0000-0000-000099020000}"/>
    <cellStyle name="Calculation 13 6 2" xfId="675" xr:uid="{00000000-0005-0000-0000-00009A020000}"/>
    <cellStyle name="Calculation 13 6 3" xfId="676" xr:uid="{00000000-0005-0000-0000-00009B020000}"/>
    <cellStyle name="Calculation 13 7" xfId="677" xr:uid="{00000000-0005-0000-0000-00009C020000}"/>
    <cellStyle name="Calculation 13 8" xfId="678" xr:uid="{00000000-0005-0000-0000-00009D020000}"/>
    <cellStyle name="Calculation 14" xfId="679" xr:uid="{00000000-0005-0000-0000-00009E020000}"/>
    <cellStyle name="Calculation 14 2" xfId="680" xr:uid="{00000000-0005-0000-0000-00009F020000}"/>
    <cellStyle name="Calculation 14 2 2" xfId="681" xr:uid="{00000000-0005-0000-0000-0000A0020000}"/>
    <cellStyle name="Calculation 14 2 2 2" xfId="682" xr:uid="{00000000-0005-0000-0000-0000A1020000}"/>
    <cellStyle name="Calculation 14 2 2 3" xfId="683" xr:uid="{00000000-0005-0000-0000-0000A2020000}"/>
    <cellStyle name="Calculation 14 2 3" xfId="684" xr:uid="{00000000-0005-0000-0000-0000A3020000}"/>
    <cellStyle name="Calculation 14 2 4" xfId="685" xr:uid="{00000000-0005-0000-0000-0000A4020000}"/>
    <cellStyle name="Calculation 14 3" xfId="686" xr:uid="{00000000-0005-0000-0000-0000A5020000}"/>
    <cellStyle name="Calculation 14 3 2" xfId="687" xr:uid="{00000000-0005-0000-0000-0000A6020000}"/>
    <cellStyle name="Calculation 14 3 2 2" xfId="688" xr:uid="{00000000-0005-0000-0000-0000A7020000}"/>
    <cellStyle name="Calculation 14 3 2 3" xfId="689" xr:uid="{00000000-0005-0000-0000-0000A8020000}"/>
    <cellStyle name="Calculation 14 3 3" xfId="690" xr:uid="{00000000-0005-0000-0000-0000A9020000}"/>
    <cellStyle name="Calculation 14 3 4" xfId="691" xr:uid="{00000000-0005-0000-0000-0000AA020000}"/>
    <cellStyle name="Calculation 14 4" xfId="692" xr:uid="{00000000-0005-0000-0000-0000AB020000}"/>
    <cellStyle name="Calculation 14 4 2" xfId="693" xr:uid="{00000000-0005-0000-0000-0000AC020000}"/>
    <cellStyle name="Calculation 14 4 2 2" xfId="694" xr:uid="{00000000-0005-0000-0000-0000AD020000}"/>
    <cellStyle name="Calculation 14 4 2 3" xfId="695" xr:uid="{00000000-0005-0000-0000-0000AE020000}"/>
    <cellStyle name="Calculation 14 4 3" xfId="696" xr:uid="{00000000-0005-0000-0000-0000AF020000}"/>
    <cellStyle name="Calculation 14 4 4" xfId="697" xr:uid="{00000000-0005-0000-0000-0000B0020000}"/>
    <cellStyle name="Calculation 14 5" xfId="698" xr:uid="{00000000-0005-0000-0000-0000B1020000}"/>
    <cellStyle name="Calculation 14 5 2" xfId="699" xr:uid="{00000000-0005-0000-0000-0000B2020000}"/>
    <cellStyle name="Calculation 14 5 2 2" xfId="700" xr:uid="{00000000-0005-0000-0000-0000B3020000}"/>
    <cellStyle name="Calculation 14 5 2 3" xfId="701" xr:uid="{00000000-0005-0000-0000-0000B4020000}"/>
    <cellStyle name="Calculation 14 5 3" xfId="702" xr:uid="{00000000-0005-0000-0000-0000B5020000}"/>
    <cellStyle name="Calculation 14 5 4" xfId="703" xr:uid="{00000000-0005-0000-0000-0000B6020000}"/>
    <cellStyle name="Calculation 14 6" xfId="704" xr:uid="{00000000-0005-0000-0000-0000B7020000}"/>
    <cellStyle name="Calculation 14 6 2" xfId="705" xr:uid="{00000000-0005-0000-0000-0000B8020000}"/>
    <cellStyle name="Calculation 14 6 3" xfId="706" xr:uid="{00000000-0005-0000-0000-0000B9020000}"/>
    <cellStyle name="Calculation 14 7" xfId="707" xr:uid="{00000000-0005-0000-0000-0000BA020000}"/>
    <cellStyle name="Calculation 14 8" xfId="708" xr:uid="{00000000-0005-0000-0000-0000BB020000}"/>
    <cellStyle name="Calculation 15" xfId="709" xr:uid="{00000000-0005-0000-0000-0000BC020000}"/>
    <cellStyle name="Calculation 15 2" xfId="710" xr:uid="{00000000-0005-0000-0000-0000BD020000}"/>
    <cellStyle name="Calculation 15 2 2" xfId="711" xr:uid="{00000000-0005-0000-0000-0000BE020000}"/>
    <cellStyle name="Calculation 15 2 2 2" xfId="712" xr:uid="{00000000-0005-0000-0000-0000BF020000}"/>
    <cellStyle name="Calculation 15 2 2 3" xfId="713" xr:uid="{00000000-0005-0000-0000-0000C0020000}"/>
    <cellStyle name="Calculation 15 2 3" xfId="714" xr:uid="{00000000-0005-0000-0000-0000C1020000}"/>
    <cellStyle name="Calculation 15 2 4" xfId="715" xr:uid="{00000000-0005-0000-0000-0000C2020000}"/>
    <cellStyle name="Calculation 15 3" xfId="716" xr:uid="{00000000-0005-0000-0000-0000C3020000}"/>
    <cellStyle name="Calculation 15 3 2" xfId="717" xr:uid="{00000000-0005-0000-0000-0000C4020000}"/>
    <cellStyle name="Calculation 15 3 2 2" xfId="718" xr:uid="{00000000-0005-0000-0000-0000C5020000}"/>
    <cellStyle name="Calculation 15 3 2 3" xfId="719" xr:uid="{00000000-0005-0000-0000-0000C6020000}"/>
    <cellStyle name="Calculation 15 3 3" xfId="720" xr:uid="{00000000-0005-0000-0000-0000C7020000}"/>
    <cellStyle name="Calculation 15 3 4" xfId="721" xr:uid="{00000000-0005-0000-0000-0000C8020000}"/>
    <cellStyle name="Calculation 15 4" xfId="722" xr:uid="{00000000-0005-0000-0000-0000C9020000}"/>
    <cellStyle name="Calculation 15 4 2" xfId="723" xr:uid="{00000000-0005-0000-0000-0000CA020000}"/>
    <cellStyle name="Calculation 15 4 2 2" xfId="724" xr:uid="{00000000-0005-0000-0000-0000CB020000}"/>
    <cellStyle name="Calculation 15 4 2 3" xfId="725" xr:uid="{00000000-0005-0000-0000-0000CC020000}"/>
    <cellStyle name="Calculation 15 4 3" xfId="726" xr:uid="{00000000-0005-0000-0000-0000CD020000}"/>
    <cellStyle name="Calculation 15 4 4" xfId="727" xr:uid="{00000000-0005-0000-0000-0000CE020000}"/>
    <cellStyle name="Calculation 15 5" xfId="728" xr:uid="{00000000-0005-0000-0000-0000CF020000}"/>
    <cellStyle name="Calculation 15 5 2" xfId="729" xr:uid="{00000000-0005-0000-0000-0000D0020000}"/>
    <cellStyle name="Calculation 15 5 2 2" xfId="730" xr:uid="{00000000-0005-0000-0000-0000D1020000}"/>
    <cellStyle name="Calculation 15 5 2 3" xfId="731" xr:uid="{00000000-0005-0000-0000-0000D2020000}"/>
    <cellStyle name="Calculation 15 5 3" xfId="732" xr:uid="{00000000-0005-0000-0000-0000D3020000}"/>
    <cellStyle name="Calculation 15 5 4" xfId="733" xr:uid="{00000000-0005-0000-0000-0000D4020000}"/>
    <cellStyle name="Calculation 15 6" xfId="734" xr:uid="{00000000-0005-0000-0000-0000D5020000}"/>
    <cellStyle name="Calculation 15 6 2" xfId="735" xr:uid="{00000000-0005-0000-0000-0000D6020000}"/>
    <cellStyle name="Calculation 15 6 3" xfId="736" xr:uid="{00000000-0005-0000-0000-0000D7020000}"/>
    <cellStyle name="Calculation 15 7" xfId="737" xr:uid="{00000000-0005-0000-0000-0000D8020000}"/>
    <cellStyle name="Calculation 15 8" xfId="738" xr:uid="{00000000-0005-0000-0000-0000D9020000}"/>
    <cellStyle name="Calculation 16" xfId="739" xr:uid="{00000000-0005-0000-0000-0000DA020000}"/>
    <cellStyle name="Calculation 16 2" xfId="740" xr:uid="{00000000-0005-0000-0000-0000DB020000}"/>
    <cellStyle name="Calculation 16 2 2" xfId="741" xr:uid="{00000000-0005-0000-0000-0000DC020000}"/>
    <cellStyle name="Calculation 16 2 2 2" xfId="742" xr:uid="{00000000-0005-0000-0000-0000DD020000}"/>
    <cellStyle name="Calculation 16 2 2 3" xfId="743" xr:uid="{00000000-0005-0000-0000-0000DE020000}"/>
    <cellStyle name="Calculation 16 2 3" xfId="744" xr:uid="{00000000-0005-0000-0000-0000DF020000}"/>
    <cellStyle name="Calculation 16 2 4" xfId="745" xr:uid="{00000000-0005-0000-0000-0000E0020000}"/>
    <cellStyle name="Calculation 16 3" xfId="746" xr:uid="{00000000-0005-0000-0000-0000E1020000}"/>
    <cellStyle name="Calculation 16 3 2" xfId="747" xr:uid="{00000000-0005-0000-0000-0000E2020000}"/>
    <cellStyle name="Calculation 16 3 2 2" xfId="748" xr:uid="{00000000-0005-0000-0000-0000E3020000}"/>
    <cellStyle name="Calculation 16 3 2 3" xfId="749" xr:uid="{00000000-0005-0000-0000-0000E4020000}"/>
    <cellStyle name="Calculation 16 3 3" xfId="750" xr:uid="{00000000-0005-0000-0000-0000E5020000}"/>
    <cellStyle name="Calculation 16 3 4" xfId="751" xr:uid="{00000000-0005-0000-0000-0000E6020000}"/>
    <cellStyle name="Calculation 16 4" xfId="752" xr:uid="{00000000-0005-0000-0000-0000E7020000}"/>
    <cellStyle name="Calculation 16 4 2" xfId="753" xr:uid="{00000000-0005-0000-0000-0000E8020000}"/>
    <cellStyle name="Calculation 16 4 2 2" xfId="754" xr:uid="{00000000-0005-0000-0000-0000E9020000}"/>
    <cellStyle name="Calculation 16 4 2 3" xfId="755" xr:uid="{00000000-0005-0000-0000-0000EA020000}"/>
    <cellStyle name="Calculation 16 4 3" xfId="756" xr:uid="{00000000-0005-0000-0000-0000EB020000}"/>
    <cellStyle name="Calculation 16 4 4" xfId="757" xr:uid="{00000000-0005-0000-0000-0000EC020000}"/>
    <cellStyle name="Calculation 16 5" xfId="758" xr:uid="{00000000-0005-0000-0000-0000ED020000}"/>
    <cellStyle name="Calculation 16 5 2" xfId="759" xr:uid="{00000000-0005-0000-0000-0000EE020000}"/>
    <cellStyle name="Calculation 16 5 2 2" xfId="760" xr:uid="{00000000-0005-0000-0000-0000EF020000}"/>
    <cellStyle name="Calculation 16 5 2 3" xfId="761" xr:uid="{00000000-0005-0000-0000-0000F0020000}"/>
    <cellStyle name="Calculation 16 5 3" xfId="762" xr:uid="{00000000-0005-0000-0000-0000F1020000}"/>
    <cellStyle name="Calculation 16 5 4" xfId="763" xr:uid="{00000000-0005-0000-0000-0000F2020000}"/>
    <cellStyle name="Calculation 16 6" xfId="764" xr:uid="{00000000-0005-0000-0000-0000F3020000}"/>
    <cellStyle name="Calculation 16 6 2" xfId="765" xr:uid="{00000000-0005-0000-0000-0000F4020000}"/>
    <cellStyle name="Calculation 16 6 3" xfId="766" xr:uid="{00000000-0005-0000-0000-0000F5020000}"/>
    <cellStyle name="Calculation 16 7" xfId="767" xr:uid="{00000000-0005-0000-0000-0000F6020000}"/>
    <cellStyle name="Calculation 16 8" xfId="768" xr:uid="{00000000-0005-0000-0000-0000F7020000}"/>
    <cellStyle name="Calculation 17" xfId="769" xr:uid="{00000000-0005-0000-0000-0000F8020000}"/>
    <cellStyle name="Calculation 17 2" xfId="770" xr:uid="{00000000-0005-0000-0000-0000F9020000}"/>
    <cellStyle name="Calculation 17 2 2" xfId="771" xr:uid="{00000000-0005-0000-0000-0000FA020000}"/>
    <cellStyle name="Calculation 17 2 2 2" xfId="772" xr:uid="{00000000-0005-0000-0000-0000FB020000}"/>
    <cellStyle name="Calculation 17 2 2 3" xfId="773" xr:uid="{00000000-0005-0000-0000-0000FC020000}"/>
    <cellStyle name="Calculation 17 2 3" xfId="774" xr:uid="{00000000-0005-0000-0000-0000FD020000}"/>
    <cellStyle name="Calculation 17 2 4" xfId="775" xr:uid="{00000000-0005-0000-0000-0000FE020000}"/>
    <cellStyle name="Calculation 17 3" xfId="776" xr:uid="{00000000-0005-0000-0000-0000FF020000}"/>
    <cellStyle name="Calculation 17 3 2" xfId="777" xr:uid="{00000000-0005-0000-0000-000000030000}"/>
    <cellStyle name="Calculation 17 3 2 2" xfId="778" xr:uid="{00000000-0005-0000-0000-000001030000}"/>
    <cellStyle name="Calculation 17 3 2 3" xfId="779" xr:uid="{00000000-0005-0000-0000-000002030000}"/>
    <cellStyle name="Calculation 17 3 3" xfId="780" xr:uid="{00000000-0005-0000-0000-000003030000}"/>
    <cellStyle name="Calculation 17 3 4" xfId="781" xr:uid="{00000000-0005-0000-0000-000004030000}"/>
    <cellStyle name="Calculation 17 4" xfId="782" xr:uid="{00000000-0005-0000-0000-000005030000}"/>
    <cellStyle name="Calculation 17 4 2" xfId="783" xr:uid="{00000000-0005-0000-0000-000006030000}"/>
    <cellStyle name="Calculation 17 4 2 2" xfId="784" xr:uid="{00000000-0005-0000-0000-000007030000}"/>
    <cellStyle name="Calculation 17 4 2 3" xfId="785" xr:uid="{00000000-0005-0000-0000-000008030000}"/>
    <cellStyle name="Calculation 17 4 3" xfId="786" xr:uid="{00000000-0005-0000-0000-000009030000}"/>
    <cellStyle name="Calculation 17 4 4" xfId="787" xr:uid="{00000000-0005-0000-0000-00000A030000}"/>
    <cellStyle name="Calculation 17 5" xfId="788" xr:uid="{00000000-0005-0000-0000-00000B030000}"/>
    <cellStyle name="Calculation 17 5 2" xfId="789" xr:uid="{00000000-0005-0000-0000-00000C030000}"/>
    <cellStyle name="Calculation 17 5 2 2" xfId="790" xr:uid="{00000000-0005-0000-0000-00000D030000}"/>
    <cellStyle name="Calculation 17 5 2 3" xfId="791" xr:uid="{00000000-0005-0000-0000-00000E030000}"/>
    <cellStyle name="Calculation 17 5 3" xfId="792" xr:uid="{00000000-0005-0000-0000-00000F030000}"/>
    <cellStyle name="Calculation 17 5 4" xfId="793" xr:uid="{00000000-0005-0000-0000-000010030000}"/>
    <cellStyle name="Calculation 17 6" xfId="794" xr:uid="{00000000-0005-0000-0000-000011030000}"/>
    <cellStyle name="Calculation 17 6 2" xfId="795" xr:uid="{00000000-0005-0000-0000-000012030000}"/>
    <cellStyle name="Calculation 17 6 3" xfId="796" xr:uid="{00000000-0005-0000-0000-000013030000}"/>
    <cellStyle name="Calculation 17 7" xfId="797" xr:uid="{00000000-0005-0000-0000-000014030000}"/>
    <cellStyle name="Calculation 17 8" xfId="798" xr:uid="{00000000-0005-0000-0000-000015030000}"/>
    <cellStyle name="Calculation 18" xfId="799" xr:uid="{00000000-0005-0000-0000-000016030000}"/>
    <cellStyle name="Calculation 18 2" xfId="800" xr:uid="{00000000-0005-0000-0000-000017030000}"/>
    <cellStyle name="Calculation 18 2 2" xfId="801" xr:uid="{00000000-0005-0000-0000-000018030000}"/>
    <cellStyle name="Calculation 18 2 2 2" xfId="802" xr:uid="{00000000-0005-0000-0000-000019030000}"/>
    <cellStyle name="Calculation 18 2 2 3" xfId="803" xr:uid="{00000000-0005-0000-0000-00001A030000}"/>
    <cellStyle name="Calculation 18 2 3" xfId="804" xr:uid="{00000000-0005-0000-0000-00001B030000}"/>
    <cellStyle name="Calculation 18 2 4" xfId="805" xr:uid="{00000000-0005-0000-0000-00001C030000}"/>
    <cellStyle name="Calculation 18 3" xfId="806" xr:uid="{00000000-0005-0000-0000-00001D030000}"/>
    <cellStyle name="Calculation 18 3 2" xfId="807" xr:uid="{00000000-0005-0000-0000-00001E030000}"/>
    <cellStyle name="Calculation 18 3 2 2" xfId="808" xr:uid="{00000000-0005-0000-0000-00001F030000}"/>
    <cellStyle name="Calculation 18 3 2 3" xfId="809" xr:uid="{00000000-0005-0000-0000-000020030000}"/>
    <cellStyle name="Calculation 18 3 3" xfId="810" xr:uid="{00000000-0005-0000-0000-000021030000}"/>
    <cellStyle name="Calculation 18 3 4" xfId="811" xr:uid="{00000000-0005-0000-0000-000022030000}"/>
    <cellStyle name="Calculation 18 4" xfId="812" xr:uid="{00000000-0005-0000-0000-000023030000}"/>
    <cellStyle name="Calculation 18 4 2" xfId="813" xr:uid="{00000000-0005-0000-0000-000024030000}"/>
    <cellStyle name="Calculation 18 4 2 2" xfId="814" xr:uid="{00000000-0005-0000-0000-000025030000}"/>
    <cellStyle name="Calculation 18 4 2 3" xfId="815" xr:uid="{00000000-0005-0000-0000-000026030000}"/>
    <cellStyle name="Calculation 18 4 3" xfId="816" xr:uid="{00000000-0005-0000-0000-000027030000}"/>
    <cellStyle name="Calculation 18 4 4" xfId="817" xr:uid="{00000000-0005-0000-0000-000028030000}"/>
    <cellStyle name="Calculation 18 5" xfId="818" xr:uid="{00000000-0005-0000-0000-000029030000}"/>
    <cellStyle name="Calculation 18 5 2" xfId="819" xr:uid="{00000000-0005-0000-0000-00002A030000}"/>
    <cellStyle name="Calculation 18 5 2 2" xfId="820" xr:uid="{00000000-0005-0000-0000-00002B030000}"/>
    <cellStyle name="Calculation 18 5 2 3" xfId="821" xr:uid="{00000000-0005-0000-0000-00002C030000}"/>
    <cellStyle name="Calculation 18 5 3" xfId="822" xr:uid="{00000000-0005-0000-0000-00002D030000}"/>
    <cellStyle name="Calculation 18 5 4" xfId="823" xr:uid="{00000000-0005-0000-0000-00002E030000}"/>
    <cellStyle name="Calculation 18 6" xfId="824" xr:uid="{00000000-0005-0000-0000-00002F030000}"/>
    <cellStyle name="Calculation 18 6 2" xfId="825" xr:uid="{00000000-0005-0000-0000-000030030000}"/>
    <cellStyle name="Calculation 18 6 3" xfId="826" xr:uid="{00000000-0005-0000-0000-000031030000}"/>
    <cellStyle name="Calculation 18 7" xfId="827" xr:uid="{00000000-0005-0000-0000-000032030000}"/>
    <cellStyle name="Calculation 18 8" xfId="828" xr:uid="{00000000-0005-0000-0000-000033030000}"/>
    <cellStyle name="Calculation 19" xfId="829" xr:uid="{00000000-0005-0000-0000-000034030000}"/>
    <cellStyle name="Calculation 19 2" xfId="830" xr:uid="{00000000-0005-0000-0000-000035030000}"/>
    <cellStyle name="Calculation 19 2 2" xfId="831" xr:uid="{00000000-0005-0000-0000-000036030000}"/>
    <cellStyle name="Calculation 19 2 2 2" xfId="832" xr:uid="{00000000-0005-0000-0000-000037030000}"/>
    <cellStyle name="Calculation 19 2 2 3" xfId="833" xr:uid="{00000000-0005-0000-0000-000038030000}"/>
    <cellStyle name="Calculation 19 2 3" xfId="834" xr:uid="{00000000-0005-0000-0000-000039030000}"/>
    <cellStyle name="Calculation 19 2 4" xfId="835" xr:uid="{00000000-0005-0000-0000-00003A030000}"/>
    <cellStyle name="Calculation 19 3" xfId="836" xr:uid="{00000000-0005-0000-0000-00003B030000}"/>
    <cellStyle name="Calculation 19 3 2" xfId="837" xr:uid="{00000000-0005-0000-0000-00003C030000}"/>
    <cellStyle name="Calculation 19 3 2 2" xfId="838" xr:uid="{00000000-0005-0000-0000-00003D030000}"/>
    <cellStyle name="Calculation 19 3 2 3" xfId="839" xr:uid="{00000000-0005-0000-0000-00003E030000}"/>
    <cellStyle name="Calculation 19 3 3" xfId="840" xr:uid="{00000000-0005-0000-0000-00003F030000}"/>
    <cellStyle name="Calculation 19 3 4" xfId="841" xr:uid="{00000000-0005-0000-0000-000040030000}"/>
    <cellStyle name="Calculation 19 4" xfId="842" xr:uid="{00000000-0005-0000-0000-000041030000}"/>
    <cellStyle name="Calculation 19 4 2" xfId="843" xr:uid="{00000000-0005-0000-0000-000042030000}"/>
    <cellStyle name="Calculation 19 4 2 2" xfId="844" xr:uid="{00000000-0005-0000-0000-000043030000}"/>
    <cellStyle name="Calculation 19 4 2 3" xfId="845" xr:uid="{00000000-0005-0000-0000-000044030000}"/>
    <cellStyle name="Calculation 19 4 3" xfId="846" xr:uid="{00000000-0005-0000-0000-000045030000}"/>
    <cellStyle name="Calculation 19 4 4" xfId="847" xr:uid="{00000000-0005-0000-0000-000046030000}"/>
    <cellStyle name="Calculation 19 5" xfId="848" xr:uid="{00000000-0005-0000-0000-000047030000}"/>
    <cellStyle name="Calculation 19 5 2" xfId="849" xr:uid="{00000000-0005-0000-0000-000048030000}"/>
    <cellStyle name="Calculation 19 5 2 2" xfId="850" xr:uid="{00000000-0005-0000-0000-000049030000}"/>
    <cellStyle name="Calculation 19 5 2 3" xfId="851" xr:uid="{00000000-0005-0000-0000-00004A030000}"/>
    <cellStyle name="Calculation 19 5 3" xfId="852" xr:uid="{00000000-0005-0000-0000-00004B030000}"/>
    <cellStyle name="Calculation 19 5 4" xfId="853" xr:uid="{00000000-0005-0000-0000-00004C030000}"/>
    <cellStyle name="Calculation 19 6" xfId="854" xr:uid="{00000000-0005-0000-0000-00004D030000}"/>
    <cellStyle name="Calculation 19 6 2" xfId="855" xr:uid="{00000000-0005-0000-0000-00004E030000}"/>
    <cellStyle name="Calculation 19 6 3" xfId="856" xr:uid="{00000000-0005-0000-0000-00004F030000}"/>
    <cellStyle name="Calculation 19 7" xfId="857" xr:uid="{00000000-0005-0000-0000-000050030000}"/>
    <cellStyle name="Calculation 19 8" xfId="858" xr:uid="{00000000-0005-0000-0000-000051030000}"/>
    <cellStyle name="Calculation 2" xfId="859" xr:uid="{00000000-0005-0000-0000-000052030000}"/>
    <cellStyle name="Calculation 2 2" xfId="860" xr:uid="{00000000-0005-0000-0000-000053030000}"/>
    <cellStyle name="Calculation 2 2 2" xfId="861" xr:uid="{00000000-0005-0000-0000-000054030000}"/>
    <cellStyle name="Calculation 2 2 2 2" xfId="862" xr:uid="{00000000-0005-0000-0000-000055030000}"/>
    <cellStyle name="Calculation 2 2 2 3" xfId="863" xr:uid="{00000000-0005-0000-0000-000056030000}"/>
    <cellStyle name="Calculation 2 2 3" xfId="864" xr:uid="{00000000-0005-0000-0000-000057030000}"/>
    <cellStyle name="Calculation 2 2 4" xfId="865" xr:uid="{00000000-0005-0000-0000-000058030000}"/>
    <cellStyle name="Calculation 2 3" xfId="866" xr:uid="{00000000-0005-0000-0000-000059030000}"/>
    <cellStyle name="Calculation 2 3 2" xfId="867" xr:uid="{00000000-0005-0000-0000-00005A030000}"/>
    <cellStyle name="Calculation 2 3 2 2" xfId="868" xr:uid="{00000000-0005-0000-0000-00005B030000}"/>
    <cellStyle name="Calculation 2 3 2 3" xfId="869" xr:uid="{00000000-0005-0000-0000-00005C030000}"/>
    <cellStyle name="Calculation 2 3 3" xfId="870" xr:uid="{00000000-0005-0000-0000-00005D030000}"/>
    <cellStyle name="Calculation 2 3 4" xfId="871" xr:uid="{00000000-0005-0000-0000-00005E030000}"/>
    <cellStyle name="Calculation 2 4" xfId="872" xr:uid="{00000000-0005-0000-0000-00005F030000}"/>
    <cellStyle name="Calculation 2 4 2" xfId="873" xr:uid="{00000000-0005-0000-0000-000060030000}"/>
    <cellStyle name="Calculation 2 4 2 2" xfId="874" xr:uid="{00000000-0005-0000-0000-000061030000}"/>
    <cellStyle name="Calculation 2 4 2 3" xfId="875" xr:uid="{00000000-0005-0000-0000-000062030000}"/>
    <cellStyle name="Calculation 2 4 3" xfId="876" xr:uid="{00000000-0005-0000-0000-000063030000}"/>
    <cellStyle name="Calculation 2 4 4" xfId="877" xr:uid="{00000000-0005-0000-0000-000064030000}"/>
    <cellStyle name="Calculation 2 5" xfId="878" xr:uid="{00000000-0005-0000-0000-000065030000}"/>
    <cellStyle name="Calculation 2 5 2" xfId="879" xr:uid="{00000000-0005-0000-0000-000066030000}"/>
    <cellStyle name="Calculation 2 5 2 2" xfId="880" xr:uid="{00000000-0005-0000-0000-000067030000}"/>
    <cellStyle name="Calculation 2 5 2 3" xfId="881" xr:uid="{00000000-0005-0000-0000-000068030000}"/>
    <cellStyle name="Calculation 2 5 3" xfId="882" xr:uid="{00000000-0005-0000-0000-000069030000}"/>
    <cellStyle name="Calculation 2 5 4" xfId="883" xr:uid="{00000000-0005-0000-0000-00006A030000}"/>
    <cellStyle name="Calculation 2 6" xfId="884" xr:uid="{00000000-0005-0000-0000-00006B030000}"/>
    <cellStyle name="Calculation 2 6 2" xfId="885" xr:uid="{00000000-0005-0000-0000-00006C030000}"/>
    <cellStyle name="Calculation 2 6 3" xfId="886" xr:uid="{00000000-0005-0000-0000-00006D030000}"/>
    <cellStyle name="Calculation 2 7" xfId="887" xr:uid="{00000000-0005-0000-0000-00006E030000}"/>
    <cellStyle name="Calculation 2 8" xfId="888" xr:uid="{00000000-0005-0000-0000-00006F030000}"/>
    <cellStyle name="Calculation 20" xfId="889" xr:uid="{00000000-0005-0000-0000-000070030000}"/>
    <cellStyle name="Calculation 20 2" xfId="890" xr:uid="{00000000-0005-0000-0000-000071030000}"/>
    <cellStyle name="Calculation 20 2 2" xfId="891" xr:uid="{00000000-0005-0000-0000-000072030000}"/>
    <cellStyle name="Calculation 20 2 2 2" xfId="892" xr:uid="{00000000-0005-0000-0000-000073030000}"/>
    <cellStyle name="Calculation 20 2 2 3" xfId="893" xr:uid="{00000000-0005-0000-0000-000074030000}"/>
    <cellStyle name="Calculation 20 2 3" xfId="894" xr:uid="{00000000-0005-0000-0000-000075030000}"/>
    <cellStyle name="Calculation 20 2 4" xfId="895" xr:uid="{00000000-0005-0000-0000-000076030000}"/>
    <cellStyle name="Calculation 20 3" xfId="896" xr:uid="{00000000-0005-0000-0000-000077030000}"/>
    <cellStyle name="Calculation 20 3 2" xfId="897" xr:uid="{00000000-0005-0000-0000-000078030000}"/>
    <cellStyle name="Calculation 20 3 2 2" xfId="898" xr:uid="{00000000-0005-0000-0000-000079030000}"/>
    <cellStyle name="Calculation 20 3 2 3" xfId="899" xr:uid="{00000000-0005-0000-0000-00007A030000}"/>
    <cellStyle name="Calculation 20 3 3" xfId="900" xr:uid="{00000000-0005-0000-0000-00007B030000}"/>
    <cellStyle name="Calculation 20 3 4" xfId="901" xr:uid="{00000000-0005-0000-0000-00007C030000}"/>
    <cellStyle name="Calculation 20 4" xfId="902" xr:uid="{00000000-0005-0000-0000-00007D030000}"/>
    <cellStyle name="Calculation 20 4 2" xfId="903" xr:uid="{00000000-0005-0000-0000-00007E030000}"/>
    <cellStyle name="Calculation 20 4 2 2" xfId="904" xr:uid="{00000000-0005-0000-0000-00007F030000}"/>
    <cellStyle name="Calculation 20 4 2 3" xfId="905" xr:uid="{00000000-0005-0000-0000-000080030000}"/>
    <cellStyle name="Calculation 20 4 3" xfId="906" xr:uid="{00000000-0005-0000-0000-000081030000}"/>
    <cellStyle name="Calculation 20 4 4" xfId="907" xr:uid="{00000000-0005-0000-0000-000082030000}"/>
    <cellStyle name="Calculation 20 5" xfId="908" xr:uid="{00000000-0005-0000-0000-000083030000}"/>
    <cellStyle name="Calculation 20 5 2" xfId="909" xr:uid="{00000000-0005-0000-0000-000084030000}"/>
    <cellStyle name="Calculation 20 5 2 2" xfId="910" xr:uid="{00000000-0005-0000-0000-000085030000}"/>
    <cellStyle name="Calculation 20 5 2 3" xfId="911" xr:uid="{00000000-0005-0000-0000-000086030000}"/>
    <cellStyle name="Calculation 20 5 3" xfId="912" xr:uid="{00000000-0005-0000-0000-000087030000}"/>
    <cellStyle name="Calculation 20 5 4" xfId="913" xr:uid="{00000000-0005-0000-0000-000088030000}"/>
    <cellStyle name="Calculation 20 6" xfId="914" xr:uid="{00000000-0005-0000-0000-000089030000}"/>
    <cellStyle name="Calculation 20 6 2" xfId="915" xr:uid="{00000000-0005-0000-0000-00008A030000}"/>
    <cellStyle name="Calculation 20 6 3" xfId="916" xr:uid="{00000000-0005-0000-0000-00008B030000}"/>
    <cellStyle name="Calculation 20 7" xfId="917" xr:uid="{00000000-0005-0000-0000-00008C030000}"/>
    <cellStyle name="Calculation 20 8" xfId="918" xr:uid="{00000000-0005-0000-0000-00008D030000}"/>
    <cellStyle name="Calculation 21" xfId="919" xr:uid="{00000000-0005-0000-0000-00008E030000}"/>
    <cellStyle name="Calculation 21 2" xfId="920" xr:uid="{00000000-0005-0000-0000-00008F030000}"/>
    <cellStyle name="Calculation 21 2 2" xfId="921" xr:uid="{00000000-0005-0000-0000-000090030000}"/>
    <cellStyle name="Calculation 21 2 2 2" xfId="922" xr:uid="{00000000-0005-0000-0000-000091030000}"/>
    <cellStyle name="Calculation 21 2 2 3" xfId="923" xr:uid="{00000000-0005-0000-0000-000092030000}"/>
    <cellStyle name="Calculation 21 2 3" xfId="924" xr:uid="{00000000-0005-0000-0000-000093030000}"/>
    <cellStyle name="Calculation 21 2 4" xfId="925" xr:uid="{00000000-0005-0000-0000-000094030000}"/>
    <cellStyle name="Calculation 21 3" xfId="926" xr:uid="{00000000-0005-0000-0000-000095030000}"/>
    <cellStyle name="Calculation 21 3 2" xfId="927" xr:uid="{00000000-0005-0000-0000-000096030000}"/>
    <cellStyle name="Calculation 21 3 2 2" xfId="928" xr:uid="{00000000-0005-0000-0000-000097030000}"/>
    <cellStyle name="Calculation 21 3 2 3" xfId="929" xr:uid="{00000000-0005-0000-0000-000098030000}"/>
    <cellStyle name="Calculation 21 3 3" xfId="930" xr:uid="{00000000-0005-0000-0000-000099030000}"/>
    <cellStyle name="Calculation 21 3 4" xfId="931" xr:uid="{00000000-0005-0000-0000-00009A030000}"/>
    <cellStyle name="Calculation 21 4" xfId="932" xr:uid="{00000000-0005-0000-0000-00009B030000}"/>
    <cellStyle name="Calculation 21 4 2" xfId="933" xr:uid="{00000000-0005-0000-0000-00009C030000}"/>
    <cellStyle name="Calculation 21 4 2 2" xfId="934" xr:uid="{00000000-0005-0000-0000-00009D030000}"/>
    <cellStyle name="Calculation 21 4 2 3" xfId="935" xr:uid="{00000000-0005-0000-0000-00009E030000}"/>
    <cellStyle name="Calculation 21 4 3" xfId="936" xr:uid="{00000000-0005-0000-0000-00009F030000}"/>
    <cellStyle name="Calculation 21 4 4" xfId="937" xr:uid="{00000000-0005-0000-0000-0000A0030000}"/>
    <cellStyle name="Calculation 21 5" xfId="938" xr:uid="{00000000-0005-0000-0000-0000A1030000}"/>
    <cellStyle name="Calculation 21 5 2" xfId="939" xr:uid="{00000000-0005-0000-0000-0000A2030000}"/>
    <cellStyle name="Calculation 21 5 2 2" xfId="940" xr:uid="{00000000-0005-0000-0000-0000A3030000}"/>
    <cellStyle name="Calculation 21 5 2 3" xfId="941" xr:uid="{00000000-0005-0000-0000-0000A4030000}"/>
    <cellStyle name="Calculation 21 5 3" xfId="942" xr:uid="{00000000-0005-0000-0000-0000A5030000}"/>
    <cellStyle name="Calculation 21 5 4" xfId="943" xr:uid="{00000000-0005-0000-0000-0000A6030000}"/>
    <cellStyle name="Calculation 21 6" xfId="944" xr:uid="{00000000-0005-0000-0000-0000A7030000}"/>
    <cellStyle name="Calculation 21 6 2" xfId="945" xr:uid="{00000000-0005-0000-0000-0000A8030000}"/>
    <cellStyle name="Calculation 21 6 3" xfId="946" xr:uid="{00000000-0005-0000-0000-0000A9030000}"/>
    <cellStyle name="Calculation 21 7" xfId="947" xr:uid="{00000000-0005-0000-0000-0000AA030000}"/>
    <cellStyle name="Calculation 21 8" xfId="948" xr:uid="{00000000-0005-0000-0000-0000AB030000}"/>
    <cellStyle name="Calculation 22" xfId="949" xr:uid="{00000000-0005-0000-0000-0000AC030000}"/>
    <cellStyle name="Calculation 22 2" xfId="950" xr:uid="{00000000-0005-0000-0000-0000AD030000}"/>
    <cellStyle name="Calculation 22 2 2" xfId="951" xr:uid="{00000000-0005-0000-0000-0000AE030000}"/>
    <cellStyle name="Calculation 22 2 2 2" xfId="952" xr:uid="{00000000-0005-0000-0000-0000AF030000}"/>
    <cellStyle name="Calculation 22 2 2 3" xfId="953" xr:uid="{00000000-0005-0000-0000-0000B0030000}"/>
    <cellStyle name="Calculation 22 2 3" xfId="954" xr:uid="{00000000-0005-0000-0000-0000B1030000}"/>
    <cellStyle name="Calculation 22 2 4" xfId="955" xr:uid="{00000000-0005-0000-0000-0000B2030000}"/>
    <cellStyle name="Calculation 22 3" xfId="956" xr:uid="{00000000-0005-0000-0000-0000B3030000}"/>
    <cellStyle name="Calculation 22 3 2" xfId="957" xr:uid="{00000000-0005-0000-0000-0000B4030000}"/>
    <cellStyle name="Calculation 22 3 2 2" xfId="958" xr:uid="{00000000-0005-0000-0000-0000B5030000}"/>
    <cellStyle name="Calculation 22 3 2 3" xfId="959" xr:uid="{00000000-0005-0000-0000-0000B6030000}"/>
    <cellStyle name="Calculation 22 3 3" xfId="960" xr:uid="{00000000-0005-0000-0000-0000B7030000}"/>
    <cellStyle name="Calculation 22 3 4" xfId="961" xr:uid="{00000000-0005-0000-0000-0000B8030000}"/>
    <cellStyle name="Calculation 22 4" xfId="962" xr:uid="{00000000-0005-0000-0000-0000B9030000}"/>
    <cellStyle name="Calculation 22 4 2" xfId="963" xr:uid="{00000000-0005-0000-0000-0000BA030000}"/>
    <cellStyle name="Calculation 22 4 2 2" xfId="964" xr:uid="{00000000-0005-0000-0000-0000BB030000}"/>
    <cellStyle name="Calculation 22 4 2 3" xfId="965" xr:uid="{00000000-0005-0000-0000-0000BC030000}"/>
    <cellStyle name="Calculation 22 4 3" xfId="966" xr:uid="{00000000-0005-0000-0000-0000BD030000}"/>
    <cellStyle name="Calculation 22 4 4" xfId="967" xr:uid="{00000000-0005-0000-0000-0000BE030000}"/>
    <cellStyle name="Calculation 22 5" xfId="968" xr:uid="{00000000-0005-0000-0000-0000BF030000}"/>
    <cellStyle name="Calculation 22 5 2" xfId="969" xr:uid="{00000000-0005-0000-0000-0000C0030000}"/>
    <cellStyle name="Calculation 22 5 2 2" xfId="970" xr:uid="{00000000-0005-0000-0000-0000C1030000}"/>
    <cellStyle name="Calculation 22 5 2 3" xfId="971" xr:uid="{00000000-0005-0000-0000-0000C2030000}"/>
    <cellStyle name="Calculation 22 5 3" xfId="972" xr:uid="{00000000-0005-0000-0000-0000C3030000}"/>
    <cellStyle name="Calculation 22 5 4" xfId="973" xr:uid="{00000000-0005-0000-0000-0000C4030000}"/>
    <cellStyle name="Calculation 22 6" xfId="974" xr:uid="{00000000-0005-0000-0000-0000C5030000}"/>
    <cellStyle name="Calculation 22 6 2" xfId="975" xr:uid="{00000000-0005-0000-0000-0000C6030000}"/>
    <cellStyle name="Calculation 22 6 3" xfId="976" xr:uid="{00000000-0005-0000-0000-0000C7030000}"/>
    <cellStyle name="Calculation 22 7" xfId="977" xr:uid="{00000000-0005-0000-0000-0000C8030000}"/>
    <cellStyle name="Calculation 22 8" xfId="978" xr:uid="{00000000-0005-0000-0000-0000C9030000}"/>
    <cellStyle name="Calculation 23" xfId="979" xr:uid="{00000000-0005-0000-0000-0000CA030000}"/>
    <cellStyle name="Calculation 23 2" xfId="980" xr:uid="{00000000-0005-0000-0000-0000CB030000}"/>
    <cellStyle name="Calculation 23 2 2" xfId="981" xr:uid="{00000000-0005-0000-0000-0000CC030000}"/>
    <cellStyle name="Calculation 23 2 2 2" xfId="982" xr:uid="{00000000-0005-0000-0000-0000CD030000}"/>
    <cellStyle name="Calculation 23 2 2 3" xfId="983" xr:uid="{00000000-0005-0000-0000-0000CE030000}"/>
    <cellStyle name="Calculation 23 2 3" xfId="984" xr:uid="{00000000-0005-0000-0000-0000CF030000}"/>
    <cellStyle name="Calculation 23 2 4" xfId="985" xr:uid="{00000000-0005-0000-0000-0000D0030000}"/>
    <cellStyle name="Calculation 23 3" xfId="986" xr:uid="{00000000-0005-0000-0000-0000D1030000}"/>
    <cellStyle name="Calculation 23 3 2" xfId="987" xr:uid="{00000000-0005-0000-0000-0000D2030000}"/>
    <cellStyle name="Calculation 23 3 2 2" xfId="988" xr:uid="{00000000-0005-0000-0000-0000D3030000}"/>
    <cellStyle name="Calculation 23 3 2 3" xfId="989" xr:uid="{00000000-0005-0000-0000-0000D4030000}"/>
    <cellStyle name="Calculation 23 3 3" xfId="990" xr:uid="{00000000-0005-0000-0000-0000D5030000}"/>
    <cellStyle name="Calculation 23 3 4" xfId="991" xr:uid="{00000000-0005-0000-0000-0000D6030000}"/>
    <cellStyle name="Calculation 23 4" xfId="992" xr:uid="{00000000-0005-0000-0000-0000D7030000}"/>
    <cellStyle name="Calculation 23 4 2" xfId="993" xr:uid="{00000000-0005-0000-0000-0000D8030000}"/>
    <cellStyle name="Calculation 23 4 2 2" xfId="994" xr:uid="{00000000-0005-0000-0000-0000D9030000}"/>
    <cellStyle name="Calculation 23 4 2 3" xfId="995" xr:uid="{00000000-0005-0000-0000-0000DA030000}"/>
    <cellStyle name="Calculation 23 4 3" xfId="996" xr:uid="{00000000-0005-0000-0000-0000DB030000}"/>
    <cellStyle name="Calculation 23 4 4" xfId="997" xr:uid="{00000000-0005-0000-0000-0000DC030000}"/>
    <cellStyle name="Calculation 23 5" xfId="998" xr:uid="{00000000-0005-0000-0000-0000DD030000}"/>
    <cellStyle name="Calculation 23 5 2" xfId="999" xr:uid="{00000000-0005-0000-0000-0000DE030000}"/>
    <cellStyle name="Calculation 23 5 2 2" xfId="1000" xr:uid="{00000000-0005-0000-0000-0000DF030000}"/>
    <cellStyle name="Calculation 23 5 2 3" xfId="1001" xr:uid="{00000000-0005-0000-0000-0000E0030000}"/>
    <cellStyle name="Calculation 23 5 3" xfId="1002" xr:uid="{00000000-0005-0000-0000-0000E1030000}"/>
    <cellStyle name="Calculation 23 5 4" xfId="1003" xr:uid="{00000000-0005-0000-0000-0000E2030000}"/>
    <cellStyle name="Calculation 23 6" xfId="1004" xr:uid="{00000000-0005-0000-0000-0000E3030000}"/>
    <cellStyle name="Calculation 23 6 2" xfId="1005" xr:uid="{00000000-0005-0000-0000-0000E4030000}"/>
    <cellStyle name="Calculation 23 6 3" xfId="1006" xr:uid="{00000000-0005-0000-0000-0000E5030000}"/>
    <cellStyle name="Calculation 23 7" xfId="1007" xr:uid="{00000000-0005-0000-0000-0000E6030000}"/>
    <cellStyle name="Calculation 23 8" xfId="1008" xr:uid="{00000000-0005-0000-0000-0000E7030000}"/>
    <cellStyle name="Calculation 3" xfId="1009" xr:uid="{00000000-0005-0000-0000-0000E8030000}"/>
    <cellStyle name="Calculation 3 2" xfId="1010" xr:uid="{00000000-0005-0000-0000-0000E9030000}"/>
    <cellStyle name="Calculation 3 2 2" xfId="1011" xr:uid="{00000000-0005-0000-0000-0000EA030000}"/>
    <cellStyle name="Calculation 3 2 2 2" xfId="1012" xr:uid="{00000000-0005-0000-0000-0000EB030000}"/>
    <cellStyle name="Calculation 3 2 2 3" xfId="1013" xr:uid="{00000000-0005-0000-0000-0000EC030000}"/>
    <cellStyle name="Calculation 3 2 3" xfId="1014" xr:uid="{00000000-0005-0000-0000-0000ED030000}"/>
    <cellStyle name="Calculation 3 2 4" xfId="1015" xr:uid="{00000000-0005-0000-0000-0000EE030000}"/>
    <cellStyle name="Calculation 3 3" xfId="1016" xr:uid="{00000000-0005-0000-0000-0000EF030000}"/>
    <cellStyle name="Calculation 3 3 2" xfId="1017" xr:uid="{00000000-0005-0000-0000-0000F0030000}"/>
    <cellStyle name="Calculation 3 3 2 2" xfId="1018" xr:uid="{00000000-0005-0000-0000-0000F1030000}"/>
    <cellStyle name="Calculation 3 3 2 3" xfId="1019" xr:uid="{00000000-0005-0000-0000-0000F2030000}"/>
    <cellStyle name="Calculation 3 3 3" xfId="1020" xr:uid="{00000000-0005-0000-0000-0000F3030000}"/>
    <cellStyle name="Calculation 3 3 4" xfId="1021" xr:uid="{00000000-0005-0000-0000-0000F4030000}"/>
    <cellStyle name="Calculation 3 4" xfId="1022" xr:uid="{00000000-0005-0000-0000-0000F5030000}"/>
    <cellStyle name="Calculation 3 4 2" xfId="1023" xr:uid="{00000000-0005-0000-0000-0000F6030000}"/>
    <cellStyle name="Calculation 3 4 2 2" xfId="1024" xr:uid="{00000000-0005-0000-0000-0000F7030000}"/>
    <cellStyle name="Calculation 3 4 2 3" xfId="1025" xr:uid="{00000000-0005-0000-0000-0000F8030000}"/>
    <cellStyle name="Calculation 3 4 3" xfId="1026" xr:uid="{00000000-0005-0000-0000-0000F9030000}"/>
    <cellStyle name="Calculation 3 4 4" xfId="1027" xr:uid="{00000000-0005-0000-0000-0000FA030000}"/>
    <cellStyle name="Calculation 3 5" xfId="1028" xr:uid="{00000000-0005-0000-0000-0000FB030000}"/>
    <cellStyle name="Calculation 3 5 2" xfId="1029" xr:uid="{00000000-0005-0000-0000-0000FC030000}"/>
    <cellStyle name="Calculation 3 5 2 2" xfId="1030" xr:uid="{00000000-0005-0000-0000-0000FD030000}"/>
    <cellStyle name="Calculation 3 5 2 3" xfId="1031" xr:uid="{00000000-0005-0000-0000-0000FE030000}"/>
    <cellStyle name="Calculation 3 5 3" xfId="1032" xr:uid="{00000000-0005-0000-0000-0000FF030000}"/>
    <cellStyle name="Calculation 3 5 4" xfId="1033" xr:uid="{00000000-0005-0000-0000-000000040000}"/>
    <cellStyle name="Calculation 3 6" xfId="1034" xr:uid="{00000000-0005-0000-0000-000001040000}"/>
    <cellStyle name="Calculation 3 6 2" xfId="1035" xr:uid="{00000000-0005-0000-0000-000002040000}"/>
    <cellStyle name="Calculation 3 6 3" xfId="1036" xr:uid="{00000000-0005-0000-0000-000003040000}"/>
    <cellStyle name="Calculation 3 7" xfId="1037" xr:uid="{00000000-0005-0000-0000-000004040000}"/>
    <cellStyle name="Calculation 3 8" xfId="1038" xr:uid="{00000000-0005-0000-0000-000005040000}"/>
    <cellStyle name="Calculation 4" xfId="1039" xr:uid="{00000000-0005-0000-0000-000006040000}"/>
    <cellStyle name="Calculation 4 2" xfId="1040" xr:uid="{00000000-0005-0000-0000-000007040000}"/>
    <cellStyle name="Calculation 4 2 2" xfId="1041" xr:uid="{00000000-0005-0000-0000-000008040000}"/>
    <cellStyle name="Calculation 4 2 2 2" xfId="1042" xr:uid="{00000000-0005-0000-0000-000009040000}"/>
    <cellStyle name="Calculation 4 2 2 3" xfId="1043" xr:uid="{00000000-0005-0000-0000-00000A040000}"/>
    <cellStyle name="Calculation 4 2 3" xfId="1044" xr:uid="{00000000-0005-0000-0000-00000B040000}"/>
    <cellStyle name="Calculation 4 2 4" xfId="1045" xr:uid="{00000000-0005-0000-0000-00000C040000}"/>
    <cellStyle name="Calculation 4 3" xfId="1046" xr:uid="{00000000-0005-0000-0000-00000D040000}"/>
    <cellStyle name="Calculation 4 3 2" xfId="1047" xr:uid="{00000000-0005-0000-0000-00000E040000}"/>
    <cellStyle name="Calculation 4 3 2 2" xfId="1048" xr:uid="{00000000-0005-0000-0000-00000F040000}"/>
    <cellStyle name="Calculation 4 3 2 3" xfId="1049" xr:uid="{00000000-0005-0000-0000-000010040000}"/>
    <cellStyle name="Calculation 4 3 3" xfId="1050" xr:uid="{00000000-0005-0000-0000-000011040000}"/>
    <cellStyle name="Calculation 4 3 4" xfId="1051" xr:uid="{00000000-0005-0000-0000-000012040000}"/>
    <cellStyle name="Calculation 4 4" xfId="1052" xr:uid="{00000000-0005-0000-0000-000013040000}"/>
    <cellStyle name="Calculation 4 4 2" xfId="1053" xr:uid="{00000000-0005-0000-0000-000014040000}"/>
    <cellStyle name="Calculation 4 4 2 2" xfId="1054" xr:uid="{00000000-0005-0000-0000-000015040000}"/>
    <cellStyle name="Calculation 4 4 2 3" xfId="1055" xr:uid="{00000000-0005-0000-0000-000016040000}"/>
    <cellStyle name="Calculation 4 4 3" xfId="1056" xr:uid="{00000000-0005-0000-0000-000017040000}"/>
    <cellStyle name="Calculation 4 4 4" xfId="1057" xr:uid="{00000000-0005-0000-0000-000018040000}"/>
    <cellStyle name="Calculation 4 5" xfId="1058" xr:uid="{00000000-0005-0000-0000-000019040000}"/>
    <cellStyle name="Calculation 4 5 2" xfId="1059" xr:uid="{00000000-0005-0000-0000-00001A040000}"/>
    <cellStyle name="Calculation 4 5 2 2" xfId="1060" xr:uid="{00000000-0005-0000-0000-00001B040000}"/>
    <cellStyle name="Calculation 4 5 2 3" xfId="1061" xr:uid="{00000000-0005-0000-0000-00001C040000}"/>
    <cellStyle name="Calculation 4 5 3" xfId="1062" xr:uid="{00000000-0005-0000-0000-00001D040000}"/>
    <cellStyle name="Calculation 4 5 4" xfId="1063" xr:uid="{00000000-0005-0000-0000-00001E040000}"/>
    <cellStyle name="Calculation 4 6" xfId="1064" xr:uid="{00000000-0005-0000-0000-00001F040000}"/>
    <cellStyle name="Calculation 4 6 2" xfId="1065" xr:uid="{00000000-0005-0000-0000-000020040000}"/>
    <cellStyle name="Calculation 4 6 3" xfId="1066" xr:uid="{00000000-0005-0000-0000-000021040000}"/>
    <cellStyle name="Calculation 4 7" xfId="1067" xr:uid="{00000000-0005-0000-0000-000022040000}"/>
    <cellStyle name="Calculation 4 8" xfId="1068" xr:uid="{00000000-0005-0000-0000-000023040000}"/>
    <cellStyle name="Calculation 5" xfId="1069" xr:uid="{00000000-0005-0000-0000-000024040000}"/>
    <cellStyle name="Calculation 5 2" xfId="1070" xr:uid="{00000000-0005-0000-0000-000025040000}"/>
    <cellStyle name="Calculation 5 2 2" xfId="1071" xr:uid="{00000000-0005-0000-0000-000026040000}"/>
    <cellStyle name="Calculation 5 2 2 2" xfId="1072" xr:uid="{00000000-0005-0000-0000-000027040000}"/>
    <cellStyle name="Calculation 5 2 2 3" xfId="1073" xr:uid="{00000000-0005-0000-0000-000028040000}"/>
    <cellStyle name="Calculation 5 2 3" xfId="1074" xr:uid="{00000000-0005-0000-0000-000029040000}"/>
    <cellStyle name="Calculation 5 2 4" xfId="1075" xr:uid="{00000000-0005-0000-0000-00002A040000}"/>
    <cellStyle name="Calculation 5 3" xfId="1076" xr:uid="{00000000-0005-0000-0000-00002B040000}"/>
    <cellStyle name="Calculation 5 3 2" xfId="1077" xr:uid="{00000000-0005-0000-0000-00002C040000}"/>
    <cellStyle name="Calculation 5 3 2 2" xfId="1078" xr:uid="{00000000-0005-0000-0000-00002D040000}"/>
    <cellStyle name="Calculation 5 3 2 3" xfId="1079" xr:uid="{00000000-0005-0000-0000-00002E040000}"/>
    <cellStyle name="Calculation 5 3 3" xfId="1080" xr:uid="{00000000-0005-0000-0000-00002F040000}"/>
    <cellStyle name="Calculation 5 3 4" xfId="1081" xr:uid="{00000000-0005-0000-0000-000030040000}"/>
    <cellStyle name="Calculation 5 4" xfId="1082" xr:uid="{00000000-0005-0000-0000-000031040000}"/>
    <cellStyle name="Calculation 5 4 2" xfId="1083" xr:uid="{00000000-0005-0000-0000-000032040000}"/>
    <cellStyle name="Calculation 5 4 2 2" xfId="1084" xr:uid="{00000000-0005-0000-0000-000033040000}"/>
    <cellStyle name="Calculation 5 4 2 3" xfId="1085" xr:uid="{00000000-0005-0000-0000-000034040000}"/>
    <cellStyle name="Calculation 5 4 3" xfId="1086" xr:uid="{00000000-0005-0000-0000-000035040000}"/>
    <cellStyle name="Calculation 5 4 4" xfId="1087" xr:uid="{00000000-0005-0000-0000-000036040000}"/>
    <cellStyle name="Calculation 5 5" xfId="1088" xr:uid="{00000000-0005-0000-0000-000037040000}"/>
    <cellStyle name="Calculation 5 5 2" xfId="1089" xr:uid="{00000000-0005-0000-0000-000038040000}"/>
    <cellStyle name="Calculation 5 5 2 2" xfId="1090" xr:uid="{00000000-0005-0000-0000-000039040000}"/>
    <cellStyle name="Calculation 5 5 2 3" xfId="1091" xr:uid="{00000000-0005-0000-0000-00003A040000}"/>
    <cellStyle name="Calculation 5 5 3" xfId="1092" xr:uid="{00000000-0005-0000-0000-00003B040000}"/>
    <cellStyle name="Calculation 5 5 4" xfId="1093" xr:uid="{00000000-0005-0000-0000-00003C040000}"/>
    <cellStyle name="Calculation 5 6" xfId="1094" xr:uid="{00000000-0005-0000-0000-00003D040000}"/>
    <cellStyle name="Calculation 5 6 2" xfId="1095" xr:uid="{00000000-0005-0000-0000-00003E040000}"/>
    <cellStyle name="Calculation 5 6 3" xfId="1096" xr:uid="{00000000-0005-0000-0000-00003F040000}"/>
    <cellStyle name="Calculation 5 7" xfId="1097" xr:uid="{00000000-0005-0000-0000-000040040000}"/>
    <cellStyle name="Calculation 5 8" xfId="1098" xr:uid="{00000000-0005-0000-0000-000041040000}"/>
    <cellStyle name="Calculation 6" xfId="1099" xr:uid="{00000000-0005-0000-0000-000042040000}"/>
    <cellStyle name="Calculation 6 2" xfId="1100" xr:uid="{00000000-0005-0000-0000-000043040000}"/>
    <cellStyle name="Calculation 6 2 2" xfId="1101" xr:uid="{00000000-0005-0000-0000-000044040000}"/>
    <cellStyle name="Calculation 6 2 2 2" xfId="1102" xr:uid="{00000000-0005-0000-0000-000045040000}"/>
    <cellStyle name="Calculation 6 2 2 3" xfId="1103" xr:uid="{00000000-0005-0000-0000-000046040000}"/>
    <cellStyle name="Calculation 6 2 3" xfId="1104" xr:uid="{00000000-0005-0000-0000-000047040000}"/>
    <cellStyle name="Calculation 6 2 4" xfId="1105" xr:uid="{00000000-0005-0000-0000-000048040000}"/>
    <cellStyle name="Calculation 6 3" xfId="1106" xr:uid="{00000000-0005-0000-0000-000049040000}"/>
    <cellStyle name="Calculation 6 3 2" xfId="1107" xr:uid="{00000000-0005-0000-0000-00004A040000}"/>
    <cellStyle name="Calculation 6 3 2 2" xfId="1108" xr:uid="{00000000-0005-0000-0000-00004B040000}"/>
    <cellStyle name="Calculation 6 3 2 3" xfId="1109" xr:uid="{00000000-0005-0000-0000-00004C040000}"/>
    <cellStyle name="Calculation 6 3 3" xfId="1110" xr:uid="{00000000-0005-0000-0000-00004D040000}"/>
    <cellStyle name="Calculation 6 3 4" xfId="1111" xr:uid="{00000000-0005-0000-0000-00004E040000}"/>
    <cellStyle name="Calculation 6 4" xfId="1112" xr:uid="{00000000-0005-0000-0000-00004F040000}"/>
    <cellStyle name="Calculation 6 4 2" xfId="1113" xr:uid="{00000000-0005-0000-0000-000050040000}"/>
    <cellStyle name="Calculation 6 4 2 2" xfId="1114" xr:uid="{00000000-0005-0000-0000-000051040000}"/>
    <cellStyle name="Calculation 6 4 2 3" xfId="1115" xr:uid="{00000000-0005-0000-0000-000052040000}"/>
    <cellStyle name="Calculation 6 4 3" xfId="1116" xr:uid="{00000000-0005-0000-0000-000053040000}"/>
    <cellStyle name="Calculation 6 4 4" xfId="1117" xr:uid="{00000000-0005-0000-0000-000054040000}"/>
    <cellStyle name="Calculation 6 5" xfId="1118" xr:uid="{00000000-0005-0000-0000-000055040000}"/>
    <cellStyle name="Calculation 6 5 2" xfId="1119" xr:uid="{00000000-0005-0000-0000-000056040000}"/>
    <cellStyle name="Calculation 6 5 2 2" xfId="1120" xr:uid="{00000000-0005-0000-0000-000057040000}"/>
    <cellStyle name="Calculation 6 5 2 3" xfId="1121" xr:uid="{00000000-0005-0000-0000-000058040000}"/>
    <cellStyle name="Calculation 6 5 3" xfId="1122" xr:uid="{00000000-0005-0000-0000-000059040000}"/>
    <cellStyle name="Calculation 6 5 4" xfId="1123" xr:uid="{00000000-0005-0000-0000-00005A040000}"/>
    <cellStyle name="Calculation 6 6" xfId="1124" xr:uid="{00000000-0005-0000-0000-00005B040000}"/>
    <cellStyle name="Calculation 6 6 2" xfId="1125" xr:uid="{00000000-0005-0000-0000-00005C040000}"/>
    <cellStyle name="Calculation 6 6 3" xfId="1126" xr:uid="{00000000-0005-0000-0000-00005D040000}"/>
    <cellStyle name="Calculation 6 7" xfId="1127" xr:uid="{00000000-0005-0000-0000-00005E040000}"/>
    <cellStyle name="Calculation 6 8" xfId="1128" xr:uid="{00000000-0005-0000-0000-00005F040000}"/>
    <cellStyle name="Calculation 7" xfId="1129" xr:uid="{00000000-0005-0000-0000-000060040000}"/>
    <cellStyle name="Calculation 7 2" xfId="1130" xr:uid="{00000000-0005-0000-0000-000061040000}"/>
    <cellStyle name="Calculation 7 2 2" xfId="1131" xr:uid="{00000000-0005-0000-0000-000062040000}"/>
    <cellStyle name="Calculation 7 2 2 2" xfId="1132" xr:uid="{00000000-0005-0000-0000-000063040000}"/>
    <cellStyle name="Calculation 7 2 2 3" xfId="1133" xr:uid="{00000000-0005-0000-0000-000064040000}"/>
    <cellStyle name="Calculation 7 2 3" xfId="1134" xr:uid="{00000000-0005-0000-0000-000065040000}"/>
    <cellStyle name="Calculation 7 2 4" xfId="1135" xr:uid="{00000000-0005-0000-0000-000066040000}"/>
    <cellStyle name="Calculation 7 3" xfId="1136" xr:uid="{00000000-0005-0000-0000-000067040000}"/>
    <cellStyle name="Calculation 7 3 2" xfId="1137" xr:uid="{00000000-0005-0000-0000-000068040000}"/>
    <cellStyle name="Calculation 7 3 2 2" xfId="1138" xr:uid="{00000000-0005-0000-0000-000069040000}"/>
    <cellStyle name="Calculation 7 3 2 3" xfId="1139" xr:uid="{00000000-0005-0000-0000-00006A040000}"/>
    <cellStyle name="Calculation 7 3 3" xfId="1140" xr:uid="{00000000-0005-0000-0000-00006B040000}"/>
    <cellStyle name="Calculation 7 3 4" xfId="1141" xr:uid="{00000000-0005-0000-0000-00006C040000}"/>
    <cellStyle name="Calculation 7 4" xfId="1142" xr:uid="{00000000-0005-0000-0000-00006D040000}"/>
    <cellStyle name="Calculation 7 4 2" xfId="1143" xr:uid="{00000000-0005-0000-0000-00006E040000}"/>
    <cellStyle name="Calculation 7 4 2 2" xfId="1144" xr:uid="{00000000-0005-0000-0000-00006F040000}"/>
    <cellStyle name="Calculation 7 4 2 3" xfId="1145" xr:uid="{00000000-0005-0000-0000-000070040000}"/>
    <cellStyle name="Calculation 7 4 3" xfId="1146" xr:uid="{00000000-0005-0000-0000-000071040000}"/>
    <cellStyle name="Calculation 7 4 4" xfId="1147" xr:uid="{00000000-0005-0000-0000-000072040000}"/>
    <cellStyle name="Calculation 7 5" xfId="1148" xr:uid="{00000000-0005-0000-0000-000073040000}"/>
    <cellStyle name="Calculation 7 5 2" xfId="1149" xr:uid="{00000000-0005-0000-0000-000074040000}"/>
    <cellStyle name="Calculation 7 5 2 2" xfId="1150" xr:uid="{00000000-0005-0000-0000-000075040000}"/>
    <cellStyle name="Calculation 7 5 2 3" xfId="1151" xr:uid="{00000000-0005-0000-0000-000076040000}"/>
    <cellStyle name="Calculation 7 5 3" xfId="1152" xr:uid="{00000000-0005-0000-0000-000077040000}"/>
    <cellStyle name="Calculation 7 5 4" xfId="1153" xr:uid="{00000000-0005-0000-0000-000078040000}"/>
    <cellStyle name="Calculation 7 6" xfId="1154" xr:uid="{00000000-0005-0000-0000-000079040000}"/>
    <cellStyle name="Calculation 7 6 2" xfId="1155" xr:uid="{00000000-0005-0000-0000-00007A040000}"/>
    <cellStyle name="Calculation 7 6 3" xfId="1156" xr:uid="{00000000-0005-0000-0000-00007B040000}"/>
    <cellStyle name="Calculation 7 7" xfId="1157" xr:uid="{00000000-0005-0000-0000-00007C040000}"/>
    <cellStyle name="Calculation 7 8" xfId="1158" xr:uid="{00000000-0005-0000-0000-00007D040000}"/>
    <cellStyle name="Calculation 8" xfId="1159" xr:uid="{00000000-0005-0000-0000-00007E040000}"/>
    <cellStyle name="Calculation 8 2" xfId="1160" xr:uid="{00000000-0005-0000-0000-00007F040000}"/>
    <cellStyle name="Calculation 8 2 2" xfId="1161" xr:uid="{00000000-0005-0000-0000-000080040000}"/>
    <cellStyle name="Calculation 8 2 2 2" xfId="1162" xr:uid="{00000000-0005-0000-0000-000081040000}"/>
    <cellStyle name="Calculation 8 2 2 3" xfId="1163" xr:uid="{00000000-0005-0000-0000-000082040000}"/>
    <cellStyle name="Calculation 8 2 3" xfId="1164" xr:uid="{00000000-0005-0000-0000-000083040000}"/>
    <cellStyle name="Calculation 8 2 4" xfId="1165" xr:uid="{00000000-0005-0000-0000-000084040000}"/>
    <cellStyle name="Calculation 8 3" xfId="1166" xr:uid="{00000000-0005-0000-0000-000085040000}"/>
    <cellStyle name="Calculation 8 3 2" xfId="1167" xr:uid="{00000000-0005-0000-0000-000086040000}"/>
    <cellStyle name="Calculation 8 3 2 2" xfId="1168" xr:uid="{00000000-0005-0000-0000-000087040000}"/>
    <cellStyle name="Calculation 8 3 2 3" xfId="1169" xr:uid="{00000000-0005-0000-0000-000088040000}"/>
    <cellStyle name="Calculation 8 3 3" xfId="1170" xr:uid="{00000000-0005-0000-0000-000089040000}"/>
    <cellStyle name="Calculation 8 3 4" xfId="1171" xr:uid="{00000000-0005-0000-0000-00008A040000}"/>
    <cellStyle name="Calculation 8 4" xfId="1172" xr:uid="{00000000-0005-0000-0000-00008B040000}"/>
    <cellStyle name="Calculation 8 4 2" xfId="1173" xr:uid="{00000000-0005-0000-0000-00008C040000}"/>
    <cellStyle name="Calculation 8 4 2 2" xfId="1174" xr:uid="{00000000-0005-0000-0000-00008D040000}"/>
    <cellStyle name="Calculation 8 4 2 3" xfId="1175" xr:uid="{00000000-0005-0000-0000-00008E040000}"/>
    <cellStyle name="Calculation 8 4 3" xfId="1176" xr:uid="{00000000-0005-0000-0000-00008F040000}"/>
    <cellStyle name="Calculation 8 4 4" xfId="1177" xr:uid="{00000000-0005-0000-0000-000090040000}"/>
    <cellStyle name="Calculation 8 5" xfId="1178" xr:uid="{00000000-0005-0000-0000-000091040000}"/>
    <cellStyle name="Calculation 8 5 2" xfId="1179" xr:uid="{00000000-0005-0000-0000-000092040000}"/>
    <cellStyle name="Calculation 8 5 2 2" xfId="1180" xr:uid="{00000000-0005-0000-0000-000093040000}"/>
    <cellStyle name="Calculation 8 5 2 3" xfId="1181" xr:uid="{00000000-0005-0000-0000-000094040000}"/>
    <cellStyle name="Calculation 8 5 3" xfId="1182" xr:uid="{00000000-0005-0000-0000-000095040000}"/>
    <cellStyle name="Calculation 8 5 4" xfId="1183" xr:uid="{00000000-0005-0000-0000-000096040000}"/>
    <cellStyle name="Calculation 8 6" xfId="1184" xr:uid="{00000000-0005-0000-0000-000097040000}"/>
    <cellStyle name="Calculation 8 6 2" xfId="1185" xr:uid="{00000000-0005-0000-0000-000098040000}"/>
    <cellStyle name="Calculation 8 6 3" xfId="1186" xr:uid="{00000000-0005-0000-0000-000099040000}"/>
    <cellStyle name="Calculation 8 7" xfId="1187" xr:uid="{00000000-0005-0000-0000-00009A040000}"/>
    <cellStyle name="Calculation 8 8" xfId="1188" xr:uid="{00000000-0005-0000-0000-00009B040000}"/>
    <cellStyle name="Calculation 9" xfId="1189" xr:uid="{00000000-0005-0000-0000-00009C040000}"/>
    <cellStyle name="Calculation 9 2" xfId="1190" xr:uid="{00000000-0005-0000-0000-00009D040000}"/>
    <cellStyle name="Calculation 9 2 2" xfId="1191" xr:uid="{00000000-0005-0000-0000-00009E040000}"/>
    <cellStyle name="Calculation 9 2 2 2" xfId="1192" xr:uid="{00000000-0005-0000-0000-00009F040000}"/>
    <cellStyle name="Calculation 9 2 2 3" xfId="1193" xr:uid="{00000000-0005-0000-0000-0000A0040000}"/>
    <cellStyle name="Calculation 9 2 3" xfId="1194" xr:uid="{00000000-0005-0000-0000-0000A1040000}"/>
    <cellStyle name="Calculation 9 2 4" xfId="1195" xr:uid="{00000000-0005-0000-0000-0000A2040000}"/>
    <cellStyle name="Calculation 9 3" xfId="1196" xr:uid="{00000000-0005-0000-0000-0000A3040000}"/>
    <cellStyle name="Calculation 9 3 2" xfId="1197" xr:uid="{00000000-0005-0000-0000-0000A4040000}"/>
    <cellStyle name="Calculation 9 3 2 2" xfId="1198" xr:uid="{00000000-0005-0000-0000-0000A5040000}"/>
    <cellStyle name="Calculation 9 3 2 3" xfId="1199" xr:uid="{00000000-0005-0000-0000-0000A6040000}"/>
    <cellStyle name="Calculation 9 3 3" xfId="1200" xr:uid="{00000000-0005-0000-0000-0000A7040000}"/>
    <cellStyle name="Calculation 9 3 4" xfId="1201" xr:uid="{00000000-0005-0000-0000-0000A8040000}"/>
    <cellStyle name="Calculation 9 4" xfId="1202" xr:uid="{00000000-0005-0000-0000-0000A9040000}"/>
    <cellStyle name="Calculation 9 4 2" xfId="1203" xr:uid="{00000000-0005-0000-0000-0000AA040000}"/>
    <cellStyle name="Calculation 9 4 2 2" xfId="1204" xr:uid="{00000000-0005-0000-0000-0000AB040000}"/>
    <cellStyle name="Calculation 9 4 2 3" xfId="1205" xr:uid="{00000000-0005-0000-0000-0000AC040000}"/>
    <cellStyle name="Calculation 9 4 3" xfId="1206" xr:uid="{00000000-0005-0000-0000-0000AD040000}"/>
    <cellStyle name="Calculation 9 4 4" xfId="1207" xr:uid="{00000000-0005-0000-0000-0000AE040000}"/>
    <cellStyle name="Calculation 9 5" xfId="1208" xr:uid="{00000000-0005-0000-0000-0000AF040000}"/>
    <cellStyle name="Calculation 9 5 2" xfId="1209" xr:uid="{00000000-0005-0000-0000-0000B0040000}"/>
    <cellStyle name="Calculation 9 5 2 2" xfId="1210" xr:uid="{00000000-0005-0000-0000-0000B1040000}"/>
    <cellStyle name="Calculation 9 5 2 3" xfId="1211" xr:uid="{00000000-0005-0000-0000-0000B2040000}"/>
    <cellStyle name="Calculation 9 5 3" xfId="1212" xr:uid="{00000000-0005-0000-0000-0000B3040000}"/>
    <cellStyle name="Calculation 9 5 4" xfId="1213" xr:uid="{00000000-0005-0000-0000-0000B4040000}"/>
    <cellStyle name="Calculation 9 6" xfId="1214" xr:uid="{00000000-0005-0000-0000-0000B5040000}"/>
    <cellStyle name="Calculation 9 6 2" xfId="1215" xr:uid="{00000000-0005-0000-0000-0000B6040000}"/>
    <cellStyle name="Calculation 9 6 3" xfId="1216" xr:uid="{00000000-0005-0000-0000-0000B7040000}"/>
    <cellStyle name="Calculation 9 7" xfId="1217" xr:uid="{00000000-0005-0000-0000-0000B8040000}"/>
    <cellStyle name="Calculation 9 8" xfId="1218" xr:uid="{00000000-0005-0000-0000-0000B9040000}"/>
    <cellStyle name="Check Cell 10" xfId="1219" xr:uid="{00000000-0005-0000-0000-0000BA040000}"/>
    <cellStyle name="Check Cell 11" xfId="1220" xr:uid="{00000000-0005-0000-0000-0000BB040000}"/>
    <cellStyle name="Check Cell 12" xfId="1221" xr:uid="{00000000-0005-0000-0000-0000BC040000}"/>
    <cellStyle name="Check Cell 13" xfId="1222" xr:uid="{00000000-0005-0000-0000-0000BD040000}"/>
    <cellStyle name="Check Cell 14" xfId="1223" xr:uid="{00000000-0005-0000-0000-0000BE040000}"/>
    <cellStyle name="Check Cell 15" xfId="1224" xr:uid="{00000000-0005-0000-0000-0000BF040000}"/>
    <cellStyle name="Check Cell 16" xfId="1225" xr:uid="{00000000-0005-0000-0000-0000C0040000}"/>
    <cellStyle name="Check Cell 17" xfId="1226" xr:uid="{00000000-0005-0000-0000-0000C1040000}"/>
    <cellStyle name="Check Cell 18" xfId="1227" xr:uid="{00000000-0005-0000-0000-0000C2040000}"/>
    <cellStyle name="Check Cell 19" xfId="1228" xr:uid="{00000000-0005-0000-0000-0000C3040000}"/>
    <cellStyle name="Check Cell 2" xfId="1229" xr:uid="{00000000-0005-0000-0000-0000C4040000}"/>
    <cellStyle name="Check Cell 20" xfId="1230" xr:uid="{00000000-0005-0000-0000-0000C5040000}"/>
    <cellStyle name="Check Cell 21" xfId="1231" xr:uid="{00000000-0005-0000-0000-0000C6040000}"/>
    <cellStyle name="Check Cell 22" xfId="1232" xr:uid="{00000000-0005-0000-0000-0000C7040000}"/>
    <cellStyle name="Check Cell 23" xfId="1233" xr:uid="{00000000-0005-0000-0000-0000C8040000}"/>
    <cellStyle name="Check Cell 3" xfId="1234" xr:uid="{00000000-0005-0000-0000-0000C9040000}"/>
    <cellStyle name="Check Cell 4" xfId="1235" xr:uid="{00000000-0005-0000-0000-0000CA040000}"/>
    <cellStyle name="Check Cell 5" xfId="1236" xr:uid="{00000000-0005-0000-0000-0000CB040000}"/>
    <cellStyle name="Check Cell 6" xfId="1237" xr:uid="{00000000-0005-0000-0000-0000CC040000}"/>
    <cellStyle name="Check Cell 7" xfId="1238" xr:uid="{00000000-0005-0000-0000-0000CD040000}"/>
    <cellStyle name="Check Cell 8" xfId="1239" xr:uid="{00000000-0005-0000-0000-0000CE040000}"/>
    <cellStyle name="Check Cell 9" xfId="1240" xr:uid="{00000000-0005-0000-0000-0000CF040000}"/>
    <cellStyle name="Comma 10" xfId="1241" xr:uid="{00000000-0005-0000-0000-0000D0040000}"/>
    <cellStyle name="Comma 10 2" xfId="1242" xr:uid="{00000000-0005-0000-0000-0000D1040000}"/>
    <cellStyle name="Comma 10 3" xfId="1243" xr:uid="{00000000-0005-0000-0000-0000D2040000}"/>
    <cellStyle name="Comma 10 3 2" xfId="1244" xr:uid="{00000000-0005-0000-0000-0000D3040000}"/>
    <cellStyle name="Comma 10 3 2 2" xfId="1245" xr:uid="{00000000-0005-0000-0000-0000D4040000}"/>
    <cellStyle name="Comma 10 3 2 3" xfId="1246" xr:uid="{00000000-0005-0000-0000-0000D5040000}"/>
    <cellStyle name="Comma 10 3 3" xfId="1247" xr:uid="{00000000-0005-0000-0000-0000D6040000}"/>
    <cellStyle name="Comma 10 3 4" xfId="1248" xr:uid="{00000000-0005-0000-0000-0000D7040000}"/>
    <cellStyle name="Comma 10 4" xfId="1249" xr:uid="{00000000-0005-0000-0000-0000D8040000}"/>
    <cellStyle name="Comma 10 4 2" xfId="1250" xr:uid="{00000000-0005-0000-0000-0000D9040000}"/>
    <cellStyle name="Comma 10 4 3" xfId="1251" xr:uid="{00000000-0005-0000-0000-0000DA040000}"/>
    <cellStyle name="Comma 10 5" xfId="1252" xr:uid="{00000000-0005-0000-0000-0000DB040000}"/>
    <cellStyle name="Comma 10 6" xfId="1253" xr:uid="{00000000-0005-0000-0000-0000DC040000}"/>
    <cellStyle name="Comma 11" xfId="1254" xr:uid="{00000000-0005-0000-0000-0000DD040000}"/>
    <cellStyle name="Comma 11 2" xfId="1255" xr:uid="{00000000-0005-0000-0000-0000DE040000}"/>
    <cellStyle name="Comma 11 2 2" xfId="1256" xr:uid="{00000000-0005-0000-0000-0000DF040000}"/>
    <cellStyle name="Comma 11 2 2 2" xfId="1257" xr:uid="{00000000-0005-0000-0000-0000E0040000}"/>
    <cellStyle name="Comma 11 2 2 3" xfId="1258" xr:uid="{00000000-0005-0000-0000-0000E1040000}"/>
    <cellStyle name="Comma 11 2 3" xfId="1259" xr:uid="{00000000-0005-0000-0000-0000E2040000}"/>
    <cellStyle name="Comma 11 2 4" xfId="1260" xr:uid="{00000000-0005-0000-0000-0000E3040000}"/>
    <cellStyle name="Comma 11 3" xfId="1261" xr:uid="{00000000-0005-0000-0000-0000E4040000}"/>
    <cellStyle name="Comma 11 3 2" xfId="1262" xr:uid="{00000000-0005-0000-0000-0000E5040000}"/>
    <cellStyle name="Comma 11 3 3" xfId="1263" xr:uid="{00000000-0005-0000-0000-0000E6040000}"/>
    <cellStyle name="Comma 11 4" xfId="1264" xr:uid="{00000000-0005-0000-0000-0000E7040000}"/>
    <cellStyle name="Comma 11 5" xfId="1265" xr:uid="{00000000-0005-0000-0000-0000E8040000}"/>
    <cellStyle name="Comma 12" xfId="1266" xr:uid="{00000000-0005-0000-0000-0000E9040000}"/>
    <cellStyle name="Comma 12 2" xfId="1267" xr:uid="{00000000-0005-0000-0000-0000EA040000}"/>
    <cellStyle name="Comma 12 2 2" xfId="1268" xr:uid="{00000000-0005-0000-0000-0000EB040000}"/>
    <cellStyle name="Comma 12 2 3" xfId="1269" xr:uid="{00000000-0005-0000-0000-0000EC040000}"/>
    <cellStyle name="Comma 12 3" xfId="1270" xr:uid="{00000000-0005-0000-0000-0000ED040000}"/>
    <cellStyle name="Comma 12 4" xfId="1271" xr:uid="{00000000-0005-0000-0000-0000EE040000}"/>
    <cellStyle name="Comma 13" xfId="1272" xr:uid="{00000000-0005-0000-0000-0000EF040000}"/>
    <cellStyle name="Comma 13 2" xfId="1273" xr:uid="{00000000-0005-0000-0000-0000F0040000}"/>
    <cellStyle name="Comma 13 2 2" xfId="1274" xr:uid="{00000000-0005-0000-0000-0000F1040000}"/>
    <cellStyle name="Comma 13 2 3" xfId="1275" xr:uid="{00000000-0005-0000-0000-0000F2040000}"/>
    <cellStyle name="Comma 13 3" xfId="1276" xr:uid="{00000000-0005-0000-0000-0000F3040000}"/>
    <cellStyle name="Comma 13 4" xfId="1277" xr:uid="{00000000-0005-0000-0000-0000F4040000}"/>
    <cellStyle name="Comma 14" xfId="1278" xr:uid="{00000000-0005-0000-0000-0000F5040000}"/>
    <cellStyle name="Comma 15" xfId="1279" xr:uid="{00000000-0005-0000-0000-0000F6040000}"/>
    <cellStyle name="Comma 16" xfId="1280" xr:uid="{00000000-0005-0000-0000-0000F7040000}"/>
    <cellStyle name="Comma 16 2" xfId="1281" xr:uid="{00000000-0005-0000-0000-0000F8040000}"/>
    <cellStyle name="Comma 16 3" xfId="1282" xr:uid="{00000000-0005-0000-0000-0000F9040000}"/>
    <cellStyle name="Comma 16 4" xfId="1283" xr:uid="{00000000-0005-0000-0000-0000FA040000}"/>
    <cellStyle name="Comma 16 4 2" xfId="1284" xr:uid="{00000000-0005-0000-0000-0000FB040000}"/>
    <cellStyle name="Comma 16 4 3" xfId="1285" xr:uid="{00000000-0005-0000-0000-0000FC040000}"/>
    <cellStyle name="Comma 16 4 3 2" xfId="1286" xr:uid="{00000000-0005-0000-0000-0000FD040000}"/>
    <cellStyle name="Comma 16 5" xfId="1287" xr:uid="{00000000-0005-0000-0000-0000FE040000}"/>
    <cellStyle name="Comma 16 5 2" xfId="1288" xr:uid="{00000000-0005-0000-0000-0000FF040000}"/>
    <cellStyle name="Comma 16 5 3" xfId="1289" xr:uid="{00000000-0005-0000-0000-000000050000}"/>
    <cellStyle name="Comma 17" xfId="1290" xr:uid="{00000000-0005-0000-0000-000001050000}"/>
    <cellStyle name="Comma 17 2" xfId="1291" xr:uid="{00000000-0005-0000-0000-000002050000}"/>
    <cellStyle name="Comma 17 3" xfId="1292" xr:uid="{00000000-0005-0000-0000-000003050000}"/>
    <cellStyle name="Comma 17 4" xfId="1293" xr:uid="{00000000-0005-0000-0000-000004050000}"/>
    <cellStyle name="Comma 17 4 2" xfId="1294" xr:uid="{00000000-0005-0000-0000-000005050000}"/>
    <cellStyle name="Comma 17 4 3" xfId="1295" xr:uid="{00000000-0005-0000-0000-000006050000}"/>
    <cellStyle name="Comma 17 4 3 2" xfId="1296" xr:uid="{00000000-0005-0000-0000-000007050000}"/>
    <cellStyle name="Comma 17 5" xfId="1297" xr:uid="{00000000-0005-0000-0000-000008050000}"/>
    <cellStyle name="Comma 17 5 2" xfId="1298" xr:uid="{00000000-0005-0000-0000-000009050000}"/>
    <cellStyle name="Comma 17 5 3" xfId="1299" xr:uid="{00000000-0005-0000-0000-00000A050000}"/>
    <cellStyle name="Comma 18" xfId="1300" xr:uid="{00000000-0005-0000-0000-00000B050000}"/>
    <cellStyle name="Comma 18 2" xfId="1301" xr:uid="{00000000-0005-0000-0000-00000C050000}"/>
    <cellStyle name="Comma 18 2 2" xfId="1302" xr:uid="{00000000-0005-0000-0000-00000D050000}"/>
    <cellStyle name="Comma 18 2 3" xfId="1303" xr:uid="{00000000-0005-0000-0000-00000E050000}"/>
    <cellStyle name="Comma 18 3" xfId="1304" xr:uid="{00000000-0005-0000-0000-00000F050000}"/>
    <cellStyle name="Comma 18 4" xfId="1305" xr:uid="{00000000-0005-0000-0000-000010050000}"/>
    <cellStyle name="Comma 19" xfId="1306" xr:uid="{00000000-0005-0000-0000-000011050000}"/>
    <cellStyle name="Comma 19 2" xfId="1307" xr:uid="{00000000-0005-0000-0000-000012050000}"/>
    <cellStyle name="Comma 19 3" xfId="1308" xr:uid="{00000000-0005-0000-0000-000013050000}"/>
    <cellStyle name="Comma 19 3 2" xfId="1309" xr:uid="{00000000-0005-0000-0000-000014050000}"/>
    <cellStyle name="Comma 2" xfId="7" xr:uid="{00000000-0005-0000-0000-000015050000}"/>
    <cellStyle name="Comma 2 10" xfId="1310" xr:uid="{00000000-0005-0000-0000-000016050000}"/>
    <cellStyle name="Comma 2 2" xfId="1311" xr:uid="{00000000-0005-0000-0000-000017050000}"/>
    <cellStyle name="Comma 2 2 2" xfId="1312" xr:uid="{00000000-0005-0000-0000-000018050000}"/>
    <cellStyle name="Comma 2 2 3" xfId="1313" xr:uid="{00000000-0005-0000-0000-000019050000}"/>
    <cellStyle name="Comma 2 2 3 2" xfId="1314" xr:uid="{00000000-0005-0000-0000-00001A050000}"/>
    <cellStyle name="Comma 2 2 3 2 2" xfId="1315" xr:uid="{00000000-0005-0000-0000-00001B050000}"/>
    <cellStyle name="Comma 2 2 3 2 3" xfId="1316" xr:uid="{00000000-0005-0000-0000-00001C050000}"/>
    <cellStyle name="Comma 2 2 3 3" xfId="1317" xr:uid="{00000000-0005-0000-0000-00001D050000}"/>
    <cellStyle name="Comma 2 2 3 4" xfId="1318" xr:uid="{00000000-0005-0000-0000-00001E050000}"/>
    <cellStyle name="Comma 2 2 4" xfId="1319" xr:uid="{00000000-0005-0000-0000-00001F050000}"/>
    <cellStyle name="Comma 2 2 5" xfId="1320" xr:uid="{00000000-0005-0000-0000-000020050000}"/>
    <cellStyle name="Comma 2 3" xfId="1321" xr:uid="{00000000-0005-0000-0000-000021050000}"/>
    <cellStyle name="Comma 2 3 2" xfId="1322" xr:uid="{00000000-0005-0000-0000-000022050000}"/>
    <cellStyle name="Comma 2 3 2 2" xfId="1323" xr:uid="{00000000-0005-0000-0000-000023050000}"/>
    <cellStyle name="Comma 2 3 2 2 2" xfId="1324" xr:uid="{00000000-0005-0000-0000-000024050000}"/>
    <cellStyle name="Comma 2 3 2 2 3" xfId="1325" xr:uid="{00000000-0005-0000-0000-000025050000}"/>
    <cellStyle name="Comma 2 3 2 3" xfId="1326" xr:uid="{00000000-0005-0000-0000-000026050000}"/>
    <cellStyle name="Comma 2 3 2 4" xfId="1327" xr:uid="{00000000-0005-0000-0000-000027050000}"/>
    <cellStyle name="Comma 2 3 3" xfId="1328" xr:uid="{00000000-0005-0000-0000-000028050000}"/>
    <cellStyle name="Comma 2 3 4" xfId="1329" xr:uid="{00000000-0005-0000-0000-000029050000}"/>
    <cellStyle name="Comma 2 4" xfId="1330" xr:uid="{00000000-0005-0000-0000-00002A050000}"/>
    <cellStyle name="Comma 2 4 2" xfId="1331" xr:uid="{00000000-0005-0000-0000-00002B050000}"/>
    <cellStyle name="Comma 2 4 2 2" xfId="1332" xr:uid="{00000000-0005-0000-0000-00002C050000}"/>
    <cellStyle name="Comma 2 4 2 2 2" xfId="1333" xr:uid="{00000000-0005-0000-0000-00002D050000}"/>
    <cellStyle name="Comma 2 4 2 2 3" xfId="1334" xr:uid="{00000000-0005-0000-0000-00002E050000}"/>
    <cellStyle name="Comma 2 4 2 3" xfId="1335" xr:uid="{00000000-0005-0000-0000-00002F050000}"/>
    <cellStyle name="Comma 2 4 2 4" xfId="1336" xr:uid="{00000000-0005-0000-0000-000030050000}"/>
    <cellStyle name="Comma 2 5" xfId="1337" xr:uid="{00000000-0005-0000-0000-000031050000}"/>
    <cellStyle name="Comma 2 5 2" xfId="1338" xr:uid="{00000000-0005-0000-0000-000032050000}"/>
    <cellStyle name="Comma 2 5 3" xfId="1339" xr:uid="{00000000-0005-0000-0000-000033050000}"/>
    <cellStyle name="Comma 2 5 4" xfId="1340" xr:uid="{00000000-0005-0000-0000-000034050000}"/>
    <cellStyle name="Comma 2 6" xfId="1341" xr:uid="{00000000-0005-0000-0000-000035050000}"/>
    <cellStyle name="Comma 2 7" xfId="1342" xr:uid="{00000000-0005-0000-0000-000036050000}"/>
    <cellStyle name="Comma 2 7 2" xfId="1343" xr:uid="{00000000-0005-0000-0000-000037050000}"/>
    <cellStyle name="Comma 2 7 3" xfId="1344" xr:uid="{00000000-0005-0000-0000-000038050000}"/>
    <cellStyle name="Comma 2 8" xfId="1345" xr:uid="{00000000-0005-0000-0000-000039050000}"/>
    <cellStyle name="Comma 2 9" xfId="1346" xr:uid="{00000000-0005-0000-0000-00003A050000}"/>
    <cellStyle name="Comma 20" xfId="1347" xr:uid="{00000000-0005-0000-0000-00003B050000}"/>
    <cellStyle name="Comma 20 2" xfId="1348" xr:uid="{00000000-0005-0000-0000-00003C050000}"/>
    <cellStyle name="Comma 20 2 2" xfId="1349" xr:uid="{00000000-0005-0000-0000-00003D050000}"/>
    <cellStyle name="Comma 20 2 3" xfId="1350" xr:uid="{00000000-0005-0000-0000-00003E050000}"/>
    <cellStyle name="Comma 20 3" xfId="1351" xr:uid="{00000000-0005-0000-0000-00003F050000}"/>
    <cellStyle name="Comma 20 4" xfId="1352" xr:uid="{00000000-0005-0000-0000-000040050000}"/>
    <cellStyle name="Comma 21" xfId="1353" xr:uid="{00000000-0005-0000-0000-000041050000}"/>
    <cellStyle name="Comma 21 2" xfId="1354" xr:uid="{00000000-0005-0000-0000-000042050000}"/>
    <cellStyle name="Comma 21 3" xfId="1355" xr:uid="{00000000-0005-0000-0000-000043050000}"/>
    <cellStyle name="Comma 22" xfId="1356" xr:uid="{00000000-0005-0000-0000-000044050000}"/>
    <cellStyle name="Comma 22 2" xfId="1357" xr:uid="{00000000-0005-0000-0000-000045050000}"/>
    <cellStyle name="Comma 22 2 2" xfId="1358" xr:uid="{00000000-0005-0000-0000-000046050000}"/>
    <cellStyle name="Comma 22 2 3" xfId="1359" xr:uid="{00000000-0005-0000-0000-000047050000}"/>
    <cellStyle name="Comma 22 3" xfId="1360" xr:uid="{00000000-0005-0000-0000-000048050000}"/>
    <cellStyle name="Comma 22 4" xfId="1361" xr:uid="{00000000-0005-0000-0000-000049050000}"/>
    <cellStyle name="Comma 23" xfId="1362" xr:uid="{00000000-0005-0000-0000-00004A050000}"/>
    <cellStyle name="Comma 23 2" xfId="1363" xr:uid="{00000000-0005-0000-0000-00004B050000}"/>
    <cellStyle name="Comma 23 2 2" xfId="1364" xr:uid="{00000000-0005-0000-0000-00004C050000}"/>
    <cellStyle name="Comma 23 3" xfId="1365" xr:uid="{00000000-0005-0000-0000-00004D050000}"/>
    <cellStyle name="Comma 24" xfId="1366" xr:uid="{00000000-0005-0000-0000-00004E050000}"/>
    <cellStyle name="Comma 24 2" xfId="1367" xr:uid="{00000000-0005-0000-0000-00004F050000}"/>
    <cellStyle name="Comma 24 2 2" xfId="1368" xr:uid="{00000000-0005-0000-0000-000050050000}"/>
    <cellStyle name="Comma 24 2 3" xfId="1369" xr:uid="{00000000-0005-0000-0000-000051050000}"/>
    <cellStyle name="Comma 24 3" xfId="1370" xr:uid="{00000000-0005-0000-0000-000052050000}"/>
    <cellStyle name="Comma 24 4" xfId="1371" xr:uid="{00000000-0005-0000-0000-000053050000}"/>
    <cellStyle name="Comma 25" xfId="1372" xr:uid="{00000000-0005-0000-0000-000054050000}"/>
    <cellStyle name="Comma 25 2" xfId="1373" xr:uid="{00000000-0005-0000-0000-000055050000}"/>
    <cellStyle name="Comma 26" xfId="1374" xr:uid="{00000000-0005-0000-0000-000056050000}"/>
    <cellStyle name="Comma 26 2" xfId="1375" xr:uid="{00000000-0005-0000-0000-000057050000}"/>
    <cellStyle name="Comma 26 2 2" xfId="1376" xr:uid="{00000000-0005-0000-0000-000058050000}"/>
    <cellStyle name="Comma 26 2 3" xfId="1377" xr:uid="{00000000-0005-0000-0000-000059050000}"/>
    <cellStyle name="Comma 26 3" xfId="1378" xr:uid="{00000000-0005-0000-0000-00005A050000}"/>
    <cellStyle name="Comma 26 4" xfId="1379" xr:uid="{00000000-0005-0000-0000-00005B050000}"/>
    <cellStyle name="Comma 27" xfId="1380" xr:uid="{00000000-0005-0000-0000-00005C050000}"/>
    <cellStyle name="Comma 28" xfId="1381" xr:uid="{00000000-0005-0000-0000-00005D050000}"/>
    <cellStyle name="Comma 28 2" xfId="1382" xr:uid="{00000000-0005-0000-0000-00005E050000}"/>
    <cellStyle name="Comma 28 2 2" xfId="1383" xr:uid="{00000000-0005-0000-0000-00005F050000}"/>
    <cellStyle name="Comma 28 2 3" xfId="1384" xr:uid="{00000000-0005-0000-0000-000060050000}"/>
    <cellStyle name="Comma 28 3" xfId="1385" xr:uid="{00000000-0005-0000-0000-000061050000}"/>
    <cellStyle name="Comma 28 4" xfId="1386" xr:uid="{00000000-0005-0000-0000-000062050000}"/>
    <cellStyle name="Comma 29" xfId="5462" xr:uid="{C801787C-EC46-4F36-B696-E62613DCC1EB}"/>
    <cellStyle name="Comma 3" xfId="1387" xr:uid="{00000000-0005-0000-0000-000063050000}"/>
    <cellStyle name="Comma 3 2" xfId="1388" xr:uid="{00000000-0005-0000-0000-000064050000}"/>
    <cellStyle name="Comma 3 3" xfId="1389" xr:uid="{00000000-0005-0000-0000-000065050000}"/>
    <cellStyle name="Comma 3 4" xfId="1390" xr:uid="{00000000-0005-0000-0000-000066050000}"/>
    <cellStyle name="Comma 3 5" xfId="1391" xr:uid="{00000000-0005-0000-0000-000067050000}"/>
    <cellStyle name="Comma 3 5 2" xfId="1392" xr:uid="{00000000-0005-0000-0000-000068050000}"/>
    <cellStyle name="Comma 3 5 3" xfId="1393" xr:uid="{00000000-0005-0000-0000-000069050000}"/>
    <cellStyle name="Comma 3 6" xfId="1394" xr:uid="{00000000-0005-0000-0000-00006A050000}"/>
    <cellStyle name="Comma 3 7" xfId="1395" xr:uid="{00000000-0005-0000-0000-00006B050000}"/>
    <cellStyle name="Comma 3 8" xfId="1396" xr:uid="{00000000-0005-0000-0000-00006C050000}"/>
    <cellStyle name="Comma 4" xfId="1397" xr:uid="{00000000-0005-0000-0000-00006D050000}"/>
    <cellStyle name="Comma 4 2" xfId="1398" xr:uid="{00000000-0005-0000-0000-00006E050000}"/>
    <cellStyle name="Comma 4 3" xfId="1399" xr:uid="{00000000-0005-0000-0000-00006F050000}"/>
    <cellStyle name="Comma 4 4" xfId="1400" xr:uid="{00000000-0005-0000-0000-000070050000}"/>
    <cellStyle name="Comma 4 5" xfId="1401" xr:uid="{00000000-0005-0000-0000-000071050000}"/>
    <cellStyle name="Comma 4 5 2" xfId="1402" xr:uid="{00000000-0005-0000-0000-000072050000}"/>
    <cellStyle name="Comma 4 5 2 2" xfId="1403" xr:uid="{00000000-0005-0000-0000-000073050000}"/>
    <cellStyle name="Comma 4 5 2 3" xfId="1404" xr:uid="{00000000-0005-0000-0000-000074050000}"/>
    <cellStyle name="Comma 4 5 3" xfId="1405" xr:uid="{00000000-0005-0000-0000-000075050000}"/>
    <cellStyle name="Comma 4 5 4" xfId="1406" xr:uid="{00000000-0005-0000-0000-000076050000}"/>
    <cellStyle name="Comma 4 6" xfId="1407" xr:uid="{00000000-0005-0000-0000-000077050000}"/>
    <cellStyle name="Comma 5" xfId="1408" xr:uid="{00000000-0005-0000-0000-000078050000}"/>
    <cellStyle name="Comma 5 2" xfId="1409" xr:uid="{00000000-0005-0000-0000-000079050000}"/>
    <cellStyle name="Comma 5 3" xfId="1410" xr:uid="{00000000-0005-0000-0000-00007A050000}"/>
    <cellStyle name="Comma 5 3 2" xfId="1411" xr:uid="{00000000-0005-0000-0000-00007B050000}"/>
    <cellStyle name="Comma 5 3 3" xfId="1412" xr:uid="{00000000-0005-0000-0000-00007C050000}"/>
    <cellStyle name="Comma 5 3 3 2" xfId="1413" xr:uid="{00000000-0005-0000-0000-00007D050000}"/>
    <cellStyle name="Comma 5 4" xfId="1414" xr:uid="{00000000-0005-0000-0000-00007E050000}"/>
    <cellStyle name="Comma 5 5" xfId="1415" xr:uid="{00000000-0005-0000-0000-00007F050000}"/>
    <cellStyle name="Comma 5 6" xfId="1416" xr:uid="{00000000-0005-0000-0000-000080050000}"/>
    <cellStyle name="Comma 5 6 2" xfId="1417" xr:uid="{00000000-0005-0000-0000-000081050000}"/>
    <cellStyle name="Comma 5 6 3" xfId="1418" xr:uid="{00000000-0005-0000-0000-000082050000}"/>
    <cellStyle name="Comma 5 7" xfId="1419" xr:uid="{00000000-0005-0000-0000-000083050000}"/>
    <cellStyle name="Comma 5 8" xfId="1420" xr:uid="{00000000-0005-0000-0000-000084050000}"/>
    <cellStyle name="Comma 5 9" xfId="1421" xr:uid="{00000000-0005-0000-0000-000085050000}"/>
    <cellStyle name="Comma 6" xfId="1422" xr:uid="{00000000-0005-0000-0000-000086050000}"/>
    <cellStyle name="Comma 6 2" xfId="1423" xr:uid="{00000000-0005-0000-0000-000087050000}"/>
    <cellStyle name="Comma 6 3" xfId="1424" xr:uid="{00000000-0005-0000-0000-000088050000}"/>
    <cellStyle name="Comma 6 3 2" xfId="1425" xr:uid="{00000000-0005-0000-0000-000089050000}"/>
    <cellStyle name="Comma 6 3 2 2" xfId="1426" xr:uid="{00000000-0005-0000-0000-00008A050000}"/>
    <cellStyle name="Comma 6 3 2 3" xfId="1427" xr:uid="{00000000-0005-0000-0000-00008B050000}"/>
    <cellStyle name="Comma 6 3 3" xfId="1428" xr:uid="{00000000-0005-0000-0000-00008C050000}"/>
    <cellStyle name="Comma 6 3 4" xfId="1429" xr:uid="{00000000-0005-0000-0000-00008D050000}"/>
    <cellStyle name="Comma 6 4" xfId="1430" xr:uid="{00000000-0005-0000-0000-00008E050000}"/>
    <cellStyle name="Comma 6 5" xfId="1431" xr:uid="{00000000-0005-0000-0000-00008F050000}"/>
    <cellStyle name="Comma 6 5 2" xfId="1432" xr:uid="{00000000-0005-0000-0000-000090050000}"/>
    <cellStyle name="Comma 6 5 3" xfId="1433" xr:uid="{00000000-0005-0000-0000-000091050000}"/>
    <cellStyle name="Comma 6 6" xfId="1434" xr:uid="{00000000-0005-0000-0000-000092050000}"/>
    <cellStyle name="Comma 6 7" xfId="1435" xr:uid="{00000000-0005-0000-0000-000093050000}"/>
    <cellStyle name="Comma 6 8" xfId="1436" xr:uid="{00000000-0005-0000-0000-000094050000}"/>
    <cellStyle name="Comma 7" xfId="1437" xr:uid="{00000000-0005-0000-0000-000095050000}"/>
    <cellStyle name="Comma 7 2" xfId="1438" xr:uid="{00000000-0005-0000-0000-000096050000}"/>
    <cellStyle name="Comma 7 3" xfId="1439" xr:uid="{00000000-0005-0000-0000-000097050000}"/>
    <cellStyle name="Comma 7 3 2" xfId="1440" xr:uid="{00000000-0005-0000-0000-000098050000}"/>
    <cellStyle name="Comma 7 3 3" xfId="1441" xr:uid="{00000000-0005-0000-0000-000099050000}"/>
    <cellStyle name="Comma 7 4" xfId="1442" xr:uid="{00000000-0005-0000-0000-00009A050000}"/>
    <cellStyle name="Comma 7 5" xfId="1443" xr:uid="{00000000-0005-0000-0000-00009B050000}"/>
    <cellStyle name="Comma 7 6" xfId="1444" xr:uid="{00000000-0005-0000-0000-00009C050000}"/>
    <cellStyle name="Comma 8" xfId="1445" xr:uid="{00000000-0005-0000-0000-00009D050000}"/>
    <cellStyle name="Comma 8 2" xfId="1446" xr:uid="{00000000-0005-0000-0000-00009E050000}"/>
    <cellStyle name="Comma 8 2 2" xfId="1447" xr:uid="{00000000-0005-0000-0000-00009F050000}"/>
    <cellStyle name="Comma 8 2 2 2" xfId="1448" xr:uid="{00000000-0005-0000-0000-0000A0050000}"/>
    <cellStyle name="Comma 8 2 2 3" xfId="1449" xr:uid="{00000000-0005-0000-0000-0000A1050000}"/>
    <cellStyle name="Comma 8 2 3" xfId="1450" xr:uid="{00000000-0005-0000-0000-0000A2050000}"/>
    <cellStyle name="Comma 8 2 4" xfId="1451" xr:uid="{00000000-0005-0000-0000-0000A3050000}"/>
    <cellStyle name="Comma 8 3" xfId="1452" xr:uid="{00000000-0005-0000-0000-0000A4050000}"/>
    <cellStyle name="Comma 8 3 2" xfId="1453" xr:uid="{00000000-0005-0000-0000-0000A5050000}"/>
    <cellStyle name="Comma 8 3 3" xfId="1454" xr:uid="{00000000-0005-0000-0000-0000A6050000}"/>
    <cellStyle name="Comma 8 4" xfId="1455" xr:uid="{00000000-0005-0000-0000-0000A7050000}"/>
    <cellStyle name="Comma 8 5" xfId="1456" xr:uid="{00000000-0005-0000-0000-0000A8050000}"/>
    <cellStyle name="Comma 9" xfId="1457" xr:uid="{00000000-0005-0000-0000-0000A9050000}"/>
    <cellStyle name="Comma 9 2" xfId="1458" xr:uid="{00000000-0005-0000-0000-0000AA050000}"/>
    <cellStyle name="Comma 9 2 2" xfId="1459" xr:uid="{00000000-0005-0000-0000-0000AB050000}"/>
    <cellStyle name="Comma 9 2 2 2" xfId="1460" xr:uid="{00000000-0005-0000-0000-0000AC050000}"/>
    <cellStyle name="Comma 9 2 2 3" xfId="1461" xr:uid="{00000000-0005-0000-0000-0000AD050000}"/>
    <cellStyle name="Comma 9 2 3" xfId="1462" xr:uid="{00000000-0005-0000-0000-0000AE050000}"/>
    <cellStyle name="Comma 9 2 4" xfId="1463" xr:uid="{00000000-0005-0000-0000-0000AF050000}"/>
    <cellStyle name="Comma 9 3" xfId="1464" xr:uid="{00000000-0005-0000-0000-0000B0050000}"/>
    <cellStyle name="Comma 9 3 2" xfId="1465" xr:uid="{00000000-0005-0000-0000-0000B1050000}"/>
    <cellStyle name="Comma 9 3 3" xfId="1466" xr:uid="{00000000-0005-0000-0000-0000B2050000}"/>
    <cellStyle name="Comma 9 4" xfId="1467" xr:uid="{00000000-0005-0000-0000-0000B3050000}"/>
    <cellStyle name="Comma 9 5" xfId="1468" xr:uid="{00000000-0005-0000-0000-0000B4050000}"/>
    <cellStyle name="Comma0" xfId="1469" xr:uid="{00000000-0005-0000-0000-0000B5050000}"/>
    <cellStyle name="Currency" xfId="1" builtinId="4"/>
    <cellStyle name="Currency 10" xfId="1470" xr:uid="{00000000-0005-0000-0000-0000B7050000}"/>
    <cellStyle name="Currency 10 2" xfId="1471" xr:uid="{00000000-0005-0000-0000-0000B8050000}"/>
    <cellStyle name="Currency 10 2 2" xfId="1472" xr:uid="{00000000-0005-0000-0000-0000B9050000}"/>
    <cellStyle name="Currency 10 2 3" xfId="1473" xr:uid="{00000000-0005-0000-0000-0000BA050000}"/>
    <cellStyle name="Currency 10 3" xfId="1474" xr:uid="{00000000-0005-0000-0000-0000BB050000}"/>
    <cellStyle name="Currency 10 4" xfId="1475" xr:uid="{00000000-0005-0000-0000-0000BC050000}"/>
    <cellStyle name="Currency 11" xfId="1476" xr:uid="{00000000-0005-0000-0000-0000BD050000}"/>
    <cellStyle name="Currency 11 2" xfId="1477" xr:uid="{00000000-0005-0000-0000-0000BE050000}"/>
    <cellStyle name="Currency 11 2 2" xfId="1478" xr:uid="{00000000-0005-0000-0000-0000BF050000}"/>
    <cellStyle name="Currency 11 2 3" xfId="1479" xr:uid="{00000000-0005-0000-0000-0000C0050000}"/>
    <cellStyle name="Currency 11 3" xfId="1480" xr:uid="{00000000-0005-0000-0000-0000C1050000}"/>
    <cellStyle name="Currency 11 4" xfId="1481" xr:uid="{00000000-0005-0000-0000-0000C2050000}"/>
    <cellStyle name="Currency 12" xfId="1482" xr:uid="{00000000-0005-0000-0000-0000C3050000}"/>
    <cellStyle name="Currency 12 2" xfId="1483" xr:uid="{00000000-0005-0000-0000-0000C4050000}"/>
    <cellStyle name="Currency 12 2 2" xfId="1484" xr:uid="{00000000-0005-0000-0000-0000C5050000}"/>
    <cellStyle name="Currency 12 2 3" xfId="1485" xr:uid="{00000000-0005-0000-0000-0000C6050000}"/>
    <cellStyle name="Currency 12 3" xfId="1486" xr:uid="{00000000-0005-0000-0000-0000C7050000}"/>
    <cellStyle name="Currency 12 4" xfId="1487" xr:uid="{00000000-0005-0000-0000-0000C8050000}"/>
    <cellStyle name="Currency 13" xfId="1488" xr:uid="{00000000-0005-0000-0000-0000C9050000}"/>
    <cellStyle name="Currency 13 2" xfId="1489" xr:uid="{00000000-0005-0000-0000-0000CA050000}"/>
    <cellStyle name="Currency 13 2 2" xfId="1490" xr:uid="{00000000-0005-0000-0000-0000CB050000}"/>
    <cellStyle name="Currency 13 2 3" xfId="1491" xr:uid="{00000000-0005-0000-0000-0000CC050000}"/>
    <cellStyle name="Currency 13 3" xfId="1492" xr:uid="{00000000-0005-0000-0000-0000CD050000}"/>
    <cellStyle name="Currency 13 4" xfId="1493" xr:uid="{00000000-0005-0000-0000-0000CE050000}"/>
    <cellStyle name="Currency 14" xfId="1494" xr:uid="{00000000-0005-0000-0000-0000CF050000}"/>
    <cellStyle name="Currency 15" xfId="1495" xr:uid="{00000000-0005-0000-0000-0000D0050000}"/>
    <cellStyle name="Currency 15 2" xfId="1496" xr:uid="{00000000-0005-0000-0000-0000D1050000}"/>
    <cellStyle name="Currency 15 2 2" xfId="1497" xr:uid="{00000000-0005-0000-0000-0000D2050000}"/>
    <cellStyle name="Currency 15 2 3" xfId="1498" xr:uid="{00000000-0005-0000-0000-0000D3050000}"/>
    <cellStyle name="Currency 15 3" xfId="1499" xr:uid="{00000000-0005-0000-0000-0000D4050000}"/>
    <cellStyle name="Currency 15 4" xfId="1500" xr:uid="{00000000-0005-0000-0000-0000D5050000}"/>
    <cellStyle name="Currency 16" xfId="1501" xr:uid="{00000000-0005-0000-0000-0000D6050000}"/>
    <cellStyle name="Currency 2" xfId="2" xr:uid="{00000000-0005-0000-0000-0000D7050000}"/>
    <cellStyle name="Currency 2 2" xfId="1502" xr:uid="{00000000-0005-0000-0000-0000D8050000}"/>
    <cellStyle name="Currency 2 2 2" xfId="1503" xr:uid="{00000000-0005-0000-0000-0000D9050000}"/>
    <cellStyle name="Currency 2 2 2 2" xfId="1504" xr:uid="{00000000-0005-0000-0000-0000DA050000}"/>
    <cellStyle name="Currency 2 2 3" xfId="1505" xr:uid="{00000000-0005-0000-0000-0000DB050000}"/>
    <cellStyle name="Currency 2 2 4" xfId="1506" xr:uid="{00000000-0005-0000-0000-0000DC050000}"/>
    <cellStyle name="Currency 2 2 5" xfId="1507" xr:uid="{00000000-0005-0000-0000-0000DD050000}"/>
    <cellStyle name="Currency 2 3" xfId="1508" xr:uid="{00000000-0005-0000-0000-0000DE050000}"/>
    <cellStyle name="Currency 2 3 2" xfId="1509" xr:uid="{00000000-0005-0000-0000-0000DF050000}"/>
    <cellStyle name="Currency 2 3 2 2" xfId="1510" xr:uid="{00000000-0005-0000-0000-0000E0050000}"/>
    <cellStyle name="Currency 2 3 2 2 2" xfId="1511" xr:uid="{00000000-0005-0000-0000-0000E1050000}"/>
    <cellStyle name="Currency 2 3 2 2 3" xfId="1512" xr:uid="{00000000-0005-0000-0000-0000E2050000}"/>
    <cellStyle name="Currency 2 3 2 3" xfId="1513" xr:uid="{00000000-0005-0000-0000-0000E3050000}"/>
    <cellStyle name="Currency 2 3 2 4" xfId="1514" xr:uid="{00000000-0005-0000-0000-0000E4050000}"/>
    <cellStyle name="Currency 2 3 3" xfId="1515" xr:uid="{00000000-0005-0000-0000-0000E5050000}"/>
    <cellStyle name="Currency 2 4" xfId="1516" xr:uid="{00000000-0005-0000-0000-0000E6050000}"/>
    <cellStyle name="Currency 2 4 2" xfId="1517" xr:uid="{00000000-0005-0000-0000-0000E7050000}"/>
    <cellStyle name="Currency 2 4 2 2" xfId="1518" xr:uid="{00000000-0005-0000-0000-0000E8050000}"/>
    <cellStyle name="Currency 2 4 2 2 2" xfId="1519" xr:uid="{00000000-0005-0000-0000-0000E9050000}"/>
    <cellStyle name="Currency 2 4 2 2 3" xfId="1520" xr:uid="{00000000-0005-0000-0000-0000EA050000}"/>
    <cellStyle name="Currency 2 4 2 3" xfId="1521" xr:uid="{00000000-0005-0000-0000-0000EB050000}"/>
    <cellStyle name="Currency 2 4 2 4" xfId="1522" xr:uid="{00000000-0005-0000-0000-0000EC050000}"/>
    <cellStyle name="Currency 2 4 3" xfId="1523" xr:uid="{00000000-0005-0000-0000-0000ED050000}"/>
    <cellStyle name="Currency 2 5" xfId="1524" xr:uid="{00000000-0005-0000-0000-0000EE050000}"/>
    <cellStyle name="Currency 2 6" xfId="1525" xr:uid="{00000000-0005-0000-0000-0000EF050000}"/>
    <cellStyle name="Currency 2 6 2" xfId="1526" xr:uid="{00000000-0005-0000-0000-0000F0050000}"/>
    <cellStyle name="Currency 2 6 2 2" xfId="1527" xr:uid="{00000000-0005-0000-0000-0000F1050000}"/>
    <cellStyle name="Currency 2 6 2 3" xfId="1528" xr:uid="{00000000-0005-0000-0000-0000F2050000}"/>
    <cellStyle name="Currency 2 6 3" xfId="1529" xr:uid="{00000000-0005-0000-0000-0000F3050000}"/>
    <cellStyle name="Currency 2 6 4" xfId="1530" xr:uid="{00000000-0005-0000-0000-0000F4050000}"/>
    <cellStyle name="Currency 2 7" xfId="1531" xr:uid="{00000000-0005-0000-0000-0000F5050000}"/>
    <cellStyle name="Currency 3" xfId="1532" xr:uid="{00000000-0005-0000-0000-0000F6050000}"/>
    <cellStyle name="Currency 3 2" xfId="1533" xr:uid="{00000000-0005-0000-0000-0000F7050000}"/>
    <cellStyle name="Currency 3 3" xfId="1534" xr:uid="{00000000-0005-0000-0000-0000F8050000}"/>
    <cellStyle name="Currency 3 4" xfId="1535" xr:uid="{00000000-0005-0000-0000-0000F9050000}"/>
    <cellStyle name="Currency 4" xfId="1536" xr:uid="{00000000-0005-0000-0000-0000FA050000}"/>
    <cellStyle name="Currency 4 2" xfId="1537" xr:uid="{00000000-0005-0000-0000-0000FB050000}"/>
    <cellStyle name="Currency 4 3" xfId="1538" xr:uid="{00000000-0005-0000-0000-0000FC050000}"/>
    <cellStyle name="Currency 5" xfId="1539" xr:uid="{00000000-0005-0000-0000-0000FD050000}"/>
    <cellStyle name="Currency 5 2" xfId="1540" xr:uid="{00000000-0005-0000-0000-0000FE050000}"/>
    <cellStyle name="Currency 5 3" xfId="1541" xr:uid="{00000000-0005-0000-0000-0000FF050000}"/>
    <cellStyle name="Currency 5 4" xfId="1542" xr:uid="{00000000-0005-0000-0000-000000060000}"/>
    <cellStyle name="Currency 6" xfId="1543" xr:uid="{00000000-0005-0000-0000-000001060000}"/>
    <cellStyle name="Currency 6 2" xfId="1544" xr:uid="{00000000-0005-0000-0000-000002060000}"/>
    <cellStyle name="Currency 6 2 2" xfId="1545" xr:uid="{00000000-0005-0000-0000-000003060000}"/>
    <cellStyle name="Currency 6 2 2 2" xfId="1546" xr:uid="{00000000-0005-0000-0000-000004060000}"/>
    <cellStyle name="Currency 6 2 2 2 2" xfId="1547" xr:uid="{00000000-0005-0000-0000-000005060000}"/>
    <cellStyle name="Currency 6 2 2 2 2 2" xfId="1548" xr:uid="{00000000-0005-0000-0000-000006060000}"/>
    <cellStyle name="Currency 6 2 2 2 2 3" xfId="1549" xr:uid="{00000000-0005-0000-0000-000007060000}"/>
    <cellStyle name="Currency 6 2 2 2 3" xfId="1550" xr:uid="{00000000-0005-0000-0000-000008060000}"/>
    <cellStyle name="Currency 6 2 2 2 4" xfId="1551" xr:uid="{00000000-0005-0000-0000-000009060000}"/>
    <cellStyle name="Currency 6 2 2 3" xfId="1552" xr:uid="{00000000-0005-0000-0000-00000A060000}"/>
    <cellStyle name="Currency 6 2 2 3 2" xfId="1553" xr:uid="{00000000-0005-0000-0000-00000B060000}"/>
    <cellStyle name="Currency 6 2 2 3 3" xfId="1554" xr:uid="{00000000-0005-0000-0000-00000C060000}"/>
    <cellStyle name="Currency 6 2 2 4" xfId="1555" xr:uid="{00000000-0005-0000-0000-00000D060000}"/>
    <cellStyle name="Currency 6 2 2 5" xfId="1556" xr:uid="{00000000-0005-0000-0000-00000E060000}"/>
    <cellStyle name="Currency 6 2 3" xfId="1557" xr:uid="{00000000-0005-0000-0000-00000F060000}"/>
    <cellStyle name="Currency 6 2 4" xfId="1558" xr:uid="{00000000-0005-0000-0000-000010060000}"/>
    <cellStyle name="Currency 6 2 4 2" xfId="1559" xr:uid="{00000000-0005-0000-0000-000011060000}"/>
    <cellStyle name="Currency 6 2 4 2 2" xfId="1560" xr:uid="{00000000-0005-0000-0000-000012060000}"/>
    <cellStyle name="Currency 6 2 4 2 3" xfId="1561" xr:uid="{00000000-0005-0000-0000-000013060000}"/>
    <cellStyle name="Currency 6 2 4 3" xfId="1562" xr:uid="{00000000-0005-0000-0000-000014060000}"/>
    <cellStyle name="Currency 6 2 4 4" xfId="1563" xr:uid="{00000000-0005-0000-0000-000015060000}"/>
    <cellStyle name="Currency 6 2 5" xfId="1564" xr:uid="{00000000-0005-0000-0000-000016060000}"/>
    <cellStyle name="Currency 6 3" xfId="1565" xr:uid="{00000000-0005-0000-0000-000017060000}"/>
    <cellStyle name="Currency 6 3 2" xfId="1566" xr:uid="{00000000-0005-0000-0000-000018060000}"/>
    <cellStyle name="Currency 6 3 2 2" xfId="1567" xr:uid="{00000000-0005-0000-0000-000019060000}"/>
    <cellStyle name="Currency 6 3 2 2 2" xfId="1568" xr:uid="{00000000-0005-0000-0000-00001A060000}"/>
    <cellStyle name="Currency 6 3 2 2 3" xfId="1569" xr:uid="{00000000-0005-0000-0000-00001B060000}"/>
    <cellStyle name="Currency 6 3 2 3" xfId="1570" xr:uid="{00000000-0005-0000-0000-00001C060000}"/>
    <cellStyle name="Currency 6 3 2 4" xfId="1571" xr:uid="{00000000-0005-0000-0000-00001D060000}"/>
    <cellStyle name="Currency 6 3 3" xfId="1572" xr:uid="{00000000-0005-0000-0000-00001E060000}"/>
    <cellStyle name="Currency 6 4" xfId="1573" xr:uid="{00000000-0005-0000-0000-00001F060000}"/>
    <cellStyle name="Currency 6 5" xfId="1574" xr:uid="{00000000-0005-0000-0000-000020060000}"/>
    <cellStyle name="Currency 6 5 2" xfId="1575" xr:uid="{00000000-0005-0000-0000-000021060000}"/>
    <cellStyle name="Currency 6 5 2 2" xfId="1576" xr:uid="{00000000-0005-0000-0000-000022060000}"/>
    <cellStyle name="Currency 6 5 2 3" xfId="1577" xr:uid="{00000000-0005-0000-0000-000023060000}"/>
    <cellStyle name="Currency 6 5 3" xfId="1578" xr:uid="{00000000-0005-0000-0000-000024060000}"/>
    <cellStyle name="Currency 6 5 4" xfId="1579" xr:uid="{00000000-0005-0000-0000-000025060000}"/>
    <cellStyle name="Currency 6 6" xfId="1580" xr:uid="{00000000-0005-0000-0000-000026060000}"/>
    <cellStyle name="Currency 7" xfId="1581" xr:uid="{00000000-0005-0000-0000-000027060000}"/>
    <cellStyle name="Currency 7 2" xfId="1582" xr:uid="{00000000-0005-0000-0000-000028060000}"/>
    <cellStyle name="Currency 7 2 2" xfId="1583" xr:uid="{00000000-0005-0000-0000-000029060000}"/>
    <cellStyle name="Currency 7 3" xfId="1584" xr:uid="{00000000-0005-0000-0000-00002A060000}"/>
    <cellStyle name="Currency 7 3 2" xfId="1585" xr:uid="{00000000-0005-0000-0000-00002B060000}"/>
    <cellStyle name="Currency 7 3 2 2" xfId="1586" xr:uid="{00000000-0005-0000-0000-00002C060000}"/>
    <cellStyle name="Currency 7 3 2 2 2" xfId="1587" xr:uid="{00000000-0005-0000-0000-00002D060000}"/>
    <cellStyle name="Currency 7 3 2 2 3" xfId="1588" xr:uid="{00000000-0005-0000-0000-00002E060000}"/>
    <cellStyle name="Currency 7 3 2 3" xfId="1589" xr:uid="{00000000-0005-0000-0000-00002F060000}"/>
    <cellStyle name="Currency 7 3 2 4" xfId="1590" xr:uid="{00000000-0005-0000-0000-000030060000}"/>
    <cellStyle name="Currency 7 3 3" xfId="1591" xr:uid="{00000000-0005-0000-0000-000031060000}"/>
    <cellStyle name="Currency 7 4" xfId="1592" xr:uid="{00000000-0005-0000-0000-000032060000}"/>
    <cellStyle name="Currency 7 5" xfId="1593" xr:uid="{00000000-0005-0000-0000-000033060000}"/>
    <cellStyle name="Currency 7 6" xfId="1594" xr:uid="{00000000-0005-0000-0000-000034060000}"/>
    <cellStyle name="Currency 8" xfId="1595" xr:uid="{00000000-0005-0000-0000-000035060000}"/>
    <cellStyle name="Currency 8 2" xfId="1596" xr:uid="{00000000-0005-0000-0000-000036060000}"/>
    <cellStyle name="Currency 8 3" xfId="1597" xr:uid="{00000000-0005-0000-0000-000037060000}"/>
    <cellStyle name="Currency 8 3 2" xfId="1598" xr:uid="{00000000-0005-0000-0000-000038060000}"/>
    <cellStyle name="Currency 8 3 2 2" xfId="1599" xr:uid="{00000000-0005-0000-0000-000039060000}"/>
    <cellStyle name="Currency 8 3 2 3" xfId="1600" xr:uid="{00000000-0005-0000-0000-00003A060000}"/>
    <cellStyle name="Currency 8 3 3" xfId="1601" xr:uid="{00000000-0005-0000-0000-00003B060000}"/>
    <cellStyle name="Currency 8 3 4" xfId="1602" xr:uid="{00000000-0005-0000-0000-00003C060000}"/>
    <cellStyle name="Currency 8 4" xfId="1603" xr:uid="{00000000-0005-0000-0000-00003D060000}"/>
    <cellStyle name="Currency 9" xfId="1604" xr:uid="{00000000-0005-0000-0000-00003E060000}"/>
    <cellStyle name="Currency 9 2" xfId="1605" xr:uid="{00000000-0005-0000-0000-00003F060000}"/>
    <cellStyle name="Currency 9 2 2" xfId="1606" xr:uid="{00000000-0005-0000-0000-000040060000}"/>
    <cellStyle name="Currency 9 2 3" xfId="1607" xr:uid="{00000000-0005-0000-0000-000041060000}"/>
    <cellStyle name="Currency 9 3" xfId="1608" xr:uid="{00000000-0005-0000-0000-000042060000}"/>
    <cellStyle name="Currency 9 4" xfId="1609" xr:uid="{00000000-0005-0000-0000-000043060000}"/>
    <cellStyle name="Currency 9 5" xfId="1610" xr:uid="{00000000-0005-0000-0000-000044060000}"/>
    <cellStyle name="Currency0" xfId="1611" xr:uid="{00000000-0005-0000-0000-000045060000}"/>
    <cellStyle name="Date" xfId="1612" xr:uid="{00000000-0005-0000-0000-000046060000}"/>
    <cellStyle name="Explanatory Text 10" xfId="1613" xr:uid="{00000000-0005-0000-0000-000047060000}"/>
    <cellStyle name="Explanatory Text 11" xfId="1614" xr:uid="{00000000-0005-0000-0000-000048060000}"/>
    <cellStyle name="Explanatory Text 12" xfId="1615" xr:uid="{00000000-0005-0000-0000-000049060000}"/>
    <cellStyle name="Explanatory Text 13" xfId="1616" xr:uid="{00000000-0005-0000-0000-00004A060000}"/>
    <cellStyle name="Explanatory Text 14" xfId="1617" xr:uid="{00000000-0005-0000-0000-00004B060000}"/>
    <cellStyle name="Explanatory Text 15" xfId="1618" xr:uid="{00000000-0005-0000-0000-00004C060000}"/>
    <cellStyle name="Explanatory Text 16" xfId="1619" xr:uid="{00000000-0005-0000-0000-00004D060000}"/>
    <cellStyle name="Explanatory Text 17" xfId="1620" xr:uid="{00000000-0005-0000-0000-00004E060000}"/>
    <cellStyle name="Explanatory Text 18" xfId="1621" xr:uid="{00000000-0005-0000-0000-00004F060000}"/>
    <cellStyle name="Explanatory Text 19" xfId="1622" xr:uid="{00000000-0005-0000-0000-000050060000}"/>
    <cellStyle name="Explanatory Text 2" xfId="1623" xr:uid="{00000000-0005-0000-0000-000051060000}"/>
    <cellStyle name="Explanatory Text 20" xfId="1624" xr:uid="{00000000-0005-0000-0000-000052060000}"/>
    <cellStyle name="Explanatory Text 21" xfId="1625" xr:uid="{00000000-0005-0000-0000-000053060000}"/>
    <cellStyle name="Explanatory Text 22" xfId="1626" xr:uid="{00000000-0005-0000-0000-000054060000}"/>
    <cellStyle name="Explanatory Text 23" xfId="1627" xr:uid="{00000000-0005-0000-0000-000055060000}"/>
    <cellStyle name="Explanatory Text 3" xfId="1628" xr:uid="{00000000-0005-0000-0000-000056060000}"/>
    <cellStyle name="Explanatory Text 4" xfId="1629" xr:uid="{00000000-0005-0000-0000-000057060000}"/>
    <cellStyle name="Explanatory Text 5" xfId="1630" xr:uid="{00000000-0005-0000-0000-000058060000}"/>
    <cellStyle name="Explanatory Text 6" xfId="1631" xr:uid="{00000000-0005-0000-0000-000059060000}"/>
    <cellStyle name="Explanatory Text 7" xfId="1632" xr:uid="{00000000-0005-0000-0000-00005A060000}"/>
    <cellStyle name="Explanatory Text 8" xfId="1633" xr:uid="{00000000-0005-0000-0000-00005B060000}"/>
    <cellStyle name="Explanatory Text 9" xfId="1634" xr:uid="{00000000-0005-0000-0000-00005C060000}"/>
    <cellStyle name="Fixed" xfId="1635" xr:uid="{00000000-0005-0000-0000-00005D060000}"/>
    <cellStyle name="Good 10" xfId="1636" xr:uid="{00000000-0005-0000-0000-00005E060000}"/>
    <cellStyle name="Good 11" xfId="1637" xr:uid="{00000000-0005-0000-0000-00005F060000}"/>
    <cellStyle name="Good 12" xfId="1638" xr:uid="{00000000-0005-0000-0000-000060060000}"/>
    <cellStyle name="Good 13" xfId="1639" xr:uid="{00000000-0005-0000-0000-000061060000}"/>
    <cellStyle name="Good 14" xfId="1640" xr:uid="{00000000-0005-0000-0000-000062060000}"/>
    <cellStyle name="Good 15" xfId="1641" xr:uid="{00000000-0005-0000-0000-000063060000}"/>
    <cellStyle name="Good 16" xfId="1642" xr:uid="{00000000-0005-0000-0000-000064060000}"/>
    <cellStyle name="Good 17" xfId="1643" xr:uid="{00000000-0005-0000-0000-000065060000}"/>
    <cellStyle name="Good 18" xfId="1644" xr:uid="{00000000-0005-0000-0000-000066060000}"/>
    <cellStyle name="Good 19" xfId="1645" xr:uid="{00000000-0005-0000-0000-000067060000}"/>
    <cellStyle name="Good 2" xfId="1646" xr:uid="{00000000-0005-0000-0000-000068060000}"/>
    <cellStyle name="Good 20" xfId="1647" xr:uid="{00000000-0005-0000-0000-000069060000}"/>
    <cellStyle name="Good 21" xfId="1648" xr:uid="{00000000-0005-0000-0000-00006A060000}"/>
    <cellStyle name="Good 22" xfId="1649" xr:uid="{00000000-0005-0000-0000-00006B060000}"/>
    <cellStyle name="Good 23" xfId="1650" xr:uid="{00000000-0005-0000-0000-00006C060000}"/>
    <cellStyle name="Good 24" xfId="1651" xr:uid="{00000000-0005-0000-0000-00006D060000}"/>
    <cellStyle name="Good 3" xfId="1652" xr:uid="{00000000-0005-0000-0000-00006E060000}"/>
    <cellStyle name="Good 4" xfId="1653" xr:uid="{00000000-0005-0000-0000-00006F060000}"/>
    <cellStyle name="Good 5" xfId="1654" xr:uid="{00000000-0005-0000-0000-000070060000}"/>
    <cellStyle name="Good 6" xfId="1655" xr:uid="{00000000-0005-0000-0000-000071060000}"/>
    <cellStyle name="Good 7" xfId="1656" xr:uid="{00000000-0005-0000-0000-000072060000}"/>
    <cellStyle name="Good 8" xfId="1657" xr:uid="{00000000-0005-0000-0000-000073060000}"/>
    <cellStyle name="Good 9" xfId="1658" xr:uid="{00000000-0005-0000-0000-000074060000}"/>
    <cellStyle name="Heading 1 10" xfId="1659" xr:uid="{00000000-0005-0000-0000-000075060000}"/>
    <cellStyle name="Heading 1 11" xfId="1660" xr:uid="{00000000-0005-0000-0000-000076060000}"/>
    <cellStyle name="Heading 1 12" xfId="1661" xr:uid="{00000000-0005-0000-0000-000077060000}"/>
    <cellStyle name="Heading 1 13" xfId="1662" xr:uid="{00000000-0005-0000-0000-000078060000}"/>
    <cellStyle name="Heading 1 14" xfId="1663" xr:uid="{00000000-0005-0000-0000-000079060000}"/>
    <cellStyle name="Heading 1 15" xfId="1664" xr:uid="{00000000-0005-0000-0000-00007A060000}"/>
    <cellStyle name="Heading 1 16" xfId="1665" xr:uid="{00000000-0005-0000-0000-00007B060000}"/>
    <cellStyle name="Heading 1 17" xfId="1666" xr:uid="{00000000-0005-0000-0000-00007C060000}"/>
    <cellStyle name="Heading 1 18" xfId="1667" xr:uid="{00000000-0005-0000-0000-00007D060000}"/>
    <cellStyle name="Heading 1 19" xfId="1668" xr:uid="{00000000-0005-0000-0000-00007E060000}"/>
    <cellStyle name="Heading 1 2" xfId="1669" xr:uid="{00000000-0005-0000-0000-00007F060000}"/>
    <cellStyle name="Heading 1 20" xfId="1670" xr:uid="{00000000-0005-0000-0000-000080060000}"/>
    <cellStyle name="Heading 1 21" xfId="1671" xr:uid="{00000000-0005-0000-0000-000081060000}"/>
    <cellStyle name="Heading 1 22" xfId="1672" xr:uid="{00000000-0005-0000-0000-000082060000}"/>
    <cellStyle name="Heading 1 23" xfId="1673" xr:uid="{00000000-0005-0000-0000-000083060000}"/>
    <cellStyle name="Heading 1 3" xfId="1674" xr:uid="{00000000-0005-0000-0000-000084060000}"/>
    <cellStyle name="Heading 1 4" xfId="1675" xr:uid="{00000000-0005-0000-0000-000085060000}"/>
    <cellStyle name="Heading 1 5" xfId="1676" xr:uid="{00000000-0005-0000-0000-000086060000}"/>
    <cellStyle name="Heading 1 6" xfId="1677" xr:uid="{00000000-0005-0000-0000-000087060000}"/>
    <cellStyle name="Heading 1 7" xfId="1678" xr:uid="{00000000-0005-0000-0000-000088060000}"/>
    <cellStyle name="Heading 1 8" xfId="1679" xr:uid="{00000000-0005-0000-0000-000089060000}"/>
    <cellStyle name="Heading 1 9" xfId="1680" xr:uid="{00000000-0005-0000-0000-00008A060000}"/>
    <cellStyle name="Heading 2 10" xfId="1681" xr:uid="{00000000-0005-0000-0000-00008B060000}"/>
    <cellStyle name="Heading 2 11" xfId="1682" xr:uid="{00000000-0005-0000-0000-00008C060000}"/>
    <cellStyle name="Heading 2 12" xfId="1683" xr:uid="{00000000-0005-0000-0000-00008D060000}"/>
    <cellStyle name="Heading 2 13" xfId="1684" xr:uid="{00000000-0005-0000-0000-00008E060000}"/>
    <cellStyle name="Heading 2 14" xfId="1685" xr:uid="{00000000-0005-0000-0000-00008F060000}"/>
    <cellStyle name="Heading 2 15" xfId="1686" xr:uid="{00000000-0005-0000-0000-000090060000}"/>
    <cellStyle name="Heading 2 16" xfId="1687" xr:uid="{00000000-0005-0000-0000-000091060000}"/>
    <cellStyle name="Heading 2 17" xfId="1688" xr:uid="{00000000-0005-0000-0000-000092060000}"/>
    <cellStyle name="Heading 2 18" xfId="1689" xr:uid="{00000000-0005-0000-0000-000093060000}"/>
    <cellStyle name="Heading 2 19" xfId="1690" xr:uid="{00000000-0005-0000-0000-000094060000}"/>
    <cellStyle name="Heading 2 2" xfId="1691" xr:uid="{00000000-0005-0000-0000-000095060000}"/>
    <cellStyle name="Heading 2 20" xfId="1692" xr:uid="{00000000-0005-0000-0000-000096060000}"/>
    <cellStyle name="Heading 2 21" xfId="1693" xr:uid="{00000000-0005-0000-0000-000097060000}"/>
    <cellStyle name="Heading 2 22" xfId="1694" xr:uid="{00000000-0005-0000-0000-000098060000}"/>
    <cellStyle name="Heading 2 23" xfId="1695" xr:uid="{00000000-0005-0000-0000-000099060000}"/>
    <cellStyle name="Heading 2 3" xfId="1696" xr:uid="{00000000-0005-0000-0000-00009A060000}"/>
    <cellStyle name="Heading 2 4" xfId="1697" xr:uid="{00000000-0005-0000-0000-00009B060000}"/>
    <cellStyle name="Heading 2 5" xfId="1698" xr:uid="{00000000-0005-0000-0000-00009C060000}"/>
    <cellStyle name="Heading 2 6" xfId="1699" xr:uid="{00000000-0005-0000-0000-00009D060000}"/>
    <cellStyle name="Heading 2 7" xfId="1700" xr:uid="{00000000-0005-0000-0000-00009E060000}"/>
    <cellStyle name="Heading 2 8" xfId="1701" xr:uid="{00000000-0005-0000-0000-00009F060000}"/>
    <cellStyle name="Heading 2 9" xfId="1702" xr:uid="{00000000-0005-0000-0000-0000A0060000}"/>
    <cellStyle name="Heading 3 10" xfId="1703" xr:uid="{00000000-0005-0000-0000-0000A1060000}"/>
    <cellStyle name="Heading 3 11" xfId="1704" xr:uid="{00000000-0005-0000-0000-0000A2060000}"/>
    <cellStyle name="Heading 3 12" xfId="1705" xr:uid="{00000000-0005-0000-0000-0000A3060000}"/>
    <cellStyle name="Heading 3 13" xfId="1706" xr:uid="{00000000-0005-0000-0000-0000A4060000}"/>
    <cellStyle name="Heading 3 14" xfId="1707" xr:uid="{00000000-0005-0000-0000-0000A5060000}"/>
    <cellStyle name="Heading 3 15" xfId="1708" xr:uid="{00000000-0005-0000-0000-0000A6060000}"/>
    <cellStyle name="Heading 3 16" xfId="1709" xr:uid="{00000000-0005-0000-0000-0000A7060000}"/>
    <cellStyle name="Heading 3 17" xfId="1710" xr:uid="{00000000-0005-0000-0000-0000A8060000}"/>
    <cellStyle name="Heading 3 18" xfId="1711" xr:uid="{00000000-0005-0000-0000-0000A9060000}"/>
    <cellStyle name="Heading 3 19" xfId="1712" xr:uid="{00000000-0005-0000-0000-0000AA060000}"/>
    <cellStyle name="Heading 3 2" xfId="1713" xr:uid="{00000000-0005-0000-0000-0000AB060000}"/>
    <cellStyle name="Heading 3 20" xfId="1714" xr:uid="{00000000-0005-0000-0000-0000AC060000}"/>
    <cellStyle name="Heading 3 21" xfId="1715" xr:uid="{00000000-0005-0000-0000-0000AD060000}"/>
    <cellStyle name="Heading 3 22" xfId="1716" xr:uid="{00000000-0005-0000-0000-0000AE060000}"/>
    <cellStyle name="Heading 3 23" xfId="1717" xr:uid="{00000000-0005-0000-0000-0000AF060000}"/>
    <cellStyle name="Heading 3 3" xfId="1718" xr:uid="{00000000-0005-0000-0000-0000B0060000}"/>
    <cellStyle name="Heading 3 4" xfId="1719" xr:uid="{00000000-0005-0000-0000-0000B1060000}"/>
    <cellStyle name="Heading 3 5" xfId="1720" xr:uid="{00000000-0005-0000-0000-0000B2060000}"/>
    <cellStyle name="Heading 3 6" xfId="1721" xr:uid="{00000000-0005-0000-0000-0000B3060000}"/>
    <cellStyle name="Heading 3 7" xfId="1722" xr:uid="{00000000-0005-0000-0000-0000B4060000}"/>
    <cellStyle name="Heading 3 8" xfId="1723" xr:uid="{00000000-0005-0000-0000-0000B5060000}"/>
    <cellStyle name="Heading 3 9" xfId="1724" xr:uid="{00000000-0005-0000-0000-0000B6060000}"/>
    <cellStyle name="Heading 4 10" xfId="1725" xr:uid="{00000000-0005-0000-0000-0000B7060000}"/>
    <cellStyle name="Heading 4 11" xfId="1726" xr:uid="{00000000-0005-0000-0000-0000B8060000}"/>
    <cellStyle name="Heading 4 12" xfId="1727" xr:uid="{00000000-0005-0000-0000-0000B9060000}"/>
    <cellStyle name="Heading 4 13" xfId="1728" xr:uid="{00000000-0005-0000-0000-0000BA060000}"/>
    <cellStyle name="Heading 4 14" xfId="1729" xr:uid="{00000000-0005-0000-0000-0000BB060000}"/>
    <cellStyle name="Heading 4 15" xfId="1730" xr:uid="{00000000-0005-0000-0000-0000BC060000}"/>
    <cellStyle name="Heading 4 16" xfId="1731" xr:uid="{00000000-0005-0000-0000-0000BD060000}"/>
    <cellStyle name="Heading 4 17" xfId="1732" xr:uid="{00000000-0005-0000-0000-0000BE060000}"/>
    <cellStyle name="Heading 4 18" xfId="1733" xr:uid="{00000000-0005-0000-0000-0000BF060000}"/>
    <cellStyle name="Heading 4 19" xfId="1734" xr:uid="{00000000-0005-0000-0000-0000C0060000}"/>
    <cellStyle name="Heading 4 2" xfId="1735" xr:uid="{00000000-0005-0000-0000-0000C1060000}"/>
    <cellStyle name="Heading 4 20" xfId="1736" xr:uid="{00000000-0005-0000-0000-0000C2060000}"/>
    <cellStyle name="Heading 4 21" xfId="1737" xr:uid="{00000000-0005-0000-0000-0000C3060000}"/>
    <cellStyle name="Heading 4 22" xfId="1738" xr:uid="{00000000-0005-0000-0000-0000C4060000}"/>
    <cellStyle name="Heading 4 23" xfId="1739" xr:uid="{00000000-0005-0000-0000-0000C5060000}"/>
    <cellStyle name="Heading 4 3" xfId="1740" xr:uid="{00000000-0005-0000-0000-0000C6060000}"/>
    <cellStyle name="Heading 4 4" xfId="1741" xr:uid="{00000000-0005-0000-0000-0000C7060000}"/>
    <cellStyle name="Heading 4 5" xfId="1742" xr:uid="{00000000-0005-0000-0000-0000C8060000}"/>
    <cellStyle name="Heading 4 6" xfId="1743" xr:uid="{00000000-0005-0000-0000-0000C9060000}"/>
    <cellStyle name="Heading 4 7" xfId="1744" xr:uid="{00000000-0005-0000-0000-0000CA060000}"/>
    <cellStyle name="Heading 4 8" xfId="1745" xr:uid="{00000000-0005-0000-0000-0000CB060000}"/>
    <cellStyle name="Heading 4 9" xfId="1746" xr:uid="{00000000-0005-0000-0000-0000CC060000}"/>
    <cellStyle name="Hyperlink 2" xfId="1747" xr:uid="{00000000-0005-0000-0000-0000CD060000}"/>
    <cellStyle name="Hyperlink 2 2" xfId="1748" xr:uid="{00000000-0005-0000-0000-0000CE060000}"/>
    <cellStyle name="Hyperlink 3" xfId="1749" xr:uid="{00000000-0005-0000-0000-0000CF060000}"/>
    <cellStyle name="Input 10" xfId="1750" xr:uid="{00000000-0005-0000-0000-0000D0060000}"/>
    <cellStyle name="Input 10 2" xfId="1751" xr:uid="{00000000-0005-0000-0000-0000D1060000}"/>
    <cellStyle name="Input 10 2 2" xfId="1752" xr:uid="{00000000-0005-0000-0000-0000D2060000}"/>
    <cellStyle name="Input 10 2 2 2" xfId="1753" xr:uid="{00000000-0005-0000-0000-0000D3060000}"/>
    <cellStyle name="Input 10 2 2 3" xfId="1754" xr:uid="{00000000-0005-0000-0000-0000D4060000}"/>
    <cellStyle name="Input 10 2 3" xfId="1755" xr:uid="{00000000-0005-0000-0000-0000D5060000}"/>
    <cellStyle name="Input 10 2 4" xfId="1756" xr:uid="{00000000-0005-0000-0000-0000D6060000}"/>
    <cellStyle name="Input 10 3" xfId="1757" xr:uid="{00000000-0005-0000-0000-0000D7060000}"/>
    <cellStyle name="Input 10 3 2" xfId="1758" xr:uid="{00000000-0005-0000-0000-0000D8060000}"/>
    <cellStyle name="Input 10 3 2 2" xfId="1759" xr:uid="{00000000-0005-0000-0000-0000D9060000}"/>
    <cellStyle name="Input 10 3 2 3" xfId="1760" xr:uid="{00000000-0005-0000-0000-0000DA060000}"/>
    <cellStyle name="Input 10 3 3" xfId="1761" xr:uid="{00000000-0005-0000-0000-0000DB060000}"/>
    <cellStyle name="Input 10 3 4" xfId="1762" xr:uid="{00000000-0005-0000-0000-0000DC060000}"/>
    <cellStyle name="Input 10 4" xfId="1763" xr:uid="{00000000-0005-0000-0000-0000DD060000}"/>
    <cellStyle name="Input 10 4 2" xfId="1764" xr:uid="{00000000-0005-0000-0000-0000DE060000}"/>
    <cellStyle name="Input 10 4 2 2" xfId="1765" xr:uid="{00000000-0005-0000-0000-0000DF060000}"/>
    <cellStyle name="Input 10 4 2 3" xfId="1766" xr:uid="{00000000-0005-0000-0000-0000E0060000}"/>
    <cellStyle name="Input 10 4 3" xfId="1767" xr:uid="{00000000-0005-0000-0000-0000E1060000}"/>
    <cellStyle name="Input 10 4 4" xfId="1768" xr:uid="{00000000-0005-0000-0000-0000E2060000}"/>
    <cellStyle name="Input 10 5" xfId="1769" xr:uid="{00000000-0005-0000-0000-0000E3060000}"/>
    <cellStyle name="Input 10 5 2" xfId="1770" xr:uid="{00000000-0005-0000-0000-0000E4060000}"/>
    <cellStyle name="Input 10 5 2 2" xfId="1771" xr:uid="{00000000-0005-0000-0000-0000E5060000}"/>
    <cellStyle name="Input 10 5 2 3" xfId="1772" xr:uid="{00000000-0005-0000-0000-0000E6060000}"/>
    <cellStyle name="Input 10 5 3" xfId="1773" xr:uid="{00000000-0005-0000-0000-0000E7060000}"/>
    <cellStyle name="Input 10 5 4" xfId="1774" xr:uid="{00000000-0005-0000-0000-0000E8060000}"/>
    <cellStyle name="Input 10 6" xfId="1775" xr:uid="{00000000-0005-0000-0000-0000E9060000}"/>
    <cellStyle name="Input 10 6 2" xfId="1776" xr:uid="{00000000-0005-0000-0000-0000EA060000}"/>
    <cellStyle name="Input 10 6 3" xfId="1777" xr:uid="{00000000-0005-0000-0000-0000EB060000}"/>
    <cellStyle name="Input 10 7" xfId="1778" xr:uid="{00000000-0005-0000-0000-0000EC060000}"/>
    <cellStyle name="Input 10 8" xfId="1779" xr:uid="{00000000-0005-0000-0000-0000ED060000}"/>
    <cellStyle name="Input 11" xfId="1780" xr:uid="{00000000-0005-0000-0000-0000EE060000}"/>
    <cellStyle name="Input 11 2" xfId="1781" xr:uid="{00000000-0005-0000-0000-0000EF060000}"/>
    <cellStyle name="Input 11 2 2" xfId="1782" xr:uid="{00000000-0005-0000-0000-0000F0060000}"/>
    <cellStyle name="Input 11 2 2 2" xfId="1783" xr:uid="{00000000-0005-0000-0000-0000F1060000}"/>
    <cellStyle name="Input 11 2 2 3" xfId="1784" xr:uid="{00000000-0005-0000-0000-0000F2060000}"/>
    <cellStyle name="Input 11 2 3" xfId="1785" xr:uid="{00000000-0005-0000-0000-0000F3060000}"/>
    <cellStyle name="Input 11 2 4" xfId="1786" xr:uid="{00000000-0005-0000-0000-0000F4060000}"/>
    <cellStyle name="Input 11 3" xfId="1787" xr:uid="{00000000-0005-0000-0000-0000F5060000}"/>
    <cellStyle name="Input 11 3 2" xfId="1788" xr:uid="{00000000-0005-0000-0000-0000F6060000}"/>
    <cellStyle name="Input 11 3 2 2" xfId="1789" xr:uid="{00000000-0005-0000-0000-0000F7060000}"/>
    <cellStyle name="Input 11 3 2 3" xfId="1790" xr:uid="{00000000-0005-0000-0000-0000F8060000}"/>
    <cellStyle name="Input 11 3 3" xfId="1791" xr:uid="{00000000-0005-0000-0000-0000F9060000}"/>
    <cellStyle name="Input 11 3 4" xfId="1792" xr:uid="{00000000-0005-0000-0000-0000FA060000}"/>
    <cellStyle name="Input 11 4" xfId="1793" xr:uid="{00000000-0005-0000-0000-0000FB060000}"/>
    <cellStyle name="Input 11 4 2" xfId="1794" xr:uid="{00000000-0005-0000-0000-0000FC060000}"/>
    <cellStyle name="Input 11 4 2 2" xfId="1795" xr:uid="{00000000-0005-0000-0000-0000FD060000}"/>
    <cellStyle name="Input 11 4 2 3" xfId="1796" xr:uid="{00000000-0005-0000-0000-0000FE060000}"/>
    <cellStyle name="Input 11 4 3" xfId="1797" xr:uid="{00000000-0005-0000-0000-0000FF060000}"/>
    <cellStyle name="Input 11 4 4" xfId="1798" xr:uid="{00000000-0005-0000-0000-000000070000}"/>
    <cellStyle name="Input 11 5" xfId="1799" xr:uid="{00000000-0005-0000-0000-000001070000}"/>
    <cellStyle name="Input 11 5 2" xfId="1800" xr:uid="{00000000-0005-0000-0000-000002070000}"/>
    <cellStyle name="Input 11 5 2 2" xfId="1801" xr:uid="{00000000-0005-0000-0000-000003070000}"/>
    <cellStyle name="Input 11 5 2 3" xfId="1802" xr:uid="{00000000-0005-0000-0000-000004070000}"/>
    <cellStyle name="Input 11 5 3" xfId="1803" xr:uid="{00000000-0005-0000-0000-000005070000}"/>
    <cellStyle name="Input 11 5 4" xfId="1804" xr:uid="{00000000-0005-0000-0000-000006070000}"/>
    <cellStyle name="Input 11 6" xfId="1805" xr:uid="{00000000-0005-0000-0000-000007070000}"/>
    <cellStyle name="Input 11 6 2" xfId="1806" xr:uid="{00000000-0005-0000-0000-000008070000}"/>
    <cellStyle name="Input 11 6 3" xfId="1807" xr:uid="{00000000-0005-0000-0000-000009070000}"/>
    <cellStyle name="Input 11 7" xfId="1808" xr:uid="{00000000-0005-0000-0000-00000A070000}"/>
    <cellStyle name="Input 11 8" xfId="1809" xr:uid="{00000000-0005-0000-0000-00000B070000}"/>
    <cellStyle name="Input 12" xfId="1810" xr:uid="{00000000-0005-0000-0000-00000C070000}"/>
    <cellStyle name="Input 12 2" xfId="1811" xr:uid="{00000000-0005-0000-0000-00000D070000}"/>
    <cellStyle name="Input 12 2 2" xfId="1812" xr:uid="{00000000-0005-0000-0000-00000E070000}"/>
    <cellStyle name="Input 12 2 2 2" xfId="1813" xr:uid="{00000000-0005-0000-0000-00000F070000}"/>
    <cellStyle name="Input 12 2 2 3" xfId="1814" xr:uid="{00000000-0005-0000-0000-000010070000}"/>
    <cellStyle name="Input 12 2 3" xfId="1815" xr:uid="{00000000-0005-0000-0000-000011070000}"/>
    <cellStyle name="Input 12 2 4" xfId="1816" xr:uid="{00000000-0005-0000-0000-000012070000}"/>
    <cellStyle name="Input 12 3" xfId="1817" xr:uid="{00000000-0005-0000-0000-000013070000}"/>
    <cellStyle name="Input 12 3 2" xfId="1818" xr:uid="{00000000-0005-0000-0000-000014070000}"/>
    <cellStyle name="Input 12 3 2 2" xfId="1819" xr:uid="{00000000-0005-0000-0000-000015070000}"/>
    <cellStyle name="Input 12 3 2 3" xfId="1820" xr:uid="{00000000-0005-0000-0000-000016070000}"/>
    <cellStyle name="Input 12 3 3" xfId="1821" xr:uid="{00000000-0005-0000-0000-000017070000}"/>
    <cellStyle name="Input 12 3 4" xfId="1822" xr:uid="{00000000-0005-0000-0000-000018070000}"/>
    <cellStyle name="Input 12 4" xfId="1823" xr:uid="{00000000-0005-0000-0000-000019070000}"/>
    <cellStyle name="Input 12 4 2" xfId="1824" xr:uid="{00000000-0005-0000-0000-00001A070000}"/>
    <cellStyle name="Input 12 4 2 2" xfId="1825" xr:uid="{00000000-0005-0000-0000-00001B070000}"/>
    <cellStyle name="Input 12 4 2 3" xfId="1826" xr:uid="{00000000-0005-0000-0000-00001C070000}"/>
    <cellStyle name="Input 12 4 3" xfId="1827" xr:uid="{00000000-0005-0000-0000-00001D070000}"/>
    <cellStyle name="Input 12 4 4" xfId="1828" xr:uid="{00000000-0005-0000-0000-00001E070000}"/>
    <cellStyle name="Input 12 5" xfId="1829" xr:uid="{00000000-0005-0000-0000-00001F070000}"/>
    <cellStyle name="Input 12 5 2" xfId="1830" xr:uid="{00000000-0005-0000-0000-000020070000}"/>
    <cellStyle name="Input 12 5 2 2" xfId="1831" xr:uid="{00000000-0005-0000-0000-000021070000}"/>
    <cellStyle name="Input 12 5 2 3" xfId="1832" xr:uid="{00000000-0005-0000-0000-000022070000}"/>
    <cellStyle name="Input 12 5 3" xfId="1833" xr:uid="{00000000-0005-0000-0000-000023070000}"/>
    <cellStyle name="Input 12 5 4" xfId="1834" xr:uid="{00000000-0005-0000-0000-000024070000}"/>
    <cellStyle name="Input 12 6" xfId="1835" xr:uid="{00000000-0005-0000-0000-000025070000}"/>
    <cellStyle name="Input 12 6 2" xfId="1836" xr:uid="{00000000-0005-0000-0000-000026070000}"/>
    <cellStyle name="Input 12 6 3" xfId="1837" xr:uid="{00000000-0005-0000-0000-000027070000}"/>
    <cellStyle name="Input 12 7" xfId="1838" xr:uid="{00000000-0005-0000-0000-000028070000}"/>
    <cellStyle name="Input 12 8" xfId="1839" xr:uid="{00000000-0005-0000-0000-000029070000}"/>
    <cellStyle name="Input 13" xfId="1840" xr:uid="{00000000-0005-0000-0000-00002A070000}"/>
    <cellStyle name="Input 13 2" xfId="1841" xr:uid="{00000000-0005-0000-0000-00002B070000}"/>
    <cellStyle name="Input 13 2 2" xfId="1842" xr:uid="{00000000-0005-0000-0000-00002C070000}"/>
    <cellStyle name="Input 13 2 2 2" xfId="1843" xr:uid="{00000000-0005-0000-0000-00002D070000}"/>
    <cellStyle name="Input 13 2 2 3" xfId="1844" xr:uid="{00000000-0005-0000-0000-00002E070000}"/>
    <cellStyle name="Input 13 2 3" xfId="1845" xr:uid="{00000000-0005-0000-0000-00002F070000}"/>
    <cellStyle name="Input 13 2 4" xfId="1846" xr:uid="{00000000-0005-0000-0000-000030070000}"/>
    <cellStyle name="Input 13 3" xfId="1847" xr:uid="{00000000-0005-0000-0000-000031070000}"/>
    <cellStyle name="Input 13 3 2" xfId="1848" xr:uid="{00000000-0005-0000-0000-000032070000}"/>
    <cellStyle name="Input 13 3 2 2" xfId="1849" xr:uid="{00000000-0005-0000-0000-000033070000}"/>
    <cellStyle name="Input 13 3 2 3" xfId="1850" xr:uid="{00000000-0005-0000-0000-000034070000}"/>
    <cellStyle name="Input 13 3 3" xfId="1851" xr:uid="{00000000-0005-0000-0000-000035070000}"/>
    <cellStyle name="Input 13 3 4" xfId="1852" xr:uid="{00000000-0005-0000-0000-000036070000}"/>
    <cellStyle name="Input 13 4" xfId="1853" xr:uid="{00000000-0005-0000-0000-000037070000}"/>
    <cellStyle name="Input 13 4 2" xfId="1854" xr:uid="{00000000-0005-0000-0000-000038070000}"/>
    <cellStyle name="Input 13 4 2 2" xfId="1855" xr:uid="{00000000-0005-0000-0000-000039070000}"/>
    <cellStyle name="Input 13 4 2 3" xfId="1856" xr:uid="{00000000-0005-0000-0000-00003A070000}"/>
    <cellStyle name="Input 13 4 3" xfId="1857" xr:uid="{00000000-0005-0000-0000-00003B070000}"/>
    <cellStyle name="Input 13 4 4" xfId="1858" xr:uid="{00000000-0005-0000-0000-00003C070000}"/>
    <cellStyle name="Input 13 5" xfId="1859" xr:uid="{00000000-0005-0000-0000-00003D070000}"/>
    <cellStyle name="Input 13 5 2" xfId="1860" xr:uid="{00000000-0005-0000-0000-00003E070000}"/>
    <cellStyle name="Input 13 5 2 2" xfId="1861" xr:uid="{00000000-0005-0000-0000-00003F070000}"/>
    <cellStyle name="Input 13 5 2 3" xfId="1862" xr:uid="{00000000-0005-0000-0000-000040070000}"/>
    <cellStyle name="Input 13 5 3" xfId="1863" xr:uid="{00000000-0005-0000-0000-000041070000}"/>
    <cellStyle name="Input 13 5 4" xfId="1864" xr:uid="{00000000-0005-0000-0000-000042070000}"/>
    <cellStyle name="Input 13 6" xfId="1865" xr:uid="{00000000-0005-0000-0000-000043070000}"/>
    <cellStyle name="Input 13 6 2" xfId="1866" xr:uid="{00000000-0005-0000-0000-000044070000}"/>
    <cellStyle name="Input 13 6 3" xfId="1867" xr:uid="{00000000-0005-0000-0000-000045070000}"/>
    <cellStyle name="Input 13 7" xfId="1868" xr:uid="{00000000-0005-0000-0000-000046070000}"/>
    <cellStyle name="Input 13 8" xfId="1869" xr:uid="{00000000-0005-0000-0000-000047070000}"/>
    <cellStyle name="Input 14" xfId="1870" xr:uid="{00000000-0005-0000-0000-000048070000}"/>
    <cellStyle name="Input 14 2" xfId="1871" xr:uid="{00000000-0005-0000-0000-000049070000}"/>
    <cellStyle name="Input 14 2 2" xfId="1872" xr:uid="{00000000-0005-0000-0000-00004A070000}"/>
    <cellStyle name="Input 14 2 2 2" xfId="1873" xr:uid="{00000000-0005-0000-0000-00004B070000}"/>
    <cellStyle name="Input 14 2 2 3" xfId="1874" xr:uid="{00000000-0005-0000-0000-00004C070000}"/>
    <cellStyle name="Input 14 2 3" xfId="1875" xr:uid="{00000000-0005-0000-0000-00004D070000}"/>
    <cellStyle name="Input 14 2 4" xfId="1876" xr:uid="{00000000-0005-0000-0000-00004E070000}"/>
    <cellStyle name="Input 14 3" xfId="1877" xr:uid="{00000000-0005-0000-0000-00004F070000}"/>
    <cellStyle name="Input 14 3 2" xfId="1878" xr:uid="{00000000-0005-0000-0000-000050070000}"/>
    <cellStyle name="Input 14 3 2 2" xfId="1879" xr:uid="{00000000-0005-0000-0000-000051070000}"/>
    <cellStyle name="Input 14 3 2 3" xfId="1880" xr:uid="{00000000-0005-0000-0000-000052070000}"/>
    <cellStyle name="Input 14 3 3" xfId="1881" xr:uid="{00000000-0005-0000-0000-000053070000}"/>
    <cellStyle name="Input 14 3 4" xfId="1882" xr:uid="{00000000-0005-0000-0000-000054070000}"/>
    <cellStyle name="Input 14 4" xfId="1883" xr:uid="{00000000-0005-0000-0000-000055070000}"/>
    <cellStyle name="Input 14 4 2" xfId="1884" xr:uid="{00000000-0005-0000-0000-000056070000}"/>
    <cellStyle name="Input 14 4 2 2" xfId="1885" xr:uid="{00000000-0005-0000-0000-000057070000}"/>
    <cellStyle name="Input 14 4 2 3" xfId="1886" xr:uid="{00000000-0005-0000-0000-000058070000}"/>
    <cellStyle name="Input 14 4 3" xfId="1887" xr:uid="{00000000-0005-0000-0000-000059070000}"/>
    <cellStyle name="Input 14 4 4" xfId="1888" xr:uid="{00000000-0005-0000-0000-00005A070000}"/>
    <cellStyle name="Input 14 5" xfId="1889" xr:uid="{00000000-0005-0000-0000-00005B070000}"/>
    <cellStyle name="Input 14 5 2" xfId="1890" xr:uid="{00000000-0005-0000-0000-00005C070000}"/>
    <cellStyle name="Input 14 5 2 2" xfId="1891" xr:uid="{00000000-0005-0000-0000-00005D070000}"/>
    <cellStyle name="Input 14 5 2 3" xfId="1892" xr:uid="{00000000-0005-0000-0000-00005E070000}"/>
    <cellStyle name="Input 14 5 3" xfId="1893" xr:uid="{00000000-0005-0000-0000-00005F070000}"/>
    <cellStyle name="Input 14 5 4" xfId="1894" xr:uid="{00000000-0005-0000-0000-000060070000}"/>
    <cellStyle name="Input 14 6" xfId="1895" xr:uid="{00000000-0005-0000-0000-000061070000}"/>
    <cellStyle name="Input 14 6 2" xfId="1896" xr:uid="{00000000-0005-0000-0000-000062070000}"/>
    <cellStyle name="Input 14 6 3" xfId="1897" xr:uid="{00000000-0005-0000-0000-000063070000}"/>
    <cellStyle name="Input 14 7" xfId="1898" xr:uid="{00000000-0005-0000-0000-000064070000}"/>
    <cellStyle name="Input 14 8" xfId="1899" xr:uid="{00000000-0005-0000-0000-000065070000}"/>
    <cellStyle name="Input 15" xfId="1900" xr:uid="{00000000-0005-0000-0000-000066070000}"/>
    <cellStyle name="Input 15 2" xfId="1901" xr:uid="{00000000-0005-0000-0000-000067070000}"/>
    <cellStyle name="Input 15 2 2" xfId="1902" xr:uid="{00000000-0005-0000-0000-000068070000}"/>
    <cellStyle name="Input 15 2 2 2" xfId="1903" xr:uid="{00000000-0005-0000-0000-000069070000}"/>
    <cellStyle name="Input 15 2 2 3" xfId="1904" xr:uid="{00000000-0005-0000-0000-00006A070000}"/>
    <cellStyle name="Input 15 2 3" xfId="1905" xr:uid="{00000000-0005-0000-0000-00006B070000}"/>
    <cellStyle name="Input 15 2 4" xfId="1906" xr:uid="{00000000-0005-0000-0000-00006C070000}"/>
    <cellStyle name="Input 15 3" xfId="1907" xr:uid="{00000000-0005-0000-0000-00006D070000}"/>
    <cellStyle name="Input 15 3 2" xfId="1908" xr:uid="{00000000-0005-0000-0000-00006E070000}"/>
    <cellStyle name="Input 15 3 2 2" xfId="1909" xr:uid="{00000000-0005-0000-0000-00006F070000}"/>
    <cellStyle name="Input 15 3 2 3" xfId="1910" xr:uid="{00000000-0005-0000-0000-000070070000}"/>
    <cellStyle name="Input 15 3 3" xfId="1911" xr:uid="{00000000-0005-0000-0000-000071070000}"/>
    <cellStyle name="Input 15 3 4" xfId="1912" xr:uid="{00000000-0005-0000-0000-000072070000}"/>
    <cellStyle name="Input 15 4" xfId="1913" xr:uid="{00000000-0005-0000-0000-000073070000}"/>
    <cellStyle name="Input 15 4 2" xfId="1914" xr:uid="{00000000-0005-0000-0000-000074070000}"/>
    <cellStyle name="Input 15 4 2 2" xfId="1915" xr:uid="{00000000-0005-0000-0000-000075070000}"/>
    <cellStyle name="Input 15 4 2 3" xfId="1916" xr:uid="{00000000-0005-0000-0000-000076070000}"/>
    <cellStyle name="Input 15 4 3" xfId="1917" xr:uid="{00000000-0005-0000-0000-000077070000}"/>
    <cellStyle name="Input 15 4 4" xfId="1918" xr:uid="{00000000-0005-0000-0000-000078070000}"/>
    <cellStyle name="Input 15 5" xfId="1919" xr:uid="{00000000-0005-0000-0000-000079070000}"/>
    <cellStyle name="Input 15 5 2" xfId="1920" xr:uid="{00000000-0005-0000-0000-00007A070000}"/>
    <cellStyle name="Input 15 5 2 2" xfId="1921" xr:uid="{00000000-0005-0000-0000-00007B070000}"/>
    <cellStyle name="Input 15 5 2 3" xfId="1922" xr:uid="{00000000-0005-0000-0000-00007C070000}"/>
    <cellStyle name="Input 15 5 3" xfId="1923" xr:uid="{00000000-0005-0000-0000-00007D070000}"/>
    <cellStyle name="Input 15 5 4" xfId="1924" xr:uid="{00000000-0005-0000-0000-00007E070000}"/>
    <cellStyle name="Input 15 6" xfId="1925" xr:uid="{00000000-0005-0000-0000-00007F070000}"/>
    <cellStyle name="Input 15 6 2" xfId="1926" xr:uid="{00000000-0005-0000-0000-000080070000}"/>
    <cellStyle name="Input 15 6 3" xfId="1927" xr:uid="{00000000-0005-0000-0000-000081070000}"/>
    <cellStyle name="Input 15 7" xfId="1928" xr:uid="{00000000-0005-0000-0000-000082070000}"/>
    <cellStyle name="Input 15 8" xfId="1929" xr:uid="{00000000-0005-0000-0000-000083070000}"/>
    <cellStyle name="Input 16" xfId="1930" xr:uid="{00000000-0005-0000-0000-000084070000}"/>
    <cellStyle name="Input 16 2" xfId="1931" xr:uid="{00000000-0005-0000-0000-000085070000}"/>
    <cellStyle name="Input 16 2 2" xfId="1932" xr:uid="{00000000-0005-0000-0000-000086070000}"/>
    <cellStyle name="Input 16 2 2 2" xfId="1933" xr:uid="{00000000-0005-0000-0000-000087070000}"/>
    <cellStyle name="Input 16 2 2 3" xfId="1934" xr:uid="{00000000-0005-0000-0000-000088070000}"/>
    <cellStyle name="Input 16 2 3" xfId="1935" xr:uid="{00000000-0005-0000-0000-000089070000}"/>
    <cellStyle name="Input 16 2 4" xfId="1936" xr:uid="{00000000-0005-0000-0000-00008A070000}"/>
    <cellStyle name="Input 16 3" xfId="1937" xr:uid="{00000000-0005-0000-0000-00008B070000}"/>
    <cellStyle name="Input 16 3 2" xfId="1938" xr:uid="{00000000-0005-0000-0000-00008C070000}"/>
    <cellStyle name="Input 16 3 2 2" xfId="1939" xr:uid="{00000000-0005-0000-0000-00008D070000}"/>
    <cellStyle name="Input 16 3 2 3" xfId="1940" xr:uid="{00000000-0005-0000-0000-00008E070000}"/>
    <cellStyle name="Input 16 3 3" xfId="1941" xr:uid="{00000000-0005-0000-0000-00008F070000}"/>
    <cellStyle name="Input 16 3 4" xfId="1942" xr:uid="{00000000-0005-0000-0000-000090070000}"/>
    <cellStyle name="Input 16 4" xfId="1943" xr:uid="{00000000-0005-0000-0000-000091070000}"/>
    <cellStyle name="Input 16 4 2" xfId="1944" xr:uid="{00000000-0005-0000-0000-000092070000}"/>
    <cellStyle name="Input 16 4 2 2" xfId="1945" xr:uid="{00000000-0005-0000-0000-000093070000}"/>
    <cellStyle name="Input 16 4 2 3" xfId="1946" xr:uid="{00000000-0005-0000-0000-000094070000}"/>
    <cellStyle name="Input 16 4 3" xfId="1947" xr:uid="{00000000-0005-0000-0000-000095070000}"/>
    <cellStyle name="Input 16 4 4" xfId="1948" xr:uid="{00000000-0005-0000-0000-000096070000}"/>
    <cellStyle name="Input 16 5" xfId="1949" xr:uid="{00000000-0005-0000-0000-000097070000}"/>
    <cellStyle name="Input 16 5 2" xfId="1950" xr:uid="{00000000-0005-0000-0000-000098070000}"/>
    <cellStyle name="Input 16 5 2 2" xfId="1951" xr:uid="{00000000-0005-0000-0000-000099070000}"/>
    <cellStyle name="Input 16 5 2 3" xfId="1952" xr:uid="{00000000-0005-0000-0000-00009A070000}"/>
    <cellStyle name="Input 16 5 3" xfId="1953" xr:uid="{00000000-0005-0000-0000-00009B070000}"/>
    <cellStyle name="Input 16 5 4" xfId="1954" xr:uid="{00000000-0005-0000-0000-00009C070000}"/>
    <cellStyle name="Input 16 6" xfId="1955" xr:uid="{00000000-0005-0000-0000-00009D070000}"/>
    <cellStyle name="Input 16 6 2" xfId="1956" xr:uid="{00000000-0005-0000-0000-00009E070000}"/>
    <cellStyle name="Input 16 6 3" xfId="1957" xr:uid="{00000000-0005-0000-0000-00009F070000}"/>
    <cellStyle name="Input 16 7" xfId="1958" xr:uid="{00000000-0005-0000-0000-0000A0070000}"/>
    <cellStyle name="Input 16 8" xfId="1959" xr:uid="{00000000-0005-0000-0000-0000A1070000}"/>
    <cellStyle name="Input 17" xfId="1960" xr:uid="{00000000-0005-0000-0000-0000A2070000}"/>
    <cellStyle name="Input 17 2" xfId="1961" xr:uid="{00000000-0005-0000-0000-0000A3070000}"/>
    <cellStyle name="Input 17 2 2" xfId="1962" xr:uid="{00000000-0005-0000-0000-0000A4070000}"/>
    <cellStyle name="Input 17 2 2 2" xfId="1963" xr:uid="{00000000-0005-0000-0000-0000A5070000}"/>
    <cellStyle name="Input 17 2 2 3" xfId="1964" xr:uid="{00000000-0005-0000-0000-0000A6070000}"/>
    <cellStyle name="Input 17 2 3" xfId="1965" xr:uid="{00000000-0005-0000-0000-0000A7070000}"/>
    <cellStyle name="Input 17 2 4" xfId="1966" xr:uid="{00000000-0005-0000-0000-0000A8070000}"/>
    <cellStyle name="Input 17 3" xfId="1967" xr:uid="{00000000-0005-0000-0000-0000A9070000}"/>
    <cellStyle name="Input 17 3 2" xfId="1968" xr:uid="{00000000-0005-0000-0000-0000AA070000}"/>
    <cellStyle name="Input 17 3 2 2" xfId="1969" xr:uid="{00000000-0005-0000-0000-0000AB070000}"/>
    <cellStyle name="Input 17 3 2 3" xfId="1970" xr:uid="{00000000-0005-0000-0000-0000AC070000}"/>
    <cellStyle name="Input 17 3 3" xfId="1971" xr:uid="{00000000-0005-0000-0000-0000AD070000}"/>
    <cellStyle name="Input 17 3 4" xfId="1972" xr:uid="{00000000-0005-0000-0000-0000AE070000}"/>
    <cellStyle name="Input 17 4" xfId="1973" xr:uid="{00000000-0005-0000-0000-0000AF070000}"/>
    <cellStyle name="Input 17 4 2" xfId="1974" xr:uid="{00000000-0005-0000-0000-0000B0070000}"/>
    <cellStyle name="Input 17 4 2 2" xfId="1975" xr:uid="{00000000-0005-0000-0000-0000B1070000}"/>
    <cellStyle name="Input 17 4 2 3" xfId="1976" xr:uid="{00000000-0005-0000-0000-0000B2070000}"/>
    <cellStyle name="Input 17 4 3" xfId="1977" xr:uid="{00000000-0005-0000-0000-0000B3070000}"/>
    <cellStyle name="Input 17 4 4" xfId="1978" xr:uid="{00000000-0005-0000-0000-0000B4070000}"/>
    <cellStyle name="Input 17 5" xfId="1979" xr:uid="{00000000-0005-0000-0000-0000B5070000}"/>
    <cellStyle name="Input 17 5 2" xfId="1980" xr:uid="{00000000-0005-0000-0000-0000B6070000}"/>
    <cellStyle name="Input 17 5 2 2" xfId="1981" xr:uid="{00000000-0005-0000-0000-0000B7070000}"/>
    <cellStyle name="Input 17 5 2 3" xfId="1982" xr:uid="{00000000-0005-0000-0000-0000B8070000}"/>
    <cellStyle name="Input 17 5 3" xfId="1983" xr:uid="{00000000-0005-0000-0000-0000B9070000}"/>
    <cellStyle name="Input 17 5 4" xfId="1984" xr:uid="{00000000-0005-0000-0000-0000BA070000}"/>
    <cellStyle name="Input 17 6" xfId="1985" xr:uid="{00000000-0005-0000-0000-0000BB070000}"/>
    <cellStyle name="Input 17 6 2" xfId="1986" xr:uid="{00000000-0005-0000-0000-0000BC070000}"/>
    <cellStyle name="Input 17 6 3" xfId="1987" xr:uid="{00000000-0005-0000-0000-0000BD070000}"/>
    <cellStyle name="Input 17 7" xfId="1988" xr:uid="{00000000-0005-0000-0000-0000BE070000}"/>
    <cellStyle name="Input 17 8" xfId="1989" xr:uid="{00000000-0005-0000-0000-0000BF070000}"/>
    <cellStyle name="Input 18" xfId="1990" xr:uid="{00000000-0005-0000-0000-0000C0070000}"/>
    <cellStyle name="Input 18 2" xfId="1991" xr:uid="{00000000-0005-0000-0000-0000C1070000}"/>
    <cellStyle name="Input 18 2 2" xfId="1992" xr:uid="{00000000-0005-0000-0000-0000C2070000}"/>
    <cellStyle name="Input 18 2 2 2" xfId="1993" xr:uid="{00000000-0005-0000-0000-0000C3070000}"/>
    <cellStyle name="Input 18 2 2 3" xfId="1994" xr:uid="{00000000-0005-0000-0000-0000C4070000}"/>
    <cellStyle name="Input 18 2 3" xfId="1995" xr:uid="{00000000-0005-0000-0000-0000C5070000}"/>
    <cellStyle name="Input 18 2 4" xfId="1996" xr:uid="{00000000-0005-0000-0000-0000C6070000}"/>
    <cellStyle name="Input 18 3" xfId="1997" xr:uid="{00000000-0005-0000-0000-0000C7070000}"/>
    <cellStyle name="Input 18 3 2" xfId="1998" xr:uid="{00000000-0005-0000-0000-0000C8070000}"/>
    <cellStyle name="Input 18 3 2 2" xfId="1999" xr:uid="{00000000-0005-0000-0000-0000C9070000}"/>
    <cellStyle name="Input 18 3 2 3" xfId="2000" xr:uid="{00000000-0005-0000-0000-0000CA070000}"/>
    <cellStyle name="Input 18 3 3" xfId="2001" xr:uid="{00000000-0005-0000-0000-0000CB070000}"/>
    <cellStyle name="Input 18 3 4" xfId="2002" xr:uid="{00000000-0005-0000-0000-0000CC070000}"/>
    <cellStyle name="Input 18 4" xfId="2003" xr:uid="{00000000-0005-0000-0000-0000CD070000}"/>
    <cellStyle name="Input 18 4 2" xfId="2004" xr:uid="{00000000-0005-0000-0000-0000CE070000}"/>
    <cellStyle name="Input 18 4 2 2" xfId="2005" xr:uid="{00000000-0005-0000-0000-0000CF070000}"/>
    <cellStyle name="Input 18 4 2 3" xfId="2006" xr:uid="{00000000-0005-0000-0000-0000D0070000}"/>
    <cellStyle name="Input 18 4 3" xfId="2007" xr:uid="{00000000-0005-0000-0000-0000D1070000}"/>
    <cellStyle name="Input 18 4 4" xfId="2008" xr:uid="{00000000-0005-0000-0000-0000D2070000}"/>
    <cellStyle name="Input 18 5" xfId="2009" xr:uid="{00000000-0005-0000-0000-0000D3070000}"/>
    <cellStyle name="Input 18 5 2" xfId="2010" xr:uid="{00000000-0005-0000-0000-0000D4070000}"/>
    <cellStyle name="Input 18 5 2 2" xfId="2011" xr:uid="{00000000-0005-0000-0000-0000D5070000}"/>
    <cellStyle name="Input 18 5 2 3" xfId="2012" xr:uid="{00000000-0005-0000-0000-0000D6070000}"/>
    <cellStyle name="Input 18 5 3" xfId="2013" xr:uid="{00000000-0005-0000-0000-0000D7070000}"/>
    <cellStyle name="Input 18 5 4" xfId="2014" xr:uid="{00000000-0005-0000-0000-0000D8070000}"/>
    <cellStyle name="Input 18 6" xfId="2015" xr:uid="{00000000-0005-0000-0000-0000D9070000}"/>
    <cellStyle name="Input 18 6 2" xfId="2016" xr:uid="{00000000-0005-0000-0000-0000DA070000}"/>
    <cellStyle name="Input 18 6 3" xfId="2017" xr:uid="{00000000-0005-0000-0000-0000DB070000}"/>
    <cellStyle name="Input 18 7" xfId="2018" xr:uid="{00000000-0005-0000-0000-0000DC070000}"/>
    <cellStyle name="Input 18 8" xfId="2019" xr:uid="{00000000-0005-0000-0000-0000DD070000}"/>
    <cellStyle name="Input 19" xfId="2020" xr:uid="{00000000-0005-0000-0000-0000DE070000}"/>
    <cellStyle name="Input 19 2" xfId="2021" xr:uid="{00000000-0005-0000-0000-0000DF070000}"/>
    <cellStyle name="Input 19 2 2" xfId="2022" xr:uid="{00000000-0005-0000-0000-0000E0070000}"/>
    <cellStyle name="Input 19 2 2 2" xfId="2023" xr:uid="{00000000-0005-0000-0000-0000E1070000}"/>
    <cellStyle name="Input 19 2 2 3" xfId="2024" xr:uid="{00000000-0005-0000-0000-0000E2070000}"/>
    <cellStyle name="Input 19 2 3" xfId="2025" xr:uid="{00000000-0005-0000-0000-0000E3070000}"/>
    <cellStyle name="Input 19 2 4" xfId="2026" xr:uid="{00000000-0005-0000-0000-0000E4070000}"/>
    <cellStyle name="Input 19 3" xfId="2027" xr:uid="{00000000-0005-0000-0000-0000E5070000}"/>
    <cellStyle name="Input 19 3 2" xfId="2028" xr:uid="{00000000-0005-0000-0000-0000E6070000}"/>
    <cellStyle name="Input 19 3 2 2" xfId="2029" xr:uid="{00000000-0005-0000-0000-0000E7070000}"/>
    <cellStyle name="Input 19 3 2 3" xfId="2030" xr:uid="{00000000-0005-0000-0000-0000E8070000}"/>
    <cellStyle name="Input 19 3 3" xfId="2031" xr:uid="{00000000-0005-0000-0000-0000E9070000}"/>
    <cellStyle name="Input 19 3 4" xfId="2032" xr:uid="{00000000-0005-0000-0000-0000EA070000}"/>
    <cellStyle name="Input 19 4" xfId="2033" xr:uid="{00000000-0005-0000-0000-0000EB070000}"/>
    <cellStyle name="Input 19 4 2" xfId="2034" xr:uid="{00000000-0005-0000-0000-0000EC070000}"/>
    <cellStyle name="Input 19 4 2 2" xfId="2035" xr:uid="{00000000-0005-0000-0000-0000ED070000}"/>
    <cellStyle name="Input 19 4 2 3" xfId="2036" xr:uid="{00000000-0005-0000-0000-0000EE070000}"/>
    <cellStyle name="Input 19 4 3" xfId="2037" xr:uid="{00000000-0005-0000-0000-0000EF070000}"/>
    <cellStyle name="Input 19 4 4" xfId="2038" xr:uid="{00000000-0005-0000-0000-0000F0070000}"/>
    <cellStyle name="Input 19 5" xfId="2039" xr:uid="{00000000-0005-0000-0000-0000F1070000}"/>
    <cellStyle name="Input 19 5 2" xfId="2040" xr:uid="{00000000-0005-0000-0000-0000F2070000}"/>
    <cellStyle name="Input 19 5 2 2" xfId="2041" xr:uid="{00000000-0005-0000-0000-0000F3070000}"/>
    <cellStyle name="Input 19 5 2 3" xfId="2042" xr:uid="{00000000-0005-0000-0000-0000F4070000}"/>
    <cellStyle name="Input 19 5 3" xfId="2043" xr:uid="{00000000-0005-0000-0000-0000F5070000}"/>
    <cellStyle name="Input 19 5 4" xfId="2044" xr:uid="{00000000-0005-0000-0000-0000F6070000}"/>
    <cellStyle name="Input 19 6" xfId="2045" xr:uid="{00000000-0005-0000-0000-0000F7070000}"/>
    <cellStyle name="Input 19 6 2" xfId="2046" xr:uid="{00000000-0005-0000-0000-0000F8070000}"/>
    <cellStyle name="Input 19 6 3" xfId="2047" xr:uid="{00000000-0005-0000-0000-0000F9070000}"/>
    <cellStyle name="Input 19 7" xfId="2048" xr:uid="{00000000-0005-0000-0000-0000FA070000}"/>
    <cellStyle name="Input 19 8" xfId="2049" xr:uid="{00000000-0005-0000-0000-0000FB070000}"/>
    <cellStyle name="Input 2" xfId="2050" xr:uid="{00000000-0005-0000-0000-0000FC070000}"/>
    <cellStyle name="Input 2 2" xfId="2051" xr:uid="{00000000-0005-0000-0000-0000FD070000}"/>
    <cellStyle name="Input 2 2 2" xfId="2052" xr:uid="{00000000-0005-0000-0000-0000FE070000}"/>
    <cellStyle name="Input 2 2 2 2" xfId="2053" xr:uid="{00000000-0005-0000-0000-0000FF070000}"/>
    <cellStyle name="Input 2 2 2 3" xfId="2054" xr:uid="{00000000-0005-0000-0000-000000080000}"/>
    <cellStyle name="Input 2 2 3" xfId="2055" xr:uid="{00000000-0005-0000-0000-000001080000}"/>
    <cellStyle name="Input 2 2 4" xfId="2056" xr:uid="{00000000-0005-0000-0000-000002080000}"/>
    <cellStyle name="Input 2 3" xfId="2057" xr:uid="{00000000-0005-0000-0000-000003080000}"/>
    <cellStyle name="Input 2 3 2" xfId="2058" xr:uid="{00000000-0005-0000-0000-000004080000}"/>
    <cellStyle name="Input 2 3 2 2" xfId="2059" xr:uid="{00000000-0005-0000-0000-000005080000}"/>
    <cellStyle name="Input 2 3 2 3" xfId="2060" xr:uid="{00000000-0005-0000-0000-000006080000}"/>
    <cellStyle name="Input 2 3 3" xfId="2061" xr:uid="{00000000-0005-0000-0000-000007080000}"/>
    <cellStyle name="Input 2 3 4" xfId="2062" xr:uid="{00000000-0005-0000-0000-000008080000}"/>
    <cellStyle name="Input 2 4" xfId="2063" xr:uid="{00000000-0005-0000-0000-000009080000}"/>
    <cellStyle name="Input 2 4 2" xfId="2064" xr:uid="{00000000-0005-0000-0000-00000A080000}"/>
    <cellStyle name="Input 2 4 2 2" xfId="2065" xr:uid="{00000000-0005-0000-0000-00000B080000}"/>
    <cellStyle name="Input 2 4 2 3" xfId="2066" xr:uid="{00000000-0005-0000-0000-00000C080000}"/>
    <cellStyle name="Input 2 4 3" xfId="2067" xr:uid="{00000000-0005-0000-0000-00000D080000}"/>
    <cellStyle name="Input 2 4 4" xfId="2068" xr:uid="{00000000-0005-0000-0000-00000E080000}"/>
    <cellStyle name="Input 2 5" xfId="2069" xr:uid="{00000000-0005-0000-0000-00000F080000}"/>
    <cellStyle name="Input 2 5 2" xfId="2070" xr:uid="{00000000-0005-0000-0000-000010080000}"/>
    <cellStyle name="Input 2 5 2 2" xfId="2071" xr:uid="{00000000-0005-0000-0000-000011080000}"/>
    <cellStyle name="Input 2 5 2 3" xfId="2072" xr:uid="{00000000-0005-0000-0000-000012080000}"/>
    <cellStyle name="Input 2 5 3" xfId="2073" xr:uid="{00000000-0005-0000-0000-000013080000}"/>
    <cellStyle name="Input 2 5 4" xfId="2074" xr:uid="{00000000-0005-0000-0000-000014080000}"/>
    <cellStyle name="Input 2 6" xfId="2075" xr:uid="{00000000-0005-0000-0000-000015080000}"/>
    <cellStyle name="Input 2 6 2" xfId="2076" xr:uid="{00000000-0005-0000-0000-000016080000}"/>
    <cellStyle name="Input 2 6 3" xfId="2077" xr:uid="{00000000-0005-0000-0000-000017080000}"/>
    <cellStyle name="Input 2 7" xfId="2078" xr:uid="{00000000-0005-0000-0000-000018080000}"/>
    <cellStyle name="Input 2 8" xfId="2079" xr:uid="{00000000-0005-0000-0000-000019080000}"/>
    <cellStyle name="Input 20" xfId="2080" xr:uid="{00000000-0005-0000-0000-00001A080000}"/>
    <cellStyle name="Input 20 2" xfId="2081" xr:uid="{00000000-0005-0000-0000-00001B080000}"/>
    <cellStyle name="Input 20 2 2" xfId="2082" xr:uid="{00000000-0005-0000-0000-00001C080000}"/>
    <cellStyle name="Input 20 2 2 2" xfId="2083" xr:uid="{00000000-0005-0000-0000-00001D080000}"/>
    <cellStyle name="Input 20 2 2 3" xfId="2084" xr:uid="{00000000-0005-0000-0000-00001E080000}"/>
    <cellStyle name="Input 20 2 3" xfId="2085" xr:uid="{00000000-0005-0000-0000-00001F080000}"/>
    <cellStyle name="Input 20 2 4" xfId="2086" xr:uid="{00000000-0005-0000-0000-000020080000}"/>
    <cellStyle name="Input 20 3" xfId="2087" xr:uid="{00000000-0005-0000-0000-000021080000}"/>
    <cellStyle name="Input 20 3 2" xfId="2088" xr:uid="{00000000-0005-0000-0000-000022080000}"/>
    <cellStyle name="Input 20 3 2 2" xfId="2089" xr:uid="{00000000-0005-0000-0000-000023080000}"/>
    <cellStyle name="Input 20 3 2 3" xfId="2090" xr:uid="{00000000-0005-0000-0000-000024080000}"/>
    <cellStyle name="Input 20 3 3" xfId="2091" xr:uid="{00000000-0005-0000-0000-000025080000}"/>
    <cellStyle name="Input 20 3 4" xfId="2092" xr:uid="{00000000-0005-0000-0000-000026080000}"/>
    <cellStyle name="Input 20 4" xfId="2093" xr:uid="{00000000-0005-0000-0000-000027080000}"/>
    <cellStyle name="Input 20 4 2" xfId="2094" xr:uid="{00000000-0005-0000-0000-000028080000}"/>
    <cellStyle name="Input 20 4 2 2" xfId="2095" xr:uid="{00000000-0005-0000-0000-000029080000}"/>
    <cellStyle name="Input 20 4 2 3" xfId="2096" xr:uid="{00000000-0005-0000-0000-00002A080000}"/>
    <cellStyle name="Input 20 4 3" xfId="2097" xr:uid="{00000000-0005-0000-0000-00002B080000}"/>
    <cellStyle name="Input 20 4 4" xfId="2098" xr:uid="{00000000-0005-0000-0000-00002C080000}"/>
    <cellStyle name="Input 20 5" xfId="2099" xr:uid="{00000000-0005-0000-0000-00002D080000}"/>
    <cellStyle name="Input 20 5 2" xfId="2100" xr:uid="{00000000-0005-0000-0000-00002E080000}"/>
    <cellStyle name="Input 20 5 2 2" xfId="2101" xr:uid="{00000000-0005-0000-0000-00002F080000}"/>
    <cellStyle name="Input 20 5 2 3" xfId="2102" xr:uid="{00000000-0005-0000-0000-000030080000}"/>
    <cellStyle name="Input 20 5 3" xfId="2103" xr:uid="{00000000-0005-0000-0000-000031080000}"/>
    <cellStyle name="Input 20 5 4" xfId="2104" xr:uid="{00000000-0005-0000-0000-000032080000}"/>
    <cellStyle name="Input 20 6" xfId="2105" xr:uid="{00000000-0005-0000-0000-000033080000}"/>
    <cellStyle name="Input 20 6 2" xfId="2106" xr:uid="{00000000-0005-0000-0000-000034080000}"/>
    <cellStyle name="Input 20 6 3" xfId="2107" xr:uid="{00000000-0005-0000-0000-000035080000}"/>
    <cellStyle name="Input 20 7" xfId="2108" xr:uid="{00000000-0005-0000-0000-000036080000}"/>
    <cellStyle name="Input 20 8" xfId="2109" xr:uid="{00000000-0005-0000-0000-000037080000}"/>
    <cellStyle name="Input 21" xfId="2110" xr:uid="{00000000-0005-0000-0000-000038080000}"/>
    <cellStyle name="Input 21 2" xfId="2111" xr:uid="{00000000-0005-0000-0000-000039080000}"/>
    <cellStyle name="Input 21 2 2" xfId="2112" xr:uid="{00000000-0005-0000-0000-00003A080000}"/>
    <cellStyle name="Input 21 2 2 2" xfId="2113" xr:uid="{00000000-0005-0000-0000-00003B080000}"/>
    <cellStyle name="Input 21 2 2 3" xfId="2114" xr:uid="{00000000-0005-0000-0000-00003C080000}"/>
    <cellStyle name="Input 21 2 3" xfId="2115" xr:uid="{00000000-0005-0000-0000-00003D080000}"/>
    <cellStyle name="Input 21 2 4" xfId="2116" xr:uid="{00000000-0005-0000-0000-00003E080000}"/>
    <cellStyle name="Input 21 3" xfId="2117" xr:uid="{00000000-0005-0000-0000-00003F080000}"/>
    <cellStyle name="Input 21 3 2" xfId="2118" xr:uid="{00000000-0005-0000-0000-000040080000}"/>
    <cellStyle name="Input 21 3 2 2" xfId="2119" xr:uid="{00000000-0005-0000-0000-000041080000}"/>
    <cellStyle name="Input 21 3 2 3" xfId="2120" xr:uid="{00000000-0005-0000-0000-000042080000}"/>
    <cellStyle name="Input 21 3 3" xfId="2121" xr:uid="{00000000-0005-0000-0000-000043080000}"/>
    <cellStyle name="Input 21 3 4" xfId="2122" xr:uid="{00000000-0005-0000-0000-000044080000}"/>
    <cellStyle name="Input 21 4" xfId="2123" xr:uid="{00000000-0005-0000-0000-000045080000}"/>
    <cellStyle name="Input 21 4 2" xfId="2124" xr:uid="{00000000-0005-0000-0000-000046080000}"/>
    <cellStyle name="Input 21 4 2 2" xfId="2125" xr:uid="{00000000-0005-0000-0000-000047080000}"/>
    <cellStyle name="Input 21 4 2 3" xfId="2126" xr:uid="{00000000-0005-0000-0000-000048080000}"/>
    <cellStyle name="Input 21 4 3" xfId="2127" xr:uid="{00000000-0005-0000-0000-000049080000}"/>
    <cellStyle name="Input 21 4 4" xfId="2128" xr:uid="{00000000-0005-0000-0000-00004A080000}"/>
    <cellStyle name="Input 21 5" xfId="2129" xr:uid="{00000000-0005-0000-0000-00004B080000}"/>
    <cellStyle name="Input 21 5 2" xfId="2130" xr:uid="{00000000-0005-0000-0000-00004C080000}"/>
    <cellStyle name="Input 21 5 2 2" xfId="2131" xr:uid="{00000000-0005-0000-0000-00004D080000}"/>
    <cellStyle name="Input 21 5 2 3" xfId="2132" xr:uid="{00000000-0005-0000-0000-00004E080000}"/>
    <cellStyle name="Input 21 5 3" xfId="2133" xr:uid="{00000000-0005-0000-0000-00004F080000}"/>
    <cellStyle name="Input 21 5 4" xfId="2134" xr:uid="{00000000-0005-0000-0000-000050080000}"/>
    <cellStyle name="Input 21 6" xfId="2135" xr:uid="{00000000-0005-0000-0000-000051080000}"/>
    <cellStyle name="Input 21 6 2" xfId="2136" xr:uid="{00000000-0005-0000-0000-000052080000}"/>
    <cellStyle name="Input 21 6 3" xfId="2137" xr:uid="{00000000-0005-0000-0000-000053080000}"/>
    <cellStyle name="Input 21 7" xfId="2138" xr:uid="{00000000-0005-0000-0000-000054080000}"/>
    <cellStyle name="Input 21 8" xfId="2139" xr:uid="{00000000-0005-0000-0000-000055080000}"/>
    <cellStyle name="Input 22" xfId="2140" xr:uid="{00000000-0005-0000-0000-000056080000}"/>
    <cellStyle name="Input 22 2" xfId="2141" xr:uid="{00000000-0005-0000-0000-000057080000}"/>
    <cellStyle name="Input 22 2 2" xfId="2142" xr:uid="{00000000-0005-0000-0000-000058080000}"/>
    <cellStyle name="Input 22 2 2 2" xfId="2143" xr:uid="{00000000-0005-0000-0000-000059080000}"/>
    <cellStyle name="Input 22 2 2 3" xfId="2144" xr:uid="{00000000-0005-0000-0000-00005A080000}"/>
    <cellStyle name="Input 22 2 3" xfId="2145" xr:uid="{00000000-0005-0000-0000-00005B080000}"/>
    <cellStyle name="Input 22 2 4" xfId="2146" xr:uid="{00000000-0005-0000-0000-00005C080000}"/>
    <cellStyle name="Input 22 3" xfId="2147" xr:uid="{00000000-0005-0000-0000-00005D080000}"/>
    <cellStyle name="Input 22 3 2" xfId="2148" xr:uid="{00000000-0005-0000-0000-00005E080000}"/>
    <cellStyle name="Input 22 3 2 2" xfId="2149" xr:uid="{00000000-0005-0000-0000-00005F080000}"/>
    <cellStyle name="Input 22 3 2 3" xfId="2150" xr:uid="{00000000-0005-0000-0000-000060080000}"/>
    <cellStyle name="Input 22 3 3" xfId="2151" xr:uid="{00000000-0005-0000-0000-000061080000}"/>
    <cellStyle name="Input 22 3 4" xfId="2152" xr:uid="{00000000-0005-0000-0000-000062080000}"/>
    <cellStyle name="Input 22 4" xfId="2153" xr:uid="{00000000-0005-0000-0000-000063080000}"/>
    <cellStyle name="Input 22 4 2" xfId="2154" xr:uid="{00000000-0005-0000-0000-000064080000}"/>
    <cellStyle name="Input 22 4 2 2" xfId="2155" xr:uid="{00000000-0005-0000-0000-000065080000}"/>
    <cellStyle name="Input 22 4 2 3" xfId="2156" xr:uid="{00000000-0005-0000-0000-000066080000}"/>
    <cellStyle name="Input 22 4 3" xfId="2157" xr:uid="{00000000-0005-0000-0000-000067080000}"/>
    <cellStyle name="Input 22 4 4" xfId="2158" xr:uid="{00000000-0005-0000-0000-000068080000}"/>
    <cellStyle name="Input 22 5" xfId="2159" xr:uid="{00000000-0005-0000-0000-000069080000}"/>
    <cellStyle name="Input 22 5 2" xfId="2160" xr:uid="{00000000-0005-0000-0000-00006A080000}"/>
    <cellStyle name="Input 22 5 2 2" xfId="2161" xr:uid="{00000000-0005-0000-0000-00006B080000}"/>
    <cellStyle name="Input 22 5 2 3" xfId="2162" xr:uid="{00000000-0005-0000-0000-00006C080000}"/>
    <cellStyle name="Input 22 5 3" xfId="2163" xr:uid="{00000000-0005-0000-0000-00006D080000}"/>
    <cellStyle name="Input 22 5 4" xfId="2164" xr:uid="{00000000-0005-0000-0000-00006E080000}"/>
    <cellStyle name="Input 22 6" xfId="2165" xr:uid="{00000000-0005-0000-0000-00006F080000}"/>
    <cellStyle name="Input 22 6 2" xfId="2166" xr:uid="{00000000-0005-0000-0000-000070080000}"/>
    <cellStyle name="Input 22 6 3" xfId="2167" xr:uid="{00000000-0005-0000-0000-000071080000}"/>
    <cellStyle name="Input 22 7" xfId="2168" xr:uid="{00000000-0005-0000-0000-000072080000}"/>
    <cellStyle name="Input 22 8" xfId="2169" xr:uid="{00000000-0005-0000-0000-000073080000}"/>
    <cellStyle name="Input 23" xfId="2170" xr:uid="{00000000-0005-0000-0000-000074080000}"/>
    <cellStyle name="Input 23 2" xfId="2171" xr:uid="{00000000-0005-0000-0000-000075080000}"/>
    <cellStyle name="Input 23 2 2" xfId="2172" xr:uid="{00000000-0005-0000-0000-000076080000}"/>
    <cellStyle name="Input 23 2 2 2" xfId="2173" xr:uid="{00000000-0005-0000-0000-000077080000}"/>
    <cellStyle name="Input 23 2 2 3" xfId="2174" xr:uid="{00000000-0005-0000-0000-000078080000}"/>
    <cellStyle name="Input 23 2 3" xfId="2175" xr:uid="{00000000-0005-0000-0000-000079080000}"/>
    <cellStyle name="Input 23 2 4" xfId="2176" xr:uid="{00000000-0005-0000-0000-00007A080000}"/>
    <cellStyle name="Input 23 3" xfId="2177" xr:uid="{00000000-0005-0000-0000-00007B080000}"/>
    <cellStyle name="Input 23 3 2" xfId="2178" xr:uid="{00000000-0005-0000-0000-00007C080000}"/>
    <cellStyle name="Input 23 3 2 2" xfId="2179" xr:uid="{00000000-0005-0000-0000-00007D080000}"/>
    <cellStyle name="Input 23 3 2 3" xfId="2180" xr:uid="{00000000-0005-0000-0000-00007E080000}"/>
    <cellStyle name="Input 23 3 3" xfId="2181" xr:uid="{00000000-0005-0000-0000-00007F080000}"/>
    <cellStyle name="Input 23 3 4" xfId="2182" xr:uid="{00000000-0005-0000-0000-000080080000}"/>
    <cellStyle name="Input 23 4" xfId="2183" xr:uid="{00000000-0005-0000-0000-000081080000}"/>
    <cellStyle name="Input 23 4 2" xfId="2184" xr:uid="{00000000-0005-0000-0000-000082080000}"/>
    <cellStyle name="Input 23 4 2 2" xfId="2185" xr:uid="{00000000-0005-0000-0000-000083080000}"/>
    <cellStyle name="Input 23 4 2 3" xfId="2186" xr:uid="{00000000-0005-0000-0000-000084080000}"/>
    <cellStyle name="Input 23 4 3" xfId="2187" xr:uid="{00000000-0005-0000-0000-000085080000}"/>
    <cellStyle name="Input 23 4 4" xfId="2188" xr:uid="{00000000-0005-0000-0000-000086080000}"/>
    <cellStyle name="Input 23 5" xfId="2189" xr:uid="{00000000-0005-0000-0000-000087080000}"/>
    <cellStyle name="Input 23 5 2" xfId="2190" xr:uid="{00000000-0005-0000-0000-000088080000}"/>
    <cellStyle name="Input 23 5 2 2" xfId="2191" xr:uid="{00000000-0005-0000-0000-000089080000}"/>
    <cellStyle name="Input 23 5 2 3" xfId="2192" xr:uid="{00000000-0005-0000-0000-00008A080000}"/>
    <cellStyle name="Input 23 5 3" xfId="2193" xr:uid="{00000000-0005-0000-0000-00008B080000}"/>
    <cellStyle name="Input 23 5 4" xfId="2194" xr:uid="{00000000-0005-0000-0000-00008C080000}"/>
    <cellStyle name="Input 23 6" xfId="2195" xr:uid="{00000000-0005-0000-0000-00008D080000}"/>
    <cellStyle name="Input 23 6 2" xfId="2196" xr:uid="{00000000-0005-0000-0000-00008E080000}"/>
    <cellStyle name="Input 23 6 3" xfId="2197" xr:uid="{00000000-0005-0000-0000-00008F080000}"/>
    <cellStyle name="Input 23 7" xfId="2198" xr:uid="{00000000-0005-0000-0000-000090080000}"/>
    <cellStyle name="Input 23 8" xfId="2199" xr:uid="{00000000-0005-0000-0000-000091080000}"/>
    <cellStyle name="Input 3" xfId="2200" xr:uid="{00000000-0005-0000-0000-000092080000}"/>
    <cellStyle name="Input 3 2" xfId="2201" xr:uid="{00000000-0005-0000-0000-000093080000}"/>
    <cellStyle name="Input 3 2 2" xfId="2202" xr:uid="{00000000-0005-0000-0000-000094080000}"/>
    <cellStyle name="Input 3 2 2 2" xfId="2203" xr:uid="{00000000-0005-0000-0000-000095080000}"/>
    <cellStyle name="Input 3 2 2 3" xfId="2204" xr:uid="{00000000-0005-0000-0000-000096080000}"/>
    <cellStyle name="Input 3 2 3" xfId="2205" xr:uid="{00000000-0005-0000-0000-000097080000}"/>
    <cellStyle name="Input 3 2 4" xfId="2206" xr:uid="{00000000-0005-0000-0000-000098080000}"/>
    <cellStyle name="Input 3 3" xfId="2207" xr:uid="{00000000-0005-0000-0000-000099080000}"/>
    <cellStyle name="Input 3 3 2" xfId="2208" xr:uid="{00000000-0005-0000-0000-00009A080000}"/>
    <cellStyle name="Input 3 3 2 2" xfId="2209" xr:uid="{00000000-0005-0000-0000-00009B080000}"/>
    <cellStyle name="Input 3 3 2 3" xfId="2210" xr:uid="{00000000-0005-0000-0000-00009C080000}"/>
    <cellStyle name="Input 3 3 3" xfId="2211" xr:uid="{00000000-0005-0000-0000-00009D080000}"/>
    <cellStyle name="Input 3 3 4" xfId="2212" xr:uid="{00000000-0005-0000-0000-00009E080000}"/>
    <cellStyle name="Input 3 4" xfId="2213" xr:uid="{00000000-0005-0000-0000-00009F080000}"/>
    <cellStyle name="Input 3 4 2" xfId="2214" xr:uid="{00000000-0005-0000-0000-0000A0080000}"/>
    <cellStyle name="Input 3 4 2 2" xfId="2215" xr:uid="{00000000-0005-0000-0000-0000A1080000}"/>
    <cellStyle name="Input 3 4 2 3" xfId="2216" xr:uid="{00000000-0005-0000-0000-0000A2080000}"/>
    <cellStyle name="Input 3 4 3" xfId="2217" xr:uid="{00000000-0005-0000-0000-0000A3080000}"/>
    <cellStyle name="Input 3 4 4" xfId="2218" xr:uid="{00000000-0005-0000-0000-0000A4080000}"/>
    <cellStyle name="Input 3 5" xfId="2219" xr:uid="{00000000-0005-0000-0000-0000A5080000}"/>
    <cellStyle name="Input 3 5 2" xfId="2220" xr:uid="{00000000-0005-0000-0000-0000A6080000}"/>
    <cellStyle name="Input 3 5 2 2" xfId="2221" xr:uid="{00000000-0005-0000-0000-0000A7080000}"/>
    <cellStyle name="Input 3 5 2 3" xfId="2222" xr:uid="{00000000-0005-0000-0000-0000A8080000}"/>
    <cellStyle name="Input 3 5 3" xfId="2223" xr:uid="{00000000-0005-0000-0000-0000A9080000}"/>
    <cellStyle name="Input 3 5 4" xfId="2224" xr:uid="{00000000-0005-0000-0000-0000AA080000}"/>
    <cellStyle name="Input 3 6" xfId="2225" xr:uid="{00000000-0005-0000-0000-0000AB080000}"/>
    <cellStyle name="Input 3 6 2" xfId="2226" xr:uid="{00000000-0005-0000-0000-0000AC080000}"/>
    <cellStyle name="Input 3 6 3" xfId="2227" xr:uid="{00000000-0005-0000-0000-0000AD080000}"/>
    <cellStyle name="Input 3 7" xfId="2228" xr:uid="{00000000-0005-0000-0000-0000AE080000}"/>
    <cellStyle name="Input 3 8" xfId="2229" xr:uid="{00000000-0005-0000-0000-0000AF080000}"/>
    <cellStyle name="Input 4" xfId="2230" xr:uid="{00000000-0005-0000-0000-0000B0080000}"/>
    <cellStyle name="Input 4 2" xfId="2231" xr:uid="{00000000-0005-0000-0000-0000B1080000}"/>
    <cellStyle name="Input 4 2 2" xfId="2232" xr:uid="{00000000-0005-0000-0000-0000B2080000}"/>
    <cellStyle name="Input 4 2 2 2" xfId="2233" xr:uid="{00000000-0005-0000-0000-0000B3080000}"/>
    <cellStyle name="Input 4 2 2 3" xfId="2234" xr:uid="{00000000-0005-0000-0000-0000B4080000}"/>
    <cellStyle name="Input 4 2 3" xfId="2235" xr:uid="{00000000-0005-0000-0000-0000B5080000}"/>
    <cellStyle name="Input 4 2 4" xfId="2236" xr:uid="{00000000-0005-0000-0000-0000B6080000}"/>
    <cellStyle name="Input 4 3" xfId="2237" xr:uid="{00000000-0005-0000-0000-0000B7080000}"/>
    <cellStyle name="Input 4 3 2" xfId="2238" xr:uid="{00000000-0005-0000-0000-0000B8080000}"/>
    <cellStyle name="Input 4 3 2 2" xfId="2239" xr:uid="{00000000-0005-0000-0000-0000B9080000}"/>
    <cellStyle name="Input 4 3 2 3" xfId="2240" xr:uid="{00000000-0005-0000-0000-0000BA080000}"/>
    <cellStyle name="Input 4 3 3" xfId="2241" xr:uid="{00000000-0005-0000-0000-0000BB080000}"/>
    <cellStyle name="Input 4 3 4" xfId="2242" xr:uid="{00000000-0005-0000-0000-0000BC080000}"/>
    <cellStyle name="Input 4 4" xfId="2243" xr:uid="{00000000-0005-0000-0000-0000BD080000}"/>
    <cellStyle name="Input 4 4 2" xfId="2244" xr:uid="{00000000-0005-0000-0000-0000BE080000}"/>
    <cellStyle name="Input 4 4 2 2" xfId="2245" xr:uid="{00000000-0005-0000-0000-0000BF080000}"/>
    <cellStyle name="Input 4 4 2 3" xfId="2246" xr:uid="{00000000-0005-0000-0000-0000C0080000}"/>
    <cellStyle name="Input 4 4 3" xfId="2247" xr:uid="{00000000-0005-0000-0000-0000C1080000}"/>
    <cellStyle name="Input 4 4 4" xfId="2248" xr:uid="{00000000-0005-0000-0000-0000C2080000}"/>
    <cellStyle name="Input 4 5" xfId="2249" xr:uid="{00000000-0005-0000-0000-0000C3080000}"/>
    <cellStyle name="Input 4 5 2" xfId="2250" xr:uid="{00000000-0005-0000-0000-0000C4080000}"/>
    <cellStyle name="Input 4 5 2 2" xfId="2251" xr:uid="{00000000-0005-0000-0000-0000C5080000}"/>
    <cellStyle name="Input 4 5 2 3" xfId="2252" xr:uid="{00000000-0005-0000-0000-0000C6080000}"/>
    <cellStyle name="Input 4 5 3" xfId="2253" xr:uid="{00000000-0005-0000-0000-0000C7080000}"/>
    <cellStyle name="Input 4 5 4" xfId="2254" xr:uid="{00000000-0005-0000-0000-0000C8080000}"/>
    <cellStyle name="Input 4 6" xfId="2255" xr:uid="{00000000-0005-0000-0000-0000C9080000}"/>
    <cellStyle name="Input 4 6 2" xfId="2256" xr:uid="{00000000-0005-0000-0000-0000CA080000}"/>
    <cellStyle name="Input 4 6 3" xfId="2257" xr:uid="{00000000-0005-0000-0000-0000CB080000}"/>
    <cellStyle name="Input 4 7" xfId="2258" xr:uid="{00000000-0005-0000-0000-0000CC080000}"/>
    <cellStyle name="Input 4 8" xfId="2259" xr:uid="{00000000-0005-0000-0000-0000CD080000}"/>
    <cellStyle name="Input 5" xfId="2260" xr:uid="{00000000-0005-0000-0000-0000CE080000}"/>
    <cellStyle name="Input 5 2" xfId="2261" xr:uid="{00000000-0005-0000-0000-0000CF080000}"/>
    <cellStyle name="Input 5 2 2" xfId="2262" xr:uid="{00000000-0005-0000-0000-0000D0080000}"/>
    <cellStyle name="Input 5 2 2 2" xfId="2263" xr:uid="{00000000-0005-0000-0000-0000D1080000}"/>
    <cellStyle name="Input 5 2 2 3" xfId="2264" xr:uid="{00000000-0005-0000-0000-0000D2080000}"/>
    <cellStyle name="Input 5 2 3" xfId="2265" xr:uid="{00000000-0005-0000-0000-0000D3080000}"/>
    <cellStyle name="Input 5 2 4" xfId="2266" xr:uid="{00000000-0005-0000-0000-0000D4080000}"/>
    <cellStyle name="Input 5 3" xfId="2267" xr:uid="{00000000-0005-0000-0000-0000D5080000}"/>
    <cellStyle name="Input 5 3 2" xfId="2268" xr:uid="{00000000-0005-0000-0000-0000D6080000}"/>
    <cellStyle name="Input 5 3 2 2" xfId="2269" xr:uid="{00000000-0005-0000-0000-0000D7080000}"/>
    <cellStyle name="Input 5 3 2 3" xfId="2270" xr:uid="{00000000-0005-0000-0000-0000D8080000}"/>
    <cellStyle name="Input 5 3 3" xfId="2271" xr:uid="{00000000-0005-0000-0000-0000D9080000}"/>
    <cellStyle name="Input 5 3 4" xfId="2272" xr:uid="{00000000-0005-0000-0000-0000DA080000}"/>
    <cellStyle name="Input 5 4" xfId="2273" xr:uid="{00000000-0005-0000-0000-0000DB080000}"/>
    <cellStyle name="Input 5 4 2" xfId="2274" xr:uid="{00000000-0005-0000-0000-0000DC080000}"/>
    <cellStyle name="Input 5 4 2 2" xfId="2275" xr:uid="{00000000-0005-0000-0000-0000DD080000}"/>
    <cellStyle name="Input 5 4 2 3" xfId="2276" xr:uid="{00000000-0005-0000-0000-0000DE080000}"/>
    <cellStyle name="Input 5 4 3" xfId="2277" xr:uid="{00000000-0005-0000-0000-0000DF080000}"/>
    <cellStyle name="Input 5 4 4" xfId="2278" xr:uid="{00000000-0005-0000-0000-0000E0080000}"/>
    <cellStyle name="Input 5 5" xfId="2279" xr:uid="{00000000-0005-0000-0000-0000E1080000}"/>
    <cellStyle name="Input 5 5 2" xfId="2280" xr:uid="{00000000-0005-0000-0000-0000E2080000}"/>
    <cellStyle name="Input 5 5 2 2" xfId="2281" xr:uid="{00000000-0005-0000-0000-0000E3080000}"/>
    <cellStyle name="Input 5 5 2 3" xfId="2282" xr:uid="{00000000-0005-0000-0000-0000E4080000}"/>
    <cellStyle name="Input 5 5 3" xfId="2283" xr:uid="{00000000-0005-0000-0000-0000E5080000}"/>
    <cellStyle name="Input 5 5 4" xfId="2284" xr:uid="{00000000-0005-0000-0000-0000E6080000}"/>
    <cellStyle name="Input 5 6" xfId="2285" xr:uid="{00000000-0005-0000-0000-0000E7080000}"/>
    <cellStyle name="Input 5 6 2" xfId="2286" xr:uid="{00000000-0005-0000-0000-0000E8080000}"/>
    <cellStyle name="Input 5 6 3" xfId="2287" xr:uid="{00000000-0005-0000-0000-0000E9080000}"/>
    <cellStyle name="Input 5 7" xfId="2288" xr:uid="{00000000-0005-0000-0000-0000EA080000}"/>
    <cellStyle name="Input 5 8" xfId="2289" xr:uid="{00000000-0005-0000-0000-0000EB080000}"/>
    <cellStyle name="Input 6" xfId="2290" xr:uid="{00000000-0005-0000-0000-0000EC080000}"/>
    <cellStyle name="Input 6 2" xfId="2291" xr:uid="{00000000-0005-0000-0000-0000ED080000}"/>
    <cellStyle name="Input 6 2 2" xfId="2292" xr:uid="{00000000-0005-0000-0000-0000EE080000}"/>
    <cellStyle name="Input 6 2 2 2" xfId="2293" xr:uid="{00000000-0005-0000-0000-0000EF080000}"/>
    <cellStyle name="Input 6 2 2 3" xfId="2294" xr:uid="{00000000-0005-0000-0000-0000F0080000}"/>
    <cellStyle name="Input 6 2 3" xfId="2295" xr:uid="{00000000-0005-0000-0000-0000F1080000}"/>
    <cellStyle name="Input 6 2 4" xfId="2296" xr:uid="{00000000-0005-0000-0000-0000F2080000}"/>
    <cellStyle name="Input 6 3" xfId="2297" xr:uid="{00000000-0005-0000-0000-0000F3080000}"/>
    <cellStyle name="Input 6 3 2" xfId="2298" xr:uid="{00000000-0005-0000-0000-0000F4080000}"/>
    <cellStyle name="Input 6 3 2 2" xfId="2299" xr:uid="{00000000-0005-0000-0000-0000F5080000}"/>
    <cellStyle name="Input 6 3 2 3" xfId="2300" xr:uid="{00000000-0005-0000-0000-0000F6080000}"/>
    <cellStyle name="Input 6 3 3" xfId="2301" xr:uid="{00000000-0005-0000-0000-0000F7080000}"/>
    <cellStyle name="Input 6 3 4" xfId="2302" xr:uid="{00000000-0005-0000-0000-0000F8080000}"/>
    <cellStyle name="Input 6 4" xfId="2303" xr:uid="{00000000-0005-0000-0000-0000F9080000}"/>
    <cellStyle name="Input 6 4 2" xfId="2304" xr:uid="{00000000-0005-0000-0000-0000FA080000}"/>
    <cellStyle name="Input 6 4 2 2" xfId="2305" xr:uid="{00000000-0005-0000-0000-0000FB080000}"/>
    <cellStyle name="Input 6 4 2 3" xfId="2306" xr:uid="{00000000-0005-0000-0000-0000FC080000}"/>
    <cellStyle name="Input 6 4 3" xfId="2307" xr:uid="{00000000-0005-0000-0000-0000FD080000}"/>
    <cellStyle name="Input 6 4 4" xfId="2308" xr:uid="{00000000-0005-0000-0000-0000FE080000}"/>
    <cellStyle name="Input 6 5" xfId="2309" xr:uid="{00000000-0005-0000-0000-0000FF080000}"/>
    <cellStyle name="Input 6 5 2" xfId="2310" xr:uid="{00000000-0005-0000-0000-000000090000}"/>
    <cellStyle name="Input 6 5 2 2" xfId="2311" xr:uid="{00000000-0005-0000-0000-000001090000}"/>
    <cellStyle name="Input 6 5 2 3" xfId="2312" xr:uid="{00000000-0005-0000-0000-000002090000}"/>
    <cellStyle name="Input 6 5 3" xfId="2313" xr:uid="{00000000-0005-0000-0000-000003090000}"/>
    <cellStyle name="Input 6 5 4" xfId="2314" xr:uid="{00000000-0005-0000-0000-000004090000}"/>
    <cellStyle name="Input 6 6" xfId="2315" xr:uid="{00000000-0005-0000-0000-000005090000}"/>
    <cellStyle name="Input 6 6 2" xfId="2316" xr:uid="{00000000-0005-0000-0000-000006090000}"/>
    <cellStyle name="Input 6 6 3" xfId="2317" xr:uid="{00000000-0005-0000-0000-000007090000}"/>
    <cellStyle name="Input 6 7" xfId="2318" xr:uid="{00000000-0005-0000-0000-000008090000}"/>
    <cellStyle name="Input 6 8" xfId="2319" xr:uid="{00000000-0005-0000-0000-000009090000}"/>
    <cellStyle name="Input 7" xfId="2320" xr:uid="{00000000-0005-0000-0000-00000A090000}"/>
    <cellStyle name="Input 7 2" xfId="2321" xr:uid="{00000000-0005-0000-0000-00000B090000}"/>
    <cellStyle name="Input 7 2 2" xfId="2322" xr:uid="{00000000-0005-0000-0000-00000C090000}"/>
    <cellStyle name="Input 7 2 2 2" xfId="2323" xr:uid="{00000000-0005-0000-0000-00000D090000}"/>
    <cellStyle name="Input 7 2 2 3" xfId="2324" xr:uid="{00000000-0005-0000-0000-00000E090000}"/>
    <cellStyle name="Input 7 2 3" xfId="2325" xr:uid="{00000000-0005-0000-0000-00000F090000}"/>
    <cellStyle name="Input 7 2 4" xfId="2326" xr:uid="{00000000-0005-0000-0000-000010090000}"/>
    <cellStyle name="Input 7 3" xfId="2327" xr:uid="{00000000-0005-0000-0000-000011090000}"/>
    <cellStyle name="Input 7 3 2" xfId="2328" xr:uid="{00000000-0005-0000-0000-000012090000}"/>
    <cellStyle name="Input 7 3 2 2" xfId="2329" xr:uid="{00000000-0005-0000-0000-000013090000}"/>
    <cellStyle name="Input 7 3 2 3" xfId="2330" xr:uid="{00000000-0005-0000-0000-000014090000}"/>
    <cellStyle name="Input 7 3 3" xfId="2331" xr:uid="{00000000-0005-0000-0000-000015090000}"/>
    <cellStyle name="Input 7 3 4" xfId="2332" xr:uid="{00000000-0005-0000-0000-000016090000}"/>
    <cellStyle name="Input 7 4" xfId="2333" xr:uid="{00000000-0005-0000-0000-000017090000}"/>
    <cellStyle name="Input 7 4 2" xfId="2334" xr:uid="{00000000-0005-0000-0000-000018090000}"/>
    <cellStyle name="Input 7 4 2 2" xfId="2335" xr:uid="{00000000-0005-0000-0000-000019090000}"/>
    <cellStyle name="Input 7 4 2 3" xfId="2336" xr:uid="{00000000-0005-0000-0000-00001A090000}"/>
    <cellStyle name="Input 7 4 3" xfId="2337" xr:uid="{00000000-0005-0000-0000-00001B090000}"/>
    <cellStyle name="Input 7 4 4" xfId="2338" xr:uid="{00000000-0005-0000-0000-00001C090000}"/>
    <cellStyle name="Input 7 5" xfId="2339" xr:uid="{00000000-0005-0000-0000-00001D090000}"/>
    <cellStyle name="Input 7 5 2" xfId="2340" xr:uid="{00000000-0005-0000-0000-00001E090000}"/>
    <cellStyle name="Input 7 5 2 2" xfId="2341" xr:uid="{00000000-0005-0000-0000-00001F090000}"/>
    <cellStyle name="Input 7 5 2 3" xfId="2342" xr:uid="{00000000-0005-0000-0000-000020090000}"/>
    <cellStyle name="Input 7 5 3" xfId="2343" xr:uid="{00000000-0005-0000-0000-000021090000}"/>
    <cellStyle name="Input 7 5 4" xfId="2344" xr:uid="{00000000-0005-0000-0000-000022090000}"/>
    <cellStyle name="Input 7 6" xfId="2345" xr:uid="{00000000-0005-0000-0000-000023090000}"/>
    <cellStyle name="Input 7 6 2" xfId="2346" xr:uid="{00000000-0005-0000-0000-000024090000}"/>
    <cellStyle name="Input 7 6 3" xfId="2347" xr:uid="{00000000-0005-0000-0000-000025090000}"/>
    <cellStyle name="Input 7 7" xfId="2348" xr:uid="{00000000-0005-0000-0000-000026090000}"/>
    <cellStyle name="Input 7 8" xfId="2349" xr:uid="{00000000-0005-0000-0000-000027090000}"/>
    <cellStyle name="Input 8" xfId="2350" xr:uid="{00000000-0005-0000-0000-000028090000}"/>
    <cellStyle name="Input 8 2" xfId="2351" xr:uid="{00000000-0005-0000-0000-000029090000}"/>
    <cellStyle name="Input 8 2 2" xfId="2352" xr:uid="{00000000-0005-0000-0000-00002A090000}"/>
    <cellStyle name="Input 8 2 2 2" xfId="2353" xr:uid="{00000000-0005-0000-0000-00002B090000}"/>
    <cellStyle name="Input 8 2 2 3" xfId="2354" xr:uid="{00000000-0005-0000-0000-00002C090000}"/>
    <cellStyle name="Input 8 2 3" xfId="2355" xr:uid="{00000000-0005-0000-0000-00002D090000}"/>
    <cellStyle name="Input 8 2 4" xfId="2356" xr:uid="{00000000-0005-0000-0000-00002E090000}"/>
    <cellStyle name="Input 8 3" xfId="2357" xr:uid="{00000000-0005-0000-0000-00002F090000}"/>
    <cellStyle name="Input 8 3 2" xfId="2358" xr:uid="{00000000-0005-0000-0000-000030090000}"/>
    <cellStyle name="Input 8 3 2 2" xfId="2359" xr:uid="{00000000-0005-0000-0000-000031090000}"/>
    <cellStyle name="Input 8 3 2 3" xfId="2360" xr:uid="{00000000-0005-0000-0000-000032090000}"/>
    <cellStyle name="Input 8 3 3" xfId="2361" xr:uid="{00000000-0005-0000-0000-000033090000}"/>
    <cellStyle name="Input 8 3 4" xfId="2362" xr:uid="{00000000-0005-0000-0000-000034090000}"/>
    <cellStyle name="Input 8 4" xfId="2363" xr:uid="{00000000-0005-0000-0000-000035090000}"/>
    <cellStyle name="Input 8 4 2" xfId="2364" xr:uid="{00000000-0005-0000-0000-000036090000}"/>
    <cellStyle name="Input 8 4 2 2" xfId="2365" xr:uid="{00000000-0005-0000-0000-000037090000}"/>
    <cellStyle name="Input 8 4 2 3" xfId="2366" xr:uid="{00000000-0005-0000-0000-000038090000}"/>
    <cellStyle name="Input 8 4 3" xfId="2367" xr:uid="{00000000-0005-0000-0000-000039090000}"/>
    <cellStyle name="Input 8 4 4" xfId="2368" xr:uid="{00000000-0005-0000-0000-00003A090000}"/>
    <cellStyle name="Input 8 5" xfId="2369" xr:uid="{00000000-0005-0000-0000-00003B090000}"/>
    <cellStyle name="Input 8 5 2" xfId="2370" xr:uid="{00000000-0005-0000-0000-00003C090000}"/>
    <cellStyle name="Input 8 5 2 2" xfId="2371" xr:uid="{00000000-0005-0000-0000-00003D090000}"/>
    <cellStyle name="Input 8 5 2 3" xfId="2372" xr:uid="{00000000-0005-0000-0000-00003E090000}"/>
    <cellStyle name="Input 8 5 3" xfId="2373" xr:uid="{00000000-0005-0000-0000-00003F090000}"/>
    <cellStyle name="Input 8 5 4" xfId="2374" xr:uid="{00000000-0005-0000-0000-000040090000}"/>
    <cellStyle name="Input 8 6" xfId="2375" xr:uid="{00000000-0005-0000-0000-000041090000}"/>
    <cellStyle name="Input 8 6 2" xfId="2376" xr:uid="{00000000-0005-0000-0000-000042090000}"/>
    <cellStyle name="Input 8 6 3" xfId="2377" xr:uid="{00000000-0005-0000-0000-000043090000}"/>
    <cellStyle name="Input 8 7" xfId="2378" xr:uid="{00000000-0005-0000-0000-000044090000}"/>
    <cellStyle name="Input 8 8" xfId="2379" xr:uid="{00000000-0005-0000-0000-000045090000}"/>
    <cellStyle name="Input 9" xfId="2380" xr:uid="{00000000-0005-0000-0000-000046090000}"/>
    <cellStyle name="Input 9 2" xfId="2381" xr:uid="{00000000-0005-0000-0000-000047090000}"/>
    <cellStyle name="Input 9 2 2" xfId="2382" xr:uid="{00000000-0005-0000-0000-000048090000}"/>
    <cellStyle name="Input 9 2 2 2" xfId="2383" xr:uid="{00000000-0005-0000-0000-000049090000}"/>
    <cellStyle name="Input 9 2 2 3" xfId="2384" xr:uid="{00000000-0005-0000-0000-00004A090000}"/>
    <cellStyle name="Input 9 2 3" xfId="2385" xr:uid="{00000000-0005-0000-0000-00004B090000}"/>
    <cellStyle name="Input 9 2 4" xfId="2386" xr:uid="{00000000-0005-0000-0000-00004C090000}"/>
    <cellStyle name="Input 9 3" xfId="2387" xr:uid="{00000000-0005-0000-0000-00004D090000}"/>
    <cellStyle name="Input 9 3 2" xfId="2388" xr:uid="{00000000-0005-0000-0000-00004E090000}"/>
    <cellStyle name="Input 9 3 2 2" xfId="2389" xr:uid="{00000000-0005-0000-0000-00004F090000}"/>
    <cellStyle name="Input 9 3 2 3" xfId="2390" xr:uid="{00000000-0005-0000-0000-000050090000}"/>
    <cellStyle name="Input 9 3 3" xfId="2391" xr:uid="{00000000-0005-0000-0000-000051090000}"/>
    <cellStyle name="Input 9 3 4" xfId="2392" xr:uid="{00000000-0005-0000-0000-000052090000}"/>
    <cellStyle name="Input 9 4" xfId="2393" xr:uid="{00000000-0005-0000-0000-000053090000}"/>
    <cellStyle name="Input 9 4 2" xfId="2394" xr:uid="{00000000-0005-0000-0000-000054090000}"/>
    <cellStyle name="Input 9 4 2 2" xfId="2395" xr:uid="{00000000-0005-0000-0000-000055090000}"/>
    <cellStyle name="Input 9 4 2 3" xfId="2396" xr:uid="{00000000-0005-0000-0000-000056090000}"/>
    <cellStyle name="Input 9 4 3" xfId="2397" xr:uid="{00000000-0005-0000-0000-000057090000}"/>
    <cellStyle name="Input 9 4 4" xfId="2398" xr:uid="{00000000-0005-0000-0000-000058090000}"/>
    <cellStyle name="Input 9 5" xfId="2399" xr:uid="{00000000-0005-0000-0000-000059090000}"/>
    <cellStyle name="Input 9 5 2" xfId="2400" xr:uid="{00000000-0005-0000-0000-00005A090000}"/>
    <cellStyle name="Input 9 5 2 2" xfId="2401" xr:uid="{00000000-0005-0000-0000-00005B090000}"/>
    <cellStyle name="Input 9 5 2 3" xfId="2402" xr:uid="{00000000-0005-0000-0000-00005C090000}"/>
    <cellStyle name="Input 9 5 3" xfId="2403" xr:uid="{00000000-0005-0000-0000-00005D090000}"/>
    <cellStyle name="Input 9 5 4" xfId="2404" xr:uid="{00000000-0005-0000-0000-00005E090000}"/>
    <cellStyle name="Input 9 6" xfId="2405" xr:uid="{00000000-0005-0000-0000-00005F090000}"/>
    <cellStyle name="Input 9 6 2" xfId="2406" xr:uid="{00000000-0005-0000-0000-000060090000}"/>
    <cellStyle name="Input 9 6 3" xfId="2407" xr:uid="{00000000-0005-0000-0000-000061090000}"/>
    <cellStyle name="Input 9 7" xfId="2408" xr:uid="{00000000-0005-0000-0000-000062090000}"/>
    <cellStyle name="Input 9 8" xfId="2409" xr:uid="{00000000-0005-0000-0000-000063090000}"/>
    <cellStyle name="Linked Cell 10" xfId="2410" xr:uid="{00000000-0005-0000-0000-000064090000}"/>
    <cellStyle name="Linked Cell 11" xfId="2411" xr:uid="{00000000-0005-0000-0000-000065090000}"/>
    <cellStyle name="Linked Cell 12" xfId="2412" xr:uid="{00000000-0005-0000-0000-000066090000}"/>
    <cellStyle name="Linked Cell 13" xfId="2413" xr:uid="{00000000-0005-0000-0000-000067090000}"/>
    <cellStyle name="Linked Cell 14" xfId="2414" xr:uid="{00000000-0005-0000-0000-000068090000}"/>
    <cellStyle name="Linked Cell 15" xfId="2415" xr:uid="{00000000-0005-0000-0000-000069090000}"/>
    <cellStyle name="Linked Cell 16" xfId="2416" xr:uid="{00000000-0005-0000-0000-00006A090000}"/>
    <cellStyle name="Linked Cell 17" xfId="2417" xr:uid="{00000000-0005-0000-0000-00006B090000}"/>
    <cellStyle name="Linked Cell 18" xfId="2418" xr:uid="{00000000-0005-0000-0000-00006C090000}"/>
    <cellStyle name="Linked Cell 19" xfId="2419" xr:uid="{00000000-0005-0000-0000-00006D090000}"/>
    <cellStyle name="Linked Cell 2" xfId="2420" xr:uid="{00000000-0005-0000-0000-00006E090000}"/>
    <cellStyle name="Linked Cell 20" xfId="2421" xr:uid="{00000000-0005-0000-0000-00006F090000}"/>
    <cellStyle name="Linked Cell 21" xfId="2422" xr:uid="{00000000-0005-0000-0000-000070090000}"/>
    <cellStyle name="Linked Cell 22" xfId="2423" xr:uid="{00000000-0005-0000-0000-000071090000}"/>
    <cellStyle name="Linked Cell 23" xfId="2424" xr:uid="{00000000-0005-0000-0000-000072090000}"/>
    <cellStyle name="Linked Cell 3" xfId="2425" xr:uid="{00000000-0005-0000-0000-000073090000}"/>
    <cellStyle name="Linked Cell 4" xfId="2426" xr:uid="{00000000-0005-0000-0000-000074090000}"/>
    <cellStyle name="Linked Cell 5" xfId="2427" xr:uid="{00000000-0005-0000-0000-000075090000}"/>
    <cellStyle name="Linked Cell 6" xfId="2428" xr:uid="{00000000-0005-0000-0000-000076090000}"/>
    <cellStyle name="Linked Cell 7" xfId="2429" xr:uid="{00000000-0005-0000-0000-000077090000}"/>
    <cellStyle name="Linked Cell 8" xfId="2430" xr:uid="{00000000-0005-0000-0000-000078090000}"/>
    <cellStyle name="Linked Cell 9" xfId="2431" xr:uid="{00000000-0005-0000-0000-000079090000}"/>
    <cellStyle name="Neutral 10" xfId="2432" xr:uid="{00000000-0005-0000-0000-00007A090000}"/>
    <cellStyle name="Neutral 11" xfId="2433" xr:uid="{00000000-0005-0000-0000-00007B090000}"/>
    <cellStyle name="Neutral 12" xfId="2434" xr:uid="{00000000-0005-0000-0000-00007C090000}"/>
    <cellStyle name="Neutral 13" xfId="2435" xr:uid="{00000000-0005-0000-0000-00007D090000}"/>
    <cellStyle name="Neutral 14" xfId="2436" xr:uid="{00000000-0005-0000-0000-00007E090000}"/>
    <cellStyle name="Neutral 15" xfId="2437" xr:uid="{00000000-0005-0000-0000-00007F090000}"/>
    <cellStyle name="Neutral 16" xfId="2438" xr:uid="{00000000-0005-0000-0000-000080090000}"/>
    <cellStyle name="Neutral 17" xfId="2439" xr:uid="{00000000-0005-0000-0000-000081090000}"/>
    <cellStyle name="Neutral 18" xfId="2440" xr:uid="{00000000-0005-0000-0000-000082090000}"/>
    <cellStyle name="Neutral 19" xfId="2441" xr:uid="{00000000-0005-0000-0000-000083090000}"/>
    <cellStyle name="Neutral 2" xfId="2442" xr:uid="{00000000-0005-0000-0000-000084090000}"/>
    <cellStyle name="Neutral 20" xfId="2443" xr:uid="{00000000-0005-0000-0000-000085090000}"/>
    <cellStyle name="Neutral 21" xfId="2444" xr:uid="{00000000-0005-0000-0000-000086090000}"/>
    <cellStyle name="Neutral 22" xfId="2445" xr:uid="{00000000-0005-0000-0000-000087090000}"/>
    <cellStyle name="Neutral 23" xfId="2446" xr:uid="{00000000-0005-0000-0000-000088090000}"/>
    <cellStyle name="Neutral 3" xfId="2447" xr:uid="{00000000-0005-0000-0000-000089090000}"/>
    <cellStyle name="Neutral 4" xfId="2448" xr:uid="{00000000-0005-0000-0000-00008A090000}"/>
    <cellStyle name="Neutral 5" xfId="2449" xr:uid="{00000000-0005-0000-0000-00008B090000}"/>
    <cellStyle name="Neutral 6" xfId="2450" xr:uid="{00000000-0005-0000-0000-00008C090000}"/>
    <cellStyle name="Neutral 7" xfId="2451" xr:uid="{00000000-0005-0000-0000-00008D090000}"/>
    <cellStyle name="Neutral 8" xfId="2452" xr:uid="{00000000-0005-0000-0000-00008E090000}"/>
    <cellStyle name="Neutral 9" xfId="2453" xr:uid="{00000000-0005-0000-0000-00008F090000}"/>
    <cellStyle name="Normal" xfId="0" builtinId="0"/>
    <cellStyle name="Normal 10" xfId="2454" xr:uid="{00000000-0005-0000-0000-000091090000}"/>
    <cellStyle name="Normal 10 2" xfId="2455" xr:uid="{00000000-0005-0000-0000-000092090000}"/>
    <cellStyle name="Normal 10 2 2" xfId="2456" xr:uid="{00000000-0005-0000-0000-000093090000}"/>
    <cellStyle name="Normal 10 3" xfId="2457" xr:uid="{00000000-0005-0000-0000-000094090000}"/>
    <cellStyle name="Normal 10 3 2" xfId="2458" xr:uid="{00000000-0005-0000-0000-000095090000}"/>
    <cellStyle name="Normal 10 4" xfId="2459" xr:uid="{00000000-0005-0000-0000-000096090000}"/>
    <cellStyle name="Normal 10 5" xfId="2460" xr:uid="{00000000-0005-0000-0000-000097090000}"/>
    <cellStyle name="Normal 10 6" xfId="2461" xr:uid="{00000000-0005-0000-0000-000098090000}"/>
    <cellStyle name="Normal 10 7" xfId="2462" xr:uid="{00000000-0005-0000-0000-000099090000}"/>
    <cellStyle name="Normal 10 8" xfId="2463" xr:uid="{00000000-0005-0000-0000-00009A090000}"/>
    <cellStyle name="Normal 11" xfId="2464" xr:uid="{00000000-0005-0000-0000-00009B090000}"/>
    <cellStyle name="Normal 11 10" xfId="2465" xr:uid="{00000000-0005-0000-0000-00009C090000}"/>
    <cellStyle name="Normal 11 2" xfId="2466" xr:uid="{00000000-0005-0000-0000-00009D090000}"/>
    <cellStyle name="Normal 11 2 2" xfId="2467" xr:uid="{00000000-0005-0000-0000-00009E090000}"/>
    <cellStyle name="Normal 11 2 3" xfId="2468" xr:uid="{00000000-0005-0000-0000-00009F090000}"/>
    <cellStyle name="Normal 11 2 4" xfId="2469" xr:uid="{00000000-0005-0000-0000-0000A0090000}"/>
    <cellStyle name="Normal 11 2 5" xfId="2470" xr:uid="{00000000-0005-0000-0000-0000A1090000}"/>
    <cellStyle name="Normal 11 3" xfId="2471" xr:uid="{00000000-0005-0000-0000-0000A2090000}"/>
    <cellStyle name="Normal 11 4" xfId="2472" xr:uid="{00000000-0005-0000-0000-0000A3090000}"/>
    <cellStyle name="Normal 11 5" xfId="2473" xr:uid="{00000000-0005-0000-0000-0000A4090000}"/>
    <cellStyle name="Normal 11 6" xfId="2474" xr:uid="{00000000-0005-0000-0000-0000A5090000}"/>
    <cellStyle name="Normal 11 7" xfId="2475" xr:uid="{00000000-0005-0000-0000-0000A6090000}"/>
    <cellStyle name="Normal 11 8" xfId="2476" xr:uid="{00000000-0005-0000-0000-0000A7090000}"/>
    <cellStyle name="Normal 11 9" xfId="2477" xr:uid="{00000000-0005-0000-0000-0000A8090000}"/>
    <cellStyle name="Normal 12" xfId="2478" xr:uid="{00000000-0005-0000-0000-0000A9090000}"/>
    <cellStyle name="Normal 12 2" xfId="2479" xr:uid="{00000000-0005-0000-0000-0000AA090000}"/>
    <cellStyle name="Normal 12 3" xfId="2480" xr:uid="{00000000-0005-0000-0000-0000AB090000}"/>
    <cellStyle name="Normal 12 4" xfId="2481" xr:uid="{00000000-0005-0000-0000-0000AC090000}"/>
    <cellStyle name="Normal 12 4 2" xfId="2482" xr:uid="{00000000-0005-0000-0000-0000AD090000}"/>
    <cellStyle name="Normal 12 4 2 2" xfId="2483" xr:uid="{00000000-0005-0000-0000-0000AE090000}"/>
    <cellStyle name="Normal 12 4 2 2 2" xfId="2484" xr:uid="{00000000-0005-0000-0000-0000AF090000}"/>
    <cellStyle name="Normal 12 4 2 2 3" xfId="2485" xr:uid="{00000000-0005-0000-0000-0000B0090000}"/>
    <cellStyle name="Normal 12 4 2 3" xfId="2486" xr:uid="{00000000-0005-0000-0000-0000B1090000}"/>
    <cellStyle name="Normal 12 4 2 4" xfId="2487" xr:uid="{00000000-0005-0000-0000-0000B2090000}"/>
    <cellStyle name="Normal 12 4 3" xfId="2488" xr:uid="{00000000-0005-0000-0000-0000B3090000}"/>
    <cellStyle name="Normal 12 5" xfId="2489" xr:uid="{00000000-0005-0000-0000-0000B4090000}"/>
    <cellStyle name="Normal 12 5 2" xfId="2490" xr:uid="{00000000-0005-0000-0000-0000B5090000}"/>
    <cellStyle name="Normal 12 5 2 2" xfId="2491" xr:uid="{00000000-0005-0000-0000-0000B6090000}"/>
    <cellStyle name="Normal 12 5 2 2 2" xfId="2492" xr:uid="{00000000-0005-0000-0000-0000B7090000}"/>
    <cellStyle name="Normal 12 5 2 2 3" xfId="2493" xr:uid="{00000000-0005-0000-0000-0000B8090000}"/>
    <cellStyle name="Normal 12 5 2 3" xfId="2494" xr:uid="{00000000-0005-0000-0000-0000B9090000}"/>
    <cellStyle name="Normal 12 5 2 4" xfId="2495" xr:uid="{00000000-0005-0000-0000-0000BA090000}"/>
    <cellStyle name="Normal 12 6" xfId="2496" xr:uid="{00000000-0005-0000-0000-0000BB090000}"/>
    <cellStyle name="Normal 12 7" xfId="2497" xr:uid="{00000000-0005-0000-0000-0000BC090000}"/>
    <cellStyle name="Normal 12 8" xfId="2498" xr:uid="{00000000-0005-0000-0000-0000BD090000}"/>
    <cellStyle name="Normal 12 8 2" xfId="2499" xr:uid="{00000000-0005-0000-0000-0000BE090000}"/>
    <cellStyle name="Normal 12 8 2 2" xfId="2500" xr:uid="{00000000-0005-0000-0000-0000BF090000}"/>
    <cellStyle name="Normal 12 8 2 3" xfId="2501" xr:uid="{00000000-0005-0000-0000-0000C0090000}"/>
    <cellStyle name="Normal 12 8 3" xfId="2502" xr:uid="{00000000-0005-0000-0000-0000C1090000}"/>
    <cellStyle name="Normal 12 8 4" xfId="2503" xr:uid="{00000000-0005-0000-0000-0000C2090000}"/>
    <cellStyle name="Normal 12 9" xfId="2504" xr:uid="{00000000-0005-0000-0000-0000C3090000}"/>
    <cellStyle name="Normal 13" xfId="2505" xr:uid="{00000000-0005-0000-0000-0000C4090000}"/>
    <cellStyle name="Normal 13 2" xfId="2506" xr:uid="{00000000-0005-0000-0000-0000C5090000}"/>
    <cellStyle name="Normal 13 3" xfId="2507" xr:uid="{00000000-0005-0000-0000-0000C6090000}"/>
    <cellStyle name="Normal 13 4" xfId="2508" xr:uid="{00000000-0005-0000-0000-0000C7090000}"/>
    <cellStyle name="Normal 13 5" xfId="2509" xr:uid="{00000000-0005-0000-0000-0000C8090000}"/>
    <cellStyle name="Normal 13 6" xfId="2510" xr:uid="{00000000-0005-0000-0000-0000C9090000}"/>
    <cellStyle name="Normal 13 7" xfId="2511" xr:uid="{00000000-0005-0000-0000-0000CA090000}"/>
    <cellStyle name="Normal 13 8" xfId="2512" xr:uid="{00000000-0005-0000-0000-0000CB090000}"/>
    <cellStyle name="Normal 14" xfId="2513" xr:uid="{00000000-0005-0000-0000-0000CC090000}"/>
    <cellStyle name="Normal 14 2" xfId="2514" xr:uid="{00000000-0005-0000-0000-0000CD090000}"/>
    <cellStyle name="Normal 14 3" xfId="2515" xr:uid="{00000000-0005-0000-0000-0000CE090000}"/>
    <cellStyle name="Normal 14 4" xfId="2516" xr:uid="{00000000-0005-0000-0000-0000CF090000}"/>
    <cellStyle name="Normal 14 5" xfId="2517" xr:uid="{00000000-0005-0000-0000-0000D0090000}"/>
    <cellStyle name="Normal 15" xfId="2518" xr:uid="{00000000-0005-0000-0000-0000D1090000}"/>
    <cellStyle name="Normal 15 2" xfId="2519" xr:uid="{00000000-0005-0000-0000-0000D2090000}"/>
    <cellStyle name="Normal 15 3" xfId="2520" xr:uid="{00000000-0005-0000-0000-0000D3090000}"/>
    <cellStyle name="Normal 15 4" xfId="2521" xr:uid="{00000000-0005-0000-0000-0000D4090000}"/>
    <cellStyle name="Normal 15 5" xfId="2522" xr:uid="{00000000-0005-0000-0000-0000D5090000}"/>
    <cellStyle name="Normal 16" xfId="2523" xr:uid="{00000000-0005-0000-0000-0000D6090000}"/>
    <cellStyle name="Normal 16 2" xfId="2524" xr:uid="{00000000-0005-0000-0000-0000D7090000}"/>
    <cellStyle name="Normal 16 3" xfId="2525" xr:uid="{00000000-0005-0000-0000-0000D8090000}"/>
    <cellStyle name="Normal 16 4" xfId="2526" xr:uid="{00000000-0005-0000-0000-0000D9090000}"/>
    <cellStyle name="Normal 16 5" xfId="2527" xr:uid="{00000000-0005-0000-0000-0000DA090000}"/>
    <cellStyle name="Normal 17" xfId="2528" xr:uid="{00000000-0005-0000-0000-0000DB090000}"/>
    <cellStyle name="Normal 17 2" xfId="2529" xr:uid="{00000000-0005-0000-0000-0000DC090000}"/>
    <cellStyle name="Normal 17 3" xfId="2530" xr:uid="{00000000-0005-0000-0000-0000DD090000}"/>
    <cellStyle name="Normal 17 4" xfId="2531" xr:uid="{00000000-0005-0000-0000-0000DE090000}"/>
    <cellStyle name="Normal 17 5" xfId="2532" xr:uid="{00000000-0005-0000-0000-0000DF090000}"/>
    <cellStyle name="Normal 18" xfId="2533" xr:uid="{00000000-0005-0000-0000-0000E0090000}"/>
    <cellStyle name="Normal 18 2" xfId="2534" xr:uid="{00000000-0005-0000-0000-0000E1090000}"/>
    <cellStyle name="Normal 18 3" xfId="2535" xr:uid="{00000000-0005-0000-0000-0000E2090000}"/>
    <cellStyle name="Normal 18 4" xfId="2536" xr:uid="{00000000-0005-0000-0000-0000E3090000}"/>
    <cellStyle name="Normal 18 5" xfId="2537" xr:uid="{00000000-0005-0000-0000-0000E4090000}"/>
    <cellStyle name="Normal 19" xfId="2538" xr:uid="{00000000-0005-0000-0000-0000E5090000}"/>
    <cellStyle name="Normal 19 2" xfId="2539" xr:uid="{00000000-0005-0000-0000-0000E6090000}"/>
    <cellStyle name="Normal 19 3" xfId="2540" xr:uid="{00000000-0005-0000-0000-0000E7090000}"/>
    <cellStyle name="Normal 19 4" xfId="2541" xr:uid="{00000000-0005-0000-0000-0000E8090000}"/>
    <cellStyle name="Normal 19 5" xfId="2542" xr:uid="{00000000-0005-0000-0000-0000E9090000}"/>
    <cellStyle name="Normal 2" xfId="3" xr:uid="{00000000-0005-0000-0000-0000EA090000}"/>
    <cellStyle name="Normal 2 10" xfId="2543" xr:uid="{00000000-0005-0000-0000-0000EB090000}"/>
    <cellStyle name="Normal 2 11" xfId="2544" xr:uid="{00000000-0005-0000-0000-0000EC090000}"/>
    <cellStyle name="Normal 2 12" xfId="2545" xr:uid="{00000000-0005-0000-0000-0000ED090000}"/>
    <cellStyle name="Normal 2 13" xfId="2546" xr:uid="{00000000-0005-0000-0000-0000EE090000}"/>
    <cellStyle name="Normal 2 14" xfId="2547" xr:uid="{00000000-0005-0000-0000-0000EF090000}"/>
    <cellStyle name="Normal 2 15" xfId="2548" xr:uid="{00000000-0005-0000-0000-0000F0090000}"/>
    <cellStyle name="Normal 2 16" xfId="2549" xr:uid="{00000000-0005-0000-0000-0000F1090000}"/>
    <cellStyle name="Normal 2 17" xfId="2550" xr:uid="{00000000-0005-0000-0000-0000F2090000}"/>
    <cellStyle name="Normal 2 18" xfId="2551" xr:uid="{00000000-0005-0000-0000-0000F3090000}"/>
    <cellStyle name="Normal 2 19" xfId="2552" xr:uid="{00000000-0005-0000-0000-0000F4090000}"/>
    <cellStyle name="Normal 2 2" xfId="2553" xr:uid="{00000000-0005-0000-0000-0000F5090000}"/>
    <cellStyle name="Normal 2 2 2" xfId="2554" xr:uid="{00000000-0005-0000-0000-0000F6090000}"/>
    <cellStyle name="Normal 2 2 2 2" xfId="2555" xr:uid="{00000000-0005-0000-0000-0000F7090000}"/>
    <cellStyle name="Normal 2 2 2 3" xfId="2556" xr:uid="{00000000-0005-0000-0000-0000F8090000}"/>
    <cellStyle name="Normal 2 2 3" xfId="2557" xr:uid="{00000000-0005-0000-0000-0000F9090000}"/>
    <cellStyle name="Normal 2 2 4" xfId="2558" xr:uid="{00000000-0005-0000-0000-0000FA090000}"/>
    <cellStyle name="Normal 2 20" xfId="2559" xr:uid="{00000000-0005-0000-0000-0000FB090000}"/>
    <cellStyle name="Normal 2 21" xfId="2560" xr:uid="{00000000-0005-0000-0000-0000FC090000}"/>
    <cellStyle name="Normal 2 22" xfId="2561" xr:uid="{00000000-0005-0000-0000-0000FD090000}"/>
    <cellStyle name="Normal 2 23" xfId="2562" xr:uid="{00000000-0005-0000-0000-0000FE090000}"/>
    <cellStyle name="Normal 2 24" xfId="2563" xr:uid="{00000000-0005-0000-0000-0000FF090000}"/>
    <cellStyle name="Normal 2 25" xfId="2564" xr:uid="{00000000-0005-0000-0000-0000000A0000}"/>
    <cellStyle name="Normal 2 25 2" xfId="2565" xr:uid="{00000000-0005-0000-0000-0000010A0000}"/>
    <cellStyle name="Normal 2 26" xfId="2566" xr:uid="{00000000-0005-0000-0000-0000020A0000}"/>
    <cellStyle name="Normal 2 3" xfId="2567" xr:uid="{00000000-0005-0000-0000-0000030A0000}"/>
    <cellStyle name="Normal 2 3 2" xfId="2568" xr:uid="{00000000-0005-0000-0000-0000040A0000}"/>
    <cellStyle name="Normal 2 3 2 2" xfId="2569" xr:uid="{00000000-0005-0000-0000-0000050A0000}"/>
    <cellStyle name="Normal 2 3 3" xfId="2570" xr:uid="{00000000-0005-0000-0000-0000060A0000}"/>
    <cellStyle name="Normal 2 4" xfId="2571" xr:uid="{00000000-0005-0000-0000-0000070A0000}"/>
    <cellStyle name="Normal 2 4 2" xfId="2572" xr:uid="{00000000-0005-0000-0000-0000080A0000}"/>
    <cellStyle name="Normal 2 4 2 2" xfId="2573" xr:uid="{00000000-0005-0000-0000-0000090A0000}"/>
    <cellStyle name="Normal 2 4 2 2 2" xfId="2574" xr:uid="{00000000-0005-0000-0000-00000A0A0000}"/>
    <cellStyle name="Normal 2 4 2 2 3" xfId="2575" xr:uid="{00000000-0005-0000-0000-00000B0A0000}"/>
    <cellStyle name="Normal 2 4 2 3" xfId="2576" xr:uid="{00000000-0005-0000-0000-00000C0A0000}"/>
    <cellStyle name="Normal 2 4 2 4" xfId="2577" xr:uid="{00000000-0005-0000-0000-00000D0A0000}"/>
    <cellStyle name="Normal 2 4 3" xfId="2578" xr:uid="{00000000-0005-0000-0000-00000E0A0000}"/>
    <cellStyle name="Normal 2 4 4" xfId="2579" xr:uid="{00000000-0005-0000-0000-00000F0A0000}"/>
    <cellStyle name="Normal 2 4 5" xfId="2580" xr:uid="{00000000-0005-0000-0000-0000100A0000}"/>
    <cellStyle name="Normal 2 5" xfId="2581" xr:uid="{00000000-0005-0000-0000-0000110A0000}"/>
    <cellStyle name="Normal 2 6" xfId="2582" xr:uid="{00000000-0005-0000-0000-0000120A0000}"/>
    <cellStyle name="Normal 2 6 2" xfId="2583" xr:uid="{00000000-0005-0000-0000-0000130A0000}"/>
    <cellStyle name="Normal 2 6 3" xfId="2584" xr:uid="{00000000-0005-0000-0000-0000140A0000}"/>
    <cellStyle name="Normal 2 6 4" xfId="2585" xr:uid="{00000000-0005-0000-0000-0000150A0000}"/>
    <cellStyle name="Normal 2 7" xfId="2586" xr:uid="{00000000-0005-0000-0000-0000160A0000}"/>
    <cellStyle name="Normal 2 7 2" xfId="2587" xr:uid="{00000000-0005-0000-0000-0000170A0000}"/>
    <cellStyle name="Normal 2 8" xfId="2588" xr:uid="{00000000-0005-0000-0000-0000180A0000}"/>
    <cellStyle name="Normal 2 8 2" xfId="2589" xr:uid="{00000000-0005-0000-0000-0000190A0000}"/>
    <cellStyle name="Normal 2 9" xfId="2590" xr:uid="{00000000-0005-0000-0000-00001A0A0000}"/>
    <cellStyle name="Normal 2 9 2" xfId="2591" xr:uid="{00000000-0005-0000-0000-00001B0A0000}"/>
    <cellStyle name="Normal 2 9 3" xfId="2592" xr:uid="{00000000-0005-0000-0000-00001C0A0000}"/>
    <cellStyle name="Normal 2 9 4" xfId="2593" xr:uid="{00000000-0005-0000-0000-00001D0A0000}"/>
    <cellStyle name="Normal 20" xfId="2594" xr:uid="{00000000-0005-0000-0000-00001E0A0000}"/>
    <cellStyle name="Normal 20 2" xfId="2595" xr:uid="{00000000-0005-0000-0000-00001F0A0000}"/>
    <cellStyle name="Normal 20 3" xfId="2596" xr:uid="{00000000-0005-0000-0000-0000200A0000}"/>
    <cellStyle name="Normal 20 4" xfId="2597" xr:uid="{00000000-0005-0000-0000-0000210A0000}"/>
    <cellStyle name="Normal 20 5" xfId="2598" xr:uid="{00000000-0005-0000-0000-0000220A0000}"/>
    <cellStyle name="Normal 21" xfId="2599" xr:uid="{00000000-0005-0000-0000-0000230A0000}"/>
    <cellStyle name="Normal 21 10" xfId="2600" xr:uid="{00000000-0005-0000-0000-0000240A0000}"/>
    <cellStyle name="Normal 21 2" xfId="2601" xr:uid="{00000000-0005-0000-0000-0000250A0000}"/>
    <cellStyle name="Normal 21 2 2" xfId="2602" xr:uid="{00000000-0005-0000-0000-0000260A0000}"/>
    <cellStyle name="Normal 21 2 2 2" xfId="2603" xr:uid="{00000000-0005-0000-0000-0000270A0000}"/>
    <cellStyle name="Normal 21 2 2 2 2" xfId="2604" xr:uid="{00000000-0005-0000-0000-0000280A0000}"/>
    <cellStyle name="Normal 21 2 2 2 2 2" xfId="2605" xr:uid="{00000000-0005-0000-0000-0000290A0000}"/>
    <cellStyle name="Normal 21 2 2 2 2 3" xfId="2606" xr:uid="{00000000-0005-0000-0000-00002A0A0000}"/>
    <cellStyle name="Normal 21 2 2 2 3" xfId="2607" xr:uid="{00000000-0005-0000-0000-00002B0A0000}"/>
    <cellStyle name="Normal 21 2 2 2 4" xfId="2608" xr:uid="{00000000-0005-0000-0000-00002C0A0000}"/>
    <cellStyle name="Normal 21 2 2 3" xfId="2609" xr:uid="{00000000-0005-0000-0000-00002D0A0000}"/>
    <cellStyle name="Normal 21 2 2 3 2" xfId="2610" xr:uid="{00000000-0005-0000-0000-00002E0A0000}"/>
    <cellStyle name="Normal 21 2 2 3 3" xfId="2611" xr:uid="{00000000-0005-0000-0000-00002F0A0000}"/>
    <cellStyle name="Normal 21 2 2 4" xfId="2612" xr:uid="{00000000-0005-0000-0000-0000300A0000}"/>
    <cellStyle name="Normal 21 2 2 5" xfId="2613" xr:uid="{00000000-0005-0000-0000-0000310A0000}"/>
    <cellStyle name="Normal 21 2 3" xfId="2614" xr:uid="{00000000-0005-0000-0000-0000320A0000}"/>
    <cellStyle name="Normal 21 2 3 2" xfId="2615" xr:uid="{00000000-0005-0000-0000-0000330A0000}"/>
    <cellStyle name="Normal 21 2 3 2 2" xfId="2616" xr:uid="{00000000-0005-0000-0000-0000340A0000}"/>
    <cellStyle name="Normal 21 2 3 2 3" xfId="2617" xr:uid="{00000000-0005-0000-0000-0000350A0000}"/>
    <cellStyle name="Normal 21 2 3 3" xfId="2618" xr:uid="{00000000-0005-0000-0000-0000360A0000}"/>
    <cellStyle name="Normal 21 2 3 4" xfId="2619" xr:uid="{00000000-0005-0000-0000-0000370A0000}"/>
    <cellStyle name="Normal 21 2 4" xfId="2620" xr:uid="{00000000-0005-0000-0000-0000380A0000}"/>
    <cellStyle name="Normal 21 3" xfId="2621" xr:uid="{00000000-0005-0000-0000-0000390A0000}"/>
    <cellStyle name="Normal 21 3 2" xfId="2622" xr:uid="{00000000-0005-0000-0000-00003A0A0000}"/>
    <cellStyle name="Normal 21 3 2 2" xfId="2623" xr:uid="{00000000-0005-0000-0000-00003B0A0000}"/>
    <cellStyle name="Normal 21 3 2 2 2" xfId="2624" xr:uid="{00000000-0005-0000-0000-00003C0A0000}"/>
    <cellStyle name="Normal 21 3 2 2 2 2" xfId="2625" xr:uid="{00000000-0005-0000-0000-00003D0A0000}"/>
    <cellStyle name="Normal 21 3 2 2 2 2 2" xfId="2626" xr:uid="{00000000-0005-0000-0000-00003E0A0000}"/>
    <cellStyle name="Normal 21 3 2 2 2 2 3" xfId="2627" xr:uid="{00000000-0005-0000-0000-00003F0A0000}"/>
    <cellStyle name="Normal 21 3 2 2 2 3" xfId="2628" xr:uid="{00000000-0005-0000-0000-0000400A0000}"/>
    <cellStyle name="Normal 21 3 2 2 2 4" xfId="2629" xr:uid="{00000000-0005-0000-0000-0000410A0000}"/>
    <cellStyle name="Normal 21 3 2 2 3" xfId="2630" xr:uid="{00000000-0005-0000-0000-0000420A0000}"/>
    <cellStyle name="Normal 21 3 2 2 3 2" xfId="2631" xr:uid="{00000000-0005-0000-0000-0000430A0000}"/>
    <cellStyle name="Normal 21 3 2 2 3 3" xfId="2632" xr:uid="{00000000-0005-0000-0000-0000440A0000}"/>
    <cellStyle name="Normal 21 3 2 2 4" xfId="2633" xr:uid="{00000000-0005-0000-0000-0000450A0000}"/>
    <cellStyle name="Normal 21 3 2 2 5" xfId="2634" xr:uid="{00000000-0005-0000-0000-0000460A0000}"/>
    <cellStyle name="Normal 21 3 2 3" xfId="2635" xr:uid="{00000000-0005-0000-0000-0000470A0000}"/>
    <cellStyle name="Normal 21 3 2 3 2" xfId="2636" xr:uid="{00000000-0005-0000-0000-0000480A0000}"/>
    <cellStyle name="Normal 21 3 2 3 2 2" xfId="2637" xr:uid="{00000000-0005-0000-0000-0000490A0000}"/>
    <cellStyle name="Normal 21 3 2 3 2 3" xfId="2638" xr:uid="{00000000-0005-0000-0000-00004A0A0000}"/>
    <cellStyle name="Normal 21 3 2 3 3" xfId="2639" xr:uid="{00000000-0005-0000-0000-00004B0A0000}"/>
    <cellStyle name="Normal 21 3 2 3 4" xfId="2640" xr:uid="{00000000-0005-0000-0000-00004C0A0000}"/>
    <cellStyle name="Normal 21 3 2 4" xfId="2641" xr:uid="{00000000-0005-0000-0000-00004D0A0000}"/>
    <cellStyle name="Normal 21 3 2 4 2" xfId="2642" xr:uid="{00000000-0005-0000-0000-00004E0A0000}"/>
    <cellStyle name="Normal 21 3 2 4 3" xfId="2643" xr:uid="{00000000-0005-0000-0000-00004F0A0000}"/>
    <cellStyle name="Normal 21 3 2 5" xfId="2644" xr:uid="{00000000-0005-0000-0000-0000500A0000}"/>
    <cellStyle name="Normal 21 3 2 6" xfId="2645" xr:uid="{00000000-0005-0000-0000-0000510A0000}"/>
    <cellStyle name="Normal 21 3 3" xfId="2646" xr:uid="{00000000-0005-0000-0000-0000520A0000}"/>
    <cellStyle name="Normal 21 3 3 2" xfId="2647" xr:uid="{00000000-0005-0000-0000-0000530A0000}"/>
    <cellStyle name="Normal 21 3 3 2 2" xfId="2648" xr:uid="{00000000-0005-0000-0000-0000540A0000}"/>
    <cellStyle name="Normal 21 3 3 2 2 2" xfId="2649" xr:uid="{00000000-0005-0000-0000-0000550A0000}"/>
    <cellStyle name="Normal 21 3 3 2 2 3" xfId="2650" xr:uid="{00000000-0005-0000-0000-0000560A0000}"/>
    <cellStyle name="Normal 21 3 3 2 3" xfId="2651" xr:uid="{00000000-0005-0000-0000-0000570A0000}"/>
    <cellStyle name="Normal 21 3 3 2 4" xfId="2652" xr:uid="{00000000-0005-0000-0000-0000580A0000}"/>
    <cellStyle name="Normal 21 3 3 3" xfId="2653" xr:uid="{00000000-0005-0000-0000-0000590A0000}"/>
    <cellStyle name="Normal 21 3 3 3 2" xfId="2654" xr:uid="{00000000-0005-0000-0000-00005A0A0000}"/>
    <cellStyle name="Normal 21 3 3 3 3" xfId="2655" xr:uid="{00000000-0005-0000-0000-00005B0A0000}"/>
    <cellStyle name="Normal 21 3 3 4" xfId="2656" xr:uid="{00000000-0005-0000-0000-00005C0A0000}"/>
    <cellStyle name="Normal 21 3 3 5" xfId="2657" xr:uid="{00000000-0005-0000-0000-00005D0A0000}"/>
    <cellStyle name="Normal 21 3 4" xfId="2658" xr:uid="{00000000-0005-0000-0000-00005E0A0000}"/>
    <cellStyle name="Normal 21 3 4 2" xfId="2659" xr:uid="{00000000-0005-0000-0000-00005F0A0000}"/>
    <cellStyle name="Normal 21 3 4 2 2" xfId="2660" xr:uid="{00000000-0005-0000-0000-0000600A0000}"/>
    <cellStyle name="Normal 21 3 4 2 2 2" xfId="2661" xr:uid="{00000000-0005-0000-0000-0000610A0000}"/>
    <cellStyle name="Normal 21 3 4 2 2 3" xfId="2662" xr:uid="{00000000-0005-0000-0000-0000620A0000}"/>
    <cellStyle name="Normal 21 3 4 2 3" xfId="2663" xr:uid="{00000000-0005-0000-0000-0000630A0000}"/>
    <cellStyle name="Normal 21 3 4 2 4" xfId="2664" xr:uid="{00000000-0005-0000-0000-0000640A0000}"/>
    <cellStyle name="Normal 21 3 4 3" xfId="2665" xr:uid="{00000000-0005-0000-0000-0000650A0000}"/>
    <cellStyle name="Normal 21 3 4 3 2" xfId="2666" xr:uid="{00000000-0005-0000-0000-0000660A0000}"/>
    <cellStyle name="Normal 21 3 4 3 3" xfId="2667" xr:uid="{00000000-0005-0000-0000-0000670A0000}"/>
    <cellStyle name="Normal 21 3 4 4" xfId="2668" xr:uid="{00000000-0005-0000-0000-0000680A0000}"/>
    <cellStyle name="Normal 21 3 4 5" xfId="2669" xr:uid="{00000000-0005-0000-0000-0000690A0000}"/>
    <cellStyle name="Normal 21 3 5" xfId="2670" xr:uid="{00000000-0005-0000-0000-00006A0A0000}"/>
    <cellStyle name="Normal 21 3 5 2" xfId="2671" xr:uid="{00000000-0005-0000-0000-00006B0A0000}"/>
    <cellStyle name="Normal 21 3 5 2 2" xfId="2672" xr:uid="{00000000-0005-0000-0000-00006C0A0000}"/>
    <cellStyle name="Normal 21 3 5 2 2 2" xfId="2673" xr:uid="{00000000-0005-0000-0000-00006D0A0000}"/>
    <cellStyle name="Normal 21 3 5 2 2 3" xfId="2674" xr:uid="{00000000-0005-0000-0000-00006E0A0000}"/>
    <cellStyle name="Normal 21 3 5 2 3" xfId="2675" xr:uid="{00000000-0005-0000-0000-00006F0A0000}"/>
    <cellStyle name="Normal 21 3 5 2 4" xfId="2676" xr:uid="{00000000-0005-0000-0000-0000700A0000}"/>
    <cellStyle name="Normal 21 3 5 3" xfId="2677" xr:uid="{00000000-0005-0000-0000-0000710A0000}"/>
    <cellStyle name="Normal 21 3 5 3 2" xfId="2678" xr:uid="{00000000-0005-0000-0000-0000720A0000}"/>
    <cellStyle name="Normal 21 3 5 3 3" xfId="2679" xr:uid="{00000000-0005-0000-0000-0000730A0000}"/>
    <cellStyle name="Normal 21 3 5 4" xfId="2680" xr:uid="{00000000-0005-0000-0000-0000740A0000}"/>
    <cellStyle name="Normal 21 3 5 5" xfId="2681" xr:uid="{00000000-0005-0000-0000-0000750A0000}"/>
    <cellStyle name="Normal 21 3 6" xfId="2682" xr:uid="{00000000-0005-0000-0000-0000760A0000}"/>
    <cellStyle name="Normal 21 3 6 2" xfId="2683" xr:uid="{00000000-0005-0000-0000-0000770A0000}"/>
    <cellStyle name="Normal 21 3 6 2 2" xfId="2684" xr:uid="{00000000-0005-0000-0000-0000780A0000}"/>
    <cellStyle name="Normal 21 3 6 2 2 2" xfId="2685" xr:uid="{00000000-0005-0000-0000-0000790A0000}"/>
    <cellStyle name="Normal 21 3 6 2 2 3" xfId="2686" xr:uid="{00000000-0005-0000-0000-00007A0A0000}"/>
    <cellStyle name="Normal 21 3 6 2 3" xfId="2687" xr:uid="{00000000-0005-0000-0000-00007B0A0000}"/>
    <cellStyle name="Normal 21 3 6 2 4" xfId="2688" xr:uid="{00000000-0005-0000-0000-00007C0A0000}"/>
    <cellStyle name="Normal 21 3 6 3" xfId="2689" xr:uid="{00000000-0005-0000-0000-00007D0A0000}"/>
    <cellStyle name="Normal 21 3 6 3 2" xfId="2690" xr:uid="{00000000-0005-0000-0000-00007E0A0000}"/>
    <cellStyle name="Normal 21 3 6 3 3" xfId="2691" xr:uid="{00000000-0005-0000-0000-00007F0A0000}"/>
    <cellStyle name="Normal 21 3 6 4" xfId="2692" xr:uid="{00000000-0005-0000-0000-0000800A0000}"/>
    <cellStyle name="Normal 21 3 6 5" xfId="2693" xr:uid="{00000000-0005-0000-0000-0000810A0000}"/>
    <cellStyle name="Normal 21 3 7" xfId="2694" xr:uid="{00000000-0005-0000-0000-0000820A0000}"/>
    <cellStyle name="Normal 21 3 7 2" xfId="2695" xr:uid="{00000000-0005-0000-0000-0000830A0000}"/>
    <cellStyle name="Normal 21 3 7 2 2" xfId="2696" xr:uid="{00000000-0005-0000-0000-0000840A0000}"/>
    <cellStyle name="Normal 21 3 7 2 3" xfId="2697" xr:uid="{00000000-0005-0000-0000-0000850A0000}"/>
    <cellStyle name="Normal 21 3 7 3" xfId="2698" xr:uid="{00000000-0005-0000-0000-0000860A0000}"/>
    <cellStyle name="Normal 21 3 7 4" xfId="2699" xr:uid="{00000000-0005-0000-0000-0000870A0000}"/>
    <cellStyle name="Normal 21 3 8" xfId="2700" xr:uid="{00000000-0005-0000-0000-0000880A0000}"/>
    <cellStyle name="Normal 21 4" xfId="2701" xr:uid="{00000000-0005-0000-0000-0000890A0000}"/>
    <cellStyle name="Normal 21 4 2" xfId="2702" xr:uid="{00000000-0005-0000-0000-00008A0A0000}"/>
    <cellStyle name="Normal 21 4 2 2" xfId="2703" xr:uid="{00000000-0005-0000-0000-00008B0A0000}"/>
    <cellStyle name="Normal 21 4 2 2 2" xfId="2704" xr:uid="{00000000-0005-0000-0000-00008C0A0000}"/>
    <cellStyle name="Normal 21 4 2 2 3" xfId="2705" xr:uid="{00000000-0005-0000-0000-00008D0A0000}"/>
    <cellStyle name="Normal 21 4 2 3" xfId="2706" xr:uid="{00000000-0005-0000-0000-00008E0A0000}"/>
    <cellStyle name="Normal 21 4 2 4" xfId="2707" xr:uid="{00000000-0005-0000-0000-00008F0A0000}"/>
    <cellStyle name="Normal 21 4 3" xfId="2708" xr:uid="{00000000-0005-0000-0000-0000900A0000}"/>
    <cellStyle name="Normal 21 5" xfId="2709" xr:uid="{00000000-0005-0000-0000-0000910A0000}"/>
    <cellStyle name="Normal 21 5 2" xfId="2710" xr:uid="{00000000-0005-0000-0000-0000920A0000}"/>
    <cellStyle name="Normal 21 5 2 2" xfId="2711" xr:uid="{00000000-0005-0000-0000-0000930A0000}"/>
    <cellStyle name="Normal 21 5 2 2 2" xfId="2712" xr:uid="{00000000-0005-0000-0000-0000940A0000}"/>
    <cellStyle name="Normal 21 5 2 2 2 2" xfId="2713" xr:uid="{00000000-0005-0000-0000-0000950A0000}"/>
    <cellStyle name="Normal 21 5 2 2 2 2 2" xfId="2714" xr:uid="{00000000-0005-0000-0000-0000960A0000}"/>
    <cellStyle name="Normal 21 5 2 2 2 2 3" xfId="2715" xr:uid="{00000000-0005-0000-0000-0000970A0000}"/>
    <cellStyle name="Normal 21 5 2 2 2 3" xfId="2716" xr:uid="{00000000-0005-0000-0000-0000980A0000}"/>
    <cellStyle name="Normal 21 5 2 2 2 4" xfId="2717" xr:uid="{00000000-0005-0000-0000-0000990A0000}"/>
    <cellStyle name="Normal 21 5 2 2 3" xfId="2718" xr:uid="{00000000-0005-0000-0000-00009A0A0000}"/>
    <cellStyle name="Normal 21 5 2 2 3 2" xfId="2719" xr:uid="{00000000-0005-0000-0000-00009B0A0000}"/>
    <cellStyle name="Normal 21 5 2 2 3 3" xfId="2720" xr:uid="{00000000-0005-0000-0000-00009C0A0000}"/>
    <cellStyle name="Normal 21 5 2 2 4" xfId="2721" xr:uid="{00000000-0005-0000-0000-00009D0A0000}"/>
    <cellStyle name="Normal 21 5 2 2 5" xfId="2722" xr:uid="{00000000-0005-0000-0000-00009E0A0000}"/>
    <cellStyle name="Normal 21 5 2 3" xfId="2723" xr:uid="{00000000-0005-0000-0000-00009F0A0000}"/>
    <cellStyle name="Normal 21 5 2 3 2" xfId="2724" xr:uid="{00000000-0005-0000-0000-0000A00A0000}"/>
    <cellStyle name="Normal 21 5 2 3 2 2" xfId="2725" xr:uid="{00000000-0005-0000-0000-0000A10A0000}"/>
    <cellStyle name="Normal 21 5 2 3 2 2 2" xfId="2726" xr:uid="{00000000-0005-0000-0000-0000A20A0000}"/>
    <cellStyle name="Normal 21 5 2 3 2 2 3" xfId="2727" xr:uid="{00000000-0005-0000-0000-0000A30A0000}"/>
    <cellStyle name="Normal 21 5 2 3 2 3" xfId="2728" xr:uid="{00000000-0005-0000-0000-0000A40A0000}"/>
    <cellStyle name="Normal 21 5 2 3 2 4" xfId="2729" xr:uid="{00000000-0005-0000-0000-0000A50A0000}"/>
    <cellStyle name="Normal 21 5 2 3 3" xfId="2730" xr:uid="{00000000-0005-0000-0000-0000A60A0000}"/>
    <cellStyle name="Normal 21 5 2 3 3 2" xfId="2731" xr:uid="{00000000-0005-0000-0000-0000A70A0000}"/>
    <cellStyle name="Normal 21 5 2 3 3 3" xfId="2732" xr:uid="{00000000-0005-0000-0000-0000A80A0000}"/>
    <cellStyle name="Normal 21 5 2 3 4" xfId="2733" xr:uid="{00000000-0005-0000-0000-0000A90A0000}"/>
    <cellStyle name="Normal 21 5 2 3 5" xfId="2734" xr:uid="{00000000-0005-0000-0000-0000AA0A0000}"/>
    <cellStyle name="Normal 21 5 2 4" xfId="2735" xr:uid="{00000000-0005-0000-0000-0000AB0A0000}"/>
    <cellStyle name="Normal 21 5 2 4 2" xfId="2736" xr:uid="{00000000-0005-0000-0000-0000AC0A0000}"/>
    <cellStyle name="Normal 21 5 2 4 2 2" xfId="2737" xr:uid="{00000000-0005-0000-0000-0000AD0A0000}"/>
    <cellStyle name="Normal 21 5 2 4 2 2 2" xfId="2738" xr:uid="{00000000-0005-0000-0000-0000AE0A0000}"/>
    <cellStyle name="Normal 21 5 2 4 2 2 3" xfId="2739" xr:uid="{00000000-0005-0000-0000-0000AF0A0000}"/>
    <cellStyle name="Normal 21 5 2 4 2 3" xfId="2740" xr:uid="{00000000-0005-0000-0000-0000B00A0000}"/>
    <cellStyle name="Normal 21 5 2 4 2 4" xfId="2741" xr:uid="{00000000-0005-0000-0000-0000B10A0000}"/>
    <cellStyle name="Normal 21 5 2 4 3" xfId="2742" xr:uid="{00000000-0005-0000-0000-0000B20A0000}"/>
    <cellStyle name="Normal 21 5 2 4 3 2" xfId="2743" xr:uid="{00000000-0005-0000-0000-0000B30A0000}"/>
    <cellStyle name="Normal 21 5 2 4 3 3" xfId="2744" xr:uid="{00000000-0005-0000-0000-0000B40A0000}"/>
    <cellStyle name="Normal 21 5 2 4 4" xfId="2745" xr:uid="{00000000-0005-0000-0000-0000B50A0000}"/>
    <cellStyle name="Normal 21 5 2 4 5" xfId="2746" xr:uid="{00000000-0005-0000-0000-0000B60A0000}"/>
    <cellStyle name="Normal 21 5 2 5" xfId="2747" xr:uid="{00000000-0005-0000-0000-0000B70A0000}"/>
    <cellStyle name="Normal 21 5 2 5 2" xfId="2748" xr:uid="{00000000-0005-0000-0000-0000B80A0000}"/>
    <cellStyle name="Normal 21 5 2 5 2 2" xfId="2749" xr:uid="{00000000-0005-0000-0000-0000B90A0000}"/>
    <cellStyle name="Normal 21 5 2 5 2 3" xfId="2750" xr:uid="{00000000-0005-0000-0000-0000BA0A0000}"/>
    <cellStyle name="Normal 21 5 2 5 3" xfId="2751" xr:uid="{00000000-0005-0000-0000-0000BB0A0000}"/>
    <cellStyle name="Normal 21 5 2 5 4" xfId="2752" xr:uid="{00000000-0005-0000-0000-0000BC0A0000}"/>
    <cellStyle name="Normal 21 5 2 6" xfId="2753" xr:uid="{00000000-0005-0000-0000-0000BD0A0000}"/>
    <cellStyle name="Normal 21 5 2 6 2" xfId="2754" xr:uid="{00000000-0005-0000-0000-0000BE0A0000}"/>
    <cellStyle name="Normal 21 5 2 6 3" xfId="2755" xr:uid="{00000000-0005-0000-0000-0000BF0A0000}"/>
    <cellStyle name="Normal 21 5 2 7" xfId="2756" xr:uid="{00000000-0005-0000-0000-0000C00A0000}"/>
    <cellStyle name="Normal 21 5 2 8" xfId="2757" xr:uid="{00000000-0005-0000-0000-0000C10A0000}"/>
    <cellStyle name="Normal 21 5 3" xfId="2758" xr:uid="{00000000-0005-0000-0000-0000C20A0000}"/>
    <cellStyle name="Normal 21 5 3 2" xfId="2759" xr:uid="{00000000-0005-0000-0000-0000C30A0000}"/>
    <cellStyle name="Normal 21 5 3 2 2" xfId="2760" xr:uid="{00000000-0005-0000-0000-0000C40A0000}"/>
    <cellStyle name="Normal 21 5 3 2 3" xfId="2761" xr:uid="{00000000-0005-0000-0000-0000C50A0000}"/>
    <cellStyle name="Normal 21 5 3 3" xfId="2762" xr:uid="{00000000-0005-0000-0000-0000C60A0000}"/>
    <cellStyle name="Normal 21 5 3 4" xfId="2763" xr:uid="{00000000-0005-0000-0000-0000C70A0000}"/>
    <cellStyle name="Normal 21 5 4" xfId="2764" xr:uid="{00000000-0005-0000-0000-0000C80A0000}"/>
    <cellStyle name="Normal 21 5 4 2" xfId="2765" xr:uid="{00000000-0005-0000-0000-0000C90A0000}"/>
    <cellStyle name="Normal 21 5 4 3" xfId="2766" xr:uid="{00000000-0005-0000-0000-0000CA0A0000}"/>
    <cellStyle name="Normal 21 5 5" xfId="2767" xr:uid="{00000000-0005-0000-0000-0000CB0A0000}"/>
    <cellStyle name="Normal 21 5 6" xfId="2768" xr:uid="{00000000-0005-0000-0000-0000CC0A0000}"/>
    <cellStyle name="Normal 21 6" xfId="2769" xr:uid="{00000000-0005-0000-0000-0000CD0A0000}"/>
    <cellStyle name="Normal 21 6 2" xfId="2770" xr:uid="{00000000-0005-0000-0000-0000CE0A0000}"/>
    <cellStyle name="Normal 21 6 2 2" xfId="2771" xr:uid="{00000000-0005-0000-0000-0000CF0A0000}"/>
    <cellStyle name="Normal 21 6 2 2 2" xfId="2772" xr:uid="{00000000-0005-0000-0000-0000D00A0000}"/>
    <cellStyle name="Normal 21 6 2 2 3" xfId="2773" xr:uid="{00000000-0005-0000-0000-0000D10A0000}"/>
    <cellStyle name="Normal 21 6 2 3" xfId="2774" xr:uid="{00000000-0005-0000-0000-0000D20A0000}"/>
    <cellStyle name="Normal 21 6 2 4" xfId="2775" xr:uid="{00000000-0005-0000-0000-0000D30A0000}"/>
    <cellStyle name="Normal 21 6 3" xfId="2776" xr:uid="{00000000-0005-0000-0000-0000D40A0000}"/>
    <cellStyle name="Normal 21 6 3 2" xfId="2777" xr:uid="{00000000-0005-0000-0000-0000D50A0000}"/>
    <cellStyle name="Normal 21 6 3 3" xfId="2778" xr:uid="{00000000-0005-0000-0000-0000D60A0000}"/>
    <cellStyle name="Normal 21 6 4" xfId="2779" xr:uid="{00000000-0005-0000-0000-0000D70A0000}"/>
    <cellStyle name="Normal 21 6 5" xfId="2780" xr:uid="{00000000-0005-0000-0000-0000D80A0000}"/>
    <cellStyle name="Normal 21 7" xfId="2781" xr:uid="{00000000-0005-0000-0000-0000D90A0000}"/>
    <cellStyle name="Normal 21 7 2" xfId="2782" xr:uid="{00000000-0005-0000-0000-0000DA0A0000}"/>
    <cellStyle name="Normal 21 7 2 2" xfId="2783" xr:uid="{00000000-0005-0000-0000-0000DB0A0000}"/>
    <cellStyle name="Normal 21 7 2 2 2" xfId="2784" xr:uid="{00000000-0005-0000-0000-0000DC0A0000}"/>
    <cellStyle name="Normal 21 7 2 2 3" xfId="2785" xr:uid="{00000000-0005-0000-0000-0000DD0A0000}"/>
    <cellStyle name="Normal 21 7 2 3" xfId="2786" xr:uid="{00000000-0005-0000-0000-0000DE0A0000}"/>
    <cellStyle name="Normal 21 7 2 4" xfId="2787" xr:uid="{00000000-0005-0000-0000-0000DF0A0000}"/>
    <cellStyle name="Normal 21 7 3" xfId="2788" xr:uid="{00000000-0005-0000-0000-0000E00A0000}"/>
    <cellStyle name="Normal 21 7 3 2" xfId="2789" xr:uid="{00000000-0005-0000-0000-0000E10A0000}"/>
    <cellStyle name="Normal 21 7 3 3" xfId="2790" xr:uid="{00000000-0005-0000-0000-0000E20A0000}"/>
    <cellStyle name="Normal 21 7 4" xfId="2791" xr:uid="{00000000-0005-0000-0000-0000E30A0000}"/>
    <cellStyle name="Normal 21 7 5" xfId="2792" xr:uid="{00000000-0005-0000-0000-0000E40A0000}"/>
    <cellStyle name="Normal 21 8" xfId="2793" xr:uid="{00000000-0005-0000-0000-0000E50A0000}"/>
    <cellStyle name="Normal 21 8 2" xfId="2794" xr:uid="{00000000-0005-0000-0000-0000E60A0000}"/>
    <cellStyle name="Normal 21 8 3" xfId="2795" xr:uid="{00000000-0005-0000-0000-0000E70A0000}"/>
    <cellStyle name="Normal 21 9" xfId="2796" xr:uid="{00000000-0005-0000-0000-0000E80A0000}"/>
    <cellStyle name="Normal 22" xfId="2797" xr:uid="{00000000-0005-0000-0000-0000E90A0000}"/>
    <cellStyle name="Normal 22 2" xfId="2798" xr:uid="{00000000-0005-0000-0000-0000EA0A0000}"/>
    <cellStyle name="Normal 22 3" xfId="2799" xr:uid="{00000000-0005-0000-0000-0000EB0A0000}"/>
    <cellStyle name="Normal 22 4" xfId="2800" xr:uid="{00000000-0005-0000-0000-0000EC0A0000}"/>
    <cellStyle name="Normal 22 5" xfId="2801" xr:uid="{00000000-0005-0000-0000-0000ED0A0000}"/>
    <cellStyle name="Normal 23" xfId="2802" xr:uid="{00000000-0005-0000-0000-0000EE0A0000}"/>
    <cellStyle name="Normal 23 2" xfId="2803" xr:uid="{00000000-0005-0000-0000-0000EF0A0000}"/>
    <cellStyle name="Normal 23 3" xfId="2804" xr:uid="{00000000-0005-0000-0000-0000F00A0000}"/>
    <cellStyle name="Normal 23 3 2" xfId="2805" xr:uid="{00000000-0005-0000-0000-0000F10A0000}"/>
    <cellStyle name="Normal 23 3 3" xfId="2806" xr:uid="{00000000-0005-0000-0000-0000F20A0000}"/>
    <cellStyle name="Normal 23 4" xfId="2807" xr:uid="{00000000-0005-0000-0000-0000F30A0000}"/>
    <cellStyle name="Normal 23 4 2" xfId="2808" xr:uid="{00000000-0005-0000-0000-0000F40A0000}"/>
    <cellStyle name="Normal 23 4 3" xfId="2809" xr:uid="{00000000-0005-0000-0000-0000F50A0000}"/>
    <cellStyle name="Normal 23 5" xfId="2810" xr:uid="{00000000-0005-0000-0000-0000F60A0000}"/>
    <cellStyle name="Normal 23 5 2" xfId="2811" xr:uid="{00000000-0005-0000-0000-0000F70A0000}"/>
    <cellStyle name="Normal 23 5 3" xfId="2812" xr:uid="{00000000-0005-0000-0000-0000F80A0000}"/>
    <cellStyle name="Normal 23 5 3 2" xfId="2813" xr:uid="{00000000-0005-0000-0000-0000F90A0000}"/>
    <cellStyle name="Normal 23 6" xfId="2814" xr:uid="{00000000-0005-0000-0000-0000FA0A0000}"/>
    <cellStyle name="Normal 23 6 2" xfId="2815" xr:uid="{00000000-0005-0000-0000-0000FB0A0000}"/>
    <cellStyle name="Normal 23 6 3" xfId="2816" xr:uid="{00000000-0005-0000-0000-0000FC0A0000}"/>
    <cellStyle name="Normal 23 7" xfId="2817" xr:uid="{00000000-0005-0000-0000-0000FD0A0000}"/>
    <cellStyle name="Normal 24" xfId="2818" xr:uid="{00000000-0005-0000-0000-0000FE0A0000}"/>
    <cellStyle name="Normal 24 2" xfId="2819" xr:uid="{00000000-0005-0000-0000-0000FF0A0000}"/>
    <cellStyle name="Normal 24 3" xfId="2820" xr:uid="{00000000-0005-0000-0000-0000000B0000}"/>
    <cellStyle name="Normal 24 4" xfId="2821" xr:uid="{00000000-0005-0000-0000-0000010B0000}"/>
    <cellStyle name="Normal 24 5" xfId="2822" xr:uid="{00000000-0005-0000-0000-0000020B0000}"/>
    <cellStyle name="Normal 25" xfId="2823" xr:uid="{00000000-0005-0000-0000-0000030B0000}"/>
    <cellStyle name="Normal 25 2" xfId="2824" xr:uid="{00000000-0005-0000-0000-0000040B0000}"/>
    <cellStyle name="Normal 25 3" xfId="2825" xr:uid="{00000000-0005-0000-0000-0000050B0000}"/>
    <cellStyle name="Normal 25 4" xfId="2826" xr:uid="{00000000-0005-0000-0000-0000060B0000}"/>
    <cellStyle name="Normal 25 5" xfId="2827" xr:uid="{00000000-0005-0000-0000-0000070B0000}"/>
    <cellStyle name="Normal 26" xfId="2828" xr:uid="{00000000-0005-0000-0000-0000080B0000}"/>
    <cellStyle name="Normal 26 2" xfId="2829" xr:uid="{00000000-0005-0000-0000-0000090B0000}"/>
    <cellStyle name="Normal 26 3" xfId="2830" xr:uid="{00000000-0005-0000-0000-00000A0B0000}"/>
    <cellStyle name="Normal 26 4" xfId="2831" xr:uid="{00000000-0005-0000-0000-00000B0B0000}"/>
    <cellStyle name="Normal 26 5" xfId="2832" xr:uid="{00000000-0005-0000-0000-00000C0B0000}"/>
    <cellStyle name="Normal 27" xfId="2833" xr:uid="{00000000-0005-0000-0000-00000D0B0000}"/>
    <cellStyle name="Normal 27 2" xfId="2834" xr:uid="{00000000-0005-0000-0000-00000E0B0000}"/>
    <cellStyle name="Normal 27 3" xfId="2835" xr:uid="{00000000-0005-0000-0000-00000F0B0000}"/>
    <cellStyle name="Normal 27 4" xfId="2836" xr:uid="{00000000-0005-0000-0000-0000100B0000}"/>
    <cellStyle name="Normal 27 5" xfId="2837" xr:uid="{00000000-0005-0000-0000-0000110B0000}"/>
    <cellStyle name="Normal 28" xfId="2838" xr:uid="{00000000-0005-0000-0000-0000120B0000}"/>
    <cellStyle name="Normal 28 2" xfId="2839" xr:uid="{00000000-0005-0000-0000-0000130B0000}"/>
    <cellStyle name="Normal 28 2 2" xfId="2840" xr:uid="{00000000-0005-0000-0000-0000140B0000}"/>
    <cellStyle name="Normal 28 2 2 2" xfId="2841" xr:uid="{00000000-0005-0000-0000-0000150B0000}"/>
    <cellStyle name="Normal 28 2 2 2 2" xfId="2842" xr:uid="{00000000-0005-0000-0000-0000160B0000}"/>
    <cellStyle name="Normal 28 2 2 2 2 2" xfId="2843" xr:uid="{00000000-0005-0000-0000-0000170B0000}"/>
    <cellStyle name="Normal 28 2 2 2 2 3" xfId="2844" xr:uid="{00000000-0005-0000-0000-0000180B0000}"/>
    <cellStyle name="Normal 28 2 2 2 3" xfId="2845" xr:uid="{00000000-0005-0000-0000-0000190B0000}"/>
    <cellStyle name="Normal 28 2 2 2 4" xfId="2846" xr:uid="{00000000-0005-0000-0000-00001A0B0000}"/>
    <cellStyle name="Normal 28 2 2 3" xfId="2847" xr:uid="{00000000-0005-0000-0000-00001B0B0000}"/>
    <cellStyle name="Normal 28 2 2 3 2" xfId="2848" xr:uid="{00000000-0005-0000-0000-00001C0B0000}"/>
    <cellStyle name="Normal 28 2 2 3 3" xfId="2849" xr:uid="{00000000-0005-0000-0000-00001D0B0000}"/>
    <cellStyle name="Normal 28 2 2 4" xfId="2850" xr:uid="{00000000-0005-0000-0000-00001E0B0000}"/>
    <cellStyle name="Normal 28 2 2 5" xfId="2851" xr:uid="{00000000-0005-0000-0000-00001F0B0000}"/>
    <cellStyle name="Normal 28 2 3" xfId="2852" xr:uid="{00000000-0005-0000-0000-0000200B0000}"/>
    <cellStyle name="Normal 28 2 3 2" xfId="2853" xr:uid="{00000000-0005-0000-0000-0000210B0000}"/>
    <cellStyle name="Normal 28 2 3 2 2" xfId="2854" xr:uid="{00000000-0005-0000-0000-0000220B0000}"/>
    <cellStyle name="Normal 28 2 3 2 2 2" xfId="2855" xr:uid="{00000000-0005-0000-0000-0000230B0000}"/>
    <cellStyle name="Normal 28 2 3 2 2 3" xfId="2856" xr:uid="{00000000-0005-0000-0000-0000240B0000}"/>
    <cellStyle name="Normal 28 2 3 2 3" xfId="2857" xr:uid="{00000000-0005-0000-0000-0000250B0000}"/>
    <cellStyle name="Normal 28 2 3 2 4" xfId="2858" xr:uid="{00000000-0005-0000-0000-0000260B0000}"/>
    <cellStyle name="Normal 28 2 3 3" xfId="2859" xr:uid="{00000000-0005-0000-0000-0000270B0000}"/>
    <cellStyle name="Normal 28 2 3 3 2" xfId="2860" xr:uid="{00000000-0005-0000-0000-0000280B0000}"/>
    <cellStyle name="Normal 28 2 3 3 3" xfId="2861" xr:uid="{00000000-0005-0000-0000-0000290B0000}"/>
    <cellStyle name="Normal 28 2 3 4" xfId="2862" xr:uid="{00000000-0005-0000-0000-00002A0B0000}"/>
    <cellStyle name="Normal 28 2 3 5" xfId="2863" xr:uid="{00000000-0005-0000-0000-00002B0B0000}"/>
    <cellStyle name="Normal 28 2 4" xfId="2864" xr:uid="{00000000-0005-0000-0000-00002C0B0000}"/>
    <cellStyle name="Normal 28 2 4 2" xfId="2865" xr:uid="{00000000-0005-0000-0000-00002D0B0000}"/>
    <cellStyle name="Normal 28 2 4 2 2" xfId="2866" xr:uid="{00000000-0005-0000-0000-00002E0B0000}"/>
    <cellStyle name="Normal 28 2 4 2 3" xfId="2867" xr:uid="{00000000-0005-0000-0000-00002F0B0000}"/>
    <cellStyle name="Normal 28 2 4 3" xfId="2868" xr:uid="{00000000-0005-0000-0000-0000300B0000}"/>
    <cellStyle name="Normal 28 2 4 4" xfId="2869" xr:uid="{00000000-0005-0000-0000-0000310B0000}"/>
    <cellStyle name="Normal 28 2 5" xfId="2870" xr:uid="{00000000-0005-0000-0000-0000320B0000}"/>
    <cellStyle name="Normal 28 3" xfId="2871" xr:uid="{00000000-0005-0000-0000-0000330B0000}"/>
    <cellStyle name="Normal 28 3 2" xfId="2872" xr:uid="{00000000-0005-0000-0000-0000340B0000}"/>
    <cellStyle name="Normal 28 3 2 2" xfId="2873" xr:uid="{00000000-0005-0000-0000-0000350B0000}"/>
    <cellStyle name="Normal 28 3 2 2 2" xfId="2874" xr:uid="{00000000-0005-0000-0000-0000360B0000}"/>
    <cellStyle name="Normal 28 3 2 2 3" xfId="2875" xr:uid="{00000000-0005-0000-0000-0000370B0000}"/>
    <cellStyle name="Normal 28 3 2 3" xfId="2876" xr:uid="{00000000-0005-0000-0000-0000380B0000}"/>
    <cellStyle name="Normal 28 3 2 4" xfId="2877" xr:uid="{00000000-0005-0000-0000-0000390B0000}"/>
    <cellStyle name="Normal 28 3 3" xfId="2878" xr:uid="{00000000-0005-0000-0000-00003A0B0000}"/>
    <cellStyle name="Normal 28 4" xfId="2879" xr:uid="{00000000-0005-0000-0000-00003B0B0000}"/>
    <cellStyle name="Normal 28 4 2" xfId="2880" xr:uid="{00000000-0005-0000-0000-00003C0B0000}"/>
    <cellStyle name="Normal 28 4 2 2" xfId="2881" xr:uid="{00000000-0005-0000-0000-00003D0B0000}"/>
    <cellStyle name="Normal 28 4 2 2 2" xfId="2882" xr:uid="{00000000-0005-0000-0000-00003E0B0000}"/>
    <cellStyle name="Normal 28 4 2 2 3" xfId="2883" xr:uid="{00000000-0005-0000-0000-00003F0B0000}"/>
    <cellStyle name="Normal 28 4 2 3" xfId="2884" xr:uid="{00000000-0005-0000-0000-0000400B0000}"/>
    <cellStyle name="Normal 28 4 2 4" xfId="2885" xr:uid="{00000000-0005-0000-0000-0000410B0000}"/>
    <cellStyle name="Normal 28 5" xfId="2886" xr:uid="{00000000-0005-0000-0000-0000420B0000}"/>
    <cellStyle name="Normal 28 5 2" xfId="2887" xr:uid="{00000000-0005-0000-0000-0000430B0000}"/>
    <cellStyle name="Normal 28 5 2 2" xfId="2888" xr:uid="{00000000-0005-0000-0000-0000440B0000}"/>
    <cellStyle name="Normal 28 5 2 3" xfId="2889" xr:uid="{00000000-0005-0000-0000-0000450B0000}"/>
    <cellStyle name="Normal 28 5 3" xfId="2890" xr:uid="{00000000-0005-0000-0000-0000460B0000}"/>
    <cellStyle name="Normal 28 5 4" xfId="2891" xr:uid="{00000000-0005-0000-0000-0000470B0000}"/>
    <cellStyle name="Normal 28 6" xfId="2892" xr:uid="{00000000-0005-0000-0000-0000480B0000}"/>
    <cellStyle name="Normal 29" xfId="2893" xr:uid="{00000000-0005-0000-0000-0000490B0000}"/>
    <cellStyle name="Normal 29 2" xfId="2894" xr:uid="{00000000-0005-0000-0000-00004A0B0000}"/>
    <cellStyle name="Normal 29 2 2" xfId="2895" xr:uid="{00000000-0005-0000-0000-00004B0B0000}"/>
    <cellStyle name="Normal 29 2 2 2" xfId="2896" xr:uid="{00000000-0005-0000-0000-00004C0B0000}"/>
    <cellStyle name="Normal 29 2 2 2 2" xfId="2897" xr:uid="{00000000-0005-0000-0000-00004D0B0000}"/>
    <cellStyle name="Normal 29 2 2 2 2 2" xfId="2898" xr:uid="{00000000-0005-0000-0000-00004E0B0000}"/>
    <cellStyle name="Normal 29 2 2 2 2 3" xfId="2899" xr:uid="{00000000-0005-0000-0000-00004F0B0000}"/>
    <cellStyle name="Normal 29 2 2 2 3" xfId="2900" xr:uid="{00000000-0005-0000-0000-0000500B0000}"/>
    <cellStyle name="Normal 29 2 2 2 4" xfId="2901" xr:uid="{00000000-0005-0000-0000-0000510B0000}"/>
    <cellStyle name="Normal 29 2 3" xfId="2902" xr:uid="{00000000-0005-0000-0000-0000520B0000}"/>
    <cellStyle name="Normal 29 2 3 2" xfId="2903" xr:uid="{00000000-0005-0000-0000-0000530B0000}"/>
    <cellStyle name="Normal 29 2 4" xfId="2904" xr:uid="{00000000-0005-0000-0000-0000540B0000}"/>
    <cellStyle name="Normal 29 2 4 2" xfId="2905" xr:uid="{00000000-0005-0000-0000-0000550B0000}"/>
    <cellStyle name="Normal 29 2 4 2 2" xfId="2906" xr:uid="{00000000-0005-0000-0000-0000560B0000}"/>
    <cellStyle name="Normal 29 2 4 2 3" xfId="2907" xr:uid="{00000000-0005-0000-0000-0000570B0000}"/>
    <cellStyle name="Normal 29 2 4 3" xfId="2908" xr:uid="{00000000-0005-0000-0000-0000580B0000}"/>
    <cellStyle name="Normal 29 2 4 4" xfId="2909" xr:uid="{00000000-0005-0000-0000-0000590B0000}"/>
    <cellStyle name="Normal 29 2 5" xfId="2910" xr:uid="{00000000-0005-0000-0000-00005A0B0000}"/>
    <cellStyle name="Normal 29 3" xfId="2911" xr:uid="{00000000-0005-0000-0000-00005B0B0000}"/>
    <cellStyle name="Normal 29 3 2" xfId="2912" xr:uid="{00000000-0005-0000-0000-00005C0B0000}"/>
    <cellStyle name="Normal 29 3 2 2" xfId="2913" xr:uid="{00000000-0005-0000-0000-00005D0B0000}"/>
    <cellStyle name="Normal 29 3 2 2 2" xfId="2914" xr:uid="{00000000-0005-0000-0000-00005E0B0000}"/>
    <cellStyle name="Normal 29 3 2 2 3" xfId="2915" xr:uid="{00000000-0005-0000-0000-00005F0B0000}"/>
    <cellStyle name="Normal 29 3 2 3" xfId="2916" xr:uid="{00000000-0005-0000-0000-0000600B0000}"/>
    <cellStyle name="Normal 29 3 2 4" xfId="2917" xr:uid="{00000000-0005-0000-0000-0000610B0000}"/>
    <cellStyle name="Normal 29 4" xfId="2918" xr:uid="{00000000-0005-0000-0000-0000620B0000}"/>
    <cellStyle name="Normal 29 5" xfId="2919" xr:uid="{00000000-0005-0000-0000-0000630B0000}"/>
    <cellStyle name="Normal 29 5 2" xfId="2920" xr:uid="{00000000-0005-0000-0000-0000640B0000}"/>
    <cellStyle name="Normal 29 6" xfId="2921" xr:uid="{00000000-0005-0000-0000-0000650B0000}"/>
    <cellStyle name="Normal 29 6 2" xfId="2922" xr:uid="{00000000-0005-0000-0000-0000660B0000}"/>
    <cellStyle name="Normal 29 6 2 2" xfId="2923" xr:uid="{00000000-0005-0000-0000-0000670B0000}"/>
    <cellStyle name="Normal 29 6 2 3" xfId="2924" xr:uid="{00000000-0005-0000-0000-0000680B0000}"/>
    <cellStyle name="Normal 29 6 3" xfId="2925" xr:uid="{00000000-0005-0000-0000-0000690B0000}"/>
    <cellStyle name="Normal 29 6 4" xfId="2926" xr:uid="{00000000-0005-0000-0000-00006A0B0000}"/>
    <cellStyle name="Normal 29 7" xfId="2927" xr:uid="{00000000-0005-0000-0000-00006B0B0000}"/>
    <cellStyle name="Normal 3" xfId="4" xr:uid="{00000000-0005-0000-0000-00006C0B0000}"/>
    <cellStyle name="Normal 3 2" xfId="2928" xr:uid="{00000000-0005-0000-0000-00006D0B0000}"/>
    <cellStyle name="Normal 3 2 2" xfId="2929" xr:uid="{00000000-0005-0000-0000-00006E0B0000}"/>
    <cellStyle name="Normal 3 2 2 2" xfId="2930" xr:uid="{00000000-0005-0000-0000-00006F0B0000}"/>
    <cellStyle name="Normal 3 2 2 3" xfId="2931" xr:uid="{00000000-0005-0000-0000-0000700B0000}"/>
    <cellStyle name="Normal 3 2 2 4" xfId="2932" xr:uid="{00000000-0005-0000-0000-0000710B0000}"/>
    <cellStyle name="Normal 3 2 3" xfId="2933" xr:uid="{00000000-0005-0000-0000-0000720B0000}"/>
    <cellStyle name="Normal 3 2 4" xfId="2934" xr:uid="{00000000-0005-0000-0000-0000730B0000}"/>
    <cellStyle name="Normal 3 2 4 2" xfId="2935" xr:uid="{00000000-0005-0000-0000-0000740B0000}"/>
    <cellStyle name="Normal 3 2 4 2 2" xfId="2936" xr:uid="{00000000-0005-0000-0000-0000750B0000}"/>
    <cellStyle name="Normal 3 2 4 2 3" xfId="2937" xr:uid="{00000000-0005-0000-0000-0000760B0000}"/>
    <cellStyle name="Normal 3 2 4 3" xfId="2938" xr:uid="{00000000-0005-0000-0000-0000770B0000}"/>
    <cellStyle name="Normal 3 2 4 4" xfId="2939" xr:uid="{00000000-0005-0000-0000-0000780B0000}"/>
    <cellStyle name="Normal 3 2 5" xfId="2940" xr:uid="{00000000-0005-0000-0000-0000790B0000}"/>
    <cellStyle name="Normal 3 3" xfId="2941" xr:uid="{00000000-0005-0000-0000-00007A0B0000}"/>
    <cellStyle name="Normal 3 3 2" xfId="2942" xr:uid="{00000000-0005-0000-0000-00007B0B0000}"/>
    <cellStyle name="Normal 3 3 3" xfId="2943" xr:uid="{00000000-0005-0000-0000-00007C0B0000}"/>
    <cellStyle name="Normal 3 4" xfId="2944" xr:uid="{00000000-0005-0000-0000-00007D0B0000}"/>
    <cellStyle name="Normal 3 4 2" xfId="2945" xr:uid="{00000000-0005-0000-0000-00007E0B0000}"/>
    <cellStyle name="Normal 3 4 2 2" xfId="2946" xr:uid="{00000000-0005-0000-0000-00007F0B0000}"/>
    <cellStyle name="Normal 3 4 2 2 2" xfId="2947" xr:uid="{00000000-0005-0000-0000-0000800B0000}"/>
    <cellStyle name="Normal 3 4 2 2 2 2" xfId="2948" xr:uid="{00000000-0005-0000-0000-0000810B0000}"/>
    <cellStyle name="Normal 3 4 2 2 2 2 2" xfId="2949" xr:uid="{00000000-0005-0000-0000-0000820B0000}"/>
    <cellStyle name="Normal 3 4 2 2 2 2 3" xfId="2950" xr:uid="{00000000-0005-0000-0000-0000830B0000}"/>
    <cellStyle name="Normal 3 4 2 2 2 3" xfId="2951" xr:uid="{00000000-0005-0000-0000-0000840B0000}"/>
    <cellStyle name="Normal 3 4 2 2 2 4" xfId="2952" xr:uid="{00000000-0005-0000-0000-0000850B0000}"/>
    <cellStyle name="Normal 3 4 2 2 3" xfId="2953" xr:uid="{00000000-0005-0000-0000-0000860B0000}"/>
    <cellStyle name="Normal 3 4 2 2 3 2" xfId="2954" xr:uid="{00000000-0005-0000-0000-0000870B0000}"/>
    <cellStyle name="Normal 3 4 2 2 3 3" xfId="2955" xr:uid="{00000000-0005-0000-0000-0000880B0000}"/>
    <cellStyle name="Normal 3 4 2 2 4" xfId="2956" xr:uid="{00000000-0005-0000-0000-0000890B0000}"/>
    <cellStyle name="Normal 3 4 2 2 5" xfId="2957" xr:uid="{00000000-0005-0000-0000-00008A0B0000}"/>
    <cellStyle name="Normal 3 4 2 3" xfId="2958" xr:uid="{00000000-0005-0000-0000-00008B0B0000}"/>
    <cellStyle name="Normal 3 4 2 3 2" xfId="2959" xr:uid="{00000000-0005-0000-0000-00008C0B0000}"/>
    <cellStyle name="Normal 3 4 2 3 2 2" xfId="2960" xr:uid="{00000000-0005-0000-0000-00008D0B0000}"/>
    <cellStyle name="Normal 3 4 2 3 2 3" xfId="2961" xr:uid="{00000000-0005-0000-0000-00008E0B0000}"/>
    <cellStyle name="Normal 3 4 2 3 3" xfId="2962" xr:uid="{00000000-0005-0000-0000-00008F0B0000}"/>
    <cellStyle name="Normal 3 4 2 3 4" xfId="2963" xr:uid="{00000000-0005-0000-0000-0000900B0000}"/>
    <cellStyle name="Normal 3 4 2 4" xfId="2964" xr:uid="{00000000-0005-0000-0000-0000910B0000}"/>
    <cellStyle name="Normal 3 4 2 4 2" xfId="2965" xr:uid="{00000000-0005-0000-0000-0000920B0000}"/>
    <cellStyle name="Normal 3 4 2 4 3" xfId="2966" xr:uid="{00000000-0005-0000-0000-0000930B0000}"/>
    <cellStyle name="Normal 3 4 2 5" xfId="2967" xr:uid="{00000000-0005-0000-0000-0000940B0000}"/>
    <cellStyle name="Normal 3 4 2 6" xfId="2968" xr:uid="{00000000-0005-0000-0000-0000950B0000}"/>
    <cellStyle name="Normal 3 4 3" xfId="2969" xr:uid="{00000000-0005-0000-0000-0000960B0000}"/>
    <cellStyle name="Normal 3 4 3 2" xfId="2970" xr:uid="{00000000-0005-0000-0000-0000970B0000}"/>
    <cellStyle name="Normal 3 4 3 2 2" xfId="2971" xr:uid="{00000000-0005-0000-0000-0000980B0000}"/>
    <cellStyle name="Normal 3 4 3 2 2 2" xfId="2972" xr:uid="{00000000-0005-0000-0000-0000990B0000}"/>
    <cellStyle name="Normal 3 4 3 2 2 3" xfId="2973" xr:uid="{00000000-0005-0000-0000-00009A0B0000}"/>
    <cellStyle name="Normal 3 4 3 2 3" xfId="2974" xr:uid="{00000000-0005-0000-0000-00009B0B0000}"/>
    <cellStyle name="Normal 3 4 3 2 4" xfId="2975" xr:uid="{00000000-0005-0000-0000-00009C0B0000}"/>
    <cellStyle name="Normal 3 4 3 3" xfId="2976" xr:uid="{00000000-0005-0000-0000-00009D0B0000}"/>
    <cellStyle name="Normal 3 4 3 3 2" xfId="2977" xr:uid="{00000000-0005-0000-0000-00009E0B0000}"/>
    <cellStyle name="Normal 3 4 3 3 3" xfId="2978" xr:uid="{00000000-0005-0000-0000-00009F0B0000}"/>
    <cellStyle name="Normal 3 4 3 4" xfId="2979" xr:uid="{00000000-0005-0000-0000-0000A00B0000}"/>
    <cellStyle name="Normal 3 4 3 5" xfId="2980" xr:uid="{00000000-0005-0000-0000-0000A10B0000}"/>
    <cellStyle name="Normal 3 4 4" xfId="2981" xr:uid="{00000000-0005-0000-0000-0000A20B0000}"/>
    <cellStyle name="Normal 3 4 4 2" xfId="2982" xr:uid="{00000000-0005-0000-0000-0000A30B0000}"/>
    <cellStyle name="Normal 3 4 4 2 2" xfId="2983" xr:uid="{00000000-0005-0000-0000-0000A40B0000}"/>
    <cellStyle name="Normal 3 4 4 2 3" xfId="2984" xr:uid="{00000000-0005-0000-0000-0000A50B0000}"/>
    <cellStyle name="Normal 3 4 4 3" xfId="2985" xr:uid="{00000000-0005-0000-0000-0000A60B0000}"/>
    <cellStyle name="Normal 3 4 4 4" xfId="2986" xr:uid="{00000000-0005-0000-0000-0000A70B0000}"/>
    <cellStyle name="Normal 3 4 5" xfId="2987" xr:uid="{00000000-0005-0000-0000-0000A80B0000}"/>
    <cellStyle name="Normal 3 5" xfId="2988" xr:uid="{00000000-0005-0000-0000-0000A90B0000}"/>
    <cellStyle name="Normal 3 5 2" xfId="2989" xr:uid="{00000000-0005-0000-0000-0000AA0B0000}"/>
    <cellStyle name="Normal 3 6" xfId="2990" xr:uid="{00000000-0005-0000-0000-0000AB0B0000}"/>
    <cellStyle name="Normal 3 7" xfId="2991" xr:uid="{00000000-0005-0000-0000-0000AC0B0000}"/>
    <cellStyle name="Normal 3 7 2" xfId="2992" xr:uid="{00000000-0005-0000-0000-0000AD0B0000}"/>
    <cellStyle name="Normal 3 7 3" xfId="2993" xr:uid="{00000000-0005-0000-0000-0000AE0B0000}"/>
    <cellStyle name="Normal 3 8" xfId="2994" xr:uid="{00000000-0005-0000-0000-0000AF0B0000}"/>
    <cellStyle name="Normal 3 9" xfId="2995" xr:uid="{00000000-0005-0000-0000-0000B00B0000}"/>
    <cellStyle name="Normal 30" xfId="2996" xr:uid="{00000000-0005-0000-0000-0000B10B0000}"/>
    <cellStyle name="Normal 30 2" xfId="2997" xr:uid="{00000000-0005-0000-0000-0000B20B0000}"/>
    <cellStyle name="Normal 30 2 2" xfId="2998" xr:uid="{00000000-0005-0000-0000-0000B30B0000}"/>
    <cellStyle name="Normal 30 2 2 2" xfId="2999" xr:uid="{00000000-0005-0000-0000-0000B40B0000}"/>
    <cellStyle name="Normal 30 2 2 2 2" xfId="3000" xr:uid="{00000000-0005-0000-0000-0000B50B0000}"/>
    <cellStyle name="Normal 30 2 2 2 2 2" xfId="3001" xr:uid="{00000000-0005-0000-0000-0000B60B0000}"/>
    <cellStyle name="Normal 30 2 2 2 2 3" xfId="3002" xr:uid="{00000000-0005-0000-0000-0000B70B0000}"/>
    <cellStyle name="Normal 30 2 2 2 3" xfId="3003" xr:uid="{00000000-0005-0000-0000-0000B80B0000}"/>
    <cellStyle name="Normal 30 2 2 2 4" xfId="3004" xr:uid="{00000000-0005-0000-0000-0000B90B0000}"/>
    <cellStyle name="Normal 30 2 2 3" xfId="3005" xr:uid="{00000000-0005-0000-0000-0000BA0B0000}"/>
    <cellStyle name="Normal 30 2 2 3 2" xfId="3006" xr:uid="{00000000-0005-0000-0000-0000BB0B0000}"/>
    <cellStyle name="Normal 30 2 2 3 3" xfId="3007" xr:uid="{00000000-0005-0000-0000-0000BC0B0000}"/>
    <cellStyle name="Normal 30 2 2 4" xfId="3008" xr:uid="{00000000-0005-0000-0000-0000BD0B0000}"/>
    <cellStyle name="Normal 30 2 2 5" xfId="3009" xr:uid="{00000000-0005-0000-0000-0000BE0B0000}"/>
    <cellStyle name="Normal 30 2 3" xfId="3010" xr:uid="{00000000-0005-0000-0000-0000BF0B0000}"/>
    <cellStyle name="Normal 30 2 3 2" xfId="3011" xr:uid="{00000000-0005-0000-0000-0000C00B0000}"/>
    <cellStyle name="Normal 30 2 3 2 2" xfId="3012" xr:uid="{00000000-0005-0000-0000-0000C10B0000}"/>
    <cellStyle name="Normal 30 2 3 2 3" xfId="3013" xr:uid="{00000000-0005-0000-0000-0000C20B0000}"/>
    <cellStyle name="Normal 30 2 3 3" xfId="3014" xr:uid="{00000000-0005-0000-0000-0000C30B0000}"/>
    <cellStyle name="Normal 30 2 3 4" xfId="3015" xr:uid="{00000000-0005-0000-0000-0000C40B0000}"/>
    <cellStyle name="Normal 30 2 4" xfId="3016" xr:uid="{00000000-0005-0000-0000-0000C50B0000}"/>
    <cellStyle name="Normal 30 3" xfId="3017" xr:uid="{00000000-0005-0000-0000-0000C60B0000}"/>
    <cellStyle name="Normal 30 3 2" xfId="3018" xr:uid="{00000000-0005-0000-0000-0000C70B0000}"/>
    <cellStyle name="Normal 30 3 3" xfId="3019" xr:uid="{00000000-0005-0000-0000-0000C80B0000}"/>
    <cellStyle name="Normal 30 3 3 2" xfId="3020" xr:uid="{00000000-0005-0000-0000-0000C90B0000}"/>
    <cellStyle name="Normal 30 3 3 2 2" xfId="3021" xr:uid="{00000000-0005-0000-0000-0000CA0B0000}"/>
    <cellStyle name="Normal 30 3 3 2 3" xfId="3022" xr:uid="{00000000-0005-0000-0000-0000CB0B0000}"/>
    <cellStyle name="Normal 30 3 3 3" xfId="3023" xr:uid="{00000000-0005-0000-0000-0000CC0B0000}"/>
    <cellStyle name="Normal 30 3 3 4" xfId="3024" xr:uid="{00000000-0005-0000-0000-0000CD0B0000}"/>
    <cellStyle name="Normal 30 4" xfId="3025" xr:uid="{00000000-0005-0000-0000-0000CE0B0000}"/>
    <cellStyle name="Normal 30 5" xfId="3026" xr:uid="{00000000-0005-0000-0000-0000CF0B0000}"/>
    <cellStyle name="Normal 30 5 2" xfId="3027" xr:uid="{00000000-0005-0000-0000-0000D00B0000}"/>
    <cellStyle name="Normal 30 5 2 2" xfId="3028" xr:uid="{00000000-0005-0000-0000-0000D10B0000}"/>
    <cellStyle name="Normal 30 5 2 3" xfId="3029" xr:uid="{00000000-0005-0000-0000-0000D20B0000}"/>
    <cellStyle name="Normal 30 5 3" xfId="3030" xr:uid="{00000000-0005-0000-0000-0000D30B0000}"/>
    <cellStyle name="Normal 30 5 4" xfId="3031" xr:uid="{00000000-0005-0000-0000-0000D40B0000}"/>
    <cellStyle name="Normal 30 6" xfId="3032" xr:uid="{00000000-0005-0000-0000-0000D50B0000}"/>
    <cellStyle name="Normal 31" xfId="3033" xr:uid="{00000000-0005-0000-0000-0000D60B0000}"/>
    <cellStyle name="Normal 31 2" xfId="3034" xr:uid="{00000000-0005-0000-0000-0000D70B0000}"/>
    <cellStyle name="Normal 31 3" xfId="3035" xr:uid="{00000000-0005-0000-0000-0000D80B0000}"/>
    <cellStyle name="Normal 31 4" xfId="3036" xr:uid="{00000000-0005-0000-0000-0000D90B0000}"/>
    <cellStyle name="Normal 31 5" xfId="3037" xr:uid="{00000000-0005-0000-0000-0000DA0B0000}"/>
    <cellStyle name="Normal 31 6" xfId="3038" xr:uid="{00000000-0005-0000-0000-0000DB0B0000}"/>
    <cellStyle name="Normal 32" xfId="3039" xr:uid="{00000000-0005-0000-0000-0000DC0B0000}"/>
    <cellStyle name="Normal 32 2" xfId="3040" xr:uid="{00000000-0005-0000-0000-0000DD0B0000}"/>
    <cellStyle name="Normal 32 2 2" xfId="3041" xr:uid="{00000000-0005-0000-0000-0000DE0B0000}"/>
    <cellStyle name="Normal 32 2 3" xfId="3042" xr:uid="{00000000-0005-0000-0000-0000DF0B0000}"/>
    <cellStyle name="Normal 32 2 4" xfId="3043" xr:uid="{00000000-0005-0000-0000-0000E00B0000}"/>
    <cellStyle name="Normal 32 2 5" xfId="3044" xr:uid="{00000000-0005-0000-0000-0000E10B0000}"/>
    <cellStyle name="Normal 32 3" xfId="3045" xr:uid="{00000000-0005-0000-0000-0000E20B0000}"/>
    <cellStyle name="Normal 32 4" xfId="3046" xr:uid="{00000000-0005-0000-0000-0000E30B0000}"/>
    <cellStyle name="Normal 32 5" xfId="3047" xr:uid="{00000000-0005-0000-0000-0000E40B0000}"/>
    <cellStyle name="Normal 32 6" xfId="3048" xr:uid="{00000000-0005-0000-0000-0000E50B0000}"/>
    <cellStyle name="Normal 33" xfId="3049" xr:uid="{00000000-0005-0000-0000-0000E60B0000}"/>
    <cellStyle name="Normal 33 2" xfId="3050" xr:uid="{00000000-0005-0000-0000-0000E70B0000}"/>
    <cellStyle name="Normal 33 2 2" xfId="3051" xr:uid="{00000000-0005-0000-0000-0000E80B0000}"/>
    <cellStyle name="Normal 33 2 2 2" xfId="3052" xr:uid="{00000000-0005-0000-0000-0000E90B0000}"/>
    <cellStyle name="Normal 33 2 2 3" xfId="3053" xr:uid="{00000000-0005-0000-0000-0000EA0B0000}"/>
    <cellStyle name="Normal 33 2 3" xfId="3054" xr:uid="{00000000-0005-0000-0000-0000EB0B0000}"/>
    <cellStyle name="Normal 33 2 4" xfId="3055" xr:uid="{00000000-0005-0000-0000-0000EC0B0000}"/>
    <cellStyle name="Normal 33 3" xfId="3056" xr:uid="{00000000-0005-0000-0000-0000ED0B0000}"/>
    <cellStyle name="Normal 34" xfId="3057" xr:uid="{00000000-0005-0000-0000-0000EE0B0000}"/>
    <cellStyle name="Normal 34 2" xfId="3058" xr:uid="{00000000-0005-0000-0000-0000EF0B0000}"/>
    <cellStyle name="Normal 34 2 2" xfId="3059" xr:uid="{00000000-0005-0000-0000-0000F00B0000}"/>
    <cellStyle name="Normal 34 3" xfId="3060" xr:uid="{00000000-0005-0000-0000-0000F10B0000}"/>
    <cellStyle name="Normal 34 3 2" xfId="3061" xr:uid="{00000000-0005-0000-0000-0000F20B0000}"/>
    <cellStyle name="Normal 34 4" xfId="3062" xr:uid="{00000000-0005-0000-0000-0000F30B0000}"/>
    <cellStyle name="Normal 34 5" xfId="3063" xr:uid="{00000000-0005-0000-0000-0000F40B0000}"/>
    <cellStyle name="Normal 35" xfId="3064" xr:uid="{00000000-0005-0000-0000-0000F50B0000}"/>
    <cellStyle name="Normal 35 2" xfId="3065" xr:uid="{00000000-0005-0000-0000-0000F60B0000}"/>
    <cellStyle name="Normal 35 2 2" xfId="3066" xr:uid="{00000000-0005-0000-0000-0000F70B0000}"/>
    <cellStyle name="Normal 35 2 2 2" xfId="3067" xr:uid="{00000000-0005-0000-0000-0000F80B0000}"/>
    <cellStyle name="Normal 35 2 2 3" xfId="3068" xr:uid="{00000000-0005-0000-0000-0000F90B0000}"/>
    <cellStyle name="Normal 35 2 3" xfId="3069" xr:uid="{00000000-0005-0000-0000-0000FA0B0000}"/>
    <cellStyle name="Normal 35 2 4" xfId="3070" xr:uid="{00000000-0005-0000-0000-0000FB0B0000}"/>
    <cellStyle name="Normal 35 3" xfId="3071" xr:uid="{00000000-0005-0000-0000-0000FC0B0000}"/>
    <cellStyle name="Normal 35 3 2" xfId="3072" xr:uid="{00000000-0005-0000-0000-0000FD0B0000}"/>
    <cellStyle name="Normal 35 3 3" xfId="3073" xr:uid="{00000000-0005-0000-0000-0000FE0B0000}"/>
    <cellStyle name="Normal 35 4" xfId="3074" xr:uid="{00000000-0005-0000-0000-0000FF0B0000}"/>
    <cellStyle name="Normal 35 5" xfId="3075" xr:uid="{00000000-0005-0000-0000-0000000C0000}"/>
    <cellStyle name="Normal 36" xfId="3076" xr:uid="{00000000-0005-0000-0000-0000010C0000}"/>
    <cellStyle name="Normal 36 2" xfId="3077" xr:uid="{00000000-0005-0000-0000-0000020C0000}"/>
    <cellStyle name="Normal 36 3" xfId="3078" xr:uid="{00000000-0005-0000-0000-0000030C0000}"/>
    <cellStyle name="Normal 37" xfId="3079" xr:uid="{00000000-0005-0000-0000-0000040C0000}"/>
    <cellStyle name="Normal 37 2" xfId="3080" xr:uid="{00000000-0005-0000-0000-0000050C0000}"/>
    <cellStyle name="Normal 38" xfId="3081" xr:uid="{00000000-0005-0000-0000-0000060C0000}"/>
    <cellStyle name="Normal 38 2" xfId="3082" xr:uid="{00000000-0005-0000-0000-0000070C0000}"/>
    <cellStyle name="Normal 38 2 2" xfId="3083" xr:uid="{00000000-0005-0000-0000-0000080C0000}"/>
    <cellStyle name="Normal 38 2 2 2" xfId="3084" xr:uid="{00000000-0005-0000-0000-0000090C0000}"/>
    <cellStyle name="Normal 38 2 2 3" xfId="3085" xr:uid="{00000000-0005-0000-0000-00000A0C0000}"/>
    <cellStyle name="Normal 38 2 3" xfId="3086" xr:uid="{00000000-0005-0000-0000-00000B0C0000}"/>
    <cellStyle name="Normal 38 2 4" xfId="3087" xr:uid="{00000000-0005-0000-0000-00000C0C0000}"/>
    <cellStyle name="Normal 38 3" xfId="3088" xr:uid="{00000000-0005-0000-0000-00000D0C0000}"/>
    <cellStyle name="Normal 38 3 2" xfId="3089" xr:uid="{00000000-0005-0000-0000-00000E0C0000}"/>
    <cellStyle name="Normal 38 3 3" xfId="3090" xr:uid="{00000000-0005-0000-0000-00000F0C0000}"/>
    <cellStyle name="Normal 38 4" xfId="3091" xr:uid="{00000000-0005-0000-0000-0000100C0000}"/>
    <cellStyle name="Normal 38 5" xfId="3092" xr:uid="{00000000-0005-0000-0000-0000110C0000}"/>
    <cellStyle name="Normal 39" xfId="3093" xr:uid="{00000000-0005-0000-0000-0000120C0000}"/>
    <cellStyle name="Normal 39 2" xfId="3094" xr:uid="{00000000-0005-0000-0000-0000130C0000}"/>
    <cellStyle name="Normal 4" xfId="5" xr:uid="{00000000-0005-0000-0000-0000140C0000}"/>
    <cellStyle name="Normal 4 2" xfId="3095" xr:uid="{00000000-0005-0000-0000-0000150C0000}"/>
    <cellStyle name="Normal 4 2 2" xfId="3096" xr:uid="{00000000-0005-0000-0000-0000160C0000}"/>
    <cellStyle name="Normal 4 2 3" xfId="3097" xr:uid="{00000000-0005-0000-0000-0000170C0000}"/>
    <cellStyle name="Normal 4 2 4" xfId="3098" xr:uid="{00000000-0005-0000-0000-0000180C0000}"/>
    <cellStyle name="Normal 4 2 5" xfId="3099" xr:uid="{00000000-0005-0000-0000-0000190C0000}"/>
    <cellStyle name="Normal 4 2 6" xfId="3100" xr:uid="{00000000-0005-0000-0000-00001A0C0000}"/>
    <cellStyle name="Normal 4 3" xfId="3101" xr:uid="{00000000-0005-0000-0000-00001B0C0000}"/>
    <cellStyle name="Normal 4 4" xfId="3102" xr:uid="{00000000-0005-0000-0000-00001C0C0000}"/>
    <cellStyle name="Normal 4 5" xfId="3103" xr:uid="{00000000-0005-0000-0000-00001D0C0000}"/>
    <cellStyle name="Normal 4 6" xfId="3104" xr:uid="{00000000-0005-0000-0000-00001E0C0000}"/>
    <cellStyle name="Normal 4 7" xfId="3105" xr:uid="{00000000-0005-0000-0000-00001F0C0000}"/>
    <cellStyle name="Normal 40" xfId="3106" xr:uid="{00000000-0005-0000-0000-0000200C0000}"/>
    <cellStyle name="Normal 41" xfId="3107" xr:uid="{00000000-0005-0000-0000-0000210C0000}"/>
    <cellStyle name="Normal 42" xfId="3108" xr:uid="{00000000-0005-0000-0000-0000220C0000}"/>
    <cellStyle name="Normal 42 2" xfId="3109" xr:uid="{00000000-0005-0000-0000-0000230C0000}"/>
    <cellStyle name="Normal 42 2 2" xfId="3110" xr:uid="{00000000-0005-0000-0000-0000240C0000}"/>
    <cellStyle name="Normal 42 2 2 2" xfId="3111" xr:uid="{00000000-0005-0000-0000-0000250C0000}"/>
    <cellStyle name="Normal 42 2 2 3" xfId="3112" xr:uid="{00000000-0005-0000-0000-0000260C0000}"/>
    <cellStyle name="Normal 42 2 3" xfId="3113" xr:uid="{00000000-0005-0000-0000-0000270C0000}"/>
    <cellStyle name="Normal 42 2 4" xfId="3114" xr:uid="{00000000-0005-0000-0000-0000280C0000}"/>
    <cellStyle name="Normal 42 3" xfId="3115" xr:uid="{00000000-0005-0000-0000-0000290C0000}"/>
    <cellStyle name="Normal 42 3 2" xfId="3116" xr:uid="{00000000-0005-0000-0000-00002A0C0000}"/>
    <cellStyle name="Normal 42 3 3" xfId="3117" xr:uid="{00000000-0005-0000-0000-00002B0C0000}"/>
    <cellStyle name="Normal 42 4" xfId="3118" xr:uid="{00000000-0005-0000-0000-00002C0C0000}"/>
    <cellStyle name="Normal 42 5" xfId="3119" xr:uid="{00000000-0005-0000-0000-00002D0C0000}"/>
    <cellStyle name="Normal 43" xfId="3120" xr:uid="{00000000-0005-0000-0000-00002E0C0000}"/>
    <cellStyle name="Normal 43 2" xfId="3121" xr:uid="{00000000-0005-0000-0000-00002F0C0000}"/>
    <cellStyle name="Normal 43 2 2" xfId="3122" xr:uid="{00000000-0005-0000-0000-0000300C0000}"/>
    <cellStyle name="Normal 43 2 2 2" xfId="3123" xr:uid="{00000000-0005-0000-0000-0000310C0000}"/>
    <cellStyle name="Normal 43 2 2 3" xfId="3124" xr:uid="{00000000-0005-0000-0000-0000320C0000}"/>
    <cellStyle name="Normal 43 2 3" xfId="3125" xr:uid="{00000000-0005-0000-0000-0000330C0000}"/>
    <cellStyle name="Normal 43 2 4" xfId="3126" xr:uid="{00000000-0005-0000-0000-0000340C0000}"/>
    <cellStyle name="Normal 43 3" xfId="3127" xr:uid="{00000000-0005-0000-0000-0000350C0000}"/>
    <cellStyle name="Normal 43 3 2" xfId="3128" xr:uid="{00000000-0005-0000-0000-0000360C0000}"/>
    <cellStyle name="Normal 43 3 3" xfId="3129" xr:uid="{00000000-0005-0000-0000-0000370C0000}"/>
    <cellStyle name="Normal 43 4" xfId="3130" xr:uid="{00000000-0005-0000-0000-0000380C0000}"/>
    <cellStyle name="Normal 43 5" xfId="3131" xr:uid="{00000000-0005-0000-0000-0000390C0000}"/>
    <cellStyle name="Normal 44" xfId="3132" xr:uid="{00000000-0005-0000-0000-00003A0C0000}"/>
    <cellStyle name="Normal 45" xfId="3133" xr:uid="{00000000-0005-0000-0000-00003B0C0000}"/>
    <cellStyle name="Normal 46" xfId="3134" xr:uid="{00000000-0005-0000-0000-00003C0C0000}"/>
    <cellStyle name="Normal 47" xfId="3135" xr:uid="{00000000-0005-0000-0000-00003D0C0000}"/>
    <cellStyle name="Normal 48" xfId="3136" xr:uid="{00000000-0005-0000-0000-00003E0C0000}"/>
    <cellStyle name="Normal 49" xfId="3137" xr:uid="{00000000-0005-0000-0000-00003F0C0000}"/>
    <cellStyle name="Normal 49 2" xfId="3138" xr:uid="{00000000-0005-0000-0000-0000400C0000}"/>
    <cellStyle name="Normal 49 2 2" xfId="3139" xr:uid="{00000000-0005-0000-0000-0000410C0000}"/>
    <cellStyle name="Normal 49 2 2 2" xfId="3140" xr:uid="{00000000-0005-0000-0000-0000420C0000}"/>
    <cellStyle name="Normal 49 2 2 3" xfId="3141" xr:uid="{00000000-0005-0000-0000-0000430C0000}"/>
    <cellStyle name="Normal 49 2 3" xfId="3142" xr:uid="{00000000-0005-0000-0000-0000440C0000}"/>
    <cellStyle name="Normal 49 2 4" xfId="3143" xr:uid="{00000000-0005-0000-0000-0000450C0000}"/>
    <cellStyle name="Normal 49 3" xfId="3144" xr:uid="{00000000-0005-0000-0000-0000460C0000}"/>
    <cellStyle name="Normal 49 3 2" xfId="3145" xr:uid="{00000000-0005-0000-0000-0000470C0000}"/>
    <cellStyle name="Normal 49 3 3" xfId="3146" xr:uid="{00000000-0005-0000-0000-0000480C0000}"/>
    <cellStyle name="Normal 49 4" xfId="3147" xr:uid="{00000000-0005-0000-0000-0000490C0000}"/>
    <cellStyle name="Normal 49 5" xfId="3148" xr:uid="{00000000-0005-0000-0000-00004A0C0000}"/>
    <cellStyle name="Normal 5" xfId="6" xr:uid="{00000000-0005-0000-0000-00004B0C0000}"/>
    <cellStyle name="Normal 5 2" xfId="3149" xr:uid="{00000000-0005-0000-0000-00004C0C0000}"/>
    <cellStyle name="Normal 5 2 2" xfId="3150" xr:uid="{00000000-0005-0000-0000-00004D0C0000}"/>
    <cellStyle name="Normal 5 2 2 2" xfId="3151" xr:uid="{00000000-0005-0000-0000-00004E0C0000}"/>
    <cellStyle name="Normal 5 2 2 2 2" xfId="3152" xr:uid="{00000000-0005-0000-0000-00004F0C0000}"/>
    <cellStyle name="Normal 5 2 2 2 3" xfId="3153" xr:uid="{00000000-0005-0000-0000-0000500C0000}"/>
    <cellStyle name="Normal 5 2 2 3" xfId="3154" xr:uid="{00000000-0005-0000-0000-0000510C0000}"/>
    <cellStyle name="Normal 5 2 2 4" xfId="3155" xr:uid="{00000000-0005-0000-0000-0000520C0000}"/>
    <cellStyle name="Normal 5 2 3" xfId="3156" xr:uid="{00000000-0005-0000-0000-0000530C0000}"/>
    <cellStyle name="Normal 5 3" xfId="3157" xr:uid="{00000000-0005-0000-0000-0000540C0000}"/>
    <cellStyle name="Normal 5 3 2" xfId="3158" xr:uid="{00000000-0005-0000-0000-0000550C0000}"/>
    <cellStyle name="Normal 5 4" xfId="3159" xr:uid="{00000000-0005-0000-0000-0000560C0000}"/>
    <cellStyle name="Normal 5 5" xfId="3160" xr:uid="{00000000-0005-0000-0000-0000570C0000}"/>
    <cellStyle name="Normal 5 6" xfId="3161" xr:uid="{00000000-0005-0000-0000-0000580C0000}"/>
    <cellStyle name="Normal 5 7" xfId="3162" xr:uid="{00000000-0005-0000-0000-0000590C0000}"/>
    <cellStyle name="Normal 5 8" xfId="3163" xr:uid="{00000000-0005-0000-0000-00005A0C0000}"/>
    <cellStyle name="Normal 5 9" xfId="3164" xr:uid="{00000000-0005-0000-0000-00005B0C0000}"/>
    <cellStyle name="Normal 50" xfId="3165" xr:uid="{00000000-0005-0000-0000-00005C0C0000}"/>
    <cellStyle name="Normal 51" xfId="3166" xr:uid="{00000000-0005-0000-0000-00005D0C0000}"/>
    <cellStyle name="Normal 52" xfId="3167" xr:uid="{00000000-0005-0000-0000-00005E0C0000}"/>
    <cellStyle name="Normal 53" xfId="3168" xr:uid="{00000000-0005-0000-0000-00005F0C0000}"/>
    <cellStyle name="Normal 54" xfId="3169" xr:uid="{00000000-0005-0000-0000-0000600C0000}"/>
    <cellStyle name="Normal 55" xfId="3170" xr:uid="{00000000-0005-0000-0000-0000610C0000}"/>
    <cellStyle name="Normal 55 2" xfId="3171" xr:uid="{00000000-0005-0000-0000-0000620C0000}"/>
    <cellStyle name="Normal 55 2 2" xfId="3172" xr:uid="{00000000-0005-0000-0000-0000630C0000}"/>
    <cellStyle name="Normal 55 2 2 2" xfId="3173" xr:uid="{00000000-0005-0000-0000-0000640C0000}"/>
    <cellStyle name="Normal 55 2 2 3" xfId="3174" xr:uid="{00000000-0005-0000-0000-0000650C0000}"/>
    <cellStyle name="Normal 55 2 3" xfId="3175" xr:uid="{00000000-0005-0000-0000-0000660C0000}"/>
    <cellStyle name="Normal 55 2 4" xfId="3176" xr:uid="{00000000-0005-0000-0000-0000670C0000}"/>
    <cellStyle name="Normal 55 3" xfId="3177" xr:uid="{00000000-0005-0000-0000-0000680C0000}"/>
    <cellStyle name="Normal 55 3 2" xfId="3178" xr:uid="{00000000-0005-0000-0000-0000690C0000}"/>
    <cellStyle name="Normal 55 3 3" xfId="3179" xr:uid="{00000000-0005-0000-0000-00006A0C0000}"/>
    <cellStyle name="Normal 55 4" xfId="3180" xr:uid="{00000000-0005-0000-0000-00006B0C0000}"/>
    <cellStyle name="Normal 55 5" xfId="3181" xr:uid="{00000000-0005-0000-0000-00006C0C0000}"/>
    <cellStyle name="Normal 56" xfId="3182" xr:uid="{00000000-0005-0000-0000-00006D0C0000}"/>
    <cellStyle name="Normal 56 2" xfId="3183" xr:uid="{00000000-0005-0000-0000-00006E0C0000}"/>
    <cellStyle name="Normal 57" xfId="3184" xr:uid="{00000000-0005-0000-0000-00006F0C0000}"/>
    <cellStyle name="Normal 57 2" xfId="3185" xr:uid="{00000000-0005-0000-0000-0000700C0000}"/>
    <cellStyle name="Normal 58" xfId="3186" xr:uid="{00000000-0005-0000-0000-0000710C0000}"/>
    <cellStyle name="Normal 59" xfId="3187" xr:uid="{00000000-0005-0000-0000-0000720C0000}"/>
    <cellStyle name="Normal 59 2" xfId="3188" xr:uid="{00000000-0005-0000-0000-0000730C0000}"/>
    <cellStyle name="Normal 59 2 2" xfId="3189" xr:uid="{00000000-0005-0000-0000-0000740C0000}"/>
    <cellStyle name="Normal 59 2 2 2" xfId="3190" xr:uid="{00000000-0005-0000-0000-0000750C0000}"/>
    <cellStyle name="Normal 59 2 2 3" xfId="3191" xr:uid="{00000000-0005-0000-0000-0000760C0000}"/>
    <cellStyle name="Normal 59 2 3" xfId="3192" xr:uid="{00000000-0005-0000-0000-0000770C0000}"/>
    <cellStyle name="Normal 59 2 4" xfId="3193" xr:uid="{00000000-0005-0000-0000-0000780C0000}"/>
    <cellStyle name="Normal 59 3" xfId="3194" xr:uid="{00000000-0005-0000-0000-0000790C0000}"/>
    <cellStyle name="Normal 59 3 2" xfId="3195" xr:uid="{00000000-0005-0000-0000-00007A0C0000}"/>
    <cellStyle name="Normal 59 3 3" xfId="3196" xr:uid="{00000000-0005-0000-0000-00007B0C0000}"/>
    <cellStyle name="Normal 59 4" xfId="3197" xr:uid="{00000000-0005-0000-0000-00007C0C0000}"/>
    <cellStyle name="Normal 59 5" xfId="3198" xr:uid="{00000000-0005-0000-0000-00007D0C0000}"/>
    <cellStyle name="Normal 6" xfId="8" xr:uid="{00000000-0005-0000-0000-00007E0C0000}"/>
    <cellStyle name="Normal 6 10" xfId="3199" xr:uid="{00000000-0005-0000-0000-00007F0C0000}"/>
    <cellStyle name="Normal 6 10 2" xfId="3200" xr:uid="{00000000-0005-0000-0000-0000800C0000}"/>
    <cellStyle name="Normal 6 10 3" xfId="3201" xr:uid="{00000000-0005-0000-0000-0000810C0000}"/>
    <cellStyle name="Normal 6 11" xfId="3202" xr:uid="{00000000-0005-0000-0000-0000820C0000}"/>
    <cellStyle name="Normal 6 12" xfId="3203" xr:uid="{00000000-0005-0000-0000-0000830C0000}"/>
    <cellStyle name="Normal 6 13" xfId="3204" xr:uid="{00000000-0005-0000-0000-0000840C0000}"/>
    <cellStyle name="Normal 6 2" xfId="3205" xr:uid="{00000000-0005-0000-0000-0000850C0000}"/>
    <cellStyle name="Normal 6 3" xfId="3206" xr:uid="{00000000-0005-0000-0000-0000860C0000}"/>
    <cellStyle name="Normal 6 3 2" xfId="3207" xr:uid="{00000000-0005-0000-0000-0000870C0000}"/>
    <cellStyle name="Normal 6 4" xfId="3208" xr:uid="{00000000-0005-0000-0000-0000880C0000}"/>
    <cellStyle name="Normal 6 5" xfId="3209" xr:uid="{00000000-0005-0000-0000-0000890C0000}"/>
    <cellStyle name="Normal 6 6" xfId="3210" xr:uid="{00000000-0005-0000-0000-00008A0C0000}"/>
    <cellStyle name="Normal 6 7" xfId="3211" xr:uid="{00000000-0005-0000-0000-00008B0C0000}"/>
    <cellStyle name="Normal 6 8" xfId="3212" xr:uid="{00000000-0005-0000-0000-00008C0C0000}"/>
    <cellStyle name="Normal 6 9" xfId="3213" xr:uid="{00000000-0005-0000-0000-00008D0C0000}"/>
    <cellStyle name="Normal 60" xfId="3214" xr:uid="{00000000-0005-0000-0000-00008E0C0000}"/>
    <cellStyle name="Normal 61" xfId="3215" xr:uid="{00000000-0005-0000-0000-00008F0C0000}"/>
    <cellStyle name="Normal 61 2" xfId="3216" xr:uid="{00000000-0005-0000-0000-0000900C0000}"/>
    <cellStyle name="Normal 61 2 2" xfId="3217" xr:uid="{00000000-0005-0000-0000-0000910C0000}"/>
    <cellStyle name="Normal 61 2 3" xfId="3218" xr:uid="{00000000-0005-0000-0000-0000920C0000}"/>
    <cellStyle name="Normal 61 3" xfId="3219" xr:uid="{00000000-0005-0000-0000-0000930C0000}"/>
    <cellStyle name="Normal 61 4" xfId="3220" xr:uid="{00000000-0005-0000-0000-0000940C0000}"/>
    <cellStyle name="Normal 62" xfId="3221" xr:uid="{00000000-0005-0000-0000-0000950C0000}"/>
    <cellStyle name="Normal 63" xfId="3222" xr:uid="{00000000-0005-0000-0000-0000960C0000}"/>
    <cellStyle name="Normal 63 2" xfId="3223" xr:uid="{00000000-0005-0000-0000-0000970C0000}"/>
    <cellStyle name="Normal 63 2 2" xfId="3224" xr:uid="{00000000-0005-0000-0000-0000980C0000}"/>
    <cellStyle name="Normal 63 2 3" xfId="3225" xr:uid="{00000000-0005-0000-0000-0000990C0000}"/>
    <cellStyle name="Normal 63 3" xfId="3226" xr:uid="{00000000-0005-0000-0000-00009A0C0000}"/>
    <cellStyle name="Normal 63 4" xfId="3227" xr:uid="{00000000-0005-0000-0000-00009B0C0000}"/>
    <cellStyle name="Normal 64" xfId="3228" xr:uid="{00000000-0005-0000-0000-00009C0C0000}"/>
    <cellStyle name="Normal 65" xfId="3229" xr:uid="{00000000-0005-0000-0000-00009D0C0000}"/>
    <cellStyle name="Normal 65 2" xfId="3230" xr:uid="{00000000-0005-0000-0000-00009E0C0000}"/>
    <cellStyle name="Normal 65 2 2" xfId="3231" xr:uid="{00000000-0005-0000-0000-00009F0C0000}"/>
    <cellStyle name="Normal 65 2 3" xfId="3232" xr:uid="{00000000-0005-0000-0000-0000A00C0000}"/>
    <cellStyle name="Normal 65 3" xfId="3233" xr:uid="{00000000-0005-0000-0000-0000A10C0000}"/>
    <cellStyle name="Normal 65 4" xfId="3234" xr:uid="{00000000-0005-0000-0000-0000A20C0000}"/>
    <cellStyle name="Normal 66" xfId="3235" xr:uid="{00000000-0005-0000-0000-0000A30C0000}"/>
    <cellStyle name="Normal 67" xfId="3236" xr:uid="{00000000-0005-0000-0000-0000A40C0000}"/>
    <cellStyle name="Normal 67 2" xfId="3237" xr:uid="{00000000-0005-0000-0000-0000A50C0000}"/>
    <cellStyle name="Normal 67 2 2" xfId="3238" xr:uid="{00000000-0005-0000-0000-0000A60C0000}"/>
    <cellStyle name="Normal 67 2 3" xfId="3239" xr:uid="{00000000-0005-0000-0000-0000A70C0000}"/>
    <cellStyle name="Normal 67 3" xfId="3240" xr:uid="{00000000-0005-0000-0000-0000A80C0000}"/>
    <cellStyle name="Normal 67 4" xfId="3241" xr:uid="{00000000-0005-0000-0000-0000A90C0000}"/>
    <cellStyle name="Normal 68" xfId="3242" xr:uid="{00000000-0005-0000-0000-0000AA0C0000}"/>
    <cellStyle name="Normal 69" xfId="3243" xr:uid="{00000000-0005-0000-0000-0000AB0C0000}"/>
    <cellStyle name="Normal 69 2" xfId="3244" xr:uid="{00000000-0005-0000-0000-0000AC0C0000}"/>
    <cellStyle name="Normal 69 3" xfId="3245" xr:uid="{00000000-0005-0000-0000-0000AD0C0000}"/>
    <cellStyle name="Normal 7" xfId="3246" xr:uid="{00000000-0005-0000-0000-0000AE0C0000}"/>
    <cellStyle name="Normal 7 10" xfId="3247" xr:uid="{00000000-0005-0000-0000-0000AF0C0000}"/>
    <cellStyle name="Normal 7 2" xfId="3248" xr:uid="{00000000-0005-0000-0000-0000B00C0000}"/>
    <cellStyle name="Normal 7 3" xfId="3249" xr:uid="{00000000-0005-0000-0000-0000B10C0000}"/>
    <cellStyle name="Normal 7 4" xfId="3250" xr:uid="{00000000-0005-0000-0000-0000B20C0000}"/>
    <cellStyle name="Normal 7 4 2" xfId="3251" xr:uid="{00000000-0005-0000-0000-0000B30C0000}"/>
    <cellStyle name="Normal 7 5" xfId="3252" xr:uid="{00000000-0005-0000-0000-0000B40C0000}"/>
    <cellStyle name="Normal 7 6" xfId="3253" xr:uid="{00000000-0005-0000-0000-0000B50C0000}"/>
    <cellStyle name="Normal 7 7" xfId="3254" xr:uid="{00000000-0005-0000-0000-0000B60C0000}"/>
    <cellStyle name="Normal 7 8" xfId="3255" xr:uid="{00000000-0005-0000-0000-0000B70C0000}"/>
    <cellStyle name="Normal 7 9" xfId="3256" xr:uid="{00000000-0005-0000-0000-0000B80C0000}"/>
    <cellStyle name="Normal 70" xfId="3257" xr:uid="{00000000-0005-0000-0000-0000B90C0000}"/>
    <cellStyle name="Normal 71" xfId="3258" xr:uid="{00000000-0005-0000-0000-0000BA0C0000}"/>
    <cellStyle name="Normal 71 2" xfId="3259" xr:uid="{00000000-0005-0000-0000-0000BB0C0000}"/>
    <cellStyle name="Normal 72" xfId="3260" xr:uid="{00000000-0005-0000-0000-0000BC0C0000}"/>
    <cellStyle name="Normal 73" xfId="3261" xr:uid="{00000000-0005-0000-0000-0000BD0C0000}"/>
    <cellStyle name="Normal 74" xfId="3262" xr:uid="{00000000-0005-0000-0000-0000BE0C0000}"/>
    <cellStyle name="Normal 75" xfId="3263" xr:uid="{00000000-0005-0000-0000-0000BF0C0000}"/>
    <cellStyle name="Normal 76" xfId="3264" xr:uid="{00000000-0005-0000-0000-0000C00C0000}"/>
    <cellStyle name="Normal 77" xfId="3265" xr:uid="{00000000-0005-0000-0000-0000C10C0000}"/>
    <cellStyle name="Normal 78" xfId="3266" xr:uid="{00000000-0005-0000-0000-0000C20C0000}"/>
    <cellStyle name="Normal 79" xfId="3267" xr:uid="{00000000-0005-0000-0000-0000C30C0000}"/>
    <cellStyle name="Normal 8" xfId="3268" xr:uid="{00000000-0005-0000-0000-0000C40C0000}"/>
    <cellStyle name="Normal 8 2" xfId="3269" xr:uid="{00000000-0005-0000-0000-0000C50C0000}"/>
    <cellStyle name="Normal 8 2 2" xfId="3270" xr:uid="{00000000-0005-0000-0000-0000C60C0000}"/>
    <cellStyle name="Normal 8 3" xfId="3271" xr:uid="{00000000-0005-0000-0000-0000C70C0000}"/>
    <cellStyle name="Normal 8 4" xfId="3272" xr:uid="{00000000-0005-0000-0000-0000C80C0000}"/>
    <cellStyle name="Normal 8 5" xfId="3273" xr:uid="{00000000-0005-0000-0000-0000C90C0000}"/>
    <cellStyle name="Normal 8 6" xfId="3274" xr:uid="{00000000-0005-0000-0000-0000CA0C0000}"/>
    <cellStyle name="Normal 8 7" xfId="3275" xr:uid="{00000000-0005-0000-0000-0000CB0C0000}"/>
    <cellStyle name="Normal 8 8" xfId="3276" xr:uid="{00000000-0005-0000-0000-0000CC0C0000}"/>
    <cellStyle name="Normal 8 9" xfId="3277" xr:uid="{00000000-0005-0000-0000-0000CD0C0000}"/>
    <cellStyle name="Normal 80" xfId="3278" xr:uid="{00000000-0005-0000-0000-0000CE0C0000}"/>
    <cellStyle name="Normal 81" xfId="5461" xr:uid="{29DF0511-52A6-4D02-BC65-AF093D78E600}"/>
    <cellStyle name="Normal 82" xfId="5464" xr:uid="{96361797-38E9-46E1-B5EE-4E951F986394}"/>
    <cellStyle name="Normal 9" xfId="3279" xr:uid="{00000000-0005-0000-0000-0000CF0C0000}"/>
    <cellStyle name="Normal 9 10" xfId="3280" xr:uid="{00000000-0005-0000-0000-0000D00C0000}"/>
    <cellStyle name="Normal 9 2" xfId="3281" xr:uid="{00000000-0005-0000-0000-0000D10C0000}"/>
    <cellStyle name="Normal 9 2 2" xfId="3282" xr:uid="{00000000-0005-0000-0000-0000D20C0000}"/>
    <cellStyle name="Normal 9 2 3" xfId="3283" xr:uid="{00000000-0005-0000-0000-0000D30C0000}"/>
    <cellStyle name="Normal 9 2 4" xfId="3284" xr:uid="{00000000-0005-0000-0000-0000D40C0000}"/>
    <cellStyle name="Normal 9 2 5" xfId="3285" xr:uid="{00000000-0005-0000-0000-0000D50C0000}"/>
    <cellStyle name="Normal 9 2 6" xfId="3286" xr:uid="{00000000-0005-0000-0000-0000D60C0000}"/>
    <cellStyle name="Normal 9 3" xfId="3287" xr:uid="{00000000-0005-0000-0000-0000D70C0000}"/>
    <cellStyle name="Normal 9 4" xfId="3288" xr:uid="{00000000-0005-0000-0000-0000D80C0000}"/>
    <cellStyle name="Normal 9 5" xfId="3289" xr:uid="{00000000-0005-0000-0000-0000D90C0000}"/>
    <cellStyle name="Normal 9 6" xfId="3290" xr:uid="{00000000-0005-0000-0000-0000DA0C0000}"/>
    <cellStyle name="Normal 9 7" xfId="3291" xr:uid="{00000000-0005-0000-0000-0000DB0C0000}"/>
    <cellStyle name="Normal 9 8" xfId="3292" xr:uid="{00000000-0005-0000-0000-0000DC0C0000}"/>
    <cellStyle name="Normal 9 9" xfId="3293" xr:uid="{00000000-0005-0000-0000-0000DD0C0000}"/>
    <cellStyle name="Normal_Sheet1 2" xfId="5463" xr:uid="{971E6AA4-5F74-4120-A41E-B514DEE0547E}"/>
    <cellStyle name="Normal_Sheet3" xfId="5465" xr:uid="{951B1A80-CD2D-406A-AD92-2BAB9FC22C55}"/>
    <cellStyle name="Normal_Snow&amp;Ice Results_1" xfId="5466" xr:uid="{33257667-8FBA-452D-8BF1-4E07A90A0D4C}"/>
    <cellStyle name="Note 10" xfId="3294" xr:uid="{00000000-0005-0000-0000-0000DF0C0000}"/>
    <cellStyle name="Note 10 2" xfId="3295" xr:uid="{00000000-0005-0000-0000-0000E00C0000}"/>
    <cellStyle name="Note 10 2 2" xfId="3296" xr:uid="{00000000-0005-0000-0000-0000E10C0000}"/>
    <cellStyle name="Note 10 2 2 2" xfId="3297" xr:uid="{00000000-0005-0000-0000-0000E20C0000}"/>
    <cellStyle name="Note 10 2 2 3" xfId="3298" xr:uid="{00000000-0005-0000-0000-0000E30C0000}"/>
    <cellStyle name="Note 10 2 3" xfId="3299" xr:uid="{00000000-0005-0000-0000-0000E40C0000}"/>
    <cellStyle name="Note 10 2 4" xfId="3300" xr:uid="{00000000-0005-0000-0000-0000E50C0000}"/>
    <cellStyle name="Note 10 3" xfId="3301" xr:uid="{00000000-0005-0000-0000-0000E60C0000}"/>
    <cellStyle name="Note 10 3 2" xfId="3302" xr:uid="{00000000-0005-0000-0000-0000E70C0000}"/>
    <cellStyle name="Note 10 3 2 2" xfId="3303" xr:uid="{00000000-0005-0000-0000-0000E80C0000}"/>
    <cellStyle name="Note 10 3 2 3" xfId="3304" xr:uid="{00000000-0005-0000-0000-0000E90C0000}"/>
    <cellStyle name="Note 10 3 3" xfId="3305" xr:uid="{00000000-0005-0000-0000-0000EA0C0000}"/>
    <cellStyle name="Note 10 3 4" xfId="3306" xr:uid="{00000000-0005-0000-0000-0000EB0C0000}"/>
    <cellStyle name="Note 10 4" xfId="3307" xr:uid="{00000000-0005-0000-0000-0000EC0C0000}"/>
    <cellStyle name="Note 10 4 2" xfId="3308" xr:uid="{00000000-0005-0000-0000-0000ED0C0000}"/>
    <cellStyle name="Note 10 4 2 2" xfId="3309" xr:uid="{00000000-0005-0000-0000-0000EE0C0000}"/>
    <cellStyle name="Note 10 4 2 3" xfId="3310" xr:uid="{00000000-0005-0000-0000-0000EF0C0000}"/>
    <cellStyle name="Note 10 4 3" xfId="3311" xr:uid="{00000000-0005-0000-0000-0000F00C0000}"/>
    <cellStyle name="Note 10 4 4" xfId="3312" xr:uid="{00000000-0005-0000-0000-0000F10C0000}"/>
    <cellStyle name="Note 10 5" xfId="3313" xr:uid="{00000000-0005-0000-0000-0000F20C0000}"/>
    <cellStyle name="Note 10 5 2" xfId="3314" xr:uid="{00000000-0005-0000-0000-0000F30C0000}"/>
    <cellStyle name="Note 10 5 2 2" xfId="3315" xr:uid="{00000000-0005-0000-0000-0000F40C0000}"/>
    <cellStyle name="Note 10 5 2 3" xfId="3316" xr:uid="{00000000-0005-0000-0000-0000F50C0000}"/>
    <cellStyle name="Note 10 5 3" xfId="3317" xr:uid="{00000000-0005-0000-0000-0000F60C0000}"/>
    <cellStyle name="Note 10 5 4" xfId="3318" xr:uid="{00000000-0005-0000-0000-0000F70C0000}"/>
    <cellStyle name="Note 10 6" xfId="3319" xr:uid="{00000000-0005-0000-0000-0000F80C0000}"/>
    <cellStyle name="Note 10 6 2" xfId="3320" xr:uid="{00000000-0005-0000-0000-0000F90C0000}"/>
    <cellStyle name="Note 10 6 3" xfId="3321" xr:uid="{00000000-0005-0000-0000-0000FA0C0000}"/>
    <cellStyle name="Note 10 7" xfId="3322" xr:uid="{00000000-0005-0000-0000-0000FB0C0000}"/>
    <cellStyle name="Note 10 8" xfId="3323" xr:uid="{00000000-0005-0000-0000-0000FC0C0000}"/>
    <cellStyle name="Note 11" xfId="3324" xr:uid="{00000000-0005-0000-0000-0000FD0C0000}"/>
    <cellStyle name="Note 11 2" xfId="3325" xr:uid="{00000000-0005-0000-0000-0000FE0C0000}"/>
    <cellStyle name="Note 11 2 2" xfId="3326" xr:uid="{00000000-0005-0000-0000-0000FF0C0000}"/>
    <cellStyle name="Note 11 2 2 2" xfId="3327" xr:uid="{00000000-0005-0000-0000-0000000D0000}"/>
    <cellStyle name="Note 11 2 2 3" xfId="3328" xr:uid="{00000000-0005-0000-0000-0000010D0000}"/>
    <cellStyle name="Note 11 2 3" xfId="3329" xr:uid="{00000000-0005-0000-0000-0000020D0000}"/>
    <cellStyle name="Note 11 2 4" xfId="3330" xr:uid="{00000000-0005-0000-0000-0000030D0000}"/>
    <cellStyle name="Note 11 3" xfId="3331" xr:uid="{00000000-0005-0000-0000-0000040D0000}"/>
    <cellStyle name="Note 11 3 2" xfId="3332" xr:uid="{00000000-0005-0000-0000-0000050D0000}"/>
    <cellStyle name="Note 11 3 2 2" xfId="3333" xr:uid="{00000000-0005-0000-0000-0000060D0000}"/>
    <cellStyle name="Note 11 3 2 3" xfId="3334" xr:uid="{00000000-0005-0000-0000-0000070D0000}"/>
    <cellStyle name="Note 11 3 3" xfId="3335" xr:uid="{00000000-0005-0000-0000-0000080D0000}"/>
    <cellStyle name="Note 11 3 4" xfId="3336" xr:uid="{00000000-0005-0000-0000-0000090D0000}"/>
    <cellStyle name="Note 11 4" xfId="3337" xr:uid="{00000000-0005-0000-0000-00000A0D0000}"/>
    <cellStyle name="Note 11 4 2" xfId="3338" xr:uid="{00000000-0005-0000-0000-00000B0D0000}"/>
    <cellStyle name="Note 11 4 2 2" xfId="3339" xr:uid="{00000000-0005-0000-0000-00000C0D0000}"/>
    <cellStyle name="Note 11 4 2 3" xfId="3340" xr:uid="{00000000-0005-0000-0000-00000D0D0000}"/>
    <cellStyle name="Note 11 4 3" xfId="3341" xr:uid="{00000000-0005-0000-0000-00000E0D0000}"/>
    <cellStyle name="Note 11 4 4" xfId="3342" xr:uid="{00000000-0005-0000-0000-00000F0D0000}"/>
    <cellStyle name="Note 11 5" xfId="3343" xr:uid="{00000000-0005-0000-0000-0000100D0000}"/>
    <cellStyle name="Note 11 5 2" xfId="3344" xr:uid="{00000000-0005-0000-0000-0000110D0000}"/>
    <cellStyle name="Note 11 5 2 2" xfId="3345" xr:uid="{00000000-0005-0000-0000-0000120D0000}"/>
    <cellStyle name="Note 11 5 2 3" xfId="3346" xr:uid="{00000000-0005-0000-0000-0000130D0000}"/>
    <cellStyle name="Note 11 5 3" xfId="3347" xr:uid="{00000000-0005-0000-0000-0000140D0000}"/>
    <cellStyle name="Note 11 5 4" xfId="3348" xr:uid="{00000000-0005-0000-0000-0000150D0000}"/>
    <cellStyle name="Note 11 6" xfId="3349" xr:uid="{00000000-0005-0000-0000-0000160D0000}"/>
    <cellStyle name="Note 11 6 2" xfId="3350" xr:uid="{00000000-0005-0000-0000-0000170D0000}"/>
    <cellStyle name="Note 11 6 3" xfId="3351" xr:uid="{00000000-0005-0000-0000-0000180D0000}"/>
    <cellStyle name="Note 11 7" xfId="3352" xr:uid="{00000000-0005-0000-0000-0000190D0000}"/>
    <cellStyle name="Note 11 8" xfId="3353" xr:uid="{00000000-0005-0000-0000-00001A0D0000}"/>
    <cellStyle name="Note 12" xfId="3354" xr:uid="{00000000-0005-0000-0000-00001B0D0000}"/>
    <cellStyle name="Note 12 2" xfId="3355" xr:uid="{00000000-0005-0000-0000-00001C0D0000}"/>
    <cellStyle name="Note 12 2 2" xfId="3356" xr:uid="{00000000-0005-0000-0000-00001D0D0000}"/>
    <cellStyle name="Note 12 2 2 2" xfId="3357" xr:uid="{00000000-0005-0000-0000-00001E0D0000}"/>
    <cellStyle name="Note 12 2 2 3" xfId="3358" xr:uid="{00000000-0005-0000-0000-00001F0D0000}"/>
    <cellStyle name="Note 12 2 3" xfId="3359" xr:uid="{00000000-0005-0000-0000-0000200D0000}"/>
    <cellStyle name="Note 12 2 4" xfId="3360" xr:uid="{00000000-0005-0000-0000-0000210D0000}"/>
    <cellStyle name="Note 12 3" xfId="3361" xr:uid="{00000000-0005-0000-0000-0000220D0000}"/>
    <cellStyle name="Note 12 3 2" xfId="3362" xr:uid="{00000000-0005-0000-0000-0000230D0000}"/>
    <cellStyle name="Note 12 3 2 2" xfId="3363" xr:uid="{00000000-0005-0000-0000-0000240D0000}"/>
    <cellStyle name="Note 12 3 2 3" xfId="3364" xr:uid="{00000000-0005-0000-0000-0000250D0000}"/>
    <cellStyle name="Note 12 3 3" xfId="3365" xr:uid="{00000000-0005-0000-0000-0000260D0000}"/>
    <cellStyle name="Note 12 3 4" xfId="3366" xr:uid="{00000000-0005-0000-0000-0000270D0000}"/>
    <cellStyle name="Note 12 4" xfId="3367" xr:uid="{00000000-0005-0000-0000-0000280D0000}"/>
    <cellStyle name="Note 12 4 2" xfId="3368" xr:uid="{00000000-0005-0000-0000-0000290D0000}"/>
    <cellStyle name="Note 12 4 2 2" xfId="3369" xr:uid="{00000000-0005-0000-0000-00002A0D0000}"/>
    <cellStyle name="Note 12 4 2 3" xfId="3370" xr:uid="{00000000-0005-0000-0000-00002B0D0000}"/>
    <cellStyle name="Note 12 4 3" xfId="3371" xr:uid="{00000000-0005-0000-0000-00002C0D0000}"/>
    <cellStyle name="Note 12 4 4" xfId="3372" xr:uid="{00000000-0005-0000-0000-00002D0D0000}"/>
    <cellStyle name="Note 12 5" xfId="3373" xr:uid="{00000000-0005-0000-0000-00002E0D0000}"/>
    <cellStyle name="Note 12 5 2" xfId="3374" xr:uid="{00000000-0005-0000-0000-00002F0D0000}"/>
    <cellStyle name="Note 12 5 2 2" xfId="3375" xr:uid="{00000000-0005-0000-0000-0000300D0000}"/>
    <cellStyle name="Note 12 5 2 3" xfId="3376" xr:uid="{00000000-0005-0000-0000-0000310D0000}"/>
    <cellStyle name="Note 12 5 3" xfId="3377" xr:uid="{00000000-0005-0000-0000-0000320D0000}"/>
    <cellStyle name="Note 12 5 4" xfId="3378" xr:uid="{00000000-0005-0000-0000-0000330D0000}"/>
    <cellStyle name="Note 12 6" xfId="3379" xr:uid="{00000000-0005-0000-0000-0000340D0000}"/>
    <cellStyle name="Note 12 6 2" xfId="3380" xr:uid="{00000000-0005-0000-0000-0000350D0000}"/>
    <cellStyle name="Note 12 6 3" xfId="3381" xr:uid="{00000000-0005-0000-0000-0000360D0000}"/>
    <cellStyle name="Note 12 7" xfId="3382" xr:uid="{00000000-0005-0000-0000-0000370D0000}"/>
    <cellStyle name="Note 12 8" xfId="3383" xr:uid="{00000000-0005-0000-0000-0000380D0000}"/>
    <cellStyle name="Note 13" xfId="3384" xr:uid="{00000000-0005-0000-0000-0000390D0000}"/>
    <cellStyle name="Note 13 2" xfId="3385" xr:uid="{00000000-0005-0000-0000-00003A0D0000}"/>
    <cellStyle name="Note 13 2 2" xfId="3386" xr:uid="{00000000-0005-0000-0000-00003B0D0000}"/>
    <cellStyle name="Note 13 2 2 2" xfId="3387" xr:uid="{00000000-0005-0000-0000-00003C0D0000}"/>
    <cellStyle name="Note 13 2 2 3" xfId="3388" xr:uid="{00000000-0005-0000-0000-00003D0D0000}"/>
    <cellStyle name="Note 13 2 3" xfId="3389" xr:uid="{00000000-0005-0000-0000-00003E0D0000}"/>
    <cellStyle name="Note 13 2 4" xfId="3390" xr:uid="{00000000-0005-0000-0000-00003F0D0000}"/>
    <cellStyle name="Note 13 3" xfId="3391" xr:uid="{00000000-0005-0000-0000-0000400D0000}"/>
    <cellStyle name="Note 13 3 2" xfId="3392" xr:uid="{00000000-0005-0000-0000-0000410D0000}"/>
    <cellStyle name="Note 13 3 2 2" xfId="3393" xr:uid="{00000000-0005-0000-0000-0000420D0000}"/>
    <cellStyle name="Note 13 3 2 3" xfId="3394" xr:uid="{00000000-0005-0000-0000-0000430D0000}"/>
    <cellStyle name="Note 13 3 3" xfId="3395" xr:uid="{00000000-0005-0000-0000-0000440D0000}"/>
    <cellStyle name="Note 13 3 4" xfId="3396" xr:uid="{00000000-0005-0000-0000-0000450D0000}"/>
    <cellStyle name="Note 13 4" xfId="3397" xr:uid="{00000000-0005-0000-0000-0000460D0000}"/>
    <cellStyle name="Note 13 4 2" xfId="3398" xr:uid="{00000000-0005-0000-0000-0000470D0000}"/>
    <cellStyle name="Note 13 4 2 2" xfId="3399" xr:uid="{00000000-0005-0000-0000-0000480D0000}"/>
    <cellStyle name="Note 13 4 2 3" xfId="3400" xr:uid="{00000000-0005-0000-0000-0000490D0000}"/>
    <cellStyle name="Note 13 4 3" xfId="3401" xr:uid="{00000000-0005-0000-0000-00004A0D0000}"/>
    <cellStyle name="Note 13 4 4" xfId="3402" xr:uid="{00000000-0005-0000-0000-00004B0D0000}"/>
    <cellStyle name="Note 13 5" xfId="3403" xr:uid="{00000000-0005-0000-0000-00004C0D0000}"/>
    <cellStyle name="Note 13 5 2" xfId="3404" xr:uid="{00000000-0005-0000-0000-00004D0D0000}"/>
    <cellStyle name="Note 13 5 2 2" xfId="3405" xr:uid="{00000000-0005-0000-0000-00004E0D0000}"/>
    <cellStyle name="Note 13 5 2 3" xfId="3406" xr:uid="{00000000-0005-0000-0000-00004F0D0000}"/>
    <cellStyle name="Note 13 5 3" xfId="3407" xr:uid="{00000000-0005-0000-0000-0000500D0000}"/>
    <cellStyle name="Note 13 5 4" xfId="3408" xr:uid="{00000000-0005-0000-0000-0000510D0000}"/>
    <cellStyle name="Note 13 6" xfId="3409" xr:uid="{00000000-0005-0000-0000-0000520D0000}"/>
    <cellStyle name="Note 13 6 2" xfId="3410" xr:uid="{00000000-0005-0000-0000-0000530D0000}"/>
    <cellStyle name="Note 13 6 3" xfId="3411" xr:uid="{00000000-0005-0000-0000-0000540D0000}"/>
    <cellStyle name="Note 13 7" xfId="3412" xr:uid="{00000000-0005-0000-0000-0000550D0000}"/>
    <cellStyle name="Note 13 8" xfId="3413" xr:uid="{00000000-0005-0000-0000-0000560D0000}"/>
    <cellStyle name="Note 14" xfId="3414" xr:uid="{00000000-0005-0000-0000-0000570D0000}"/>
    <cellStyle name="Note 14 2" xfId="3415" xr:uid="{00000000-0005-0000-0000-0000580D0000}"/>
    <cellStyle name="Note 14 2 2" xfId="3416" xr:uid="{00000000-0005-0000-0000-0000590D0000}"/>
    <cellStyle name="Note 14 2 2 2" xfId="3417" xr:uid="{00000000-0005-0000-0000-00005A0D0000}"/>
    <cellStyle name="Note 14 2 2 3" xfId="3418" xr:uid="{00000000-0005-0000-0000-00005B0D0000}"/>
    <cellStyle name="Note 14 2 3" xfId="3419" xr:uid="{00000000-0005-0000-0000-00005C0D0000}"/>
    <cellStyle name="Note 14 2 4" xfId="3420" xr:uid="{00000000-0005-0000-0000-00005D0D0000}"/>
    <cellStyle name="Note 14 3" xfId="3421" xr:uid="{00000000-0005-0000-0000-00005E0D0000}"/>
    <cellStyle name="Note 14 3 2" xfId="3422" xr:uid="{00000000-0005-0000-0000-00005F0D0000}"/>
    <cellStyle name="Note 14 3 2 2" xfId="3423" xr:uid="{00000000-0005-0000-0000-0000600D0000}"/>
    <cellStyle name="Note 14 3 2 3" xfId="3424" xr:uid="{00000000-0005-0000-0000-0000610D0000}"/>
    <cellStyle name="Note 14 3 3" xfId="3425" xr:uid="{00000000-0005-0000-0000-0000620D0000}"/>
    <cellStyle name="Note 14 3 4" xfId="3426" xr:uid="{00000000-0005-0000-0000-0000630D0000}"/>
    <cellStyle name="Note 14 4" xfId="3427" xr:uid="{00000000-0005-0000-0000-0000640D0000}"/>
    <cellStyle name="Note 14 4 2" xfId="3428" xr:uid="{00000000-0005-0000-0000-0000650D0000}"/>
    <cellStyle name="Note 14 4 2 2" xfId="3429" xr:uid="{00000000-0005-0000-0000-0000660D0000}"/>
    <cellStyle name="Note 14 4 2 3" xfId="3430" xr:uid="{00000000-0005-0000-0000-0000670D0000}"/>
    <cellStyle name="Note 14 4 3" xfId="3431" xr:uid="{00000000-0005-0000-0000-0000680D0000}"/>
    <cellStyle name="Note 14 4 4" xfId="3432" xr:uid="{00000000-0005-0000-0000-0000690D0000}"/>
    <cellStyle name="Note 14 5" xfId="3433" xr:uid="{00000000-0005-0000-0000-00006A0D0000}"/>
    <cellStyle name="Note 14 5 2" xfId="3434" xr:uid="{00000000-0005-0000-0000-00006B0D0000}"/>
    <cellStyle name="Note 14 5 2 2" xfId="3435" xr:uid="{00000000-0005-0000-0000-00006C0D0000}"/>
    <cellStyle name="Note 14 5 2 3" xfId="3436" xr:uid="{00000000-0005-0000-0000-00006D0D0000}"/>
    <cellStyle name="Note 14 5 3" xfId="3437" xr:uid="{00000000-0005-0000-0000-00006E0D0000}"/>
    <cellStyle name="Note 14 5 4" xfId="3438" xr:uid="{00000000-0005-0000-0000-00006F0D0000}"/>
    <cellStyle name="Note 14 6" xfId="3439" xr:uid="{00000000-0005-0000-0000-0000700D0000}"/>
    <cellStyle name="Note 14 6 2" xfId="3440" xr:uid="{00000000-0005-0000-0000-0000710D0000}"/>
    <cellStyle name="Note 14 6 3" xfId="3441" xr:uid="{00000000-0005-0000-0000-0000720D0000}"/>
    <cellStyle name="Note 14 7" xfId="3442" xr:uid="{00000000-0005-0000-0000-0000730D0000}"/>
    <cellStyle name="Note 14 8" xfId="3443" xr:uid="{00000000-0005-0000-0000-0000740D0000}"/>
    <cellStyle name="Note 15" xfId="3444" xr:uid="{00000000-0005-0000-0000-0000750D0000}"/>
    <cellStyle name="Note 15 2" xfId="3445" xr:uid="{00000000-0005-0000-0000-0000760D0000}"/>
    <cellStyle name="Note 15 2 2" xfId="3446" xr:uid="{00000000-0005-0000-0000-0000770D0000}"/>
    <cellStyle name="Note 15 2 2 2" xfId="3447" xr:uid="{00000000-0005-0000-0000-0000780D0000}"/>
    <cellStyle name="Note 15 2 2 3" xfId="3448" xr:uid="{00000000-0005-0000-0000-0000790D0000}"/>
    <cellStyle name="Note 15 2 3" xfId="3449" xr:uid="{00000000-0005-0000-0000-00007A0D0000}"/>
    <cellStyle name="Note 15 2 4" xfId="3450" xr:uid="{00000000-0005-0000-0000-00007B0D0000}"/>
    <cellStyle name="Note 15 3" xfId="3451" xr:uid="{00000000-0005-0000-0000-00007C0D0000}"/>
    <cellStyle name="Note 15 3 2" xfId="3452" xr:uid="{00000000-0005-0000-0000-00007D0D0000}"/>
    <cellStyle name="Note 15 3 2 2" xfId="3453" xr:uid="{00000000-0005-0000-0000-00007E0D0000}"/>
    <cellStyle name="Note 15 3 2 3" xfId="3454" xr:uid="{00000000-0005-0000-0000-00007F0D0000}"/>
    <cellStyle name="Note 15 3 3" xfId="3455" xr:uid="{00000000-0005-0000-0000-0000800D0000}"/>
    <cellStyle name="Note 15 3 4" xfId="3456" xr:uid="{00000000-0005-0000-0000-0000810D0000}"/>
    <cellStyle name="Note 15 4" xfId="3457" xr:uid="{00000000-0005-0000-0000-0000820D0000}"/>
    <cellStyle name="Note 15 4 2" xfId="3458" xr:uid="{00000000-0005-0000-0000-0000830D0000}"/>
    <cellStyle name="Note 15 4 2 2" xfId="3459" xr:uid="{00000000-0005-0000-0000-0000840D0000}"/>
    <cellStyle name="Note 15 4 2 3" xfId="3460" xr:uid="{00000000-0005-0000-0000-0000850D0000}"/>
    <cellStyle name="Note 15 4 3" xfId="3461" xr:uid="{00000000-0005-0000-0000-0000860D0000}"/>
    <cellStyle name="Note 15 4 4" xfId="3462" xr:uid="{00000000-0005-0000-0000-0000870D0000}"/>
    <cellStyle name="Note 15 5" xfId="3463" xr:uid="{00000000-0005-0000-0000-0000880D0000}"/>
    <cellStyle name="Note 15 5 2" xfId="3464" xr:uid="{00000000-0005-0000-0000-0000890D0000}"/>
    <cellStyle name="Note 15 5 2 2" xfId="3465" xr:uid="{00000000-0005-0000-0000-00008A0D0000}"/>
    <cellStyle name="Note 15 5 2 3" xfId="3466" xr:uid="{00000000-0005-0000-0000-00008B0D0000}"/>
    <cellStyle name="Note 15 5 3" xfId="3467" xr:uid="{00000000-0005-0000-0000-00008C0D0000}"/>
    <cellStyle name="Note 15 5 4" xfId="3468" xr:uid="{00000000-0005-0000-0000-00008D0D0000}"/>
    <cellStyle name="Note 15 6" xfId="3469" xr:uid="{00000000-0005-0000-0000-00008E0D0000}"/>
    <cellStyle name="Note 15 6 2" xfId="3470" xr:uid="{00000000-0005-0000-0000-00008F0D0000}"/>
    <cellStyle name="Note 15 6 3" xfId="3471" xr:uid="{00000000-0005-0000-0000-0000900D0000}"/>
    <cellStyle name="Note 15 7" xfId="3472" xr:uid="{00000000-0005-0000-0000-0000910D0000}"/>
    <cellStyle name="Note 15 8" xfId="3473" xr:uid="{00000000-0005-0000-0000-0000920D0000}"/>
    <cellStyle name="Note 16" xfId="3474" xr:uid="{00000000-0005-0000-0000-0000930D0000}"/>
    <cellStyle name="Note 16 2" xfId="3475" xr:uid="{00000000-0005-0000-0000-0000940D0000}"/>
    <cellStyle name="Note 16 2 2" xfId="3476" xr:uid="{00000000-0005-0000-0000-0000950D0000}"/>
    <cellStyle name="Note 16 2 2 2" xfId="3477" xr:uid="{00000000-0005-0000-0000-0000960D0000}"/>
    <cellStyle name="Note 16 2 2 3" xfId="3478" xr:uid="{00000000-0005-0000-0000-0000970D0000}"/>
    <cellStyle name="Note 16 2 3" xfId="3479" xr:uid="{00000000-0005-0000-0000-0000980D0000}"/>
    <cellStyle name="Note 16 2 4" xfId="3480" xr:uid="{00000000-0005-0000-0000-0000990D0000}"/>
    <cellStyle name="Note 16 3" xfId="3481" xr:uid="{00000000-0005-0000-0000-00009A0D0000}"/>
    <cellStyle name="Note 16 3 2" xfId="3482" xr:uid="{00000000-0005-0000-0000-00009B0D0000}"/>
    <cellStyle name="Note 16 3 2 2" xfId="3483" xr:uid="{00000000-0005-0000-0000-00009C0D0000}"/>
    <cellStyle name="Note 16 3 2 3" xfId="3484" xr:uid="{00000000-0005-0000-0000-00009D0D0000}"/>
    <cellStyle name="Note 16 3 3" xfId="3485" xr:uid="{00000000-0005-0000-0000-00009E0D0000}"/>
    <cellStyle name="Note 16 3 4" xfId="3486" xr:uid="{00000000-0005-0000-0000-00009F0D0000}"/>
    <cellStyle name="Note 16 4" xfId="3487" xr:uid="{00000000-0005-0000-0000-0000A00D0000}"/>
    <cellStyle name="Note 16 4 2" xfId="3488" xr:uid="{00000000-0005-0000-0000-0000A10D0000}"/>
    <cellStyle name="Note 16 4 2 2" xfId="3489" xr:uid="{00000000-0005-0000-0000-0000A20D0000}"/>
    <cellStyle name="Note 16 4 2 3" xfId="3490" xr:uid="{00000000-0005-0000-0000-0000A30D0000}"/>
    <cellStyle name="Note 16 4 3" xfId="3491" xr:uid="{00000000-0005-0000-0000-0000A40D0000}"/>
    <cellStyle name="Note 16 4 4" xfId="3492" xr:uid="{00000000-0005-0000-0000-0000A50D0000}"/>
    <cellStyle name="Note 16 5" xfId="3493" xr:uid="{00000000-0005-0000-0000-0000A60D0000}"/>
    <cellStyle name="Note 16 5 2" xfId="3494" xr:uid="{00000000-0005-0000-0000-0000A70D0000}"/>
    <cellStyle name="Note 16 5 2 2" xfId="3495" xr:uid="{00000000-0005-0000-0000-0000A80D0000}"/>
    <cellStyle name="Note 16 5 2 3" xfId="3496" xr:uid="{00000000-0005-0000-0000-0000A90D0000}"/>
    <cellStyle name="Note 16 5 3" xfId="3497" xr:uid="{00000000-0005-0000-0000-0000AA0D0000}"/>
    <cellStyle name="Note 16 5 4" xfId="3498" xr:uid="{00000000-0005-0000-0000-0000AB0D0000}"/>
    <cellStyle name="Note 16 6" xfId="3499" xr:uid="{00000000-0005-0000-0000-0000AC0D0000}"/>
    <cellStyle name="Note 16 6 2" xfId="3500" xr:uid="{00000000-0005-0000-0000-0000AD0D0000}"/>
    <cellStyle name="Note 16 6 3" xfId="3501" xr:uid="{00000000-0005-0000-0000-0000AE0D0000}"/>
    <cellStyle name="Note 16 7" xfId="3502" xr:uid="{00000000-0005-0000-0000-0000AF0D0000}"/>
    <cellStyle name="Note 16 8" xfId="3503" xr:uid="{00000000-0005-0000-0000-0000B00D0000}"/>
    <cellStyle name="Note 17" xfId="3504" xr:uid="{00000000-0005-0000-0000-0000B10D0000}"/>
    <cellStyle name="Note 17 2" xfId="3505" xr:uid="{00000000-0005-0000-0000-0000B20D0000}"/>
    <cellStyle name="Note 17 2 2" xfId="3506" xr:uid="{00000000-0005-0000-0000-0000B30D0000}"/>
    <cellStyle name="Note 17 2 2 2" xfId="3507" xr:uid="{00000000-0005-0000-0000-0000B40D0000}"/>
    <cellStyle name="Note 17 2 2 3" xfId="3508" xr:uid="{00000000-0005-0000-0000-0000B50D0000}"/>
    <cellStyle name="Note 17 2 3" xfId="3509" xr:uid="{00000000-0005-0000-0000-0000B60D0000}"/>
    <cellStyle name="Note 17 2 4" xfId="3510" xr:uid="{00000000-0005-0000-0000-0000B70D0000}"/>
    <cellStyle name="Note 17 3" xfId="3511" xr:uid="{00000000-0005-0000-0000-0000B80D0000}"/>
    <cellStyle name="Note 17 3 2" xfId="3512" xr:uid="{00000000-0005-0000-0000-0000B90D0000}"/>
    <cellStyle name="Note 17 3 2 2" xfId="3513" xr:uid="{00000000-0005-0000-0000-0000BA0D0000}"/>
    <cellStyle name="Note 17 3 2 3" xfId="3514" xr:uid="{00000000-0005-0000-0000-0000BB0D0000}"/>
    <cellStyle name="Note 17 3 3" xfId="3515" xr:uid="{00000000-0005-0000-0000-0000BC0D0000}"/>
    <cellStyle name="Note 17 3 4" xfId="3516" xr:uid="{00000000-0005-0000-0000-0000BD0D0000}"/>
    <cellStyle name="Note 17 4" xfId="3517" xr:uid="{00000000-0005-0000-0000-0000BE0D0000}"/>
    <cellStyle name="Note 17 4 2" xfId="3518" xr:uid="{00000000-0005-0000-0000-0000BF0D0000}"/>
    <cellStyle name="Note 17 4 2 2" xfId="3519" xr:uid="{00000000-0005-0000-0000-0000C00D0000}"/>
    <cellStyle name="Note 17 4 2 3" xfId="3520" xr:uid="{00000000-0005-0000-0000-0000C10D0000}"/>
    <cellStyle name="Note 17 4 3" xfId="3521" xr:uid="{00000000-0005-0000-0000-0000C20D0000}"/>
    <cellStyle name="Note 17 4 4" xfId="3522" xr:uid="{00000000-0005-0000-0000-0000C30D0000}"/>
    <cellStyle name="Note 17 5" xfId="3523" xr:uid="{00000000-0005-0000-0000-0000C40D0000}"/>
    <cellStyle name="Note 17 5 2" xfId="3524" xr:uid="{00000000-0005-0000-0000-0000C50D0000}"/>
    <cellStyle name="Note 17 5 2 2" xfId="3525" xr:uid="{00000000-0005-0000-0000-0000C60D0000}"/>
    <cellStyle name="Note 17 5 2 3" xfId="3526" xr:uid="{00000000-0005-0000-0000-0000C70D0000}"/>
    <cellStyle name="Note 17 5 3" xfId="3527" xr:uid="{00000000-0005-0000-0000-0000C80D0000}"/>
    <cellStyle name="Note 17 5 4" xfId="3528" xr:uid="{00000000-0005-0000-0000-0000C90D0000}"/>
    <cellStyle name="Note 17 6" xfId="3529" xr:uid="{00000000-0005-0000-0000-0000CA0D0000}"/>
    <cellStyle name="Note 17 6 2" xfId="3530" xr:uid="{00000000-0005-0000-0000-0000CB0D0000}"/>
    <cellStyle name="Note 17 6 3" xfId="3531" xr:uid="{00000000-0005-0000-0000-0000CC0D0000}"/>
    <cellStyle name="Note 17 7" xfId="3532" xr:uid="{00000000-0005-0000-0000-0000CD0D0000}"/>
    <cellStyle name="Note 17 8" xfId="3533" xr:uid="{00000000-0005-0000-0000-0000CE0D0000}"/>
    <cellStyle name="Note 18" xfId="3534" xr:uid="{00000000-0005-0000-0000-0000CF0D0000}"/>
    <cellStyle name="Note 18 2" xfId="3535" xr:uid="{00000000-0005-0000-0000-0000D00D0000}"/>
    <cellStyle name="Note 18 2 2" xfId="3536" xr:uid="{00000000-0005-0000-0000-0000D10D0000}"/>
    <cellStyle name="Note 18 2 2 2" xfId="3537" xr:uid="{00000000-0005-0000-0000-0000D20D0000}"/>
    <cellStyle name="Note 18 2 2 3" xfId="3538" xr:uid="{00000000-0005-0000-0000-0000D30D0000}"/>
    <cellStyle name="Note 18 2 3" xfId="3539" xr:uid="{00000000-0005-0000-0000-0000D40D0000}"/>
    <cellStyle name="Note 18 2 4" xfId="3540" xr:uid="{00000000-0005-0000-0000-0000D50D0000}"/>
    <cellStyle name="Note 18 3" xfId="3541" xr:uid="{00000000-0005-0000-0000-0000D60D0000}"/>
    <cellStyle name="Note 18 3 2" xfId="3542" xr:uid="{00000000-0005-0000-0000-0000D70D0000}"/>
    <cellStyle name="Note 18 3 2 2" xfId="3543" xr:uid="{00000000-0005-0000-0000-0000D80D0000}"/>
    <cellStyle name="Note 18 3 2 3" xfId="3544" xr:uid="{00000000-0005-0000-0000-0000D90D0000}"/>
    <cellStyle name="Note 18 3 3" xfId="3545" xr:uid="{00000000-0005-0000-0000-0000DA0D0000}"/>
    <cellStyle name="Note 18 3 4" xfId="3546" xr:uid="{00000000-0005-0000-0000-0000DB0D0000}"/>
    <cellStyle name="Note 18 4" xfId="3547" xr:uid="{00000000-0005-0000-0000-0000DC0D0000}"/>
    <cellStyle name="Note 18 4 2" xfId="3548" xr:uid="{00000000-0005-0000-0000-0000DD0D0000}"/>
    <cellStyle name="Note 18 4 2 2" xfId="3549" xr:uid="{00000000-0005-0000-0000-0000DE0D0000}"/>
    <cellStyle name="Note 18 4 2 3" xfId="3550" xr:uid="{00000000-0005-0000-0000-0000DF0D0000}"/>
    <cellStyle name="Note 18 4 3" xfId="3551" xr:uid="{00000000-0005-0000-0000-0000E00D0000}"/>
    <cellStyle name="Note 18 4 4" xfId="3552" xr:uid="{00000000-0005-0000-0000-0000E10D0000}"/>
    <cellStyle name="Note 18 5" xfId="3553" xr:uid="{00000000-0005-0000-0000-0000E20D0000}"/>
    <cellStyle name="Note 18 5 2" xfId="3554" xr:uid="{00000000-0005-0000-0000-0000E30D0000}"/>
    <cellStyle name="Note 18 5 2 2" xfId="3555" xr:uid="{00000000-0005-0000-0000-0000E40D0000}"/>
    <cellStyle name="Note 18 5 2 3" xfId="3556" xr:uid="{00000000-0005-0000-0000-0000E50D0000}"/>
    <cellStyle name="Note 18 5 3" xfId="3557" xr:uid="{00000000-0005-0000-0000-0000E60D0000}"/>
    <cellStyle name="Note 18 5 4" xfId="3558" xr:uid="{00000000-0005-0000-0000-0000E70D0000}"/>
    <cellStyle name="Note 18 6" xfId="3559" xr:uid="{00000000-0005-0000-0000-0000E80D0000}"/>
    <cellStyle name="Note 18 6 2" xfId="3560" xr:uid="{00000000-0005-0000-0000-0000E90D0000}"/>
    <cellStyle name="Note 18 6 3" xfId="3561" xr:uid="{00000000-0005-0000-0000-0000EA0D0000}"/>
    <cellStyle name="Note 18 7" xfId="3562" xr:uid="{00000000-0005-0000-0000-0000EB0D0000}"/>
    <cellStyle name="Note 18 8" xfId="3563" xr:uid="{00000000-0005-0000-0000-0000EC0D0000}"/>
    <cellStyle name="Note 19" xfId="3564" xr:uid="{00000000-0005-0000-0000-0000ED0D0000}"/>
    <cellStyle name="Note 19 2" xfId="3565" xr:uid="{00000000-0005-0000-0000-0000EE0D0000}"/>
    <cellStyle name="Note 19 2 2" xfId="3566" xr:uid="{00000000-0005-0000-0000-0000EF0D0000}"/>
    <cellStyle name="Note 19 2 2 2" xfId="3567" xr:uid="{00000000-0005-0000-0000-0000F00D0000}"/>
    <cellStyle name="Note 19 2 2 3" xfId="3568" xr:uid="{00000000-0005-0000-0000-0000F10D0000}"/>
    <cellStyle name="Note 19 2 3" xfId="3569" xr:uid="{00000000-0005-0000-0000-0000F20D0000}"/>
    <cellStyle name="Note 19 2 4" xfId="3570" xr:uid="{00000000-0005-0000-0000-0000F30D0000}"/>
    <cellStyle name="Note 19 3" xfId="3571" xr:uid="{00000000-0005-0000-0000-0000F40D0000}"/>
    <cellStyle name="Note 19 3 2" xfId="3572" xr:uid="{00000000-0005-0000-0000-0000F50D0000}"/>
    <cellStyle name="Note 19 3 2 2" xfId="3573" xr:uid="{00000000-0005-0000-0000-0000F60D0000}"/>
    <cellStyle name="Note 19 3 2 3" xfId="3574" xr:uid="{00000000-0005-0000-0000-0000F70D0000}"/>
    <cellStyle name="Note 19 3 3" xfId="3575" xr:uid="{00000000-0005-0000-0000-0000F80D0000}"/>
    <cellStyle name="Note 19 3 4" xfId="3576" xr:uid="{00000000-0005-0000-0000-0000F90D0000}"/>
    <cellStyle name="Note 19 4" xfId="3577" xr:uid="{00000000-0005-0000-0000-0000FA0D0000}"/>
    <cellStyle name="Note 19 4 2" xfId="3578" xr:uid="{00000000-0005-0000-0000-0000FB0D0000}"/>
    <cellStyle name="Note 19 4 2 2" xfId="3579" xr:uid="{00000000-0005-0000-0000-0000FC0D0000}"/>
    <cellStyle name="Note 19 4 2 3" xfId="3580" xr:uid="{00000000-0005-0000-0000-0000FD0D0000}"/>
    <cellStyle name="Note 19 4 3" xfId="3581" xr:uid="{00000000-0005-0000-0000-0000FE0D0000}"/>
    <cellStyle name="Note 19 4 4" xfId="3582" xr:uid="{00000000-0005-0000-0000-0000FF0D0000}"/>
    <cellStyle name="Note 19 5" xfId="3583" xr:uid="{00000000-0005-0000-0000-0000000E0000}"/>
    <cellStyle name="Note 19 5 2" xfId="3584" xr:uid="{00000000-0005-0000-0000-0000010E0000}"/>
    <cellStyle name="Note 19 5 2 2" xfId="3585" xr:uid="{00000000-0005-0000-0000-0000020E0000}"/>
    <cellStyle name="Note 19 5 2 3" xfId="3586" xr:uid="{00000000-0005-0000-0000-0000030E0000}"/>
    <cellStyle name="Note 19 5 3" xfId="3587" xr:uid="{00000000-0005-0000-0000-0000040E0000}"/>
    <cellStyle name="Note 19 5 4" xfId="3588" xr:uid="{00000000-0005-0000-0000-0000050E0000}"/>
    <cellStyle name="Note 19 6" xfId="3589" xr:uid="{00000000-0005-0000-0000-0000060E0000}"/>
    <cellStyle name="Note 19 6 2" xfId="3590" xr:uid="{00000000-0005-0000-0000-0000070E0000}"/>
    <cellStyle name="Note 19 6 3" xfId="3591" xr:uid="{00000000-0005-0000-0000-0000080E0000}"/>
    <cellStyle name="Note 19 7" xfId="3592" xr:uid="{00000000-0005-0000-0000-0000090E0000}"/>
    <cellStyle name="Note 19 8" xfId="3593" xr:uid="{00000000-0005-0000-0000-00000A0E0000}"/>
    <cellStyle name="Note 2" xfId="3594" xr:uid="{00000000-0005-0000-0000-00000B0E0000}"/>
    <cellStyle name="Note 2 2" xfId="3595" xr:uid="{00000000-0005-0000-0000-00000C0E0000}"/>
    <cellStyle name="Note 2 2 2" xfId="3596" xr:uid="{00000000-0005-0000-0000-00000D0E0000}"/>
    <cellStyle name="Note 2 2 2 2" xfId="3597" xr:uid="{00000000-0005-0000-0000-00000E0E0000}"/>
    <cellStyle name="Note 2 2 2 3" xfId="3598" xr:uid="{00000000-0005-0000-0000-00000F0E0000}"/>
    <cellStyle name="Note 2 2 3" xfId="3599" xr:uid="{00000000-0005-0000-0000-0000100E0000}"/>
    <cellStyle name="Note 2 2 4" xfId="3600" xr:uid="{00000000-0005-0000-0000-0000110E0000}"/>
    <cellStyle name="Note 2 3" xfId="3601" xr:uid="{00000000-0005-0000-0000-0000120E0000}"/>
    <cellStyle name="Note 2 3 2" xfId="3602" xr:uid="{00000000-0005-0000-0000-0000130E0000}"/>
    <cellStyle name="Note 2 3 2 2" xfId="3603" xr:uid="{00000000-0005-0000-0000-0000140E0000}"/>
    <cellStyle name="Note 2 3 2 3" xfId="3604" xr:uid="{00000000-0005-0000-0000-0000150E0000}"/>
    <cellStyle name="Note 2 3 3" xfId="3605" xr:uid="{00000000-0005-0000-0000-0000160E0000}"/>
    <cellStyle name="Note 2 3 4" xfId="3606" xr:uid="{00000000-0005-0000-0000-0000170E0000}"/>
    <cellStyle name="Note 2 4" xfId="3607" xr:uid="{00000000-0005-0000-0000-0000180E0000}"/>
    <cellStyle name="Note 2 4 2" xfId="3608" xr:uid="{00000000-0005-0000-0000-0000190E0000}"/>
    <cellStyle name="Note 2 4 2 2" xfId="3609" xr:uid="{00000000-0005-0000-0000-00001A0E0000}"/>
    <cellStyle name="Note 2 4 2 3" xfId="3610" xr:uid="{00000000-0005-0000-0000-00001B0E0000}"/>
    <cellStyle name="Note 2 4 3" xfId="3611" xr:uid="{00000000-0005-0000-0000-00001C0E0000}"/>
    <cellStyle name="Note 2 4 4" xfId="3612" xr:uid="{00000000-0005-0000-0000-00001D0E0000}"/>
    <cellStyle name="Note 2 5" xfId="3613" xr:uid="{00000000-0005-0000-0000-00001E0E0000}"/>
    <cellStyle name="Note 2 5 2" xfId="3614" xr:uid="{00000000-0005-0000-0000-00001F0E0000}"/>
    <cellStyle name="Note 2 5 2 2" xfId="3615" xr:uid="{00000000-0005-0000-0000-0000200E0000}"/>
    <cellStyle name="Note 2 5 2 3" xfId="3616" xr:uid="{00000000-0005-0000-0000-0000210E0000}"/>
    <cellStyle name="Note 2 5 3" xfId="3617" xr:uid="{00000000-0005-0000-0000-0000220E0000}"/>
    <cellStyle name="Note 2 5 4" xfId="3618" xr:uid="{00000000-0005-0000-0000-0000230E0000}"/>
    <cellStyle name="Note 2 6" xfId="3619" xr:uid="{00000000-0005-0000-0000-0000240E0000}"/>
    <cellStyle name="Note 2 6 2" xfId="3620" xr:uid="{00000000-0005-0000-0000-0000250E0000}"/>
    <cellStyle name="Note 2 6 3" xfId="3621" xr:uid="{00000000-0005-0000-0000-0000260E0000}"/>
    <cellStyle name="Note 2 7" xfId="3622" xr:uid="{00000000-0005-0000-0000-0000270E0000}"/>
    <cellStyle name="Note 2 8" xfId="3623" xr:uid="{00000000-0005-0000-0000-0000280E0000}"/>
    <cellStyle name="Note 20" xfId="3624" xr:uid="{00000000-0005-0000-0000-0000290E0000}"/>
    <cellStyle name="Note 20 2" xfId="3625" xr:uid="{00000000-0005-0000-0000-00002A0E0000}"/>
    <cellStyle name="Note 20 2 2" xfId="3626" xr:uid="{00000000-0005-0000-0000-00002B0E0000}"/>
    <cellStyle name="Note 20 2 2 2" xfId="3627" xr:uid="{00000000-0005-0000-0000-00002C0E0000}"/>
    <cellStyle name="Note 20 2 2 3" xfId="3628" xr:uid="{00000000-0005-0000-0000-00002D0E0000}"/>
    <cellStyle name="Note 20 2 3" xfId="3629" xr:uid="{00000000-0005-0000-0000-00002E0E0000}"/>
    <cellStyle name="Note 20 2 4" xfId="3630" xr:uid="{00000000-0005-0000-0000-00002F0E0000}"/>
    <cellStyle name="Note 20 3" xfId="3631" xr:uid="{00000000-0005-0000-0000-0000300E0000}"/>
    <cellStyle name="Note 20 3 2" xfId="3632" xr:uid="{00000000-0005-0000-0000-0000310E0000}"/>
    <cellStyle name="Note 20 3 2 2" xfId="3633" xr:uid="{00000000-0005-0000-0000-0000320E0000}"/>
    <cellStyle name="Note 20 3 2 3" xfId="3634" xr:uid="{00000000-0005-0000-0000-0000330E0000}"/>
    <cellStyle name="Note 20 3 3" xfId="3635" xr:uid="{00000000-0005-0000-0000-0000340E0000}"/>
    <cellStyle name="Note 20 3 4" xfId="3636" xr:uid="{00000000-0005-0000-0000-0000350E0000}"/>
    <cellStyle name="Note 20 4" xfId="3637" xr:uid="{00000000-0005-0000-0000-0000360E0000}"/>
    <cellStyle name="Note 20 4 2" xfId="3638" xr:uid="{00000000-0005-0000-0000-0000370E0000}"/>
    <cellStyle name="Note 20 4 2 2" xfId="3639" xr:uid="{00000000-0005-0000-0000-0000380E0000}"/>
    <cellStyle name="Note 20 4 2 3" xfId="3640" xr:uid="{00000000-0005-0000-0000-0000390E0000}"/>
    <cellStyle name="Note 20 4 3" xfId="3641" xr:uid="{00000000-0005-0000-0000-00003A0E0000}"/>
    <cellStyle name="Note 20 4 4" xfId="3642" xr:uid="{00000000-0005-0000-0000-00003B0E0000}"/>
    <cellStyle name="Note 20 5" xfId="3643" xr:uid="{00000000-0005-0000-0000-00003C0E0000}"/>
    <cellStyle name="Note 20 5 2" xfId="3644" xr:uid="{00000000-0005-0000-0000-00003D0E0000}"/>
    <cellStyle name="Note 20 5 2 2" xfId="3645" xr:uid="{00000000-0005-0000-0000-00003E0E0000}"/>
    <cellStyle name="Note 20 5 2 3" xfId="3646" xr:uid="{00000000-0005-0000-0000-00003F0E0000}"/>
    <cellStyle name="Note 20 5 3" xfId="3647" xr:uid="{00000000-0005-0000-0000-0000400E0000}"/>
    <cellStyle name="Note 20 5 4" xfId="3648" xr:uid="{00000000-0005-0000-0000-0000410E0000}"/>
    <cellStyle name="Note 20 6" xfId="3649" xr:uid="{00000000-0005-0000-0000-0000420E0000}"/>
    <cellStyle name="Note 20 6 2" xfId="3650" xr:uid="{00000000-0005-0000-0000-0000430E0000}"/>
    <cellStyle name="Note 20 6 3" xfId="3651" xr:uid="{00000000-0005-0000-0000-0000440E0000}"/>
    <cellStyle name="Note 20 7" xfId="3652" xr:uid="{00000000-0005-0000-0000-0000450E0000}"/>
    <cellStyle name="Note 20 8" xfId="3653" xr:uid="{00000000-0005-0000-0000-0000460E0000}"/>
    <cellStyle name="Note 21" xfId="3654" xr:uid="{00000000-0005-0000-0000-0000470E0000}"/>
    <cellStyle name="Note 21 2" xfId="3655" xr:uid="{00000000-0005-0000-0000-0000480E0000}"/>
    <cellStyle name="Note 21 2 2" xfId="3656" xr:uid="{00000000-0005-0000-0000-0000490E0000}"/>
    <cellStyle name="Note 21 2 2 2" xfId="3657" xr:uid="{00000000-0005-0000-0000-00004A0E0000}"/>
    <cellStyle name="Note 21 2 2 3" xfId="3658" xr:uid="{00000000-0005-0000-0000-00004B0E0000}"/>
    <cellStyle name="Note 21 2 3" xfId="3659" xr:uid="{00000000-0005-0000-0000-00004C0E0000}"/>
    <cellStyle name="Note 21 2 4" xfId="3660" xr:uid="{00000000-0005-0000-0000-00004D0E0000}"/>
    <cellStyle name="Note 21 3" xfId="3661" xr:uid="{00000000-0005-0000-0000-00004E0E0000}"/>
    <cellStyle name="Note 21 3 2" xfId="3662" xr:uid="{00000000-0005-0000-0000-00004F0E0000}"/>
    <cellStyle name="Note 21 3 2 2" xfId="3663" xr:uid="{00000000-0005-0000-0000-0000500E0000}"/>
    <cellStyle name="Note 21 3 2 3" xfId="3664" xr:uid="{00000000-0005-0000-0000-0000510E0000}"/>
    <cellStyle name="Note 21 3 3" xfId="3665" xr:uid="{00000000-0005-0000-0000-0000520E0000}"/>
    <cellStyle name="Note 21 3 4" xfId="3666" xr:uid="{00000000-0005-0000-0000-0000530E0000}"/>
    <cellStyle name="Note 21 4" xfId="3667" xr:uid="{00000000-0005-0000-0000-0000540E0000}"/>
    <cellStyle name="Note 21 4 2" xfId="3668" xr:uid="{00000000-0005-0000-0000-0000550E0000}"/>
    <cellStyle name="Note 21 4 2 2" xfId="3669" xr:uid="{00000000-0005-0000-0000-0000560E0000}"/>
    <cellStyle name="Note 21 4 2 3" xfId="3670" xr:uid="{00000000-0005-0000-0000-0000570E0000}"/>
    <cellStyle name="Note 21 4 3" xfId="3671" xr:uid="{00000000-0005-0000-0000-0000580E0000}"/>
    <cellStyle name="Note 21 4 4" xfId="3672" xr:uid="{00000000-0005-0000-0000-0000590E0000}"/>
    <cellStyle name="Note 21 5" xfId="3673" xr:uid="{00000000-0005-0000-0000-00005A0E0000}"/>
    <cellStyle name="Note 21 5 2" xfId="3674" xr:uid="{00000000-0005-0000-0000-00005B0E0000}"/>
    <cellStyle name="Note 21 5 2 2" xfId="3675" xr:uid="{00000000-0005-0000-0000-00005C0E0000}"/>
    <cellStyle name="Note 21 5 2 3" xfId="3676" xr:uid="{00000000-0005-0000-0000-00005D0E0000}"/>
    <cellStyle name="Note 21 5 3" xfId="3677" xr:uid="{00000000-0005-0000-0000-00005E0E0000}"/>
    <cellStyle name="Note 21 5 4" xfId="3678" xr:uid="{00000000-0005-0000-0000-00005F0E0000}"/>
    <cellStyle name="Note 21 6" xfId="3679" xr:uid="{00000000-0005-0000-0000-0000600E0000}"/>
    <cellStyle name="Note 21 6 2" xfId="3680" xr:uid="{00000000-0005-0000-0000-0000610E0000}"/>
    <cellStyle name="Note 21 6 3" xfId="3681" xr:uid="{00000000-0005-0000-0000-0000620E0000}"/>
    <cellStyle name="Note 21 7" xfId="3682" xr:uid="{00000000-0005-0000-0000-0000630E0000}"/>
    <cellStyle name="Note 21 8" xfId="3683" xr:uid="{00000000-0005-0000-0000-0000640E0000}"/>
    <cellStyle name="Note 22" xfId="3684" xr:uid="{00000000-0005-0000-0000-0000650E0000}"/>
    <cellStyle name="Note 22 2" xfId="3685" xr:uid="{00000000-0005-0000-0000-0000660E0000}"/>
    <cellStyle name="Note 22 2 2" xfId="3686" xr:uid="{00000000-0005-0000-0000-0000670E0000}"/>
    <cellStyle name="Note 22 2 2 2" xfId="3687" xr:uid="{00000000-0005-0000-0000-0000680E0000}"/>
    <cellStyle name="Note 22 2 2 3" xfId="3688" xr:uid="{00000000-0005-0000-0000-0000690E0000}"/>
    <cellStyle name="Note 22 2 3" xfId="3689" xr:uid="{00000000-0005-0000-0000-00006A0E0000}"/>
    <cellStyle name="Note 22 2 4" xfId="3690" xr:uid="{00000000-0005-0000-0000-00006B0E0000}"/>
    <cellStyle name="Note 22 3" xfId="3691" xr:uid="{00000000-0005-0000-0000-00006C0E0000}"/>
    <cellStyle name="Note 22 3 2" xfId="3692" xr:uid="{00000000-0005-0000-0000-00006D0E0000}"/>
    <cellStyle name="Note 22 3 2 2" xfId="3693" xr:uid="{00000000-0005-0000-0000-00006E0E0000}"/>
    <cellStyle name="Note 22 3 2 3" xfId="3694" xr:uid="{00000000-0005-0000-0000-00006F0E0000}"/>
    <cellStyle name="Note 22 3 3" xfId="3695" xr:uid="{00000000-0005-0000-0000-0000700E0000}"/>
    <cellStyle name="Note 22 3 4" xfId="3696" xr:uid="{00000000-0005-0000-0000-0000710E0000}"/>
    <cellStyle name="Note 22 4" xfId="3697" xr:uid="{00000000-0005-0000-0000-0000720E0000}"/>
    <cellStyle name="Note 22 4 2" xfId="3698" xr:uid="{00000000-0005-0000-0000-0000730E0000}"/>
    <cellStyle name="Note 22 4 2 2" xfId="3699" xr:uid="{00000000-0005-0000-0000-0000740E0000}"/>
    <cellStyle name="Note 22 4 2 3" xfId="3700" xr:uid="{00000000-0005-0000-0000-0000750E0000}"/>
    <cellStyle name="Note 22 4 3" xfId="3701" xr:uid="{00000000-0005-0000-0000-0000760E0000}"/>
    <cellStyle name="Note 22 4 4" xfId="3702" xr:uid="{00000000-0005-0000-0000-0000770E0000}"/>
    <cellStyle name="Note 22 5" xfId="3703" xr:uid="{00000000-0005-0000-0000-0000780E0000}"/>
    <cellStyle name="Note 22 5 2" xfId="3704" xr:uid="{00000000-0005-0000-0000-0000790E0000}"/>
    <cellStyle name="Note 22 5 2 2" xfId="3705" xr:uid="{00000000-0005-0000-0000-00007A0E0000}"/>
    <cellStyle name="Note 22 5 2 3" xfId="3706" xr:uid="{00000000-0005-0000-0000-00007B0E0000}"/>
    <cellStyle name="Note 22 5 3" xfId="3707" xr:uid="{00000000-0005-0000-0000-00007C0E0000}"/>
    <cellStyle name="Note 22 5 4" xfId="3708" xr:uid="{00000000-0005-0000-0000-00007D0E0000}"/>
    <cellStyle name="Note 22 6" xfId="3709" xr:uid="{00000000-0005-0000-0000-00007E0E0000}"/>
    <cellStyle name="Note 22 6 2" xfId="3710" xr:uid="{00000000-0005-0000-0000-00007F0E0000}"/>
    <cellStyle name="Note 22 6 3" xfId="3711" xr:uid="{00000000-0005-0000-0000-0000800E0000}"/>
    <cellStyle name="Note 22 7" xfId="3712" xr:uid="{00000000-0005-0000-0000-0000810E0000}"/>
    <cellStyle name="Note 22 8" xfId="3713" xr:uid="{00000000-0005-0000-0000-0000820E0000}"/>
    <cellStyle name="Note 23" xfId="3714" xr:uid="{00000000-0005-0000-0000-0000830E0000}"/>
    <cellStyle name="Note 23 2" xfId="3715" xr:uid="{00000000-0005-0000-0000-0000840E0000}"/>
    <cellStyle name="Note 23 2 2" xfId="3716" xr:uid="{00000000-0005-0000-0000-0000850E0000}"/>
    <cellStyle name="Note 23 2 2 2" xfId="3717" xr:uid="{00000000-0005-0000-0000-0000860E0000}"/>
    <cellStyle name="Note 23 2 2 3" xfId="3718" xr:uid="{00000000-0005-0000-0000-0000870E0000}"/>
    <cellStyle name="Note 23 2 3" xfId="3719" xr:uid="{00000000-0005-0000-0000-0000880E0000}"/>
    <cellStyle name="Note 23 2 4" xfId="3720" xr:uid="{00000000-0005-0000-0000-0000890E0000}"/>
    <cellStyle name="Note 23 3" xfId="3721" xr:uid="{00000000-0005-0000-0000-00008A0E0000}"/>
    <cellStyle name="Note 23 3 2" xfId="3722" xr:uid="{00000000-0005-0000-0000-00008B0E0000}"/>
    <cellStyle name="Note 23 3 2 2" xfId="3723" xr:uid="{00000000-0005-0000-0000-00008C0E0000}"/>
    <cellStyle name="Note 23 3 2 3" xfId="3724" xr:uid="{00000000-0005-0000-0000-00008D0E0000}"/>
    <cellStyle name="Note 23 3 3" xfId="3725" xr:uid="{00000000-0005-0000-0000-00008E0E0000}"/>
    <cellStyle name="Note 23 3 4" xfId="3726" xr:uid="{00000000-0005-0000-0000-00008F0E0000}"/>
    <cellStyle name="Note 23 4" xfId="3727" xr:uid="{00000000-0005-0000-0000-0000900E0000}"/>
    <cellStyle name="Note 23 4 2" xfId="3728" xr:uid="{00000000-0005-0000-0000-0000910E0000}"/>
    <cellStyle name="Note 23 4 2 2" xfId="3729" xr:uid="{00000000-0005-0000-0000-0000920E0000}"/>
    <cellStyle name="Note 23 4 2 3" xfId="3730" xr:uid="{00000000-0005-0000-0000-0000930E0000}"/>
    <cellStyle name="Note 23 4 3" xfId="3731" xr:uid="{00000000-0005-0000-0000-0000940E0000}"/>
    <cellStyle name="Note 23 4 4" xfId="3732" xr:uid="{00000000-0005-0000-0000-0000950E0000}"/>
    <cellStyle name="Note 23 5" xfId="3733" xr:uid="{00000000-0005-0000-0000-0000960E0000}"/>
    <cellStyle name="Note 23 5 2" xfId="3734" xr:uid="{00000000-0005-0000-0000-0000970E0000}"/>
    <cellStyle name="Note 23 5 2 2" xfId="3735" xr:uid="{00000000-0005-0000-0000-0000980E0000}"/>
    <cellStyle name="Note 23 5 2 3" xfId="3736" xr:uid="{00000000-0005-0000-0000-0000990E0000}"/>
    <cellStyle name="Note 23 5 3" xfId="3737" xr:uid="{00000000-0005-0000-0000-00009A0E0000}"/>
    <cellStyle name="Note 23 5 4" xfId="3738" xr:uid="{00000000-0005-0000-0000-00009B0E0000}"/>
    <cellStyle name="Note 23 6" xfId="3739" xr:uid="{00000000-0005-0000-0000-00009C0E0000}"/>
    <cellStyle name="Note 23 6 2" xfId="3740" xr:uid="{00000000-0005-0000-0000-00009D0E0000}"/>
    <cellStyle name="Note 23 6 3" xfId="3741" xr:uid="{00000000-0005-0000-0000-00009E0E0000}"/>
    <cellStyle name="Note 23 7" xfId="3742" xr:uid="{00000000-0005-0000-0000-00009F0E0000}"/>
    <cellStyle name="Note 23 8" xfId="3743" xr:uid="{00000000-0005-0000-0000-0000A00E0000}"/>
    <cellStyle name="Note 3" xfId="3744" xr:uid="{00000000-0005-0000-0000-0000A10E0000}"/>
    <cellStyle name="Note 3 2" xfId="3745" xr:uid="{00000000-0005-0000-0000-0000A20E0000}"/>
    <cellStyle name="Note 3 2 2" xfId="3746" xr:uid="{00000000-0005-0000-0000-0000A30E0000}"/>
    <cellStyle name="Note 3 2 2 2" xfId="3747" xr:uid="{00000000-0005-0000-0000-0000A40E0000}"/>
    <cellStyle name="Note 3 2 2 3" xfId="3748" xr:uid="{00000000-0005-0000-0000-0000A50E0000}"/>
    <cellStyle name="Note 3 2 3" xfId="3749" xr:uid="{00000000-0005-0000-0000-0000A60E0000}"/>
    <cellStyle name="Note 3 2 4" xfId="3750" xr:uid="{00000000-0005-0000-0000-0000A70E0000}"/>
    <cellStyle name="Note 3 3" xfId="3751" xr:uid="{00000000-0005-0000-0000-0000A80E0000}"/>
    <cellStyle name="Note 3 3 2" xfId="3752" xr:uid="{00000000-0005-0000-0000-0000A90E0000}"/>
    <cellStyle name="Note 3 3 2 2" xfId="3753" xr:uid="{00000000-0005-0000-0000-0000AA0E0000}"/>
    <cellStyle name="Note 3 3 2 3" xfId="3754" xr:uid="{00000000-0005-0000-0000-0000AB0E0000}"/>
    <cellStyle name="Note 3 3 3" xfId="3755" xr:uid="{00000000-0005-0000-0000-0000AC0E0000}"/>
    <cellStyle name="Note 3 3 4" xfId="3756" xr:uid="{00000000-0005-0000-0000-0000AD0E0000}"/>
    <cellStyle name="Note 3 4" xfId="3757" xr:uid="{00000000-0005-0000-0000-0000AE0E0000}"/>
    <cellStyle name="Note 3 4 2" xfId="3758" xr:uid="{00000000-0005-0000-0000-0000AF0E0000}"/>
    <cellStyle name="Note 3 4 2 2" xfId="3759" xr:uid="{00000000-0005-0000-0000-0000B00E0000}"/>
    <cellStyle name="Note 3 4 2 3" xfId="3760" xr:uid="{00000000-0005-0000-0000-0000B10E0000}"/>
    <cellStyle name="Note 3 4 3" xfId="3761" xr:uid="{00000000-0005-0000-0000-0000B20E0000}"/>
    <cellStyle name="Note 3 4 4" xfId="3762" xr:uid="{00000000-0005-0000-0000-0000B30E0000}"/>
    <cellStyle name="Note 3 5" xfId="3763" xr:uid="{00000000-0005-0000-0000-0000B40E0000}"/>
    <cellStyle name="Note 3 5 2" xfId="3764" xr:uid="{00000000-0005-0000-0000-0000B50E0000}"/>
    <cellStyle name="Note 3 5 2 2" xfId="3765" xr:uid="{00000000-0005-0000-0000-0000B60E0000}"/>
    <cellStyle name="Note 3 5 2 3" xfId="3766" xr:uid="{00000000-0005-0000-0000-0000B70E0000}"/>
    <cellStyle name="Note 3 5 3" xfId="3767" xr:uid="{00000000-0005-0000-0000-0000B80E0000}"/>
    <cellStyle name="Note 3 5 4" xfId="3768" xr:uid="{00000000-0005-0000-0000-0000B90E0000}"/>
    <cellStyle name="Note 3 6" xfId="3769" xr:uid="{00000000-0005-0000-0000-0000BA0E0000}"/>
    <cellStyle name="Note 3 6 2" xfId="3770" xr:uid="{00000000-0005-0000-0000-0000BB0E0000}"/>
    <cellStyle name="Note 3 6 3" xfId="3771" xr:uid="{00000000-0005-0000-0000-0000BC0E0000}"/>
    <cellStyle name="Note 3 7" xfId="3772" xr:uid="{00000000-0005-0000-0000-0000BD0E0000}"/>
    <cellStyle name="Note 3 8" xfId="3773" xr:uid="{00000000-0005-0000-0000-0000BE0E0000}"/>
    <cellStyle name="Note 4" xfId="3774" xr:uid="{00000000-0005-0000-0000-0000BF0E0000}"/>
    <cellStyle name="Note 4 2" xfId="3775" xr:uid="{00000000-0005-0000-0000-0000C00E0000}"/>
    <cellStyle name="Note 4 2 2" xfId="3776" xr:uid="{00000000-0005-0000-0000-0000C10E0000}"/>
    <cellStyle name="Note 4 2 2 2" xfId="3777" xr:uid="{00000000-0005-0000-0000-0000C20E0000}"/>
    <cellStyle name="Note 4 2 2 3" xfId="3778" xr:uid="{00000000-0005-0000-0000-0000C30E0000}"/>
    <cellStyle name="Note 4 2 3" xfId="3779" xr:uid="{00000000-0005-0000-0000-0000C40E0000}"/>
    <cellStyle name="Note 4 2 4" xfId="3780" xr:uid="{00000000-0005-0000-0000-0000C50E0000}"/>
    <cellStyle name="Note 4 3" xfId="3781" xr:uid="{00000000-0005-0000-0000-0000C60E0000}"/>
    <cellStyle name="Note 4 3 2" xfId="3782" xr:uid="{00000000-0005-0000-0000-0000C70E0000}"/>
    <cellStyle name="Note 4 3 2 2" xfId="3783" xr:uid="{00000000-0005-0000-0000-0000C80E0000}"/>
    <cellStyle name="Note 4 3 2 3" xfId="3784" xr:uid="{00000000-0005-0000-0000-0000C90E0000}"/>
    <cellStyle name="Note 4 3 3" xfId="3785" xr:uid="{00000000-0005-0000-0000-0000CA0E0000}"/>
    <cellStyle name="Note 4 3 4" xfId="3786" xr:uid="{00000000-0005-0000-0000-0000CB0E0000}"/>
    <cellStyle name="Note 4 4" xfId="3787" xr:uid="{00000000-0005-0000-0000-0000CC0E0000}"/>
    <cellStyle name="Note 4 4 2" xfId="3788" xr:uid="{00000000-0005-0000-0000-0000CD0E0000}"/>
    <cellStyle name="Note 4 4 2 2" xfId="3789" xr:uid="{00000000-0005-0000-0000-0000CE0E0000}"/>
    <cellStyle name="Note 4 4 2 3" xfId="3790" xr:uid="{00000000-0005-0000-0000-0000CF0E0000}"/>
    <cellStyle name="Note 4 4 3" xfId="3791" xr:uid="{00000000-0005-0000-0000-0000D00E0000}"/>
    <cellStyle name="Note 4 4 4" xfId="3792" xr:uid="{00000000-0005-0000-0000-0000D10E0000}"/>
    <cellStyle name="Note 4 5" xfId="3793" xr:uid="{00000000-0005-0000-0000-0000D20E0000}"/>
    <cellStyle name="Note 4 5 2" xfId="3794" xr:uid="{00000000-0005-0000-0000-0000D30E0000}"/>
    <cellStyle name="Note 4 5 2 2" xfId="3795" xr:uid="{00000000-0005-0000-0000-0000D40E0000}"/>
    <cellStyle name="Note 4 5 2 3" xfId="3796" xr:uid="{00000000-0005-0000-0000-0000D50E0000}"/>
    <cellStyle name="Note 4 5 3" xfId="3797" xr:uid="{00000000-0005-0000-0000-0000D60E0000}"/>
    <cellStyle name="Note 4 5 4" xfId="3798" xr:uid="{00000000-0005-0000-0000-0000D70E0000}"/>
    <cellStyle name="Note 4 6" xfId="3799" xr:uid="{00000000-0005-0000-0000-0000D80E0000}"/>
    <cellStyle name="Note 4 6 2" xfId="3800" xr:uid="{00000000-0005-0000-0000-0000D90E0000}"/>
    <cellStyle name="Note 4 6 3" xfId="3801" xr:uid="{00000000-0005-0000-0000-0000DA0E0000}"/>
    <cellStyle name="Note 4 7" xfId="3802" xr:uid="{00000000-0005-0000-0000-0000DB0E0000}"/>
    <cellStyle name="Note 4 8" xfId="3803" xr:uid="{00000000-0005-0000-0000-0000DC0E0000}"/>
    <cellStyle name="Note 5" xfId="3804" xr:uid="{00000000-0005-0000-0000-0000DD0E0000}"/>
    <cellStyle name="Note 5 2" xfId="3805" xr:uid="{00000000-0005-0000-0000-0000DE0E0000}"/>
    <cellStyle name="Note 5 2 2" xfId="3806" xr:uid="{00000000-0005-0000-0000-0000DF0E0000}"/>
    <cellStyle name="Note 5 2 2 2" xfId="3807" xr:uid="{00000000-0005-0000-0000-0000E00E0000}"/>
    <cellStyle name="Note 5 2 2 3" xfId="3808" xr:uid="{00000000-0005-0000-0000-0000E10E0000}"/>
    <cellStyle name="Note 5 2 3" xfId="3809" xr:uid="{00000000-0005-0000-0000-0000E20E0000}"/>
    <cellStyle name="Note 5 2 4" xfId="3810" xr:uid="{00000000-0005-0000-0000-0000E30E0000}"/>
    <cellStyle name="Note 5 3" xfId="3811" xr:uid="{00000000-0005-0000-0000-0000E40E0000}"/>
    <cellStyle name="Note 5 3 2" xfId="3812" xr:uid="{00000000-0005-0000-0000-0000E50E0000}"/>
    <cellStyle name="Note 5 3 2 2" xfId="3813" xr:uid="{00000000-0005-0000-0000-0000E60E0000}"/>
    <cellStyle name="Note 5 3 2 3" xfId="3814" xr:uid="{00000000-0005-0000-0000-0000E70E0000}"/>
    <cellStyle name="Note 5 3 3" xfId="3815" xr:uid="{00000000-0005-0000-0000-0000E80E0000}"/>
    <cellStyle name="Note 5 3 4" xfId="3816" xr:uid="{00000000-0005-0000-0000-0000E90E0000}"/>
    <cellStyle name="Note 5 4" xfId="3817" xr:uid="{00000000-0005-0000-0000-0000EA0E0000}"/>
    <cellStyle name="Note 5 4 2" xfId="3818" xr:uid="{00000000-0005-0000-0000-0000EB0E0000}"/>
    <cellStyle name="Note 5 4 2 2" xfId="3819" xr:uid="{00000000-0005-0000-0000-0000EC0E0000}"/>
    <cellStyle name="Note 5 4 2 3" xfId="3820" xr:uid="{00000000-0005-0000-0000-0000ED0E0000}"/>
    <cellStyle name="Note 5 4 3" xfId="3821" xr:uid="{00000000-0005-0000-0000-0000EE0E0000}"/>
    <cellStyle name="Note 5 4 4" xfId="3822" xr:uid="{00000000-0005-0000-0000-0000EF0E0000}"/>
    <cellStyle name="Note 5 5" xfId="3823" xr:uid="{00000000-0005-0000-0000-0000F00E0000}"/>
    <cellStyle name="Note 5 5 2" xfId="3824" xr:uid="{00000000-0005-0000-0000-0000F10E0000}"/>
    <cellStyle name="Note 5 5 2 2" xfId="3825" xr:uid="{00000000-0005-0000-0000-0000F20E0000}"/>
    <cellStyle name="Note 5 5 2 3" xfId="3826" xr:uid="{00000000-0005-0000-0000-0000F30E0000}"/>
    <cellStyle name="Note 5 5 3" xfId="3827" xr:uid="{00000000-0005-0000-0000-0000F40E0000}"/>
    <cellStyle name="Note 5 5 4" xfId="3828" xr:uid="{00000000-0005-0000-0000-0000F50E0000}"/>
    <cellStyle name="Note 5 6" xfId="3829" xr:uid="{00000000-0005-0000-0000-0000F60E0000}"/>
    <cellStyle name="Note 5 6 2" xfId="3830" xr:uid="{00000000-0005-0000-0000-0000F70E0000}"/>
    <cellStyle name="Note 5 6 3" xfId="3831" xr:uid="{00000000-0005-0000-0000-0000F80E0000}"/>
    <cellStyle name="Note 5 7" xfId="3832" xr:uid="{00000000-0005-0000-0000-0000F90E0000}"/>
    <cellStyle name="Note 5 8" xfId="3833" xr:uid="{00000000-0005-0000-0000-0000FA0E0000}"/>
    <cellStyle name="Note 6" xfId="3834" xr:uid="{00000000-0005-0000-0000-0000FB0E0000}"/>
    <cellStyle name="Note 6 2" xfId="3835" xr:uid="{00000000-0005-0000-0000-0000FC0E0000}"/>
    <cellStyle name="Note 6 2 2" xfId="3836" xr:uid="{00000000-0005-0000-0000-0000FD0E0000}"/>
    <cellStyle name="Note 6 2 2 2" xfId="3837" xr:uid="{00000000-0005-0000-0000-0000FE0E0000}"/>
    <cellStyle name="Note 6 2 2 3" xfId="3838" xr:uid="{00000000-0005-0000-0000-0000FF0E0000}"/>
    <cellStyle name="Note 6 2 3" xfId="3839" xr:uid="{00000000-0005-0000-0000-0000000F0000}"/>
    <cellStyle name="Note 6 2 4" xfId="3840" xr:uid="{00000000-0005-0000-0000-0000010F0000}"/>
    <cellStyle name="Note 6 3" xfId="3841" xr:uid="{00000000-0005-0000-0000-0000020F0000}"/>
    <cellStyle name="Note 6 3 2" xfId="3842" xr:uid="{00000000-0005-0000-0000-0000030F0000}"/>
    <cellStyle name="Note 6 3 2 2" xfId="3843" xr:uid="{00000000-0005-0000-0000-0000040F0000}"/>
    <cellStyle name="Note 6 3 2 3" xfId="3844" xr:uid="{00000000-0005-0000-0000-0000050F0000}"/>
    <cellStyle name="Note 6 3 3" xfId="3845" xr:uid="{00000000-0005-0000-0000-0000060F0000}"/>
    <cellStyle name="Note 6 3 4" xfId="3846" xr:uid="{00000000-0005-0000-0000-0000070F0000}"/>
    <cellStyle name="Note 6 4" xfId="3847" xr:uid="{00000000-0005-0000-0000-0000080F0000}"/>
    <cellStyle name="Note 6 4 2" xfId="3848" xr:uid="{00000000-0005-0000-0000-0000090F0000}"/>
    <cellStyle name="Note 6 4 2 2" xfId="3849" xr:uid="{00000000-0005-0000-0000-00000A0F0000}"/>
    <cellStyle name="Note 6 4 2 3" xfId="3850" xr:uid="{00000000-0005-0000-0000-00000B0F0000}"/>
    <cellStyle name="Note 6 4 3" xfId="3851" xr:uid="{00000000-0005-0000-0000-00000C0F0000}"/>
    <cellStyle name="Note 6 4 4" xfId="3852" xr:uid="{00000000-0005-0000-0000-00000D0F0000}"/>
    <cellStyle name="Note 6 5" xfId="3853" xr:uid="{00000000-0005-0000-0000-00000E0F0000}"/>
    <cellStyle name="Note 6 5 2" xfId="3854" xr:uid="{00000000-0005-0000-0000-00000F0F0000}"/>
    <cellStyle name="Note 6 5 2 2" xfId="3855" xr:uid="{00000000-0005-0000-0000-0000100F0000}"/>
    <cellStyle name="Note 6 5 2 3" xfId="3856" xr:uid="{00000000-0005-0000-0000-0000110F0000}"/>
    <cellStyle name="Note 6 5 3" xfId="3857" xr:uid="{00000000-0005-0000-0000-0000120F0000}"/>
    <cellStyle name="Note 6 5 4" xfId="3858" xr:uid="{00000000-0005-0000-0000-0000130F0000}"/>
    <cellStyle name="Note 6 6" xfId="3859" xr:uid="{00000000-0005-0000-0000-0000140F0000}"/>
    <cellStyle name="Note 6 6 2" xfId="3860" xr:uid="{00000000-0005-0000-0000-0000150F0000}"/>
    <cellStyle name="Note 6 6 3" xfId="3861" xr:uid="{00000000-0005-0000-0000-0000160F0000}"/>
    <cellStyle name="Note 6 7" xfId="3862" xr:uid="{00000000-0005-0000-0000-0000170F0000}"/>
    <cellStyle name="Note 6 8" xfId="3863" xr:uid="{00000000-0005-0000-0000-0000180F0000}"/>
    <cellStyle name="Note 7" xfId="3864" xr:uid="{00000000-0005-0000-0000-0000190F0000}"/>
    <cellStyle name="Note 7 2" xfId="3865" xr:uid="{00000000-0005-0000-0000-00001A0F0000}"/>
    <cellStyle name="Note 7 2 2" xfId="3866" xr:uid="{00000000-0005-0000-0000-00001B0F0000}"/>
    <cellStyle name="Note 7 2 2 2" xfId="3867" xr:uid="{00000000-0005-0000-0000-00001C0F0000}"/>
    <cellStyle name="Note 7 2 2 3" xfId="3868" xr:uid="{00000000-0005-0000-0000-00001D0F0000}"/>
    <cellStyle name="Note 7 2 3" xfId="3869" xr:uid="{00000000-0005-0000-0000-00001E0F0000}"/>
    <cellStyle name="Note 7 2 4" xfId="3870" xr:uid="{00000000-0005-0000-0000-00001F0F0000}"/>
    <cellStyle name="Note 7 3" xfId="3871" xr:uid="{00000000-0005-0000-0000-0000200F0000}"/>
    <cellStyle name="Note 7 3 2" xfId="3872" xr:uid="{00000000-0005-0000-0000-0000210F0000}"/>
    <cellStyle name="Note 7 3 2 2" xfId="3873" xr:uid="{00000000-0005-0000-0000-0000220F0000}"/>
    <cellStyle name="Note 7 3 2 3" xfId="3874" xr:uid="{00000000-0005-0000-0000-0000230F0000}"/>
    <cellStyle name="Note 7 3 3" xfId="3875" xr:uid="{00000000-0005-0000-0000-0000240F0000}"/>
    <cellStyle name="Note 7 3 4" xfId="3876" xr:uid="{00000000-0005-0000-0000-0000250F0000}"/>
    <cellStyle name="Note 7 4" xfId="3877" xr:uid="{00000000-0005-0000-0000-0000260F0000}"/>
    <cellStyle name="Note 7 4 2" xfId="3878" xr:uid="{00000000-0005-0000-0000-0000270F0000}"/>
    <cellStyle name="Note 7 4 2 2" xfId="3879" xr:uid="{00000000-0005-0000-0000-0000280F0000}"/>
    <cellStyle name="Note 7 4 2 3" xfId="3880" xr:uid="{00000000-0005-0000-0000-0000290F0000}"/>
    <cellStyle name="Note 7 4 3" xfId="3881" xr:uid="{00000000-0005-0000-0000-00002A0F0000}"/>
    <cellStyle name="Note 7 4 4" xfId="3882" xr:uid="{00000000-0005-0000-0000-00002B0F0000}"/>
    <cellStyle name="Note 7 5" xfId="3883" xr:uid="{00000000-0005-0000-0000-00002C0F0000}"/>
    <cellStyle name="Note 7 5 2" xfId="3884" xr:uid="{00000000-0005-0000-0000-00002D0F0000}"/>
    <cellStyle name="Note 7 5 2 2" xfId="3885" xr:uid="{00000000-0005-0000-0000-00002E0F0000}"/>
    <cellStyle name="Note 7 5 2 3" xfId="3886" xr:uid="{00000000-0005-0000-0000-00002F0F0000}"/>
    <cellStyle name="Note 7 5 3" xfId="3887" xr:uid="{00000000-0005-0000-0000-0000300F0000}"/>
    <cellStyle name="Note 7 5 4" xfId="3888" xr:uid="{00000000-0005-0000-0000-0000310F0000}"/>
    <cellStyle name="Note 7 6" xfId="3889" xr:uid="{00000000-0005-0000-0000-0000320F0000}"/>
    <cellStyle name="Note 7 6 2" xfId="3890" xr:uid="{00000000-0005-0000-0000-0000330F0000}"/>
    <cellStyle name="Note 7 6 3" xfId="3891" xr:uid="{00000000-0005-0000-0000-0000340F0000}"/>
    <cellStyle name="Note 7 7" xfId="3892" xr:uid="{00000000-0005-0000-0000-0000350F0000}"/>
    <cellStyle name="Note 7 8" xfId="3893" xr:uid="{00000000-0005-0000-0000-0000360F0000}"/>
    <cellStyle name="Note 8" xfId="3894" xr:uid="{00000000-0005-0000-0000-0000370F0000}"/>
    <cellStyle name="Note 8 2" xfId="3895" xr:uid="{00000000-0005-0000-0000-0000380F0000}"/>
    <cellStyle name="Note 8 2 2" xfId="3896" xr:uid="{00000000-0005-0000-0000-0000390F0000}"/>
    <cellStyle name="Note 8 2 2 2" xfId="3897" xr:uid="{00000000-0005-0000-0000-00003A0F0000}"/>
    <cellStyle name="Note 8 2 2 3" xfId="3898" xr:uid="{00000000-0005-0000-0000-00003B0F0000}"/>
    <cellStyle name="Note 8 2 3" xfId="3899" xr:uid="{00000000-0005-0000-0000-00003C0F0000}"/>
    <cellStyle name="Note 8 2 4" xfId="3900" xr:uid="{00000000-0005-0000-0000-00003D0F0000}"/>
    <cellStyle name="Note 8 3" xfId="3901" xr:uid="{00000000-0005-0000-0000-00003E0F0000}"/>
    <cellStyle name="Note 8 3 2" xfId="3902" xr:uid="{00000000-0005-0000-0000-00003F0F0000}"/>
    <cellStyle name="Note 8 3 2 2" xfId="3903" xr:uid="{00000000-0005-0000-0000-0000400F0000}"/>
    <cellStyle name="Note 8 3 2 3" xfId="3904" xr:uid="{00000000-0005-0000-0000-0000410F0000}"/>
    <cellStyle name="Note 8 3 3" xfId="3905" xr:uid="{00000000-0005-0000-0000-0000420F0000}"/>
    <cellStyle name="Note 8 3 4" xfId="3906" xr:uid="{00000000-0005-0000-0000-0000430F0000}"/>
    <cellStyle name="Note 8 4" xfId="3907" xr:uid="{00000000-0005-0000-0000-0000440F0000}"/>
    <cellStyle name="Note 8 4 2" xfId="3908" xr:uid="{00000000-0005-0000-0000-0000450F0000}"/>
    <cellStyle name="Note 8 4 2 2" xfId="3909" xr:uid="{00000000-0005-0000-0000-0000460F0000}"/>
    <cellStyle name="Note 8 4 2 3" xfId="3910" xr:uid="{00000000-0005-0000-0000-0000470F0000}"/>
    <cellStyle name="Note 8 4 3" xfId="3911" xr:uid="{00000000-0005-0000-0000-0000480F0000}"/>
    <cellStyle name="Note 8 4 4" xfId="3912" xr:uid="{00000000-0005-0000-0000-0000490F0000}"/>
    <cellStyle name="Note 8 5" xfId="3913" xr:uid="{00000000-0005-0000-0000-00004A0F0000}"/>
    <cellStyle name="Note 8 5 2" xfId="3914" xr:uid="{00000000-0005-0000-0000-00004B0F0000}"/>
    <cellStyle name="Note 8 5 2 2" xfId="3915" xr:uid="{00000000-0005-0000-0000-00004C0F0000}"/>
    <cellStyle name="Note 8 5 2 3" xfId="3916" xr:uid="{00000000-0005-0000-0000-00004D0F0000}"/>
    <cellStyle name="Note 8 5 3" xfId="3917" xr:uid="{00000000-0005-0000-0000-00004E0F0000}"/>
    <cellStyle name="Note 8 5 4" xfId="3918" xr:uid="{00000000-0005-0000-0000-00004F0F0000}"/>
    <cellStyle name="Note 8 6" xfId="3919" xr:uid="{00000000-0005-0000-0000-0000500F0000}"/>
    <cellStyle name="Note 8 6 2" xfId="3920" xr:uid="{00000000-0005-0000-0000-0000510F0000}"/>
    <cellStyle name="Note 8 6 3" xfId="3921" xr:uid="{00000000-0005-0000-0000-0000520F0000}"/>
    <cellStyle name="Note 8 7" xfId="3922" xr:uid="{00000000-0005-0000-0000-0000530F0000}"/>
    <cellStyle name="Note 8 8" xfId="3923" xr:uid="{00000000-0005-0000-0000-0000540F0000}"/>
    <cellStyle name="Note 9" xfId="3924" xr:uid="{00000000-0005-0000-0000-0000550F0000}"/>
    <cellStyle name="Note 9 2" xfId="3925" xr:uid="{00000000-0005-0000-0000-0000560F0000}"/>
    <cellStyle name="Note 9 2 2" xfId="3926" xr:uid="{00000000-0005-0000-0000-0000570F0000}"/>
    <cellStyle name="Note 9 2 2 2" xfId="3927" xr:uid="{00000000-0005-0000-0000-0000580F0000}"/>
    <cellStyle name="Note 9 2 2 3" xfId="3928" xr:uid="{00000000-0005-0000-0000-0000590F0000}"/>
    <cellStyle name="Note 9 2 3" xfId="3929" xr:uid="{00000000-0005-0000-0000-00005A0F0000}"/>
    <cellStyle name="Note 9 2 4" xfId="3930" xr:uid="{00000000-0005-0000-0000-00005B0F0000}"/>
    <cellStyle name="Note 9 3" xfId="3931" xr:uid="{00000000-0005-0000-0000-00005C0F0000}"/>
    <cellStyle name="Note 9 3 2" xfId="3932" xr:uid="{00000000-0005-0000-0000-00005D0F0000}"/>
    <cellStyle name="Note 9 3 2 2" xfId="3933" xr:uid="{00000000-0005-0000-0000-00005E0F0000}"/>
    <cellStyle name="Note 9 3 2 3" xfId="3934" xr:uid="{00000000-0005-0000-0000-00005F0F0000}"/>
    <cellStyle name="Note 9 3 3" xfId="3935" xr:uid="{00000000-0005-0000-0000-0000600F0000}"/>
    <cellStyle name="Note 9 3 4" xfId="3936" xr:uid="{00000000-0005-0000-0000-0000610F0000}"/>
    <cellStyle name="Note 9 4" xfId="3937" xr:uid="{00000000-0005-0000-0000-0000620F0000}"/>
    <cellStyle name="Note 9 4 2" xfId="3938" xr:uid="{00000000-0005-0000-0000-0000630F0000}"/>
    <cellStyle name="Note 9 4 2 2" xfId="3939" xr:uid="{00000000-0005-0000-0000-0000640F0000}"/>
    <cellStyle name="Note 9 4 2 3" xfId="3940" xr:uid="{00000000-0005-0000-0000-0000650F0000}"/>
    <cellStyle name="Note 9 4 3" xfId="3941" xr:uid="{00000000-0005-0000-0000-0000660F0000}"/>
    <cellStyle name="Note 9 4 4" xfId="3942" xr:uid="{00000000-0005-0000-0000-0000670F0000}"/>
    <cellStyle name="Note 9 5" xfId="3943" xr:uid="{00000000-0005-0000-0000-0000680F0000}"/>
    <cellStyle name="Note 9 5 2" xfId="3944" xr:uid="{00000000-0005-0000-0000-0000690F0000}"/>
    <cellStyle name="Note 9 5 2 2" xfId="3945" xr:uid="{00000000-0005-0000-0000-00006A0F0000}"/>
    <cellStyle name="Note 9 5 2 3" xfId="3946" xr:uid="{00000000-0005-0000-0000-00006B0F0000}"/>
    <cellStyle name="Note 9 5 3" xfId="3947" xr:uid="{00000000-0005-0000-0000-00006C0F0000}"/>
    <cellStyle name="Note 9 5 4" xfId="3948" xr:uid="{00000000-0005-0000-0000-00006D0F0000}"/>
    <cellStyle name="Note 9 6" xfId="3949" xr:uid="{00000000-0005-0000-0000-00006E0F0000}"/>
    <cellStyle name="Note 9 6 2" xfId="3950" xr:uid="{00000000-0005-0000-0000-00006F0F0000}"/>
    <cellStyle name="Note 9 6 3" xfId="3951" xr:uid="{00000000-0005-0000-0000-0000700F0000}"/>
    <cellStyle name="Note 9 7" xfId="3952" xr:uid="{00000000-0005-0000-0000-0000710F0000}"/>
    <cellStyle name="Note 9 8" xfId="3953" xr:uid="{00000000-0005-0000-0000-0000720F0000}"/>
    <cellStyle name="Output 10" xfId="3954" xr:uid="{00000000-0005-0000-0000-0000730F0000}"/>
    <cellStyle name="Output 10 2" xfId="3955" xr:uid="{00000000-0005-0000-0000-0000740F0000}"/>
    <cellStyle name="Output 10 2 2" xfId="3956" xr:uid="{00000000-0005-0000-0000-0000750F0000}"/>
    <cellStyle name="Output 10 2 2 2" xfId="3957" xr:uid="{00000000-0005-0000-0000-0000760F0000}"/>
    <cellStyle name="Output 10 2 2 3" xfId="3958" xr:uid="{00000000-0005-0000-0000-0000770F0000}"/>
    <cellStyle name="Output 10 2 3" xfId="3959" xr:uid="{00000000-0005-0000-0000-0000780F0000}"/>
    <cellStyle name="Output 10 2 4" xfId="3960" xr:uid="{00000000-0005-0000-0000-0000790F0000}"/>
    <cellStyle name="Output 10 3" xfId="3961" xr:uid="{00000000-0005-0000-0000-00007A0F0000}"/>
    <cellStyle name="Output 10 3 2" xfId="3962" xr:uid="{00000000-0005-0000-0000-00007B0F0000}"/>
    <cellStyle name="Output 10 3 2 2" xfId="3963" xr:uid="{00000000-0005-0000-0000-00007C0F0000}"/>
    <cellStyle name="Output 10 3 2 3" xfId="3964" xr:uid="{00000000-0005-0000-0000-00007D0F0000}"/>
    <cellStyle name="Output 10 3 3" xfId="3965" xr:uid="{00000000-0005-0000-0000-00007E0F0000}"/>
    <cellStyle name="Output 10 3 4" xfId="3966" xr:uid="{00000000-0005-0000-0000-00007F0F0000}"/>
    <cellStyle name="Output 10 4" xfId="3967" xr:uid="{00000000-0005-0000-0000-0000800F0000}"/>
    <cellStyle name="Output 10 4 2" xfId="3968" xr:uid="{00000000-0005-0000-0000-0000810F0000}"/>
    <cellStyle name="Output 10 4 2 2" xfId="3969" xr:uid="{00000000-0005-0000-0000-0000820F0000}"/>
    <cellStyle name="Output 10 4 2 3" xfId="3970" xr:uid="{00000000-0005-0000-0000-0000830F0000}"/>
    <cellStyle name="Output 10 4 3" xfId="3971" xr:uid="{00000000-0005-0000-0000-0000840F0000}"/>
    <cellStyle name="Output 10 4 4" xfId="3972" xr:uid="{00000000-0005-0000-0000-0000850F0000}"/>
    <cellStyle name="Output 10 5" xfId="3973" xr:uid="{00000000-0005-0000-0000-0000860F0000}"/>
    <cellStyle name="Output 10 5 2" xfId="3974" xr:uid="{00000000-0005-0000-0000-0000870F0000}"/>
    <cellStyle name="Output 10 5 2 2" xfId="3975" xr:uid="{00000000-0005-0000-0000-0000880F0000}"/>
    <cellStyle name="Output 10 5 2 3" xfId="3976" xr:uid="{00000000-0005-0000-0000-0000890F0000}"/>
    <cellStyle name="Output 10 5 3" xfId="3977" xr:uid="{00000000-0005-0000-0000-00008A0F0000}"/>
    <cellStyle name="Output 10 5 4" xfId="3978" xr:uid="{00000000-0005-0000-0000-00008B0F0000}"/>
    <cellStyle name="Output 10 6" xfId="3979" xr:uid="{00000000-0005-0000-0000-00008C0F0000}"/>
    <cellStyle name="Output 10 6 2" xfId="3980" xr:uid="{00000000-0005-0000-0000-00008D0F0000}"/>
    <cellStyle name="Output 10 6 3" xfId="3981" xr:uid="{00000000-0005-0000-0000-00008E0F0000}"/>
    <cellStyle name="Output 10 7" xfId="3982" xr:uid="{00000000-0005-0000-0000-00008F0F0000}"/>
    <cellStyle name="Output 10 8" xfId="3983" xr:uid="{00000000-0005-0000-0000-0000900F0000}"/>
    <cellStyle name="Output 11" xfId="3984" xr:uid="{00000000-0005-0000-0000-0000910F0000}"/>
    <cellStyle name="Output 11 2" xfId="3985" xr:uid="{00000000-0005-0000-0000-0000920F0000}"/>
    <cellStyle name="Output 11 2 2" xfId="3986" xr:uid="{00000000-0005-0000-0000-0000930F0000}"/>
    <cellStyle name="Output 11 2 2 2" xfId="3987" xr:uid="{00000000-0005-0000-0000-0000940F0000}"/>
    <cellStyle name="Output 11 2 2 3" xfId="3988" xr:uid="{00000000-0005-0000-0000-0000950F0000}"/>
    <cellStyle name="Output 11 2 3" xfId="3989" xr:uid="{00000000-0005-0000-0000-0000960F0000}"/>
    <cellStyle name="Output 11 2 4" xfId="3990" xr:uid="{00000000-0005-0000-0000-0000970F0000}"/>
    <cellStyle name="Output 11 3" xfId="3991" xr:uid="{00000000-0005-0000-0000-0000980F0000}"/>
    <cellStyle name="Output 11 3 2" xfId="3992" xr:uid="{00000000-0005-0000-0000-0000990F0000}"/>
    <cellStyle name="Output 11 3 2 2" xfId="3993" xr:uid="{00000000-0005-0000-0000-00009A0F0000}"/>
    <cellStyle name="Output 11 3 2 3" xfId="3994" xr:uid="{00000000-0005-0000-0000-00009B0F0000}"/>
    <cellStyle name="Output 11 3 3" xfId="3995" xr:uid="{00000000-0005-0000-0000-00009C0F0000}"/>
    <cellStyle name="Output 11 3 4" xfId="3996" xr:uid="{00000000-0005-0000-0000-00009D0F0000}"/>
    <cellStyle name="Output 11 4" xfId="3997" xr:uid="{00000000-0005-0000-0000-00009E0F0000}"/>
    <cellStyle name="Output 11 4 2" xfId="3998" xr:uid="{00000000-0005-0000-0000-00009F0F0000}"/>
    <cellStyle name="Output 11 4 2 2" xfId="3999" xr:uid="{00000000-0005-0000-0000-0000A00F0000}"/>
    <cellStyle name="Output 11 4 2 3" xfId="4000" xr:uid="{00000000-0005-0000-0000-0000A10F0000}"/>
    <cellStyle name="Output 11 4 3" xfId="4001" xr:uid="{00000000-0005-0000-0000-0000A20F0000}"/>
    <cellStyle name="Output 11 4 4" xfId="4002" xr:uid="{00000000-0005-0000-0000-0000A30F0000}"/>
    <cellStyle name="Output 11 5" xfId="4003" xr:uid="{00000000-0005-0000-0000-0000A40F0000}"/>
    <cellStyle name="Output 11 5 2" xfId="4004" xr:uid="{00000000-0005-0000-0000-0000A50F0000}"/>
    <cellStyle name="Output 11 5 2 2" xfId="4005" xr:uid="{00000000-0005-0000-0000-0000A60F0000}"/>
    <cellStyle name="Output 11 5 2 3" xfId="4006" xr:uid="{00000000-0005-0000-0000-0000A70F0000}"/>
    <cellStyle name="Output 11 5 3" xfId="4007" xr:uid="{00000000-0005-0000-0000-0000A80F0000}"/>
    <cellStyle name="Output 11 5 4" xfId="4008" xr:uid="{00000000-0005-0000-0000-0000A90F0000}"/>
    <cellStyle name="Output 11 6" xfId="4009" xr:uid="{00000000-0005-0000-0000-0000AA0F0000}"/>
    <cellStyle name="Output 11 6 2" xfId="4010" xr:uid="{00000000-0005-0000-0000-0000AB0F0000}"/>
    <cellStyle name="Output 11 6 3" xfId="4011" xr:uid="{00000000-0005-0000-0000-0000AC0F0000}"/>
    <cellStyle name="Output 11 7" xfId="4012" xr:uid="{00000000-0005-0000-0000-0000AD0F0000}"/>
    <cellStyle name="Output 11 8" xfId="4013" xr:uid="{00000000-0005-0000-0000-0000AE0F0000}"/>
    <cellStyle name="Output 12" xfId="4014" xr:uid="{00000000-0005-0000-0000-0000AF0F0000}"/>
    <cellStyle name="Output 12 2" xfId="4015" xr:uid="{00000000-0005-0000-0000-0000B00F0000}"/>
    <cellStyle name="Output 12 2 2" xfId="4016" xr:uid="{00000000-0005-0000-0000-0000B10F0000}"/>
    <cellStyle name="Output 12 2 2 2" xfId="4017" xr:uid="{00000000-0005-0000-0000-0000B20F0000}"/>
    <cellStyle name="Output 12 2 2 3" xfId="4018" xr:uid="{00000000-0005-0000-0000-0000B30F0000}"/>
    <cellStyle name="Output 12 2 3" xfId="4019" xr:uid="{00000000-0005-0000-0000-0000B40F0000}"/>
    <cellStyle name="Output 12 2 4" xfId="4020" xr:uid="{00000000-0005-0000-0000-0000B50F0000}"/>
    <cellStyle name="Output 12 3" xfId="4021" xr:uid="{00000000-0005-0000-0000-0000B60F0000}"/>
    <cellStyle name="Output 12 3 2" xfId="4022" xr:uid="{00000000-0005-0000-0000-0000B70F0000}"/>
    <cellStyle name="Output 12 3 2 2" xfId="4023" xr:uid="{00000000-0005-0000-0000-0000B80F0000}"/>
    <cellStyle name="Output 12 3 2 3" xfId="4024" xr:uid="{00000000-0005-0000-0000-0000B90F0000}"/>
    <cellStyle name="Output 12 3 3" xfId="4025" xr:uid="{00000000-0005-0000-0000-0000BA0F0000}"/>
    <cellStyle name="Output 12 3 4" xfId="4026" xr:uid="{00000000-0005-0000-0000-0000BB0F0000}"/>
    <cellStyle name="Output 12 4" xfId="4027" xr:uid="{00000000-0005-0000-0000-0000BC0F0000}"/>
    <cellStyle name="Output 12 4 2" xfId="4028" xr:uid="{00000000-0005-0000-0000-0000BD0F0000}"/>
    <cellStyle name="Output 12 4 2 2" xfId="4029" xr:uid="{00000000-0005-0000-0000-0000BE0F0000}"/>
    <cellStyle name="Output 12 4 2 3" xfId="4030" xr:uid="{00000000-0005-0000-0000-0000BF0F0000}"/>
    <cellStyle name="Output 12 4 3" xfId="4031" xr:uid="{00000000-0005-0000-0000-0000C00F0000}"/>
    <cellStyle name="Output 12 4 4" xfId="4032" xr:uid="{00000000-0005-0000-0000-0000C10F0000}"/>
    <cellStyle name="Output 12 5" xfId="4033" xr:uid="{00000000-0005-0000-0000-0000C20F0000}"/>
    <cellStyle name="Output 12 5 2" xfId="4034" xr:uid="{00000000-0005-0000-0000-0000C30F0000}"/>
    <cellStyle name="Output 12 5 2 2" xfId="4035" xr:uid="{00000000-0005-0000-0000-0000C40F0000}"/>
    <cellStyle name="Output 12 5 2 3" xfId="4036" xr:uid="{00000000-0005-0000-0000-0000C50F0000}"/>
    <cellStyle name="Output 12 5 3" xfId="4037" xr:uid="{00000000-0005-0000-0000-0000C60F0000}"/>
    <cellStyle name="Output 12 5 4" xfId="4038" xr:uid="{00000000-0005-0000-0000-0000C70F0000}"/>
    <cellStyle name="Output 12 6" xfId="4039" xr:uid="{00000000-0005-0000-0000-0000C80F0000}"/>
    <cellStyle name="Output 12 6 2" xfId="4040" xr:uid="{00000000-0005-0000-0000-0000C90F0000}"/>
    <cellStyle name="Output 12 6 3" xfId="4041" xr:uid="{00000000-0005-0000-0000-0000CA0F0000}"/>
    <cellStyle name="Output 12 7" xfId="4042" xr:uid="{00000000-0005-0000-0000-0000CB0F0000}"/>
    <cellStyle name="Output 12 8" xfId="4043" xr:uid="{00000000-0005-0000-0000-0000CC0F0000}"/>
    <cellStyle name="Output 13" xfId="4044" xr:uid="{00000000-0005-0000-0000-0000CD0F0000}"/>
    <cellStyle name="Output 13 2" xfId="4045" xr:uid="{00000000-0005-0000-0000-0000CE0F0000}"/>
    <cellStyle name="Output 13 2 2" xfId="4046" xr:uid="{00000000-0005-0000-0000-0000CF0F0000}"/>
    <cellStyle name="Output 13 2 2 2" xfId="4047" xr:uid="{00000000-0005-0000-0000-0000D00F0000}"/>
    <cellStyle name="Output 13 2 2 3" xfId="4048" xr:uid="{00000000-0005-0000-0000-0000D10F0000}"/>
    <cellStyle name="Output 13 2 3" xfId="4049" xr:uid="{00000000-0005-0000-0000-0000D20F0000}"/>
    <cellStyle name="Output 13 2 4" xfId="4050" xr:uid="{00000000-0005-0000-0000-0000D30F0000}"/>
    <cellStyle name="Output 13 3" xfId="4051" xr:uid="{00000000-0005-0000-0000-0000D40F0000}"/>
    <cellStyle name="Output 13 3 2" xfId="4052" xr:uid="{00000000-0005-0000-0000-0000D50F0000}"/>
    <cellStyle name="Output 13 3 2 2" xfId="4053" xr:uid="{00000000-0005-0000-0000-0000D60F0000}"/>
    <cellStyle name="Output 13 3 2 3" xfId="4054" xr:uid="{00000000-0005-0000-0000-0000D70F0000}"/>
    <cellStyle name="Output 13 3 3" xfId="4055" xr:uid="{00000000-0005-0000-0000-0000D80F0000}"/>
    <cellStyle name="Output 13 3 4" xfId="4056" xr:uid="{00000000-0005-0000-0000-0000D90F0000}"/>
    <cellStyle name="Output 13 4" xfId="4057" xr:uid="{00000000-0005-0000-0000-0000DA0F0000}"/>
    <cellStyle name="Output 13 4 2" xfId="4058" xr:uid="{00000000-0005-0000-0000-0000DB0F0000}"/>
    <cellStyle name="Output 13 4 2 2" xfId="4059" xr:uid="{00000000-0005-0000-0000-0000DC0F0000}"/>
    <cellStyle name="Output 13 4 2 3" xfId="4060" xr:uid="{00000000-0005-0000-0000-0000DD0F0000}"/>
    <cellStyle name="Output 13 4 3" xfId="4061" xr:uid="{00000000-0005-0000-0000-0000DE0F0000}"/>
    <cellStyle name="Output 13 4 4" xfId="4062" xr:uid="{00000000-0005-0000-0000-0000DF0F0000}"/>
    <cellStyle name="Output 13 5" xfId="4063" xr:uid="{00000000-0005-0000-0000-0000E00F0000}"/>
    <cellStyle name="Output 13 5 2" xfId="4064" xr:uid="{00000000-0005-0000-0000-0000E10F0000}"/>
    <cellStyle name="Output 13 5 2 2" xfId="4065" xr:uid="{00000000-0005-0000-0000-0000E20F0000}"/>
    <cellStyle name="Output 13 5 2 3" xfId="4066" xr:uid="{00000000-0005-0000-0000-0000E30F0000}"/>
    <cellStyle name="Output 13 5 3" xfId="4067" xr:uid="{00000000-0005-0000-0000-0000E40F0000}"/>
    <cellStyle name="Output 13 5 4" xfId="4068" xr:uid="{00000000-0005-0000-0000-0000E50F0000}"/>
    <cellStyle name="Output 13 6" xfId="4069" xr:uid="{00000000-0005-0000-0000-0000E60F0000}"/>
    <cellStyle name="Output 13 6 2" xfId="4070" xr:uid="{00000000-0005-0000-0000-0000E70F0000}"/>
    <cellStyle name="Output 13 6 3" xfId="4071" xr:uid="{00000000-0005-0000-0000-0000E80F0000}"/>
    <cellStyle name="Output 13 7" xfId="4072" xr:uid="{00000000-0005-0000-0000-0000E90F0000}"/>
    <cellStyle name="Output 13 8" xfId="4073" xr:uid="{00000000-0005-0000-0000-0000EA0F0000}"/>
    <cellStyle name="Output 14" xfId="4074" xr:uid="{00000000-0005-0000-0000-0000EB0F0000}"/>
    <cellStyle name="Output 14 2" xfId="4075" xr:uid="{00000000-0005-0000-0000-0000EC0F0000}"/>
    <cellStyle name="Output 14 2 2" xfId="4076" xr:uid="{00000000-0005-0000-0000-0000ED0F0000}"/>
    <cellStyle name="Output 14 2 2 2" xfId="4077" xr:uid="{00000000-0005-0000-0000-0000EE0F0000}"/>
    <cellStyle name="Output 14 2 2 3" xfId="4078" xr:uid="{00000000-0005-0000-0000-0000EF0F0000}"/>
    <cellStyle name="Output 14 2 3" xfId="4079" xr:uid="{00000000-0005-0000-0000-0000F00F0000}"/>
    <cellStyle name="Output 14 2 4" xfId="4080" xr:uid="{00000000-0005-0000-0000-0000F10F0000}"/>
    <cellStyle name="Output 14 3" xfId="4081" xr:uid="{00000000-0005-0000-0000-0000F20F0000}"/>
    <cellStyle name="Output 14 3 2" xfId="4082" xr:uid="{00000000-0005-0000-0000-0000F30F0000}"/>
    <cellStyle name="Output 14 3 2 2" xfId="4083" xr:uid="{00000000-0005-0000-0000-0000F40F0000}"/>
    <cellStyle name="Output 14 3 2 3" xfId="4084" xr:uid="{00000000-0005-0000-0000-0000F50F0000}"/>
    <cellStyle name="Output 14 3 3" xfId="4085" xr:uid="{00000000-0005-0000-0000-0000F60F0000}"/>
    <cellStyle name="Output 14 3 4" xfId="4086" xr:uid="{00000000-0005-0000-0000-0000F70F0000}"/>
    <cellStyle name="Output 14 4" xfId="4087" xr:uid="{00000000-0005-0000-0000-0000F80F0000}"/>
    <cellStyle name="Output 14 4 2" xfId="4088" xr:uid="{00000000-0005-0000-0000-0000F90F0000}"/>
    <cellStyle name="Output 14 4 2 2" xfId="4089" xr:uid="{00000000-0005-0000-0000-0000FA0F0000}"/>
    <cellStyle name="Output 14 4 2 3" xfId="4090" xr:uid="{00000000-0005-0000-0000-0000FB0F0000}"/>
    <cellStyle name="Output 14 4 3" xfId="4091" xr:uid="{00000000-0005-0000-0000-0000FC0F0000}"/>
    <cellStyle name="Output 14 4 4" xfId="4092" xr:uid="{00000000-0005-0000-0000-0000FD0F0000}"/>
    <cellStyle name="Output 14 5" xfId="4093" xr:uid="{00000000-0005-0000-0000-0000FE0F0000}"/>
    <cellStyle name="Output 14 5 2" xfId="4094" xr:uid="{00000000-0005-0000-0000-0000FF0F0000}"/>
    <cellStyle name="Output 14 5 2 2" xfId="4095" xr:uid="{00000000-0005-0000-0000-000000100000}"/>
    <cellStyle name="Output 14 5 2 3" xfId="4096" xr:uid="{00000000-0005-0000-0000-000001100000}"/>
    <cellStyle name="Output 14 5 3" xfId="4097" xr:uid="{00000000-0005-0000-0000-000002100000}"/>
    <cellStyle name="Output 14 5 4" xfId="4098" xr:uid="{00000000-0005-0000-0000-000003100000}"/>
    <cellStyle name="Output 14 6" xfId="4099" xr:uid="{00000000-0005-0000-0000-000004100000}"/>
    <cellStyle name="Output 14 6 2" xfId="4100" xr:uid="{00000000-0005-0000-0000-000005100000}"/>
    <cellStyle name="Output 14 6 3" xfId="4101" xr:uid="{00000000-0005-0000-0000-000006100000}"/>
    <cellStyle name="Output 14 7" xfId="4102" xr:uid="{00000000-0005-0000-0000-000007100000}"/>
    <cellStyle name="Output 14 8" xfId="4103" xr:uid="{00000000-0005-0000-0000-000008100000}"/>
    <cellStyle name="Output 15" xfId="4104" xr:uid="{00000000-0005-0000-0000-000009100000}"/>
    <cellStyle name="Output 15 2" xfId="4105" xr:uid="{00000000-0005-0000-0000-00000A100000}"/>
    <cellStyle name="Output 15 2 2" xfId="4106" xr:uid="{00000000-0005-0000-0000-00000B100000}"/>
    <cellStyle name="Output 15 2 2 2" xfId="4107" xr:uid="{00000000-0005-0000-0000-00000C100000}"/>
    <cellStyle name="Output 15 2 2 3" xfId="4108" xr:uid="{00000000-0005-0000-0000-00000D100000}"/>
    <cellStyle name="Output 15 2 3" xfId="4109" xr:uid="{00000000-0005-0000-0000-00000E100000}"/>
    <cellStyle name="Output 15 2 4" xfId="4110" xr:uid="{00000000-0005-0000-0000-00000F100000}"/>
    <cellStyle name="Output 15 3" xfId="4111" xr:uid="{00000000-0005-0000-0000-000010100000}"/>
    <cellStyle name="Output 15 3 2" xfId="4112" xr:uid="{00000000-0005-0000-0000-000011100000}"/>
    <cellStyle name="Output 15 3 2 2" xfId="4113" xr:uid="{00000000-0005-0000-0000-000012100000}"/>
    <cellStyle name="Output 15 3 2 3" xfId="4114" xr:uid="{00000000-0005-0000-0000-000013100000}"/>
    <cellStyle name="Output 15 3 3" xfId="4115" xr:uid="{00000000-0005-0000-0000-000014100000}"/>
    <cellStyle name="Output 15 3 4" xfId="4116" xr:uid="{00000000-0005-0000-0000-000015100000}"/>
    <cellStyle name="Output 15 4" xfId="4117" xr:uid="{00000000-0005-0000-0000-000016100000}"/>
    <cellStyle name="Output 15 4 2" xfId="4118" xr:uid="{00000000-0005-0000-0000-000017100000}"/>
    <cellStyle name="Output 15 4 2 2" xfId="4119" xr:uid="{00000000-0005-0000-0000-000018100000}"/>
    <cellStyle name="Output 15 4 2 3" xfId="4120" xr:uid="{00000000-0005-0000-0000-000019100000}"/>
    <cellStyle name="Output 15 4 3" xfId="4121" xr:uid="{00000000-0005-0000-0000-00001A100000}"/>
    <cellStyle name="Output 15 4 4" xfId="4122" xr:uid="{00000000-0005-0000-0000-00001B100000}"/>
    <cellStyle name="Output 15 5" xfId="4123" xr:uid="{00000000-0005-0000-0000-00001C100000}"/>
    <cellStyle name="Output 15 5 2" xfId="4124" xr:uid="{00000000-0005-0000-0000-00001D100000}"/>
    <cellStyle name="Output 15 5 2 2" xfId="4125" xr:uid="{00000000-0005-0000-0000-00001E100000}"/>
    <cellStyle name="Output 15 5 2 3" xfId="4126" xr:uid="{00000000-0005-0000-0000-00001F100000}"/>
    <cellStyle name="Output 15 5 3" xfId="4127" xr:uid="{00000000-0005-0000-0000-000020100000}"/>
    <cellStyle name="Output 15 5 4" xfId="4128" xr:uid="{00000000-0005-0000-0000-000021100000}"/>
    <cellStyle name="Output 15 6" xfId="4129" xr:uid="{00000000-0005-0000-0000-000022100000}"/>
    <cellStyle name="Output 15 6 2" xfId="4130" xr:uid="{00000000-0005-0000-0000-000023100000}"/>
    <cellStyle name="Output 15 6 3" xfId="4131" xr:uid="{00000000-0005-0000-0000-000024100000}"/>
    <cellStyle name="Output 15 7" xfId="4132" xr:uid="{00000000-0005-0000-0000-000025100000}"/>
    <cellStyle name="Output 15 8" xfId="4133" xr:uid="{00000000-0005-0000-0000-000026100000}"/>
    <cellStyle name="Output 16" xfId="4134" xr:uid="{00000000-0005-0000-0000-000027100000}"/>
    <cellStyle name="Output 16 2" xfId="4135" xr:uid="{00000000-0005-0000-0000-000028100000}"/>
    <cellStyle name="Output 16 2 2" xfId="4136" xr:uid="{00000000-0005-0000-0000-000029100000}"/>
    <cellStyle name="Output 16 2 2 2" xfId="4137" xr:uid="{00000000-0005-0000-0000-00002A100000}"/>
    <cellStyle name="Output 16 2 2 3" xfId="4138" xr:uid="{00000000-0005-0000-0000-00002B100000}"/>
    <cellStyle name="Output 16 2 3" xfId="4139" xr:uid="{00000000-0005-0000-0000-00002C100000}"/>
    <cellStyle name="Output 16 2 4" xfId="4140" xr:uid="{00000000-0005-0000-0000-00002D100000}"/>
    <cellStyle name="Output 16 3" xfId="4141" xr:uid="{00000000-0005-0000-0000-00002E100000}"/>
    <cellStyle name="Output 16 3 2" xfId="4142" xr:uid="{00000000-0005-0000-0000-00002F100000}"/>
    <cellStyle name="Output 16 3 2 2" xfId="4143" xr:uid="{00000000-0005-0000-0000-000030100000}"/>
    <cellStyle name="Output 16 3 2 3" xfId="4144" xr:uid="{00000000-0005-0000-0000-000031100000}"/>
    <cellStyle name="Output 16 3 3" xfId="4145" xr:uid="{00000000-0005-0000-0000-000032100000}"/>
    <cellStyle name="Output 16 3 4" xfId="4146" xr:uid="{00000000-0005-0000-0000-000033100000}"/>
    <cellStyle name="Output 16 4" xfId="4147" xr:uid="{00000000-0005-0000-0000-000034100000}"/>
    <cellStyle name="Output 16 4 2" xfId="4148" xr:uid="{00000000-0005-0000-0000-000035100000}"/>
    <cellStyle name="Output 16 4 2 2" xfId="4149" xr:uid="{00000000-0005-0000-0000-000036100000}"/>
    <cellStyle name="Output 16 4 2 3" xfId="4150" xr:uid="{00000000-0005-0000-0000-000037100000}"/>
    <cellStyle name="Output 16 4 3" xfId="4151" xr:uid="{00000000-0005-0000-0000-000038100000}"/>
    <cellStyle name="Output 16 4 4" xfId="4152" xr:uid="{00000000-0005-0000-0000-000039100000}"/>
    <cellStyle name="Output 16 5" xfId="4153" xr:uid="{00000000-0005-0000-0000-00003A100000}"/>
    <cellStyle name="Output 16 5 2" xfId="4154" xr:uid="{00000000-0005-0000-0000-00003B100000}"/>
    <cellStyle name="Output 16 5 2 2" xfId="4155" xr:uid="{00000000-0005-0000-0000-00003C100000}"/>
    <cellStyle name="Output 16 5 2 3" xfId="4156" xr:uid="{00000000-0005-0000-0000-00003D100000}"/>
    <cellStyle name="Output 16 5 3" xfId="4157" xr:uid="{00000000-0005-0000-0000-00003E100000}"/>
    <cellStyle name="Output 16 5 4" xfId="4158" xr:uid="{00000000-0005-0000-0000-00003F100000}"/>
    <cellStyle name="Output 16 6" xfId="4159" xr:uid="{00000000-0005-0000-0000-000040100000}"/>
    <cellStyle name="Output 16 6 2" xfId="4160" xr:uid="{00000000-0005-0000-0000-000041100000}"/>
    <cellStyle name="Output 16 6 3" xfId="4161" xr:uid="{00000000-0005-0000-0000-000042100000}"/>
    <cellStyle name="Output 16 7" xfId="4162" xr:uid="{00000000-0005-0000-0000-000043100000}"/>
    <cellStyle name="Output 16 8" xfId="4163" xr:uid="{00000000-0005-0000-0000-000044100000}"/>
    <cellStyle name="Output 17" xfId="4164" xr:uid="{00000000-0005-0000-0000-000045100000}"/>
    <cellStyle name="Output 17 2" xfId="4165" xr:uid="{00000000-0005-0000-0000-000046100000}"/>
    <cellStyle name="Output 17 2 2" xfId="4166" xr:uid="{00000000-0005-0000-0000-000047100000}"/>
    <cellStyle name="Output 17 2 2 2" xfId="4167" xr:uid="{00000000-0005-0000-0000-000048100000}"/>
    <cellStyle name="Output 17 2 2 3" xfId="4168" xr:uid="{00000000-0005-0000-0000-000049100000}"/>
    <cellStyle name="Output 17 2 3" xfId="4169" xr:uid="{00000000-0005-0000-0000-00004A100000}"/>
    <cellStyle name="Output 17 2 4" xfId="4170" xr:uid="{00000000-0005-0000-0000-00004B100000}"/>
    <cellStyle name="Output 17 3" xfId="4171" xr:uid="{00000000-0005-0000-0000-00004C100000}"/>
    <cellStyle name="Output 17 3 2" xfId="4172" xr:uid="{00000000-0005-0000-0000-00004D100000}"/>
    <cellStyle name="Output 17 3 2 2" xfId="4173" xr:uid="{00000000-0005-0000-0000-00004E100000}"/>
    <cellStyle name="Output 17 3 2 3" xfId="4174" xr:uid="{00000000-0005-0000-0000-00004F100000}"/>
    <cellStyle name="Output 17 3 3" xfId="4175" xr:uid="{00000000-0005-0000-0000-000050100000}"/>
    <cellStyle name="Output 17 3 4" xfId="4176" xr:uid="{00000000-0005-0000-0000-000051100000}"/>
    <cellStyle name="Output 17 4" xfId="4177" xr:uid="{00000000-0005-0000-0000-000052100000}"/>
    <cellStyle name="Output 17 4 2" xfId="4178" xr:uid="{00000000-0005-0000-0000-000053100000}"/>
    <cellStyle name="Output 17 4 2 2" xfId="4179" xr:uid="{00000000-0005-0000-0000-000054100000}"/>
    <cellStyle name="Output 17 4 2 3" xfId="4180" xr:uid="{00000000-0005-0000-0000-000055100000}"/>
    <cellStyle name="Output 17 4 3" xfId="4181" xr:uid="{00000000-0005-0000-0000-000056100000}"/>
    <cellStyle name="Output 17 4 4" xfId="4182" xr:uid="{00000000-0005-0000-0000-000057100000}"/>
    <cellStyle name="Output 17 5" xfId="4183" xr:uid="{00000000-0005-0000-0000-000058100000}"/>
    <cellStyle name="Output 17 5 2" xfId="4184" xr:uid="{00000000-0005-0000-0000-000059100000}"/>
    <cellStyle name="Output 17 5 2 2" xfId="4185" xr:uid="{00000000-0005-0000-0000-00005A100000}"/>
    <cellStyle name="Output 17 5 2 3" xfId="4186" xr:uid="{00000000-0005-0000-0000-00005B100000}"/>
    <cellStyle name="Output 17 5 3" xfId="4187" xr:uid="{00000000-0005-0000-0000-00005C100000}"/>
    <cellStyle name="Output 17 5 4" xfId="4188" xr:uid="{00000000-0005-0000-0000-00005D100000}"/>
    <cellStyle name="Output 17 6" xfId="4189" xr:uid="{00000000-0005-0000-0000-00005E100000}"/>
    <cellStyle name="Output 17 6 2" xfId="4190" xr:uid="{00000000-0005-0000-0000-00005F100000}"/>
    <cellStyle name="Output 17 6 3" xfId="4191" xr:uid="{00000000-0005-0000-0000-000060100000}"/>
    <cellStyle name="Output 17 7" xfId="4192" xr:uid="{00000000-0005-0000-0000-000061100000}"/>
    <cellStyle name="Output 17 8" xfId="4193" xr:uid="{00000000-0005-0000-0000-000062100000}"/>
    <cellStyle name="Output 18" xfId="4194" xr:uid="{00000000-0005-0000-0000-000063100000}"/>
    <cellStyle name="Output 18 2" xfId="4195" xr:uid="{00000000-0005-0000-0000-000064100000}"/>
    <cellStyle name="Output 18 2 2" xfId="4196" xr:uid="{00000000-0005-0000-0000-000065100000}"/>
    <cellStyle name="Output 18 2 2 2" xfId="4197" xr:uid="{00000000-0005-0000-0000-000066100000}"/>
    <cellStyle name="Output 18 2 2 3" xfId="4198" xr:uid="{00000000-0005-0000-0000-000067100000}"/>
    <cellStyle name="Output 18 2 3" xfId="4199" xr:uid="{00000000-0005-0000-0000-000068100000}"/>
    <cellStyle name="Output 18 2 4" xfId="4200" xr:uid="{00000000-0005-0000-0000-000069100000}"/>
    <cellStyle name="Output 18 3" xfId="4201" xr:uid="{00000000-0005-0000-0000-00006A100000}"/>
    <cellStyle name="Output 18 3 2" xfId="4202" xr:uid="{00000000-0005-0000-0000-00006B100000}"/>
    <cellStyle name="Output 18 3 2 2" xfId="4203" xr:uid="{00000000-0005-0000-0000-00006C100000}"/>
    <cellStyle name="Output 18 3 2 3" xfId="4204" xr:uid="{00000000-0005-0000-0000-00006D100000}"/>
    <cellStyle name="Output 18 3 3" xfId="4205" xr:uid="{00000000-0005-0000-0000-00006E100000}"/>
    <cellStyle name="Output 18 3 4" xfId="4206" xr:uid="{00000000-0005-0000-0000-00006F100000}"/>
    <cellStyle name="Output 18 4" xfId="4207" xr:uid="{00000000-0005-0000-0000-000070100000}"/>
    <cellStyle name="Output 18 4 2" xfId="4208" xr:uid="{00000000-0005-0000-0000-000071100000}"/>
    <cellStyle name="Output 18 4 2 2" xfId="4209" xr:uid="{00000000-0005-0000-0000-000072100000}"/>
    <cellStyle name="Output 18 4 2 3" xfId="4210" xr:uid="{00000000-0005-0000-0000-000073100000}"/>
    <cellStyle name="Output 18 4 3" xfId="4211" xr:uid="{00000000-0005-0000-0000-000074100000}"/>
    <cellStyle name="Output 18 4 4" xfId="4212" xr:uid="{00000000-0005-0000-0000-000075100000}"/>
    <cellStyle name="Output 18 5" xfId="4213" xr:uid="{00000000-0005-0000-0000-000076100000}"/>
    <cellStyle name="Output 18 5 2" xfId="4214" xr:uid="{00000000-0005-0000-0000-000077100000}"/>
    <cellStyle name="Output 18 5 2 2" xfId="4215" xr:uid="{00000000-0005-0000-0000-000078100000}"/>
    <cellStyle name="Output 18 5 2 3" xfId="4216" xr:uid="{00000000-0005-0000-0000-000079100000}"/>
    <cellStyle name="Output 18 5 3" xfId="4217" xr:uid="{00000000-0005-0000-0000-00007A100000}"/>
    <cellStyle name="Output 18 5 4" xfId="4218" xr:uid="{00000000-0005-0000-0000-00007B100000}"/>
    <cellStyle name="Output 18 6" xfId="4219" xr:uid="{00000000-0005-0000-0000-00007C100000}"/>
    <cellStyle name="Output 18 6 2" xfId="4220" xr:uid="{00000000-0005-0000-0000-00007D100000}"/>
    <cellStyle name="Output 18 6 3" xfId="4221" xr:uid="{00000000-0005-0000-0000-00007E100000}"/>
    <cellStyle name="Output 18 7" xfId="4222" xr:uid="{00000000-0005-0000-0000-00007F100000}"/>
    <cellStyle name="Output 18 8" xfId="4223" xr:uid="{00000000-0005-0000-0000-000080100000}"/>
    <cellStyle name="Output 19" xfId="4224" xr:uid="{00000000-0005-0000-0000-000081100000}"/>
    <cellStyle name="Output 19 2" xfId="4225" xr:uid="{00000000-0005-0000-0000-000082100000}"/>
    <cellStyle name="Output 19 2 2" xfId="4226" xr:uid="{00000000-0005-0000-0000-000083100000}"/>
    <cellStyle name="Output 19 2 2 2" xfId="4227" xr:uid="{00000000-0005-0000-0000-000084100000}"/>
    <cellStyle name="Output 19 2 2 3" xfId="4228" xr:uid="{00000000-0005-0000-0000-000085100000}"/>
    <cellStyle name="Output 19 2 3" xfId="4229" xr:uid="{00000000-0005-0000-0000-000086100000}"/>
    <cellStyle name="Output 19 2 4" xfId="4230" xr:uid="{00000000-0005-0000-0000-000087100000}"/>
    <cellStyle name="Output 19 3" xfId="4231" xr:uid="{00000000-0005-0000-0000-000088100000}"/>
    <cellStyle name="Output 19 3 2" xfId="4232" xr:uid="{00000000-0005-0000-0000-000089100000}"/>
    <cellStyle name="Output 19 3 2 2" xfId="4233" xr:uid="{00000000-0005-0000-0000-00008A100000}"/>
    <cellStyle name="Output 19 3 2 3" xfId="4234" xr:uid="{00000000-0005-0000-0000-00008B100000}"/>
    <cellStyle name="Output 19 3 3" xfId="4235" xr:uid="{00000000-0005-0000-0000-00008C100000}"/>
    <cellStyle name="Output 19 3 4" xfId="4236" xr:uid="{00000000-0005-0000-0000-00008D100000}"/>
    <cellStyle name="Output 19 4" xfId="4237" xr:uid="{00000000-0005-0000-0000-00008E100000}"/>
    <cellStyle name="Output 19 4 2" xfId="4238" xr:uid="{00000000-0005-0000-0000-00008F100000}"/>
    <cellStyle name="Output 19 4 2 2" xfId="4239" xr:uid="{00000000-0005-0000-0000-000090100000}"/>
    <cellStyle name="Output 19 4 2 3" xfId="4240" xr:uid="{00000000-0005-0000-0000-000091100000}"/>
    <cellStyle name="Output 19 4 3" xfId="4241" xr:uid="{00000000-0005-0000-0000-000092100000}"/>
    <cellStyle name="Output 19 4 4" xfId="4242" xr:uid="{00000000-0005-0000-0000-000093100000}"/>
    <cellStyle name="Output 19 5" xfId="4243" xr:uid="{00000000-0005-0000-0000-000094100000}"/>
    <cellStyle name="Output 19 5 2" xfId="4244" xr:uid="{00000000-0005-0000-0000-000095100000}"/>
    <cellStyle name="Output 19 5 2 2" xfId="4245" xr:uid="{00000000-0005-0000-0000-000096100000}"/>
    <cellStyle name="Output 19 5 2 3" xfId="4246" xr:uid="{00000000-0005-0000-0000-000097100000}"/>
    <cellStyle name="Output 19 5 3" xfId="4247" xr:uid="{00000000-0005-0000-0000-000098100000}"/>
    <cellStyle name="Output 19 5 4" xfId="4248" xr:uid="{00000000-0005-0000-0000-000099100000}"/>
    <cellStyle name="Output 19 6" xfId="4249" xr:uid="{00000000-0005-0000-0000-00009A100000}"/>
    <cellStyle name="Output 19 6 2" xfId="4250" xr:uid="{00000000-0005-0000-0000-00009B100000}"/>
    <cellStyle name="Output 19 6 3" xfId="4251" xr:uid="{00000000-0005-0000-0000-00009C100000}"/>
    <cellStyle name="Output 19 7" xfId="4252" xr:uid="{00000000-0005-0000-0000-00009D100000}"/>
    <cellStyle name="Output 19 8" xfId="4253" xr:uid="{00000000-0005-0000-0000-00009E100000}"/>
    <cellStyle name="Output 2" xfId="4254" xr:uid="{00000000-0005-0000-0000-00009F100000}"/>
    <cellStyle name="Output 2 2" xfId="4255" xr:uid="{00000000-0005-0000-0000-0000A0100000}"/>
    <cellStyle name="Output 2 2 2" xfId="4256" xr:uid="{00000000-0005-0000-0000-0000A1100000}"/>
    <cellStyle name="Output 2 2 2 2" xfId="4257" xr:uid="{00000000-0005-0000-0000-0000A2100000}"/>
    <cellStyle name="Output 2 2 2 3" xfId="4258" xr:uid="{00000000-0005-0000-0000-0000A3100000}"/>
    <cellStyle name="Output 2 2 3" xfId="4259" xr:uid="{00000000-0005-0000-0000-0000A4100000}"/>
    <cellStyle name="Output 2 2 4" xfId="4260" xr:uid="{00000000-0005-0000-0000-0000A5100000}"/>
    <cellStyle name="Output 2 3" xfId="4261" xr:uid="{00000000-0005-0000-0000-0000A6100000}"/>
    <cellStyle name="Output 2 3 2" xfId="4262" xr:uid="{00000000-0005-0000-0000-0000A7100000}"/>
    <cellStyle name="Output 2 3 2 2" xfId="4263" xr:uid="{00000000-0005-0000-0000-0000A8100000}"/>
    <cellStyle name="Output 2 3 2 3" xfId="4264" xr:uid="{00000000-0005-0000-0000-0000A9100000}"/>
    <cellStyle name="Output 2 3 3" xfId="4265" xr:uid="{00000000-0005-0000-0000-0000AA100000}"/>
    <cellStyle name="Output 2 3 4" xfId="4266" xr:uid="{00000000-0005-0000-0000-0000AB100000}"/>
    <cellStyle name="Output 2 4" xfId="4267" xr:uid="{00000000-0005-0000-0000-0000AC100000}"/>
    <cellStyle name="Output 2 4 2" xfId="4268" xr:uid="{00000000-0005-0000-0000-0000AD100000}"/>
    <cellStyle name="Output 2 4 2 2" xfId="4269" xr:uid="{00000000-0005-0000-0000-0000AE100000}"/>
    <cellStyle name="Output 2 4 2 3" xfId="4270" xr:uid="{00000000-0005-0000-0000-0000AF100000}"/>
    <cellStyle name="Output 2 4 3" xfId="4271" xr:uid="{00000000-0005-0000-0000-0000B0100000}"/>
    <cellStyle name="Output 2 4 4" xfId="4272" xr:uid="{00000000-0005-0000-0000-0000B1100000}"/>
    <cellStyle name="Output 2 5" xfId="4273" xr:uid="{00000000-0005-0000-0000-0000B2100000}"/>
    <cellStyle name="Output 2 5 2" xfId="4274" xr:uid="{00000000-0005-0000-0000-0000B3100000}"/>
    <cellStyle name="Output 2 5 2 2" xfId="4275" xr:uid="{00000000-0005-0000-0000-0000B4100000}"/>
    <cellStyle name="Output 2 5 2 3" xfId="4276" xr:uid="{00000000-0005-0000-0000-0000B5100000}"/>
    <cellStyle name="Output 2 5 3" xfId="4277" xr:uid="{00000000-0005-0000-0000-0000B6100000}"/>
    <cellStyle name="Output 2 5 4" xfId="4278" xr:uid="{00000000-0005-0000-0000-0000B7100000}"/>
    <cellStyle name="Output 2 6" xfId="4279" xr:uid="{00000000-0005-0000-0000-0000B8100000}"/>
    <cellStyle name="Output 2 6 2" xfId="4280" xr:uid="{00000000-0005-0000-0000-0000B9100000}"/>
    <cellStyle name="Output 2 6 3" xfId="4281" xr:uid="{00000000-0005-0000-0000-0000BA100000}"/>
    <cellStyle name="Output 2 7" xfId="4282" xr:uid="{00000000-0005-0000-0000-0000BB100000}"/>
    <cellStyle name="Output 2 8" xfId="4283" xr:uid="{00000000-0005-0000-0000-0000BC100000}"/>
    <cellStyle name="Output 20" xfId="4284" xr:uid="{00000000-0005-0000-0000-0000BD100000}"/>
    <cellStyle name="Output 20 2" xfId="4285" xr:uid="{00000000-0005-0000-0000-0000BE100000}"/>
    <cellStyle name="Output 20 2 2" xfId="4286" xr:uid="{00000000-0005-0000-0000-0000BF100000}"/>
    <cellStyle name="Output 20 2 2 2" xfId="4287" xr:uid="{00000000-0005-0000-0000-0000C0100000}"/>
    <cellStyle name="Output 20 2 2 3" xfId="4288" xr:uid="{00000000-0005-0000-0000-0000C1100000}"/>
    <cellStyle name="Output 20 2 3" xfId="4289" xr:uid="{00000000-0005-0000-0000-0000C2100000}"/>
    <cellStyle name="Output 20 2 4" xfId="4290" xr:uid="{00000000-0005-0000-0000-0000C3100000}"/>
    <cellStyle name="Output 20 3" xfId="4291" xr:uid="{00000000-0005-0000-0000-0000C4100000}"/>
    <cellStyle name="Output 20 3 2" xfId="4292" xr:uid="{00000000-0005-0000-0000-0000C5100000}"/>
    <cellStyle name="Output 20 3 2 2" xfId="4293" xr:uid="{00000000-0005-0000-0000-0000C6100000}"/>
    <cellStyle name="Output 20 3 2 3" xfId="4294" xr:uid="{00000000-0005-0000-0000-0000C7100000}"/>
    <cellStyle name="Output 20 3 3" xfId="4295" xr:uid="{00000000-0005-0000-0000-0000C8100000}"/>
    <cellStyle name="Output 20 3 4" xfId="4296" xr:uid="{00000000-0005-0000-0000-0000C9100000}"/>
    <cellStyle name="Output 20 4" xfId="4297" xr:uid="{00000000-0005-0000-0000-0000CA100000}"/>
    <cellStyle name="Output 20 4 2" xfId="4298" xr:uid="{00000000-0005-0000-0000-0000CB100000}"/>
    <cellStyle name="Output 20 4 2 2" xfId="4299" xr:uid="{00000000-0005-0000-0000-0000CC100000}"/>
    <cellStyle name="Output 20 4 2 3" xfId="4300" xr:uid="{00000000-0005-0000-0000-0000CD100000}"/>
    <cellStyle name="Output 20 4 3" xfId="4301" xr:uid="{00000000-0005-0000-0000-0000CE100000}"/>
    <cellStyle name="Output 20 4 4" xfId="4302" xr:uid="{00000000-0005-0000-0000-0000CF100000}"/>
    <cellStyle name="Output 20 5" xfId="4303" xr:uid="{00000000-0005-0000-0000-0000D0100000}"/>
    <cellStyle name="Output 20 5 2" xfId="4304" xr:uid="{00000000-0005-0000-0000-0000D1100000}"/>
    <cellStyle name="Output 20 5 2 2" xfId="4305" xr:uid="{00000000-0005-0000-0000-0000D2100000}"/>
    <cellStyle name="Output 20 5 2 3" xfId="4306" xr:uid="{00000000-0005-0000-0000-0000D3100000}"/>
    <cellStyle name="Output 20 5 3" xfId="4307" xr:uid="{00000000-0005-0000-0000-0000D4100000}"/>
    <cellStyle name="Output 20 5 4" xfId="4308" xr:uid="{00000000-0005-0000-0000-0000D5100000}"/>
    <cellStyle name="Output 20 6" xfId="4309" xr:uid="{00000000-0005-0000-0000-0000D6100000}"/>
    <cellStyle name="Output 20 6 2" xfId="4310" xr:uid="{00000000-0005-0000-0000-0000D7100000}"/>
    <cellStyle name="Output 20 6 3" xfId="4311" xr:uid="{00000000-0005-0000-0000-0000D8100000}"/>
    <cellStyle name="Output 20 7" xfId="4312" xr:uid="{00000000-0005-0000-0000-0000D9100000}"/>
    <cellStyle name="Output 20 8" xfId="4313" xr:uid="{00000000-0005-0000-0000-0000DA100000}"/>
    <cellStyle name="Output 21" xfId="4314" xr:uid="{00000000-0005-0000-0000-0000DB100000}"/>
    <cellStyle name="Output 21 2" xfId="4315" xr:uid="{00000000-0005-0000-0000-0000DC100000}"/>
    <cellStyle name="Output 21 2 2" xfId="4316" xr:uid="{00000000-0005-0000-0000-0000DD100000}"/>
    <cellStyle name="Output 21 2 2 2" xfId="4317" xr:uid="{00000000-0005-0000-0000-0000DE100000}"/>
    <cellStyle name="Output 21 2 2 3" xfId="4318" xr:uid="{00000000-0005-0000-0000-0000DF100000}"/>
    <cellStyle name="Output 21 2 3" xfId="4319" xr:uid="{00000000-0005-0000-0000-0000E0100000}"/>
    <cellStyle name="Output 21 2 4" xfId="4320" xr:uid="{00000000-0005-0000-0000-0000E1100000}"/>
    <cellStyle name="Output 21 3" xfId="4321" xr:uid="{00000000-0005-0000-0000-0000E2100000}"/>
    <cellStyle name="Output 21 3 2" xfId="4322" xr:uid="{00000000-0005-0000-0000-0000E3100000}"/>
    <cellStyle name="Output 21 3 2 2" xfId="4323" xr:uid="{00000000-0005-0000-0000-0000E4100000}"/>
    <cellStyle name="Output 21 3 2 3" xfId="4324" xr:uid="{00000000-0005-0000-0000-0000E5100000}"/>
    <cellStyle name="Output 21 3 3" xfId="4325" xr:uid="{00000000-0005-0000-0000-0000E6100000}"/>
    <cellStyle name="Output 21 3 4" xfId="4326" xr:uid="{00000000-0005-0000-0000-0000E7100000}"/>
    <cellStyle name="Output 21 4" xfId="4327" xr:uid="{00000000-0005-0000-0000-0000E8100000}"/>
    <cellStyle name="Output 21 4 2" xfId="4328" xr:uid="{00000000-0005-0000-0000-0000E9100000}"/>
    <cellStyle name="Output 21 4 2 2" xfId="4329" xr:uid="{00000000-0005-0000-0000-0000EA100000}"/>
    <cellStyle name="Output 21 4 2 3" xfId="4330" xr:uid="{00000000-0005-0000-0000-0000EB100000}"/>
    <cellStyle name="Output 21 4 3" xfId="4331" xr:uid="{00000000-0005-0000-0000-0000EC100000}"/>
    <cellStyle name="Output 21 4 4" xfId="4332" xr:uid="{00000000-0005-0000-0000-0000ED100000}"/>
    <cellStyle name="Output 21 5" xfId="4333" xr:uid="{00000000-0005-0000-0000-0000EE100000}"/>
    <cellStyle name="Output 21 5 2" xfId="4334" xr:uid="{00000000-0005-0000-0000-0000EF100000}"/>
    <cellStyle name="Output 21 5 2 2" xfId="4335" xr:uid="{00000000-0005-0000-0000-0000F0100000}"/>
    <cellStyle name="Output 21 5 2 3" xfId="4336" xr:uid="{00000000-0005-0000-0000-0000F1100000}"/>
    <cellStyle name="Output 21 5 3" xfId="4337" xr:uid="{00000000-0005-0000-0000-0000F2100000}"/>
    <cellStyle name="Output 21 5 4" xfId="4338" xr:uid="{00000000-0005-0000-0000-0000F3100000}"/>
    <cellStyle name="Output 21 6" xfId="4339" xr:uid="{00000000-0005-0000-0000-0000F4100000}"/>
    <cellStyle name="Output 21 6 2" xfId="4340" xr:uid="{00000000-0005-0000-0000-0000F5100000}"/>
    <cellStyle name="Output 21 6 3" xfId="4341" xr:uid="{00000000-0005-0000-0000-0000F6100000}"/>
    <cellStyle name="Output 21 7" xfId="4342" xr:uid="{00000000-0005-0000-0000-0000F7100000}"/>
    <cellStyle name="Output 21 8" xfId="4343" xr:uid="{00000000-0005-0000-0000-0000F8100000}"/>
    <cellStyle name="Output 22" xfId="4344" xr:uid="{00000000-0005-0000-0000-0000F9100000}"/>
    <cellStyle name="Output 22 2" xfId="4345" xr:uid="{00000000-0005-0000-0000-0000FA100000}"/>
    <cellStyle name="Output 22 2 2" xfId="4346" xr:uid="{00000000-0005-0000-0000-0000FB100000}"/>
    <cellStyle name="Output 22 2 2 2" xfId="4347" xr:uid="{00000000-0005-0000-0000-0000FC100000}"/>
    <cellStyle name="Output 22 2 2 3" xfId="4348" xr:uid="{00000000-0005-0000-0000-0000FD100000}"/>
    <cellStyle name="Output 22 2 3" xfId="4349" xr:uid="{00000000-0005-0000-0000-0000FE100000}"/>
    <cellStyle name="Output 22 2 4" xfId="4350" xr:uid="{00000000-0005-0000-0000-0000FF100000}"/>
    <cellStyle name="Output 22 3" xfId="4351" xr:uid="{00000000-0005-0000-0000-000000110000}"/>
    <cellStyle name="Output 22 3 2" xfId="4352" xr:uid="{00000000-0005-0000-0000-000001110000}"/>
    <cellStyle name="Output 22 3 2 2" xfId="4353" xr:uid="{00000000-0005-0000-0000-000002110000}"/>
    <cellStyle name="Output 22 3 2 3" xfId="4354" xr:uid="{00000000-0005-0000-0000-000003110000}"/>
    <cellStyle name="Output 22 3 3" xfId="4355" xr:uid="{00000000-0005-0000-0000-000004110000}"/>
    <cellStyle name="Output 22 3 4" xfId="4356" xr:uid="{00000000-0005-0000-0000-000005110000}"/>
    <cellStyle name="Output 22 4" xfId="4357" xr:uid="{00000000-0005-0000-0000-000006110000}"/>
    <cellStyle name="Output 22 4 2" xfId="4358" xr:uid="{00000000-0005-0000-0000-000007110000}"/>
    <cellStyle name="Output 22 4 2 2" xfId="4359" xr:uid="{00000000-0005-0000-0000-000008110000}"/>
    <cellStyle name="Output 22 4 2 3" xfId="4360" xr:uid="{00000000-0005-0000-0000-000009110000}"/>
    <cellStyle name="Output 22 4 3" xfId="4361" xr:uid="{00000000-0005-0000-0000-00000A110000}"/>
    <cellStyle name="Output 22 4 4" xfId="4362" xr:uid="{00000000-0005-0000-0000-00000B110000}"/>
    <cellStyle name="Output 22 5" xfId="4363" xr:uid="{00000000-0005-0000-0000-00000C110000}"/>
    <cellStyle name="Output 22 5 2" xfId="4364" xr:uid="{00000000-0005-0000-0000-00000D110000}"/>
    <cellStyle name="Output 22 5 2 2" xfId="4365" xr:uid="{00000000-0005-0000-0000-00000E110000}"/>
    <cellStyle name="Output 22 5 2 3" xfId="4366" xr:uid="{00000000-0005-0000-0000-00000F110000}"/>
    <cellStyle name="Output 22 5 3" xfId="4367" xr:uid="{00000000-0005-0000-0000-000010110000}"/>
    <cellStyle name="Output 22 5 4" xfId="4368" xr:uid="{00000000-0005-0000-0000-000011110000}"/>
    <cellStyle name="Output 22 6" xfId="4369" xr:uid="{00000000-0005-0000-0000-000012110000}"/>
    <cellStyle name="Output 22 6 2" xfId="4370" xr:uid="{00000000-0005-0000-0000-000013110000}"/>
    <cellStyle name="Output 22 6 3" xfId="4371" xr:uid="{00000000-0005-0000-0000-000014110000}"/>
    <cellStyle name="Output 22 7" xfId="4372" xr:uid="{00000000-0005-0000-0000-000015110000}"/>
    <cellStyle name="Output 22 8" xfId="4373" xr:uid="{00000000-0005-0000-0000-000016110000}"/>
    <cellStyle name="Output 23" xfId="4374" xr:uid="{00000000-0005-0000-0000-000017110000}"/>
    <cellStyle name="Output 23 2" xfId="4375" xr:uid="{00000000-0005-0000-0000-000018110000}"/>
    <cellStyle name="Output 23 2 2" xfId="4376" xr:uid="{00000000-0005-0000-0000-000019110000}"/>
    <cellStyle name="Output 23 2 2 2" xfId="4377" xr:uid="{00000000-0005-0000-0000-00001A110000}"/>
    <cellStyle name="Output 23 2 2 3" xfId="4378" xr:uid="{00000000-0005-0000-0000-00001B110000}"/>
    <cellStyle name="Output 23 2 3" xfId="4379" xr:uid="{00000000-0005-0000-0000-00001C110000}"/>
    <cellStyle name="Output 23 2 4" xfId="4380" xr:uid="{00000000-0005-0000-0000-00001D110000}"/>
    <cellStyle name="Output 23 3" xfId="4381" xr:uid="{00000000-0005-0000-0000-00001E110000}"/>
    <cellStyle name="Output 23 3 2" xfId="4382" xr:uid="{00000000-0005-0000-0000-00001F110000}"/>
    <cellStyle name="Output 23 3 2 2" xfId="4383" xr:uid="{00000000-0005-0000-0000-000020110000}"/>
    <cellStyle name="Output 23 3 2 3" xfId="4384" xr:uid="{00000000-0005-0000-0000-000021110000}"/>
    <cellStyle name="Output 23 3 3" xfId="4385" xr:uid="{00000000-0005-0000-0000-000022110000}"/>
    <cellStyle name="Output 23 3 4" xfId="4386" xr:uid="{00000000-0005-0000-0000-000023110000}"/>
    <cellStyle name="Output 23 4" xfId="4387" xr:uid="{00000000-0005-0000-0000-000024110000}"/>
    <cellStyle name="Output 23 4 2" xfId="4388" xr:uid="{00000000-0005-0000-0000-000025110000}"/>
    <cellStyle name="Output 23 4 2 2" xfId="4389" xr:uid="{00000000-0005-0000-0000-000026110000}"/>
    <cellStyle name="Output 23 4 2 3" xfId="4390" xr:uid="{00000000-0005-0000-0000-000027110000}"/>
    <cellStyle name="Output 23 4 3" xfId="4391" xr:uid="{00000000-0005-0000-0000-000028110000}"/>
    <cellStyle name="Output 23 4 4" xfId="4392" xr:uid="{00000000-0005-0000-0000-000029110000}"/>
    <cellStyle name="Output 23 5" xfId="4393" xr:uid="{00000000-0005-0000-0000-00002A110000}"/>
    <cellStyle name="Output 23 5 2" xfId="4394" xr:uid="{00000000-0005-0000-0000-00002B110000}"/>
    <cellStyle name="Output 23 5 2 2" xfId="4395" xr:uid="{00000000-0005-0000-0000-00002C110000}"/>
    <cellStyle name="Output 23 5 2 3" xfId="4396" xr:uid="{00000000-0005-0000-0000-00002D110000}"/>
    <cellStyle name="Output 23 5 3" xfId="4397" xr:uid="{00000000-0005-0000-0000-00002E110000}"/>
    <cellStyle name="Output 23 5 4" xfId="4398" xr:uid="{00000000-0005-0000-0000-00002F110000}"/>
    <cellStyle name="Output 23 6" xfId="4399" xr:uid="{00000000-0005-0000-0000-000030110000}"/>
    <cellStyle name="Output 23 6 2" xfId="4400" xr:uid="{00000000-0005-0000-0000-000031110000}"/>
    <cellStyle name="Output 23 6 3" xfId="4401" xr:uid="{00000000-0005-0000-0000-000032110000}"/>
    <cellStyle name="Output 23 7" xfId="4402" xr:uid="{00000000-0005-0000-0000-000033110000}"/>
    <cellStyle name="Output 23 8" xfId="4403" xr:uid="{00000000-0005-0000-0000-000034110000}"/>
    <cellStyle name="Output 3" xfId="4404" xr:uid="{00000000-0005-0000-0000-000035110000}"/>
    <cellStyle name="Output 3 2" xfId="4405" xr:uid="{00000000-0005-0000-0000-000036110000}"/>
    <cellStyle name="Output 3 2 2" xfId="4406" xr:uid="{00000000-0005-0000-0000-000037110000}"/>
    <cellStyle name="Output 3 2 2 2" xfId="4407" xr:uid="{00000000-0005-0000-0000-000038110000}"/>
    <cellStyle name="Output 3 2 2 3" xfId="4408" xr:uid="{00000000-0005-0000-0000-000039110000}"/>
    <cellStyle name="Output 3 2 3" xfId="4409" xr:uid="{00000000-0005-0000-0000-00003A110000}"/>
    <cellStyle name="Output 3 2 4" xfId="4410" xr:uid="{00000000-0005-0000-0000-00003B110000}"/>
    <cellStyle name="Output 3 3" xfId="4411" xr:uid="{00000000-0005-0000-0000-00003C110000}"/>
    <cellStyle name="Output 3 3 2" xfId="4412" xr:uid="{00000000-0005-0000-0000-00003D110000}"/>
    <cellStyle name="Output 3 3 2 2" xfId="4413" xr:uid="{00000000-0005-0000-0000-00003E110000}"/>
    <cellStyle name="Output 3 3 2 3" xfId="4414" xr:uid="{00000000-0005-0000-0000-00003F110000}"/>
    <cellStyle name="Output 3 3 3" xfId="4415" xr:uid="{00000000-0005-0000-0000-000040110000}"/>
    <cellStyle name="Output 3 3 4" xfId="4416" xr:uid="{00000000-0005-0000-0000-000041110000}"/>
    <cellStyle name="Output 3 4" xfId="4417" xr:uid="{00000000-0005-0000-0000-000042110000}"/>
    <cellStyle name="Output 3 4 2" xfId="4418" xr:uid="{00000000-0005-0000-0000-000043110000}"/>
    <cellStyle name="Output 3 4 2 2" xfId="4419" xr:uid="{00000000-0005-0000-0000-000044110000}"/>
    <cellStyle name="Output 3 4 2 3" xfId="4420" xr:uid="{00000000-0005-0000-0000-000045110000}"/>
    <cellStyle name="Output 3 4 3" xfId="4421" xr:uid="{00000000-0005-0000-0000-000046110000}"/>
    <cellStyle name="Output 3 4 4" xfId="4422" xr:uid="{00000000-0005-0000-0000-000047110000}"/>
    <cellStyle name="Output 3 5" xfId="4423" xr:uid="{00000000-0005-0000-0000-000048110000}"/>
    <cellStyle name="Output 3 5 2" xfId="4424" xr:uid="{00000000-0005-0000-0000-000049110000}"/>
    <cellStyle name="Output 3 5 2 2" xfId="4425" xr:uid="{00000000-0005-0000-0000-00004A110000}"/>
    <cellStyle name="Output 3 5 2 3" xfId="4426" xr:uid="{00000000-0005-0000-0000-00004B110000}"/>
    <cellStyle name="Output 3 5 3" xfId="4427" xr:uid="{00000000-0005-0000-0000-00004C110000}"/>
    <cellStyle name="Output 3 5 4" xfId="4428" xr:uid="{00000000-0005-0000-0000-00004D110000}"/>
    <cellStyle name="Output 3 6" xfId="4429" xr:uid="{00000000-0005-0000-0000-00004E110000}"/>
    <cellStyle name="Output 3 6 2" xfId="4430" xr:uid="{00000000-0005-0000-0000-00004F110000}"/>
    <cellStyle name="Output 3 6 3" xfId="4431" xr:uid="{00000000-0005-0000-0000-000050110000}"/>
    <cellStyle name="Output 3 7" xfId="4432" xr:uid="{00000000-0005-0000-0000-000051110000}"/>
    <cellStyle name="Output 3 8" xfId="4433" xr:uid="{00000000-0005-0000-0000-000052110000}"/>
    <cellStyle name="Output 4" xfId="4434" xr:uid="{00000000-0005-0000-0000-000053110000}"/>
    <cellStyle name="Output 4 2" xfId="4435" xr:uid="{00000000-0005-0000-0000-000054110000}"/>
    <cellStyle name="Output 4 2 2" xfId="4436" xr:uid="{00000000-0005-0000-0000-000055110000}"/>
    <cellStyle name="Output 4 2 2 2" xfId="4437" xr:uid="{00000000-0005-0000-0000-000056110000}"/>
    <cellStyle name="Output 4 2 2 3" xfId="4438" xr:uid="{00000000-0005-0000-0000-000057110000}"/>
    <cellStyle name="Output 4 2 3" xfId="4439" xr:uid="{00000000-0005-0000-0000-000058110000}"/>
    <cellStyle name="Output 4 2 4" xfId="4440" xr:uid="{00000000-0005-0000-0000-000059110000}"/>
    <cellStyle name="Output 4 3" xfId="4441" xr:uid="{00000000-0005-0000-0000-00005A110000}"/>
    <cellStyle name="Output 4 3 2" xfId="4442" xr:uid="{00000000-0005-0000-0000-00005B110000}"/>
    <cellStyle name="Output 4 3 2 2" xfId="4443" xr:uid="{00000000-0005-0000-0000-00005C110000}"/>
    <cellStyle name="Output 4 3 2 3" xfId="4444" xr:uid="{00000000-0005-0000-0000-00005D110000}"/>
    <cellStyle name="Output 4 3 3" xfId="4445" xr:uid="{00000000-0005-0000-0000-00005E110000}"/>
    <cellStyle name="Output 4 3 4" xfId="4446" xr:uid="{00000000-0005-0000-0000-00005F110000}"/>
    <cellStyle name="Output 4 4" xfId="4447" xr:uid="{00000000-0005-0000-0000-000060110000}"/>
    <cellStyle name="Output 4 4 2" xfId="4448" xr:uid="{00000000-0005-0000-0000-000061110000}"/>
    <cellStyle name="Output 4 4 2 2" xfId="4449" xr:uid="{00000000-0005-0000-0000-000062110000}"/>
    <cellStyle name="Output 4 4 2 3" xfId="4450" xr:uid="{00000000-0005-0000-0000-000063110000}"/>
    <cellStyle name="Output 4 4 3" xfId="4451" xr:uid="{00000000-0005-0000-0000-000064110000}"/>
    <cellStyle name="Output 4 4 4" xfId="4452" xr:uid="{00000000-0005-0000-0000-000065110000}"/>
    <cellStyle name="Output 4 5" xfId="4453" xr:uid="{00000000-0005-0000-0000-000066110000}"/>
    <cellStyle name="Output 4 5 2" xfId="4454" xr:uid="{00000000-0005-0000-0000-000067110000}"/>
    <cellStyle name="Output 4 5 2 2" xfId="4455" xr:uid="{00000000-0005-0000-0000-000068110000}"/>
    <cellStyle name="Output 4 5 2 3" xfId="4456" xr:uid="{00000000-0005-0000-0000-000069110000}"/>
    <cellStyle name="Output 4 5 3" xfId="4457" xr:uid="{00000000-0005-0000-0000-00006A110000}"/>
    <cellStyle name="Output 4 5 4" xfId="4458" xr:uid="{00000000-0005-0000-0000-00006B110000}"/>
    <cellStyle name="Output 4 6" xfId="4459" xr:uid="{00000000-0005-0000-0000-00006C110000}"/>
    <cellStyle name="Output 4 6 2" xfId="4460" xr:uid="{00000000-0005-0000-0000-00006D110000}"/>
    <cellStyle name="Output 4 6 3" xfId="4461" xr:uid="{00000000-0005-0000-0000-00006E110000}"/>
    <cellStyle name="Output 4 7" xfId="4462" xr:uid="{00000000-0005-0000-0000-00006F110000}"/>
    <cellStyle name="Output 4 8" xfId="4463" xr:uid="{00000000-0005-0000-0000-000070110000}"/>
    <cellStyle name="Output 5" xfId="4464" xr:uid="{00000000-0005-0000-0000-000071110000}"/>
    <cellStyle name="Output 5 2" xfId="4465" xr:uid="{00000000-0005-0000-0000-000072110000}"/>
    <cellStyle name="Output 5 2 2" xfId="4466" xr:uid="{00000000-0005-0000-0000-000073110000}"/>
    <cellStyle name="Output 5 2 2 2" xfId="4467" xr:uid="{00000000-0005-0000-0000-000074110000}"/>
    <cellStyle name="Output 5 2 2 3" xfId="4468" xr:uid="{00000000-0005-0000-0000-000075110000}"/>
    <cellStyle name="Output 5 2 3" xfId="4469" xr:uid="{00000000-0005-0000-0000-000076110000}"/>
    <cellStyle name="Output 5 2 4" xfId="4470" xr:uid="{00000000-0005-0000-0000-000077110000}"/>
    <cellStyle name="Output 5 3" xfId="4471" xr:uid="{00000000-0005-0000-0000-000078110000}"/>
    <cellStyle name="Output 5 3 2" xfId="4472" xr:uid="{00000000-0005-0000-0000-000079110000}"/>
    <cellStyle name="Output 5 3 2 2" xfId="4473" xr:uid="{00000000-0005-0000-0000-00007A110000}"/>
    <cellStyle name="Output 5 3 2 3" xfId="4474" xr:uid="{00000000-0005-0000-0000-00007B110000}"/>
    <cellStyle name="Output 5 3 3" xfId="4475" xr:uid="{00000000-0005-0000-0000-00007C110000}"/>
    <cellStyle name="Output 5 3 4" xfId="4476" xr:uid="{00000000-0005-0000-0000-00007D110000}"/>
    <cellStyle name="Output 5 4" xfId="4477" xr:uid="{00000000-0005-0000-0000-00007E110000}"/>
    <cellStyle name="Output 5 4 2" xfId="4478" xr:uid="{00000000-0005-0000-0000-00007F110000}"/>
    <cellStyle name="Output 5 4 2 2" xfId="4479" xr:uid="{00000000-0005-0000-0000-000080110000}"/>
    <cellStyle name="Output 5 4 2 3" xfId="4480" xr:uid="{00000000-0005-0000-0000-000081110000}"/>
    <cellStyle name="Output 5 4 3" xfId="4481" xr:uid="{00000000-0005-0000-0000-000082110000}"/>
    <cellStyle name="Output 5 4 4" xfId="4482" xr:uid="{00000000-0005-0000-0000-000083110000}"/>
    <cellStyle name="Output 5 5" xfId="4483" xr:uid="{00000000-0005-0000-0000-000084110000}"/>
    <cellStyle name="Output 5 5 2" xfId="4484" xr:uid="{00000000-0005-0000-0000-000085110000}"/>
    <cellStyle name="Output 5 5 2 2" xfId="4485" xr:uid="{00000000-0005-0000-0000-000086110000}"/>
    <cellStyle name="Output 5 5 2 3" xfId="4486" xr:uid="{00000000-0005-0000-0000-000087110000}"/>
    <cellStyle name="Output 5 5 3" xfId="4487" xr:uid="{00000000-0005-0000-0000-000088110000}"/>
    <cellStyle name="Output 5 5 4" xfId="4488" xr:uid="{00000000-0005-0000-0000-000089110000}"/>
    <cellStyle name="Output 5 6" xfId="4489" xr:uid="{00000000-0005-0000-0000-00008A110000}"/>
    <cellStyle name="Output 5 6 2" xfId="4490" xr:uid="{00000000-0005-0000-0000-00008B110000}"/>
    <cellStyle name="Output 5 6 3" xfId="4491" xr:uid="{00000000-0005-0000-0000-00008C110000}"/>
    <cellStyle name="Output 5 7" xfId="4492" xr:uid="{00000000-0005-0000-0000-00008D110000}"/>
    <cellStyle name="Output 5 8" xfId="4493" xr:uid="{00000000-0005-0000-0000-00008E110000}"/>
    <cellStyle name="Output 6" xfId="4494" xr:uid="{00000000-0005-0000-0000-00008F110000}"/>
    <cellStyle name="Output 6 2" xfId="4495" xr:uid="{00000000-0005-0000-0000-000090110000}"/>
    <cellStyle name="Output 6 2 2" xfId="4496" xr:uid="{00000000-0005-0000-0000-000091110000}"/>
    <cellStyle name="Output 6 2 2 2" xfId="4497" xr:uid="{00000000-0005-0000-0000-000092110000}"/>
    <cellStyle name="Output 6 2 2 3" xfId="4498" xr:uid="{00000000-0005-0000-0000-000093110000}"/>
    <cellStyle name="Output 6 2 3" xfId="4499" xr:uid="{00000000-0005-0000-0000-000094110000}"/>
    <cellStyle name="Output 6 2 4" xfId="4500" xr:uid="{00000000-0005-0000-0000-000095110000}"/>
    <cellStyle name="Output 6 3" xfId="4501" xr:uid="{00000000-0005-0000-0000-000096110000}"/>
    <cellStyle name="Output 6 3 2" xfId="4502" xr:uid="{00000000-0005-0000-0000-000097110000}"/>
    <cellStyle name="Output 6 3 2 2" xfId="4503" xr:uid="{00000000-0005-0000-0000-000098110000}"/>
    <cellStyle name="Output 6 3 2 3" xfId="4504" xr:uid="{00000000-0005-0000-0000-000099110000}"/>
    <cellStyle name="Output 6 3 3" xfId="4505" xr:uid="{00000000-0005-0000-0000-00009A110000}"/>
    <cellStyle name="Output 6 3 4" xfId="4506" xr:uid="{00000000-0005-0000-0000-00009B110000}"/>
    <cellStyle name="Output 6 4" xfId="4507" xr:uid="{00000000-0005-0000-0000-00009C110000}"/>
    <cellStyle name="Output 6 4 2" xfId="4508" xr:uid="{00000000-0005-0000-0000-00009D110000}"/>
    <cellStyle name="Output 6 4 2 2" xfId="4509" xr:uid="{00000000-0005-0000-0000-00009E110000}"/>
    <cellStyle name="Output 6 4 2 3" xfId="4510" xr:uid="{00000000-0005-0000-0000-00009F110000}"/>
    <cellStyle name="Output 6 4 3" xfId="4511" xr:uid="{00000000-0005-0000-0000-0000A0110000}"/>
    <cellStyle name="Output 6 4 4" xfId="4512" xr:uid="{00000000-0005-0000-0000-0000A1110000}"/>
    <cellStyle name="Output 6 5" xfId="4513" xr:uid="{00000000-0005-0000-0000-0000A2110000}"/>
    <cellStyle name="Output 6 5 2" xfId="4514" xr:uid="{00000000-0005-0000-0000-0000A3110000}"/>
    <cellStyle name="Output 6 5 2 2" xfId="4515" xr:uid="{00000000-0005-0000-0000-0000A4110000}"/>
    <cellStyle name="Output 6 5 2 3" xfId="4516" xr:uid="{00000000-0005-0000-0000-0000A5110000}"/>
    <cellStyle name="Output 6 5 3" xfId="4517" xr:uid="{00000000-0005-0000-0000-0000A6110000}"/>
    <cellStyle name="Output 6 5 4" xfId="4518" xr:uid="{00000000-0005-0000-0000-0000A7110000}"/>
    <cellStyle name="Output 6 6" xfId="4519" xr:uid="{00000000-0005-0000-0000-0000A8110000}"/>
    <cellStyle name="Output 6 6 2" xfId="4520" xr:uid="{00000000-0005-0000-0000-0000A9110000}"/>
    <cellStyle name="Output 6 6 3" xfId="4521" xr:uid="{00000000-0005-0000-0000-0000AA110000}"/>
    <cellStyle name="Output 6 7" xfId="4522" xr:uid="{00000000-0005-0000-0000-0000AB110000}"/>
    <cellStyle name="Output 6 8" xfId="4523" xr:uid="{00000000-0005-0000-0000-0000AC110000}"/>
    <cellStyle name="Output 7" xfId="4524" xr:uid="{00000000-0005-0000-0000-0000AD110000}"/>
    <cellStyle name="Output 7 2" xfId="4525" xr:uid="{00000000-0005-0000-0000-0000AE110000}"/>
    <cellStyle name="Output 7 2 2" xfId="4526" xr:uid="{00000000-0005-0000-0000-0000AF110000}"/>
    <cellStyle name="Output 7 2 2 2" xfId="4527" xr:uid="{00000000-0005-0000-0000-0000B0110000}"/>
    <cellStyle name="Output 7 2 2 3" xfId="4528" xr:uid="{00000000-0005-0000-0000-0000B1110000}"/>
    <cellStyle name="Output 7 2 3" xfId="4529" xr:uid="{00000000-0005-0000-0000-0000B2110000}"/>
    <cellStyle name="Output 7 2 4" xfId="4530" xr:uid="{00000000-0005-0000-0000-0000B3110000}"/>
    <cellStyle name="Output 7 3" xfId="4531" xr:uid="{00000000-0005-0000-0000-0000B4110000}"/>
    <cellStyle name="Output 7 3 2" xfId="4532" xr:uid="{00000000-0005-0000-0000-0000B5110000}"/>
    <cellStyle name="Output 7 3 2 2" xfId="4533" xr:uid="{00000000-0005-0000-0000-0000B6110000}"/>
    <cellStyle name="Output 7 3 2 3" xfId="4534" xr:uid="{00000000-0005-0000-0000-0000B7110000}"/>
    <cellStyle name="Output 7 3 3" xfId="4535" xr:uid="{00000000-0005-0000-0000-0000B8110000}"/>
    <cellStyle name="Output 7 3 4" xfId="4536" xr:uid="{00000000-0005-0000-0000-0000B9110000}"/>
    <cellStyle name="Output 7 4" xfId="4537" xr:uid="{00000000-0005-0000-0000-0000BA110000}"/>
    <cellStyle name="Output 7 4 2" xfId="4538" xr:uid="{00000000-0005-0000-0000-0000BB110000}"/>
    <cellStyle name="Output 7 4 2 2" xfId="4539" xr:uid="{00000000-0005-0000-0000-0000BC110000}"/>
    <cellStyle name="Output 7 4 2 3" xfId="4540" xr:uid="{00000000-0005-0000-0000-0000BD110000}"/>
    <cellStyle name="Output 7 4 3" xfId="4541" xr:uid="{00000000-0005-0000-0000-0000BE110000}"/>
    <cellStyle name="Output 7 4 4" xfId="4542" xr:uid="{00000000-0005-0000-0000-0000BF110000}"/>
    <cellStyle name="Output 7 5" xfId="4543" xr:uid="{00000000-0005-0000-0000-0000C0110000}"/>
    <cellStyle name="Output 7 5 2" xfId="4544" xr:uid="{00000000-0005-0000-0000-0000C1110000}"/>
    <cellStyle name="Output 7 5 2 2" xfId="4545" xr:uid="{00000000-0005-0000-0000-0000C2110000}"/>
    <cellStyle name="Output 7 5 2 3" xfId="4546" xr:uid="{00000000-0005-0000-0000-0000C3110000}"/>
    <cellStyle name="Output 7 5 3" xfId="4547" xr:uid="{00000000-0005-0000-0000-0000C4110000}"/>
    <cellStyle name="Output 7 5 4" xfId="4548" xr:uid="{00000000-0005-0000-0000-0000C5110000}"/>
    <cellStyle name="Output 7 6" xfId="4549" xr:uid="{00000000-0005-0000-0000-0000C6110000}"/>
    <cellStyle name="Output 7 6 2" xfId="4550" xr:uid="{00000000-0005-0000-0000-0000C7110000}"/>
    <cellStyle name="Output 7 6 3" xfId="4551" xr:uid="{00000000-0005-0000-0000-0000C8110000}"/>
    <cellStyle name="Output 7 7" xfId="4552" xr:uid="{00000000-0005-0000-0000-0000C9110000}"/>
    <cellStyle name="Output 7 8" xfId="4553" xr:uid="{00000000-0005-0000-0000-0000CA110000}"/>
    <cellStyle name="Output 8" xfId="4554" xr:uid="{00000000-0005-0000-0000-0000CB110000}"/>
    <cellStyle name="Output 8 2" xfId="4555" xr:uid="{00000000-0005-0000-0000-0000CC110000}"/>
    <cellStyle name="Output 8 2 2" xfId="4556" xr:uid="{00000000-0005-0000-0000-0000CD110000}"/>
    <cellStyle name="Output 8 2 2 2" xfId="4557" xr:uid="{00000000-0005-0000-0000-0000CE110000}"/>
    <cellStyle name="Output 8 2 2 3" xfId="4558" xr:uid="{00000000-0005-0000-0000-0000CF110000}"/>
    <cellStyle name="Output 8 2 3" xfId="4559" xr:uid="{00000000-0005-0000-0000-0000D0110000}"/>
    <cellStyle name="Output 8 2 4" xfId="4560" xr:uid="{00000000-0005-0000-0000-0000D1110000}"/>
    <cellStyle name="Output 8 3" xfId="4561" xr:uid="{00000000-0005-0000-0000-0000D2110000}"/>
    <cellStyle name="Output 8 3 2" xfId="4562" xr:uid="{00000000-0005-0000-0000-0000D3110000}"/>
    <cellStyle name="Output 8 3 2 2" xfId="4563" xr:uid="{00000000-0005-0000-0000-0000D4110000}"/>
    <cellStyle name="Output 8 3 2 3" xfId="4564" xr:uid="{00000000-0005-0000-0000-0000D5110000}"/>
    <cellStyle name="Output 8 3 3" xfId="4565" xr:uid="{00000000-0005-0000-0000-0000D6110000}"/>
    <cellStyle name="Output 8 3 4" xfId="4566" xr:uid="{00000000-0005-0000-0000-0000D7110000}"/>
    <cellStyle name="Output 8 4" xfId="4567" xr:uid="{00000000-0005-0000-0000-0000D8110000}"/>
    <cellStyle name="Output 8 4 2" xfId="4568" xr:uid="{00000000-0005-0000-0000-0000D9110000}"/>
    <cellStyle name="Output 8 4 2 2" xfId="4569" xr:uid="{00000000-0005-0000-0000-0000DA110000}"/>
    <cellStyle name="Output 8 4 2 3" xfId="4570" xr:uid="{00000000-0005-0000-0000-0000DB110000}"/>
    <cellStyle name="Output 8 4 3" xfId="4571" xr:uid="{00000000-0005-0000-0000-0000DC110000}"/>
    <cellStyle name="Output 8 4 4" xfId="4572" xr:uid="{00000000-0005-0000-0000-0000DD110000}"/>
    <cellStyle name="Output 8 5" xfId="4573" xr:uid="{00000000-0005-0000-0000-0000DE110000}"/>
    <cellStyle name="Output 8 5 2" xfId="4574" xr:uid="{00000000-0005-0000-0000-0000DF110000}"/>
    <cellStyle name="Output 8 5 2 2" xfId="4575" xr:uid="{00000000-0005-0000-0000-0000E0110000}"/>
    <cellStyle name="Output 8 5 2 3" xfId="4576" xr:uid="{00000000-0005-0000-0000-0000E1110000}"/>
    <cellStyle name="Output 8 5 3" xfId="4577" xr:uid="{00000000-0005-0000-0000-0000E2110000}"/>
    <cellStyle name="Output 8 5 4" xfId="4578" xr:uid="{00000000-0005-0000-0000-0000E3110000}"/>
    <cellStyle name="Output 8 6" xfId="4579" xr:uid="{00000000-0005-0000-0000-0000E4110000}"/>
    <cellStyle name="Output 8 6 2" xfId="4580" xr:uid="{00000000-0005-0000-0000-0000E5110000}"/>
    <cellStyle name="Output 8 6 3" xfId="4581" xr:uid="{00000000-0005-0000-0000-0000E6110000}"/>
    <cellStyle name="Output 8 7" xfId="4582" xr:uid="{00000000-0005-0000-0000-0000E7110000}"/>
    <cellStyle name="Output 8 8" xfId="4583" xr:uid="{00000000-0005-0000-0000-0000E8110000}"/>
    <cellStyle name="Output 9" xfId="4584" xr:uid="{00000000-0005-0000-0000-0000E9110000}"/>
    <cellStyle name="Output 9 2" xfId="4585" xr:uid="{00000000-0005-0000-0000-0000EA110000}"/>
    <cellStyle name="Output 9 2 2" xfId="4586" xr:uid="{00000000-0005-0000-0000-0000EB110000}"/>
    <cellStyle name="Output 9 2 2 2" xfId="4587" xr:uid="{00000000-0005-0000-0000-0000EC110000}"/>
    <cellStyle name="Output 9 2 2 3" xfId="4588" xr:uid="{00000000-0005-0000-0000-0000ED110000}"/>
    <cellStyle name="Output 9 2 3" xfId="4589" xr:uid="{00000000-0005-0000-0000-0000EE110000}"/>
    <cellStyle name="Output 9 2 4" xfId="4590" xr:uid="{00000000-0005-0000-0000-0000EF110000}"/>
    <cellStyle name="Output 9 3" xfId="4591" xr:uid="{00000000-0005-0000-0000-0000F0110000}"/>
    <cellStyle name="Output 9 3 2" xfId="4592" xr:uid="{00000000-0005-0000-0000-0000F1110000}"/>
    <cellStyle name="Output 9 3 2 2" xfId="4593" xr:uid="{00000000-0005-0000-0000-0000F2110000}"/>
    <cellStyle name="Output 9 3 2 3" xfId="4594" xr:uid="{00000000-0005-0000-0000-0000F3110000}"/>
    <cellStyle name="Output 9 3 3" xfId="4595" xr:uid="{00000000-0005-0000-0000-0000F4110000}"/>
    <cellStyle name="Output 9 3 4" xfId="4596" xr:uid="{00000000-0005-0000-0000-0000F5110000}"/>
    <cellStyle name="Output 9 4" xfId="4597" xr:uid="{00000000-0005-0000-0000-0000F6110000}"/>
    <cellStyle name="Output 9 4 2" xfId="4598" xr:uid="{00000000-0005-0000-0000-0000F7110000}"/>
    <cellStyle name="Output 9 4 2 2" xfId="4599" xr:uid="{00000000-0005-0000-0000-0000F8110000}"/>
    <cellStyle name="Output 9 4 2 3" xfId="4600" xr:uid="{00000000-0005-0000-0000-0000F9110000}"/>
    <cellStyle name="Output 9 4 3" xfId="4601" xr:uid="{00000000-0005-0000-0000-0000FA110000}"/>
    <cellStyle name="Output 9 4 4" xfId="4602" xr:uid="{00000000-0005-0000-0000-0000FB110000}"/>
    <cellStyle name="Output 9 5" xfId="4603" xr:uid="{00000000-0005-0000-0000-0000FC110000}"/>
    <cellStyle name="Output 9 5 2" xfId="4604" xr:uid="{00000000-0005-0000-0000-0000FD110000}"/>
    <cellStyle name="Output 9 5 2 2" xfId="4605" xr:uid="{00000000-0005-0000-0000-0000FE110000}"/>
    <cellStyle name="Output 9 5 2 3" xfId="4606" xr:uid="{00000000-0005-0000-0000-0000FF110000}"/>
    <cellStyle name="Output 9 5 3" xfId="4607" xr:uid="{00000000-0005-0000-0000-000000120000}"/>
    <cellStyle name="Output 9 5 4" xfId="4608" xr:uid="{00000000-0005-0000-0000-000001120000}"/>
    <cellStyle name="Output 9 6" xfId="4609" xr:uid="{00000000-0005-0000-0000-000002120000}"/>
    <cellStyle name="Output 9 6 2" xfId="4610" xr:uid="{00000000-0005-0000-0000-000003120000}"/>
    <cellStyle name="Output 9 6 3" xfId="4611" xr:uid="{00000000-0005-0000-0000-000004120000}"/>
    <cellStyle name="Output 9 7" xfId="4612" xr:uid="{00000000-0005-0000-0000-000005120000}"/>
    <cellStyle name="Output 9 8" xfId="4613" xr:uid="{00000000-0005-0000-0000-000006120000}"/>
    <cellStyle name="Percent 10" xfId="4614" xr:uid="{00000000-0005-0000-0000-000007120000}"/>
    <cellStyle name="Percent 11" xfId="4615" xr:uid="{00000000-0005-0000-0000-000008120000}"/>
    <cellStyle name="Percent 11 2" xfId="4616" xr:uid="{00000000-0005-0000-0000-000009120000}"/>
    <cellStyle name="Percent 11 2 2" xfId="4617" xr:uid="{00000000-0005-0000-0000-00000A120000}"/>
    <cellStyle name="Percent 11 2 3" xfId="4618" xr:uid="{00000000-0005-0000-0000-00000B120000}"/>
    <cellStyle name="Percent 11 3" xfId="4619" xr:uid="{00000000-0005-0000-0000-00000C120000}"/>
    <cellStyle name="Percent 11 4" xfId="4620" xr:uid="{00000000-0005-0000-0000-00000D120000}"/>
    <cellStyle name="Percent 12" xfId="4621" xr:uid="{00000000-0005-0000-0000-00000E120000}"/>
    <cellStyle name="Percent 12 2" xfId="4622" xr:uid="{00000000-0005-0000-0000-00000F120000}"/>
    <cellStyle name="Percent 12 2 2" xfId="4623" xr:uid="{00000000-0005-0000-0000-000010120000}"/>
    <cellStyle name="Percent 12 2 3" xfId="4624" xr:uid="{00000000-0005-0000-0000-000011120000}"/>
    <cellStyle name="Percent 12 3" xfId="4625" xr:uid="{00000000-0005-0000-0000-000012120000}"/>
    <cellStyle name="Percent 12 4" xfId="4626" xr:uid="{00000000-0005-0000-0000-000013120000}"/>
    <cellStyle name="Percent 13" xfId="4627" xr:uid="{00000000-0005-0000-0000-000014120000}"/>
    <cellStyle name="Percent 13 2" xfId="4628" xr:uid="{00000000-0005-0000-0000-000015120000}"/>
    <cellStyle name="Percent 13 2 2" xfId="4629" xr:uid="{00000000-0005-0000-0000-000016120000}"/>
    <cellStyle name="Percent 13 2 3" xfId="4630" xr:uid="{00000000-0005-0000-0000-000017120000}"/>
    <cellStyle name="Percent 13 3" xfId="4631" xr:uid="{00000000-0005-0000-0000-000018120000}"/>
    <cellStyle name="Percent 13 4" xfId="4632" xr:uid="{00000000-0005-0000-0000-000019120000}"/>
    <cellStyle name="Percent 14" xfId="4633" xr:uid="{00000000-0005-0000-0000-00001A120000}"/>
    <cellStyle name="Percent 14 2" xfId="4634" xr:uid="{00000000-0005-0000-0000-00001B120000}"/>
    <cellStyle name="Percent 14 2 2" xfId="4635" xr:uid="{00000000-0005-0000-0000-00001C120000}"/>
    <cellStyle name="Percent 14 2 3" xfId="4636" xr:uid="{00000000-0005-0000-0000-00001D120000}"/>
    <cellStyle name="Percent 14 3" xfId="4637" xr:uid="{00000000-0005-0000-0000-00001E120000}"/>
    <cellStyle name="Percent 14 4" xfId="4638" xr:uid="{00000000-0005-0000-0000-00001F120000}"/>
    <cellStyle name="Percent 15" xfId="4639" xr:uid="{00000000-0005-0000-0000-000020120000}"/>
    <cellStyle name="Percent 15 2" xfId="4640" xr:uid="{00000000-0005-0000-0000-000021120000}"/>
    <cellStyle name="Percent 15 2 2" xfId="4641" xr:uid="{00000000-0005-0000-0000-000022120000}"/>
    <cellStyle name="Percent 15 2 3" xfId="4642" xr:uid="{00000000-0005-0000-0000-000023120000}"/>
    <cellStyle name="Percent 15 3" xfId="4643" xr:uid="{00000000-0005-0000-0000-000024120000}"/>
    <cellStyle name="Percent 15 4" xfId="4644" xr:uid="{00000000-0005-0000-0000-000025120000}"/>
    <cellStyle name="Percent 16" xfId="4645" xr:uid="{00000000-0005-0000-0000-000026120000}"/>
    <cellStyle name="Percent 16 2" xfId="4646" xr:uid="{00000000-0005-0000-0000-000027120000}"/>
    <cellStyle name="Percent 16 2 2" xfId="4647" xr:uid="{00000000-0005-0000-0000-000028120000}"/>
    <cellStyle name="Percent 16 2 3" xfId="4648" xr:uid="{00000000-0005-0000-0000-000029120000}"/>
    <cellStyle name="Percent 16 3" xfId="4649" xr:uid="{00000000-0005-0000-0000-00002A120000}"/>
    <cellStyle name="Percent 16 4" xfId="4650" xr:uid="{00000000-0005-0000-0000-00002B120000}"/>
    <cellStyle name="Percent 17" xfId="4651" xr:uid="{00000000-0005-0000-0000-00002C120000}"/>
    <cellStyle name="Percent 2" xfId="4652" xr:uid="{00000000-0005-0000-0000-00002D120000}"/>
    <cellStyle name="Percent 2 2" xfId="4653" xr:uid="{00000000-0005-0000-0000-00002E120000}"/>
    <cellStyle name="Percent 2 2 2" xfId="4654" xr:uid="{00000000-0005-0000-0000-00002F120000}"/>
    <cellStyle name="Percent 2 3" xfId="4655" xr:uid="{00000000-0005-0000-0000-000030120000}"/>
    <cellStyle name="Percent 2 3 2" xfId="4656" xr:uid="{00000000-0005-0000-0000-000031120000}"/>
    <cellStyle name="Percent 2 4" xfId="4657" xr:uid="{00000000-0005-0000-0000-000032120000}"/>
    <cellStyle name="Percent 2 5" xfId="4658" xr:uid="{00000000-0005-0000-0000-000033120000}"/>
    <cellStyle name="Percent 3" xfId="4659" xr:uid="{00000000-0005-0000-0000-000034120000}"/>
    <cellStyle name="Percent 3 2" xfId="4660" xr:uid="{00000000-0005-0000-0000-000035120000}"/>
    <cellStyle name="Percent 3 3" xfId="4661" xr:uid="{00000000-0005-0000-0000-000036120000}"/>
    <cellStyle name="Percent 3 4" xfId="4662" xr:uid="{00000000-0005-0000-0000-000037120000}"/>
    <cellStyle name="Percent 3 5" xfId="4663" xr:uid="{00000000-0005-0000-0000-000038120000}"/>
    <cellStyle name="Percent 3 5 2" xfId="4664" xr:uid="{00000000-0005-0000-0000-000039120000}"/>
    <cellStyle name="Percent 3 5 3" xfId="4665" xr:uid="{00000000-0005-0000-0000-00003A120000}"/>
    <cellStyle name="Percent 3 6" xfId="4666" xr:uid="{00000000-0005-0000-0000-00003B120000}"/>
    <cellStyle name="Percent 3 7" xfId="4667" xr:uid="{00000000-0005-0000-0000-00003C120000}"/>
    <cellStyle name="Percent 3 8" xfId="4668" xr:uid="{00000000-0005-0000-0000-00003D120000}"/>
    <cellStyle name="Percent 4" xfId="4669" xr:uid="{00000000-0005-0000-0000-00003E120000}"/>
    <cellStyle name="Percent 4 2" xfId="4670" xr:uid="{00000000-0005-0000-0000-00003F120000}"/>
    <cellStyle name="Percent 4 2 2" xfId="4671" xr:uid="{00000000-0005-0000-0000-000040120000}"/>
    <cellStyle name="Percent 4 2 2 2" xfId="4672" xr:uid="{00000000-0005-0000-0000-000041120000}"/>
    <cellStyle name="Percent 4 2 2 2 2" xfId="4673" xr:uid="{00000000-0005-0000-0000-000042120000}"/>
    <cellStyle name="Percent 4 2 2 2 2 2" xfId="4674" xr:uid="{00000000-0005-0000-0000-000043120000}"/>
    <cellStyle name="Percent 4 2 2 2 2 3" xfId="4675" xr:uid="{00000000-0005-0000-0000-000044120000}"/>
    <cellStyle name="Percent 4 2 2 2 3" xfId="4676" xr:uid="{00000000-0005-0000-0000-000045120000}"/>
    <cellStyle name="Percent 4 2 2 2 4" xfId="4677" xr:uid="{00000000-0005-0000-0000-000046120000}"/>
    <cellStyle name="Percent 4 2 2 3" xfId="4678" xr:uid="{00000000-0005-0000-0000-000047120000}"/>
    <cellStyle name="Percent 4 2 2 3 2" xfId="4679" xr:uid="{00000000-0005-0000-0000-000048120000}"/>
    <cellStyle name="Percent 4 2 2 3 3" xfId="4680" xr:uid="{00000000-0005-0000-0000-000049120000}"/>
    <cellStyle name="Percent 4 2 2 4" xfId="4681" xr:uid="{00000000-0005-0000-0000-00004A120000}"/>
    <cellStyle name="Percent 4 2 2 5" xfId="4682" xr:uid="{00000000-0005-0000-0000-00004B120000}"/>
    <cellStyle name="Percent 4 2 3" xfId="4683" xr:uid="{00000000-0005-0000-0000-00004C120000}"/>
    <cellStyle name="Percent 4 2 4" xfId="4684" xr:uid="{00000000-0005-0000-0000-00004D120000}"/>
    <cellStyle name="Percent 4 2 4 2" xfId="4685" xr:uid="{00000000-0005-0000-0000-00004E120000}"/>
    <cellStyle name="Percent 4 2 4 2 2" xfId="4686" xr:uid="{00000000-0005-0000-0000-00004F120000}"/>
    <cellStyle name="Percent 4 2 4 2 3" xfId="4687" xr:uid="{00000000-0005-0000-0000-000050120000}"/>
    <cellStyle name="Percent 4 2 4 3" xfId="4688" xr:uid="{00000000-0005-0000-0000-000051120000}"/>
    <cellStyle name="Percent 4 2 4 4" xfId="4689" xr:uid="{00000000-0005-0000-0000-000052120000}"/>
    <cellStyle name="Percent 4 2 5" xfId="4690" xr:uid="{00000000-0005-0000-0000-000053120000}"/>
    <cellStyle name="Percent 4 3" xfId="4691" xr:uid="{00000000-0005-0000-0000-000054120000}"/>
    <cellStyle name="Percent 4 3 2" xfId="4692" xr:uid="{00000000-0005-0000-0000-000055120000}"/>
    <cellStyle name="Percent 4 3 2 2" xfId="4693" xr:uid="{00000000-0005-0000-0000-000056120000}"/>
    <cellStyle name="Percent 4 3 2 2 2" xfId="4694" xr:uid="{00000000-0005-0000-0000-000057120000}"/>
    <cellStyle name="Percent 4 3 2 2 3" xfId="4695" xr:uid="{00000000-0005-0000-0000-000058120000}"/>
    <cellStyle name="Percent 4 3 2 3" xfId="4696" xr:uid="{00000000-0005-0000-0000-000059120000}"/>
    <cellStyle name="Percent 4 3 2 4" xfId="4697" xr:uid="{00000000-0005-0000-0000-00005A120000}"/>
    <cellStyle name="Percent 4 3 3" xfId="4698" xr:uid="{00000000-0005-0000-0000-00005B120000}"/>
    <cellStyle name="Percent 4 4" xfId="4699" xr:uid="{00000000-0005-0000-0000-00005C120000}"/>
    <cellStyle name="Percent 4 5" xfId="4700" xr:uid="{00000000-0005-0000-0000-00005D120000}"/>
    <cellStyle name="Percent 4 5 2" xfId="4701" xr:uid="{00000000-0005-0000-0000-00005E120000}"/>
    <cellStyle name="Percent 4 5 2 2" xfId="4702" xr:uid="{00000000-0005-0000-0000-00005F120000}"/>
    <cellStyle name="Percent 4 5 2 3" xfId="4703" xr:uid="{00000000-0005-0000-0000-000060120000}"/>
    <cellStyle name="Percent 4 5 3" xfId="4704" xr:uid="{00000000-0005-0000-0000-000061120000}"/>
    <cellStyle name="Percent 4 5 4" xfId="4705" xr:uid="{00000000-0005-0000-0000-000062120000}"/>
    <cellStyle name="Percent 4 6" xfId="4706" xr:uid="{00000000-0005-0000-0000-000063120000}"/>
    <cellStyle name="Percent 4 6 2" xfId="4707" xr:uid="{00000000-0005-0000-0000-000064120000}"/>
    <cellStyle name="Percent 4 6 3" xfId="4708" xr:uid="{00000000-0005-0000-0000-000065120000}"/>
    <cellStyle name="Percent 4 7" xfId="4709" xr:uid="{00000000-0005-0000-0000-000066120000}"/>
    <cellStyle name="Percent 4 8" xfId="4710" xr:uid="{00000000-0005-0000-0000-000067120000}"/>
    <cellStyle name="Percent 5" xfId="4711" xr:uid="{00000000-0005-0000-0000-000068120000}"/>
    <cellStyle name="Percent 5 2" xfId="4712" xr:uid="{00000000-0005-0000-0000-000069120000}"/>
    <cellStyle name="Percent 5 3" xfId="4713" xr:uid="{00000000-0005-0000-0000-00006A120000}"/>
    <cellStyle name="Percent 5 4" xfId="4714" xr:uid="{00000000-0005-0000-0000-00006B120000}"/>
    <cellStyle name="Percent 5 5" xfId="4715" xr:uid="{00000000-0005-0000-0000-00006C120000}"/>
    <cellStyle name="Percent 5 5 2" xfId="4716" xr:uid="{00000000-0005-0000-0000-00006D120000}"/>
    <cellStyle name="Percent 5 5 2 2" xfId="4717" xr:uid="{00000000-0005-0000-0000-00006E120000}"/>
    <cellStyle name="Percent 5 5 2 3" xfId="4718" xr:uid="{00000000-0005-0000-0000-00006F120000}"/>
    <cellStyle name="Percent 5 5 3" xfId="4719" xr:uid="{00000000-0005-0000-0000-000070120000}"/>
    <cellStyle name="Percent 5 5 4" xfId="4720" xr:uid="{00000000-0005-0000-0000-000071120000}"/>
    <cellStyle name="Percent 5 6" xfId="4721" xr:uid="{00000000-0005-0000-0000-000072120000}"/>
    <cellStyle name="Percent 6" xfId="4722" xr:uid="{00000000-0005-0000-0000-000073120000}"/>
    <cellStyle name="Percent 6 2" xfId="4723" xr:uid="{00000000-0005-0000-0000-000074120000}"/>
    <cellStyle name="Percent 6 2 2" xfId="4724" xr:uid="{00000000-0005-0000-0000-000075120000}"/>
    <cellStyle name="Percent 6 2 3" xfId="4725" xr:uid="{00000000-0005-0000-0000-000076120000}"/>
    <cellStyle name="Percent 6 3" xfId="4726" xr:uid="{00000000-0005-0000-0000-000077120000}"/>
    <cellStyle name="Percent 6 4" xfId="4727" xr:uid="{00000000-0005-0000-0000-000078120000}"/>
    <cellStyle name="Percent 7" xfId="4728" xr:uid="{00000000-0005-0000-0000-000079120000}"/>
    <cellStyle name="Percent 7 2" xfId="4729" xr:uid="{00000000-0005-0000-0000-00007A120000}"/>
    <cellStyle name="Percent 7 2 2" xfId="4730" xr:uid="{00000000-0005-0000-0000-00007B120000}"/>
    <cellStyle name="Percent 7 2 3" xfId="4731" xr:uid="{00000000-0005-0000-0000-00007C120000}"/>
    <cellStyle name="Percent 7 3" xfId="4732" xr:uid="{00000000-0005-0000-0000-00007D120000}"/>
    <cellStyle name="Percent 7 4" xfId="4733" xr:uid="{00000000-0005-0000-0000-00007E120000}"/>
    <cellStyle name="Percent 8" xfId="4734" xr:uid="{00000000-0005-0000-0000-00007F120000}"/>
    <cellStyle name="Percent 8 2" xfId="4735" xr:uid="{00000000-0005-0000-0000-000080120000}"/>
    <cellStyle name="Percent 8 3" xfId="4736" xr:uid="{00000000-0005-0000-0000-000081120000}"/>
    <cellStyle name="Percent 8 3 2" xfId="4737" xr:uid="{00000000-0005-0000-0000-000082120000}"/>
    <cellStyle name="Percent 8 3 3" xfId="4738" xr:uid="{00000000-0005-0000-0000-000083120000}"/>
    <cellStyle name="Percent 8 4" xfId="4739" xr:uid="{00000000-0005-0000-0000-000084120000}"/>
    <cellStyle name="Percent 8 4 2" xfId="4740" xr:uid="{00000000-0005-0000-0000-000085120000}"/>
    <cellStyle name="Percent 8 4 3" xfId="4741" xr:uid="{00000000-0005-0000-0000-000086120000}"/>
    <cellStyle name="Percent 8 5" xfId="4742" xr:uid="{00000000-0005-0000-0000-000087120000}"/>
    <cellStyle name="Percent 8 5 2" xfId="4743" xr:uid="{00000000-0005-0000-0000-000088120000}"/>
    <cellStyle name="Percent 8 5 3" xfId="4744" xr:uid="{00000000-0005-0000-0000-000089120000}"/>
    <cellStyle name="Percent 8 5 3 2" xfId="4745" xr:uid="{00000000-0005-0000-0000-00008A120000}"/>
    <cellStyle name="Percent 8 6" xfId="4746" xr:uid="{00000000-0005-0000-0000-00008B120000}"/>
    <cellStyle name="Percent 8 6 2" xfId="4747" xr:uid="{00000000-0005-0000-0000-00008C120000}"/>
    <cellStyle name="Percent 8 6 3" xfId="4748" xr:uid="{00000000-0005-0000-0000-00008D120000}"/>
    <cellStyle name="Percent 9" xfId="4749" xr:uid="{00000000-0005-0000-0000-00008E120000}"/>
    <cellStyle name="Percent 9 2" xfId="4750" xr:uid="{00000000-0005-0000-0000-00008F120000}"/>
    <cellStyle name="Percent 9 2 2" xfId="4751" xr:uid="{00000000-0005-0000-0000-000090120000}"/>
    <cellStyle name="Percent 9 2 3" xfId="4752" xr:uid="{00000000-0005-0000-0000-000091120000}"/>
    <cellStyle name="Percent 9 3" xfId="4753" xr:uid="{00000000-0005-0000-0000-000092120000}"/>
    <cellStyle name="Percent 9 4" xfId="4754" xr:uid="{00000000-0005-0000-0000-000093120000}"/>
    <cellStyle name="PSChar" xfId="4755" xr:uid="{00000000-0005-0000-0000-000094120000}"/>
    <cellStyle name="PSHeading" xfId="4756" xr:uid="{00000000-0005-0000-0000-000095120000}"/>
    <cellStyle name="Title 10" xfId="4757" xr:uid="{00000000-0005-0000-0000-000096120000}"/>
    <cellStyle name="Title 11" xfId="4758" xr:uid="{00000000-0005-0000-0000-000097120000}"/>
    <cellStyle name="Title 12" xfId="4759" xr:uid="{00000000-0005-0000-0000-000098120000}"/>
    <cellStyle name="Title 13" xfId="4760" xr:uid="{00000000-0005-0000-0000-000099120000}"/>
    <cellStyle name="Title 14" xfId="4761" xr:uid="{00000000-0005-0000-0000-00009A120000}"/>
    <cellStyle name="Title 15" xfId="4762" xr:uid="{00000000-0005-0000-0000-00009B120000}"/>
    <cellStyle name="Title 16" xfId="4763" xr:uid="{00000000-0005-0000-0000-00009C120000}"/>
    <cellStyle name="Title 17" xfId="4764" xr:uid="{00000000-0005-0000-0000-00009D120000}"/>
    <cellStyle name="Title 18" xfId="4765" xr:uid="{00000000-0005-0000-0000-00009E120000}"/>
    <cellStyle name="Title 19" xfId="4766" xr:uid="{00000000-0005-0000-0000-00009F120000}"/>
    <cellStyle name="Title 2" xfId="4767" xr:uid="{00000000-0005-0000-0000-0000A0120000}"/>
    <cellStyle name="Title 20" xfId="4768" xr:uid="{00000000-0005-0000-0000-0000A1120000}"/>
    <cellStyle name="Title 21" xfId="4769" xr:uid="{00000000-0005-0000-0000-0000A2120000}"/>
    <cellStyle name="Title 22" xfId="4770" xr:uid="{00000000-0005-0000-0000-0000A3120000}"/>
    <cellStyle name="Title 23" xfId="4771" xr:uid="{00000000-0005-0000-0000-0000A4120000}"/>
    <cellStyle name="Title 3" xfId="4772" xr:uid="{00000000-0005-0000-0000-0000A5120000}"/>
    <cellStyle name="Title 4" xfId="4773" xr:uid="{00000000-0005-0000-0000-0000A6120000}"/>
    <cellStyle name="Title 5" xfId="4774" xr:uid="{00000000-0005-0000-0000-0000A7120000}"/>
    <cellStyle name="Title 6" xfId="4775" xr:uid="{00000000-0005-0000-0000-0000A8120000}"/>
    <cellStyle name="Title 7" xfId="4776" xr:uid="{00000000-0005-0000-0000-0000A9120000}"/>
    <cellStyle name="Title 8" xfId="4777" xr:uid="{00000000-0005-0000-0000-0000AA120000}"/>
    <cellStyle name="Title 9" xfId="4778" xr:uid="{00000000-0005-0000-0000-0000AB120000}"/>
    <cellStyle name="Total 10" xfId="4779" xr:uid="{00000000-0005-0000-0000-0000AC120000}"/>
    <cellStyle name="Total 10 2" xfId="4780" xr:uid="{00000000-0005-0000-0000-0000AD120000}"/>
    <cellStyle name="Total 10 2 2" xfId="4781" xr:uid="{00000000-0005-0000-0000-0000AE120000}"/>
    <cellStyle name="Total 10 2 2 2" xfId="4782" xr:uid="{00000000-0005-0000-0000-0000AF120000}"/>
    <cellStyle name="Total 10 2 2 3" xfId="4783" xr:uid="{00000000-0005-0000-0000-0000B0120000}"/>
    <cellStyle name="Total 10 2 3" xfId="4784" xr:uid="{00000000-0005-0000-0000-0000B1120000}"/>
    <cellStyle name="Total 10 2 4" xfId="4785" xr:uid="{00000000-0005-0000-0000-0000B2120000}"/>
    <cellStyle name="Total 10 3" xfId="4786" xr:uid="{00000000-0005-0000-0000-0000B3120000}"/>
    <cellStyle name="Total 10 3 2" xfId="4787" xr:uid="{00000000-0005-0000-0000-0000B4120000}"/>
    <cellStyle name="Total 10 3 2 2" xfId="4788" xr:uid="{00000000-0005-0000-0000-0000B5120000}"/>
    <cellStyle name="Total 10 3 2 3" xfId="4789" xr:uid="{00000000-0005-0000-0000-0000B6120000}"/>
    <cellStyle name="Total 10 3 3" xfId="4790" xr:uid="{00000000-0005-0000-0000-0000B7120000}"/>
    <cellStyle name="Total 10 3 4" xfId="4791" xr:uid="{00000000-0005-0000-0000-0000B8120000}"/>
    <cellStyle name="Total 10 4" xfId="4792" xr:uid="{00000000-0005-0000-0000-0000B9120000}"/>
    <cellStyle name="Total 10 4 2" xfId="4793" xr:uid="{00000000-0005-0000-0000-0000BA120000}"/>
    <cellStyle name="Total 10 4 2 2" xfId="4794" xr:uid="{00000000-0005-0000-0000-0000BB120000}"/>
    <cellStyle name="Total 10 4 2 3" xfId="4795" xr:uid="{00000000-0005-0000-0000-0000BC120000}"/>
    <cellStyle name="Total 10 4 3" xfId="4796" xr:uid="{00000000-0005-0000-0000-0000BD120000}"/>
    <cellStyle name="Total 10 4 4" xfId="4797" xr:uid="{00000000-0005-0000-0000-0000BE120000}"/>
    <cellStyle name="Total 10 5" xfId="4798" xr:uid="{00000000-0005-0000-0000-0000BF120000}"/>
    <cellStyle name="Total 10 5 2" xfId="4799" xr:uid="{00000000-0005-0000-0000-0000C0120000}"/>
    <cellStyle name="Total 10 5 2 2" xfId="4800" xr:uid="{00000000-0005-0000-0000-0000C1120000}"/>
    <cellStyle name="Total 10 5 2 3" xfId="4801" xr:uid="{00000000-0005-0000-0000-0000C2120000}"/>
    <cellStyle name="Total 10 5 3" xfId="4802" xr:uid="{00000000-0005-0000-0000-0000C3120000}"/>
    <cellStyle name="Total 10 5 4" xfId="4803" xr:uid="{00000000-0005-0000-0000-0000C4120000}"/>
    <cellStyle name="Total 10 6" xfId="4804" xr:uid="{00000000-0005-0000-0000-0000C5120000}"/>
    <cellStyle name="Total 10 6 2" xfId="4805" xr:uid="{00000000-0005-0000-0000-0000C6120000}"/>
    <cellStyle name="Total 10 6 3" xfId="4806" xr:uid="{00000000-0005-0000-0000-0000C7120000}"/>
    <cellStyle name="Total 10 7" xfId="4807" xr:uid="{00000000-0005-0000-0000-0000C8120000}"/>
    <cellStyle name="Total 10 8" xfId="4808" xr:uid="{00000000-0005-0000-0000-0000C9120000}"/>
    <cellStyle name="Total 11" xfId="4809" xr:uid="{00000000-0005-0000-0000-0000CA120000}"/>
    <cellStyle name="Total 11 2" xfId="4810" xr:uid="{00000000-0005-0000-0000-0000CB120000}"/>
    <cellStyle name="Total 11 2 2" xfId="4811" xr:uid="{00000000-0005-0000-0000-0000CC120000}"/>
    <cellStyle name="Total 11 2 2 2" xfId="4812" xr:uid="{00000000-0005-0000-0000-0000CD120000}"/>
    <cellStyle name="Total 11 2 2 3" xfId="4813" xr:uid="{00000000-0005-0000-0000-0000CE120000}"/>
    <cellStyle name="Total 11 2 3" xfId="4814" xr:uid="{00000000-0005-0000-0000-0000CF120000}"/>
    <cellStyle name="Total 11 2 4" xfId="4815" xr:uid="{00000000-0005-0000-0000-0000D0120000}"/>
    <cellStyle name="Total 11 3" xfId="4816" xr:uid="{00000000-0005-0000-0000-0000D1120000}"/>
    <cellStyle name="Total 11 3 2" xfId="4817" xr:uid="{00000000-0005-0000-0000-0000D2120000}"/>
    <cellStyle name="Total 11 3 2 2" xfId="4818" xr:uid="{00000000-0005-0000-0000-0000D3120000}"/>
    <cellStyle name="Total 11 3 2 3" xfId="4819" xr:uid="{00000000-0005-0000-0000-0000D4120000}"/>
    <cellStyle name="Total 11 3 3" xfId="4820" xr:uid="{00000000-0005-0000-0000-0000D5120000}"/>
    <cellStyle name="Total 11 3 4" xfId="4821" xr:uid="{00000000-0005-0000-0000-0000D6120000}"/>
    <cellStyle name="Total 11 4" xfId="4822" xr:uid="{00000000-0005-0000-0000-0000D7120000}"/>
    <cellStyle name="Total 11 4 2" xfId="4823" xr:uid="{00000000-0005-0000-0000-0000D8120000}"/>
    <cellStyle name="Total 11 4 2 2" xfId="4824" xr:uid="{00000000-0005-0000-0000-0000D9120000}"/>
    <cellStyle name="Total 11 4 2 3" xfId="4825" xr:uid="{00000000-0005-0000-0000-0000DA120000}"/>
    <cellStyle name="Total 11 4 3" xfId="4826" xr:uid="{00000000-0005-0000-0000-0000DB120000}"/>
    <cellStyle name="Total 11 4 4" xfId="4827" xr:uid="{00000000-0005-0000-0000-0000DC120000}"/>
    <cellStyle name="Total 11 5" xfId="4828" xr:uid="{00000000-0005-0000-0000-0000DD120000}"/>
    <cellStyle name="Total 11 5 2" xfId="4829" xr:uid="{00000000-0005-0000-0000-0000DE120000}"/>
    <cellStyle name="Total 11 5 2 2" xfId="4830" xr:uid="{00000000-0005-0000-0000-0000DF120000}"/>
    <cellStyle name="Total 11 5 2 3" xfId="4831" xr:uid="{00000000-0005-0000-0000-0000E0120000}"/>
    <cellStyle name="Total 11 5 3" xfId="4832" xr:uid="{00000000-0005-0000-0000-0000E1120000}"/>
    <cellStyle name="Total 11 5 4" xfId="4833" xr:uid="{00000000-0005-0000-0000-0000E2120000}"/>
    <cellStyle name="Total 11 6" xfId="4834" xr:uid="{00000000-0005-0000-0000-0000E3120000}"/>
    <cellStyle name="Total 11 6 2" xfId="4835" xr:uid="{00000000-0005-0000-0000-0000E4120000}"/>
    <cellStyle name="Total 11 6 3" xfId="4836" xr:uid="{00000000-0005-0000-0000-0000E5120000}"/>
    <cellStyle name="Total 11 7" xfId="4837" xr:uid="{00000000-0005-0000-0000-0000E6120000}"/>
    <cellStyle name="Total 11 8" xfId="4838" xr:uid="{00000000-0005-0000-0000-0000E7120000}"/>
    <cellStyle name="Total 12" xfId="4839" xr:uid="{00000000-0005-0000-0000-0000E8120000}"/>
    <cellStyle name="Total 12 2" xfId="4840" xr:uid="{00000000-0005-0000-0000-0000E9120000}"/>
    <cellStyle name="Total 12 2 2" xfId="4841" xr:uid="{00000000-0005-0000-0000-0000EA120000}"/>
    <cellStyle name="Total 12 2 2 2" xfId="4842" xr:uid="{00000000-0005-0000-0000-0000EB120000}"/>
    <cellStyle name="Total 12 2 2 3" xfId="4843" xr:uid="{00000000-0005-0000-0000-0000EC120000}"/>
    <cellStyle name="Total 12 2 3" xfId="4844" xr:uid="{00000000-0005-0000-0000-0000ED120000}"/>
    <cellStyle name="Total 12 2 4" xfId="4845" xr:uid="{00000000-0005-0000-0000-0000EE120000}"/>
    <cellStyle name="Total 12 3" xfId="4846" xr:uid="{00000000-0005-0000-0000-0000EF120000}"/>
    <cellStyle name="Total 12 3 2" xfId="4847" xr:uid="{00000000-0005-0000-0000-0000F0120000}"/>
    <cellStyle name="Total 12 3 2 2" xfId="4848" xr:uid="{00000000-0005-0000-0000-0000F1120000}"/>
    <cellStyle name="Total 12 3 2 3" xfId="4849" xr:uid="{00000000-0005-0000-0000-0000F2120000}"/>
    <cellStyle name="Total 12 3 3" xfId="4850" xr:uid="{00000000-0005-0000-0000-0000F3120000}"/>
    <cellStyle name="Total 12 3 4" xfId="4851" xr:uid="{00000000-0005-0000-0000-0000F4120000}"/>
    <cellStyle name="Total 12 4" xfId="4852" xr:uid="{00000000-0005-0000-0000-0000F5120000}"/>
    <cellStyle name="Total 12 4 2" xfId="4853" xr:uid="{00000000-0005-0000-0000-0000F6120000}"/>
    <cellStyle name="Total 12 4 2 2" xfId="4854" xr:uid="{00000000-0005-0000-0000-0000F7120000}"/>
    <cellStyle name="Total 12 4 2 3" xfId="4855" xr:uid="{00000000-0005-0000-0000-0000F8120000}"/>
    <cellStyle name="Total 12 4 3" xfId="4856" xr:uid="{00000000-0005-0000-0000-0000F9120000}"/>
    <cellStyle name="Total 12 4 4" xfId="4857" xr:uid="{00000000-0005-0000-0000-0000FA120000}"/>
    <cellStyle name="Total 12 5" xfId="4858" xr:uid="{00000000-0005-0000-0000-0000FB120000}"/>
    <cellStyle name="Total 12 5 2" xfId="4859" xr:uid="{00000000-0005-0000-0000-0000FC120000}"/>
    <cellStyle name="Total 12 5 2 2" xfId="4860" xr:uid="{00000000-0005-0000-0000-0000FD120000}"/>
    <cellStyle name="Total 12 5 2 3" xfId="4861" xr:uid="{00000000-0005-0000-0000-0000FE120000}"/>
    <cellStyle name="Total 12 5 3" xfId="4862" xr:uid="{00000000-0005-0000-0000-0000FF120000}"/>
    <cellStyle name="Total 12 5 4" xfId="4863" xr:uid="{00000000-0005-0000-0000-000000130000}"/>
    <cellStyle name="Total 12 6" xfId="4864" xr:uid="{00000000-0005-0000-0000-000001130000}"/>
    <cellStyle name="Total 12 6 2" xfId="4865" xr:uid="{00000000-0005-0000-0000-000002130000}"/>
    <cellStyle name="Total 12 6 3" xfId="4866" xr:uid="{00000000-0005-0000-0000-000003130000}"/>
    <cellStyle name="Total 12 7" xfId="4867" xr:uid="{00000000-0005-0000-0000-000004130000}"/>
    <cellStyle name="Total 12 8" xfId="4868" xr:uid="{00000000-0005-0000-0000-000005130000}"/>
    <cellStyle name="Total 13" xfId="4869" xr:uid="{00000000-0005-0000-0000-000006130000}"/>
    <cellStyle name="Total 13 2" xfId="4870" xr:uid="{00000000-0005-0000-0000-000007130000}"/>
    <cellStyle name="Total 13 2 2" xfId="4871" xr:uid="{00000000-0005-0000-0000-000008130000}"/>
    <cellStyle name="Total 13 2 2 2" xfId="4872" xr:uid="{00000000-0005-0000-0000-000009130000}"/>
    <cellStyle name="Total 13 2 2 3" xfId="4873" xr:uid="{00000000-0005-0000-0000-00000A130000}"/>
    <cellStyle name="Total 13 2 3" xfId="4874" xr:uid="{00000000-0005-0000-0000-00000B130000}"/>
    <cellStyle name="Total 13 2 4" xfId="4875" xr:uid="{00000000-0005-0000-0000-00000C130000}"/>
    <cellStyle name="Total 13 3" xfId="4876" xr:uid="{00000000-0005-0000-0000-00000D130000}"/>
    <cellStyle name="Total 13 3 2" xfId="4877" xr:uid="{00000000-0005-0000-0000-00000E130000}"/>
    <cellStyle name="Total 13 3 2 2" xfId="4878" xr:uid="{00000000-0005-0000-0000-00000F130000}"/>
    <cellStyle name="Total 13 3 2 3" xfId="4879" xr:uid="{00000000-0005-0000-0000-000010130000}"/>
    <cellStyle name="Total 13 3 3" xfId="4880" xr:uid="{00000000-0005-0000-0000-000011130000}"/>
    <cellStyle name="Total 13 3 4" xfId="4881" xr:uid="{00000000-0005-0000-0000-000012130000}"/>
    <cellStyle name="Total 13 4" xfId="4882" xr:uid="{00000000-0005-0000-0000-000013130000}"/>
    <cellStyle name="Total 13 4 2" xfId="4883" xr:uid="{00000000-0005-0000-0000-000014130000}"/>
    <cellStyle name="Total 13 4 2 2" xfId="4884" xr:uid="{00000000-0005-0000-0000-000015130000}"/>
    <cellStyle name="Total 13 4 2 3" xfId="4885" xr:uid="{00000000-0005-0000-0000-000016130000}"/>
    <cellStyle name="Total 13 4 3" xfId="4886" xr:uid="{00000000-0005-0000-0000-000017130000}"/>
    <cellStyle name="Total 13 4 4" xfId="4887" xr:uid="{00000000-0005-0000-0000-000018130000}"/>
    <cellStyle name="Total 13 5" xfId="4888" xr:uid="{00000000-0005-0000-0000-000019130000}"/>
    <cellStyle name="Total 13 5 2" xfId="4889" xr:uid="{00000000-0005-0000-0000-00001A130000}"/>
    <cellStyle name="Total 13 5 2 2" xfId="4890" xr:uid="{00000000-0005-0000-0000-00001B130000}"/>
    <cellStyle name="Total 13 5 2 3" xfId="4891" xr:uid="{00000000-0005-0000-0000-00001C130000}"/>
    <cellStyle name="Total 13 5 3" xfId="4892" xr:uid="{00000000-0005-0000-0000-00001D130000}"/>
    <cellStyle name="Total 13 5 4" xfId="4893" xr:uid="{00000000-0005-0000-0000-00001E130000}"/>
    <cellStyle name="Total 13 6" xfId="4894" xr:uid="{00000000-0005-0000-0000-00001F130000}"/>
    <cellStyle name="Total 13 6 2" xfId="4895" xr:uid="{00000000-0005-0000-0000-000020130000}"/>
    <cellStyle name="Total 13 6 3" xfId="4896" xr:uid="{00000000-0005-0000-0000-000021130000}"/>
    <cellStyle name="Total 13 7" xfId="4897" xr:uid="{00000000-0005-0000-0000-000022130000}"/>
    <cellStyle name="Total 13 8" xfId="4898" xr:uid="{00000000-0005-0000-0000-000023130000}"/>
    <cellStyle name="Total 14" xfId="4899" xr:uid="{00000000-0005-0000-0000-000024130000}"/>
    <cellStyle name="Total 14 2" xfId="4900" xr:uid="{00000000-0005-0000-0000-000025130000}"/>
    <cellStyle name="Total 14 2 2" xfId="4901" xr:uid="{00000000-0005-0000-0000-000026130000}"/>
    <cellStyle name="Total 14 2 2 2" xfId="4902" xr:uid="{00000000-0005-0000-0000-000027130000}"/>
    <cellStyle name="Total 14 2 2 3" xfId="4903" xr:uid="{00000000-0005-0000-0000-000028130000}"/>
    <cellStyle name="Total 14 2 3" xfId="4904" xr:uid="{00000000-0005-0000-0000-000029130000}"/>
    <cellStyle name="Total 14 2 4" xfId="4905" xr:uid="{00000000-0005-0000-0000-00002A130000}"/>
    <cellStyle name="Total 14 3" xfId="4906" xr:uid="{00000000-0005-0000-0000-00002B130000}"/>
    <cellStyle name="Total 14 3 2" xfId="4907" xr:uid="{00000000-0005-0000-0000-00002C130000}"/>
    <cellStyle name="Total 14 3 2 2" xfId="4908" xr:uid="{00000000-0005-0000-0000-00002D130000}"/>
    <cellStyle name="Total 14 3 2 3" xfId="4909" xr:uid="{00000000-0005-0000-0000-00002E130000}"/>
    <cellStyle name="Total 14 3 3" xfId="4910" xr:uid="{00000000-0005-0000-0000-00002F130000}"/>
    <cellStyle name="Total 14 3 4" xfId="4911" xr:uid="{00000000-0005-0000-0000-000030130000}"/>
    <cellStyle name="Total 14 4" xfId="4912" xr:uid="{00000000-0005-0000-0000-000031130000}"/>
    <cellStyle name="Total 14 4 2" xfId="4913" xr:uid="{00000000-0005-0000-0000-000032130000}"/>
    <cellStyle name="Total 14 4 2 2" xfId="4914" xr:uid="{00000000-0005-0000-0000-000033130000}"/>
    <cellStyle name="Total 14 4 2 3" xfId="4915" xr:uid="{00000000-0005-0000-0000-000034130000}"/>
    <cellStyle name="Total 14 4 3" xfId="4916" xr:uid="{00000000-0005-0000-0000-000035130000}"/>
    <cellStyle name="Total 14 4 4" xfId="4917" xr:uid="{00000000-0005-0000-0000-000036130000}"/>
    <cellStyle name="Total 14 5" xfId="4918" xr:uid="{00000000-0005-0000-0000-000037130000}"/>
    <cellStyle name="Total 14 5 2" xfId="4919" xr:uid="{00000000-0005-0000-0000-000038130000}"/>
    <cellStyle name="Total 14 5 2 2" xfId="4920" xr:uid="{00000000-0005-0000-0000-000039130000}"/>
    <cellStyle name="Total 14 5 2 3" xfId="4921" xr:uid="{00000000-0005-0000-0000-00003A130000}"/>
    <cellStyle name="Total 14 5 3" xfId="4922" xr:uid="{00000000-0005-0000-0000-00003B130000}"/>
    <cellStyle name="Total 14 5 4" xfId="4923" xr:uid="{00000000-0005-0000-0000-00003C130000}"/>
    <cellStyle name="Total 14 6" xfId="4924" xr:uid="{00000000-0005-0000-0000-00003D130000}"/>
    <cellStyle name="Total 14 6 2" xfId="4925" xr:uid="{00000000-0005-0000-0000-00003E130000}"/>
    <cellStyle name="Total 14 6 3" xfId="4926" xr:uid="{00000000-0005-0000-0000-00003F130000}"/>
    <cellStyle name="Total 14 7" xfId="4927" xr:uid="{00000000-0005-0000-0000-000040130000}"/>
    <cellStyle name="Total 14 8" xfId="4928" xr:uid="{00000000-0005-0000-0000-000041130000}"/>
    <cellStyle name="Total 15" xfId="4929" xr:uid="{00000000-0005-0000-0000-000042130000}"/>
    <cellStyle name="Total 15 2" xfId="4930" xr:uid="{00000000-0005-0000-0000-000043130000}"/>
    <cellStyle name="Total 15 2 2" xfId="4931" xr:uid="{00000000-0005-0000-0000-000044130000}"/>
    <cellStyle name="Total 15 2 2 2" xfId="4932" xr:uid="{00000000-0005-0000-0000-000045130000}"/>
    <cellStyle name="Total 15 2 2 3" xfId="4933" xr:uid="{00000000-0005-0000-0000-000046130000}"/>
    <cellStyle name="Total 15 2 3" xfId="4934" xr:uid="{00000000-0005-0000-0000-000047130000}"/>
    <cellStyle name="Total 15 2 4" xfId="4935" xr:uid="{00000000-0005-0000-0000-000048130000}"/>
    <cellStyle name="Total 15 3" xfId="4936" xr:uid="{00000000-0005-0000-0000-000049130000}"/>
    <cellStyle name="Total 15 3 2" xfId="4937" xr:uid="{00000000-0005-0000-0000-00004A130000}"/>
    <cellStyle name="Total 15 3 2 2" xfId="4938" xr:uid="{00000000-0005-0000-0000-00004B130000}"/>
    <cellStyle name="Total 15 3 2 3" xfId="4939" xr:uid="{00000000-0005-0000-0000-00004C130000}"/>
    <cellStyle name="Total 15 3 3" xfId="4940" xr:uid="{00000000-0005-0000-0000-00004D130000}"/>
    <cellStyle name="Total 15 3 4" xfId="4941" xr:uid="{00000000-0005-0000-0000-00004E130000}"/>
    <cellStyle name="Total 15 4" xfId="4942" xr:uid="{00000000-0005-0000-0000-00004F130000}"/>
    <cellStyle name="Total 15 4 2" xfId="4943" xr:uid="{00000000-0005-0000-0000-000050130000}"/>
    <cellStyle name="Total 15 4 2 2" xfId="4944" xr:uid="{00000000-0005-0000-0000-000051130000}"/>
    <cellStyle name="Total 15 4 2 3" xfId="4945" xr:uid="{00000000-0005-0000-0000-000052130000}"/>
    <cellStyle name="Total 15 4 3" xfId="4946" xr:uid="{00000000-0005-0000-0000-000053130000}"/>
    <cellStyle name="Total 15 4 4" xfId="4947" xr:uid="{00000000-0005-0000-0000-000054130000}"/>
    <cellStyle name="Total 15 5" xfId="4948" xr:uid="{00000000-0005-0000-0000-000055130000}"/>
    <cellStyle name="Total 15 5 2" xfId="4949" xr:uid="{00000000-0005-0000-0000-000056130000}"/>
    <cellStyle name="Total 15 5 2 2" xfId="4950" xr:uid="{00000000-0005-0000-0000-000057130000}"/>
    <cellStyle name="Total 15 5 2 3" xfId="4951" xr:uid="{00000000-0005-0000-0000-000058130000}"/>
    <cellStyle name="Total 15 5 3" xfId="4952" xr:uid="{00000000-0005-0000-0000-000059130000}"/>
    <cellStyle name="Total 15 5 4" xfId="4953" xr:uid="{00000000-0005-0000-0000-00005A130000}"/>
    <cellStyle name="Total 15 6" xfId="4954" xr:uid="{00000000-0005-0000-0000-00005B130000}"/>
    <cellStyle name="Total 15 6 2" xfId="4955" xr:uid="{00000000-0005-0000-0000-00005C130000}"/>
    <cellStyle name="Total 15 6 3" xfId="4956" xr:uid="{00000000-0005-0000-0000-00005D130000}"/>
    <cellStyle name="Total 15 7" xfId="4957" xr:uid="{00000000-0005-0000-0000-00005E130000}"/>
    <cellStyle name="Total 15 8" xfId="4958" xr:uid="{00000000-0005-0000-0000-00005F130000}"/>
    <cellStyle name="Total 16" xfId="4959" xr:uid="{00000000-0005-0000-0000-000060130000}"/>
    <cellStyle name="Total 16 2" xfId="4960" xr:uid="{00000000-0005-0000-0000-000061130000}"/>
    <cellStyle name="Total 16 2 2" xfId="4961" xr:uid="{00000000-0005-0000-0000-000062130000}"/>
    <cellStyle name="Total 16 2 2 2" xfId="4962" xr:uid="{00000000-0005-0000-0000-000063130000}"/>
    <cellStyle name="Total 16 2 2 3" xfId="4963" xr:uid="{00000000-0005-0000-0000-000064130000}"/>
    <cellStyle name="Total 16 2 3" xfId="4964" xr:uid="{00000000-0005-0000-0000-000065130000}"/>
    <cellStyle name="Total 16 2 4" xfId="4965" xr:uid="{00000000-0005-0000-0000-000066130000}"/>
    <cellStyle name="Total 16 3" xfId="4966" xr:uid="{00000000-0005-0000-0000-000067130000}"/>
    <cellStyle name="Total 16 3 2" xfId="4967" xr:uid="{00000000-0005-0000-0000-000068130000}"/>
    <cellStyle name="Total 16 3 2 2" xfId="4968" xr:uid="{00000000-0005-0000-0000-000069130000}"/>
    <cellStyle name="Total 16 3 2 3" xfId="4969" xr:uid="{00000000-0005-0000-0000-00006A130000}"/>
    <cellStyle name="Total 16 3 3" xfId="4970" xr:uid="{00000000-0005-0000-0000-00006B130000}"/>
    <cellStyle name="Total 16 3 4" xfId="4971" xr:uid="{00000000-0005-0000-0000-00006C130000}"/>
    <cellStyle name="Total 16 4" xfId="4972" xr:uid="{00000000-0005-0000-0000-00006D130000}"/>
    <cellStyle name="Total 16 4 2" xfId="4973" xr:uid="{00000000-0005-0000-0000-00006E130000}"/>
    <cellStyle name="Total 16 4 2 2" xfId="4974" xr:uid="{00000000-0005-0000-0000-00006F130000}"/>
    <cellStyle name="Total 16 4 2 3" xfId="4975" xr:uid="{00000000-0005-0000-0000-000070130000}"/>
    <cellStyle name="Total 16 4 3" xfId="4976" xr:uid="{00000000-0005-0000-0000-000071130000}"/>
    <cellStyle name="Total 16 4 4" xfId="4977" xr:uid="{00000000-0005-0000-0000-000072130000}"/>
    <cellStyle name="Total 16 5" xfId="4978" xr:uid="{00000000-0005-0000-0000-000073130000}"/>
    <cellStyle name="Total 16 5 2" xfId="4979" xr:uid="{00000000-0005-0000-0000-000074130000}"/>
    <cellStyle name="Total 16 5 2 2" xfId="4980" xr:uid="{00000000-0005-0000-0000-000075130000}"/>
    <cellStyle name="Total 16 5 2 3" xfId="4981" xr:uid="{00000000-0005-0000-0000-000076130000}"/>
    <cellStyle name="Total 16 5 3" xfId="4982" xr:uid="{00000000-0005-0000-0000-000077130000}"/>
    <cellStyle name="Total 16 5 4" xfId="4983" xr:uid="{00000000-0005-0000-0000-000078130000}"/>
    <cellStyle name="Total 16 6" xfId="4984" xr:uid="{00000000-0005-0000-0000-000079130000}"/>
    <cellStyle name="Total 16 6 2" xfId="4985" xr:uid="{00000000-0005-0000-0000-00007A130000}"/>
    <cellStyle name="Total 16 6 3" xfId="4986" xr:uid="{00000000-0005-0000-0000-00007B130000}"/>
    <cellStyle name="Total 16 7" xfId="4987" xr:uid="{00000000-0005-0000-0000-00007C130000}"/>
    <cellStyle name="Total 16 8" xfId="4988" xr:uid="{00000000-0005-0000-0000-00007D130000}"/>
    <cellStyle name="Total 17" xfId="4989" xr:uid="{00000000-0005-0000-0000-00007E130000}"/>
    <cellStyle name="Total 17 2" xfId="4990" xr:uid="{00000000-0005-0000-0000-00007F130000}"/>
    <cellStyle name="Total 17 2 2" xfId="4991" xr:uid="{00000000-0005-0000-0000-000080130000}"/>
    <cellStyle name="Total 17 2 2 2" xfId="4992" xr:uid="{00000000-0005-0000-0000-000081130000}"/>
    <cellStyle name="Total 17 2 2 3" xfId="4993" xr:uid="{00000000-0005-0000-0000-000082130000}"/>
    <cellStyle name="Total 17 2 3" xfId="4994" xr:uid="{00000000-0005-0000-0000-000083130000}"/>
    <cellStyle name="Total 17 2 4" xfId="4995" xr:uid="{00000000-0005-0000-0000-000084130000}"/>
    <cellStyle name="Total 17 3" xfId="4996" xr:uid="{00000000-0005-0000-0000-000085130000}"/>
    <cellStyle name="Total 17 3 2" xfId="4997" xr:uid="{00000000-0005-0000-0000-000086130000}"/>
    <cellStyle name="Total 17 3 2 2" xfId="4998" xr:uid="{00000000-0005-0000-0000-000087130000}"/>
    <cellStyle name="Total 17 3 2 3" xfId="4999" xr:uid="{00000000-0005-0000-0000-000088130000}"/>
    <cellStyle name="Total 17 3 3" xfId="5000" xr:uid="{00000000-0005-0000-0000-000089130000}"/>
    <cellStyle name="Total 17 3 4" xfId="5001" xr:uid="{00000000-0005-0000-0000-00008A130000}"/>
    <cellStyle name="Total 17 4" xfId="5002" xr:uid="{00000000-0005-0000-0000-00008B130000}"/>
    <cellStyle name="Total 17 4 2" xfId="5003" xr:uid="{00000000-0005-0000-0000-00008C130000}"/>
    <cellStyle name="Total 17 4 2 2" xfId="5004" xr:uid="{00000000-0005-0000-0000-00008D130000}"/>
    <cellStyle name="Total 17 4 2 3" xfId="5005" xr:uid="{00000000-0005-0000-0000-00008E130000}"/>
    <cellStyle name="Total 17 4 3" xfId="5006" xr:uid="{00000000-0005-0000-0000-00008F130000}"/>
    <cellStyle name="Total 17 4 4" xfId="5007" xr:uid="{00000000-0005-0000-0000-000090130000}"/>
    <cellStyle name="Total 17 5" xfId="5008" xr:uid="{00000000-0005-0000-0000-000091130000}"/>
    <cellStyle name="Total 17 5 2" xfId="5009" xr:uid="{00000000-0005-0000-0000-000092130000}"/>
    <cellStyle name="Total 17 5 2 2" xfId="5010" xr:uid="{00000000-0005-0000-0000-000093130000}"/>
    <cellStyle name="Total 17 5 2 3" xfId="5011" xr:uid="{00000000-0005-0000-0000-000094130000}"/>
    <cellStyle name="Total 17 5 3" xfId="5012" xr:uid="{00000000-0005-0000-0000-000095130000}"/>
    <cellStyle name="Total 17 5 4" xfId="5013" xr:uid="{00000000-0005-0000-0000-000096130000}"/>
    <cellStyle name="Total 17 6" xfId="5014" xr:uid="{00000000-0005-0000-0000-000097130000}"/>
    <cellStyle name="Total 17 6 2" xfId="5015" xr:uid="{00000000-0005-0000-0000-000098130000}"/>
    <cellStyle name="Total 17 6 3" xfId="5016" xr:uid="{00000000-0005-0000-0000-000099130000}"/>
    <cellStyle name="Total 17 7" xfId="5017" xr:uid="{00000000-0005-0000-0000-00009A130000}"/>
    <cellStyle name="Total 17 8" xfId="5018" xr:uid="{00000000-0005-0000-0000-00009B130000}"/>
    <cellStyle name="Total 18" xfId="5019" xr:uid="{00000000-0005-0000-0000-00009C130000}"/>
    <cellStyle name="Total 18 2" xfId="5020" xr:uid="{00000000-0005-0000-0000-00009D130000}"/>
    <cellStyle name="Total 18 2 2" xfId="5021" xr:uid="{00000000-0005-0000-0000-00009E130000}"/>
    <cellStyle name="Total 18 2 2 2" xfId="5022" xr:uid="{00000000-0005-0000-0000-00009F130000}"/>
    <cellStyle name="Total 18 2 2 3" xfId="5023" xr:uid="{00000000-0005-0000-0000-0000A0130000}"/>
    <cellStyle name="Total 18 2 3" xfId="5024" xr:uid="{00000000-0005-0000-0000-0000A1130000}"/>
    <cellStyle name="Total 18 2 4" xfId="5025" xr:uid="{00000000-0005-0000-0000-0000A2130000}"/>
    <cellStyle name="Total 18 3" xfId="5026" xr:uid="{00000000-0005-0000-0000-0000A3130000}"/>
    <cellStyle name="Total 18 3 2" xfId="5027" xr:uid="{00000000-0005-0000-0000-0000A4130000}"/>
    <cellStyle name="Total 18 3 2 2" xfId="5028" xr:uid="{00000000-0005-0000-0000-0000A5130000}"/>
    <cellStyle name="Total 18 3 2 3" xfId="5029" xr:uid="{00000000-0005-0000-0000-0000A6130000}"/>
    <cellStyle name="Total 18 3 3" xfId="5030" xr:uid="{00000000-0005-0000-0000-0000A7130000}"/>
    <cellStyle name="Total 18 3 4" xfId="5031" xr:uid="{00000000-0005-0000-0000-0000A8130000}"/>
    <cellStyle name="Total 18 4" xfId="5032" xr:uid="{00000000-0005-0000-0000-0000A9130000}"/>
    <cellStyle name="Total 18 4 2" xfId="5033" xr:uid="{00000000-0005-0000-0000-0000AA130000}"/>
    <cellStyle name="Total 18 4 2 2" xfId="5034" xr:uid="{00000000-0005-0000-0000-0000AB130000}"/>
    <cellStyle name="Total 18 4 2 3" xfId="5035" xr:uid="{00000000-0005-0000-0000-0000AC130000}"/>
    <cellStyle name="Total 18 4 3" xfId="5036" xr:uid="{00000000-0005-0000-0000-0000AD130000}"/>
    <cellStyle name="Total 18 4 4" xfId="5037" xr:uid="{00000000-0005-0000-0000-0000AE130000}"/>
    <cellStyle name="Total 18 5" xfId="5038" xr:uid="{00000000-0005-0000-0000-0000AF130000}"/>
    <cellStyle name="Total 18 5 2" xfId="5039" xr:uid="{00000000-0005-0000-0000-0000B0130000}"/>
    <cellStyle name="Total 18 5 2 2" xfId="5040" xr:uid="{00000000-0005-0000-0000-0000B1130000}"/>
    <cellStyle name="Total 18 5 2 3" xfId="5041" xr:uid="{00000000-0005-0000-0000-0000B2130000}"/>
    <cellStyle name="Total 18 5 3" xfId="5042" xr:uid="{00000000-0005-0000-0000-0000B3130000}"/>
    <cellStyle name="Total 18 5 4" xfId="5043" xr:uid="{00000000-0005-0000-0000-0000B4130000}"/>
    <cellStyle name="Total 18 6" xfId="5044" xr:uid="{00000000-0005-0000-0000-0000B5130000}"/>
    <cellStyle name="Total 18 6 2" xfId="5045" xr:uid="{00000000-0005-0000-0000-0000B6130000}"/>
    <cellStyle name="Total 18 6 3" xfId="5046" xr:uid="{00000000-0005-0000-0000-0000B7130000}"/>
    <cellStyle name="Total 18 7" xfId="5047" xr:uid="{00000000-0005-0000-0000-0000B8130000}"/>
    <cellStyle name="Total 18 8" xfId="5048" xr:uid="{00000000-0005-0000-0000-0000B9130000}"/>
    <cellStyle name="Total 19" xfId="5049" xr:uid="{00000000-0005-0000-0000-0000BA130000}"/>
    <cellStyle name="Total 19 2" xfId="5050" xr:uid="{00000000-0005-0000-0000-0000BB130000}"/>
    <cellStyle name="Total 19 2 2" xfId="5051" xr:uid="{00000000-0005-0000-0000-0000BC130000}"/>
    <cellStyle name="Total 19 2 2 2" xfId="5052" xr:uid="{00000000-0005-0000-0000-0000BD130000}"/>
    <cellStyle name="Total 19 2 2 3" xfId="5053" xr:uid="{00000000-0005-0000-0000-0000BE130000}"/>
    <cellStyle name="Total 19 2 3" xfId="5054" xr:uid="{00000000-0005-0000-0000-0000BF130000}"/>
    <cellStyle name="Total 19 2 4" xfId="5055" xr:uid="{00000000-0005-0000-0000-0000C0130000}"/>
    <cellStyle name="Total 19 3" xfId="5056" xr:uid="{00000000-0005-0000-0000-0000C1130000}"/>
    <cellStyle name="Total 19 3 2" xfId="5057" xr:uid="{00000000-0005-0000-0000-0000C2130000}"/>
    <cellStyle name="Total 19 3 2 2" xfId="5058" xr:uid="{00000000-0005-0000-0000-0000C3130000}"/>
    <cellStyle name="Total 19 3 2 3" xfId="5059" xr:uid="{00000000-0005-0000-0000-0000C4130000}"/>
    <cellStyle name="Total 19 3 3" xfId="5060" xr:uid="{00000000-0005-0000-0000-0000C5130000}"/>
    <cellStyle name="Total 19 3 4" xfId="5061" xr:uid="{00000000-0005-0000-0000-0000C6130000}"/>
    <cellStyle name="Total 19 4" xfId="5062" xr:uid="{00000000-0005-0000-0000-0000C7130000}"/>
    <cellStyle name="Total 19 4 2" xfId="5063" xr:uid="{00000000-0005-0000-0000-0000C8130000}"/>
    <cellStyle name="Total 19 4 2 2" xfId="5064" xr:uid="{00000000-0005-0000-0000-0000C9130000}"/>
    <cellStyle name="Total 19 4 2 3" xfId="5065" xr:uid="{00000000-0005-0000-0000-0000CA130000}"/>
    <cellStyle name="Total 19 4 3" xfId="5066" xr:uid="{00000000-0005-0000-0000-0000CB130000}"/>
    <cellStyle name="Total 19 4 4" xfId="5067" xr:uid="{00000000-0005-0000-0000-0000CC130000}"/>
    <cellStyle name="Total 19 5" xfId="5068" xr:uid="{00000000-0005-0000-0000-0000CD130000}"/>
    <cellStyle name="Total 19 5 2" xfId="5069" xr:uid="{00000000-0005-0000-0000-0000CE130000}"/>
    <cellStyle name="Total 19 5 2 2" xfId="5070" xr:uid="{00000000-0005-0000-0000-0000CF130000}"/>
    <cellStyle name="Total 19 5 2 3" xfId="5071" xr:uid="{00000000-0005-0000-0000-0000D0130000}"/>
    <cellStyle name="Total 19 5 3" xfId="5072" xr:uid="{00000000-0005-0000-0000-0000D1130000}"/>
    <cellStyle name="Total 19 5 4" xfId="5073" xr:uid="{00000000-0005-0000-0000-0000D2130000}"/>
    <cellStyle name="Total 19 6" xfId="5074" xr:uid="{00000000-0005-0000-0000-0000D3130000}"/>
    <cellStyle name="Total 19 6 2" xfId="5075" xr:uid="{00000000-0005-0000-0000-0000D4130000}"/>
    <cellStyle name="Total 19 6 3" xfId="5076" xr:uid="{00000000-0005-0000-0000-0000D5130000}"/>
    <cellStyle name="Total 19 7" xfId="5077" xr:uid="{00000000-0005-0000-0000-0000D6130000}"/>
    <cellStyle name="Total 19 8" xfId="5078" xr:uid="{00000000-0005-0000-0000-0000D7130000}"/>
    <cellStyle name="Total 2" xfId="5079" xr:uid="{00000000-0005-0000-0000-0000D8130000}"/>
    <cellStyle name="Total 2 2" xfId="5080" xr:uid="{00000000-0005-0000-0000-0000D9130000}"/>
    <cellStyle name="Total 2 2 2" xfId="5081" xr:uid="{00000000-0005-0000-0000-0000DA130000}"/>
    <cellStyle name="Total 2 2 2 2" xfId="5082" xr:uid="{00000000-0005-0000-0000-0000DB130000}"/>
    <cellStyle name="Total 2 2 2 3" xfId="5083" xr:uid="{00000000-0005-0000-0000-0000DC130000}"/>
    <cellStyle name="Total 2 2 3" xfId="5084" xr:uid="{00000000-0005-0000-0000-0000DD130000}"/>
    <cellStyle name="Total 2 2 4" xfId="5085" xr:uid="{00000000-0005-0000-0000-0000DE130000}"/>
    <cellStyle name="Total 2 3" xfId="5086" xr:uid="{00000000-0005-0000-0000-0000DF130000}"/>
    <cellStyle name="Total 2 3 2" xfId="5087" xr:uid="{00000000-0005-0000-0000-0000E0130000}"/>
    <cellStyle name="Total 2 3 2 2" xfId="5088" xr:uid="{00000000-0005-0000-0000-0000E1130000}"/>
    <cellStyle name="Total 2 3 2 3" xfId="5089" xr:uid="{00000000-0005-0000-0000-0000E2130000}"/>
    <cellStyle name="Total 2 3 3" xfId="5090" xr:uid="{00000000-0005-0000-0000-0000E3130000}"/>
    <cellStyle name="Total 2 3 4" xfId="5091" xr:uid="{00000000-0005-0000-0000-0000E4130000}"/>
    <cellStyle name="Total 2 4" xfId="5092" xr:uid="{00000000-0005-0000-0000-0000E5130000}"/>
    <cellStyle name="Total 2 4 2" xfId="5093" xr:uid="{00000000-0005-0000-0000-0000E6130000}"/>
    <cellStyle name="Total 2 4 2 2" xfId="5094" xr:uid="{00000000-0005-0000-0000-0000E7130000}"/>
    <cellStyle name="Total 2 4 2 3" xfId="5095" xr:uid="{00000000-0005-0000-0000-0000E8130000}"/>
    <cellStyle name="Total 2 4 3" xfId="5096" xr:uid="{00000000-0005-0000-0000-0000E9130000}"/>
    <cellStyle name="Total 2 4 4" xfId="5097" xr:uid="{00000000-0005-0000-0000-0000EA130000}"/>
    <cellStyle name="Total 2 5" xfId="5098" xr:uid="{00000000-0005-0000-0000-0000EB130000}"/>
    <cellStyle name="Total 2 5 2" xfId="5099" xr:uid="{00000000-0005-0000-0000-0000EC130000}"/>
    <cellStyle name="Total 2 5 2 2" xfId="5100" xr:uid="{00000000-0005-0000-0000-0000ED130000}"/>
    <cellStyle name="Total 2 5 2 3" xfId="5101" xr:uid="{00000000-0005-0000-0000-0000EE130000}"/>
    <cellStyle name="Total 2 5 3" xfId="5102" xr:uid="{00000000-0005-0000-0000-0000EF130000}"/>
    <cellStyle name="Total 2 5 4" xfId="5103" xr:uid="{00000000-0005-0000-0000-0000F0130000}"/>
    <cellStyle name="Total 2 6" xfId="5104" xr:uid="{00000000-0005-0000-0000-0000F1130000}"/>
    <cellStyle name="Total 2 6 2" xfId="5105" xr:uid="{00000000-0005-0000-0000-0000F2130000}"/>
    <cellStyle name="Total 2 6 3" xfId="5106" xr:uid="{00000000-0005-0000-0000-0000F3130000}"/>
    <cellStyle name="Total 2 7" xfId="5107" xr:uid="{00000000-0005-0000-0000-0000F4130000}"/>
    <cellStyle name="Total 2 8" xfId="5108" xr:uid="{00000000-0005-0000-0000-0000F5130000}"/>
    <cellStyle name="Total 20" xfId="5109" xr:uid="{00000000-0005-0000-0000-0000F6130000}"/>
    <cellStyle name="Total 20 2" xfId="5110" xr:uid="{00000000-0005-0000-0000-0000F7130000}"/>
    <cellStyle name="Total 20 2 2" xfId="5111" xr:uid="{00000000-0005-0000-0000-0000F8130000}"/>
    <cellStyle name="Total 20 2 2 2" xfId="5112" xr:uid="{00000000-0005-0000-0000-0000F9130000}"/>
    <cellStyle name="Total 20 2 2 3" xfId="5113" xr:uid="{00000000-0005-0000-0000-0000FA130000}"/>
    <cellStyle name="Total 20 2 3" xfId="5114" xr:uid="{00000000-0005-0000-0000-0000FB130000}"/>
    <cellStyle name="Total 20 2 4" xfId="5115" xr:uid="{00000000-0005-0000-0000-0000FC130000}"/>
    <cellStyle name="Total 20 3" xfId="5116" xr:uid="{00000000-0005-0000-0000-0000FD130000}"/>
    <cellStyle name="Total 20 3 2" xfId="5117" xr:uid="{00000000-0005-0000-0000-0000FE130000}"/>
    <cellStyle name="Total 20 3 2 2" xfId="5118" xr:uid="{00000000-0005-0000-0000-0000FF130000}"/>
    <cellStyle name="Total 20 3 2 3" xfId="5119" xr:uid="{00000000-0005-0000-0000-000000140000}"/>
    <cellStyle name="Total 20 3 3" xfId="5120" xr:uid="{00000000-0005-0000-0000-000001140000}"/>
    <cellStyle name="Total 20 3 4" xfId="5121" xr:uid="{00000000-0005-0000-0000-000002140000}"/>
    <cellStyle name="Total 20 4" xfId="5122" xr:uid="{00000000-0005-0000-0000-000003140000}"/>
    <cellStyle name="Total 20 4 2" xfId="5123" xr:uid="{00000000-0005-0000-0000-000004140000}"/>
    <cellStyle name="Total 20 4 2 2" xfId="5124" xr:uid="{00000000-0005-0000-0000-000005140000}"/>
    <cellStyle name="Total 20 4 2 3" xfId="5125" xr:uid="{00000000-0005-0000-0000-000006140000}"/>
    <cellStyle name="Total 20 4 3" xfId="5126" xr:uid="{00000000-0005-0000-0000-000007140000}"/>
    <cellStyle name="Total 20 4 4" xfId="5127" xr:uid="{00000000-0005-0000-0000-000008140000}"/>
    <cellStyle name="Total 20 5" xfId="5128" xr:uid="{00000000-0005-0000-0000-000009140000}"/>
    <cellStyle name="Total 20 5 2" xfId="5129" xr:uid="{00000000-0005-0000-0000-00000A140000}"/>
    <cellStyle name="Total 20 5 2 2" xfId="5130" xr:uid="{00000000-0005-0000-0000-00000B140000}"/>
    <cellStyle name="Total 20 5 2 3" xfId="5131" xr:uid="{00000000-0005-0000-0000-00000C140000}"/>
    <cellStyle name="Total 20 5 3" xfId="5132" xr:uid="{00000000-0005-0000-0000-00000D140000}"/>
    <cellStyle name="Total 20 5 4" xfId="5133" xr:uid="{00000000-0005-0000-0000-00000E140000}"/>
    <cellStyle name="Total 20 6" xfId="5134" xr:uid="{00000000-0005-0000-0000-00000F140000}"/>
    <cellStyle name="Total 20 6 2" xfId="5135" xr:uid="{00000000-0005-0000-0000-000010140000}"/>
    <cellStyle name="Total 20 6 3" xfId="5136" xr:uid="{00000000-0005-0000-0000-000011140000}"/>
    <cellStyle name="Total 20 7" xfId="5137" xr:uid="{00000000-0005-0000-0000-000012140000}"/>
    <cellStyle name="Total 20 8" xfId="5138" xr:uid="{00000000-0005-0000-0000-000013140000}"/>
    <cellStyle name="Total 21" xfId="5139" xr:uid="{00000000-0005-0000-0000-000014140000}"/>
    <cellStyle name="Total 21 2" xfId="5140" xr:uid="{00000000-0005-0000-0000-000015140000}"/>
    <cellStyle name="Total 21 2 2" xfId="5141" xr:uid="{00000000-0005-0000-0000-000016140000}"/>
    <cellStyle name="Total 21 2 2 2" xfId="5142" xr:uid="{00000000-0005-0000-0000-000017140000}"/>
    <cellStyle name="Total 21 2 2 3" xfId="5143" xr:uid="{00000000-0005-0000-0000-000018140000}"/>
    <cellStyle name="Total 21 2 3" xfId="5144" xr:uid="{00000000-0005-0000-0000-000019140000}"/>
    <cellStyle name="Total 21 2 4" xfId="5145" xr:uid="{00000000-0005-0000-0000-00001A140000}"/>
    <cellStyle name="Total 21 3" xfId="5146" xr:uid="{00000000-0005-0000-0000-00001B140000}"/>
    <cellStyle name="Total 21 3 2" xfId="5147" xr:uid="{00000000-0005-0000-0000-00001C140000}"/>
    <cellStyle name="Total 21 3 2 2" xfId="5148" xr:uid="{00000000-0005-0000-0000-00001D140000}"/>
    <cellStyle name="Total 21 3 2 3" xfId="5149" xr:uid="{00000000-0005-0000-0000-00001E140000}"/>
    <cellStyle name="Total 21 3 3" xfId="5150" xr:uid="{00000000-0005-0000-0000-00001F140000}"/>
    <cellStyle name="Total 21 3 4" xfId="5151" xr:uid="{00000000-0005-0000-0000-000020140000}"/>
    <cellStyle name="Total 21 4" xfId="5152" xr:uid="{00000000-0005-0000-0000-000021140000}"/>
    <cellStyle name="Total 21 4 2" xfId="5153" xr:uid="{00000000-0005-0000-0000-000022140000}"/>
    <cellStyle name="Total 21 4 2 2" xfId="5154" xr:uid="{00000000-0005-0000-0000-000023140000}"/>
    <cellStyle name="Total 21 4 2 3" xfId="5155" xr:uid="{00000000-0005-0000-0000-000024140000}"/>
    <cellStyle name="Total 21 4 3" xfId="5156" xr:uid="{00000000-0005-0000-0000-000025140000}"/>
    <cellStyle name="Total 21 4 4" xfId="5157" xr:uid="{00000000-0005-0000-0000-000026140000}"/>
    <cellStyle name="Total 21 5" xfId="5158" xr:uid="{00000000-0005-0000-0000-000027140000}"/>
    <cellStyle name="Total 21 5 2" xfId="5159" xr:uid="{00000000-0005-0000-0000-000028140000}"/>
    <cellStyle name="Total 21 5 2 2" xfId="5160" xr:uid="{00000000-0005-0000-0000-000029140000}"/>
    <cellStyle name="Total 21 5 2 3" xfId="5161" xr:uid="{00000000-0005-0000-0000-00002A140000}"/>
    <cellStyle name="Total 21 5 3" xfId="5162" xr:uid="{00000000-0005-0000-0000-00002B140000}"/>
    <cellStyle name="Total 21 5 4" xfId="5163" xr:uid="{00000000-0005-0000-0000-00002C140000}"/>
    <cellStyle name="Total 21 6" xfId="5164" xr:uid="{00000000-0005-0000-0000-00002D140000}"/>
    <cellStyle name="Total 21 6 2" xfId="5165" xr:uid="{00000000-0005-0000-0000-00002E140000}"/>
    <cellStyle name="Total 21 6 3" xfId="5166" xr:uid="{00000000-0005-0000-0000-00002F140000}"/>
    <cellStyle name="Total 21 7" xfId="5167" xr:uid="{00000000-0005-0000-0000-000030140000}"/>
    <cellStyle name="Total 21 8" xfId="5168" xr:uid="{00000000-0005-0000-0000-000031140000}"/>
    <cellStyle name="Total 22" xfId="5169" xr:uid="{00000000-0005-0000-0000-000032140000}"/>
    <cellStyle name="Total 22 2" xfId="5170" xr:uid="{00000000-0005-0000-0000-000033140000}"/>
    <cellStyle name="Total 22 2 2" xfId="5171" xr:uid="{00000000-0005-0000-0000-000034140000}"/>
    <cellStyle name="Total 22 2 2 2" xfId="5172" xr:uid="{00000000-0005-0000-0000-000035140000}"/>
    <cellStyle name="Total 22 2 2 3" xfId="5173" xr:uid="{00000000-0005-0000-0000-000036140000}"/>
    <cellStyle name="Total 22 2 3" xfId="5174" xr:uid="{00000000-0005-0000-0000-000037140000}"/>
    <cellStyle name="Total 22 2 4" xfId="5175" xr:uid="{00000000-0005-0000-0000-000038140000}"/>
    <cellStyle name="Total 22 3" xfId="5176" xr:uid="{00000000-0005-0000-0000-000039140000}"/>
    <cellStyle name="Total 22 3 2" xfId="5177" xr:uid="{00000000-0005-0000-0000-00003A140000}"/>
    <cellStyle name="Total 22 3 2 2" xfId="5178" xr:uid="{00000000-0005-0000-0000-00003B140000}"/>
    <cellStyle name="Total 22 3 2 3" xfId="5179" xr:uid="{00000000-0005-0000-0000-00003C140000}"/>
    <cellStyle name="Total 22 3 3" xfId="5180" xr:uid="{00000000-0005-0000-0000-00003D140000}"/>
    <cellStyle name="Total 22 3 4" xfId="5181" xr:uid="{00000000-0005-0000-0000-00003E140000}"/>
    <cellStyle name="Total 22 4" xfId="5182" xr:uid="{00000000-0005-0000-0000-00003F140000}"/>
    <cellStyle name="Total 22 4 2" xfId="5183" xr:uid="{00000000-0005-0000-0000-000040140000}"/>
    <cellStyle name="Total 22 4 2 2" xfId="5184" xr:uid="{00000000-0005-0000-0000-000041140000}"/>
    <cellStyle name="Total 22 4 2 3" xfId="5185" xr:uid="{00000000-0005-0000-0000-000042140000}"/>
    <cellStyle name="Total 22 4 3" xfId="5186" xr:uid="{00000000-0005-0000-0000-000043140000}"/>
    <cellStyle name="Total 22 4 4" xfId="5187" xr:uid="{00000000-0005-0000-0000-000044140000}"/>
    <cellStyle name="Total 22 5" xfId="5188" xr:uid="{00000000-0005-0000-0000-000045140000}"/>
    <cellStyle name="Total 22 5 2" xfId="5189" xr:uid="{00000000-0005-0000-0000-000046140000}"/>
    <cellStyle name="Total 22 5 2 2" xfId="5190" xr:uid="{00000000-0005-0000-0000-000047140000}"/>
    <cellStyle name="Total 22 5 2 3" xfId="5191" xr:uid="{00000000-0005-0000-0000-000048140000}"/>
    <cellStyle name="Total 22 5 3" xfId="5192" xr:uid="{00000000-0005-0000-0000-000049140000}"/>
    <cellStyle name="Total 22 5 4" xfId="5193" xr:uid="{00000000-0005-0000-0000-00004A140000}"/>
    <cellStyle name="Total 22 6" xfId="5194" xr:uid="{00000000-0005-0000-0000-00004B140000}"/>
    <cellStyle name="Total 22 6 2" xfId="5195" xr:uid="{00000000-0005-0000-0000-00004C140000}"/>
    <cellStyle name="Total 22 6 3" xfId="5196" xr:uid="{00000000-0005-0000-0000-00004D140000}"/>
    <cellStyle name="Total 22 7" xfId="5197" xr:uid="{00000000-0005-0000-0000-00004E140000}"/>
    <cellStyle name="Total 22 8" xfId="5198" xr:uid="{00000000-0005-0000-0000-00004F140000}"/>
    <cellStyle name="Total 23" xfId="5199" xr:uid="{00000000-0005-0000-0000-000050140000}"/>
    <cellStyle name="Total 23 2" xfId="5200" xr:uid="{00000000-0005-0000-0000-000051140000}"/>
    <cellStyle name="Total 23 2 2" xfId="5201" xr:uid="{00000000-0005-0000-0000-000052140000}"/>
    <cellStyle name="Total 23 2 2 2" xfId="5202" xr:uid="{00000000-0005-0000-0000-000053140000}"/>
    <cellStyle name="Total 23 2 2 3" xfId="5203" xr:uid="{00000000-0005-0000-0000-000054140000}"/>
    <cellStyle name="Total 23 2 3" xfId="5204" xr:uid="{00000000-0005-0000-0000-000055140000}"/>
    <cellStyle name="Total 23 2 4" xfId="5205" xr:uid="{00000000-0005-0000-0000-000056140000}"/>
    <cellStyle name="Total 23 3" xfId="5206" xr:uid="{00000000-0005-0000-0000-000057140000}"/>
    <cellStyle name="Total 23 3 2" xfId="5207" xr:uid="{00000000-0005-0000-0000-000058140000}"/>
    <cellStyle name="Total 23 3 2 2" xfId="5208" xr:uid="{00000000-0005-0000-0000-000059140000}"/>
    <cellStyle name="Total 23 3 2 3" xfId="5209" xr:uid="{00000000-0005-0000-0000-00005A140000}"/>
    <cellStyle name="Total 23 3 3" xfId="5210" xr:uid="{00000000-0005-0000-0000-00005B140000}"/>
    <cellStyle name="Total 23 3 4" xfId="5211" xr:uid="{00000000-0005-0000-0000-00005C140000}"/>
    <cellStyle name="Total 23 4" xfId="5212" xr:uid="{00000000-0005-0000-0000-00005D140000}"/>
    <cellStyle name="Total 23 4 2" xfId="5213" xr:uid="{00000000-0005-0000-0000-00005E140000}"/>
    <cellStyle name="Total 23 4 2 2" xfId="5214" xr:uid="{00000000-0005-0000-0000-00005F140000}"/>
    <cellStyle name="Total 23 4 2 3" xfId="5215" xr:uid="{00000000-0005-0000-0000-000060140000}"/>
    <cellStyle name="Total 23 4 3" xfId="5216" xr:uid="{00000000-0005-0000-0000-000061140000}"/>
    <cellStyle name="Total 23 4 4" xfId="5217" xr:uid="{00000000-0005-0000-0000-000062140000}"/>
    <cellStyle name="Total 23 5" xfId="5218" xr:uid="{00000000-0005-0000-0000-000063140000}"/>
    <cellStyle name="Total 23 5 2" xfId="5219" xr:uid="{00000000-0005-0000-0000-000064140000}"/>
    <cellStyle name="Total 23 5 2 2" xfId="5220" xr:uid="{00000000-0005-0000-0000-000065140000}"/>
    <cellStyle name="Total 23 5 2 3" xfId="5221" xr:uid="{00000000-0005-0000-0000-000066140000}"/>
    <cellStyle name="Total 23 5 3" xfId="5222" xr:uid="{00000000-0005-0000-0000-000067140000}"/>
    <cellStyle name="Total 23 5 4" xfId="5223" xr:uid="{00000000-0005-0000-0000-000068140000}"/>
    <cellStyle name="Total 23 6" xfId="5224" xr:uid="{00000000-0005-0000-0000-000069140000}"/>
    <cellStyle name="Total 23 6 2" xfId="5225" xr:uid="{00000000-0005-0000-0000-00006A140000}"/>
    <cellStyle name="Total 23 6 3" xfId="5226" xr:uid="{00000000-0005-0000-0000-00006B140000}"/>
    <cellStyle name="Total 23 7" xfId="5227" xr:uid="{00000000-0005-0000-0000-00006C140000}"/>
    <cellStyle name="Total 23 8" xfId="5228" xr:uid="{00000000-0005-0000-0000-00006D140000}"/>
    <cellStyle name="Total 3" xfId="5229" xr:uid="{00000000-0005-0000-0000-00006E140000}"/>
    <cellStyle name="Total 3 2" xfId="5230" xr:uid="{00000000-0005-0000-0000-00006F140000}"/>
    <cellStyle name="Total 3 2 2" xfId="5231" xr:uid="{00000000-0005-0000-0000-000070140000}"/>
    <cellStyle name="Total 3 2 2 2" xfId="5232" xr:uid="{00000000-0005-0000-0000-000071140000}"/>
    <cellStyle name="Total 3 2 2 3" xfId="5233" xr:uid="{00000000-0005-0000-0000-000072140000}"/>
    <cellStyle name="Total 3 2 3" xfId="5234" xr:uid="{00000000-0005-0000-0000-000073140000}"/>
    <cellStyle name="Total 3 2 4" xfId="5235" xr:uid="{00000000-0005-0000-0000-000074140000}"/>
    <cellStyle name="Total 3 3" xfId="5236" xr:uid="{00000000-0005-0000-0000-000075140000}"/>
    <cellStyle name="Total 3 3 2" xfId="5237" xr:uid="{00000000-0005-0000-0000-000076140000}"/>
    <cellStyle name="Total 3 3 2 2" xfId="5238" xr:uid="{00000000-0005-0000-0000-000077140000}"/>
    <cellStyle name="Total 3 3 2 3" xfId="5239" xr:uid="{00000000-0005-0000-0000-000078140000}"/>
    <cellStyle name="Total 3 3 3" xfId="5240" xr:uid="{00000000-0005-0000-0000-000079140000}"/>
    <cellStyle name="Total 3 3 4" xfId="5241" xr:uid="{00000000-0005-0000-0000-00007A140000}"/>
    <cellStyle name="Total 3 4" xfId="5242" xr:uid="{00000000-0005-0000-0000-00007B140000}"/>
    <cellStyle name="Total 3 4 2" xfId="5243" xr:uid="{00000000-0005-0000-0000-00007C140000}"/>
    <cellStyle name="Total 3 4 2 2" xfId="5244" xr:uid="{00000000-0005-0000-0000-00007D140000}"/>
    <cellStyle name="Total 3 4 2 3" xfId="5245" xr:uid="{00000000-0005-0000-0000-00007E140000}"/>
    <cellStyle name="Total 3 4 3" xfId="5246" xr:uid="{00000000-0005-0000-0000-00007F140000}"/>
    <cellStyle name="Total 3 4 4" xfId="5247" xr:uid="{00000000-0005-0000-0000-000080140000}"/>
    <cellStyle name="Total 3 5" xfId="5248" xr:uid="{00000000-0005-0000-0000-000081140000}"/>
    <cellStyle name="Total 3 5 2" xfId="5249" xr:uid="{00000000-0005-0000-0000-000082140000}"/>
    <cellStyle name="Total 3 5 2 2" xfId="5250" xr:uid="{00000000-0005-0000-0000-000083140000}"/>
    <cellStyle name="Total 3 5 2 3" xfId="5251" xr:uid="{00000000-0005-0000-0000-000084140000}"/>
    <cellStyle name="Total 3 5 3" xfId="5252" xr:uid="{00000000-0005-0000-0000-000085140000}"/>
    <cellStyle name="Total 3 5 4" xfId="5253" xr:uid="{00000000-0005-0000-0000-000086140000}"/>
    <cellStyle name="Total 3 6" xfId="5254" xr:uid="{00000000-0005-0000-0000-000087140000}"/>
    <cellStyle name="Total 3 6 2" xfId="5255" xr:uid="{00000000-0005-0000-0000-000088140000}"/>
    <cellStyle name="Total 3 6 3" xfId="5256" xr:uid="{00000000-0005-0000-0000-000089140000}"/>
    <cellStyle name="Total 3 7" xfId="5257" xr:uid="{00000000-0005-0000-0000-00008A140000}"/>
    <cellStyle name="Total 3 8" xfId="5258" xr:uid="{00000000-0005-0000-0000-00008B140000}"/>
    <cellStyle name="Total 4" xfId="5259" xr:uid="{00000000-0005-0000-0000-00008C140000}"/>
    <cellStyle name="Total 4 2" xfId="5260" xr:uid="{00000000-0005-0000-0000-00008D140000}"/>
    <cellStyle name="Total 4 2 2" xfId="5261" xr:uid="{00000000-0005-0000-0000-00008E140000}"/>
    <cellStyle name="Total 4 2 2 2" xfId="5262" xr:uid="{00000000-0005-0000-0000-00008F140000}"/>
    <cellStyle name="Total 4 2 2 3" xfId="5263" xr:uid="{00000000-0005-0000-0000-000090140000}"/>
    <cellStyle name="Total 4 2 3" xfId="5264" xr:uid="{00000000-0005-0000-0000-000091140000}"/>
    <cellStyle name="Total 4 2 4" xfId="5265" xr:uid="{00000000-0005-0000-0000-000092140000}"/>
    <cellStyle name="Total 4 3" xfId="5266" xr:uid="{00000000-0005-0000-0000-000093140000}"/>
    <cellStyle name="Total 4 3 2" xfId="5267" xr:uid="{00000000-0005-0000-0000-000094140000}"/>
    <cellStyle name="Total 4 3 2 2" xfId="5268" xr:uid="{00000000-0005-0000-0000-000095140000}"/>
    <cellStyle name="Total 4 3 2 3" xfId="5269" xr:uid="{00000000-0005-0000-0000-000096140000}"/>
    <cellStyle name="Total 4 3 3" xfId="5270" xr:uid="{00000000-0005-0000-0000-000097140000}"/>
    <cellStyle name="Total 4 3 4" xfId="5271" xr:uid="{00000000-0005-0000-0000-000098140000}"/>
    <cellStyle name="Total 4 4" xfId="5272" xr:uid="{00000000-0005-0000-0000-000099140000}"/>
    <cellStyle name="Total 4 4 2" xfId="5273" xr:uid="{00000000-0005-0000-0000-00009A140000}"/>
    <cellStyle name="Total 4 4 2 2" xfId="5274" xr:uid="{00000000-0005-0000-0000-00009B140000}"/>
    <cellStyle name="Total 4 4 2 3" xfId="5275" xr:uid="{00000000-0005-0000-0000-00009C140000}"/>
    <cellStyle name="Total 4 4 3" xfId="5276" xr:uid="{00000000-0005-0000-0000-00009D140000}"/>
    <cellStyle name="Total 4 4 4" xfId="5277" xr:uid="{00000000-0005-0000-0000-00009E140000}"/>
    <cellStyle name="Total 4 5" xfId="5278" xr:uid="{00000000-0005-0000-0000-00009F140000}"/>
    <cellStyle name="Total 4 5 2" xfId="5279" xr:uid="{00000000-0005-0000-0000-0000A0140000}"/>
    <cellStyle name="Total 4 5 2 2" xfId="5280" xr:uid="{00000000-0005-0000-0000-0000A1140000}"/>
    <cellStyle name="Total 4 5 2 3" xfId="5281" xr:uid="{00000000-0005-0000-0000-0000A2140000}"/>
    <cellStyle name="Total 4 5 3" xfId="5282" xr:uid="{00000000-0005-0000-0000-0000A3140000}"/>
    <cellStyle name="Total 4 5 4" xfId="5283" xr:uid="{00000000-0005-0000-0000-0000A4140000}"/>
    <cellStyle name="Total 4 6" xfId="5284" xr:uid="{00000000-0005-0000-0000-0000A5140000}"/>
    <cellStyle name="Total 4 6 2" xfId="5285" xr:uid="{00000000-0005-0000-0000-0000A6140000}"/>
    <cellStyle name="Total 4 6 3" xfId="5286" xr:uid="{00000000-0005-0000-0000-0000A7140000}"/>
    <cellStyle name="Total 4 7" xfId="5287" xr:uid="{00000000-0005-0000-0000-0000A8140000}"/>
    <cellStyle name="Total 4 8" xfId="5288" xr:uid="{00000000-0005-0000-0000-0000A9140000}"/>
    <cellStyle name="Total 5" xfId="5289" xr:uid="{00000000-0005-0000-0000-0000AA140000}"/>
    <cellStyle name="Total 5 2" xfId="5290" xr:uid="{00000000-0005-0000-0000-0000AB140000}"/>
    <cellStyle name="Total 5 2 2" xfId="5291" xr:uid="{00000000-0005-0000-0000-0000AC140000}"/>
    <cellStyle name="Total 5 2 2 2" xfId="5292" xr:uid="{00000000-0005-0000-0000-0000AD140000}"/>
    <cellStyle name="Total 5 2 2 3" xfId="5293" xr:uid="{00000000-0005-0000-0000-0000AE140000}"/>
    <cellStyle name="Total 5 2 3" xfId="5294" xr:uid="{00000000-0005-0000-0000-0000AF140000}"/>
    <cellStyle name="Total 5 2 4" xfId="5295" xr:uid="{00000000-0005-0000-0000-0000B0140000}"/>
    <cellStyle name="Total 5 3" xfId="5296" xr:uid="{00000000-0005-0000-0000-0000B1140000}"/>
    <cellStyle name="Total 5 3 2" xfId="5297" xr:uid="{00000000-0005-0000-0000-0000B2140000}"/>
    <cellStyle name="Total 5 3 2 2" xfId="5298" xr:uid="{00000000-0005-0000-0000-0000B3140000}"/>
    <cellStyle name="Total 5 3 2 3" xfId="5299" xr:uid="{00000000-0005-0000-0000-0000B4140000}"/>
    <cellStyle name="Total 5 3 3" xfId="5300" xr:uid="{00000000-0005-0000-0000-0000B5140000}"/>
    <cellStyle name="Total 5 3 4" xfId="5301" xr:uid="{00000000-0005-0000-0000-0000B6140000}"/>
    <cellStyle name="Total 5 4" xfId="5302" xr:uid="{00000000-0005-0000-0000-0000B7140000}"/>
    <cellStyle name="Total 5 4 2" xfId="5303" xr:uid="{00000000-0005-0000-0000-0000B8140000}"/>
    <cellStyle name="Total 5 4 2 2" xfId="5304" xr:uid="{00000000-0005-0000-0000-0000B9140000}"/>
    <cellStyle name="Total 5 4 2 3" xfId="5305" xr:uid="{00000000-0005-0000-0000-0000BA140000}"/>
    <cellStyle name="Total 5 4 3" xfId="5306" xr:uid="{00000000-0005-0000-0000-0000BB140000}"/>
    <cellStyle name="Total 5 4 4" xfId="5307" xr:uid="{00000000-0005-0000-0000-0000BC140000}"/>
    <cellStyle name="Total 5 5" xfId="5308" xr:uid="{00000000-0005-0000-0000-0000BD140000}"/>
    <cellStyle name="Total 5 5 2" xfId="5309" xr:uid="{00000000-0005-0000-0000-0000BE140000}"/>
    <cellStyle name="Total 5 5 2 2" xfId="5310" xr:uid="{00000000-0005-0000-0000-0000BF140000}"/>
    <cellStyle name="Total 5 5 2 3" xfId="5311" xr:uid="{00000000-0005-0000-0000-0000C0140000}"/>
    <cellStyle name="Total 5 5 3" xfId="5312" xr:uid="{00000000-0005-0000-0000-0000C1140000}"/>
    <cellStyle name="Total 5 5 4" xfId="5313" xr:uid="{00000000-0005-0000-0000-0000C2140000}"/>
    <cellStyle name="Total 5 6" xfId="5314" xr:uid="{00000000-0005-0000-0000-0000C3140000}"/>
    <cellStyle name="Total 5 6 2" xfId="5315" xr:uid="{00000000-0005-0000-0000-0000C4140000}"/>
    <cellStyle name="Total 5 6 3" xfId="5316" xr:uid="{00000000-0005-0000-0000-0000C5140000}"/>
    <cellStyle name="Total 5 7" xfId="5317" xr:uid="{00000000-0005-0000-0000-0000C6140000}"/>
    <cellStyle name="Total 5 8" xfId="5318" xr:uid="{00000000-0005-0000-0000-0000C7140000}"/>
    <cellStyle name="Total 6" xfId="5319" xr:uid="{00000000-0005-0000-0000-0000C8140000}"/>
    <cellStyle name="Total 6 2" xfId="5320" xr:uid="{00000000-0005-0000-0000-0000C9140000}"/>
    <cellStyle name="Total 6 2 2" xfId="5321" xr:uid="{00000000-0005-0000-0000-0000CA140000}"/>
    <cellStyle name="Total 6 2 2 2" xfId="5322" xr:uid="{00000000-0005-0000-0000-0000CB140000}"/>
    <cellStyle name="Total 6 2 2 3" xfId="5323" xr:uid="{00000000-0005-0000-0000-0000CC140000}"/>
    <cellStyle name="Total 6 2 3" xfId="5324" xr:uid="{00000000-0005-0000-0000-0000CD140000}"/>
    <cellStyle name="Total 6 2 4" xfId="5325" xr:uid="{00000000-0005-0000-0000-0000CE140000}"/>
    <cellStyle name="Total 6 3" xfId="5326" xr:uid="{00000000-0005-0000-0000-0000CF140000}"/>
    <cellStyle name="Total 6 3 2" xfId="5327" xr:uid="{00000000-0005-0000-0000-0000D0140000}"/>
    <cellStyle name="Total 6 3 2 2" xfId="5328" xr:uid="{00000000-0005-0000-0000-0000D1140000}"/>
    <cellStyle name="Total 6 3 2 3" xfId="5329" xr:uid="{00000000-0005-0000-0000-0000D2140000}"/>
    <cellStyle name="Total 6 3 3" xfId="5330" xr:uid="{00000000-0005-0000-0000-0000D3140000}"/>
    <cellStyle name="Total 6 3 4" xfId="5331" xr:uid="{00000000-0005-0000-0000-0000D4140000}"/>
    <cellStyle name="Total 6 4" xfId="5332" xr:uid="{00000000-0005-0000-0000-0000D5140000}"/>
    <cellStyle name="Total 6 4 2" xfId="5333" xr:uid="{00000000-0005-0000-0000-0000D6140000}"/>
    <cellStyle name="Total 6 4 2 2" xfId="5334" xr:uid="{00000000-0005-0000-0000-0000D7140000}"/>
    <cellStyle name="Total 6 4 2 3" xfId="5335" xr:uid="{00000000-0005-0000-0000-0000D8140000}"/>
    <cellStyle name="Total 6 4 3" xfId="5336" xr:uid="{00000000-0005-0000-0000-0000D9140000}"/>
    <cellStyle name="Total 6 4 4" xfId="5337" xr:uid="{00000000-0005-0000-0000-0000DA140000}"/>
    <cellStyle name="Total 6 5" xfId="5338" xr:uid="{00000000-0005-0000-0000-0000DB140000}"/>
    <cellStyle name="Total 6 5 2" xfId="5339" xr:uid="{00000000-0005-0000-0000-0000DC140000}"/>
    <cellStyle name="Total 6 5 2 2" xfId="5340" xr:uid="{00000000-0005-0000-0000-0000DD140000}"/>
    <cellStyle name="Total 6 5 2 3" xfId="5341" xr:uid="{00000000-0005-0000-0000-0000DE140000}"/>
    <cellStyle name="Total 6 5 3" xfId="5342" xr:uid="{00000000-0005-0000-0000-0000DF140000}"/>
    <cellStyle name="Total 6 5 4" xfId="5343" xr:uid="{00000000-0005-0000-0000-0000E0140000}"/>
    <cellStyle name="Total 6 6" xfId="5344" xr:uid="{00000000-0005-0000-0000-0000E1140000}"/>
    <cellStyle name="Total 6 6 2" xfId="5345" xr:uid="{00000000-0005-0000-0000-0000E2140000}"/>
    <cellStyle name="Total 6 6 3" xfId="5346" xr:uid="{00000000-0005-0000-0000-0000E3140000}"/>
    <cellStyle name="Total 6 7" xfId="5347" xr:uid="{00000000-0005-0000-0000-0000E4140000}"/>
    <cellStyle name="Total 6 8" xfId="5348" xr:uid="{00000000-0005-0000-0000-0000E5140000}"/>
    <cellStyle name="Total 7" xfId="5349" xr:uid="{00000000-0005-0000-0000-0000E6140000}"/>
    <cellStyle name="Total 7 2" xfId="5350" xr:uid="{00000000-0005-0000-0000-0000E7140000}"/>
    <cellStyle name="Total 7 2 2" xfId="5351" xr:uid="{00000000-0005-0000-0000-0000E8140000}"/>
    <cellStyle name="Total 7 2 2 2" xfId="5352" xr:uid="{00000000-0005-0000-0000-0000E9140000}"/>
    <cellStyle name="Total 7 2 2 3" xfId="5353" xr:uid="{00000000-0005-0000-0000-0000EA140000}"/>
    <cellStyle name="Total 7 2 3" xfId="5354" xr:uid="{00000000-0005-0000-0000-0000EB140000}"/>
    <cellStyle name="Total 7 2 4" xfId="5355" xr:uid="{00000000-0005-0000-0000-0000EC140000}"/>
    <cellStyle name="Total 7 3" xfId="5356" xr:uid="{00000000-0005-0000-0000-0000ED140000}"/>
    <cellStyle name="Total 7 3 2" xfId="5357" xr:uid="{00000000-0005-0000-0000-0000EE140000}"/>
    <cellStyle name="Total 7 3 2 2" xfId="5358" xr:uid="{00000000-0005-0000-0000-0000EF140000}"/>
    <cellStyle name="Total 7 3 2 3" xfId="5359" xr:uid="{00000000-0005-0000-0000-0000F0140000}"/>
    <cellStyle name="Total 7 3 3" xfId="5360" xr:uid="{00000000-0005-0000-0000-0000F1140000}"/>
    <cellStyle name="Total 7 3 4" xfId="5361" xr:uid="{00000000-0005-0000-0000-0000F2140000}"/>
    <cellStyle name="Total 7 4" xfId="5362" xr:uid="{00000000-0005-0000-0000-0000F3140000}"/>
    <cellStyle name="Total 7 4 2" xfId="5363" xr:uid="{00000000-0005-0000-0000-0000F4140000}"/>
    <cellStyle name="Total 7 4 2 2" xfId="5364" xr:uid="{00000000-0005-0000-0000-0000F5140000}"/>
    <cellStyle name="Total 7 4 2 3" xfId="5365" xr:uid="{00000000-0005-0000-0000-0000F6140000}"/>
    <cellStyle name="Total 7 4 3" xfId="5366" xr:uid="{00000000-0005-0000-0000-0000F7140000}"/>
    <cellStyle name="Total 7 4 4" xfId="5367" xr:uid="{00000000-0005-0000-0000-0000F8140000}"/>
    <cellStyle name="Total 7 5" xfId="5368" xr:uid="{00000000-0005-0000-0000-0000F9140000}"/>
    <cellStyle name="Total 7 5 2" xfId="5369" xr:uid="{00000000-0005-0000-0000-0000FA140000}"/>
    <cellStyle name="Total 7 5 2 2" xfId="5370" xr:uid="{00000000-0005-0000-0000-0000FB140000}"/>
    <cellStyle name="Total 7 5 2 3" xfId="5371" xr:uid="{00000000-0005-0000-0000-0000FC140000}"/>
    <cellStyle name="Total 7 5 3" xfId="5372" xr:uid="{00000000-0005-0000-0000-0000FD140000}"/>
    <cellStyle name="Total 7 5 4" xfId="5373" xr:uid="{00000000-0005-0000-0000-0000FE140000}"/>
    <cellStyle name="Total 7 6" xfId="5374" xr:uid="{00000000-0005-0000-0000-0000FF140000}"/>
    <cellStyle name="Total 7 6 2" xfId="5375" xr:uid="{00000000-0005-0000-0000-000000150000}"/>
    <cellStyle name="Total 7 6 3" xfId="5376" xr:uid="{00000000-0005-0000-0000-000001150000}"/>
    <cellStyle name="Total 7 7" xfId="5377" xr:uid="{00000000-0005-0000-0000-000002150000}"/>
    <cellStyle name="Total 7 8" xfId="5378" xr:uid="{00000000-0005-0000-0000-000003150000}"/>
    <cellStyle name="Total 8" xfId="5379" xr:uid="{00000000-0005-0000-0000-000004150000}"/>
    <cellStyle name="Total 8 2" xfId="5380" xr:uid="{00000000-0005-0000-0000-000005150000}"/>
    <cellStyle name="Total 8 2 2" xfId="5381" xr:uid="{00000000-0005-0000-0000-000006150000}"/>
    <cellStyle name="Total 8 2 2 2" xfId="5382" xr:uid="{00000000-0005-0000-0000-000007150000}"/>
    <cellStyle name="Total 8 2 2 3" xfId="5383" xr:uid="{00000000-0005-0000-0000-000008150000}"/>
    <cellStyle name="Total 8 2 3" xfId="5384" xr:uid="{00000000-0005-0000-0000-000009150000}"/>
    <cellStyle name="Total 8 2 4" xfId="5385" xr:uid="{00000000-0005-0000-0000-00000A150000}"/>
    <cellStyle name="Total 8 3" xfId="5386" xr:uid="{00000000-0005-0000-0000-00000B150000}"/>
    <cellStyle name="Total 8 3 2" xfId="5387" xr:uid="{00000000-0005-0000-0000-00000C150000}"/>
    <cellStyle name="Total 8 3 2 2" xfId="5388" xr:uid="{00000000-0005-0000-0000-00000D150000}"/>
    <cellStyle name="Total 8 3 2 3" xfId="5389" xr:uid="{00000000-0005-0000-0000-00000E150000}"/>
    <cellStyle name="Total 8 3 3" xfId="5390" xr:uid="{00000000-0005-0000-0000-00000F150000}"/>
    <cellStyle name="Total 8 3 4" xfId="5391" xr:uid="{00000000-0005-0000-0000-000010150000}"/>
    <cellStyle name="Total 8 4" xfId="5392" xr:uid="{00000000-0005-0000-0000-000011150000}"/>
    <cellStyle name="Total 8 4 2" xfId="5393" xr:uid="{00000000-0005-0000-0000-000012150000}"/>
    <cellStyle name="Total 8 4 2 2" xfId="5394" xr:uid="{00000000-0005-0000-0000-000013150000}"/>
    <cellStyle name="Total 8 4 2 3" xfId="5395" xr:uid="{00000000-0005-0000-0000-000014150000}"/>
    <cellStyle name="Total 8 4 3" xfId="5396" xr:uid="{00000000-0005-0000-0000-000015150000}"/>
    <cellStyle name="Total 8 4 4" xfId="5397" xr:uid="{00000000-0005-0000-0000-000016150000}"/>
    <cellStyle name="Total 8 5" xfId="5398" xr:uid="{00000000-0005-0000-0000-000017150000}"/>
    <cellStyle name="Total 8 5 2" xfId="5399" xr:uid="{00000000-0005-0000-0000-000018150000}"/>
    <cellStyle name="Total 8 5 2 2" xfId="5400" xr:uid="{00000000-0005-0000-0000-000019150000}"/>
    <cellStyle name="Total 8 5 2 3" xfId="5401" xr:uid="{00000000-0005-0000-0000-00001A150000}"/>
    <cellStyle name="Total 8 5 3" xfId="5402" xr:uid="{00000000-0005-0000-0000-00001B150000}"/>
    <cellStyle name="Total 8 5 4" xfId="5403" xr:uid="{00000000-0005-0000-0000-00001C150000}"/>
    <cellStyle name="Total 8 6" xfId="5404" xr:uid="{00000000-0005-0000-0000-00001D150000}"/>
    <cellStyle name="Total 8 6 2" xfId="5405" xr:uid="{00000000-0005-0000-0000-00001E150000}"/>
    <cellStyle name="Total 8 6 3" xfId="5406" xr:uid="{00000000-0005-0000-0000-00001F150000}"/>
    <cellStyle name="Total 8 7" xfId="5407" xr:uid="{00000000-0005-0000-0000-000020150000}"/>
    <cellStyle name="Total 8 8" xfId="5408" xr:uid="{00000000-0005-0000-0000-000021150000}"/>
    <cellStyle name="Total 9" xfId="5409" xr:uid="{00000000-0005-0000-0000-000022150000}"/>
    <cellStyle name="Total 9 2" xfId="5410" xr:uid="{00000000-0005-0000-0000-000023150000}"/>
    <cellStyle name="Total 9 2 2" xfId="5411" xr:uid="{00000000-0005-0000-0000-000024150000}"/>
    <cellStyle name="Total 9 2 2 2" xfId="5412" xr:uid="{00000000-0005-0000-0000-000025150000}"/>
    <cellStyle name="Total 9 2 2 3" xfId="5413" xr:uid="{00000000-0005-0000-0000-000026150000}"/>
    <cellStyle name="Total 9 2 3" xfId="5414" xr:uid="{00000000-0005-0000-0000-000027150000}"/>
    <cellStyle name="Total 9 2 4" xfId="5415" xr:uid="{00000000-0005-0000-0000-000028150000}"/>
    <cellStyle name="Total 9 3" xfId="5416" xr:uid="{00000000-0005-0000-0000-000029150000}"/>
    <cellStyle name="Total 9 3 2" xfId="5417" xr:uid="{00000000-0005-0000-0000-00002A150000}"/>
    <cellStyle name="Total 9 3 2 2" xfId="5418" xr:uid="{00000000-0005-0000-0000-00002B150000}"/>
    <cellStyle name="Total 9 3 2 3" xfId="5419" xr:uid="{00000000-0005-0000-0000-00002C150000}"/>
    <cellStyle name="Total 9 3 3" xfId="5420" xr:uid="{00000000-0005-0000-0000-00002D150000}"/>
    <cellStyle name="Total 9 3 4" xfId="5421" xr:uid="{00000000-0005-0000-0000-00002E150000}"/>
    <cellStyle name="Total 9 4" xfId="5422" xr:uid="{00000000-0005-0000-0000-00002F150000}"/>
    <cellStyle name="Total 9 4 2" xfId="5423" xr:uid="{00000000-0005-0000-0000-000030150000}"/>
    <cellStyle name="Total 9 4 2 2" xfId="5424" xr:uid="{00000000-0005-0000-0000-000031150000}"/>
    <cellStyle name="Total 9 4 2 3" xfId="5425" xr:uid="{00000000-0005-0000-0000-000032150000}"/>
    <cellStyle name="Total 9 4 3" xfId="5426" xr:uid="{00000000-0005-0000-0000-000033150000}"/>
    <cellStyle name="Total 9 4 4" xfId="5427" xr:uid="{00000000-0005-0000-0000-000034150000}"/>
    <cellStyle name="Total 9 5" xfId="5428" xr:uid="{00000000-0005-0000-0000-000035150000}"/>
    <cellStyle name="Total 9 5 2" xfId="5429" xr:uid="{00000000-0005-0000-0000-000036150000}"/>
    <cellStyle name="Total 9 5 2 2" xfId="5430" xr:uid="{00000000-0005-0000-0000-000037150000}"/>
    <cellStyle name="Total 9 5 2 3" xfId="5431" xr:uid="{00000000-0005-0000-0000-000038150000}"/>
    <cellStyle name="Total 9 5 3" xfId="5432" xr:uid="{00000000-0005-0000-0000-000039150000}"/>
    <cellStyle name="Total 9 5 4" xfId="5433" xr:uid="{00000000-0005-0000-0000-00003A150000}"/>
    <cellStyle name="Total 9 6" xfId="5434" xr:uid="{00000000-0005-0000-0000-00003B150000}"/>
    <cellStyle name="Total 9 6 2" xfId="5435" xr:uid="{00000000-0005-0000-0000-00003C150000}"/>
    <cellStyle name="Total 9 6 3" xfId="5436" xr:uid="{00000000-0005-0000-0000-00003D150000}"/>
    <cellStyle name="Total 9 7" xfId="5437" xr:uid="{00000000-0005-0000-0000-00003E150000}"/>
    <cellStyle name="Total 9 8" xfId="5438" xr:uid="{00000000-0005-0000-0000-00003F150000}"/>
    <cellStyle name="Warning Text 10" xfId="5439" xr:uid="{00000000-0005-0000-0000-000040150000}"/>
    <cellStyle name="Warning Text 11" xfId="5440" xr:uid="{00000000-0005-0000-0000-000041150000}"/>
    <cellStyle name="Warning Text 12" xfId="5441" xr:uid="{00000000-0005-0000-0000-000042150000}"/>
    <cellStyle name="Warning Text 13" xfId="5442" xr:uid="{00000000-0005-0000-0000-000043150000}"/>
    <cellStyle name="Warning Text 14" xfId="5443" xr:uid="{00000000-0005-0000-0000-000044150000}"/>
    <cellStyle name="Warning Text 15" xfId="5444" xr:uid="{00000000-0005-0000-0000-000045150000}"/>
    <cellStyle name="Warning Text 16" xfId="5445" xr:uid="{00000000-0005-0000-0000-000046150000}"/>
    <cellStyle name="Warning Text 17" xfId="5446" xr:uid="{00000000-0005-0000-0000-000047150000}"/>
    <cellStyle name="Warning Text 18" xfId="5447" xr:uid="{00000000-0005-0000-0000-000048150000}"/>
    <cellStyle name="Warning Text 19" xfId="5448" xr:uid="{00000000-0005-0000-0000-000049150000}"/>
    <cellStyle name="Warning Text 2" xfId="5449" xr:uid="{00000000-0005-0000-0000-00004A150000}"/>
    <cellStyle name="Warning Text 20" xfId="5450" xr:uid="{00000000-0005-0000-0000-00004B150000}"/>
    <cellStyle name="Warning Text 21" xfId="5451" xr:uid="{00000000-0005-0000-0000-00004C150000}"/>
    <cellStyle name="Warning Text 22" xfId="5452" xr:uid="{00000000-0005-0000-0000-00004D150000}"/>
    <cellStyle name="Warning Text 23" xfId="5453" xr:uid="{00000000-0005-0000-0000-00004E150000}"/>
    <cellStyle name="Warning Text 3" xfId="5454" xr:uid="{00000000-0005-0000-0000-00004F150000}"/>
    <cellStyle name="Warning Text 4" xfId="5455" xr:uid="{00000000-0005-0000-0000-000050150000}"/>
    <cellStyle name="Warning Text 5" xfId="5456" xr:uid="{00000000-0005-0000-0000-000051150000}"/>
    <cellStyle name="Warning Text 6" xfId="5457" xr:uid="{00000000-0005-0000-0000-000052150000}"/>
    <cellStyle name="Warning Text 7" xfId="5458" xr:uid="{00000000-0005-0000-0000-000053150000}"/>
    <cellStyle name="Warning Text 8" xfId="5459" xr:uid="{00000000-0005-0000-0000-000054150000}"/>
    <cellStyle name="Warning Text 9" xfId="5460" xr:uid="{00000000-0005-0000-0000-000055150000}"/>
  </cellStyles>
  <dxfs count="104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9" defaultPivotStyle="PivotStyleLight16"/>
  <colors>
    <mruColors>
      <color rgb="FF509E2F"/>
      <color rgb="FF00B0F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ivotCacheDefinition" Target="pivotCache/pivotCacheDefinition2.xml"/><Relationship Id="rId47" Type="http://schemas.openxmlformats.org/officeDocument/2006/relationships/customXml" Target="../customXml/item1.xml"/><Relationship Id="rId50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142875</xdr:rowOff>
        </xdr:from>
        <xdr:to>
          <xdr:col>2</xdr:col>
          <xdr:colOff>323850</xdr:colOff>
          <xdr:row>123</xdr:row>
          <xdr:rowOff>152400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D$1:$F$65" spid="_x0000_s753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9534525"/>
              <a:ext cx="5829300" cy="105346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vey, T. Chris (DOT)" refreshedDate="45355.436575" createdVersion="8" refreshedVersion="8" minRefreshableVersion="3" recordCount="654" xr:uid="{8C985CAE-35C2-4028-8F5D-201E569E9276}">
  <cacheSource type="worksheet">
    <worksheetSource name="Table1"/>
  </cacheSource>
  <cacheFields count="16">
    <cacheField name="Department" numFmtId="0">
      <sharedItems/>
    </cacheField>
    <cacheField name="Department_Name" numFmtId="0">
      <sharedItems/>
    </cacheField>
    <cacheField name="Division" numFmtId="0">
      <sharedItems/>
    </cacheField>
    <cacheField name="Division_Name" numFmtId="0">
      <sharedItems/>
    </cacheField>
    <cacheField name="Fund" numFmtId="0">
      <sharedItems/>
    </cacheField>
    <cacheField name="Fund_Name" numFmtId="0">
      <sharedItems/>
    </cacheField>
    <cacheField name="Sub_Fund" numFmtId="0">
      <sharedItems/>
    </cacheField>
    <cacheField name="Sub_Fund_Name" numFmtId="0">
      <sharedItems/>
    </cacheField>
    <cacheField name="District" numFmtId="0">
      <sharedItems/>
    </cacheField>
    <cacheField name="District_Name" numFmtId="0">
      <sharedItems/>
    </cacheField>
    <cacheField name="Unit" numFmtId="0">
      <sharedItems/>
    </cacheField>
    <cacheField name="Unit_Name" numFmtId="0">
      <sharedItems/>
    </cacheField>
    <cacheField name="Object" numFmtId="0">
      <sharedItems/>
    </cacheField>
    <cacheField name="Object_Name" numFmtId="0">
      <sharedItems/>
    </cacheField>
    <cacheField name="BFY" numFmtId="0">
      <sharedItems containsSemiMixedTypes="0" containsString="0" containsNumber="1" containsInteger="1" minValue="2017" maxValue="2024" count="8">
        <n v="2017"/>
        <n v="2019"/>
        <n v="2018"/>
        <n v="2022"/>
        <n v="2023"/>
        <n v="2021"/>
        <n v="2020"/>
        <n v="2024"/>
      </sharedItems>
    </cacheField>
    <cacheField name="SumOfPosting_Line_Amount" numFmtId="8">
      <sharedItems containsSemiMixedTypes="0" containsString="0" containsNumber="1" minValue="0" maxValue="3517967.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vey, T. Chris (DOT)" refreshedDate="45355.477118402778" createdVersion="8" refreshedVersion="8" minRefreshableVersion="3" recordCount="2473" xr:uid="{68883813-D14C-4C89-A56A-D2C9BBB94A24}">
  <cacheSource type="worksheet">
    <worksheetSource name="CFR_Data"/>
  </cacheSource>
  <cacheFields count="56">
    <cacheField name="Phase" numFmtId="0">
      <sharedItems/>
    </cacheField>
    <cacheField name="Project No" numFmtId="0">
      <sharedItems containsSemiMixedTypes="0" containsString="0" containsNumber="1" containsInteger="1" minValue="29492" maxValue="613686"/>
    </cacheField>
    <cacheField name="Contract No" numFmtId="0">
      <sharedItems/>
    </cacheField>
    <cacheField name="Project Desc" numFmtId="0">
      <sharedItems/>
    </cacheField>
    <cacheField name="District" numFmtId="0">
      <sharedItems/>
    </cacheField>
    <cacheField name="Attributes" numFmtId="0">
      <sharedItems/>
    </cacheField>
    <cacheField name="IM" numFmtId="0">
      <sharedItems/>
    </cacheField>
    <cacheField name="NFA MT" numFmtId="0">
      <sharedItems count="2">
        <s v=" "/>
        <b v="1"/>
      </sharedItems>
    </cacheField>
    <cacheField name="FED MT" numFmtId="0">
      <sharedItems count="2">
        <s v=" "/>
        <b v="1"/>
      </sharedItems>
    </cacheField>
    <cacheField name="Location" numFmtId="0">
      <sharedItems/>
    </cacheField>
    <cacheField name="MPO" numFmtId="0">
      <sharedItems/>
    </cacheField>
    <cacheField name="Division Project Type" numFmtId="0">
      <sharedItems count="48">
        <s v="Hwy Reconstr - Added Capacity"/>
        <s v="Bridge Replacement"/>
        <s v="Hwy Reconstr - Restr and Rehab"/>
        <s v="Hwy Reconstr - Minor Widening"/>
        <s v="Hwy Reconstr - No Added Capacity"/>
        <s v="Bridge Reconstruction/Rehab"/>
        <s v="Bikeway/Bike Path Construction"/>
        <s v="New Bridge"/>
        <s v="Roadway - Reconstr - Sidewalks and Curbing"/>
        <s v="Resurfacing Interstate"/>
        <s v="Structures Maintenance"/>
        <s v="Traffic Signals"/>
        <s v="Vertical Construction (Ch 149)"/>
        <s v="Hwy Reconstr - Major Widening"/>
        <s v="Bridge Preservation"/>
        <s v="Reclamation"/>
        <s v="Lighting"/>
        <s v="Tunnels"/>
        <s v="Resurfacing"/>
        <s v="Structural Signing"/>
        <s v="New Construction"/>
        <s v="Intelligent Transportation Sys"/>
        <s v="Resurfacing DOT Owned Non-Interstate"/>
        <s v="Drainage"/>
        <s v="Painting - Structural"/>
        <s v="Culvert Replacement"/>
        <s v="Milling and Cold Planing"/>
        <s v="Safety Improvements"/>
        <s v="Sidewalk Construction and Repairs"/>
        <s v="Contract Highway Maintenance"/>
        <s v="Bridge Maintenance"/>
        <s v="Asbestos Removal"/>
        <s v="Drawbridge Maintenance"/>
        <s v="Guard Rail &amp; Fencing"/>
        <s v="Pavement Marking"/>
        <s v="Bridge Maintenance - Joints"/>
        <s v="Bridge Maintenance - Deck Repairs"/>
        <s v="Crack Sealing"/>
        <s v="Sign Installation/Upgrading"/>
        <s v="Impact Attenuators"/>
        <s v="Catch Basin Cleaning"/>
        <s v="Tree Trimming"/>
        <s v="Highway Sweeping"/>
        <s v="Mowing and Spraying"/>
        <s v="Landscaping"/>
        <s v="Electrical"/>
        <s v="Sewer and Water"/>
        <s v="Equipment"/>
      </sharedItems>
    </cacheField>
    <cacheField name="Project Type Group" numFmtId="0">
      <sharedItems/>
    </cacheField>
    <cacheField name="Sub-Phase" numFmtId="0">
      <sharedItems/>
    </cacheField>
    <cacheField name="Design Phase of Estimate" numFmtId="0">
      <sharedItems/>
    </cacheField>
    <cacheField name="Ad Date" numFmtId="169">
      <sharedItems containsSemiMixedTypes="0" containsNonDate="0" containsDate="1" containsString="0" minDate="2012-03-17T00:00:00" maxDate="2028-06-25T00:00:00"/>
    </cacheField>
    <cacheField name="Ad FFY" numFmtId="0">
      <sharedItems/>
    </cacheField>
    <cacheField name="Advertised" numFmtId="0">
      <sharedItems containsSemiMixedTypes="0" containsString="0" containsNumber="1" containsInteger="1" minValue="0" maxValue="1"/>
    </cacheField>
    <cacheField name="NTP Date" numFmtId="169">
      <sharedItems containsSemiMixedTypes="0" containsNonDate="0" containsDate="1" containsString="0" minDate="2012-07-17T00:00:00" maxDate="2028-11-22T00:00:00"/>
    </cacheField>
    <cacheField name="First Cash Flow Date" numFmtId="169">
      <sharedItems containsSemiMixedTypes="0" containsNonDate="0" containsDate="1" containsString="0" minDate="2012-09-15T00:00:00" maxDate="2029-01-21T00:00:00"/>
    </cacheField>
    <cacheField name="Completion Date" numFmtId="169">
      <sharedItems containsSemiMixedTypes="0" containsNonDate="0" containsDate="1" containsString="0" minDate="2014-11-30T00:00:00" maxDate="2032-08-18T00:00:00"/>
    </cacheField>
    <cacheField name="Duration" numFmtId="0">
      <sharedItems containsSemiMixedTypes="0" containsString="0" containsNumber="1" containsInteger="1" minValue="30" maxValue="2849"/>
    </cacheField>
    <cacheField name="Appropriation Category" numFmtId="0">
      <sharedItems/>
    </cacheField>
    <cacheField name="Funding Category" numFmtId="0">
      <sharedItems/>
    </cacheField>
    <cacheField name="Funding Group" numFmtId="0">
      <sharedItems/>
    </cacheField>
    <cacheField name="Fed Percent" numFmtId="0">
      <sharedItems containsSemiMixedTypes="0" containsString="0" containsNumber="1" minValue="0" maxValue="1"/>
    </cacheField>
    <cacheField name="Total Spent" numFmtId="8">
      <sharedItems containsSemiMixedTypes="0" containsString="0" containsNumber="1" minValue="0" maxValue="190840803.59999999"/>
    </cacheField>
    <cacheField name="Total Spent SFY" numFmtId="8">
      <sharedItems containsSemiMixedTypes="0" containsString="0" containsNumber="1" minValue="0" maxValue="34853168.159999996"/>
    </cacheField>
    <cacheField name="Total Open Encumb or CAPE" numFmtId="8">
      <sharedItems containsSemiMixedTypes="0" containsString="0" containsNumber="1" minValue="0" maxValue="411858600.62599999"/>
    </cacheField>
    <cacheField name="Total Projections" numFmtId="8">
      <sharedItems containsSemiMixedTypes="0" containsString="0" containsNumber="1" minValue="-44749.99" maxValue="315603000"/>
    </cacheField>
    <cacheField name="Total Cash Flow" numFmtId="8">
      <sharedItems containsSemiMixedTypes="0" containsString="0" containsNumber="1" minValue="-44749.99" maxValue="411858600.62599999"/>
    </cacheField>
    <cacheField name="CF Current SFY" numFmtId="8">
      <sharedItems containsSemiMixedTypes="0" containsString="0" containsNumber="1" minValue="-44749.99" maxValue="36000000"/>
    </cacheField>
    <cacheField name="Totals Prior to SFY2024" numFmtId="8">
      <sharedItems containsSemiMixedTypes="0" containsString="0" containsNumber="1" minValue="0" maxValue="191940803.59999999"/>
    </cacheField>
    <cacheField name="SFY2024" numFmtId="8">
      <sharedItems containsSemiMixedTypes="0" containsString="0" containsNumber="1" minValue="-44749.99" maxValue="70853168.159999996"/>
    </cacheField>
    <cacheField name="SFY2025" numFmtId="8">
      <sharedItems containsSemiMixedTypes="0" containsString="0" containsNumber="1" minValue="-467751.03" maxValue="70000000"/>
    </cacheField>
    <cacheField name="SFY2026" numFmtId="8">
      <sharedItems containsSemiMixedTypes="0" containsString="0" containsNumber="1" minValue="-637876.74789999996" maxValue="138420828.49160001"/>
    </cacheField>
    <cacheField name="SFY2027" numFmtId="8">
      <sharedItems containsSemiMixedTypes="0" containsString="0" containsNumber="1" minValue="0" maxValue="138420828.49160001"/>
    </cacheField>
    <cacheField name="SFY2028" numFmtId="8">
      <sharedItems containsSemiMixedTypes="0" containsString="0" containsNumber="1" minValue="0" maxValue="105155387.39390001"/>
    </cacheField>
    <cacheField name="SFY2029" numFmtId="8">
      <sharedItems containsSemiMixedTypes="0" containsString="0" containsNumber="1" minValue="0" maxValue="74400000"/>
    </cacheField>
    <cacheField name="CF Remaining Encumb or CAPE" numFmtId="8">
      <sharedItems containsSemiMixedTypes="0" containsString="0" containsNumber="1" minValue="-6642713.5241999999" maxValue="139500000"/>
    </cacheField>
    <cacheField name="Projections Beyond CF SFY 5" numFmtId="8">
      <sharedItems containsSemiMixedTypes="0" containsString="0" containsNumber="1" minValue="0" maxValue="2006191.4702000001"/>
    </cacheField>
    <cacheField name="Encumb or CAPE Beyond CF SFY 5" numFmtId="8">
      <sharedItems containsSemiMixedTypes="0" containsString="0" containsNumber="1" minValue="0" maxValue="2846901.4"/>
    </cacheField>
    <cacheField name="First Planned Tip Year" numFmtId="0">
      <sharedItems/>
    </cacheField>
    <cacheField name="Last Planned Tip Year" numFmtId="0">
      <sharedItems/>
    </cacheField>
    <cacheField name="Is Funded" numFmtId="0">
      <sharedItems/>
    </cacheField>
    <cacheField name="Project Score" numFmtId="0">
      <sharedItems/>
    </cacheField>
    <cacheField name="Origin" numFmtId="0">
      <sharedItems/>
    </cacheField>
    <cacheField name="Division" numFmtId="0">
      <sharedItems/>
    </cacheField>
    <cacheField name="Count of Funding Sources" numFmtId="0">
      <sharedItems containsSemiMixedTypes="0" containsString="0" containsNumber="1" containsInteger="1" minValue="1" maxValue="8"/>
    </cacheField>
    <cacheField name="Bond Bill" numFmtId="0">
      <sharedItems/>
    </cacheField>
    <cacheField name="Program" numFmtId="0">
      <sharedItems/>
    </cacheField>
    <cacheField name="Priority" numFmtId="0">
      <sharedItems/>
    </cacheField>
    <cacheField name="ANF Plan Item" numFmtId="0">
      <sharedItems/>
    </cacheField>
    <cacheField name="Load Date" numFmtId="169">
      <sharedItems containsSemiMixedTypes="0" containsNonDate="0" containsDate="1" containsString="0" minDate="2024-03-04T06:31:47" maxDate="2024-03-04T06:31:47"/>
    </cacheField>
    <cacheField name="OM_MPO" numFmtId="0">
      <sharedItems count="14">
        <s v="Statewide"/>
        <s v="Boston Region"/>
        <s v="Southeastern Mass"/>
        <s v="Pioneer Valley"/>
        <s v="Old Colony"/>
        <s v="Franklin Region"/>
        <s v="Merrimack Valley"/>
        <s v="Central Mass"/>
        <s v="Northern Middlesex"/>
        <s v="Berkshire Region"/>
        <s v="Montachusett"/>
        <s v="Cape Cod"/>
        <s v="Martha's Vineyard"/>
        <s v="Nantucket"/>
      </sharedItems>
    </cacheField>
    <cacheField name="Funding_Source" numFmtId="0">
      <sharedItems count="2">
        <s v="FA"/>
        <s v="NF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4"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1"/>
    <s v="STATEWIDE OPERATIONS"/>
    <s v="A01"/>
    <s v="Salaries: Inclusive"/>
    <x v="0"/>
    <n v="3423.1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1"/>
    <n v="398552.1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2"/>
    <n v="674678.5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3"/>
    <n v="402768.8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0"/>
    <n v="711383.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4"/>
    <n v="373754.9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5"/>
    <n v="418952.9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6"/>
    <n v="346291.7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7"/>
    <n v="276126.6599999999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3"/>
    <n v="155870.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2"/>
    <n v="224601.1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4"/>
    <n v="122819.0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0"/>
    <n v="247624.5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1"/>
    <n v="117199.7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6"/>
    <n v="147235.0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5"/>
    <n v="161158.0499999999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7"/>
    <n v="109440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0"/>
    <n v="520396.8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2"/>
    <n v="528855.2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5"/>
    <n v="457534.9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7"/>
    <n v="318429.1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3"/>
    <n v="441860.1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6"/>
    <n v="415543.9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1"/>
    <n v="328823.9099999999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4"/>
    <n v="437163.4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5"/>
    <n v="143345.1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1"/>
    <n v="103758.9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2"/>
    <n v="182465.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0"/>
    <n v="211426.7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6"/>
    <n v="127221.4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4"/>
    <n v="187194.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3"/>
    <n v="119986.6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7"/>
    <n v="137777.1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1"/>
    <n v="859280.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0"/>
    <n v="1593318.6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3"/>
    <n v="1212439.7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2"/>
    <n v="1524327.1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5"/>
    <n v="1218553.4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7"/>
    <n v="896411.9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4"/>
    <n v="1201155.3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6"/>
    <n v="1031658.2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8"/>
    <s v="PLANNING AND ENGINEERING - DATA"/>
    <s v="A01"/>
    <s v="Salaries: Inclusive"/>
    <x v="2"/>
    <n v="120210.2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8"/>
    <s v="PLANNING AND ENGINEERING - DATA"/>
    <s v="A01"/>
    <s v="Salaries: Inclusive"/>
    <x v="0"/>
    <n v="635939.8299999999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0"/>
    <s v="BRIDGEWATER MAINTENANCE GARAGE"/>
    <s v="A01"/>
    <s v="Salaries: Inclusive"/>
    <x v="0"/>
    <n v="0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2"/>
    <n v="249225.9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7"/>
    <n v="86019.1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4"/>
    <n v="123902.8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0"/>
    <n v="220021.5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5"/>
    <n v="191114.3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1"/>
    <n v="120745.4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6"/>
    <n v="157728.2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3"/>
    <n v="155375.0199999999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2"/>
    <n v="349326.8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4"/>
    <n v="241672.6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5"/>
    <n v="263631.9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1"/>
    <n v="182721.9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3"/>
    <n v="219462.0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7"/>
    <n v="129057.2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0"/>
    <n v="364448.6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6"/>
    <n v="233648.5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0"/>
    <n v="643919.0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1"/>
    <n v="263314.0300000000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5"/>
    <n v="293443.8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6"/>
    <n v="290865.5399999999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2"/>
    <n v="483981.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4"/>
    <n v="266371.8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3"/>
    <n v="273226.1500000000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7"/>
    <n v="210998.8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0"/>
    <n v="77183.4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4"/>
    <n v="96707.5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7"/>
    <n v="71294.5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3"/>
    <n v="70873.50999999999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1"/>
    <n v="45261.4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2"/>
    <n v="77996.9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5"/>
    <n v="63346.9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6"/>
    <n v="60313.7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0"/>
    <n v="184970.5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2"/>
    <n v="190537.8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3"/>
    <n v="107288.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1"/>
    <n v="100259.9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5"/>
    <n v="108736.4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6"/>
    <n v="106704.1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4"/>
    <n v="97159.2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7"/>
    <n v="80068.64999999999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3"/>
    <n v="30993.6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6"/>
    <n v="36446.1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2"/>
    <n v="97057.6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1"/>
    <n v="54530.2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0"/>
    <n v="122658.7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4"/>
    <n v="24692.2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7"/>
    <n v="22569.5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5"/>
    <n v="30491.5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2"/>
    <n v="218609.1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0"/>
    <n v="261815.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1"/>
    <n v="170124.1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6"/>
    <n v="187214.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5"/>
    <n v="196983.2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3"/>
    <n v="193275.4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4"/>
    <n v="203138.4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7"/>
    <n v="148322.5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7"/>
    <n v="88971.8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6"/>
    <n v="108293.6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3"/>
    <n v="108788.0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5"/>
    <n v="102418.8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4"/>
    <n v="104641.99"/>
  </r>
  <r>
    <s v="DOT"/>
    <s v="MASSACHUSETTS DEPARTMENT OF TRANSPORTATION"/>
    <s v="H100"/>
    <s v="HIGHWAY"/>
    <s v="0044"/>
    <s v="Massachusetts Transportation Trust Fund"/>
    <s v="0000"/>
    <s v="MTTF - Operating"/>
    <s v="H010"/>
    <s v="HIGHWAY MAINTENANCE"/>
    <s v="0710"/>
    <s v="ACCIDENT RECOVERY"/>
    <s v="A01"/>
    <s v="Salaries: Inclusive"/>
    <x v="0"/>
    <n v="0"/>
  </r>
  <r>
    <s v="DOT"/>
    <s v="MASSACHUSETTS DEPARTMENT OF TRANSPORTATION"/>
    <s v="H100"/>
    <s v="HIGHWAY"/>
    <s v="0044"/>
    <s v="Massachusetts Transportation Trust Fund"/>
    <s v="0000"/>
    <s v="MTTF - Operating"/>
    <s v="H010"/>
    <s v="HIGHWAY MAINTENANCE"/>
    <s v="0713"/>
    <s v="PERMITS"/>
    <s v="A01"/>
    <s v="Salaries: Inclusive"/>
    <x v="0"/>
    <n v="0"/>
  </r>
  <r>
    <s v="DOT"/>
    <s v="MASSACHUSETTS DEPARTMENT OF TRANSPORTATION"/>
    <s v="H100"/>
    <s v="HIGHWAY"/>
    <s v="0044"/>
    <s v="Massachusetts Transportation Trust Fund"/>
    <s v="0000"/>
    <s v="MTTF - Operating"/>
    <s v="H010"/>
    <s v="HIGHWAY MAINTENANCE"/>
    <s v="0715"/>
    <s v="MAINTENANCE MANAGEMENT"/>
    <s v="A01"/>
    <s v="Salaries: Inclusive"/>
    <x v="0"/>
    <n v="0"/>
  </r>
  <r>
    <s v="DOT"/>
    <s v="MASSACHUSETTS DEPARTMENT OF TRANSPORTATION"/>
    <s v="H100"/>
    <s v="HIGHWAY"/>
    <s v="0044"/>
    <s v="Massachusetts Transportation Trust Fund"/>
    <s v="0000"/>
    <s v="MTTF - Operating"/>
    <s v="H010"/>
    <s v="HIGHWAY MAINTENANCE"/>
    <s v="0716"/>
    <s v="BUILDING STRUCTURES"/>
    <s v="A01"/>
    <s v="Salaries: Inclusive"/>
    <x v="0"/>
    <n v="0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3"/>
    <n v="1449865.0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0"/>
    <n v="1343873.0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6"/>
    <n v="1562222.7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2"/>
    <n v="1345319.9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4"/>
    <n v="1530833.3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1"/>
    <n v="1383737.8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7"/>
    <n v="541475.4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5"/>
    <n v="1486603.2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0"/>
    <n v="111384.0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4"/>
    <n v="125895.0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2"/>
    <n v="167059.10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6"/>
    <n v="82615.89999999999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1"/>
    <n v="63043.2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5"/>
    <n v="93613.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7"/>
    <n v="119634.4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3"/>
    <n v="67961.9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4"/>
    <n v="317950.3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5"/>
    <n v="227764.4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1"/>
    <n v="154255.95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3"/>
    <n v="272867.3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6"/>
    <n v="157138.2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7"/>
    <n v="212179.7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5"/>
    <n v="242236.3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4"/>
    <n v="147098.45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6"/>
    <n v="206926.4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7"/>
    <n v="101126.5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1"/>
    <n v="237510.0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3"/>
    <n v="154010.45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1"/>
    <n v="119869.8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5"/>
    <n v="160572.29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6"/>
    <n v="115640.7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4"/>
    <n v="231900.2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3"/>
    <n v="199211.5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7"/>
    <n v="129112.5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4"/>
    <n v="189386.0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6"/>
    <n v="151883.7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1"/>
    <n v="177925.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3"/>
    <n v="169870.1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5"/>
    <n v="177077.0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7"/>
    <n v="141823.5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3"/>
    <n v="204680.1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1"/>
    <n v="159338.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7"/>
    <n v="107680.7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5"/>
    <n v="212820.1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4"/>
    <n v="135294.6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6"/>
    <n v="150275.6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3"/>
    <n v="186255.6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1"/>
    <n v="169904.2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6"/>
    <n v="111479.7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4"/>
    <n v="234401.1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5"/>
    <n v="128570.4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7"/>
    <n v="161145.1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4"/>
    <n v="238777.2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1"/>
    <n v="198419.3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5"/>
    <n v="247981.7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6"/>
    <n v="181589.4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3"/>
    <n v="227917.1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7"/>
    <n v="150608.7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1"/>
    <n v="116072.2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5"/>
    <n v="173261.0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6"/>
    <n v="121089.1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4"/>
    <n v="159083.17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3"/>
    <n v="168307.20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7"/>
    <n v="145277.3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3"/>
    <n v="161179.2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6"/>
    <n v="123152.0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5"/>
    <n v="162375.6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1"/>
    <n v="117568.9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7"/>
    <n v="110581.75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4"/>
    <n v="181431.4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6"/>
    <n v="187384.0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4"/>
    <n v="331110.9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3"/>
    <n v="271161.9600000000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7"/>
    <n v="241552.5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1"/>
    <n v="172416.8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5"/>
    <n v="246414.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1"/>
    <n v="498201.4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3"/>
    <n v="543843.2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7"/>
    <n v="446337.4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5"/>
    <n v="624349.8000000000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6"/>
    <n v="536114.0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4"/>
    <n v="598510.6800000000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6"/>
    <n v="128209.3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5"/>
    <n v="124304.6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3"/>
    <n v="119092.8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1"/>
    <n v="102991.7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4"/>
    <n v="132501.8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7"/>
    <n v="91326.5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5"/>
    <n v="49775.6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1"/>
    <n v="869.5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7"/>
    <n v="35296.41000000000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4"/>
    <n v="8371.1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6"/>
    <n v="372322.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3"/>
    <n v="6289.3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3"/>
    <n v="2295.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7"/>
    <n v="54403.51999999999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5"/>
    <n v="26189.119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1"/>
    <n v="10967.1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4"/>
    <n v="4576.3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6"/>
    <n v="34591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1"/>
    <n v="1047542.7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5"/>
    <n v="1139724.3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4"/>
    <n v="1537108.5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7"/>
    <n v="574450.4399999999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3"/>
    <n v="1223972.2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6"/>
    <n v="1147694.5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7"/>
    <n v="52450.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5"/>
    <n v="91374.3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3"/>
    <n v="106439.1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1"/>
    <n v="83812.3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4"/>
    <n v="66802.8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6"/>
    <n v="62225.0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3"/>
    <n v="200897.1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1"/>
    <n v="185841.9200000000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6"/>
    <n v="195845.6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5"/>
    <n v="209406.0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7"/>
    <n v="145991.2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4"/>
    <n v="205493.9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3"/>
    <n v="254151.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5"/>
    <n v="256292.7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6"/>
    <n v="283623.4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7"/>
    <n v="213571.6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4"/>
    <n v="262037.0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1"/>
    <n v="313504.5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5"/>
    <n v="284162.3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1"/>
    <n v="227708.0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6"/>
    <n v="247143.6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7"/>
    <n v="174099.6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3"/>
    <n v="246522.8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4"/>
    <n v="204871.8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1"/>
    <n v="228362.5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7"/>
    <n v="191209.7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6"/>
    <n v="191155.2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5"/>
    <n v="235233.7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3"/>
    <n v="253320.2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4"/>
    <n v="255147.9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6"/>
    <n v="99335.4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1"/>
    <n v="113398.9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5"/>
    <n v="88849.7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3"/>
    <n v="79477.50999999999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4"/>
    <n v="164550.9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7"/>
    <n v="135074.7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3"/>
    <n v="80414.28999999999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1"/>
    <n v="96985.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5"/>
    <n v="67264.4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6"/>
    <n v="107259.4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7"/>
    <n v="85871.8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4"/>
    <n v="143278.0799999999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1"/>
    <n v="174638.7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7"/>
    <n v="139420.7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5"/>
    <n v="234798.9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6"/>
    <n v="191333.5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3"/>
    <n v="212164.8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4"/>
    <n v="250593.5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5"/>
    <n v="571822.7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1"/>
    <n v="471742.9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4"/>
    <n v="628554.7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6"/>
    <n v="482075.0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3"/>
    <n v="663087.4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7"/>
    <n v="361654.3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6"/>
    <n v="62908.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5"/>
    <n v="28147.8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3"/>
    <n v="54272.7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1"/>
    <n v="84502.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7"/>
    <n v="111064.8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4"/>
    <n v="178499.7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5"/>
    <n v="140812.8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3"/>
    <n v="108550.1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1"/>
    <n v="47370.4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4"/>
    <n v="130475.4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7"/>
    <n v="131245.2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6"/>
    <n v="63869.5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5"/>
    <n v="82737.89999999999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1"/>
    <n v="161.7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7"/>
    <n v="112189.2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4"/>
    <n v="105004.3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3"/>
    <n v="93332.7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6"/>
    <n v="436342.7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1"/>
    <n v="123792.2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5"/>
    <n v="133131.4500000000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6"/>
    <n v="108294.8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7"/>
    <n v="93655.1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3"/>
    <n v="132585.2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4"/>
    <n v="97086.4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5"/>
    <n v="129673.7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3"/>
    <n v="121639.5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1"/>
    <n v="105836.3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6"/>
    <n v="100914.0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7"/>
    <n v="128807.1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4"/>
    <n v="158805.4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4"/>
    <n v="124662.4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1"/>
    <n v="7178.5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6"/>
    <n v="489974.1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5"/>
    <n v="93426.5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7"/>
    <n v="144937.7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3"/>
    <n v="119147.5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1"/>
    <n v="248285.6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7"/>
    <n v="297715.7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6"/>
    <n v="252677.8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3"/>
    <n v="288168.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5"/>
    <n v="342557.9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4"/>
    <n v="321246.5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4"/>
    <n v="2616301.4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1"/>
    <n v="1764599.1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5"/>
    <n v="2137557.450000000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3"/>
    <n v="2392137.14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6"/>
    <n v="2101851.450000000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7"/>
    <n v="1079711.9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3A WESTMINSTER"/>
    <s v="A01"/>
    <s v="Salaries: Inclusive"/>
    <x v="6"/>
    <n v="548075.1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3A WESTMINSTER"/>
    <s v="A01"/>
    <s v="Salaries: Inclusive"/>
    <x v="4"/>
    <n v="888820.0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3A WESTMINSTER"/>
    <s v="A01"/>
    <s v="Salaries: Inclusive"/>
    <x v="1"/>
    <n v="679982.6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3A WESTMINSTER"/>
    <s v="A01"/>
    <s v="Salaries: Inclusive"/>
    <x v="3"/>
    <n v="759771.2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3A WESTMINSTER"/>
    <s v="A01"/>
    <s v="Salaries: Inclusive"/>
    <x v="5"/>
    <n v="623543.31999999995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D3 MAINT AREA A"/>
    <s v="A01"/>
    <s v="Salaries: Inclusive"/>
    <x v="4"/>
    <n v="38690.14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D3 MAINT AREA A"/>
    <s v="A01"/>
    <s v="Salaries: Inclusive"/>
    <x v="7"/>
    <n v="633147.05000000005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2"/>
    <s v="3A STERLING"/>
    <s v="A01"/>
    <s v="Salaries: Inclusive"/>
    <x v="3"/>
    <n v="984.24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2"/>
    <s v="3A STERLING"/>
    <s v="A01"/>
    <s v="Salaries: Inclusive"/>
    <x v="4"/>
    <n v="246.05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3 TRAFFIC / ELECTRICIANS"/>
    <s v="A01"/>
    <s v="Salaries: Inclusive"/>
    <x v="7"/>
    <n v="181928.53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ISTRICT 3 ELECTRICIANS"/>
    <s v="A01"/>
    <s v="Salaries: Inclusive"/>
    <x v="3"/>
    <n v="172953.1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3 TRAFFIC / ELECTRICIANS"/>
    <s v="A01"/>
    <s v="Salaries: Inclusive"/>
    <x v="4"/>
    <n v="1002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ISTRICT 3 ELECTRICIANS"/>
    <s v="A01"/>
    <s v="Salaries: Inclusive"/>
    <x v="4"/>
    <n v="251457.74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ISTRICT 3 ELECTRICIANS"/>
    <s v="A01"/>
    <s v="Salaries: Inclusive"/>
    <x v="1"/>
    <n v="248934.45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ISTRICT 3 ELECTRICIANS"/>
    <s v="A01"/>
    <s v="Salaries: Inclusive"/>
    <x v="5"/>
    <n v="195697.8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ISTRICT 3 ELECTRICIANS"/>
    <s v="A01"/>
    <s v="Salaries: Inclusive"/>
    <x v="6"/>
    <n v="265021.59000000003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D3 MAINT AREA B"/>
    <s v="A01"/>
    <s v="Salaries: Inclusive"/>
    <x v="7"/>
    <n v="850962.6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3B BOXBORO"/>
    <s v="A01"/>
    <s v="Salaries: Inclusive"/>
    <x v="6"/>
    <n v="1019340.7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3B BOXBORO"/>
    <s v="A01"/>
    <s v="Salaries: Inclusive"/>
    <x v="1"/>
    <n v="1036492.8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3B BOXBORO"/>
    <s v="A01"/>
    <s v="Salaries: Inclusive"/>
    <x v="5"/>
    <n v="1185736.4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3B BOXBORO"/>
    <s v="A01"/>
    <s v="Salaries: Inclusive"/>
    <x v="3"/>
    <n v="873721.3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3B BOXBORO"/>
    <s v="A01"/>
    <s v="Salaries: Inclusive"/>
    <x v="4"/>
    <n v="1037439.77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D3 MAINT AREA B"/>
    <s v="A01"/>
    <s v="Salaries: Inclusive"/>
    <x v="4"/>
    <n v="53971.2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5"/>
    <s v="3B Field maintenance staff of Weston"/>
    <s v="A01"/>
    <s v="Salaries: Inclusive"/>
    <x v="4"/>
    <n v="173807.8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5"/>
    <s v="3B Field maintenance staff of Weston"/>
    <s v="A01"/>
    <s v="Salaries: Inclusive"/>
    <x v="3"/>
    <n v="203974.2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5"/>
    <s v="D3 MAINT AREA B WESTON"/>
    <s v="A01"/>
    <s v="Salaries: Inclusive"/>
    <x v="7"/>
    <n v="122728.5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5"/>
    <s v="D3 MAINT AREA B WESTON"/>
    <s v="A01"/>
    <s v="Salaries: Inclusive"/>
    <x v="4"/>
    <n v="6769.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3C STURBRIDGE"/>
    <s v="A01"/>
    <s v="Salaries: Inclusive"/>
    <x v="1"/>
    <n v="1604356.4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3C STURBRIDGE"/>
    <s v="A01"/>
    <s v="Salaries: Inclusive"/>
    <x v="4"/>
    <n v="973615.2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3C STURBRIDGE"/>
    <s v="A01"/>
    <s v="Salaries: Inclusive"/>
    <x v="3"/>
    <n v="868274.33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D3 MAINT AREA C"/>
    <s v="A01"/>
    <s v="Salaries: Inclusive"/>
    <x v="4"/>
    <n v="40026.2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3C STURBRIDGE"/>
    <s v="A01"/>
    <s v="Salaries: Inclusive"/>
    <x v="6"/>
    <n v="1398464.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D3 MAINT AREA C"/>
    <s v="A01"/>
    <s v="Salaries: Inclusive"/>
    <x v="7"/>
    <n v="698167.64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3C STURBRIDGE"/>
    <s v="A01"/>
    <s v="Salaries: Inclusive"/>
    <x v="5"/>
    <n v="1566894.1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6"/>
    <s v="3C Field maintenance staff personnel of Auburn"/>
    <s v="A01"/>
    <s v="Salaries: Inclusive"/>
    <x v="3"/>
    <n v="400263.0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6"/>
    <s v="3C Field maintenance staff personnel of Auburn"/>
    <s v="A01"/>
    <s v="Salaries: Inclusive"/>
    <x v="4"/>
    <n v="322219.9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6"/>
    <s v="D3 MAINT AREA C AUBURN"/>
    <s v="A01"/>
    <s v="Salaries: Inclusive"/>
    <x v="7"/>
    <n v="193999.83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6"/>
    <s v="D3 MAINT AREA C AUBURN"/>
    <s v="A01"/>
    <s v="Salaries: Inclusive"/>
    <x v="4"/>
    <n v="10259.53000000000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3 MAINTENANCE MECHANICS"/>
    <s v="A01"/>
    <s v="Salaries: Inclusive"/>
    <x v="4"/>
    <n v="24941.9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ISTRICT 3 HEADQUARTER MAINTENANCE"/>
    <s v="A01"/>
    <s v="Salaries: Inclusive"/>
    <x v="1"/>
    <n v="851846.27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ISTRICT 3 HEADQUARTER MAINTENANCE"/>
    <s v="A01"/>
    <s v="Salaries: Inclusive"/>
    <x v="3"/>
    <n v="562486.3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ISTRICT 3 HEADQUARTER MAINTENANCE"/>
    <s v="A01"/>
    <s v="Salaries: Inclusive"/>
    <x v="6"/>
    <n v="865504.53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ISTRICT 3 HEADQUARTER MAINTENANCE"/>
    <s v="A01"/>
    <s v="Salaries: Inclusive"/>
    <x v="4"/>
    <n v="570925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3 MAINTENANCE MECHANICS"/>
    <s v="A01"/>
    <s v="Salaries: Inclusive"/>
    <x v="7"/>
    <n v="463955.5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ISTRICT 3 HEADQUARTER MAINTENANCE"/>
    <s v="A01"/>
    <s v="Salaries: Inclusive"/>
    <x v="5"/>
    <n v="1117090.590000000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4"/>
    <n v="3281822.92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6"/>
    <n v="3125038.7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1"/>
    <n v="2829317.7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5"/>
    <n v="2988947.03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3"/>
    <n v="3136779.6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7"/>
    <n v="1567847.08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3"/>
    <n v="1397725.57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5"/>
    <n v="1268345.99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1"/>
    <n v="1006485.23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6"/>
    <n v="1031965.17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4"/>
    <n v="1325260.49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7"/>
    <n v="798204.03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3"/>
    <n v="1266730.8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4"/>
    <n v="1293857.04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6"/>
    <n v="1170182.8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1"/>
    <n v="1025296.73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5"/>
    <n v="1132122.94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7"/>
    <n v="967371.0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4"/>
    <n v="1408969.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6"/>
    <n v="1326602.100000000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3"/>
    <n v="1446656.9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1"/>
    <n v="1155182.18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5"/>
    <n v="1387133.72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7"/>
    <n v="834563.43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6"/>
    <n v="360633.4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1"/>
    <n v="337445.83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4"/>
    <n v="515094.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5"/>
    <n v="475759.46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3"/>
    <n v="457233.4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7"/>
    <n v="381820.5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7"/>
    <n v="810938.3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6"/>
    <n v="3517967.8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1"/>
    <n v="2927692.1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3"/>
    <n v="2806143.5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5"/>
    <n v="3345272.4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4"/>
    <n v="2407547.7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9"/>
    <s v="PAINT CREW-BRIDGEWATER"/>
    <s v="A01"/>
    <s v="Salaries: Inclusive"/>
    <x v="1"/>
    <n v="73441.8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9"/>
    <s v="PAINT CREW-BRIDGEWATER"/>
    <s v="A01"/>
    <s v="Salaries: Inclusive"/>
    <x v="6"/>
    <n v="38589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1"/>
    <n v="140440.1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7"/>
    <n v="188434.6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6"/>
    <n v="142796.2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5"/>
    <n v="179094.2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3"/>
    <n v="94557.1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4"/>
    <n v="206453.4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3"/>
    <n v="196686.5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1"/>
    <n v="172637.2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5"/>
    <n v="137225.2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6"/>
    <n v="127631.9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7"/>
    <n v="195046.4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4"/>
    <n v="253067.6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1"/>
    <n v="23339.5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7"/>
    <n v="24987.8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6"/>
    <n v="41745.4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5"/>
    <n v="31292.2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3"/>
    <n v="29611.6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4"/>
    <n v="23050.9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5"/>
    <n v="101531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6"/>
    <n v="128277.9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4"/>
    <n v="300534.1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7"/>
    <n v="168392.3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1"/>
    <n v="115168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3"/>
    <n v="195123.0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5"/>
    <s v="5A COHASSET"/>
    <s v="A01"/>
    <s v="Salaries: Inclusive"/>
    <x v="6"/>
    <n v="43573.0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5"/>
    <s v="5A COHASSET"/>
    <s v="A01"/>
    <s v="Salaries: Inclusive"/>
    <x v="5"/>
    <n v="66287.8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5"/>
    <s v="5A COHASSET"/>
    <s v="A01"/>
    <s v="Salaries: Inclusive"/>
    <x v="1"/>
    <n v="22182.7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5"/>
    <s v="5A COHASSET"/>
    <s v="A01"/>
    <s v="Salaries: Inclusive"/>
    <x v="3"/>
    <n v="29538.6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5"/>
    <s v="5A COHASSET"/>
    <s v="A01"/>
    <s v="Salaries: Inclusive"/>
    <x v="7"/>
    <n v="26239.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6"/>
    <s v="5B FOXBORO"/>
    <s v="A01"/>
    <s v="Salaries: Inclusive"/>
    <x v="4"/>
    <n v="152761.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6"/>
    <s v="5B FOXBORO"/>
    <s v="A01"/>
    <s v="Salaries: Inclusive"/>
    <x v="5"/>
    <n v="27190.4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6"/>
    <s v="5B FOXBORO"/>
    <s v="A01"/>
    <s v="Salaries: Inclusive"/>
    <x v="7"/>
    <n v="153041.3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1"/>
    <n v="165661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7"/>
    <n v="212365.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4"/>
    <n v="211341.1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6"/>
    <n v="13477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5"/>
    <n v="14808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3"/>
    <n v="264777.2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7"/>
    <n v="17948.7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4"/>
    <n v="57060.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5"/>
    <n v="117559.1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1"/>
    <n v="110235.7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6"/>
    <n v="112948.4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3"/>
    <n v="58136.8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6"/>
    <n v="81029.8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7"/>
    <n v="57268.3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1"/>
    <n v="63837.8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4"/>
    <n v="46124.0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5"/>
    <n v="74603.7899999999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3"/>
    <n v="82806.5399999999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7"/>
    <n v="121456.8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1"/>
    <n v="160626.3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6"/>
    <n v="187799.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5"/>
    <n v="202825.8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4"/>
    <n v="242948.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3"/>
    <n v="211055.3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5"/>
    <n v="221412.5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4"/>
    <n v="260735.4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7"/>
    <n v="189734.3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6"/>
    <n v="209731.9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1"/>
    <n v="149805.6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3"/>
    <n v="261442.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3"/>
    <n v="306180.4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5"/>
    <n v="214296.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7"/>
    <n v="309181.2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4"/>
    <n v="383040.8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6"/>
    <n v="216912.7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1"/>
    <n v="192139.7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6"/>
    <n v="143196.51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4"/>
    <n v="209180.4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1"/>
    <n v="154322.9800000000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3"/>
    <n v="189959.8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5"/>
    <n v="167085.6700000000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7"/>
    <n v="185420.2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1"/>
    <n v="304149.7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7"/>
    <n v="76124.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6"/>
    <n v="339057.7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4"/>
    <n v="211380.0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5"/>
    <n v="331423.2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3"/>
    <n v="322813.09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4"/>
    <n v="58023.2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6"/>
    <n v="64844.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5"/>
    <n v="89931.7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3"/>
    <n v="81279.2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1"/>
    <n v="62471.2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7"/>
    <n v="29882.7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4"/>
    <n v="76495.9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5"/>
    <n v="63429.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1"/>
    <n v="27060.8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7"/>
    <n v="32000.7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6"/>
    <n v="46805.0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5"/>
    <n v="126679.5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1"/>
    <n v="156292.4200000000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6"/>
    <n v="148808.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3"/>
    <n v="197694.5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4"/>
    <n v="288533.5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7"/>
    <n v="175063.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4"/>
    <n v="275432.1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5"/>
    <n v="228271.6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6"/>
    <n v="169179.6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1"/>
    <n v="171425.1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7"/>
    <n v="185261.8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3"/>
    <n v="259023.2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4"/>
    <n v="339828.6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6"/>
    <n v="147847.67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1"/>
    <n v="149855.7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5"/>
    <n v="172679.5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7"/>
    <n v="243107.4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3"/>
    <n v="294477.2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5"/>
    <s v="5A BOURNE/SAGAMORE"/>
    <s v="A01"/>
    <s v="Salaries: Inclusive"/>
    <x v="4"/>
    <n v="119117.6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5"/>
    <s v="5A BOURNE/SAGAMORE"/>
    <s v="A01"/>
    <s v="Salaries: Inclusive"/>
    <x v="7"/>
    <n v="144188.8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6"/>
    <n v="135738.29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3"/>
    <n v="112750.4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4"/>
    <n v="185367.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7"/>
    <n v="81486.46000000000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1"/>
    <n v="165913.6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5"/>
    <n v="155431.8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7"/>
    <n v="136466.0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3"/>
    <n v="234470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4"/>
    <n v="260631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1"/>
    <n v="138933.2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6"/>
    <n v="153968.6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5"/>
    <n v="218000.5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6"/>
    <n v="167927.2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5"/>
    <n v="241540.3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1"/>
    <n v="161022.4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4"/>
    <n v="361118.3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3"/>
    <n v="239138.9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7"/>
    <n v="249389.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5"/>
    <n v="207770.7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6"/>
    <n v="223301.7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4"/>
    <n v="37768.4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3"/>
    <n v="156715.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1"/>
    <n v="160853.0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7"/>
    <n v="59695.9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5"/>
    <n v="211252.8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7"/>
    <n v="196367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1"/>
    <n v="177744.9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3"/>
    <n v="227925.1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4"/>
    <n v="243024.0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6"/>
    <n v="166512.7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6"/>
    <n v="46371.5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5"/>
    <n v="86802.0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3"/>
    <n v="85223.1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7"/>
    <n v="139218.1700000000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4"/>
    <n v="121259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4"/>
    <s v="NEW BEDFORD/FAIRHAVEN BRIDGE"/>
    <s v="A01"/>
    <s v="Salaries: Inclusive"/>
    <x v="6"/>
    <n v="274995.0300000000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4"/>
    <s v="NEW BEDFORD/FAIRHAVEN BRIDGE"/>
    <s v="A01"/>
    <s v="Salaries: Inclusive"/>
    <x v="1"/>
    <n v="283809.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4"/>
    <s v="NEW BEDFORD/FAIRHAVEN BRIDGE"/>
    <s v="A01"/>
    <s v="Salaries: Inclusive"/>
    <x v="4"/>
    <n v="4663.6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4"/>
    <s v="NEW BEDFORD/FAIRHAVEN BRIDGE"/>
    <s v="A01"/>
    <s v="Salaries: Inclusive"/>
    <x v="5"/>
    <n v="346059.6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4"/>
    <s v="NEW BEDFORD/FAIRHAVEN BRIDGE"/>
    <s v="A01"/>
    <s v="Salaries: Inclusive"/>
    <x v="3"/>
    <n v="238051.3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6"/>
    <s v="5C DARTMOUTH TRAFFIC"/>
    <s v="A01"/>
    <s v="Salaries: Inclusive"/>
    <x v="6"/>
    <n v="176321.5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6"/>
    <s v="5C DARTMOUTH TRAFFIC"/>
    <s v="A01"/>
    <s v="Salaries: Inclusive"/>
    <x v="5"/>
    <n v="152488.01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6"/>
    <s v="5C DARTMOUTH TRAFFIC"/>
    <s v="A01"/>
    <s v="Salaries: Inclusive"/>
    <x v="1"/>
    <n v="198443.5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6"/>
    <s v="5C DARTMOUTH TRAFFIC"/>
    <s v="A01"/>
    <s v="Salaries: Inclusive"/>
    <x v="3"/>
    <n v="174086.5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6"/>
    <s v="5C DARTMOUTH TRAFFIC"/>
    <s v="A01"/>
    <s v="Salaries: Inclusive"/>
    <x v="4"/>
    <n v="64340.6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5"/>
    <n v="111218.8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6"/>
    <n v="70217.5399999999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4"/>
    <n v="93842.6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1"/>
    <n v="59827.0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3"/>
    <n v="91357.4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7"/>
    <n v="65857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1"/>
    <n v="105289.5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7"/>
    <n v="63494.2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3"/>
    <n v="87442.8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6"/>
    <n v="89843.1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5"/>
    <n v="89926.6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4"/>
    <n v="92469.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3"/>
    <n v="222532.0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7"/>
    <n v="160554.35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1"/>
    <n v="136362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4"/>
    <n v="255981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6"/>
    <n v="133563.1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5"/>
    <n v="132794.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7"/>
    <n v="238122.1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3"/>
    <n v="252529.6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6"/>
    <n v="113301.75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5"/>
    <n v="175534.1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1"/>
    <n v="79155.21000000000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4"/>
    <n v="272721.84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5"/>
    <n v="190586.2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7"/>
    <n v="180660.6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1"/>
    <n v="114417.8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3"/>
    <n v="190180.5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4"/>
    <n v="244745.5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6"/>
    <n v="152171.4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5"/>
    <s v="5D TRURO"/>
    <s v="A01"/>
    <s v="Salaries: Inclusive"/>
    <x v="4"/>
    <n v="6332.3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6"/>
    <n v="96778.0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1"/>
    <n v="106796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5"/>
    <n v="145354.60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3"/>
    <n v="233613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4"/>
    <n v="222589.7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7"/>
    <n v="138808.0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1"/>
    <n v="25062.8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6"/>
    <n v="36958.7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3"/>
    <n v="29503.4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5"/>
    <n v="26421.4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7"/>
    <n v="26259.7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4"/>
    <n v="33100.7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8"/>
    <s v="5D BARNSTABLE"/>
    <s v="A01"/>
    <s v="Salaries: Inclusive"/>
    <x v="4"/>
    <n v="9863.6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3"/>
    <n v="720974.0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6"/>
    <n v="560070.0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1"/>
    <n v="537573.0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4"/>
    <n v="754008.0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5"/>
    <n v="735620.6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7"/>
    <n v="545617.7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3"/>
    <n v="46122.06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7"/>
    <n v="39655.36000000000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4"/>
    <n v="53683.09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1"/>
    <n v="272285.8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6"/>
    <n v="351453.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5"/>
    <n v="341354.0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6"/>
    <n v="14668.6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3"/>
    <n v="882205.55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5"/>
    <n v="1286704.850000000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1"/>
    <n v="140548.9500000000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4"/>
    <n v="975640.7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7"/>
    <n v="208296.4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HIGHWAY MAINT-M7"/>
    <s v="A01"/>
    <s v="Salaries: Inclusive"/>
    <x v="4"/>
    <n v="90169.56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D6 Maintenance Depot C, Weston"/>
    <s v="A01"/>
    <s v="Salaries: Inclusive"/>
    <x v="7"/>
    <n v="119266.39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HIGHWAY MAINT-M7"/>
    <s v="A01"/>
    <s v="Salaries: Inclusive"/>
    <x v="1"/>
    <n v="4628.9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HIGHWAY MAINT-M7"/>
    <s v="A01"/>
    <s v="Salaries: Inclusive"/>
    <x v="6"/>
    <n v="85201.8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HIGHWAY MAINT-M7"/>
    <s v="A01"/>
    <s v="Salaries: Inclusive"/>
    <x v="3"/>
    <n v="76585.490000000005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HIGHWAY MAINT-M7"/>
    <s v="A01"/>
    <s v="Salaries: Inclusive"/>
    <x v="5"/>
    <n v="89845.3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D6 Maintenance Depot C, Weston"/>
    <s v="A01"/>
    <s v="Salaries: Inclusive"/>
    <x v="4"/>
    <n v="10774.8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D6 Maintenance Depot A, Charlestown"/>
    <s v="A01"/>
    <s v="Salaries: Inclusive"/>
    <x v="4"/>
    <n v="12087.0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HIGHWAY MAINT-M8"/>
    <s v="A01"/>
    <s v="Salaries: Inclusive"/>
    <x v="6"/>
    <n v="270974.23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HIGHWAY MAINT-M8"/>
    <s v="A01"/>
    <s v="Salaries: Inclusive"/>
    <x v="4"/>
    <n v="223936.1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HIGHWAY MAINT-M8"/>
    <s v="A01"/>
    <s v="Salaries: Inclusive"/>
    <x v="3"/>
    <n v="196867.14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D6 Maintenance Depot A, Charlestown"/>
    <s v="A01"/>
    <s v="Salaries: Inclusive"/>
    <x v="7"/>
    <n v="285353.0399999999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HIGHWAY MAINT-M8"/>
    <s v="A01"/>
    <s v="Salaries: Inclusive"/>
    <x v="5"/>
    <n v="275431.0399999999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HIGHWAY MAINT-M8"/>
    <s v="A01"/>
    <s v="Salaries: Inclusive"/>
    <x v="1"/>
    <n v="10163.1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6B WESTWOOD"/>
    <s v="A01"/>
    <s v="Salaries: Inclusive"/>
    <x v="4"/>
    <n v="358084.75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6B WESTWOOD"/>
    <s v="A01"/>
    <s v="Salaries: Inclusive"/>
    <x v="6"/>
    <n v="46685.55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6B WESTWOOD"/>
    <s v="A01"/>
    <s v="Salaries: Inclusive"/>
    <x v="1"/>
    <n v="442413.83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6B WESTWOOD"/>
    <s v="A01"/>
    <s v="Salaries: Inclusive"/>
    <x v="5"/>
    <n v="425433.9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D6 Maintenance Depot B, Westwood"/>
    <s v="A01"/>
    <s v="Salaries: Inclusive"/>
    <x v="7"/>
    <n v="262181.8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D6 Maintenance Depot B, Westwood"/>
    <s v="A01"/>
    <s v="Salaries: Inclusive"/>
    <x v="4"/>
    <n v="13470.9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6B WESTWOOD"/>
    <s v="A01"/>
    <s v="Salaries: Inclusive"/>
    <x v="3"/>
    <n v="349000.6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6C MILTON"/>
    <s v="A01"/>
    <s v="Salaries: Inclusive"/>
    <x v="5"/>
    <n v="285738.6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6C MILTON"/>
    <s v="A01"/>
    <s v="Salaries: Inclusive"/>
    <x v="3"/>
    <n v="32908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6C MILTON"/>
    <s v="A01"/>
    <s v="Salaries: Inclusive"/>
    <x v="4"/>
    <n v="385665.43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6C MILTON"/>
    <s v="A01"/>
    <s v="Salaries: Inclusive"/>
    <x v="1"/>
    <n v="312789.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D6 Maintenance Depot D, Milton"/>
    <s v="A01"/>
    <s v="Salaries: Inclusive"/>
    <x v="4"/>
    <n v="17962.66999999999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6C MILTON"/>
    <s v="A01"/>
    <s v="Salaries: Inclusive"/>
    <x v="6"/>
    <n v="35358.62999999999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D6 Maintenance Depot D, Milton"/>
    <s v="A01"/>
    <s v="Salaries: Inclusive"/>
    <x v="7"/>
    <n v="325021.99"/>
  </r>
  <r>
    <s v="DOT"/>
    <s v="MASSACHUSETTS DEPARTMENT OF TRANSPORTATION"/>
    <s v="H100"/>
    <s v="HIGHWAY"/>
    <s v="0100"/>
    <s v="Federal Grants Fund"/>
    <s v="COVD"/>
    <s v="COVD for Fed Grant Fund"/>
    <s v="H300"/>
    <s v="DISTRICT 3"/>
    <s v="3701"/>
    <s v="3A WESTMINSTER"/>
    <s v="A01"/>
    <s v="Salaries: Inclusive"/>
    <x v="6"/>
    <n v="10253.9"/>
  </r>
  <r>
    <s v="DOT"/>
    <s v="MASSACHUSETTS DEPARTMENT OF TRANSPORTATION"/>
    <s v="H100"/>
    <s v="HIGHWAY"/>
    <s v="0100"/>
    <s v="Federal Grants Fund"/>
    <s v="COVD"/>
    <s v="COVD for Fed Grant Fund"/>
    <s v="H300"/>
    <s v="DISTRICT 3"/>
    <s v="3701"/>
    <s v="3A WESTMINSTER"/>
    <s v="A01"/>
    <s v="Salaries: Inclusive"/>
    <x v="5"/>
    <n v="17387.05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s v="STATEWIDE OPERATIONS &amp; MAINTENANCE"/>
    <s v="0703"/>
    <s v="OPERATIONS ADMINISTRATION"/>
    <s v="A01"/>
    <s v="Salaries: Inclusive"/>
    <x v="4"/>
    <n v="1230.58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s v="STATEWIDE OPERATIONS &amp; MAINTENANCE"/>
    <s v="0703"/>
    <s v="OPERATIONS ADMINISTRATION"/>
    <s v="A01"/>
    <s v="Salaries: Inclusive"/>
    <x v="7"/>
    <n v="0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s v="STATEWIDE OPERATIONS &amp; MAINTENANCE"/>
    <s v="0724"/>
    <s v="HIGHWAY OPERATIONS CENTER"/>
    <s v="A01"/>
    <s v="Salaries: Inclusive"/>
    <x v="4"/>
    <n v="2410.42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s v="STATEWIDE OPERATIONS &amp; MAINTENANCE"/>
    <s v="0724"/>
    <s v="HIGHWAY OPERATIONS CENTER"/>
    <s v="A01"/>
    <s v="Salaries: Inclusive"/>
    <x v="7"/>
    <n v="6105.37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600"/>
    <s v="DISTRICT 6"/>
    <s v="6291"/>
    <s v="DISTRICT 6 MAINTENANCE ADMINISTRATION"/>
    <s v="A01"/>
    <s v="Salaries: Inclusive"/>
    <x v="7"/>
    <n v="0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600"/>
    <s v="DISTRICT 6"/>
    <s v="6291"/>
    <s v="DISTRICT 6 MAINTENANCE ADMINISTRATION"/>
    <s v="A01"/>
    <s v="Salaries: Inclusive"/>
    <x v="4"/>
    <n v="929.6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3"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0"/>
    <s v="Roadway Reconstruction"/>
    <s v="Active"/>
    <s v=""/>
    <d v="2016-09-24T00:00:00"/>
    <s v="2016"/>
    <n v="1"/>
    <d v="2017-08-31T00:00:00"/>
    <d v="2017-10-30T00:00:00"/>
    <d v="2023-12-22T00:00:00"/>
    <n v="2304"/>
    <s v="FEDERAL AID"/>
    <s v="FA - High Priority Projects (HPP)"/>
    <s v="HPP"/>
    <n v="0.8"/>
    <n v="719889.53"/>
    <n v="17326.919999999998"/>
    <n v="172221.47"/>
    <n v="85384.533500000005"/>
    <n v="85384.533500000005"/>
    <n v="85384.533500000005"/>
    <n v="702562.61"/>
    <n v="102711.4535"/>
    <n v="0"/>
    <n v="0"/>
    <n v="0"/>
    <n v="0"/>
    <n v="0"/>
    <n v="86836.936499999996"/>
    <n v="0"/>
    <n v="0"/>
    <s v="    "/>
    <s v="    "/>
    <s v="Yes"/>
    <s v=""/>
    <s v="Municipal"/>
    <s v="HWY"/>
    <n v="4"/>
    <s v="No"/>
    <s v="Highway | Capacity"/>
    <s v="3 | Expansion"/>
    <s v="T060"/>
    <d v="2024-03-04T06:31:47"/>
    <x v="0"/>
    <x v="0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0"/>
    <s v="Roadway Reconstruction"/>
    <s v="Active"/>
    <s v=""/>
    <d v="2016-09-24T00:00:00"/>
    <s v="2016"/>
    <n v="1"/>
    <d v="2017-08-31T00:00:00"/>
    <d v="2017-10-30T00:00:00"/>
    <d v="2023-12-22T00:00:00"/>
    <n v="2304"/>
    <s v="100% STATE"/>
    <s v="NFA - Site Specific"/>
    <s v="NFA"/>
    <n v="0"/>
    <n v="192428.55"/>
    <n v="65652.52"/>
    <n v="141942.07"/>
    <n v="37301.899299999997"/>
    <n v="37301.899299999997"/>
    <n v="37301.899299999997"/>
    <n v="229730.44930000001"/>
    <n v="102954.41930000001"/>
    <n v="0"/>
    <n v="0"/>
    <n v="0"/>
    <n v="0"/>
    <n v="0"/>
    <n v="104640.1707"/>
    <n v="0"/>
    <n v="0"/>
    <s v="    "/>
    <s v="    "/>
    <s v="Yes"/>
    <s v=""/>
    <s v="Municipal"/>
    <s v="HWY"/>
    <n v="4"/>
    <s v="No"/>
    <s v="Highway | Capacity"/>
    <s v="3 | Expansion"/>
    <s v="T060"/>
    <d v="2024-03-04T06:31:47"/>
    <x v="0"/>
    <x v="1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0"/>
    <s v="Roadway Reconstruction"/>
    <s v="Active"/>
    <s v=""/>
    <d v="2016-09-24T00:00:00"/>
    <s v="2016"/>
    <n v="1"/>
    <d v="2017-08-31T00:00:00"/>
    <d v="2017-10-30T00:00:00"/>
    <d v="2023-12-22T00:00:00"/>
    <n v="2304"/>
    <s v="FEDERAL AID"/>
    <s v="FA - Ntl. Hwy Perform. Prgm (NHPP) - On-System Bridge"/>
    <s v="NHPP"/>
    <n v="0.8"/>
    <n v="5409833.0700000003"/>
    <n v="228687.05"/>
    <n v="39889.21"/>
    <n v="104624.15240000001"/>
    <n v="104624.15240000001"/>
    <n v="104624.15240000001"/>
    <n v="5514457.2224000003"/>
    <n v="333311.20240000001"/>
    <n v="0"/>
    <n v="0"/>
    <n v="0"/>
    <n v="0"/>
    <n v="0"/>
    <n v="-64734.9424"/>
    <n v="0"/>
    <n v="0"/>
    <s v="    "/>
    <s v="    "/>
    <s v="Yes"/>
    <s v=""/>
    <s v="Municipal"/>
    <s v="HWY"/>
    <n v="4"/>
    <s v="No"/>
    <s v="Highway | Capacity"/>
    <s v="3 | Expansion"/>
    <s v="T060"/>
    <d v="2024-03-04T06:31:47"/>
    <x v="0"/>
    <x v="0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0"/>
    <s v="Roadway Reconstruction"/>
    <s v="Active"/>
    <s v=""/>
    <d v="2016-09-24T00:00:00"/>
    <s v="2016"/>
    <n v="1"/>
    <d v="2017-08-31T00:00:00"/>
    <d v="2017-10-30T00:00:00"/>
    <d v="2023-12-22T00:00:00"/>
    <n v="2304"/>
    <s v="FEDERAL AID"/>
    <s v="Surface Transportation Program"/>
    <s v="STP"/>
    <n v="0.8"/>
    <n v="28419457.620000001"/>
    <n v="3368743.61"/>
    <n v="3290335.84"/>
    <n v="3987439.2253"/>
    <n v="3987439.2253"/>
    <n v="3987439.2253"/>
    <n v="32406896.8453"/>
    <n v="7356182.8353000004"/>
    <n v="0"/>
    <n v="0"/>
    <n v="0"/>
    <n v="0"/>
    <n v="0"/>
    <n v="-697103.38529999997"/>
    <n v="0"/>
    <n v="0"/>
    <s v="    "/>
    <s v="    "/>
    <s v="Yes"/>
    <s v=""/>
    <s v="Municipal"/>
    <s v="HWY"/>
    <n v="4"/>
    <s v="No"/>
    <s v="Highway | Capacity"/>
    <s v="3 | Expansion"/>
    <s v="T060"/>
    <d v="2024-03-04T06:31:47"/>
    <x v="0"/>
    <x v="0"/>
  </r>
  <r>
    <s v="Design"/>
    <n v="86461"/>
    <s v=""/>
    <s v="LINCOLN- BRIDGE REPLACEMENT, L-12-002, CONCORD ROAD (ROUTE 126) OVER MBTA"/>
    <s v="4"/>
    <s v="NFA CIP"/>
    <s v=" "/>
    <x v="0"/>
    <x v="0"/>
    <s v="LINCOLN"/>
    <s v="Boston Region"/>
    <x v="1"/>
    <s v="Bridge Repair &amp; Replacement"/>
    <s v="Design"/>
    <s v="75C"/>
    <d v="2024-10-03T00:00:00"/>
    <s v="2025"/>
    <n v="0"/>
    <d v="2025-03-02T00:00:00"/>
    <d v="2025-05-01T00:00:00"/>
    <d v="2026-07-15T00:00:00"/>
    <n v="500"/>
    <s v="100% STATE"/>
    <s v="NFA - Site Specific"/>
    <s v="NFA"/>
    <n v="0"/>
    <n v="0"/>
    <n v="0"/>
    <n v="54000"/>
    <n v="0"/>
    <n v="54000"/>
    <n v="0"/>
    <n v="0"/>
    <n v="0"/>
    <n v="7200"/>
    <n v="43200"/>
    <n v="36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86461"/>
    <s v=""/>
    <s v="LINCOLN- BRIDGE REPLACEMENT, L-12-002, CONCORD ROAD (ROUTE 126) OVER MBTA"/>
    <s v="4"/>
    <s v="NFA CIP"/>
    <s v=" "/>
    <x v="0"/>
    <x v="0"/>
    <s v="LINCOLN"/>
    <s v="Boston Region"/>
    <x v="1"/>
    <s v="Bridge Repair &amp; Replacement"/>
    <s v="Design"/>
    <s v="75C"/>
    <d v="2024-10-03T00:00:00"/>
    <s v="2025"/>
    <n v="0"/>
    <d v="2025-03-02T00:00:00"/>
    <d v="2025-05-01T00:00:00"/>
    <d v="2026-07-15T00:00:00"/>
    <n v="500"/>
    <s v="FEDERAL AID"/>
    <s v="FA - Hwy Infrast. Prgm (HIPBR) - Bridge"/>
    <s v="HIP"/>
    <n v="0.8"/>
    <n v="0"/>
    <n v="0"/>
    <n v="10827492.642000001"/>
    <n v="0"/>
    <n v="10827492.642000001"/>
    <n v="0"/>
    <n v="0"/>
    <n v="0"/>
    <n v="1443665.6856"/>
    <n v="8661994.1136000007"/>
    <n v="721832.84279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110980"/>
    <s v=""/>
    <s v="NEWTON- WESTON- BRIDGE REHABILITATION, N-12-010=W-29-005, COMMONWEALTH AVENUE (ROUTE 30) OVER THE CHARLES RIVER"/>
    <s v="6"/>
    <s v="STIP"/>
    <s v=" "/>
    <x v="0"/>
    <x v="0"/>
    <s v="NEWTON - WESTON"/>
    <s v="Boston Region"/>
    <x v="1"/>
    <s v="Bridge Repair &amp; Replacement"/>
    <s v="Design"/>
    <s v="100C"/>
    <d v="2024-07-06T00:00:00"/>
    <s v="2024"/>
    <n v="0"/>
    <d v="2024-12-03T00:00:00"/>
    <d v="2025-02-01T00:00:00"/>
    <d v="2028-05-03T00:00:00"/>
    <n v="1247"/>
    <s v="100% STATE"/>
    <s v="NFA - Site Specific"/>
    <s v="NFA"/>
    <n v="0"/>
    <n v="0"/>
    <n v="0"/>
    <n v="270000"/>
    <n v="0"/>
    <n v="270000"/>
    <n v="0"/>
    <n v="0"/>
    <n v="0"/>
    <n v="33750"/>
    <n v="81000"/>
    <n v="81000"/>
    <n v="7425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110980"/>
    <s v=""/>
    <s v="NEWTON- WESTON- BRIDGE REHABILITATION, N-12-010=W-29-005, COMMONWEALTH AVENUE (ROUTE 30) OVER THE CHARLES RIVER"/>
    <s v="6"/>
    <s v="STIP"/>
    <s v=" "/>
    <x v="0"/>
    <x v="0"/>
    <s v="NEWTON - WESTON"/>
    <s v="Boston Region"/>
    <x v="1"/>
    <s v="Bridge Repair &amp; Replacement"/>
    <s v="Design"/>
    <s v="100C"/>
    <d v="2024-07-06T00:00:00"/>
    <s v="2024"/>
    <n v="0"/>
    <d v="2024-12-03T00:00:00"/>
    <d v="2025-02-01T00:00:00"/>
    <d v="2028-05-03T00:00:00"/>
    <n v="1247"/>
    <s v="FEDERAL AID"/>
    <s v="FA - Ntl. Hwy Perform. Prgm (NHPP) - On-System Bridge"/>
    <s v="NHPP"/>
    <n v="0.8"/>
    <n v="0"/>
    <n v="0"/>
    <n v="25861965.859200001"/>
    <n v="0"/>
    <n v="25861965.859299999"/>
    <n v="0"/>
    <n v="0"/>
    <n v="0"/>
    <n v="3232745.7324000001"/>
    <n v="7758589.7577999998"/>
    <n v="7758589.7577999998"/>
    <n v="7112040.6113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117106"/>
    <s v="105995"/>
    <s v="WAREHAM- RECONSTRUCTION OF ROUTE 6 &amp; 28, FROM 500 FT. EAST OF TYLER AVENUE TO RED BROOK ROAD (1.65 MILES)"/>
    <s v="5"/>
    <s v="PODI, STIP"/>
    <s v=" "/>
    <x v="0"/>
    <x v="0"/>
    <s v="WAREHAM"/>
    <s v="Southeastern Mass"/>
    <x v="2"/>
    <s v="Roadway Reconstruction"/>
    <s v="Active"/>
    <s v=""/>
    <d v="2018-09-22T00:00:00"/>
    <s v="2018"/>
    <n v="1"/>
    <d v="2019-04-10T00:00:00"/>
    <d v="2019-06-09T00:00:00"/>
    <d v="2024-07-26T00:00:00"/>
    <n v="1934"/>
    <s v="100% STATE"/>
    <s v="NFA - Site Specific"/>
    <s v="NFA"/>
    <n v="0"/>
    <n v="43486.04"/>
    <n v="5510.22"/>
    <n v="211644.46"/>
    <n v="35831.517"/>
    <n v="35831.517"/>
    <n v="13727.659100000001"/>
    <n v="57213.699099999998"/>
    <n v="19237.879100000002"/>
    <n v="22103.857899999999"/>
    <n v="0"/>
    <n v="0"/>
    <n v="0"/>
    <n v="0"/>
    <n v="175812.943"/>
    <n v="0"/>
    <n v="0"/>
    <s v="    "/>
    <s v="    "/>
    <s v="Yes"/>
    <s v="51.5"/>
    <s v="MassDOT"/>
    <s v="HWY"/>
    <n v="3"/>
    <s v="No"/>
    <s v="Highway | Roadway Reconstruction"/>
    <s v="2 | Modernization"/>
    <s v="T055"/>
    <d v="2024-03-04T06:31:47"/>
    <x v="2"/>
    <x v="1"/>
  </r>
  <r>
    <s v="Construction"/>
    <n v="117106"/>
    <s v="105995"/>
    <s v="WAREHAM- RECONSTRUCTION OF ROUTE 6 &amp; 28, FROM 500 FT. EAST OF TYLER AVENUE TO RED BROOK ROAD (1.65 MILES)"/>
    <s v="5"/>
    <s v="PODI, STIP"/>
    <s v=" "/>
    <x v="0"/>
    <x v="0"/>
    <s v="WAREHAM"/>
    <s v="Southeastern Mass"/>
    <x v="2"/>
    <s v="Roadway Reconstruction"/>
    <s v="Active"/>
    <s v=""/>
    <d v="2018-09-22T00:00:00"/>
    <s v="2018"/>
    <n v="1"/>
    <d v="2019-04-10T00:00:00"/>
    <d v="2019-06-09T00:00:00"/>
    <d v="2024-07-26T00:00:00"/>
    <n v="1934"/>
    <s v="FEDERAL AID"/>
    <s v="FA - Trans. Alternative Prgm (TAP)"/>
    <s v="TAP"/>
    <n v="0.8"/>
    <n v="400534.52"/>
    <n v="62512.46"/>
    <n v="156532.98000000001"/>
    <n v="73262.786800000002"/>
    <n v="73262.786800000002"/>
    <n v="28068.210500000001"/>
    <n v="428602.73050000001"/>
    <n v="90580.670500000007"/>
    <n v="45194.576300000001"/>
    <n v="0"/>
    <n v="0"/>
    <n v="0"/>
    <n v="0"/>
    <n v="83270.193199999994"/>
    <n v="0"/>
    <n v="0"/>
    <s v="    "/>
    <s v="    "/>
    <s v="Yes"/>
    <s v="51.5"/>
    <s v="MassDOT"/>
    <s v="HWY"/>
    <n v="3"/>
    <s v="No"/>
    <s v="Highway | Roadway Reconstruction"/>
    <s v="2 | Modernization"/>
    <s v="T055"/>
    <d v="2024-03-04T06:31:47"/>
    <x v="2"/>
    <x v="0"/>
  </r>
  <r>
    <s v="Construction"/>
    <n v="117106"/>
    <s v="105995"/>
    <s v="WAREHAM- RECONSTRUCTION OF ROUTE 6 &amp; 28, FROM 500 FT. EAST OF TYLER AVENUE TO RED BROOK ROAD (1.65 MILES)"/>
    <s v="5"/>
    <s v="PODI, STIP"/>
    <s v=" "/>
    <x v="0"/>
    <x v="0"/>
    <s v="WAREHAM"/>
    <s v="Southeastern Mass"/>
    <x v="2"/>
    <s v="Roadway Reconstruction"/>
    <s v="Active"/>
    <s v=""/>
    <d v="2018-09-22T00:00:00"/>
    <s v="2018"/>
    <n v="1"/>
    <d v="2019-04-10T00:00:00"/>
    <d v="2019-06-09T00:00:00"/>
    <d v="2024-07-26T00:00:00"/>
    <n v="1934"/>
    <s v="FEDERAL AID"/>
    <s v="Surface Transportation Program"/>
    <s v="STP"/>
    <n v="0.8"/>
    <n v="17033808.690000001"/>
    <n v="1551195.5"/>
    <n v="650794.71"/>
    <n v="2970905.6962000001"/>
    <n v="2970905.6963"/>
    <n v="1138204.1303999999"/>
    <n v="18172012.8204"/>
    <n v="2689399.6304000001"/>
    <n v="1832701.5659"/>
    <n v="0"/>
    <n v="0"/>
    <n v="0"/>
    <n v="0"/>
    <n v="-2320110.9863"/>
    <n v="0"/>
    <n v="0"/>
    <s v="    "/>
    <s v="    "/>
    <s v="Yes"/>
    <s v="51.5"/>
    <s v="MassDOT"/>
    <s v="HWY"/>
    <n v="3"/>
    <s v="No"/>
    <s v="Highway | Roadway Reconstruction"/>
    <s v="2 | Modernization"/>
    <s v="T055"/>
    <d v="2024-03-04T06:31:47"/>
    <x v="2"/>
    <x v="0"/>
  </r>
  <r>
    <s v="Construction"/>
    <n v="400103"/>
    <s v="111424"/>
    <s v="WESTFIELD- BRIDGE REPLACEMENT, W-25-006, ROUTE 10/202 (SOUTHWICK ROAD) OVER THE LITTLE RIVER"/>
    <s v="2"/>
    <s v="BR ON, STIP"/>
    <s v=" "/>
    <x v="0"/>
    <x v="0"/>
    <s v="WESTFIELD"/>
    <s v="Pioneer Valley"/>
    <x v="1"/>
    <s v="Bridge Repair &amp; Replacement"/>
    <s v="Active"/>
    <s v=""/>
    <d v="2020-05-23T00:00:00"/>
    <s v="2020"/>
    <n v="1"/>
    <d v="2020-09-24T00:00:00"/>
    <d v="2020-11-23T00:00:00"/>
    <d v="2025-09-04T00:00:00"/>
    <n v="1806"/>
    <s v="100% STATE"/>
    <s v="NFA - Site Specific"/>
    <s v="NFA"/>
    <n v="0"/>
    <n v="79917.67"/>
    <n v="75637.17"/>
    <n v="96447.5"/>
    <n v="100692.9639"/>
    <n v="96447.5"/>
    <n v="27934.930799999998"/>
    <n v="107852.6008"/>
    <n v="103572.1008"/>
    <n v="72758.033100000001"/>
    <n v="-4245.4638999999997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Construction"/>
    <n v="400103"/>
    <s v="111424"/>
    <s v="WESTFIELD- BRIDGE REPLACEMENT, W-25-006, ROUTE 10/202 (SOUTHWICK ROAD) OVER THE LITTLE RIVER"/>
    <s v="2"/>
    <s v="BR ON, STIP"/>
    <s v=" "/>
    <x v="0"/>
    <x v="0"/>
    <s v="WESTFIELD"/>
    <s v="Pioneer Valley"/>
    <x v="1"/>
    <s v="Bridge Repair &amp; Replacement"/>
    <s v="Active"/>
    <s v=""/>
    <d v="2020-05-23T00:00:00"/>
    <s v="2020"/>
    <n v="1"/>
    <d v="2020-09-24T00:00:00"/>
    <d v="2020-11-23T00:00:00"/>
    <d v="2025-09-04T00:00:00"/>
    <n v="1806"/>
    <s v="FEDERAL AID"/>
    <s v="FA - Ntl. Hwy Perform. Prgm (NHPP) - On-System Bridge"/>
    <s v="NHPP"/>
    <n v="0.8"/>
    <n v="8806652.5"/>
    <n v="2353183.92"/>
    <n v="7815032.2999999998"/>
    <n v="7656307.0361000001"/>
    <n v="7815032.2999999998"/>
    <n v="2124065.0691999998"/>
    <n v="10930717.5692"/>
    <n v="4477248.9891999997"/>
    <n v="5532241.9669000003"/>
    <n v="158725.26389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3"/>
    <s v="Roadway Reconstruction"/>
    <s v="Contractor Field Completion"/>
    <s v=""/>
    <d v="2014-09-20T00:00:00"/>
    <s v="2014"/>
    <n v="1"/>
    <d v="2015-06-17T00:00:00"/>
    <d v="2015-08-16T00:00:00"/>
    <d v="2019-09-13T00:00:00"/>
    <n v="1549"/>
    <s v="FEDERAL AID"/>
    <s v="FA - Congestion Mitigation/Air Quality (CMAQ)"/>
    <s v="CMQ"/>
    <n v="0.8"/>
    <n v="6003886.8700000001"/>
    <n v="0"/>
    <n v="0"/>
    <n v="2063.9991"/>
    <n v="2063.9991"/>
    <n v="2063.9991"/>
    <n v="6005950.8690999998"/>
    <n v="2063.9991"/>
    <n v="0"/>
    <n v="0"/>
    <n v="0"/>
    <n v="0"/>
    <n v="0"/>
    <n v="-2063.9991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3"/>
    <s v="Roadway Reconstruction"/>
    <s v="Contractor Field Completion"/>
    <s v=""/>
    <d v="2014-09-20T00:00:00"/>
    <s v="2014"/>
    <n v="1"/>
    <d v="2015-06-17T00:00:00"/>
    <d v="2015-08-16T00:00:00"/>
    <d v="2019-09-13T00:00:00"/>
    <n v="1549"/>
    <s v="100% STATE"/>
    <s v="NFA - Site Specific"/>
    <s v="NFA"/>
    <n v="0"/>
    <n v="423730.6"/>
    <n v="0"/>
    <n v="0"/>
    <n v="1895.9992"/>
    <n v="1895.9992"/>
    <n v="1895.9992"/>
    <n v="425626.5992"/>
    <n v="1895.9992"/>
    <n v="0"/>
    <n v="0"/>
    <n v="0"/>
    <n v="0"/>
    <n v="0"/>
    <n v="-1895.9992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4-03-04T06:31:47"/>
    <x v="1"/>
    <x v="1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3"/>
    <s v="Roadway Reconstruction"/>
    <s v="Contractor Field Completion"/>
    <s v=""/>
    <d v="2014-09-20T00:00:00"/>
    <s v="2014"/>
    <n v="1"/>
    <d v="2015-06-17T00:00:00"/>
    <d v="2015-08-16T00:00:00"/>
    <d v="2019-09-13T00:00:00"/>
    <n v="1549"/>
    <s v="FEDERAL AID"/>
    <s v="STP TRANSPORTATION ENHANCEMENTS"/>
    <s v="STP"/>
    <n v="0.8"/>
    <n v="4354899.7"/>
    <n v="0"/>
    <n v="0"/>
    <n v="0"/>
    <n v="0"/>
    <n v="0"/>
    <n v="4354899.7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3"/>
    <s v="Roadway Reconstruction"/>
    <s v="Contractor Field Completion"/>
    <s v=""/>
    <d v="2014-09-20T00:00:00"/>
    <s v="2014"/>
    <n v="1"/>
    <d v="2015-06-17T00:00:00"/>
    <d v="2015-08-16T00:00:00"/>
    <d v="2019-09-13T00:00:00"/>
    <n v="1549"/>
    <s v="FEDERAL AID"/>
    <s v="Surface Transportation Program"/>
    <s v="STP"/>
    <n v="0.8"/>
    <n v="14321111.73"/>
    <n v="0"/>
    <n v="0"/>
    <n v="158653.6917"/>
    <n v="158653.6917"/>
    <n v="158653.6917"/>
    <n v="14479765.421700001"/>
    <n v="158653.6917"/>
    <n v="0"/>
    <n v="0"/>
    <n v="0"/>
    <n v="0"/>
    <n v="0"/>
    <n v="-158653.6917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4"/>
    <s v="Roadway Reconstruction"/>
    <s v="Active"/>
    <s v=""/>
    <d v="2021-12-11T00:00:00"/>
    <s v="2022"/>
    <n v="1"/>
    <d v="2022-03-09T00:00:00"/>
    <d v="2022-05-08T00:00:00"/>
    <d v="2026-04-14T00:00:00"/>
    <n v="1497"/>
    <s v="FEDERAL AID"/>
    <s v="FA - Congestion Mitigation/Air Quality (CMAQ)"/>
    <s v="CMQ"/>
    <n v="0.8"/>
    <n v="630300.12"/>
    <n v="315944.12"/>
    <n v="431638.78"/>
    <n v="346849.12640000001"/>
    <n v="346849.12640000001"/>
    <n v="188893.80119999999"/>
    <n v="819193.92119999998"/>
    <n v="504837.92119999998"/>
    <n v="157466.1882"/>
    <n v="489.137"/>
    <n v="0"/>
    <n v="0"/>
    <n v="0"/>
    <n v="84789.653600000005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4-03-04T06:31:47"/>
    <x v="4"/>
    <x v="0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4"/>
    <s v="Roadway Reconstruction"/>
    <s v="Active"/>
    <s v=""/>
    <d v="2021-12-11T00:00:00"/>
    <s v="2022"/>
    <n v="1"/>
    <d v="2022-03-09T00:00:00"/>
    <d v="2022-05-08T00:00:00"/>
    <d v="2026-04-14T00:00:00"/>
    <n v="1497"/>
    <s v="100% STATE"/>
    <s v="NFA - Site Specific"/>
    <s v="NFA"/>
    <n v="0"/>
    <n v="10194.18"/>
    <n v="8855"/>
    <n v="138315.82"/>
    <n v="136371.4639"/>
    <n v="136371.4638"/>
    <n v="74267.8076"/>
    <n v="84461.987599999993"/>
    <n v="83122.8076"/>
    <n v="61911.341099999998"/>
    <n v="192.3151"/>
    <n v="0"/>
    <n v="0"/>
    <n v="0"/>
    <n v="1944.3561999999999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4-03-04T06:31:47"/>
    <x v="4"/>
    <x v="1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4"/>
    <s v="Roadway Reconstruction"/>
    <s v="Active"/>
    <s v=""/>
    <d v="2021-12-11T00:00:00"/>
    <s v="2022"/>
    <n v="1"/>
    <d v="2022-03-09T00:00:00"/>
    <d v="2022-05-08T00:00:00"/>
    <d v="2026-04-14T00:00:00"/>
    <n v="1497"/>
    <s v="FEDERAL AID"/>
    <s v="FA - Trans. Alternative Prgm (TAP)"/>
    <s v="TAP"/>
    <n v="0.8"/>
    <n v="102202.38"/>
    <n v="7652.19"/>
    <n v="399219.42"/>
    <n v="351485.13959999999"/>
    <n v="351485.13959999999"/>
    <n v="191418.57089999999"/>
    <n v="293620.9509"/>
    <n v="199070.76089999999"/>
    <n v="159570.8939"/>
    <n v="495.6748"/>
    <n v="0"/>
    <n v="0"/>
    <n v="0"/>
    <n v="47734.280400000003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4-03-04T06:31:47"/>
    <x v="4"/>
    <x v="0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4"/>
    <s v="Roadway Reconstruction"/>
    <s v="Active"/>
    <s v=""/>
    <d v="2021-12-11T00:00:00"/>
    <s v="2022"/>
    <n v="1"/>
    <d v="2022-03-09T00:00:00"/>
    <d v="2022-05-08T00:00:00"/>
    <d v="2026-04-14T00:00:00"/>
    <n v="1497"/>
    <s v="FEDERAL AID"/>
    <s v="FA - Surface Trans. Block Grant (STBG)"/>
    <s v="STBG"/>
    <n v="0.8"/>
    <n v="6458799.6399999997"/>
    <n v="3039855.29"/>
    <n v="1996536.86"/>
    <n v="2001711.4302000001"/>
    <n v="2001711.4301"/>
    <n v="1090130.7002000001"/>
    <n v="7548930.3402000004"/>
    <n v="4129985.9901999999"/>
    <n v="908757.85679999995"/>
    <n v="2822.8730999999998"/>
    <n v="0"/>
    <n v="0"/>
    <n v="0"/>
    <n v="-5174.5700999999999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4-03-04T06:31:47"/>
    <x v="4"/>
    <x v="0"/>
  </r>
  <r>
    <s v="Construction"/>
    <n v="600645"/>
    <s v="118622"/>
    <s v="ACUSHNET- BRIDGE REPLACEMENTS, A-03-003 (3M5), A-03-007 (AJH) &amp; A-03-008 (AJJ), HAMLIN STREET OVER THE ACUSHNET RIVER"/>
    <s v="5"/>
    <s v="BDBA, STIP-AI"/>
    <s v=" "/>
    <x v="0"/>
    <x v="0"/>
    <s v="ACUSHNET"/>
    <s v="Southeastern Mass"/>
    <x v="1"/>
    <s v="Bridge Repair &amp; Replacement"/>
    <s v="Active"/>
    <s v=""/>
    <d v="2022-06-18T00:00:00"/>
    <s v="2022"/>
    <n v="1"/>
    <d v="2022-09-02T00:00:00"/>
    <d v="2022-11-01T00:00:00"/>
    <d v="2025-07-22T00:00:00"/>
    <n v="1054"/>
    <s v="100% STATE"/>
    <s v="NFA - Site Specific"/>
    <s v="NFA"/>
    <n v="0"/>
    <n v="0"/>
    <n v="0"/>
    <n v="30000"/>
    <n v="30608.225299999998"/>
    <n v="30608.225299999998"/>
    <n v="9736.8631999999998"/>
    <n v="9736.8631999999998"/>
    <n v="9736.8631999999998"/>
    <n v="18821.496200000001"/>
    <n v="2049.8658999999998"/>
    <n v="0"/>
    <n v="0"/>
    <n v="0"/>
    <n v="-608.22529999999995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Construction"/>
    <n v="600645"/>
    <s v="118622"/>
    <s v="ACUSHNET- BRIDGE REPLACEMENTS, A-03-003 (3M5), A-03-007 (AJH) &amp; A-03-008 (AJJ), HAMLIN STREET OVER THE ACUSHNET RIVER"/>
    <s v="5"/>
    <s v="BDBA, STIP-AI"/>
    <s v=" "/>
    <x v="0"/>
    <x v="0"/>
    <s v="ACUSHNET"/>
    <s v="Southeastern Mass"/>
    <x v="1"/>
    <s v="Bridge Repair &amp; Replacement"/>
    <s v="Active"/>
    <s v=""/>
    <d v="2022-06-18T00:00:00"/>
    <s v="2022"/>
    <n v="1"/>
    <d v="2022-09-02T00:00:00"/>
    <d v="2022-11-01T00:00:00"/>
    <d v="2025-07-22T00:00:00"/>
    <n v="1054"/>
    <s v="FEDERAL AID"/>
    <s v="FA - Ntl. Hwy Perform. Prgm (NHPP) - On-System Bridge"/>
    <s v="NHPP"/>
    <n v="0.8"/>
    <n v="1753118.57"/>
    <n v="1509656.96"/>
    <n v="3586090.81"/>
    <n v="3254391.7747"/>
    <n v="3254391.7747"/>
    <n v="1035263.1368"/>
    <n v="2788381.7067999998"/>
    <n v="2544920.0967999999"/>
    <n v="2001178.5038000001"/>
    <n v="217950.1341"/>
    <n v="0"/>
    <n v="0"/>
    <n v="0"/>
    <n v="331699.0352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Design"/>
    <n v="600935"/>
    <s v=""/>
    <s v="HOLYOKE- BRIDGE REPLACEMENTS, H-21-014, ROUTE 141 (APPLETON STREET) OVER SECOND LEVEL CANAL &amp; H-21-020 OVER FIRST LEVEL CANAL"/>
    <s v="2"/>
    <s v="NGB, PODI, STIP"/>
    <s v=" "/>
    <x v="0"/>
    <x v="0"/>
    <s v="HOLYOKE"/>
    <s v="Pioneer Valley"/>
    <x v="1"/>
    <s v="Bridge Repair &amp; Replacement"/>
    <s v="Design"/>
    <s v="PRCApprove"/>
    <d v="2025-06-14T00:00:00"/>
    <s v="2025"/>
    <n v="0"/>
    <d v="2025-11-11T00:00:00"/>
    <d v="2026-01-10T00:00:00"/>
    <d v="2027-11-10T00:00:00"/>
    <n v="729"/>
    <s v="NGB - FA(GANs)"/>
    <s v="FA - Next Generation Bridge GANs"/>
    <s v="FA"/>
    <n v="0.8"/>
    <n v="0"/>
    <n v="0"/>
    <n v="11002349.875"/>
    <n v="0"/>
    <n v="11002349.875"/>
    <n v="0"/>
    <n v="0"/>
    <n v="0"/>
    <n v="0"/>
    <n v="2870178.2283000001"/>
    <n v="5740356.4565000003"/>
    <n v="2391815.1902000001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0"/>
  </r>
  <r>
    <s v="Complete"/>
    <n v="600936"/>
    <s v="105926"/>
    <s v="HOLYOKE- BRIDGE REPLACEMENT, H-21-018, LYMAN STREET OVER FIRST LEVEL CANAL"/>
    <s v="2"/>
    <s v="BR ON, STIP"/>
    <s v=" "/>
    <x v="0"/>
    <x v="0"/>
    <s v="HOLYOKE"/>
    <s v="Pioneer Valley"/>
    <x v="1"/>
    <s v="Bridge Repair &amp; Replacement"/>
    <s v="Full Beneficial Use"/>
    <s v=""/>
    <d v="2018-09-15T00:00:00"/>
    <s v="2018"/>
    <n v="1"/>
    <d v="2019-05-17T00:00:00"/>
    <d v="2019-07-16T00:00:00"/>
    <d v="2022-05-15T00:00:00"/>
    <n v="1094"/>
    <s v="100% STATE"/>
    <s v="NFA - Site Specific"/>
    <s v="NFA"/>
    <n v="0"/>
    <n v="1731"/>
    <n v="0"/>
    <n v="0"/>
    <n v="10765.7477"/>
    <n v="10765.7477"/>
    <n v="10765.7477"/>
    <n v="12496.7477"/>
    <n v="10765.7477"/>
    <n v="0"/>
    <n v="0"/>
    <n v="0"/>
    <n v="0"/>
    <n v="0"/>
    <n v="-10765.747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Complete"/>
    <n v="600936"/>
    <s v="105926"/>
    <s v="HOLYOKE- BRIDGE REPLACEMENT, H-21-018, LYMAN STREET OVER FIRST LEVEL CANAL"/>
    <s v="2"/>
    <s v="BR ON, STIP"/>
    <s v=" "/>
    <x v="0"/>
    <x v="0"/>
    <s v="HOLYOKE"/>
    <s v="Pioneer Valley"/>
    <x v="1"/>
    <s v="Bridge Repair &amp; Replacement"/>
    <s v="Full Beneficial Use"/>
    <s v=""/>
    <d v="2018-09-15T00:00:00"/>
    <s v="2018"/>
    <n v="1"/>
    <d v="2019-05-17T00:00:00"/>
    <d v="2019-07-16T00:00:00"/>
    <d v="2022-05-15T00:00:00"/>
    <n v="1094"/>
    <s v="FEDERAL AID"/>
    <s v="FA - Ntl. Hwy Perform. Prgm (NHPP) - On-System Bridge"/>
    <s v="NHPP"/>
    <n v="0.8"/>
    <n v="6613598.6699999999"/>
    <n v="0"/>
    <n v="0"/>
    <n v="39234.252399999998"/>
    <n v="39234.252399999998"/>
    <n v="39234.252399999998"/>
    <n v="6652832.9223999996"/>
    <n v="39234.252399999998"/>
    <n v="0"/>
    <n v="0"/>
    <n v="0"/>
    <n v="0"/>
    <n v="0"/>
    <n v="-39234.252399999998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mplete"/>
    <n v="601186"/>
    <s v="111028"/>
    <s v="GREENFIELD- MONTAGUE- BRIDGE REHABILITATION, G-12-020=M-28-001, MONTAGUE CITY ROAD OVER CONNECTICUT RIVER (GENERAL PIERCE BRIDGE)"/>
    <s v="2"/>
    <s v="NFA CIP"/>
    <s v=" "/>
    <x v="0"/>
    <x v="0"/>
    <s v="GREENFIELD - MONTAGUE"/>
    <s v="Franklin Region"/>
    <x v="5"/>
    <s v="Bridge Repair &amp; Replacement"/>
    <s v="Contractor Field Completion"/>
    <s v=""/>
    <d v="2020-03-14T00:00:00"/>
    <s v="2020"/>
    <n v="1"/>
    <d v="2020-08-11T00:00:00"/>
    <d v="2020-10-10T00:00:00"/>
    <d v="2023-12-11T00:00:00"/>
    <n v="1217"/>
    <s v="100% STATE"/>
    <s v="NFA - Site Specific"/>
    <s v="NFA"/>
    <n v="0"/>
    <n v="20226374.969999999"/>
    <n v="3708335"/>
    <n v="1033928.9"/>
    <n v="0"/>
    <n v="1033928.9"/>
    <n v="1033928.9"/>
    <n v="21260303.870000001"/>
    <n v="4742263.900000000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5"/>
    <x v="1"/>
  </r>
  <r>
    <s v="Construction"/>
    <n v="601607"/>
    <s v="116350"/>
    <s v="HULL- RECONSTRUCTION OF ATLANTIC AVENUE AND RELATED WORK FROM NANTASKET AVENUE TO COHASSET TOWN LINE "/>
    <s v="5"/>
    <s v="BDBA, STIP"/>
    <s v=" "/>
    <x v="0"/>
    <x v="0"/>
    <s v="HULL"/>
    <s v="Boston Region"/>
    <x v="4"/>
    <s v="Roadway Reconstruction"/>
    <s v="Active"/>
    <s v=""/>
    <d v="2021-09-18T00:00:00"/>
    <s v="2021"/>
    <n v="1"/>
    <d v="2022-01-12T00:00:00"/>
    <d v="2022-03-13T00:00:00"/>
    <d v="2024-09-22T00:00:00"/>
    <n v="984"/>
    <s v="100% STATE"/>
    <s v="NFA - Site Specific"/>
    <s v="NFA"/>
    <n v="0"/>
    <n v="3096.07"/>
    <n v="1609.39"/>
    <n v="78743.929999999993"/>
    <n v="76926.770600000003"/>
    <n v="76926.770699999994"/>
    <n v="43222.0942"/>
    <n v="46318.164199999999"/>
    <n v="44831.484199999999"/>
    <n v="33704.676500000001"/>
    <n v="0"/>
    <n v="0"/>
    <n v="0"/>
    <n v="0"/>
    <n v="1817.1593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4-03-04T06:31:47"/>
    <x v="1"/>
    <x v="1"/>
  </r>
  <r>
    <s v="Construction"/>
    <n v="601607"/>
    <s v="116350"/>
    <s v="HULL- RECONSTRUCTION OF ATLANTIC AVENUE AND RELATED WORK FROM NANTASKET AVENUE TO COHASSET TOWN LINE "/>
    <s v="5"/>
    <s v="BDBA, STIP"/>
    <s v=" "/>
    <x v="0"/>
    <x v="0"/>
    <s v="HULL"/>
    <s v="Boston Region"/>
    <x v="4"/>
    <s v="Roadway Reconstruction"/>
    <s v="Active"/>
    <s v=""/>
    <d v="2021-09-18T00:00:00"/>
    <s v="2021"/>
    <n v="1"/>
    <d v="2022-01-12T00:00:00"/>
    <d v="2022-03-13T00:00:00"/>
    <d v="2024-09-22T00:00:00"/>
    <n v="984"/>
    <s v="FEDERAL AID"/>
    <s v="FA - Surface Trans. Block Grant (STBG)"/>
    <s v="STBG"/>
    <n v="0.8"/>
    <n v="6407310.6799999997"/>
    <n v="1498376"/>
    <n v="2129121.7200000002"/>
    <n v="1610278.9694000001"/>
    <n v="1610278.9693"/>
    <n v="904751.73580000002"/>
    <n v="7312062.4157999996"/>
    <n v="2403127.7357999999"/>
    <n v="705527.23349999997"/>
    <n v="0"/>
    <n v="0"/>
    <n v="0"/>
    <n v="0"/>
    <n v="518842.75069999998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4-03-04T06:31:47"/>
    <x v="1"/>
    <x v="0"/>
  </r>
  <r>
    <s v="Construction"/>
    <n v="601630"/>
    <s v="97936"/>
    <s v="WEYMOUTH- ABINGTON- RECONSTRUCTION &amp; WIDENING ON ROUTE 18 (MAIN STREET) FROM HIGHLAND PLACE TO ROUTE 139 (4.0 MILES) INCLUDES REPLACING W-32-013, ROUTE 18 OVER THE OLD COLONY RAILROAD (MBTA)"/>
    <s v="6"/>
    <s v="PODI, STIP"/>
    <s v=" "/>
    <x v="0"/>
    <x v="0"/>
    <s v="ABINGTON - WEYMOUTH"/>
    <s v="Boston Region, Old Colony"/>
    <x v="0"/>
    <s v="Roadway Reconstruction"/>
    <s v="Active"/>
    <s v=""/>
    <d v="2016-09-24T00:00:00"/>
    <s v="2016"/>
    <n v="1"/>
    <d v="2017-09-11T00:00:00"/>
    <d v="2017-11-10T00:00:00"/>
    <d v="2024-05-31T00:00:00"/>
    <n v="2454"/>
    <s v="FEDERAL AID"/>
    <s v="FA - High Priority Projects (HPP)"/>
    <s v="HPP"/>
    <n v="0.8"/>
    <n v="8323559.3799999999"/>
    <n v="52127.76"/>
    <n v="370864.82"/>
    <n v="206110.49669999999"/>
    <n v="206110.49669999999"/>
    <n v="206110.49669999999"/>
    <n v="8529669.8767000008"/>
    <n v="258238.2567"/>
    <n v="0"/>
    <n v="0"/>
    <n v="0"/>
    <n v="0"/>
    <n v="0"/>
    <n v="164754.32329999999"/>
    <n v="0"/>
    <n v="0"/>
    <s v="    "/>
    <s v="    "/>
    <s v="Yes"/>
    <s v=""/>
    <s v="MassDOT"/>
    <s v="HWY"/>
    <n v="5"/>
    <s v="No"/>
    <s v="Highway | Capacity"/>
    <s v="3 | Expansion"/>
    <s v="T060"/>
    <d v="2024-03-04T06:31:47"/>
    <x v="0"/>
    <x v="0"/>
  </r>
  <r>
    <s v="Construction"/>
    <n v="601630"/>
    <s v="97936"/>
    <s v="WEYMOUTH- ABINGTON- RECONSTRUCTION &amp; WIDENING ON ROUTE 18 (MAIN STREET) FROM HIGHLAND PLACE TO ROUTE 139 (4.0 MILES) INCLUDES REPLACING W-32-013, ROUTE 18 OVER THE OLD COLONY RAILROAD (MBTA)"/>
    <s v="6"/>
    <s v="PODI, STIP"/>
    <s v=" "/>
    <x v="0"/>
    <x v="0"/>
    <s v="ABINGTON - WEYMOUTH"/>
    <s v="Boston Region, Old Colony"/>
    <x v="0"/>
    <s v="Roadway Reconstruction"/>
    <s v="Active"/>
    <s v=""/>
    <d v="2016-09-24T00:00:00"/>
    <s v="2016"/>
    <n v="1"/>
    <d v="2017-09-11T00:00:00"/>
    <d v="2017-11-10T00:00:00"/>
    <d v="2024-05-31T00:00:00"/>
    <n v="2454"/>
    <s v="FEDERAL AID"/>
    <s v="FA - Hwy Safety Improvement Prgm (HSIP)"/>
    <s v="HSIP"/>
    <n v="0.9"/>
    <n v="520750"/>
    <n v="0"/>
    <n v="119725"/>
    <n v="129286.537"/>
    <n v="129286.537"/>
    <n v="129286.537"/>
    <n v="650036.53700000001"/>
    <n v="129286.537"/>
    <n v="0"/>
    <n v="0"/>
    <n v="0"/>
    <n v="0"/>
    <n v="0"/>
    <n v="-9561.5370000000003"/>
    <n v="0"/>
    <n v="0"/>
    <s v="    "/>
    <s v="    "/>
    <s v="Yes"/>
    <s v=""/>
    <s v="MassDOT"/>
    <s v="HWY"/>
    <n v="5"/>
    <s v="No"/>
    <s v="Highway | Capacity"/>
    <s v="3 | Expansion"/>
    <s v="T060"/>
    <d v="2024-03-04T06:31:47"/>
    <x v="0"/>
    <x v="0"/>
  </r>
  <r>
    <s v="Construction"/>
    <n v="601630"/>
    <s v="97936"/>
    <s v="WEYMOUTH- ABINGTON- RECONSTRUCTION &amp; WIDENING ON ROUTE 18 (MAIN STREET) FROM HIGHLAND PLACE TO ROUTE 139 (4.0 MILES) INCLUDES REPLACING W-32-013, ROUTE 18 OVER THE OLD COLONY RAILROAD (MBTA)"/>
    <s v="6"/>
    <s v="PODI, STIP"/>
    <s v=" "/>
    <x v="0"/>
    <x v="0"/>
    <s v="ABINGTON - WEYMOUTH"/>
    <s v="Boston Region, Old Colony"/>
    <x v="0"/>
    <s v="Roadway Reconstruction"/>
    <s v="Active"/>
    <s v=""/>
    <d v="2016-09-24T00:00:00"/>
    <s v="2016"/>
    <n v="1"/>
    <d v="2017-09-11T00:00:00"/>
    <d v="2017-11-10T00:00:00"/>
    <d v="2024-05-31T00:00:00"/>
    <n v="2454"/>
    <s v="100% STATE"/>
    <s v="NFA - Site Specific"/>
    <s v="NFA"/>
    <n v="0"/>
    <n v="587568.25"/>
    <n v="2987.44"/>
    <n v="2133791.75"/>
    <n v="2395198.1767000002"/>
    <n v="2395198.1767000002"/>
    <n v="2395198.1767000002"/>
    <n v="2982766.4267000002"/>
    <n v="2398185.6167000001"/>
    <n v="0"/>
    <n v="0"/>
    <n v="0"/>
    <n v="0"/>
    <n v="0"/>
    <n v="-261406.42670000001"/>
    <n v="0"/>
    <n v="0"/>
    <s v="    "/>
    <s v="    "/>
    <s v="Yes"/>
    <s v=""/>
    <s v="MassDOT"/>
    <s v="HWY"/>
    <n v="5"/>
    <s v="No"/>
    <s v="Highway | Capacity"/>
    <s v="3 | Expansion"/>
    <s v="T060"/>
    <d v="2024-03-04T06:31:47"/>
    <x v="0"/>
    <x v="1"/>
  </r>
  <r>
    <s v="Construction"/>
    <n v="601630"/>
    <s v="97936"/>
    <s v="WEYMOUTH- ABINGTON- RECONSTRUCTION &amp; WIDENING ON ROUTE 18 (MAIN STREET) FROM HIGHLAND PLACE TO ROUTE 139 (4.0 MILES) INCLUDES REPLACING W-32-013, ROUTE 18 OVER THE OLD COLONY RAILROAD (MBTA)"/>
    <s v="6"/>
    <s v="PODI, STIP"/>
    <s v=" "/>
    <x v="0"/>
    <x v="0"/>
    <s v="ABINGTON - WEYMOUTH"/>
    <s v="Boston Region, Old Colony"/>
    <x v="0"/>
    <s v="Roadway Reconstruction"/>
    <s v="Active"/>
    <s v=""/>
    <d v="2016-09-24T00:00:00"/>
    <s v="2016"/>
    <n v="1"/>
    <d v="2017-09-11T00:00:00"/>
    <d v="2017-11-10T00:00:00"/>
    <d v="2024-05-31T00:00:00"/>
    <n v="2454"/>
    <s v="FEDERAL AID"/>
    <s v="FA - Ntl. Hwy Perform. Prgm (NHPP) - On-System Bridge"/>
    <s v="NHPP"/>
    <n v="0.8"/>
    <n v="28347790.460000001"/>
    <n v="1435973.1"/>
    <n v="2588333.88"/>
    <n v="1097255.5704000001"/>
    <n v="1097255.5704000001"/>
    <n v="1097255.5704000001"/>
    <n v="29445046.030400001"/>
    <n v="2533228.6704000002"/>
    <n v="0"/>
    <n v="0"/>
    <n v="0"/>
    <n v="0"/>
    <n v="0"/>
    <n v="1491078.3096"/>
    <n v="0"/>
    <n v="0"/>
    <s v="    "/>
    <s v="    "/>
    <s v="Yes"/>
    <s v=""/>
    <s v="MassDOT"/>
    <s v="HWY"/>
    <n v="5"/>
    <s v="No"/>
    <s v="Highway | Capacity"/>
    <s v="3 | Expansion"/>
    <s v="T060"/>
    <d v="2024-03-04T06:31:47"/>
    <x v="0"/>
    <x v="0"/>
  </r>
  <r>
    <s v="Construction"/>
    <n v="601630"/>
    <s v="97936"/>
    <s v="WEYMOUTH- ABINGTON- RECONSTRUCTION &amp; WIDENING ON ROUTE 18 (MAIN STREET) FROM HIGHLAND PLACE TO ROUTE 139 (4.0 MILES) INCLUDES REPLACING W-32-013, ROUTE 18 OVER THE OLD COLONY RAILROAD (MBTA)"/>
    <s v="6"/>
    <s v="PODI, STIP"/>
    <s v=" "/>
    <x v="0"/>
    <x v="0"/>
    <s v="ABINGTON - WEYMOUTH"/>
    <s v="Boston Region, Old Colony"/>
    <x v="0"/>
    <s v="Roadway Reconstruction"/>
    <s v="Active"/>
    <s v=""/>
    <d v="2016-09-24T00:00:00"/>
    <s v="2016"/>
    <n v="1"/>
    <d v="2017-09-11T00:00:00"/>
    <d v="2017-11-10T00:00:00"/>
    <d v="2024-05-31T00:00:00"/>
    <n v="2454"/>
    <s v="FEDERAL AID"/>
    <s v="Surface Transportation Program"/>
    <s v="STP"/>
    <n v="0.8"/>
    <n v="32021977.02"/>
    <n v="184900.09"/>
    <n v="3452642.08"/>
    <n v="1572149.2198000001"/>
    <n v="1572149.2198000001"/>
    <n v="1572149.2198000001"/>
    <n v="33594126.239799999"/>
    <n v="1757049.3098000002"/>
    <n v="0"/>
    <n v="0"/>
    <n v="0"/>
    <n v="0"/>
    <n v="0"/>
    <n v="1880492.8602"/>
    <n v="0"/>
    <n v="0"/>
    <s v="    "/>
    <s v="    "/>
    <s v="Yes"/>
    <s v=""/>
    <s v="MassDOT"/>
    <s v="HWY"/>
    <n v="5"/>
    <s v="No"/>
    <s v="Highway | Capacity"/>
    <s v="3 | Expansion"/>
    <s v="T060"/>
    <d v="2024-03-04T06:31:47"/>
    <x v="0"/>
    <x v="0"/>
  </r>
  <r>
    <s v="Construction"/>
    <n v="602077"/>
    <s v="118451"/>
    <s v="LYNN- RECONSTRUCTION ON ROUTE 129 (LYNNFIELD STREET), FROM GREAT WOODS ROAD TO WYOMA SQUARE"/>
    <s v="4"/>
    <s v="BDBA, STIP"/>
    <s v=" "/>
    <x v="0"/>
    <x v="0"/>
    <s v="LYNN"/>
    <s v="Boston Region"/>
    <x v="2"/>
    <s v="Roadway Reconstruction"/>
    <s v="Active"/>
    <s v=""/>
    <d v="2022-05-28T00:00:00"/>
    <s v="2022"/>
    <n v="1"/>
    <d v="2022-08-05T00:00:00"/>
    <d v="2022-10-04T00:00:00"/>
    <d v="2025-06-23T00:00:00"/>
    <n v="1053"/>
    <s v="FEDERAL AID"/>
    <s v="FA - Congestion Mitigation/Air Quality (CMAQ)"/>
    <s v="CMQ"/>
    <n v="0.8"/>
    <n v="179670.8"/>
    <n v="74455.820000000007"/>
    <n v="1031146.19"/>
    <n v="972694.10109999997"/>
    <n v="972694.10109999997"/>
    <n v="184577.62150000001"/>
    <n v="364248.4215"/>
    <n v="259033.44150000002"/>
    <n v="788116.47959999996"/>
    <n v="0"/>
    <n v="0"/>
    <n v="0"/>
    <n v="0"/>
    <n v="58452.088900000002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4-03-04T06:31:47"/>
    <x v="1"/>
    <x v="0"/>
  </r>
  <r>
    <s v="Construction"/>
    <n v="602077"/>
    <s v="118451"/>
    <s v="LYNN- RECONSTRUCTION ON ROUTE 129 (LYNNFIELD STREET), FROM GREAT WOODS ROAD TO WYOMA SQUARE"/>
    <s v="4"/>
    <s v="BDBA, STIP"/>
    <s v=" "/>
    <x v="0"/>
    <x v="0"/>
    <s v="LYNN"/>
    <s v="Boston Region"/>
    <x v="2"/>
    <s v="Roadway Reconstruction"/>
    <s v="Active"/>
    <s v=""/>
    <d v="2022-05-28T00:00:00"/>
    <s v="2022"/>
    <n v="1"/>
    <d v="2022-08-05T00:00:00"/>
    <d v="2022-10-04T00:00:00"/>
    <d v="2025-06-23T00:00:00"/>
    <n v="1053"/>
    <s v="100% STATE"/>
    <s v="NFA - Site Specific"/>
    <s v="NFA"/>
    <n v="0"/>
    <n v="3935.5"/>
    <n v="1175.5"/>
    <n v="120588.5"/>
    <n v="118690.21709999999"/>
    <n v="118690.21709999999"/>
    <n v="22522.5566"/>
    <n v="26458.0566"/>
    <n v="23698.0566"/>
    <n v="96167.660499999998"/>
    <n v="0"/>
    <n v="0"/>
    <n v="0"/>
    <n v="0"/>
    <n v="1898.2828999999999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4-03-04T06:31:47"/>
    <x v="1"/>
    <x v="1"/>
  </r>
  <r>
    <s v="Construction"/>
    <n v="602077"/>
    <s v="118451"/>
    <s v="LYNN- RECONSTRUCTION ON ROUTE 129 (LYNNFIELD STREET), FROM GREAT WOODS ROAD TO WYOMA SQUARE"/>
    <s v="4"/>
    <s v="BDBA, STIP"/>
    <s v=" "/>
    <x v="0"/>
    <x v="0"/>
    <s v="LYNN"/>
    <s v="Boston Region"/>
    <x v="2"/>
    <s v="Roadway Reconstruction"/>
    <s v="Active"/>
    <s v=""/>
    <d v="2022-05-28T00:00:00"/>
    <s v="2022"/>
    <n v="1"/>
    <d v="2022-08-05T00:00:00"/>
    <d v="2022-10-04T00:00:00"/>
    <d v="2025-06-23T00:00:00"/>
    <n v="1053"/>
    <s v="FEDERAL AID"/>
    <s v="FA - Surface Trans. Block Grant (STBG)"/>
    <s v="STBG"/>
    <n v="0.8"/>
    <n v="1172803.79"/>
    <n v="561106.34"/>
    <n v="3988562.1"/>
    <n v="3427957.4218000001"/>
    <n v="3427957.4218000001"/>
    <n v="650486.3419"/>
    <n v="1823290.1318999999"/>
    <n v="1211592.6819"/>
    <n v="2777471.0798999998"/>
    <n v="0"/>
    <n v="0"/>
    <n v="0"/>
    <n v="0"/>
    <n v="560604.67819999997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4-03-04T06:31:47"/>
    <x v="1"/>
    <x v="0"/>
  </r>
  <r>
    <s v="Construction"/>
    <n v="602202"/>
    <s v="123087"/>
    <s v="SALISBURY- RECONSTRUCTION OF ROUTE 1 (LAFAYETTE ROAD)"/>
    <s v="4"/>
    <s v="AC, STIP"/>
    <s v=" "/>
    <x v="0"/>
    <x v="0"/>
    <s v="SALISBURY"/>
    <s v="Merrimack Valley"/>
    <x v="3"/>
    <s v="Roadway Reconstruction"/>
    <s v="Active"/>
    <s v=""/>
    <d v="2023-07-15T00:00:00"/>
    <s v="2023"/>
    <n v="1"/>
    <d v="2023-10-10T00:00:00"/>
    <d v="2023-12-09T00:00:00"/>
    <d v="2027-06-26T00:00:00"/>
    <n v="1355"/>
    <s v="FEDERAL AID"/>
    <s v="FA - Hwy Safety Improvement Prgm (HSIP)"/>
    <s v="HSIP"/>
    <n v="0.9"/>
    <n v="0"/>
    <n v="0"/>
    <n v="2554466.17"/>
    <n v="183454.29269999999"/>
    <n v="2554466.17"/>
    <n v="183454.29269999999"/>
    <n v="183454.29269999999"/>
    <n v="183454.29269999999"/>
    <n v="1021545.7073"/>
    <n v="690000"/>
    <n v="659466.17000000004"/>
    <n v="0"/>
    <n v="0"/>
    <n v="0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4-03-04T06:31:47"/>
    <x v="6"/>
    <x v="0"/>
  </r>
  <r>
    <s v="Construction"/>
    <n v="602202"/>
    <s v="123087"/>
    <s v="SALISBURY- RECONSTRUCTION OF ROUTE 1 (LAFAYETTE ROAD)"/>
    <s v="4"/>
    <s v="AC, STIP"/>
    <s v=" "/>
    <x v="0"/>
    <x v="0"/>
    <s v="SALISBURY"/>
    <s v="Merrimack Valley"/>
    <x v="3"/>
    <s v="Roadway Reconstruction"/>
    <s v="Active"/>
    <s v=""/>
    <d v="2023-07-15T00:00:00"/>
    <s v="2023"/>
    <n v="1"/>
    <d v="2023-10-10T00:00:00"/>
    <d v="2023-12-09T00:00:00"/>
    <d v="2027-06-26T00:00:00"/>
    <n v="1355"/>
    <s v="100% STATE"/>
    <s v="NFA - Site Specific"/>
    <s v="NFA"/>
    <n v="0"/>
    <n v="0"/>
    <n v="0"/>
    <n v="224020"/>
    <n v="17521.930400000001"/>
    <n v="224020"/>
    <n v="17521.930400000001"/>
    <n v="17521.930400000001"/>
    <n v="17521.930400000001"/>
    <n v="87478.069600000003"/>
    <n v="60000"/>
    <n v="59020"/>
    <n v="0"/>
    <n v="0"/>
    <n v="0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4-03-04T06:31:47"/>
    <x v="6"/>
    <x v="1"/>
  </r>
  <r>
    <s v="Construction"/>
    <n v="602202"/>
    <s v="123087"/>
    <s v="SALISBURY- RECONSTRUCTION OF ROUTE 1 (LAFAYETTE ROAD)"/>
    <s v="4"/>
    <s v="AC, STIP"/>
    <s v=" "/>
    <x v="0"/>
    <x v="0"/>
    <s v="SALISBURY"/>
    <s v="Merrimack Valley"/>
    <x v="3"/>
    <s v="Roadway Reconstruction"/>
    <s v="Active"/>
    <s v=""/>
    <d v="2023-07-15T00:00:00"/>
    <s v="2023"/>
    <n v="1"/>
    <d v="2023-10-10T00:00:00"/>
    <d v="2023-12-09T00:00:00"/>
    <d v="2027-06-26T00:00:00"/>
    <n v="1355"/>
    <s v="FEDERAL AID"/>
    <s v="FA - Surface Trans. Block Grant (STBG)"/>
    <s v="STBG"/>
    <n v="0.8"/>
    <n v="203950.21"/>
    <n v="203950.21"/>
    <n v="11670451.109999999"/>
    <n v="840170.46050000004"/>
    <n v="11670451.109999999"/>
    <n v="840170.46050000004"/>
    <n v="1044120.6705"/>
    <n v="1044120.6705"/>
    <n v="4540879.3295"/>
    <n v="3210000"/>
    <n v="3079401.32"/>
    <n v="0"/>
    <n v="0"/>
    <n v="0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4-03-04T06:31:47"/>
    <x v="6"/>
    <x v="0"/>
  </r>
  <r>
    <s v="Construction"/>
    <n v="602202"/>
    <s v="123087"/>
    <s v="SALISBURY- RECONSTRUCTION OF ROUTE 1 (LAFAYETTE ROAD)"/>
    <s v="4"/>
    <s v="AC, STIP"/>
    <s v=" "/>
    <x v="0"/>
    <x v="0"/>
    <s v="SALISBURY"/>
    <s v="Merrimack Valley"/>
    <x v="3"/>
    <s v="Roadway Reconstruction"/>
    <s v="Active"/>
    <s v=""/>
    <d v="2023-07-15T00:00:00"/>
    <s v="2023"/>
    <n v="1"/>
    <d v="2023-10-10T00:00:00"/>
    <d v="2023-12-09T00:00:00"/>
    <d v="2027-06-26T00:00:00"/>
    <n v="1355"/>
    <s v="FEDERAL AID"/>
    <s v="FA - Promoting Resilient Operations for Transformative, Efficient, and Cost-saving Transportation (PROTECT)"/>
    <s v="FA"/>
    <n v="0.8"/>
    <n v="0"/>
    <n v="0"/>
    <n v="6249952.5"/>
    <n v="448853.31640000001"/>
    <n v="6249952.5"/>
    <n v="448853.31640000001"/>
    <n v="448853.31640000001"/>
    <n v="448853.31640000001"/>
    <n v="2491146.6836000001"/>
    <n v="1690000"/>
    <n v="1619952.5"/>
    <n v="0"/>
    <n v="0"/>
    <n v="0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4-03-04T06:31:47"/>
    <x v="6"/>
    <x v="0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2"/>
    <s v="Roadway Reconstruction"/>
    <s v="Active"/>
    <s v=""/>
    <d v="2020-09-12T00:00:00"/>
    <s v="2020"/>
    <n v="1"/>
    <d v="2021-03-12T00:00:00"/>
    <d v="2021-05-11T00:00:00"/>
    <d v="2025-11-17T00:00:00"/>
    <n v="1711"/>
    <s v="FEDERAL AID"/>
    <s v="FA - Congestion Mitigation/Air Quality (CMAQ)"/>
    <s v="CMQ"/>
    <n v="0.8"/>
    <n v="775149.37"/>
    <n v="93321.46"/>
    <n v="556177.42000000004"/>
    <n v="531644.50769999996"/>
    <n v="531644.50769999996"/>
    <n v="322225.4743"/>
    <n v="1097374.8443"/>
    <n v="415546.93430000002"/>
    <n v="183404.96599999999"/>
    <n v="26014.0674"/>
    <n v="0"/>
    <n v="0"/>
    <n v="0"/>
    <n v="24532.9123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4-03-04T06:31:47"/>
    <x v="1"/>
    <x v="0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2"/>
    <s v="Roadway Reconstruction"/>
    <s v="Active"/>
    <s v=""/>
    <d v="2020-09-12T00:00:00"/>
    <s v="2020"/>
    <n v="1"/>
    <d v="2021-03-12T00:00:00"/>
    <d v="2021-05-11T00:00:00"/>
    <d v="2025-11-17T00:00:00"/>
    <n v="1711"/>
    <s v="100% STATE"/>
    <s v="NFA - Site Specific"/>
    <s v="NFA"/>
    <n v="0"/>
    <n v="228685.45"/>
    <n v="48015.87"/>
    <n v="559227.55000000005"/>
    <n v="291052.45480000001"/>
    <n v="291052.45480000001"/>
    <n v="176404.55970000001"/>
    <n v="405090.0097"/>
    <n v="224420.42970000001"/>
    <n v="100406.3144"/>
    <n v="14241.5807"/>
    <n v="0"/>
    <n v="0"/>
    <n v="0"/>
    <n v="268175.09519999998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4-03-04T06:31:47"/>
    <x v="1"/>
    <x v="1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2"/>
    <s v="Roadway Reconstruction"/>
    <s v="Active"/>
    <s v=""/>
    <d v="2020-09-12T00:00:00"/>
    <s v="2020"/>
    <n v="1"/>
    <d v="2021-03-12T00:00:00"/>
    <d v="2021-05-11T00:00:00"/>
    <d v="2025-11-17T00:00:00"/>
    <n v="1711"/>
    <s v="FEDERAL AID"/>
    <s v="FA - Trans. Alternative Prgm (TAP)"/>
    <s v="TAP"/>
    <n v="0.8"/>
    <n v="1991996.07"/>
    <n v="1172144.28"/>
    <n v="220355.83"/>
    <n v="147857.18109999999"/>
    <n v="147857.18109999999"/>
    <n v="89615.052200000006"/>
    <n v="2081611.1222000001"/>
    <n v="1261759.3322000001"/>
    <n v="51007.281900000002"/>
    <n v="7234.8469999999998"/>
    <n v="0"/>
    <n v="0"/>
    <n v="0"/>
    <n v="72498.6489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4-03-04T06:31:47"/>
    <x v="1"/>
    <x v="0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2"/>
    <s v="Roadway Reconstruction"/>
    <s v="Active"/>
    <s v=""/>
    <d v="2020-09-12T00:00:00"/>
    <s v="2020"/>
    <n v="1"/>
    <d v="2021-03-12T00:00:00"/>
    <d v="2021-05-11T00:00:00"/>
    <d v="2025-11-17T00:00:00"/>
    <n v="1711"/>
    <s v="FEDERAL AID"/>
    <s v="FA - Surface Trans. Block Grant (STBG)"/>
    <s v="STBG"/>
    <n v="0.8"/>
    <n v="19973319.77"/>
    <n v="4833319.78"/>
    <n v="2715013.78"/>
    <n v="4606870.1265000002"/>
    <n v="4606870.1264000004"/>
    <n v="2792187.0537999999"/>
    <n v="22765506.823800001"/>
    <n v="7625506.8338000001"/>
    <n v="1589262.8377"/>
    <n v="225420.23490000001"/>
    <n v="0"/>
    <n v="0"/>
    <n v="0"/>
    <n v="-1891856.3463999999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4-03-04T06:31:47"/>
    <x v="1"/>
    <x v="0"/>
  </r>
  <r>
    <s v="Design"/>
    <n v="602319"/>
    <s v=""/>
    <s v="NORTHFIELD- BRIDGE REPLACEMENT, N-22-010, BIRNAM ROAD OVER MILL BROOK"/>
    <s v="2"/>
    <s v="BR OFF, STIP"/>
    <s v=" "/>
    <x v="0"/>
    <x v="0"/>
    <s v="NORTHFIELD"/>
    <s v="Franklin Region"/>
    <x v="1"/>
    <s v="Bridge Repair &amp; Replacement"/>
    <s v="Design"/>
    <s v="PRCApprove"/>
    <d v="2025-02-22T00:00:00"/>
    <s v="2025"/>
    <n v="0"/>
    <d v="2025-07-22T00:00:00"/>
    <d v="2025-09-20T00:00:00"/>
    <d v="2027-07-21T00:00:00"/>
    <n v="729"/>
    <s v="FEDERAL AID"/>
    <s v="FA - Other Federal Aid"/>
    <s v="FA"/>
    <n v="0.8"/>
    <n v="0"/>
    <n v="0"/>
    <n v="347072"/>
    <n v="0"/>
    <n v="347072.0001"/>
    <n v="0"/>
    <n v="0"/>
    <n v="0"/>
    <n v="0"/>
    <n v="150900.86960000001"/>
    <n v="181081.0435"/>
    <n v="15090.087"/>
    <n v="0"/>
    <n v="-1E-4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5"/>
    <x v="0"/>
  </r>
  <r>
    <s v="Design"/>
    <n v="602319"/>
    <s v=""/>
    <s v="NORTHFIELD- BRIDGE REPLACEMENT, N-22-010, BIRNAM ROAD OVER MILL BROOK"/>
    <s v="2"/>
    <s v="BR OFF, STIP"/>
    <s v=" "/>
    <x v="0"/>
    <x v="0"/>
    <s v="NORTHFIELD"/>
    <s v="Franklin Region"/>
    <x v="1"/>
    <s v="Bridge Repair &amp; Replacement"/>
    <s v="Design"/>
    <s v="PRCApprove"/>
    <d v="2025-02-22T00:00:00"/>
    <s v="2025"/>
    <n v="0"/>
    <d v="2025-07-22T00:00:00"/>
    <d v="2025-09-20T00:00:00"/>
    <d v="2027-07-21T00:00:00"/>
    <n v="729"/>
    <s v="100% STATE"/>
    <s v="NFA - Site Specific"/>
    <s v="NFA"/>
    <n v="0"/>
    <n v="0"/>
    <n v="0"/>
    <n v="3000"/>
    <n v="0"/>
    <n v="3000"/>
    <n v="0"/>
    <n v="0"/>
    <n v="0"/>
    <n v="0"/>
    <n v="1304.3478"/>
    <n v="1565.2174"/>
    <n v="130.4348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5"/>
    <x v="1"/>
  </r>
  <r>
    <s v="Design"/>
    <n v="602319"/>
    <s v=""/>
    <s v="NORTHFIELD- BRIDGE REPLACEMENT, N-22-010, BIRNAM ROAD OVER MILL BROOK"/>
    <s v="2"/>
    <s v="BR OFF, STIP"/>
    <s v=" "/>
    <x v="0"/>
    <x v="0"/>
    <s v="NORTHFIELD"/>
    <s v="Franklin Region"/>
    <x v="1"/>
    <s v="Bridge Repair &amp; Replacement"/>
    <s v="Design"/>
    <s v="PRCApprove"/>
    <d v="2025-02-22T00:00:00"/>
    <s v="2025"/>
    <n v="0"/>
    <d v="2025-07-22T00:00:00"/>
    <d v="2025-09-20T00:00:00"/>
    <d v="2027-07-21T00:00:00"/>
    <n v="729"/>
    <s v="FEDERAL AID"/>
    <s v="FA - Surface Trans. Block Grant (STBG) - Off System Bridge"/>
    <s v="STBG"/>
    <n v="0.8"/>
    <n v="0"/>
    <n v="0"/>
    <n v="4775928"/>
    <n v="0"/>
    <n v="4775928"/>
    <n v="0"/>
    <n v="0"/>
    <n v="0"/>
    <n v="0"/>
    <n v="2076490.4347999999"/>
    <n v="2491788.5216999999"/>
    <n v="207649.0435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5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AC, D-B, PODI, STIP"/>
    <s v=" "/>
    <x v="0"/>
    <x v="0"/>
    <s v="CHARLTON - OXFORD"/>
    <s v="Central Mass"/>
    <x v="3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Congestion Mitigation/Air Quality (CMAQ)"/>
    <s v="CMQ"/>
    <n v="0.8"/>
    <n v="379094"/>
    <n v="105630"/>
    <n v="3898688.3"/>
    <n v="3521435.9722000002"/>
    <n v="3521435.9722000002"/>
    <n v="597187.11780000001"/>
    <n v="976281.11780000001"/>
    <n v="702817.11780000001"/>
    <n v="1010624.3532"/>
    <n v="1546124.7364000001"/>
    <n v="367499.7648"/>
    <n v="0"/>
    <n v="0"/>
    <n v="377252.32780000003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4-03-04T06:31:47"/>
    <x v="7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AC, D-B, PODI, STIP"/>
    <s v=" "/>
    <x v="0"/>
    <x v="0"/>
    <s v="CHARLTON - OXFORD"/>
    <s v="Central Mass"/>
    <x v="3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Hwy Safety Improvement Prgm (HSIP)"/>
    <s v="HSIP"/>
    <n v="0.9"/>
    <n v="6117301.2800000003"/>
    <n v="2507577.8199999998"/>
    <n v="24978923.219999999"/>
    <n v="22430055.600000001"/>
    <n v="22430055.600000001"/>
    <n v="3803828.9951999998"/>
    <n v="9921130.2752"/>
    <n v="6311406.8151999991"/>
    <n v="6437249.0687999995"/>
    <n v="9848159.6928000003"/>
    <n v="2340817.8432"/>
    <n v="0"/>
    <n v="0"/>
    <n v="2548867.62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4-03-04T06:31:47"/>
    <x v="7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AC, D-B, PODI, STIP"/>
    <s v=" "/>
    <x v="0"/>
    <x v="0"/>
    <s v="CHARLTON - OXFORD"/>
    <s v="Central Mass"/>
    <x v="3"/>
    <s v="Roadway Reconstruction"/>
    <s v="Active"/>
    <s v=""/>
    <d v="2022-04-23T00:00:00"/>
    <s v="2022"/>
    <n v="1"/>
    <d v="2022-11-17T00:00:00"/>
    <d v="2023-01-16T00:00:00"/>
    <d v="2026-11-06T00:00:00"/>
    <n v="1450"/>
    <s v="100% STATE"/>
    <s v="NFA - Site Specific"/>
    <s v="NFA"/>
    <n v="0"/>
    <n v="30261.25"/>
    <n v="28901.25"/>
    <n v="1038430.35"/>
    <n v="1038053.1133"/>
    <n v="1038053.1133"/>
    <n v="176039.5338"/>
    <n v="206300.7838"/>
    <n v="204940.7838"/>
    <n v="297913.05719999998"/>
    <n v="455768.50150000001"/>
    <n v="108332.0208"/>
    <n v="0"/>
    <n v="0"/>
    <n v="377.23669999999998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4-03-04T06:31:47"/>
    <x v="7"/>
    <x v="1"/>
  </r>
  <r>
    <s v="Construction"/>
    <n v="602659"/>
    <s v="117832"/>
    <s v="CHARLTON- OXFORD- RECONSTRUCTION ON ROUTE 20, FROM RICHARDSON'S CORNER EASTERLY TO ROUTE 12, INCLUDES REHAB OF C-06-023 &amp; REPLACEMENT OF O-06-002"/>
    <s v="3"/>
    <s v="AC, D-B, PODI, STIP"/>
    <s v=" "/>
    <x v="0"/>
    <x v="0"/>
    <s v="CHARLTON - OXFORD"/>
    <s v="Central Mass"/>
    <x v="3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Ntl. Hwy Perform. Prgm (NHPP) - NHS"/>
    <s v="NHPP"/>
    <n v="0.8"/>
    <n v="11772196.939999999"/>
    <n v="6824722.9400000004"/>
    <n v="44834760.460000001"/>
    <n v="41890950.140600003"/>
    <n v="41890950.140600003"/>
    <n v="7104129.1035000002"/>
    <n v="18876326.043499999"/>
    <n v="13928852.043500001"/>
    <n v="12022372.329"/>
    <n v="18392676.952100001"/>
    <n v="4371771.7560000001"/>
    <n v="0"/>
    <n v="0"/>
    <n v="2943810.3193999999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4-03-04T06:31:47"/>
    <x v="7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AC, D-B, PODI, STIP"/>
    <s v=" "/>
    <x v="0"/>
    <x v="0"/>
    <s v="CHARLTON - OXFORD"/>
    <s v="Central Mass"/>
    <x v="3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Surface Trans. Block Grant (STBG)"/>
    <s v="STBG"/>
    <n v="0.8"/>
    <n v="5389644"/>
    <n v="4680641"/>
    <n v="6621367"/>
    <n v="5437636.2627999997"/>
    <n v="5437636.2627999997"/>
    <n v="922148.33750000002"/>
    <n v="6311792.3375000004"/>
    <n v="5602789.3375000004"/>
    <n v="1560558.7250000001"/>
    <n v="2387453.3002999998"/>
    <n v="567475.9"/>
    <n v="0"/>
    <n v="0"/>
    <n v="1183730.7372000001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4-03-04T06:31:47"/>
    <x v="7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AC, D-B, PODI, STIP"/>
    <s v=" "/>
    <x v="0"/>
    <x v="0"/>
    <s v="CHARLTON - OXFORD"/>
    <s v="Central Mass"/>
    <x v="3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Coronavirus Response and Relief Supplemental Appropriations Act"/>
    <s v="FA"/>
    <n v="1"/>
    <n v="276391"/>
    <n v="276391"/>
    <n v="2331298"/>
    <n v="2339027.5710999998"/>
    <n v="2339027.5710999998"/>
    <n v="396666.91220000002"/>
    <n v="673057.91220000002"/>
    <n v="673057.91220000002"/>
    <n v="671282.46680000005"/>
    <n v="1026975.4769"/>
    <n v="244102.71520000001"/>
    <n v="0"/>
    <n v="0"/>
    <n v="-7729.5711000000001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4-03-04T06:31:47"/>
    <x v="7"/>
    <x v="0"/>
  </r>
  <r>
    <s v="Design"/>
    <n v="602843"/>
    <s v=""/>
    <s v="GEORGETOWN- RECONSTRUCTION ON ROUTE 97 (W. MAIN STREET) FROM MOULTON STREET TO GROVELAND T.L."/>
    <s v="4"/>
    <s v="AC, STIP"/>
    <s v=" "/>
    <x v="0"/>
    <x v="0"/>
    <s v="GEORGETOWN"/>
    <s v="Merrimack Valley"/>
    <x v="4"/>
    <s v="Roadway Reconstruction"/>
    <s v="Design"/>
    <s v="75C"/>
    <d v="2025-05-03T00:00:00"/>
    <s v="2025"/>
    <n v="0"/>
    <d v="2025-09-30T00:00:00"/>
    <d v="2025-11-29T00:00:00"/>
    <d v="2027-02-17T00:00:00"/>
    <n v="505"/>
    <s v="100% STATE"/>
    <s v="NFA - Site Specific"/>
    <s v="NFA"/>
    <n v="0"/>
    <n v="0"/>
    <n v="0"/>
    <n v="98012.4"/>
    <n v="0"/>
    <n v="98012.4"/>
    <n v="0"/>
    <n v="0"/>
    <n v="0"/>
    <n v="0"/>
    <n v="49006.2"/>
    <n v="49006.2"/>
    <n v="0"/>
    <n v="0"/>
    <n v="0"/>
    <n v="0"/>
    <n v="0"/>
    <s v="    "/>
    <s v="    "/>
    <s v="Yes"/>
    <s v="47"/>
    <s v="Municipal"/>
    <s v="HWY"/>
    <n v="3"/>
    <s v="No"/>
    <s v="Highway | Roadway Reconstruction"/>
    <s v="2 | Modernization"/>
    <s v="T055"/>
    <d v="2024-03-04T06:31:47"/>
    <x v="6"/>
    <x v="1"/>
  </r>
  <r>
    <s v="Design"/>
    <n v="602843"/>
    <s v=""/>
    <s v="GEORGETOWN- RECONSTRUCTION ON ROUTE 97 (W. MAIN STREET) FROM MOULTON STREET TO GROVELAND T.L."/>
    <s v="4"/>
    <s v="AC, STIP"/>
    <s v=" "/>
    <x v="0"/>
    <x v="0"/>
    <s v="GEORGETOWN"/>
    <s v="Merrimack Valley"/>
    <x v="4"/>
    <s v="Roadway Reconstruction"/>
    <s v="Design"/>
    <s v="75C"/>
    <d v="2025-05-03T00:00:00"/>
    <s v="2025"/>
    <n v="0"/>
    <d v="2025-09-30T00:00:00"/>
    <d v="2025-11-29T00:00:00"/>
    <d v="2027-02-17T00:00:00"/>
    <n v="505"/>
    <s v="FEDERAL AID"/>
    <s v="FA - Surface Trans. Block Grant (STBG)"/>
    <s v="STBG"/>
    <n v="0.8"/>
    <n v="0"/>
    <n v="0"/>
    <n v="10209982.096000001"/>
    <n v="0"/>
    <n v="10209982.096000001"/>
    <n v="0"/>
    <n v="0"/>
    <n v="0"/>
    <n v="0"/>
    <n v="5104991.0480000004"/>
    <n v="5104991.0480000004"/>
    <n v="0"/>
    <n v="0"/>
    <n v="0"/>
    <n v="0"/>
    <n v="0"/>
    <s v="    "/>
    <s v="    "/>
    <s v="Yes"/>
    <s v="47"/>
    <s v="Municipal"/>
    <s v="HWY"/>
    <n v="3"/>
    <s v="No"/>
    <s v="Highway | Roadway Reconstruction"/>
    <s v="2 | Modernization"/>
    <s v="T055"/>
    <d v="2024-03-04T06:31:47"/>
    <x v="6"/>
    <x v="0"/>
  </r>
  <r>
    <s v="Complete"/>
    <n v="602932"/>
    <s v="90724"/>
    <s v="LOWELL- BRIDGE REPLACEMENT, L-15-058, VFW HIGHWAY OVER BEAVER BROOK"/>
    <s v="4"/>
    <s v="BR ON, PV-C, STIP"/>
    <s v=" "/>
    <x v="0"/>
    <x v="0"/>
    <s v="LOWELL"/>
    <s v="Northern Middlesex"/>
    <x v="1"/>
    <s v="Bridge Repair &amp; Replacement"/>
    <s v="Full Beneficial Use"/>
    <s v=""/>
    <d v="2015-09-19T00:00:00"/>
    <s v="2015"/>
    <n v="1"/>
    <d v="2016-06-13T00:00:00"/>
    <d v="2016-08-12T00:00:00"/>
    <d v="2023-07-31T00:00:00"/>
    <n v="2604"/>
    <s v="100% STATE"/>
    <s v="NFA - Site Specific"/>
    <s v="NFA"/>
    <n v="0"/>
    <n v="96004.35"/>
    <n v="680"/>
    <n v="120790.45"/>
    <n v="0"/>
    <n v="0"/>
    <n v="0"/>
    <n v="96004.35"/>
    <n v="68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1"/>
  </r>
  <r>
    <s v="Complete"/>
    <n v="602932"/>
    <s v="90724"/>
    <s v="LOWELL- BRIDGE REPLACEMENT, L-15-058, VFW HIGHWAY OVER BEAVER BROOK"/>
    <s v="4"/>
    <s v="BR ON, PV-C, STIP"/>
    <s v=" "/>
    <x v="0"/>
    <x v="0"/>
    <s v="LOWELL"/>
    <s v="Northern Middlesex"/>
    <x v="1"/>
    <s v="Bridge Repair &amp; Replacement"/>
    <s v="Full Beneficial Use"/>
    <s v=""/>
    <d v="2015-09-19T00:00:00"/>
    <s v="2015"/>
    <n v="1"/>
    <d v="2016-06-13T00:00:00"/>
    <d v="2016-08-12T00:00:00"/>
    <d v="2023-07-31T00:00:00"/>
    <n v="2604"/>
    <s v="FEDERAL AID"/>
    <s v="FA - Ntl. Hwy Perform. Prgm (NHPP) - On-System Bridge"/>
    <s v="NHPP"/>
    <n v="0.8"/>
    <n v="16802233.710000001"/>
    <n v="531507.12"/>
    <n v="416463.86"/>
    <n v="0"/>
    <n v="0"/>
    <n v="0"/>
    <n v="16802233.710000001"/>
    <n v="531507.1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0"/>
  </r>
  <r>
    <s v="Design"/>
    <n v="603371"/>
    <s v=""/>
    <s v="ORANGE- RECONSTRUCTION OF NORTH MAIN STREET, FROM SCHOOL STREET TO LINCOLN AVENUE (0.4 MILES) INCLUDES RELOCATION OF FALL HILL BROOK CULVERT"/>
    <s v="2"/>
    <s v="M-Risk, PODI, STIP"/>
    <s v=" "/>
    <x v="0"/>
    <x v="0"/>
    <s v="ORANGE"/>
    <s v="Franklin Region"/>
    <x v="2"/>
    <s v="Roadway Reconstruction"/>
    <s v="Design"/>
    <s v="100C"/>
    <d v="2024-07-13T00:00:00"/>
    <s v="2024"/>
    <n v="0"/>
    <d v="2024-12-10T00:00:00"/>
    <d v="2025-02-08T00:00:00"/>
    <d v="2026-08-02T00:00:00"/>
    <n v="600"/>
    <s v="100% STATE"/>
    <s v="NFA - Site Specific"/>
    <s v="NFA"/>
    <n v="0"/>
    <n v="0"/>
    <n v="0"/>
    <n v="138536.85"/>
    <n v="0"/>
    <n v="138536.85"/>
    <n v="0"/>
    <n v="0"/>
    <n v="0"/>
    <n v="36457.065799999997"/>
    <n v="87496.957899999994"/>
    <n v="14582.826300000001"/>
    <n v="0"/>
    <n v="0"/>
    <n v="0"/>
    <n v="0"/>
    <n v="0"/>
    <s v="    "/>
    <s v="    "/>
    <s v="Yes"/>
    <s v="40"/>
    <s v="Municipal"/>
    <s v="HWY"/>
    <n v="2"/>
    <s v="No"/>
    <s v="Highway | Roadway Reconstruction"/>
    <s v="2 | Modernization"/>
    <s v="T055"/>
    <d v="2024-03-04T06:31:47"/>
    <x v="5"/>
    <x v="1"/>
  </r>
  <r>
    <s v="Design"/>
    <n v="603371"/>
    <s v=""/>
    <s v="ORANGE- RECONSTRUCTION OF NORTH MAIN STREET, FROM SCHOOL STREET TO LINCOLN AVENUE (0.4 MILES) INCLUDES RELOCATION OF FALL HILL BROOK CULVERT"/>
    <s v="2"/>
    <s v="M-Risk, PODI, STIP"/>
    <s v=" "/>
    <x v="0"/>
    <x v="0"/>
    <s v="ORANGE"/>
    <s v="Franklin Region"/>
    <x v="2"/>
    <s v="Roadway Reconstruction"/>
    <s v="Design"/>
    <s v="100C"/>
    <d v="2024-07-13T00:00:00"/>
    <s v="2024"/>
    <n v="0"/>
    <d v="2024-12-10T00:00:00"/>
    <d v="2025-02-08T00:00:00"/>
    <d v="2026-08-02T00:00:00"/>
    <n v="600"/>
    <s v="FEDERAL AID"/>
    <s v="FA - Surface Trans. Block Grant (STBG)"/>
    <s v="STBG"/>
    <n v="0.8"/>
    <n v="0"/>
    <n v="0"/>
    <n v="13443869.228"/>
    <n v="0"/>
    <n v="13443869.2281"/>
    <n v="0"/>
    <n v="0"/>
    <n v="0"/>
    <n v="3537860.3232"/>
    <n v="8490864.7755999994"/>
    <n v="1415144.1292999999"/>
    <n v="0"/>
    <n v="0"/>
    <n v="-1E-4"/>
    <n v="0"/>
    <n v="0"/>
    <s v="    "/>
    <s v="    "/>
    <s v="Yes"/>
    <s v="40"/>
    <s v="Municipal"/>
    <s v="HWY"/>
    <n v="2"/>
    <s v="No"/>
    <s v="Highway | Roadway Reconstruction"/>
    <s v="2 | Modernization"/>
    <s v="T055"/>
    <d v="2024-03-04T06:31:47"/>
    <x v="5"/>
    <x v="0"/>
  </r>
  <r>
    <s v="Construction"/>
    <n v="603722"/>
    <s v="121393"/>
    <s v="LEXINGTON- BRIDGE REPLACEMENT, L-10-010, ROUTE 2A (MARRETT ROAD) OVER I-95/ROUTE 128 "/>
    <s v="4"/>
    <s v="STIP"/>
    <s v=" "/>
    <x v="0"/>
    <x v="0"/>
    <s v="LEXINGTON"/>
    <s v="Boston Region"/>
    <x v="1"/>
    <s v="Bridge Repair &amp; Replacement"/>
    <s v="Active"/>
    <s v=""/>
    <d v="2023-02-11T00:00:00"/>
    <s v="2023"/>
    <n v="1"/>
    <d v="2023-05-22T00:00:00"/>
    <d v="2023-07-21T00:00:00"/>
    <d v="2027-10-08T00:00:00"/>
    <n v="1600"/>
    <s v="100% STATE"/>
    <s v="NFA - Site Specific"/>
    <s v="NFA"/>
    <n v="0"/>
    <n v="304.58"/>
    <n v="304.58"/>
    <n v="176523.82"/>
    <n v="161079.37220000001"/>
    <n v="161079.37229999999"/>
    <n v="16098.9017"/>
    <n v="16403.4817"/>
    <n v="16403.4817"/>
    <n v="48755.008300000001"/>
    <n v="36787.606"/>
    <n v="38391.484700000001"/>
    <n v="21046.371599999999"/>
    <n v="0"/>
    <n v="15444.44770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03722"/>
    <s v="121393"/>
    <s v="LEXINGTON- BRIDGE REPLACEMENT, L-10-010, ROUTE 2A (MARRETT ROAD) OVER I-95/ROUTE 128 "/>
    <s v="4"/>
    <s v="STIP"/>
    <s v=" "/>
    <x v="0"/>
    <x v="0"/>
    <s v="LEXINGTON"/>
    <s v="Boston Region"/>
    <x v="1"/>
    <s v="Bridge Repair &amp; Replacement"/>
    <s v="Active"/>
    <s v=""/>
    <d v="2023-02-11T00:00:00"/>
    <s v="2023"/>
    <n v="1"/>
    <d v="2023-05-22T00:00:00"/>
    <d v="2023-07-21T00:00:00"/>
    <d v="2027-10-08T00:00:00"/>
    <n v="1600"/>
    <s v="FEDERAL AID"/>
    <s v="FA - Hwy Infrast. Prgm (HIPBR) - Bridge"/>
    <s v="HIP"/>
    <n v="0.8"/>
    <n v="5344580.92"/>
    <n v="5344580.92"/>
    <n v="23685085.579999998"/>
    <n v="22034203.947799999"/>
    <n v="22034203.947799999"/>
    <n v="2202184.4183"/>
    <n v="7546765.3382999999"/>
    <n v="7546765.3382999999"/>
    <n v="6669244.9917000001"/>
    <n v="5032212.3940000003"/>
    <n v="5251608.5153000001"/>
    <n v="2878953.6285000001"/>
    <n v="0"/>
    <n v="1650881.6322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3739"/>
    <s v=""/>
    <s v="WRENTHAM- CONSTRUCTION OF ROUTE I-495/ROUTE 1A RAMPS"/>
    <s v="5"/>
    <s v="PODI, STIP"/>
    <s v=" "/>
    <x v="0"/>
    <x v="0"/>
    <s v="WRENTHAM"/>
    <s v="Boston Region"/>
    <x v="4"/>
    <s v="Roadway Reconstruction"/>
    <s v="Design"/>
    <s v="100C"/>
    <d v="2024-06-29T00:00:00"/>
    <s v="2024"/>
    <n v="0"/>
    <d v="2024-11-26T00:00:00"/>
    <d v="2025-01-25T00:00:00"/>
    <d v="2027-09-07T00:00:00"/>
    <n v="1015"/>
    <s v="FEDERAL AID"/>
    <s v="FA - Hwy Safety Improvement Prgm (HSIP)"/>
    <s v="HSIP"/>
    <n v="0.9"/>
    <n v="0"/>
    <n v="0"/>
    <n v="4544100"/>
    <n v="0"/>
    <n v="4544100"/>
    <n v="0"/>
    <n v="0"/>
    <n v="0"/>
    <n v="826200"/>
    <n v="1652400"/>
    <n v="1652400"/>
    <n v="413100"/>
    <n v="0"/>
    <n v="0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4-03-04T06:31:47"/>
    <x v="1"/>
    <x v="0"/>
  </r>
  <r>
    <s v="Design"/>
    <n v="603739"/>
    <s v=""/>
    <s v="WRENTHAM- CONSTRUCTION OF ROUTE I-495/ROUTE 1A RAMPS"/>
    <s v="5"/>
    <s v="PODI, STIP"/>
    <s v=" "/>
    <x v="0"/>
    <x v="0"/>
    <s v="WRENTHAM"/>
    <s v="Boston Region"/>
    <x v="4"/>
    <s v="Roadway Reconstruction"/>
    <s v="Design"/>
    <s v="100C"/>
    <d v="2024-06-29T00:00:00"/>
    <s v="2024"/>
    <n v="0"/>
    <d v="2024-11-26T00:00:00"/>
    <d v="2025-01-25T00:00:00"/>
    <d v="2027-09-07T00:00:00"/>
    <n v="1015"/>
    <s v="100% STATE"/>
    <s v="NFA - Site Specific"/>
    <s v="NFA"/>
    <n v="0"/>
    <n v="0"/>
    <n v="0"/>
    <n v="262651.8"/>
    <n v="0"/>
    <n v="262651.80009999999"/>
    <n v="0"/>
    <n v="0"/>
    <n v="0"/>
    <n v="47754.8727"/>
    <n v="95509.745500000005"/>
    <n v="95509.745500000005"/>
    <n v="23877.436399999999"/>
    <n v="0"/>
    <n v="-1E-4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4-03-04T06:31:47"/>
    <x v="1"/>
    <x v="1"/>
  </r>
  <r>
    <s v="Design"/>
    <n v="603739"/>
    <s v=""/>
    <s v="WRENTHAM- CONSTRUCTION OF ROUTE I-495/ROUTE 1A RAMPS"/>
    <s v="5"/>
    <s v="PODI, STIP"/>
    <s v=" "/>
    <x v="0"/>
    <x v="0"/>
    <s v="WRENTHAM"/>
    <s v="Boston Region"/>
    <x v="4"/>
    <s v="Roadway Reconstruction"/>
    <s v="Design"/>
    <s v="100C"/>
    <d v="2024-06-29T00:00:00"/>
    <s v="2024"/>
    <n v="0"/>
    <d v="2024-11-26T00:00:00"/>
    <d v="2025-01-25T00:00:00"/>
    <d v="2027-09-07T00:00:00"/>
    <n v="1015"/>
    <s v="FEDERAL AID"/>
    <s v="FA - Trans. Alternative Prgm (TAP)"/>
    <s v="TAP"/>
    <n v="0.8"/>
    <n v="0"/>
    <n v="0"/>
    <n v="1009800"/>
    <n v="0"/>
    <n v="1009800"/>
    <n v="0"/>
    <n v="0"/>
    <n v="0"/>
    <n v="183600"/>
    <n v="367200"/>
    <n v="367200"/>
    <n v="91800"/>
    <n v="0"/>
    <n v="0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4-03-04T06:31:47"/>
    <x v="1"/>
    <x v="0"/>
  </r>
  <r>
    <s v="Design"/>
    <n v="603739"/>
    <s v=""/>
    <s v="WRENTHAM- CONSTRUCTION OF ROUTE I-495/ROUTE 1A RAMPS"/>
    <s v="5"/>
    <s v="PODI, STIP"/>
    <s v=" "/>
    <x v="0"/>
    <x v="0"/>
    <s v="WRENTHAM"/>
    <s v="Boston Region"/>
    <x v="4"/>
    <s v="Roadway Reconstruction"/>
    <s v="Design"/>
    <s v="100C"/>
    <d v="2024-06-29T00:00:00"/>
    <s v="2024"/>
    <n v="0"/>
    <d v="2024-11-26T00:00:00"/>
    <d v="2025-01-25T00:00:00"/>
    <d v="2027-09-07T00:00:00"/>
    <n v="1015"/>
    <s v="FEDERAL AID"/>
    <s v="FA - Surface Trans. Block Grant (STBG)"/>
    <s v="STBG"/>
    <n v="0.8"/>
    <n v="0"/>
    <n v="0"/>
    <n v="12962434.9748"/>
    <n v="0"/>
    <n v="12962434.9748"/>
    <n v="0"/>
    <n v="0"/>
    <n v="0"/>
    <n v="2356806.3591"/>
    <n v="4713612.7181000002"/>
    <n v="4713612.7181000002"/>
    <n v="1178403.1795000001"/>
    <n v="0"/>
    <n v="0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4-03-04T06:31:47"/>
    <x v="1"/>
    <x v="0"/>
  </r>
  <r>
    <s v="Complete"/>
    <n v="603783"/>
    <s v="108254"/>
    <s v="WESTFIELD- COLUMBIA GREENWAY RAIL TRAIL CONSTRUCTION (CENTER DOWNTOWN SECTION)"/>
    <s v="2"/>
    <s v="STIP"/>
    <s v=" "/>
    <x v="0"/>
    <x v="0"/>
    <s v="WESTFIELD"/>
    <s v="Pioneer Valley"/>
    <x v="6"/>
    <s v="Bikeways"/>
    <s v="Contractor Field Completion"/>
    <s v=""/>
    <d v="2019-06-22T00:00:00"/>
    <s v="2019"/>
    <n v="1"/>
    <d v="2019-10-23T00:00:00"/>
    <d v="2019-12-22T00:00:00"/>
    <d v="2023-09-20T00:00:00"/>
    <n v="1428"/>
    <s v="FEDERAL AID"/>
    <s v="FA - Congestion Mitigation/Air Quality (CMAQ)"/>
    <s v="CMQ"/>
    <n v="0.8"/>
    <n v="8356753.1500000004"/>
    <n v="249616.42"/>
    <n v="41896.449999999997"/>
    <n v="287000"/>
    <n v="287000"/>
    <n v="287000"/>
    <n v="8643753.1500000004"/>
    <n v="536616.42000000004"/>
    <n v="0"/>
    <n v="0"/>
    <n v="0"/>
    <n v="0"/>
    <n v="0"/>
    <n v="-245103.55"/>
    <n v="0"/>
    <n v="0"/>
    <s v="    "/>
    <s v="    "/>
    <s v="Yes"/>
    <s v="39.5"/>
    <s v="Municipal"/>
    <s v="HWY"/>
    <n v="2"/>
    <s v="No"/>
    <s v="Highway | Bicycle and Pedestrian"/>
    <s v="3 | Expansion"/>
    <s v="T061"/>
    <d v="2024-03-04T06:31:47"/>
    <x v="3"/>
    <x v="0"/>
  </r>
  <r>
    <s v="Complete"/>
    <n v="603783"/>
    <s v="108254"/>
    <s v="WESTFIELD- COLUMBIA GREENWAY RAIL TRAIL CONSTRUCTION (CENTER DOWNTOWN SECTION)"/>
    <s v="2"/>
    <s v="STIP"/>
    <s v=" "/>
    <x v="0"/>
    <x v="0"/>
    <s v="WESTFIELD"/>
    <s v="Pioneer Valley"/>
    <x v="6"/>
    <s v="Bikeways"/>
    <s v="Contractor Field Completion"/>
    <s v=""/>
    <d v="2019-06-22T00:00:00"/>
    <s v="2019"/>
    <n v="1"/>
    <d v="2019-10-23T00:00:00"/>
    <d v="2019-12-22T00:00:00"/>
    <d v="2023-09-20T00:00:00"/>
    <n v="1428"/>
    <s v="100% STATE"/>
    <s v="NFA - Site Specific"/>
    <s v="NFA"/>
    <n v="0"/>
    <n v="16923.75"/>
    <n v="0"/>
    <n v="88076.25"/>
    <n v="0"/>
    <n v="88076.25"/>
    <n v="88076.25"/>
    <n v="105000"/>
    <n v="88076.25"/>
    <n v="0"/>
    <n v="0"/>
    <n v="0"/>
    <n v="0"/>
    <n v="0"/>
    <n v="0"/>
    <n v="0"/>
    <n v="0"/>
    <s v="    "/>
    <s v="    "/>
    <s v="Yes"/>
    <s v="39.5"/>
    <s v="Municipal"/>
    <s v="HWY"/>
    <n v="2"/>
    <s v="No"/>
    <s v="Highway | Bicycle and Pedestrian"/>
    <s v="3 | Expansion"/>
    <s v="T061"/>
    <d v="2024-03-04T06:31:47"/>
    <x v="3"/>
    <x v="1"/>
  </r>
  <r>
    <s v="Construction"/>
    <n v="603796"/>
    <s v="123775"/>
    <s v="MANSFIELD- BRIDGE REPLACEMENT, M-03-003 &amp; M-03-045, BALCOM STREET OVER THE WADING RIVER"/>
    <s v="5"/>
    <s v="BR OFF, STIP"/>
    <s v=" "/>
    <x v="0"/>
    <x v="0"/>
    <s v="MANSFIELD"/>
    <s v="Southeastern Mass"/>
    <x v="1"/>
    <s v="Bridge Repair &amp; Replacement"/>
    <s v="Active"/>
    <s v=""/>
    <d v="2023-08-19T00:00:00"/>
    <s v="2023"/>
    <n v="1"/>
    <d v="2023-10-19T00:00:00"/>
    <d v="2023-12-18T00:00:00"/>
    <d v="2025-04-03T00:00:00"/>
    <n v="532"/>
    <s v="100% STATE"/>
    <s v="NFA - Site Specific"/>
    <s v="NFA"/>
    <n v="0"/>
    <n v="0"/>
    <n v="0"/>
    <n v="10000"/>
    <n v="9562.5864000000001"/>
    <n v="9562.5864000000001"/>
    <n v="3960.857"/>
    <n v="3960.857"/>
    <n v="3960.857"/>
    <n v="5601.7294000000002"/>
    <n v="0"/>
    <n v="0"/>
    <n v="0"/>
    <n v="0"/>
    <n v="437.4135999999999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Construction"/>
    <n v="603796"/>
    <s v="123775"/>
    <s v="MANSFIELD- BRIDGE REPLACEMENT, M-03-003 &amp; M-03-045, BALCOM STREET OVER THE WADING RIVER"/>
    <s v="5"/>
    <s v="BR OFF, STIP"/>
    <s v=" "/>
    <x v="0"/>
    <x v="0"/>
    <s v="MANSFIELD"/>
    <s v="Southeastern Mass"/>
    <x v="1"/>
    <s v="Bridge Repair &amp; Replacement"/>
    <s v="Active"/>
    <s v=""/>
    <d v="2023-08-19T00:00:00"/>
    <s v="2023"/>
    <n v="1"/>
    <d v="2023-10-19T00:00:00"/>
    <d v="2023-12-18T00:00:00"/>
    <d v="2025-04-03T00:00:00"/>
    <n v="532"/>
    <s v="FEDERAL AID"/>
    <s v="FA - Surface Trans. Block Grant (STBG) - Off System Bridge"/>
    <s v="STBG"/>
    <n v="0.8"/>
    <n v="86486"/>
    <n v="86486"/>
    <n v="3189401"/>
    <n v="2771437.4136000001"/>
    <n v="2771437.4136000001"/>
    <n v="1147939.1429999999"/>
    <n v="1234425.1429999999"/>
    <n v="1234425.1429999999"/>
    <n v="1623498.2705999999"/>
    <n v="0"/>
    <n v="0"/>
    <n v="0"/>
    <n v="0"/>
    <n v="417963.5863999999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Design"/>
    <n v="604003"/>
    <s v=""/>
    <s v="PITTSFIELD- RECONSTRUCTION OF EAST STREET (ROUTE 9)"/>
    <s v="1"/>
    <s v="H-Risk, PODI, STIP"/>
    <s v=" "/>
    <x v="0"/>
    <x v="0"/>
    <s v="PITTSFIELD"/>
    <s v="Berkshire Region"/>
    <x v="0"/>
    <s v="Roadway Reconstruction"/>
    <s v="Design"/>
    <s v="75C"/>
    <d v="2024-07-13T00:00:00"/>
    <s v="2024"/>
    <n v="0"/>
    <d v="2024-12-10T00:00:00"/>
    <d v="2025-02-08T00:00:00"/>
    <d v="2026-08-02T00:00:00"/>
    <n v="600"/>
    <s v="100% STATE"/>
    <s v="NFA - Site Specific"/>
    <s v="NFA"/>
    <n v="0"/>
    <n v="0"/>
    <n v="0"/>
    <n v="150000"/>
    <n v="0"/>
    <n v="150000"/>
    <n v="0"/>
    <n v="0"/>
    <n v="0"/>
    <n v="39473.684200000003"/>
    <n v="94736.842099999994"/>
    <n v="15789.4737"/>
    <n v="0"/>
    <n v="0"/>
    <n v="0"/>
    <n v="0"/>
    <n v="0"/>
    <s v="    "/>
    <s v="    "/>
    <s v="Yes"/>
    <s v="52"/>
    <s v="MassDOT"/>
    <s v="HWY"/>
    <n v="2"/>
    <s v="No"/>
    <s v="Highway | Capacity"/>
    <s v="3 | Expansion"/>
    <s v="T060"/>
    <d v="2024-03-04T06:31:47"/>
    <x v="9"/>
    <x v="1"/>
  </r>
  <r>
    <s v="Design"/>
    <n v="604003"/>
    <s v=""/>
    <s v="PITTSFIELD- RECONSTRUCTION OF EAST STREET (ROUTE 9)"/>
    <s v="1"/>
    <s v="H-Risk, PODI, STIP"/>
    <s v=" "/>
    <x v="0"/>
    <x v="0"/>
    <s v="PITTSFIELD"/>
    <s v="Berkshire Region"/>
    <x v="0"/>
    <s v="Roadway Reconstruction"/>
    <s v="Design"/>
    <s v="75C"/>
    <d v="2024-07-13T00:00:00"/>
    <s v="2024"/>
    <n v="0"/>
    <d v="2024-12-10T00:00:00"/>
    <d v="2025-02-08T00:00:00"/>
    <d v="2026-08-02T00:00:00"/>
    <n v="600"/>
    <s v="FEDERAL AID"/>
    <s v="FA - Surface Trans. Block Grant (STBG)"/>
    <s v="STBG"/>
    <n v="0.8"/>
    <n v="0"/>
    <n v="0"/>
    <n v="10717236.368000001"/>
    <n v="0"/>
    <n v="10717236.368000001"/>
    <n v="0"/>
    <n v="0"/>
    <n v="0"/>
    <n v="2820325.36"/>
    <n v="6768780.8640000001"/>
    <n v="1128130.1440000001"/>
    <n v="0"/>
    <n v="0"/>
    <n v="0"/>
    <n v="0"/>
    <n v="0"/>
    <s v="    "/>
    <s v="    "/>
    <s v="Yes"/>
    <s v="52"/>
    <s v="MassDOT"/>
    <s v="HWY"/>
    <n v="2"/>
    <s v="No"/>
    <s v="Highway | Capacity"/>
    <s v="3 | Expansion"/>
    <s v="T060"/>
    <d v="2024-03-04T06:31:47"/>
    <x v="9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3"/>
    <s v="Roadway Reconstruction"/>
    <s v="Active"/>
    <s v=""/>
    <d v="2020-06-27T00:00:00"/>
    <s v="2020"/>
    <n v="1"/>
    <d v="2020-11-06T00:00:00"/>
    <d v="2021-01-05T00:00:00"/>
    <d v="2024-04-15T00:00:00"/>
    <n v="1256"/>
    <s v="FEDERAL AID"/>
    <s v="FA - Congestion Mitigation/Air Quality (CMAQ)"/>
    <s v="CMQ"/>
    <n v="0.8"/>
    <n v="954633.75"/>
    <n v="267528.61"/>
    <n v="124092.25"/>
    <n v="139149.67499999999"/>
    <n v="139149.67499999999"/>
    <n v="54568.5"/>
    <n v="1009202.25"/>
    <n v="322097.11"/>
    <n v="84581.175000000003"/>
    <n v="0"/>
    <n v="0"/>
    <n v="0"/>
    <n v="0"/>
    <n v="-15057.424999999999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4-03-04T06:31:47"/>
    <x v="1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3"/>
    <s v="Roadway Reconstruction"/>
    <s v="Active"/>
    <s v=""/>
    <d v="2020-06-27T00:00:00"/>
    <s v="2020"/>
    <n v="1"/>
    <d v="2020-11-06T00:00:00"/>
    <d v="2021-01-05T00:00:00"/>
    <d v="2024-04-15T00:00:00"/>
    <n v="1256"/>
    <s v="100% STATE"/>
    <s v="NFA - Site Specific"/>
    <s v="NFA"/>
    <n v="0"/>
    <n v="209598.33"/>
    <n v="175000"/>
    <n v="20140.669999999998"/>
    <n v="77876.2889"/>
    <n v="77876.288799999995"/>
    <n v="30539.721099999999"/>
    <n v="240138.05110000001"/>
    <n v="205539.7211"/>
    <n v="47336.5677"/>
    <n v="0"/>
    <n v="0"/>
    <n v="0"/>
    <n v="0"/>
    <n v="-57735.618799999997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4-03-04T06:31:47"/>
    <x v="1"/>
    <x v="1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3"/>
    <s v="Roadway Reconstruction"/>
    <s v="Active"/>
    <s v=""/>
    <d v="2020-06-27T00:00:00"/>
    <s v="2020"/>
    <n v="1"/>
    <d v="2020-11-06T00:00:00"/>
    <d v="2021-01-05T00:00:00"/>
    <d v="2024-04-15T00:00:00"/>
    <n v="1256"/>
    <s v="FEDERAL AID"/>
    <s v="FA - Trans. Alternative Prgm (TAP)"/>
    <s v="TAP"/>
    <n v="0.8"/>
    <n v="1074920.22"/>
    <n v="150368.04999999999"/>
    <n v="762619.88"/>
    <n v="232880.3003"/>
    <n v="232880.3003"/>
    <n v="91325.607999999993"/>
    <n v="1166245.828"/>
    <n v="241693.658"/>
    <n v="141554.6923"/>
    <n v="0"/>
    <n v="0"/>
    <n v="0"/>
    <n v="0"/>
    <n v="529739.5797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4-03-04T06:31:47"/>
    <x v="1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3"/>
    <s v="Roadway Reconstruction"/>
    <s v="Active"/>
    <s v=""/>
    <d v="2020-06-27T00:00:00"/>
    <s v="2020"/>
    <n v="1"/>
    <d v="2020-11-06T00:00:00"/>
    <d v="2021-01-05T00:00:00"/>
    <d v="2024-04-15T00:00:00"/>
    <n v="1256"/>
    <s v="FEDERAL AID"/>
    <s v="FA - Surface Trans. Block Grant (STBG)"/>
    <s v="STBG"/>
    <n v="0.8"/>
    <n v="21053523.199999999"/>
    <n v="3337272.79"/>
    <n v="385102.22"/>
    <n v="2610093.7362000002"/>
    <n v="2610093.7360999999"/>
    <n v="1023566.171"/>
    <n v="22077089.370999999"/>
    <n v="4360838.9610000001"/>
    <n v="1586527.5651"/>
    <n v="0"/>
    <n v="0"/>
    <n v="0"/>
    <n v="0"/>
    <n v="-2224991.5161000001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4-03-04T06:31:47"/>
    <x v="1"/>
    <x v="0"/>
  </r>
  <r>
    <s v="Design"/>
    <n v="604136"/>
    <s v=""/>
    <s v="MONSON- PALMER- BRIDGE REPLACEMENT, M-27-007=P-01-007, STATE AVENUE OVER THE QUABOAG RIVER"/>
    <s v="2"/>
    <s v="BR ON, STIP"/>
    <s v=" "/>
    <x v="0"/>
    <x v="0"/>
    <s v="MONSON - PALMER"/>
    <s v="Pioneer Valley"/>
    <x v="1"/>
    <s v="Bridge Repair &amp; Replacement"/>
    <s v="Design"/>
    <s v="25C"/>
    <d v="2024-12-07T00:00:00"/>
    <s v="2025"/>
    <n v="0"/>
    <d v="2025-05-06T00:00:00"/>
    <d v="2025-07-05T00:00:00"/>
    <d v="2028-08-20T00:00:00"/>
    <n v="1202"/>
    <s v="100% STATE"/>
    <s v="NFA - Site Specific"/>
    <s v="NFA"/>
    <n v="0"/>
    <n v="0"/>
    <n v="0"/>
    <n v="57480"/>
    <n v="0"/>
    <n v="57479.999900000003"/>
    <n v="0"/>
    <n v="0"/>
    <n v="0"/>
    <n v="0"/>
    <n v="18151.5789"/>
    <n v="18151.5789"/>
    <n v="18151.5789"/>
    <n v="3025.2631999999999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04136"/>
    <s v=""/>
    <s v="MONSON- PALMER- BRIDGE REPLACEMENT, M-27-007=P-01-007, STATE AVENUE OVER THE QUABOAG RIVER"/>
    <s v="2"/>
    <s v="BR ON, STIP"/>
    <s v=" "/>
    <x v="0"/>
    <x v="0"/>
    <s v="MONSON - PALMER"/>
    <s v="Pioneer Valley"/>
    <x v="1"/>
    <s v="Bridge Repair &amp; Replacement"/>
    <s v="Design"/>
    <s v="25C"/>
    <d v="2024-12-07T00:00:00"/>
    <s v="2025"/>
    <n v="0"/>
    <d v="2025-05-06T00:00:00"/>
    <d v="2025-07-05T00:00:00"/>
    <d v="2028-08-20T00:00:00"/>
    <n v="1202"/>
    <s v="FEDERAL AID"/>
    <s v="FA - Hwy Infrast. Prgm (HIPBR) - Bridge"/>
    <s v="HIP"/>
    <n v="0.8"/>
    <n v="0"/>
    <n v="0"/>
    <n v="14890520"/>
    <n v="0"/>
    <n v="14890520"/>
    <n v="0"/>
    <n v="0"/>
    <n v="0"/>
    <n v="0"/>
    <n v="4702269.4737"/>
    <n v="4702269.4737"/>
    <n v="4702269.4737"/>
    <n v="783711.57889999996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nstruction"/>
    <n v="604173"/>
    <s v="102269"/>
    <s v="BOSTON- BRIDGE REPLACEMENT, B-16-016, NORTH WASHINGTON STREET OVER THE BOSTON INNER HARBOR"/>
    <s v="6"/>
    <s v="BR ON, PODI, STIP"/>
    <s v=" "/>
    <x v="0"/>
    <x v="0"/>
    <s v="BOSTON"/>
    <s v="Boston Region"/>
    <x v="1"/>
    <s v="Bridge Repair &amp; Replacement"/>
    <s v="Active"/>
    <s v=""/>
    <d v="2017-09-16T00:00:00"/>
    <s v="2017"/>
    <n v="1"/>
    <d v="2018-08-08T00:00:00"/>
    <d v="2018-10-07T00:00:00"/>
    <d v="2025-04-22T00:00:00"/>
    <n v="2449"/>
    <s v="100% STATE"/>
    <s v="NFA - Open Ended"/>
    <s v="NFA"/>
    <n v="0"/>
    <n v="497902.94"/>
    <n v="0.66"/>
    <n v="1259249.6000000001"/>
    <n v="1027788.9296"/>
    <n v="1027788.9297"/>
    <n v="510436.27889999998"/>
    <n v="1008339.2189"/>
    <n v="510436.93889999995"/>
    <n v="517352.6508"/>
    <n v="0"/>
    <n v="0"/>
    <n v="0"/>
    <n v="0"/>
    <n v="231460.6703"/>
    <n v="0"/>
    <n v="0"/>
    <s v="    "/>
    <s v="    "/>
    <s v="Yes"/>
    <s v=""/>
    <s v="Municipal"/>
    <s v="HWY"/>
    <n v="2"/>
    <s v="No"/>
    <s v="Highway | Bridge"/>
    <s v="1 | Reliability"/>
    <s v="T070"/>
    <d v="2024-03-04T06:31:47"/>
    <x v="1"/>
    <x v="1"/>
  </r>
  <r>
    <s v="Construction"/>
    <n v="604173"/>
    <s v="102269"/>
    <s v="BOSTON- BRIDGE REPLACEMENT, B-16-016, NORTH WASHINGTON STREET OVER THE BOSTON INNER HARBOR"/>
    <s v="6"/>
    <s v="BR ON, PODI, STIP"/>
    <s v=" "/>
    <x v="0"/>
    <x v="0"/>
    <s v="BOSTON"/>
    <s v="Boston Region"/>
    <x v="1"/>
    <s v="Bridge Repair &amp; Replacement"/>
    <s v="Active"/>
    <s v=""/>
    <d v="2017-09-16T00:00:00"/>
    <s v="2017"/>
    <n v="1"/>
    <d v="2018-08-08T00:00:00"/>
    <d v="2018-10-07T00:00:00"/>
    <d v="2025-04-22T00:00:00"/>
    <n v="2449"/>
    <s v="FEDERAL AID"/>
    <s v="FA - Ntl. Hwy Perform. Prgm (NHPP) - On-System Bridge"/>
    <s v="NHPP"/>
    <n v="0.8"/>
    <n v="143555548.02000001"/>
    <n v="4752074.05"/>
    <n v="36982570.729999997"/>
    <n v="19155576.220400002"/>
    <n v="19155576.2203"/>
    <n v="9513335.6311000008"/>
    <n v="153068883.65110001"/>
    <n v="14265409.6811"/>
    <n v="9642240.5891999993"/>
    <n v="0"/>
    <n v="0"/>
    <n v="0"/>
    <n v="0"/>
    <n v="17826994.5097"/>
    <n v="0"/>
    <n v="0"/>
    <s v="    "/>
    <s v="    "/>
    <s v="Yes"/>
    <s v=""/>
    <s v="Municipal"/>
    <s v="HWY"/>
    <n v="2"/>
    <s v="No"/>
    <s v="Highway | Bridge"/>
    <s v="1 | Reliability"/>
    <s v="T070"/>
    <d v="2024-03-04T06:31:47"/>
    <x v="1"/>
    <x v="0"/>
  </r>
  <r>
    <s v="Construction"/>
    <n v="604209"/>
    <s v="123409"/>
    <s v="HOLYOKE- WEST SPRINGFIELD- REHABILITATION OF ROUTE 5 (RIVERDALE ROAD), FROM I-91 (INTERCHANGE 13) TO MAIN STREET IN HOLYOKE &amp; FROM ELM STREET TO NORTH ELM STREET IN WEST SPRINGFIELD (3.2 MILES)"/>
    <s v="2"/>
    <s v="NHS, PODI, STIP"/>
    <s v=" "/>
    <x v="0"/>
    <x v="0"/>
    <s v="HOLYOKE - WEST SPRINGFIELD"/>
    <s v="Pioneer Valley"/>
    <x v="2"/>
    <s v="Roadway Reconstruction"/>
    <s v="Active"/>
    <s v=""/>
    <d v="2023-07-29T00:00:00"/>
    <s v="2023"/>
    <n v="1"/>
    <d v="2023-12-05T00:00:00"/>
    <d v="2024-02-03T00:00:00"/>
    <d v="2027-08-08T00:00:00"/>
    <n v="1342"/>
    <s v="FEDERAL AID"/>
    <s v="FA - Congestion Mitigation/Air Quality (CMAQ)"/>
    <s v="CMQ"/>
    <n v="0.8"/>
    <n v="0"/>
    <n v="0"/>
    <n v="3677494.7"/>
    <n v="6139.8218999999999"/>
    <n v="3677494.7"/>
    <n v="6139.8218999999999"/>
    <n v="6139.8218999999999"/>
    <n v="6139.8218999999999"/>
    <n v="1648860.1780999999"/>
    <n v="993000"/>
    <n v="993000"/>
    <n v="36494.699999999997"/>
    <n v="0"/>
    <n v="0"/>
    <n v="0"/>
    <n v="0"/>
    <s v="    "/>
    <s v="    "/>
    <s v="Yes"/>
    <s v="65.5"/>
    <s v="MassDOT"/>
    <s v="HWY"/>
    <n v="3"/>
    <s v="No"/>
    <s v="Highway | Non-Interstate Pavement"/>
    <s v="1 | Reliability"/>
    <s v="T069"/>
    <d v="2024-03-04T06:31:47"/>
    <x v="3"/>
    <x v="0"/>
  </r>
  <r>
    <s v="Construction"/>
    <n v="604209"/>
    <s v="123409"/>
    <s v="HOLYOKE- WEST SPRINGFIELD- REHABILITATION OF ROUTE 5 (RIVERDALE ROAD), FROM I-91 (INTERCHANGE 13) TO MAIN STREET IN HOLYOKE &amp; FROM ELM STREET TO NORTH ELM STREET IN WEST SPRINGFIELD (3.2 MILES)"/>
    <s v="2"/>
    <s v="NHS, PODI, STIP"/>
    <s v=" "/>
    <x v="0"/>
    <x v="0"/>
    <s v="HOLYOKE - WEST SPRINGFIELD"/>
    <s v="Pioneer Valley"/>
    <x v="2"/>
    <s v="Roadway Reconstruction"/>
    <s v="Active"/>
    <s v=""/>
    <d v="2023-07-29T00:00:00"/>
    <s v="2023"/>
    <n v="1"/>
    <d v="2023-12-05T00:00:00"/>
    <d v="2024-02-03T00:00:00"/>
    <d v="2027-08-08T00:00:00"/>
    <n v="1342"/>
    <s v="100% STATE"/>
    <s v="NFA - Site Specific"/>
    <s v="NFA"/>
    <n v="0"/>
    <n v="0"/>
    <n v="0"/>
    <n v="324035"/>
    <n v="589.34029999999996"/>
    <n v="324035"/>
    <n v="589.34029999999996"/>
    <n v="589.34029999999996"/>
    <n v="589.34029999999996"/>
    <n v="144410.65969999999"/>
    <n v="87000"/>
    <n v="87000"/>
    <n v="5035"/>
    <n v="0"/>
    <n v="0"/>
    <n v="0"/>
    <n v="0"/>
    <s v="    "/>
    <s v="    "/>
    <s v="Yes"/>
    <s v="65.5"/>
    <s v="MassDOT"/>
    <s v="HWY"/>
    <n v="3"/>
    <s v="No"/>
    <s v="Highway | Non-Interstate Pavement"/>
    <s v="1 | Reliability"/>
    <s v="T069"/>
    <d v="2024-03-04T06:31:47"/>
    <x v="3"/>
    <x v="1"/>
  </r>
  <r>
    <s v="Construction"/>
    <n v="604209"/>
    <s v="123409"/>
    <s v="HOLYOKE- WEST SPRINGFIELD- REHABILITATION OF ROUTE 5 (RIVERDALE ROAD), FROM I-91 (INTERCHANGE 13) TO MAIN STREET IN HOLYOKE &amp; FROM ELM STREET TO NORTH ELM STREET IN WEST SPRINGFIELD (3.2 MILES)"/>
    <s v="2"/>
    <s v="NHS, PODI, STIP"/>
    <s v=" "/>
    <x v="0"/>
    <x v="0"/>
    <s v="HOLYOKE - WEST SPRINGFIELD"/>
    <s v="Pioneer Valley"/>
    <x v="2"/>
    <s v="Roadway Reconstruction"/>
    <s v="Active"/>
    <s v=""/>
    <d v="2023-07-29T00:00:00"/>
    <s v="2023"/>
    <n v="1"/>
    <d v="2023-12-05T00:00:00"/>
    <d v="2024-02-03T00:00:00"/>
    <d v="2027-08-08T00:00:00"/>
    <n v="1342"/>
    <s v="FEDERAL AID"/>
    <s v="FA - Ntl. Hwy Perform. Prgm (NHPP) - NHS"/>
    <s v="NHPP"/>
    <n v="0.8"/>
    <n v="0"/>
    <n v="0"/>
    <n v="46810534.649999999"/>
    <n v="78270.837799999994"/>
    <n v="46810534.649999999"/>
    <n v="78270.837799999994"/>
    <n v="78270.837799999994"/>
    <n v="78270.837799999994"/>
    <n v="20991729.1622"/>
    <n v="12640000"/>
    <n v="12640000"/>
    <n v="460534.65"/>
    <n v="0"/>
    <n v="0"/>
    <n v="0"/>
    <n v="0"/>
    <s v="    "/>
    <s v="    "/>
    <s v="Yes"/>
    <s v="65.5"/>
    <s v="MassDOT"/>
    <s v="HWY"/>
    <n v="3"/>
    <s v="No"/>
    <s v="Highway | Non-Interstate Pavement"/>
    <s v="1 | Reliability"/>
    <s v="T069"/>
    <d v="2024-03-04T06:31:47"/>
    <x v="3"/>
    <x v="0"/>
  </r>
  <r>
    <s v="Complete"/>
    <n v="604434"/>
    <s v="112711"/>
    <s v="CHICOPEE- RECONSTRUCTION &amp; RELATED WORK ON FULLER ROAD, FROM MEMORIAL DR (RTE 33) TO SHAWINIGAN DR (2.0 MILES)"/>
    <s v="2"/>
    <s v="STIP"/>
    <s v=" "/>
    <x v="0"/>
    <x v="0"/>
    <s v="CHICOPEE"/>
    <s v="Pioneer Valley"/>
    <x v="3"/>
    <s v="Roadway Reconstruction"/>
    <s v="Substantially Complete"/>
    <s v=""/>
    <d v="2020-08-29T00:00:00"/>
    <s v="2020"/>
    <n v="1"/>
    <d v="2020-11-24T00:00:00"/>
    <d v="2021-01-23T00:00:00"/>
    <d v="2023-08-11T00:00:00"/>
    <n v="990"/>
    <s v="FEDERAL AID"/>
    <s v="FA - Hwy Safety Improvement Prgm (HSIP)"/>
    <s v="HSIP"/>
    <n v="0.9"/>
    <n v="2894896.37"/>
    <n v="70973.259999999995"/>
    <n v="101599.83"/>
    <n v="0"/>
    <n v="0"/>
    <n v="0"/>
    <n v="2894896.37"/>
    <n v="70973.259999999995"/>
    <n v="0"/>
    <n v="0"/>
    <n v="0"/>
    <n v="0"/>
    <n v="0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4-03-04T06:31:47"/>
    <x v="3"/>
    <x v="0"/>
  </r>
  <r>
    <s v="Complete"/>
    <n v="604434"/>
    <s v="112711"/>
    <s v="CHICOPEE- RECONSTRUCTION &amp; RELATED WORK ON FULLER ROAD, FROM MEMORIAL DR (RTE 33) TO SHAWINIGAN DR (2.0 MILES)"/>
    <s v="2"/>
    <s v="STIP"/>
    <s v=" "/>
    <x v="0"/>
    <x v="0"/>
    <s v="CHICOPEE"/>
    <s v="Pioneer Valley"/>
    <x v="3"/>
    <s v="Roadway Reconstruction"/>
    <s v="Substantially Complete"/>
    <s v=""/>
    <d v="2020-08-29T00:00:00"/>
    <s v="2020"/>
    <n v="1"/>
    <d v="2020-11-24T00:00:00"/>
    <d v="2021-01-23T00:00:00"/>
    <d v="2023-08-11T00:00:00"/>
    <n v="990"/>
    <s v="100% STATE"/>
    <s v="NFA - Site Specific"/>
    <s v="NFA"/>
    <n v="0"/>
    <n v="82110.210000000006"/>
    <n v="51505"/>
    <n v="47647.29"/>
    <n v="0"/>
    <n v="0"/>
    <n v="0"/>
    <n v="82110.210000000006"/>
    <n v="51505"/>
    <n v="0"/>
    <n v="0"/>
    <n v="0"/>
    <n v="0"/>
    <n v="0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4-03-04T06:31:47"/>
    <x v="3"/>
    <x v="1"/>
  </r>
  <r>
    <s v="Complete"/>
    <n v="604434"/>
    <s v="112711"/>
    <s v="CHICOPEE- RECONSTRUCTION &amp; RELATED WORK ON FULLER ROAD, FROM MEMORIAL DR (RTE 33) TO SHAWINIGAN DR (2.0 MILES)"/>
    <s v="2"/>
    <s v="STIP"/>
    <s v=" "/>
    <x v="0"/>
    <x v="0"/>
    <s v="CHICOPEE"/>
    <s v="Pioneer Valley"/>
    <x v="3"/>
    <s v="Roadway Reconstruction"/>
    <s v="Substantially Complete"/>
    <s v=""/>
    <d v="2020-08-29T00:00:00"/>
    <s v="2020"/>
    <n v="1"/>
    <d v="2020-11-24T00:00:00"/>
    <d v="2021-01-23T00:00:00"/>
    <d v="2023-08-11T00:00:00"/>
    <n v="990"/>
    <s v="FEDERAL AID"/>
    <s v="FA - Surface Trans. Block Grant (STBG)"/>
    <s v="STBG"/>
    <n v="0.8"/>
    <n v="5765314.7699999996"/>
    <n v="165744.60999999999"/>
    <n v="77150.649999999994"/>
    <n v="0"/>
    <n v="0"/>
    <n v="0"/>
    <n v="5765314.7699999996"/>
    <n v="165744.60999999999"/>
    <n v="0"/>
    <n v="0"/>
    <n v="0"/>
    <n v="0"/>
    <n v="0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4-03-04T06:31:47"/>
    <x v="3"/>
    <x v="0"/>
  </r>
  <r>
    <s v="Design"/>
    <n v="604499"/>
    <s v=""/>
    <s v="LEOMINSTER- RECONSTRUCTION/REHABILITATION ON ROUTE 12 (CENTRAL STREET), INCLUDING REHABILITATION OF L-08-022"/>
    <s v="3"/>
    <s v="AC, H-Risk, STIP"/>
    <s v=" "/>
    <x v="0"/>
    <x v="0"/>
    <s v="LEOMINSTER"/>
    <s v="Montachusett"/>
    <x v="2"/>
    <s v="Roadway Reconstruction"/>
    <s v="Design"/>
    <s v="75C"/>
    <d v="2024-08-31T00:00:00"/>
    <s v="2024"/>
    <n v="0"/>
    <d v="2025-01-28T00:00:00"/>
    <d v="2025-03-29T00:00:00"/>
    <d v="2028-05-12T00:00:00"/>
    <n v="1200"/>
    <s v="FEDERAL AID"/>
    <s v="FA - Congestion Mitigation/Air Quality (CMAQ)"/>
    <s v="CMQ"/>
    <n v="0.8"/>
    <n v="0"/>
    <n v="0"/>
    <n v="4872410.466"/>
    <n v="0"/>
    <n v="4872410.466"/>
    <n v="0"/>
    <n v="0"/>
    <n v="0"/>
    <n v="499734.4068"/>
    <n v="1499203.2202999999"/>
    <n v="1499203.2202999999"/>
    <n v="1374269.6185999999"/>
    <n v="0"/>
    <n v="0"/>
    <n v="0"/>
    <n v="0"/>
    <s v="    "/>
    <s v="    "/>
    <s v="Yes"/>
    <s v="55.5"/>
    <s v="MassDOT"/>
    <s v="HWY"/>
    <n v="5"/>
    <s v="No"/>
    <s v="Highway | Roadway Reconstruction"/>
    <s v="2 | Modernization"/>
    <s v="T055"/>
    <d v="2024-03-04T06:31:47"/>
    <x v="10"/>
    <x v="0"/>
  </r>
  <r>
    <s v="Design"/>
    <n v="604499"/>
    <s v=""/>
    <s v="LEOMINSTER- RECONSTRUCTION/REHABILITATION ON ROUTE 12 (CENTRAL STREET), INCLUDING REHABILITATION OF L-08-022"/>
    <s v="3"/>
    <s v="AC, H-Risk, STIP"/>
    <s v=" "/>
    <x v="0"/>
    <x v="0"/>
    <s v="LEOMINSTER"/>
    <s v="Montachusett"/>
    <x v="2"/>
    <s v="Roadway Reconstruction"/>
    <s v="Design"/>
    <s v="75C"/>
    <d v="2024-08-31T00:00:00"/>
    <s v="2024"/>
    <n v="0"/>
    <d v="2025-01-28T00:00:00"/>
    <d v="2025-03-29T00:00:00"/>
    <d v="2028-05-12T00:00:00"/>
    <n v="1200"/>
    <s v="FEDERAL AID"/>
    <s v="FA - Hwy Safety Improvement Prgm (HSIP)"/>
    <s v="HSIP"/>
    <n v="0.9"/>
    <n v="0"/>
    <n v="0"/>
    <n v="2071994.9580000001"/>
    <n v="0"/>
    <n v="2071994.9580999999"/>
    <n v="0"/>
    <n v="0"/>
    <n v="0"/>
    <n v="212512.3034"/>
    <n v="637536.91020000004"/>
    <n v="637536.91020000004"/>
    <n v="584408.83429999999"/>
    <n v="0"/>
    <n v="-1E-4"/>
    <n v="0"/>
    <n v="0"/>
    <s v="    "/>
    <s v="    "/>
    <s v="Yes"/>
    <s v="55.5"/>
    <s v="MassDOT"/>
    <s v="HWY"/>
    <n v="5"/>
    <s v="No"/>
    <s v="Highway | Roadway Reconstruction"/>
    <s v="2 | Modernization"/>
    <s v="T055"/>
    <d v="2024-03-04T06:31:47"/>
    <x v="10"/>
    <x v="0"/>
  </r>
  <r>
    <s v="Design"/>
    <n v="604499"/>
    <s v=""/>
    <s v="LEOMINSTER- RECONSTRUCTION/REHABILITATION ON ROUTE 12 (CENTRAL STREET), INCLUDING REHABILITATION OF L-08-022"/>
    <s v="3"/>
    <s v="AC, H-Risk, STIP"/>
    <s v=" "/>
    <x v="0"/>
    <x v="0"/>
    <s v="LEOMINSTER"/>
    <s v="Montachusett"/>
    <x v="2"/>
    <s v="Roadway Reconstruction"/>
    <s v="Design"/>
    <s v="75C"/>
    <d v="2024-08-31T00:00:00"/>
    <s v="2024"/>
    <n v="0"/>
    <d v="2025-01-28T00:00:00"/>
    <d v="2025-03-29T00:00:00"/>
    <d v="2028-05-12T00:00:00"/>
    <n v="1200"/>
    <s v="100% STATE"/>
    <s v="NFA - Site Specific"/>
    <s v="NFA"/>
    <n v="0"/>
    <n v="0"/>
    <n v="0"/>
    <n v="350000"/>
    <n v="0"/>
    <n v="350000"/>
    <n v="0"/>
    <n v="0"/>
    <n v="0"/>
    <n v="35897.435899999997"/>
    <n v="107692.3077"/>
    <n v="107692.3077"/>
    <n v="98717.948699999994"/>
    <n v="0"/>
    <n v="0"/>
    <n v="0"/>
    <n v="0"/>
    <s v="    "/>
    <s v="    "/>
    <s v="Yes"/>
    <s v="55.5"/>
    <s v="MassDOT"/>
    <s v="HWY"/>
    <n v="5"/>
    <s v="No"/>
    <s v="Highway | Roadway Reconstruction"/>
    <s v="2 | Modernization"/>
    <s v="T055"/>
    <d v="2024-03-04T06:31:47"/>
    <x v="10"/>
    <x v="1"/>
  </r>
  <r>
    <s v="Design"/>
    <n v="604499"/>
    <s v=""/>
    <s v="LEOMINSTER- RECONSTRUCTION/REHABILITATION ON ROUTE 12 (CENTRAL STREET), INCLUDING REHABILITATION OF L-08-022"/>
    <s v="3"/>
    <s v="AC, H-Risk, STIP"/>
    <s v=" "/>
    <x v="0"/>
    <x v="0"/>
    <s v="LEOMINSTER"/>
    <s v="Montachusett"/>
    <x v="2"/>
    <s v="Roadway Reconstruction"/>
    <s v="Design"/>
    <s v="75C"/>
    <d v="2024-08-31T00:00:00"/>
    <s v="2024"/>
    <n v="0"/>
    <d v="2025-01-28T00:00:00"/>
    <d v="2025-03-29T00:00:00"/>
    <d v="2028-05-12T00:00:00"/>
    <n v="1200"/>
    <s v="FEDERAL AID"/>
    <s v="FA - Trans. Alternative Prgm (TAP)"/>
    <s v="TAP"/>
    <n v="0.8"/>
    <n v="0"/>
    <n v="0"/>
    <n v="1677063.388"/>
    <n v="0"/>
    <n v="1677063.388"/>
    <n v="0"/>
    <n v="0"/>
    <n v="0"/>
    <n v="172006.5013"/>
    <n v="516019.50400000002"/>
    <n v="516019.50400000002"/>
    <n v="473017.8787"/>
    <n v="0"/>
    <n v="0"/>
    <n v="0"/>
    <n v="0"/>
    <s v="    "/>
    <s v="    "/>
    <s v="Yes"/>
    <s v="55.5"/>
    <s v="MassDOT"/>
    <s v="HWY"/>
    <n v="5"/>
    <s v="No"/>
    <s v="Highway | Roadway Reconstruction"/>
    <s v="2 | Modernization"/>
    <s v="T055"/>
    <d v="2024-03-04T06:31:47"/>
    <x v="10"/>
    <x v="0"/>
  </r>
  <r>
    <s v="Design"/>
    <n v="604499"/>
    <s v=""/>
    <s v="LEOMINSTER- RECONSTRUCTION/REHABILITATION ON ROUTE 12 (CENTRAL STREET), INCLUDING REHABILITATION OF L-08-022"/>
    <s v="3"/>
    <s v="AC, H-Risk, STIP"/>
    <s v=" "/>
    <x v="0"/>
    <x v="0"/>
    <s v="LEOMINSTER"/>
    <s v="Montachusett"/>
    <x v="2"/>
    <s v="Roadway Reconstruction"/>
    <s v="Design"/>
    <s v="75C"/>
    <d v="2024-08-31T00:00:00"/>
    <s v="2024"/>
    <n v="0"/>
    <d v="2025-01-28T00:00:00"/>
    <d v="2025-03-29T00:00:00"/>
    <d v="2028-05-12T00:00:00"/>
    <n v="1200"/>
    <s v="FEDERAL AID"/>
    <s v="FA - Surface Trans. Block Grant (STBG)"/>
    <s v="STBG"/>
    <n v="0.8"/>
    <n v="0"/>
    <n v="0"/>
    <n v="13670142.012"/>
    <n v="0"/>
    <n v="13670142.0121"/>
    <n v="0"/>
    <n v="0"/>
    <n v="0"/>
    <n v="1402065.8474000001"/>
    <n v="4206197.5422"/>
    <n v="4206197.5422"/>
    <n v="3855681.0803"/>
    <n v="0"/>
    <n v="-1E-4"/>
    <n v="0"/>
    <n v="0"/>
    <s v="    "/>
    <s v="    "/>
    <s v="Yes"/>
    <s v="55.5"/>
    <s v="MassDOT"/>
    <s v="HWY"/>
    <n v="5"/>
    <s v="No"/>
    <s v="Highway | Roadway Reconstruction"/>
    <s v="2 | Modernization"/>
    <s v="T055"/>
    <d v="2024-03-04T06:31:47"/>
    <x v="10"/>
    <x v="0"/>
  </r>
  <r>
    <s v="Design"/>
    <n v="604564"/>
    <s v=""/>
    <s v="MAYNARD- BRIDGE REPLACEMENT, M-10-004, ROUTE 62 (MAIN STREET) OVER THE ASSABET RIVER"/>
    <s v="3"/>
    <s v="NGB, STIP"/>
    <s v=" "/>
    <x v="0"/>
    <x v="0"/>
    <s v="MAYNARD"/>
    <s v="Boston Region"/>
    <x v="1"/>
    <s v="Bridge Repair &amp; Replacement"/>
    <s v="Design"/>
    <s v="PRCApprove"/>
    <d v="2025-03-01T00:00:00"/>
    <s v="2025"/>
    <n v="0"/>
    <d v="2025-07-29T00:00:00"/>
    <d v="2025-09-27T00:00:00"/>
    <d v="2027-07-19T00:00:00"/>
    <n v="720"/>
    <s v="FEDERAL AID"/>
    <s v="FA - Other Federal Aid"/>
    <s v="FA"/>
    <n v="0.8"/>
    <n v="0"/>
    <n v="0"/>
    <n v="229680"/>
    <n v="0"/>
    <n v="229680.0001"/>
    <n v="0"/>
    <n v="0"/>
    <n v="0"/>
    <n v="0"/>
    <n v="99860.869600000005"/>
    <n v="119833.0435"/>
    <n v="9986.0869999999995"/>
    <n v="0"/>
    <n v="-1E-4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04564"/>
    <s v=""/>
    <s v="MAYNARD- BRIDGE REPLACEMENT, M-10-004, ROUTE 62 (MAIN STREET) OVER THE ASSABET RIVER"/>
    <s v="3"/>
    <s v="NGB, STIP"/>
    <s v=" "/>
    <x v="0"/>
    <x v="0"/>
    <s v="MAYNARD"/>
    <s v="Boston Region"/>
    <x v="1"/>
    <s v="Bridge Repair &amp; Replacement"/>
    <s v="Design"/>
    <s v="PRCApprove"/>
    <d v="2025-03-01T00:00:00"/>
    <s v="2025"/>
    <n v="0"/>
    <d v="2025-07-29T00:00:00"/>
    <d v="2025-09-27T00:00:00"/>
    <d v="2027-07-19T00:00:00"/>
    <n v="720"/>
    <s v="100% STATE"/>
    <s v="NFA - Site Specific"/>
    <s v="NFA"/>
    <n v="0"/>
    <n v="0"/>
    <n v="0"/>
    <n v="15000"/>
    <n v="0"/>
    <n v="15000"/>
    <n v="0"/>
    <n v="0"/>
    <n v="0"/>
    <n v="0"/>
    <n v="6521.7390999999998"/>
    <n v="7826.0870000000004"/>
    <n v="652.1739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1"/>
  </r>
  <r>
    <s v="Design"/>
    <n v="604564"/>
    <s v=""/>
    <s v="MAYNARD- BRIDGE REPLACEMENT, M-10-004, ROUTE 62 (MAIN STREET) OVER THE ASSABET RIVER"/>
    <s v="3"/>
    <s v="NGB, STIP"/>
    <s v=" "/>
    <x v="0"/>
    <x v="0"/>
    <s v="MAYNARD"/>
    <s v="Boston Region"/>
    <x v="1"/>
    <s v="Bridge Repair &amp; Replacement"/>
    <s v="Design"/>
    <s v="PRCApprove"/>
    <d v="2025-03-01T00:00:00"/>
    <s v="2025"/>
    <n v="0"/>
    <d v="2025-07-29T00:00:00"/>
    <d v="2025-09-27T00:00:00"/>
    <d v="2027-07-19T00:00:00"/>
    <n v="720"/>
    <s v="NGB - FA(GANs)"/>
    <s v="FA - Next Generation Bridge GANs"/>
    <s v="FA"/>
    <n v="0.8"/>
    <n v="0"/>
    <n v="0"/>
    <n v="5777000"/>
    <n v="0"/>
    <n v="5776999.9999000002"/>
    <n v="0"/>
    <n v="0"/>
    <n v="0"/>
    <n v="0"/>
    <n v="2511739.1304000001"/>
    <n v="3014086.9564999999"/>
    <n v="251173.913"/>
    <n v="0"/>
    <n v="1E-4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04694"/>
    <s v=""/>
    <s v="LOWELL- CONNECTOR RECONSTRUCTION, FROM THORNDIKE STREET TO GORHAM STREET"/>
    <s v="4"/>
    <s v="STIP"/>
    <s v=" "/>
    <x v="0"/>
    <x v="0"/>
    <s v="LOWELL"/>
    <s v="Northern Middlesex"/>
    <x v="4"/>
    <s v="Roadway Reconstruction"/>
    <s v="Design"/>
    <s v="PRCApprove"/>
    <d v="2027-12-04T00:00:00"/>
    <s v="2028"/>
    <n v="0"/>
    <d v="2028-05-02T00:00:00"/>
    <d v="2028-07-01T00:00:00"/>
    <d v="2029-04-27T00:00:00"/>
    <n v="360"/>
    <s v="FEDERAL AID"/>
    <s v="FA - Hwy Safety Improvement Prgm (HSIP)"/>
    <s v="HSIP"/>
    <n v="0.9"/>
    <n v="0"/>
    <n v="0"/>
    <n v="7063903.6799999997"/>
    <n v="0"/>
    <n v="7063903.6799999997"/>
    <n v="0"/>
    <n v="0"/>
    <n v="0"/>
    <n v="0"/>
    <n v="0"/>
    <n v="0"/>
    <n v="0"/>
    <n v="7063903.6799999997"/>
    <n v="0"/>
    <n v="0"/>
    <n v="0"/>
    <s v="    "/>
    <s v="    "/>
    <s v="Yes"/>
    <s v="55.5"/>
    <s v="MassDOT"/>
    <s v="HWY"/>
    <n v="2"/>
    <s v="No"/>
    <s v="Highway | Roadway Reconstruction"/>
    <s v="2 | Modernization"/>
    <s v="T055"/>
    <d v="2024-03-04T06:31:47"/>
    <x v="8"/>
    <x v="0"/>
  </r>
  <r>
    <s v="Design"/>
    <n v="604694"/>
    <s v=""/>
    <s v="LOWELL- CONNECTOR RECONSTRUCTION, FROM THORNDIKE STREET TO GORHAM STREET"/>
    <s v="4"/>
    <s v="STIP"/>
    <s v=" "/>
    <x v="0"/>
    <x v="0"/>
    <s v="LOWELL"/>
    <s v="Northern Middlesex"/>
    <x v="4"/>
    <s v="Roadway Reconstruction"/>
    <s v="Design"/>
    <s v="PRCApprove"/>
    <d v="2027-12-04T00:00:00"/>
    <s v="2028"/>
    <n v="0"/>
    <d v="2028-05-02T00:00:00"/>
    <d v="2028-07-01T00:00:00"/>
    <d v="2029-04-27T00:00:00"/>
    <n v="360"/>
    <s v="100% STATE"/>
    <s v="NFA - Site Specific"/>
    <s v="NFA"/>
    <n v="0"/>
    <n v="0"/>
    <n v="0"/>
    <n v="63271.125"/>
    <n v="0"/>
    <n v="63271.125"/>
    <n v="0"/>
    <n v="0"/>
    <n v="0"/>
    <n v="0"/>
    <n v="0"/>
    <n v="0"/>
    <n v="0"/>
    <n v="63271.125"/>
    <n v="0"/>
    <n v="0"/>
    <n v="0"/>
    <s v="    "/>
    <s v="    "/>
    <s v="Yes"/>
    <s v="55.5"/>
    <s v="MassDOT"/>
    <s v="HWY"/>
    <n v="2"/>
    <s v="No"/>
    <s v="Highway | Roadway Reconstruction"/>
    <s v="2 | Modernization"/>
    <s v="T055"/>
    <d v="2024-03-04T06:31:47"/>
    <x v="8"/>
    <x v="1"/>
  </r>
  <r>
    <s v="Construction"/>
    <n v="604893"/>
    <s v="102880"/>
    <s v="WORCESTER- STREETSCAPE IMPROVEMENTS AT MAIN STREET &amp; MAYWOOD STREET"/>
    <s v="3"/>
    <s v="STIP"/>
    <s v=" "/>
    <x v="0"/>
    <x v="0"/>
    <s v="WORCESTER"/>
    <s v="Central Mass"/>
    <x v="2"/>
    <s v="Roadway Reconstruction"/>
    <s v="Active"/>
    <s v=""/>
    <d v="2017-12-02T00:00:00"/>
    <s v="2018"/>
    <n v="1"/>
    <d v="2018-10-12T00:00:00"/>
    <d v="2018-12-11T00:00:00"/>
    <d v="2021-10-31T00:00:00"/>
    <n v="1115"/>
    <s v="100% STATE"/>
    <s v="OTHER STATE FUNDS"/>
    <s v="NFA"/>
    <n v="0"/>
    <n v="10283.56"/>
    <n v="0"/>
    <n v="30216.44"/>
    <n v="0"/>
    <n v="0"/>
    <n v="0"/>
    <n v="10283.56"/>
    <n v="0"/>
    <n v="0"/>
    <n v="0"/>
    <n v="0"/>
    <n v="0"/>
    <n v="0"/>
    <n v="0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4-03-04T06:31:47"/>
    <x v="7"/>
    <x v="1"/>
  </r>
  <r>
    <s v="Construction"/>
    <n v="604893"/>
    <s v="102880"/>
    <s v="WORCESTER- STREETSCAPE IMPROVEMENTS AT MAIN STREET &amp; MAYWOOD STREET"/>
    <s v="3"/>
    <s v="STIP"/>
    <s v=" "/>
    <x v="0"/>
    <x v="0"/>
    <s v="WORCESTER"/>
    <s v="Central Mass"/>
    <x v="2"/>
    <s v="Roadway Reconstruction"/>
    <s v="Active"/>
    <s v=""/>
    <d v="2017-12-02T00:00:00"/>
    <s v="2018"/>
    <n v="1"/>
    <d v="2018-10-12T00:00:00"/>
    <d v="2018-12-11T00:00:00"/>
    <d v="2021-10-31T00:00:00"/>
    <n v="1115"/>
    <s v="FEDERAL AID"/>
    <s v="FA - Trans. Improvement Earmark"/>
    <s v="TI"/>
    <n v="0.8"/>
    <n v="2207452.61"/>
    <n v="58008"/>
    <n v="136123.38"/>
    <n v="0"/>
    <n v="0"/>
    <n v="0"/>
    <n v="2207452.61"/>
    <n v="58008"/>
    <n v="0"/>
    <n v="0"/>
    <n v="0"/>
    <n v="0"/>
    <n v="0"/>
    <n v="0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4-03-04T06:31:47"/>
    <x v="7"/>
    <x v="0"/>
  </r>
  <r>
    <s v="Construction"/>
    <n v="604952"/>
    <s v="109691"/>
    <s v="LYNN- SAUGUS- BRIDGE REPLACEMENT, L-18-016=S-05-008, ROUTE 107 OVER THE SAUGUS RIVER (AKA - BELDEN G. BLY BRIDGE)"/>
    <s v="4"/>
    <s v="BR ON, PODI-B, STIP"/>
    <s v=" "/>
    <x v="0"/>
    <x v="0"/>
    <s v="LYNN - SAUGUS"/>
    <s v="Boston Region"/>
    <x v="1"/>
    <s v="Bridge Repair &amp; Replacement"/>
    <s v="Active"/>
    <s v=""/>
    <d v="2019-09-14T00:00:00"/>
    <s v="2019"/>
    <n v="1"/>
    <d v="2020-12-01T00:00:00"/>
    <d v="2021-01-30T00:00:00"/>
    <d v="2027-03-16T00:00:00"/>
    <n v="2296"/>
    <s v="100% STATE"/>
    <s v="NFA - Site Specific"/>
    <s v="NFA"/>
    <n v="0"/>
    <n v="571198.61"/>
    <n v="184392.79"/>
    <n v="337483.89"/>
    <n v="70843.286800000002"/>
    <n v="337483.89"/>
    <n v="12616.530699999999"/>
    <n v="583815.14069999999"/>
    <n v="197009.32070000001"/>
    <n v="37189.424700000003"/>
    <n v="21037.331399999999"/>
    <n v="266640.6032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04952"/>
    <s v="109691"/>
    <s v="LYNN- SAUGUS- BRIDGE REPLACEMENT, L-18-016=S-05-008, ROUTE 107 OVER THE SAUGUS RIVER (AKA - BELDEN G. BLY BRIDGE)"/>
    <s v="4"/>
    <s v="BR ON, PODI-B, STIP"/>
    <s v=" "/>
    <x v="0"/>
    <x v="0"/>
    <s v="LYNN - SAUGUS"/>
    <s v="Boston Region"/>
    <x v="1"/>
    <s v="Bridge Repair &amp; Replacement"/>
    <s v="Active"/>
    <s v=""/>
    <d v="2019-09-14T00:00:00"/>
    <s v="2019"/>
    <n v="1"/>
    <d v="2020-12-01T00:00:00"/>
    <d v="2021-01-30T00:00:00"/>
    <d v="2027-03-16T00:00:00"/>
    <n v="2296"/>
    <s v="FEDERAL AID"/>
    <s v="FA - Ntl. Hwy Perform. Prgm (NHPP) - On-System Bridge"/>
    <s v="NHPP"/>
    <n v="0.8"/>
    <n v="71720118.540000007"/>
    <n v="12655185.939999999"/>
    <n v="26653537.960000001"/>
    <n v="24074156.713199999"/>
    <n v="26653537.960000001"/>
    <n v="4287383.4693"/>
    <n v="76007502.009299994"/>
    <n v="16942569.409299999"/>
    <n v="12637810.575300001"/>
    <n v="7148962.6686000004"/>
    <n v="2579381.2467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4959"/>
    <s v=""/>
    <s v="ERVING- RECONSTRUCTION &amp; IMPROVEMENTS ON ROUTE 2 (FARLEY AREA) FROM MM 60 TO MM 62.9"/>
    <s v="2"/>
    <s v="STIP"/>
    <s v=" "/>
    <x v="0"/>
    <x v="0"/>
    <s v="ERVING"/>
    <s v="Franklin Region"/>
    <x v="4"/>
    <s v="Roadway Reconstruction"/>
    <s v="Design"/>
    <s v="PRCApprove"/>
    <d v="2026-12-19T00:00:00"/>
    <s v="2027"/>
    <n v="0"/>
    <d v="2027-05-18T00:00:00"/>
    <d v="2027-07-17T00:00:00"/>
    <d v="2028-05-12T00:00:00"/>
    <n v="360"/>
    <s v="100% STATE"/>
    <s v="NFA - Site Specific"/>
    <s v="NFA"/>
    <n v="0"/>
    <n v="0"/>
    <n v="0"/>
    <n v="36300"/>
    <n v="0"/>
    <n v="36300"/>
    <n v="0"/>
    <n v="0"/>
    <n v="0"/>
    <n v="0"/>
    <n v="0"/>
    <n v="0"/>
    <n v="36300"/>
    <n v="0"/>
    <n v="0"/>
    <n v="0"/>
    <n v="0"/>
    <s v="    "/>
    <s v="    "/>
    <s v="Yes"/>
    <s v="40"/>
    <s v="MassDOT"/>
    <s v="HWY"/>
    <n v="2"/>
    <s v="No"/>
    <s v="Highway | Roadway Reconstruction"/>
    <s v="2 | Modernization"/>
    <s v="T055"/>
    <d v="2024-03-04T06:31:47"/>
    <x v="5"/>
    <x v="1"/>
  </r>
  <r>
    <s v="Design"/>
    <n v="604959"/>
    <s v=""/>
    <s v="ERVING- RECONSTRUCTION &amp; IMPROVEMENTS ON ROUTE 2 (FARLEY AREA) FROM MM 60 TO MM 62.9"/>
    <s v="2"/>
    <s v="STIP"/>
    <s v=" "/>
    <x v="0"/>
    <x v="0"/>
    <s v="ERVING"/>
    <s v="Franklin Region"/>
    <x v="4"/>
    <s v="Roadway Reconstruction"/>
    <s v="Design"/>
    <s v="PRCApprove"/>
    <d v="2026-12-19T00:00:00"/>
    <s v="2027"/>
    <n v="0"/>
    <d v="2027-05-18T00:00:00"/>
    <d v="2027-07-17T00:00:00"/>
    <d v="2028-05-12T00:00:00"/>
    <n v="360"/>
    <s v="FEDERAL AID"/>
    <s v="FA - Surface Trans. Block Grant (STBG)"/>
    <s v="STBG"/>
    <n v="0.8"/>
    <n v="0"/>
    <n v="0"/>
    <n v="8673792"/>
    <n v="0"/>
    <n v="8673792"/>
    <n v="0"/>
    <n v="0"/>
    <n v="0"/>
    <n v="0"/>
    <n v="0"/>
    <n v="0"/>
    <n v="8673792"/>
    <n v="0"/>
    <n v="0"/>
    <n v="0"/>
    <n v="0"/>
    <s v="    "/>
    <s v="    "/>
    <s v="Yes"/>
    <s v="40"/>
    <s v="MassDOT"/>
    <s v="HWY"/>
    <n v="2"/>
    <s v="No"/>
    <s v="Highway | Roadway Reconstruction"/>
    <s v="2 | Modernization"/>
    <s v="T055"/>
    <d v="2024-03-04T06:31:47"/>
    <x v="5"/>
    <x v="0"/>
  </r>
  <r>
    <s v="Construction"/>
    <n v="604996"/>
    <s v="116292"/>
    <s v="WOBURN- BRIDGE REPLACEMENT, W-43-017, NEW BOSTON STREET OVER MBTA"/>
    <s v="4"/>
    <s v="STIP"/>
    <s v=" "/>
    <x v="0"/>
    <x v="0"/>
    <s v="WOBURN"/>
    <s v="Boston Region"/>
    <x v="7"/>
    <s v="Bridge Repair &amp; Replacement"/>
    <s v="Active"/>
    <s v=""/>
    <d v="2021-09-11T00:00:00"/>
    <s v="2021"/>
    <n v="1"/>
    <d v="2022-03-25T00:00:00"/>
    <d v="2022-05-24T00:00:00"/>
    <d v="2025-06-14T00:00:00"/>
    <n v="1177"/>
    <s v="100% STATE"/>
    <s v="NFA - Site Specific"/>
    <s v="NFA"/>
    <n v="0"/>
    <n v="0"/>
    <n v="0"/>
    <n v="59040"/>
    <n v="54196.279799999997"/>
    <n v="54196.279699999999"/>
    <n v="20994.565200000001"/>
    <n v="20994.565200000001"/>
    <n v="20994.565200000001"/>
    <n v="33201.714500000002"/>
    <n v="0"/>
    <n v="0"/>
    <n v="0"/>
    <n v="0"/>
    <n v="4843.7203"/>
    <n v="0"/>
    <n v="0"/>
    <s v="    "/>
    <s v="    "/>
    <s v="Yes"/>
    <s v="54"/>
    <s v="Municipal"/>
    <s v="HWY"/>
    <n v="2"/>
    <s v="No"/>
    <s v="Highway | Capacity"/>
    <s v="3 | Expansion"/>
    <s v="T060"/>
    <d v="2024-03-04T06:31:47"/>
    <x v="1"/>
    <x v="1"/>
  </r>
  <r>
    <s v="Construction"/>
    <n v="604996"/>
    <s v="116292"/>
    <s v="WOBURN- BRIDGE REPLACEMENT, W-43-017, NEW BOSTON STREET OVER MBTA"/>
    <s v="4"/>
    <s v="STIP"/>
    <s v=" "/>
    <x v="0"/>
    <x v="0"/>
    <s v="WOBURN"/>
    <s v="Boston Region"/>
    <x v="7"/>
    <s v="Bridge Repair &amp; Replacement"/>
    <s v="Active"/>
    <s v=""/>
    <d v="2021-09-11T00:00:00"/>
    <s v="2021"/>
    <n v="1"/>
    <d v="2022-03-25T00:00:00"/>
    <d v="2022-05-24T00:00:00"/>
    <d v="2025-06-14T00:00:00"/>
    <n v="1177"/>
    <s v="FEDERAL AID"/>
    <s v="FA - Surface Trans. Block Grant (STBG)"/>
    <s v="STBG"/>
    <n v="0.8"/>
    <n v="7016566.0800000001"/>
    <n v="976644.71"/>
    <n v="19873404.219999999"/>
    <n v="17473803.720199998"/>
    <n v="17473803.7203"/>
    <n v="6769005.4347999999"/>
    <n v="13785571.514799999"/>
    <n v="7745650.1447999999"/>
    <n v="10704798.285499999"/>
    <n v="0"/>
    <n v="0"/>
    <n v="0"/>
    <n v="0"/>
    <n v="2399600.4997"/>
    <n v="0"/>
    <n v="0"/>
    <s v="    "/>
    <s v="    "/>
    <s v="Yes"/>
    <s v="54"/>
    <s v="Municipal"/>
    <s v="HWY"/>
    <n v="2"/>
    <s v="No"/>
    <s v="Highway | Capacity"/>
    <s v="3 | Expansion"/>
    <s v="T060"/>
    <d v="2024-03-04T06:31:47"/>
    <x v="1"/>
    <x v="0"/>
  </r>
  <r>
    <s v="Construction"/>
    <n v="605032"/>
    <s v="116287"/>
    <s v="HADLEY- RECONSTRUCTION ON ROUTE 9, FROM MIDDLE STREET TO MAPLE/SOUTH MAPLE STREET"/>
    <s v="2"/>
    <s v="AC, BDBA, M-Risk, PODI, STIP"/>
    <s v=" "/>
    <x v="0"/>
    <x v="0"/>
    <s v="HADLEY"/>
    <s v="Pioneer Valley"/>
    <x v="0"/>
    <s v="Roadway Reconstruction"/>
    <s v="Active"/>
    <s v=""/>
    <d v="2021-09-11T00:00:00"/>
    <s v="2021"/>
    <n v="1"/>
    <d v="2022-01-12T00:00:00"/>
    <d v="2022-03-13T00:00:00"/>
    <d v="2026-04-26T00:00:00"/>
    <n v="1565"/>
    <s v="100% STATE"/>
    <s v="NFA - Site Specific"/>
    <s v="NFA"/>
    <n v="0"/>
    <n v="35964.26"/>
    <n v="16526.849999999999"/>
    <n v="475560.74"/>
    <n v="455411.58110000001"/>
    <n v="455411.58110000001"/>
    <n v="107856.1923"/>
    <n v="143820.4523"/>
    <n v="124383.0423"/>
    <n v="203550.0576"/>
    <n v="144005.33119999999"/>
    <n v="0"/>
    <n v="0"/>
    <n v="0"/>
    <n v="20149.158899999999"/>
    <n v="0"/>
    <n v="0"/>
    <s v="    "/>
    <s v="    "/>
    <s v="Yes"/>
    <s v="68"/>
    <s v="MassDOT"/>
    <s v="HWY"/>
    <n v="2"/>
    <s v="No"/>
    <s v="Highway | Capacity"/>
    <s v="3 | Expansion"/>
    <s v="T060"/>
    <d v="2024-03-04T06:31:47"/>
    <x v="3"/>
    <x v="1"/>
  </r>
  <r>
    <s v="Construction"/>
    <n v="605032"/>
    <s v="116287"/>
    <s v="HADLEY- RECONSTRUCTION ON ROUTE 9, FROM MIDDLE STREET TO MAPLE/SOUTH MAPLE STREET"/>
    <s v="2"/>
    <s v="AC, BDBA, M-Risk, PODI, STIP"/>
    <s v=" "/>
    <x v="0"/>
    <x v="0"/>
    <s v="HADLEY"/>
    <s v="Pioneer Valley"/>
    <x v="0"/>
    <s v="Roadway Reconstruction"/>
    <s v="Active"/>
    <s v=""/>
    <d v="2021-09-11T00:00:00"/>
    <s v="2021"/>
    <n v="1"/>
    <d v="2022-01-12T00:00:00"/>
    <d v="2022-03-13T00:00:00"/>
    <d v="2026-04-26T00:00:00"/>
    <n v="1565"/>
    <s v="FEDERAL AID"/>
    <s v="FA - Surface Trans. Block Grant (STBG)"/>
    <s v="STBG"/>
    <n v="0.8"/>
    <n v="15669075.1"/>
    <n v="4810599.08"/>
    <n v="12774016.300000001"/>
    <n v="10328588.4189"/>
    <n v="10328588.4189"/>
    <n v="2446143.8076999998"/>
    <n v="18115218.907699998"/>
    <n v="7256742.8876999998"/>
    <n v="4616449.9424000001"/>
    <n v="3265994.6688000001"/>
    <n v="0"/>
    <n v="0"/>
    <n v="0"/>
    <n v="2445427.8810999999"/>
    <n v="0"/>
    <n v="0"/>
    <s v="    "/>
    <s v="    "/>
    <s v="Yes"/>
    <s v="68"/>
    <s v="MassDOT"/>
    <s v="HWY"/>
    <n v="2"/>
    <s v="No"/>
    <s v="Highway | Capacity"/>
    <s v="3 | Expansion"/>
    <s v="T060"/>
    <d v="2024-03-04T06:31:47"/>
    <x v="3"/>
    <x v="0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2"/>
    <s v="Roadway Reconstruction"/>
    <s v="Active"/>
    <s v=""/>
    <d v="2019-09-07T00:00:00"/>
    <s v="2019"/>
    <n v="1"/>
    <d v="2020-07-23T00:00:00"/>
    <d v="2020-09-21T00:00:00"/>
    <d v="2024-10-06T00:00:00"/>
    <n v="1536"/>
    <s v="FEDERAL AID"/>
    <s v="FA - Congestion Mitigation/Air Quality (CMAQ)"/>
    <s v="CMQ"/>
    <n v="0.8"/>
    <n v="2586955.37"/>
    <n v="81067.649999999994"/>
    <n v="1050318.69"/>
    <n v="510968.81189999997"/>
    <n v="510968.81189999997"/>
    <n v="285197.72149999999"/>
    <n v="2872153.0915000001"/>
    <n v="366265.37150000001"/>
    <n v="225771.09039999999"/>
    <n v="0"/>
    <n v="0"/>
    <n v="0"/>
    <n v="0"/>
    <n v="539349.87809999997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2"/>
    <s v="Roadway Reconstruction"/>
    <s v="Active"/>
    <s v=""/>
    <d v="2019-09-07T00:00:00"/>
    <s v="2019"/>
    <n v="1"/>
    <d v="2020-07-23T00:00:00"/>
    <d v="2020-09-21T00:00:00"/>
    <d v="2024-10-06T00:00:00"/>
    <n v="1536"/>
    <s v="100% STATE"/>
    <s v="NFA - Site Specific"/>
    <s v="NFA"/>
    <n v="0"/>
    <n v="1314.25"/>
    <n v="110"/>
    <n v="298685.75"/>
    <n v="142136.9859"/>
    <n v="142136.98579999999"/>
    <n v="79333.891900000002"/>
    <n v="80648.141900000002"/>
    <n v="79443.891900000002"/>
    <n v="62803.0939"/>
    <n v="0"/>
    <n v="0"/>
    <n v="0"/>
    <n v="0"/>
    <n v="156548.76420000001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4-03-04T06:31:47"/>
    <x v="1"/>
    <x v="1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2"/>
    <s v="Roadway Reconstruction"/>
    <s v="Active"/>
    <s v=""/>
    <d v="2019-09-07T00:00:00"/>
    <s v="2019"/>
    <n v="1"/>
    <d v="2020-07-23T00:00:00"/>
    <d v="2020-09-21T00:00:00"/>
    <d v="2024-10-06T00:00:00"/>
    <n v="1536"/>
    <s v="FEDERAL AID"/>
    <s v="FA - Trans. Alternative Prgm (TAP)"/>
    <s v="TAP"/>
    <n v="0.8"/>
    <n v="895684.33"/>
    <n v="61510.77"/>
    <n v="264562.67"/>
    <n v="73238.574299999993"/>
    <n v="73238.574299999993"/>
    <n v="40878.178899999999"/>
    <n v="936562.50890000002"/>
    <n v="102388.94889999999"/>
    <n v="32360.395400000001"/>
    <n v="0"/>
    <n v="0"/>
    <n v="0"/>
    <n v="0"/>
    <n v="191324.09570000001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2"/>
    <s v="Roadway Reconstruction"/>
    <s v="Active"/>
    <s v=""/>
    <d v="2019-09-07T00:00:00"/>
    <s v="2019"/>
    <n v="1"/>
    <d v="2020-07-23T00:00:00"/>
    <d v="2020-09-21T00:00:00"/>
    <d v="2024-10-06T00:00:00"/>
    <n v="1536"/>
    <s v="FEDERAL AID"/>
    <s v="Surface Transportation Program"/>
    <s v="STP"/>
    <n v="0.8"/>
    <n v="8621834.8100000005"/>
    <n v="712436.03"/>
    <n v="2404762.64"/>
    <n v="1084228.6679"/>
    <n v="1084228.6677999999"/>
    <n v="605163.2476"/>
    <n v="9226998.0576000009"/>
    <n v="1317599.2776000001"/>
    <n v="479065.42019999999"/>
    <n v="0"/>
    <n v="0"/>
    <n v="0"/>
    <n v="0"/>
    <n v="1320533.9722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5035"/>
    <s v="122282"/>
    <s v="NEW BRAINTREE- RECONSTRUCTION &amp; IMPROVEMENTS ON RAVINE ROAD AND HARDWICK ROAD FROM HARDWICK T.L. TO ROUTE 67 (BARRE ROAD) (2.6 MILES)"/>
    <s v="2"/>
    <s v="STIP"/>
    <s v=" "/>
    <x v="0"/>
    <x v="0"/>
    <s v="NEW BRAINTREE"/>
    <s v="Central Mass"/>
    <x v="2"/>
    <s v="Roadway Reconstruction"/>
    <s v="Active"/>
    <s v=""/>
    <d v="2023-05-27T00:00:00"/>
    <s v="2023"/>
    <n v="1"/>
    <d v="2023-08-18T00:00:00"/>
    <d v="2023-10-17T00:00:00"/>
    <d v="2025-07-15T00:00:00"/>
    <n v="697"/>
    <s v="100% STATE"/>
    <s v="NFA - Site Specific"/>
    <s v="NFA"/>
    <n v="0"/>
    <n v="0"/>
    <n v="0"/>
    <n v="53290"/>
    <n v="58310.244500000001"/>
    <n v="58310.244500000001"/>
    <n v="969.32429999999999"/>
    <n v="969.32429999999999"/>
    <n v="969.32429999999999"/>
    <n v="29079.7304"/>
    <n v="28261.1898"/>
    <n v="0"/>
    <n v="0"/>
    <n v="0"/>
    <n v="-5020.2444999999998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4-03-04T06:31:47"/>
    <x v="7"/>
    <x v="1"/>
  </r>
  <r>
    <s v="Construction"/>
    <n v="605035"/>
    <s v="122282"/>
    <s v="NEW BRAINTREE- RECONSTRUCTION &amp; IMPROVEMENTS ON RAVINE ROAD AND HARDWICK ROAD FROM HARDWICK T.L. TO ROUTE 67 (BARRE ROAD) (2.6 MILES)"/>
    <s v="2"/>
    <s v="STIP"/>
    <s v=" "/>
    <x v="0"/>
    <x v="0"/>
    <s v="NEW BRAINTREE"/>
    <s v="Central Mass"/>
    <x v="2"/>
    <s v="Roadway Reconstruction"/>
    <s v="Active"/>
    <s v=""/>
    <d v="2023-05-27T00:00:00"/>
    <s v="2023"/>
    <n v="1"/>
    <d v="2023-08-18T00:00:00"/>
    <d v="2023-10-17T00:00:00"/>
    <d v="2025-07-15T00:00:00"/>
    <n v="697"/>
    <s v="FEDERAL AID"/>
    <s v="FA - Surface Trans. Block Grant (STBG)"/>
    <s v="STBG"/>
    <n v="0.8"/>
    <n v="0"/>
    <n v="0"/>
    <n v="5361115.0199999996"/>
    <n v="5355689.7555"/>
    <n v="5355689.7555999998"/>
    <n v="89030.675700000007"/>
    <n v="89030.675700000007"/>
    <n v="89030.675700000007"/>
    <n v="2670920.2697000001"/>
    <n v="2595738.8102000002"/>
    <n v="0"/>
    <n v="0"/>
    <n v="0"/>
    <n v="5425.2644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4-03-04T06:31:47"/>
    <x v="7"/>
    <x v="0"/>
  </r>
  <r>
    <s v="Construction"/>
    <n v="605126"/>
    <s v="120185"/>
    <s v="WARE- BRIDGE REPLACEMENT, W-05-015, ROUTE 32 (PALMER ROAD) OVER THE WARE RIVER"/>
    <s v="2"/>
    <s v="BDBA, BR OFF, STIP"/>
    <s v=" "/>
    <x v="0"/>
    <x v="0"/>
    <s v="WARE"/>
    <s v="Pioneer Valley"/>
    <x v="1"/>
    <s v="Bridge Repair &amp; Replacement"/>
    <s v="Active"/>
    <s v=""/>
    <d v="2022-09-10T00:00:00"/>
    <s v="2022"/>
    <n v="1"/>
    <d v="2022-12-28T00:00:00"/>
    <d v="2023-02-26T00:00:00"/>
    <d v="2027-06-05T00:00:00"/>
    <n v="1620"/>
    <s v="100% STATE"/>
    <s v="NFA - Site Specific"/>
    <s v="NFA"/>
    <n v="0"/>
    <n v="592.29"/>
    <n v="592.29"/>
    <n v="309355.21000000002"/>
    <n v="126850.39750000001"/>
    <n v="309355.21000000002"/>
    <n v="60356.237500000003"/>
    <n v="60948.527499999997"/>
    <n v="60948.527500000004"/>
    <n v="66494.16"/>
    <n v="123557.3125"/>
    <n v="58947.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Construction"/>
    <n v="605126"/>
    <s v="120185"/>
    <s v="WARE- BRIDGE REPLACEMENT, W-05-015, ROUTE 32 (PALMER ROAD) OVER THE WARE RIVER"/>
    <s v="2"/>
    <s v="BDBA, BR OFF, STIP"/>
    <s v=" "/>
    <x v="0"/>
    <x v="0"/>
    <s v="WARE"/>
    <s v="Pioneer Valley"/>
    <x v="1"/>
    <s v="Bridge Repair &amp; Replacement"/>
    <s v="Active"/>
    <s v=""/>
    <d v="2022-09-10T00:00:00"/>
    <s v="2022"/>
    <n v="1"/>
    <d v="2022-12-28T00:00:00"/>
    <d v="2023-02-26T00:00:00"/>
    <d v="2027-06-05T00:00:00"/>
    <n v="1620"/>
    <s v="FEDERAL AID"/>
    <s v="FA - Surface Trans. Block Grant (STBG) - Off System Bridge"/>
    <s v="STBG"/>
    <n v="0.8"/>
    <n v="1460400.71"/>
    <n v="1045440.71"/>
    <n v="11363851.189999999"/>
    <n v="4213149.6025"/>
    <n v="11363851.189999999"/>
    <n v="2004643.7625"/>
    <n v="3465044.4725000001"/>
    <n v="3050084.4725000001"/>
    <n v="2208505.84"/>
    <n v="4587449.6875"/>
    <n v="2563251.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Design"/>
    <n v="605168"/>
    <s v=""/>
    <s v="HINGHAM- IMPROVEMENTS ON ROUTE 3A, FROM OTIS STREET/COLE ROAD  INCLUDING SUMMER STREET AND ROTARY, ROCKLAND STREET TO GEORGE WASHINGTON BOULEVARD "/>
    <s v="5"/>
    <s v="STIP"/>
    <s v=" "/>
    <x v="0"/>
    <x v="0"/>
    <s v="HINGHAM"/>
    <s v="Boston Region"/>
    <x v="8"/>
    <s v=""/>
    <s v="Design"/>
    <s v="75C"/>
    <d v="2025-01-11T00:00:00"/>
    <s v="2025"/>
    <n v="0"/>
    <d v="2025-06-10T00:00:00"/>
    <d v="2025-08-09T00:00:00"/>
    <d v="2028-03-06T00:00:00"/>
    <n v="1000"/>
    <s v="100% STATE"/>
    <s v="NFA - Site Specific"/>
    <s v="NFA"/>
    <n v="0"/>
    <n v="0"/>
    <n v="0"/>
    <n v="300000"/>
    <n v="0"/>
    <n v="300000"/>
    <n v="0"/>
    <n v="0"/>
    <n v="0"/>
    <n v="0"/>
    <n v="103125"/>
    <n v="112500"/>
    <n v="84375"/>
    <n v="0"/>
    <n v="0"/>
    <n v="0"/>
    <n v="0"/>
    <s v="    "/>
    <s v="    "/>
    <s v="Yes"/>
    <s v="52.5"/>
    <s v="MassDOT"/>
    <s v="HWY"/>
    <n v="3"/>
    <s v="No"/>
    <s v="Highway | Roadway Reconstruction"/>
    <s v="2 | Modernization"/>
    <s v="T055"/>
    <d v="2024-03-04T06:31:47"/>
    <x v="1"/>
    <x v="1"/>
  </r>
  <r>
    <s v="Design"/>
    <n v="605168"/>
    <s v=""/>
    <s v="HINGHAM- IMPROVEMENTS ON ROUTE 3A, FROM OTIS STREET/COLE ROAD  INCLUDING SUMMER STREET AND ROTARY, ROCKLAND STREET TO GEORGE WASHINGTON BOULEVARD "/>
    <s v="5"/>
    <s v="STIP"/>
    <s v=" "/>
    <x v="0"/>
    <x v="0"/>
    <s v="HINGHAM"/>
    <s v="Boston Region"/>
    <x v="8"/>
    <s v=""/>
    <s v="Design"/>
    <s v="75C"/>
    <d v="2025-01-11T00:00:00"/>
    <s v="2025"/>
    <n v="0"/>
    <d v="2025-06-10T00:00:00"/>
    <d v="2025-08-09T00:00:00"/>
    <d v="2028-03-06T00:00:00"/>
    <n v="1000"/>
    <s v="FEDERAL AID"/>
    <s v="FA - Trans. Alternative Prgm (TAP)"/>
    <s v="TAP"/>
    <n v="0.8"/>
    <n v="0"/>
    <n v="0"/>
    <n v="1232000"/>
    <n v="0"/>
    <n v="1232000"/>
    <n v="0"/>
    <n v="0"/>
    <n v="0"/>
    <n v="0"/>
    <n v="423500"/>
    <n v="462000"/>
    <n v="346500"/>
    <n v="0"/>
    <n v="0"/>
    <n v="0"/>
    <n v="0"/>
    <s v="    "/>
    <s v="    "/>
    <s v="Yes"/>
    <s v="52.5"/>
    <s v="MassDOT"/>
    <s v="HWY"/>
    <n v="3"/>
    <s v="No"/>
    <s v="Highway | Roadway Reconstruction"/>
    <s v="2 | Modernization"/>
    <s v="T055"/>
    <d v="2024-03-04T06:31:47"/>
    <x v="1"/>
    <x v="0"/>
  </r>
  <r>
    <s v="Design"/>
    <n v="605168"/>
    <s v=""/>
    <s v="HINGHAM- IMPROVEMENTS ON ROUTE 3A, FROM OTIS STREET/COLE ROAD  INCLUDING SUMMER STREET AND ROTARY, ROCKLAND STREET TO GEORGE WASHINGTON BOULEVARD "/>
    <s v="5"/>
    <s v="STIP"/>
    <s v=" "/>
    <x v="0"/>
    <x v="0"/>
    <s v="HINGHAM"/>
    <s v="Boston Region"/>
    <x v="8"/>
    <s v=""/>
    <s v="Design"/>
    <s v="75C"/>
    <d v="2025-01-11T00:00:00"/>
    <s v="2025"/>
    <n v="0"/>
    <d v="2025-06-10T00:00:00"/>
    <d v="2025-08-09T00:00:00"/>
    <d v="2028-03-06T00:00:00"/>
    <n v="1000"/>
    <s v="FEDERAL AID"/>
    <s v="FA - Surface Trans. Block Grant (STBG)"/>
    <s v="STBG"/>
    <n v="0.8"/>
    <n v="0"/>
    <n v="0"/>
    <n v="25806168.784000002"/>
    <n v="0"/>
    <n v="25806168.784000002"/>
    <n v="0"/>
    <n v="0"/>
    <n v="0"/>
    <n v="0"/>
    <n v="8870870.5195000004"/>
    <n v="9677313.2939999998"/>
    <n v="7257984.9704999998"/>
    <n v="0"/>
    <n v="0"/>
    <n v="0"/>
    <n v="0"/>
    <s v="    "/>
    <s v="    "/>
    <s v="Yes"/>
    <s v="52.5"/>
    <s v="MassDOT"/>
    <s v="HWY"/>
    <n v="3"/>
    <s v="No"/>
    <s v="Highway | Roadway Reconstruction"/>
    <s v="2 | Modernization"/>
    <s v="T055"/>
    <d v="2024-03-04T06:31:47"/>
    <x v="1"/>
    <x v="0"/>
  </r>
  <r>
    <s v="Construction"/>
    <n v="605178"/>
    <s v="117600"/>
    <s v="BILLERICA- REHABILITATION ON BOSTON ROAD (ROUTE 3A) FROM BILLERICA TOWN CENTER TO FLOYD STREET"/>
    <s v="4"/>
    <s v="AC, BDBA, STIP"/>
    <s v=" "/>
    <x v="0"/>
    <x v="0"/>
    <s v="BILLERICA"/>
    <s v="Northern Middlesex"/>
    <x v="3"/>
    <s v="Roadway Reconstruction"/>
    <s v="Active"/>
    <s v=""/>
    <d v="2022-03-19T00:00:00"/>
    <s v="2022"/>
    <n v="1"/>
    <d v="2022-06-02T00:00:00"/>
    <d v="2022-08-01T00:00:00"/>
    <d v="2026-09-26T00:00:00"/>
    <n v="1577"/>
    <s v="FEDERAL AID"/>
    <s v="FA - Congestion Mitigation/Air Quality (CMAQ)"/>
    <s v="CMQ"/>
    <n v="0.8"/>
    <n v="521812.92"/>
    <n v="290749"/>
    <n v="2887370.22"/>
    <n v="2414827.0447999998"/>
    <n v="2414827.0447"/>
    <n v="740317.49899999995"/>
    <n v="1262130.419"/>
    <n v="1031066.499"/>
    <n v="730265.87280000001"/>
    <n v="791946.30630000005"/>
    <n v="152297.36660000001"/>
    <n v="0"/>
    <n v="0"/>
    <n v="472543.1753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4-03-04T06:31:47"/>
    <x v="8"/>
    <x v="0"/>
  </r>
  <r>
    <s v="Construction"/>
    <n v="605178"/>
    <s v="117600"/>
    <s v="BILLERICA- REHABILITATION ON BOSTON ROAD (ROUTE 3A) FROM BILLERICA TOWN CENTER TO FLOYD STREET"/>
    <s v="4"/>
    <s v="AC, BDBA, STIP"/>
    <s v=" "/>
    <x v="0"/>
    <x v="0"/>
    <s v="BILLERICA"/>
    <s v="Northern Middlesex"/>
    <x v="3"/>
    <s v="Roadway Reconstruction"/>
    <s v="Active"/>
    <s v=""/>
    <d v="2022-03-19T00:00:00"/>
    <s v="2022"/>
    <n v="1"/>
    <d v="2022-06-02T00:00:00"/>
    <d v="2022-08-01T00:00:00"/>
    <d v="2026-09-26T00:00:00"/>
    <n v="1577"/>
    <s v="100% STATE"/>
    <s v="NFA - Site Specific"/>
    <s v="NFA"/>
    <n v="0"/>
    <n v="3100"/>
    <n v="2685"/>
    <n v="178265"/>
    <n v="166158.35690000001"/>
    <n v="166158.35690000001"/>
    <n v="50939.440799999997"/>
    <n v="54039.440799999997"/>
    <n v="53624.440799999997"/>
    <n v="50247.812899999997"/>
    <n v="54491.892999999996"/>
    <n v="10479.2102"/>
    <n v="0"/>
    <n v="0"/>
    <n v="12106.643099999999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4-03-04T06:31:47"/>
    <x v="8"/>
    <x v="1"/>
  </r>
  <r>
    <s v="Construction"/>
    <n v="605178"/>
    <s v="117600"/>
    <s v="BILLERICA- REHABILITATION ON BOSTON ROAD (ROUTE 3A) FROM BILLERICA TOWN CENTER TO FLOYD STREET"/>
    <s v="4"/>
    <s v="AC, BDBA, STIP"/>
    <s v=" "/>
    <x v="0"/>
    <x v="0"/>
    <s v="BILLERICA"/>
    <s v="Northern Middlesex"/>
    <x v="3"/>
    <s v="Roadway Reconstruction"/>
    <s v="Active"/>
    <s v=""/>
    <d v="2022-03-19T00:00:00"/>
    <s v="2022"/>
    <n v="1"/>
    <d v="2022-06-02T00:00:00"/>
    <d v="2022-08-01T00:00:00"/>
    <d v="2026-09-26T00:00:00"/>
    <n v="1577"/>
    <s v="FEDERAL AID"/>
    <s v="FA - Trans. Alternative Prgm (TAP)"/>
    <s v="TAP"/>
    <n v="0.8"/>
    <n v="31157.3"/>
    <n v="16645.650000000001"/>
    <n v="320172.07"/>
    <n v="274271.3553"/>
    <n v="274271.3553"/>
    <n v="84083.820500000002"/>
    <n v="115241.1205"/>
    <n v="100729.4705"/>
    <n v="82942.176399999997"/>
    <n v="89947.719899999996"/>
    <n v="17297.638500000001"/>
    <n v="0"/>
    <n v="0"/>
    <n v="45900.714699999997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4-03-04T06:31:47"/>
    <x v="8"/>
    <x v="0"/>
  </r>
  <r>
    <s v="Construction"/>
    <n v="605178"/>
    <s v="117600"/>
    <s v="BILLERICA- REHABILITATION ON BOSTON ROAD (ROUTE 3A) FROM BILLERICA TOWN CENTER TO FLOYD STREET"/>
    <s v="4"/>
    <s v="AC, BDBA, STIP"/>
    <s v=" "/>
    <x v="0"/>
    <x v="0"/>
    <s v="BILLERICA"/>
    <s v="Northern Middlesex"/>
    <x v="3"/>
    <s v="Roadway Reconstruction"/>
    <s v="Active"/>
    <s v=""/>
    <d v="2022-03-19T00:00:00"/>
    <s v="2022"/>
    <n v="1"/>
    <d v="2022-06-02T00:00:00"/>
    <d v="2022-08-01T00:00:00"/>
    <d v="2026-09-26T00:00:00"/>
    <n v="1577"/>
    <s v="FEDERAL AID"/>
    <s v="FA - Surface Trans. Block Grant (STBG)"/>
    <s v="STBG"/>
    <n v="0.8"/>
    <n v="2153275.0099999998"/>
    <n v="1004870.48"/>
    <n v="5843527.1399999997"/>
    <n v="5072743.2429999998"/>
    <n v="5072743.2430999996"/>
    <n v="1555159.2397"/>
    <n v="3708434.2497"/>
    <n v="2560029.7197000002"/>
    <n v="1534044.1379"/>
    <n v="1663614.0807"/>
    <n v="319925.78480000002"/>
    <n v="0"/>
    <n v="0"/>
    <n v="770783.89690000005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4-03-04T06:31:47"/>
    <x v="8"/>
    <x v="0"/>
  </r>
  <r>
    <s v="Design"/>
    <n v="605276"/>
    <s v=""/>
    <s v="BEVERLY- SALEM- BRIDGE REPLACEMENT, B-11-005=S-01-013, KERNWOOD AVENUE OVER DANVERS RIVER AND B-11-001, BRIDGE STREET OVER BASS RIVER (HALL-WHITAKER DRAWBRIDGE)"/>
    <s v="4"/>
    <s v="NGB, STIP"/>
    <s v=" "/>
    <x v="0"/>
    <x v="0"/>
    <s v="BEVERLY - SALEM"/>
    <s v="Boston Region"/>
    <x v="5"/>
    <s v="Bridge Repair &amp; Replacement"/>
    <s v="Design"/>
    <s v="PRCApprove"/>
    <d v="2026-12-19T00:00:00"/>
    <s v="2027"/>
    <n v="0"/>
    <d v="2027-05-18T00:00:00"/>
    <d v="2027-07-17T00:00:00"/>
    <d v="2029-11-15T00:00:00"/>
    <n v="912"/>
    <s v="NGB - FA(GANs)"/>
    <s v="FA - Next Generation Bridge GANs"/>
    <s v="FA"/>
    <n v="0.8"/>
    <n v="0"/>
    <n v="0"/>
    <n v="100674000"/>
    <n v="0"/>
    <n v="83316413.793200001"/>
    <n v="0"/>
    <n v="0"/>
    <n v="0"/>
    <n v="0"/>
    <n v="0"/>
    <n v="0"/>
    <n v="41658206.896600001"/>
    <n v="41658206.896600001"/>
    <n v="17357586.20679999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Complete"/>
    <n v="605287"/>
    <s v="104677"/>
    <s v="CHELSEA- ROUTE 1 VIADUCT REHABILITATION (SB/NB) ON C-09-007 &amp; C-09-011"/>
    <s v="6"/>
    <s v="STIP, STIP-AI"/>
    <s v=" "/>
    <x v="0"/>
    <x v="0"/>
    <s v="CHELSEA"/>
    <s v="Boston Region"/>
    <x v="5"/>
    <s v="Bridge Repair &amp; Replacement"/>
    <s v="Full Beneficial Use"/>
    <s v=""/>
    <d v="2018-06-30T00:00:00"/>
    <s v="2018"/>
    <n v="1"/>
    <d v="2018-12-03T00:00:00"/>
    <d v="2019-02-01T00:00:00"/>
    <d v="2021-07-27T00:00:00"/>
    <n v="967"/>
    <s v="100% STATE"/>
    <s v="NFA - Site Specific"/>
    <s v="NFA"/>
    <n v="0"/>
    <n v="239673.08"/>
    <n v="0"/>
    <n v="0"/>
    <n v="0"/>
    <n v="0"/>
    <n v="0"/>
    <n v="239673.08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mplete"/>
    <n v="605287"/>
    <s v="104677"/>
    <s v="CHELSEA- ROUTE 1 VIADUCT REHABILITATION (SB/NB) ON C-09-007 &amp; C-09-011"/>
    <s v="6"/>
    <s v="STIP, STIP-AI"/>
    <s v=" "/>
    <x v="0"/>
    <x v="0"/>
    <s v="CHELSEA"/>
    <s v="Boston Region"/>
    <x v="5"/>
    <s v="Bridge Repair &amp; Replacement"/>
    <s v="Full Beneficial Use"/>
    <s v=""/>
    <d v="2018-06-30T00:00:00"/>
    <s v="2018"/>
    <n v="1"/>
    <d v="2018-12-03T00:00:00"/>
    <d v="2019-02-01T00:00:00"/>
    <d v="2021-07-27T00:00:00"/>
    <n v="967"/>
    <s v="FEDERAL AID"/>
    <s v="FA - Ntl. Hwy Perform. Prgm (NHPP) - On-System Bridge"/>
    <s v="NHPP"/>
    <n v="0.8"/>
    <n v="190840803.59999999"/>
    <n v="0"/>
    <n v="0"/>
    <n v="1100000"/>
    <n v="1100000"/>
    <n v="1100000"/>
    <n v="191940803.59999999"/>
    <n v="1100000"/>
    <n v="0"/>
    <n v="0"/>
    <n v="0"/>
    <n v="0"/>
    <n v="0"/>
    <n v="-110000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05294"/>
    <s v="121637"/>
    <s v="DUXBURY- BRIDGE REPLACEMENT, D-14-010 (48H &amp; 48J), ROUTE 3 (PILGRIM HIGHWAY) NB/SB OVER FRANKLIN STREET"/>
    <s v="5"/>
    <s v="D-B, STIP"/>
    <s v=" "/>
    <x v="0"/>
    <x v="0"/>
    <s v="DUXBURY"/>
    <s v="Old Colony"/>
    <x v="1"/>
    <s v="Bridge Repair &amp; Replacement"/>
    <s v="Active"/>
    <s v=""/>
    <d v="2023-03-25T00:00:00"/>
    <s v="2023"/>
    <n v="1"/>
    <d v="2023-08-18T00:00:00"/>
    <d v="2023-10-17T00:00:00"/>
    <d v="2027-05-18T00:00:00"/>
    <n v="1369"/>
    <s v="100% STATE"/>
    <s v="NFA - Site Specific"/>
    <s v="NFA"/>
    <n v="0"/>
    <n v="0"/>
    <n v="0"/>
    <n v="378175.12"/>
    <n v="334039.96960000001"/>
    <n v="334039.96960000001"/>
    <n v="31022.5697"/>
    <n v="31022.5697"/>
    <n v="31022.5697"/>
    <n v="109299.72040000001"/>
    <n v="183691.21580000001"/>
    <n v="10026.4637"/>
    <n v="0"/>
    <n v="0"/>
    <n v="44135.1503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4"/>
    <x v="1"/>
  </r>
  <r>
    <s v="Construction"/>
    <n v="605294"/>
    <s v="121637"/>
    <s v="DUXBURY- BRIDGE REPLACEMENT, D-14-010 (48H &amp; 48J), ROUTE 3 (PILGRIM HIGHWAY) NB/SB OVER FRANKLIN STREET"/>
    <s v="5"/>
    <s v="D-B, STIP"/>
    <s v=" "/>
    <x v="0"/>
    <x v="0"/>
    <s v="DUXBURY"/>
    <s v="Old Colony"/>
    <x v="1"/>
    <s v="Bridge Repair &amp; Replacement"/>
    <s v="Active"/>
    <s v=""/>
    <d v="2023-03-25T00:00:00"/>
    <s v="2023"/>
    <n v="1"/>
    <d v="2023-08-18T00:00:00"/>
    <d v="2023-10-17T00:00:00"/>
    <d v="2027-05-18T00:00:00"/>
    <n v="1369"/>
    <s v="FEDERAL AID"/>
    <s v="FA - Hwy Infrast. Prgm (HIPBR) - Bridge"/>
    <s v="HIP"/>
    <n v="0.8"/>
    <n v="1544916.16"/>
    <n v="1544916.16"/>
    <n v="30958142.420000002"/>
    <n v="26315877.5704"/>
    <n v="26315877.5704"/>
    <n v="2443977.4303000001"/>
    <n v="3988893.5902999998"/>
    <n v="3988893.5903000003"/>
    <n v="8610700.2796"/>
    <n v="14471308.7842"/>
    <n v="789891.07629999996"/>
    <n v="0"/>
    <n v="0"/>
    <n v="4642264.8496000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4"/>
    <x v="0"/>
  </r>
  <r>
    <s v="Construction"/>
    <n v="605296"/>
    <s v="120136"/>
    <s v="FITCHBURG- SUPERSTRUCTURE REPLACEMENT, F-04-011, CIRCLE STREET OVER NORTH NASHUA RIVER"/>
    <s v="3"/>
    <s v="BR OFF, STIP"/>
    <s v=" "/>
    <x v="0"/>
    <x v="0"/>
    <s v="FITCHBURG"/>
    <s v="Montachusett"/>
    <x v="1"/>
    <s v="Bridge Repair &amp; Replacement"/>
    <s v="Active"/>
    <s v=""/>
    <d v="2022-09-03T00:00:00"/>
    <s v="2022"/>
    <n v="1"/>
    <d v="2022-10-28T00:00:00"/>
    <d v="2022-12-27T00:00:00"/>
    <d v="2024-04-20T00:00:00"/>
    <n v="540"/>
    <s v="100% STATE"/>
    <s v="NFA - Site Specific"/>
    <s v="NFA"/>
    <n v="0"/>
    <n v="173.25"/>
    <n v="14.25"/>
    <n v="15001.75"/>
    <n v="4166.5832"/>
    <n v="4166.5832"/>
    <n v="3061.57"/>
    <n v="3234.82"/>
    <n v="3075.82"/>
    <n v="1105.0132000000001"/>
    <n v="0"/>
    <n v="0"/>
    <n v="0"/>
    <n v="0"/>
    <n v="10835.16680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1"/>
  </r>
  <r>
    <s v="Construction"/>
    <n v="605296"/>
    <s v="120136"/>
    <s v="FITCHBURG- SUPERSTRUCTURE REPLACEMENT, F-04-011, CIRCLE STREET OVER NORTH NASHUA RIVER"/>
    <s v="3"/>
    <s v="BR OFF, STIP"/>
    <s v=" "/>
    <x v="0"/>
    <x v="0"/>
    <s v="FITCHBURG"/>
    <s v="Montachusett"/>
    <x v="1"/>
    <s v="Bridge Repair &amp; Replacement"/>
    <s v="Active"/>
    <s v=""/>
    <d v="2022-09-03T00:00:00"/>
    <s v="2022"/>
    <n v="1"/>
    <d v="2022-10-28T00:00:00"/>
    <d v="2022-12-27T00:00:00"/>
    <d v="2024-04-20T00:00:00"/>
    <n v="540"/>
    <s v="FEDERAL AID"/>
    <s v="FA - Surface Trans. Block Grant (STBG) - Off System Bridge"/>
    <s v="STBG"/>
    <n v="0.8"/>
    <n v="2086721.53"/>
    <n v="1290524.55"/>
    <n v="534671.47"/>
    <n v="288433.41680000001"/>
    <n v="288433.41680000001"/>
    <n v="211938.43"/>
    <n v="2298659.96"/>
    <n v="1502462.98"/>
    <n v="76494.986799999999"/>
    <n v="0"/>
    <n v="0"/>
    <n v="0"/>
    <n v="0"/>
    <n v="246238.0531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0"/>
  </r>
  <r>
    <s v="Design"/>
    <n v="605304"/>
    <s v=""/>
    <s v="HAVERHILL- BRIDGE REPLACEMENT, H-12-007 &amp; H-12-025, BRIDGE STREET (SR 125) OVER THE MERRIMACK RIVER AND THE ABANDONED B&amp;M RR (PROPOSED BIKEWAY)"/>
    <s v="4"/>
    <s v="AC, BR ON, D-B, H-Risk, STIP"/>
    <s v=" "/>
    <x v="0"/>
    <x v="0"/>
    <s v="HAVERHILL"/>
    <s v="Merrimack Valley"/>
    <x v="1"/>
    <s v="Bridge Repair &amp; Replacement"/>
    <s v="Design"/>
    <s v="PRCApprove"/>
    <d v="2024-09-30T00:00:00"/>
    <s v="2024"/>
    <n v="0"/>
    <d v="2025-04-18T00:00:00"/>
    <d v="2025-06-17T00:00:00"/>
    <d v="2029-04-17T00:00:00"/>
    <n v="1460"/>
    <s v="100% STATE"/>
    <s v="NFA - Site Specific"/>
    <s v="NFA"/>
    <n v="0"/>
    <n v="0"/>
    <n v="0"/>
    <n v="900000"/>
    <n v="0"/>
    <n v="899999.99990000005"/>
    <n v="0"/>
    <n v="0"/>
    <n v="0"/>
    <n v="19148.9362"/>
    <n v="229787.234"/>
    <n v="229787.234"/>
    <n v="229787.234"/>
    <n v="191489.36170000001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1"/>
  </r>
  <r>
    <s v="Design"/>
    <n v="605304"/>
    <s v=""/>
    <s v="HAVERHILL- BRIDGE REPLACEMENT, H-12-007 &amp; H-12-025, BRIDGE STREET (SR 125) OVER THE MERRIMACK RIVER AND THE ABANDONED B&amp;M RR (PROPOSED BIKEWAY)"/>
    <s v="4"/>
    <s v="AC, BR ON, D-B, H-Risk, STIP"/>
    <s v=" "/>
    <x v="0"/>
    <x v="0"/>
    <s v="HAVERHILL"/>
    <s v="Merrimack Valley"/>
    <x v="1"/>
    <s v="Bridge Repair &amp; Replacement"/>
    <s v="Design"/>
    <s v="PRCApprove"/>
    <d v="2024-09-30T00:00:00"/>
    <s v="2024"/>
    <n v="0"/>
    <d v="2025-04-18T00:00:00"/>
    <d v="2025-06-17T00:00:00"/>
    <d v="2029-04-17T00:00:00"/>
    <n v="1460"/>
    <s v="FEDERAL AID"/>
    <s v="FA - Ntl. Hwy Perform. Prgm (NHPP) - On-System Bridge"/>
    <s v="NHPP"/>
    <n v="0.8"/>
    <n v="0"/>
    <n v="0"/>
    <n v="164423182.91600001"/>
    <n v="0"/>
    <n v="164423182.9161"/>
    <n v="0"/>
    <n v="0"/>
    <n v="0"/>
    <n v="3498365.594"/>
    <n v="41980387.127499998"/>
    <n v="41980387.127499998"/>
    <n v="41980387.127499998"/>
    <n v="34983655.939599998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0"/>
  </r>
  <r>
    <s v="Complete"/>
    <n v="605306"/>
    <s v="103045"/>
    <s v="HAVERHILL- BRIDGE REPLACEMENT, H-12-039, I-495 (NB &amp; SB) OVER MERRIMACK RIVER"/>
    <s v="4"/>
    <s v="BR ON, D-B, PODI, STIP"/>
    <s v=" "/>
    <x v="0"/>
    <x v="0"/>
    <s v="HAVERHILL"/>
    <s v="Merrimack Valley"/>
    <x v="1"/>
    <s v="Bridge Repair &amp; Replacement"/>
    <s v="Substantially Complete"/>
    <s v=""/>
    <d v="2018-01-13T00:00:00"/>
    <s v="2018"/>
    <n v="1"/>
    <d v="2018-08-01T00:00:00"/>
    <d v="2018-09-30T00:00:00"/>
    <d v="2022-06-23T00:00:00"/>
    <n v="1422"/>
    <s v="100% STATE"/>
    <s v="NFA - Site Specific"/>
    <s v="NFA"/>
    <n v="0"/>
    <n v="249604.52"/>
    <n v="0"/>
    <n v="0"/>
    <n v="107307.1226"/>
    <n v="107307.1226"/>
    <n v="107307.1226"/>
    <n v="356911.64260000002"/>
    <n v="107307.1226"/>
    <n v="0"/>
    <n v="0"/>
    <n v="0"/>
    <n v="0"/>
    <n v="0"/>
    <n v="-107307.1226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1"/>
  </r>
  <r>
    <s v="Complete"/>
    <n v="605306"/>
    <s v="103045"/>
    <s v="HAVERHILL- BRIDGE REPLACEMENT, H-12-039, I-495 (NB &amp; SB) OVER MERRIMACK RIVER"/>
    <s v="4"/>
    <s v="BR ON, D-B, PODI, STIP"/>
    <s v=" "/>
    <x v="0"/>
    <x v="0"/>
    <s v="HAVERHILL"/>
    <s v="Merrimack Valley"/>
    <x v="1"/>
    <s v="Bridge Repair &amp; Replacement"/>
    <s v="Substantially Complete"/>
    <s v=""/>
    <d v="2018-01-13T00:00:00"/>
    <s v="2018"/>
    <n v="1"/>
    <d v="2018-08-01T00:00:00"/>
    <d v="2018-09-30T00:00:00"/>
    <d v="2022-06-23T00:00:00"/>
    <n v="1422"/>
    <s v="FEDERAL AID"/>
    <s v="FA - Ntl. Hwy Perform. Prgm (NHPP) - On-System Bridge"/>
    <s v="NHPP"/>
    <n v="0.8"/>
    <n v="96701565.120000005"/>
    <n v="0"/>
    <n v="0"/>
    <n v="192692.8774"/>
    <n v="192692.8774"/>
    <n v="192692.8774"/>
    <n v="96894257.997400001"/>
    <n v="192692.8774"/>
    <n v="0"/>
    <n v="0"/>
    <n v="0"/>
    <n v="0"/>
    <n v="0"/>
    <n v="-192692.877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0"/>
  </r>
  <r>
    <s v="Design"/>
    <n v="605311"/>
    <s v=""/>
    <s v="MARION- WAREHAM- BRIDGE REPLACEMENT, M-05-001=W-06-013 &amp; W-06-016, MARION ROAD/WAREHAM ROAD (ROUTE 6) OVER WEWEANTIC RIVER"/>
    <s v="5"/>
    <s v="D-B, NGB, STIP"/>
    <s v=" "/>
    <x v="0"/>
    <x v="0"/>
    <s v="MARION - WAREHAM"/>
    <s v="Southeastern Mass"/>
    <x v="1"/>
    <s v="Bridge Repair &amp; Replacement"/>
    <s v="Design"/>
    <s v="25C"/>
    <d v="2024-06-29T00:00:00"/>
    <s v="2024"/>
    <n v="0"/>
    <d v="2025-01-15T00:00:00"/>
    <d v="2025-03-16T00:00:00"/>
    <d v="2027-08-05T00:00:00"/>
    <n v="932"/>
    <s v="100% STATE"/>
    <s v="NFA - Site Specific"/>
    <s v="NFA"/>
    <n v="0"/>
    <n v="0"/>
    <n v="0"/>
    <n v="240252.33"/>
    <n v="0"/>
    <n v="240252.33"/>
    <n v="0"/>
    <n v="0"/>
    <n v="0"/>
    <n v="32033.644"/>
    <n v="96100.932000000001"/>
    <n v="96100.932000000001"/>
    <n v="16016.82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Design"/>
    <n v="605311"/>
    <s v=""/>
    <s v="MARION- WAREHAM- BRIDGE REPLACEMENT, M-05-001=W-06-013 &amp; W-06-016, MARION ROAD/WAREHAM ROAD (ROUTE 6) OVER WEWEANTIC RIVER"/>
    <s v="5"/>
    <s v="D-B, NGB, STIP"/>
    <s v=" "/>
    <x v="0"/>
    <x v="0"/>
    <s v="MARION - WAREHAM"/>
    <s v="Southeastern Mass"/>
    <x v="1"/>
    <s v="Bridge Repair &amp; Replacement"/>
    <s v="Design"/>
    <s v="25C"/>
    <d v="2024-06-29T00:00:00"/>
    <s v="2024"/>
    <n v="0"/>
    <d v="2025-01-15T00:00:00"/>
    <d v="2025-03-16T00:00:00"/>
    <d v="2027-08-05T00:00:00"/>
    <n v="932"/>
    <s v="NGB - FA(GANs)"/>
    <s v="FA - Next Generation Bridge GANs"/>
    <s v="FA"/>
    <n v="0.8"/>
    <n v="0"/>
    <n v="0"/>
    <n v="51047137.252400003"/>
    <n v="0"/>
    <n v="51047137.252499998"/>
    <n v="0"/>
    <n v="0"/>
    <n v="0"/>
    <n v="6806284.9670000002"/>
    <n v="20418854.901000001"/>
    <n v="20418854.901000001"/>
    <n v="3403142.4835000001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Design"/>
    <n v="605313"/>
    <s v=""/>
    <s v="NATICK- BRIDGE REPLACEMENT, N-03-020, ROUTE 27 (NORTH MAIN STREET) OVER ROUTE 9 (WORCESTER STREET) AND INTERCHANGE IMPROVEMENTS"/>
    <s v="3"/>
    <s v="D-B, PODI, STIP"/>
    <s v=" "/>
    <x v="0"/>
    <x v="0"/>
    <s v="NATICK"/>
    <s v="Boston Region"/>
    <x v="1"/>
    <s v="Bridge Repair &amp; Replacement"/>
    <s v="Design"/>
    <s v="100C"/>
    <d v="2024-03-16T00:00:00"/>
    <s v="2024"/>
    <n v="0"/>
    <d v="2024-10-02T00:00:00"/>
    <d v="2024-12-01T00:00:00"/>
    <d v="2029-09-10T00:00:00"/>
    <n v="1804"/>
    <s v="100% STATE"/>
    <s v="NFA - Site Specific"/>
    <s v="NFA"/>
    <n v="0"/>
    <n v="0"/>
    <n v="0"/>
    <n v="1020536"/>
    <n v="0"/>
    <n v="967749.65509999997"/>
    <n v="0"/>
    <n v="0"/>
    <n v="0"/>
    <n v="123168.1379"/>
    <n v="211145.3793"/>
    <n v="211145.3793"/>
    <n v="211145.3793"/>
    <n v="211145.3793"/>
    <n v="52786.344899999996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05313"/>
    <s v=""/>
    <s v="NATICK- BRIDGE REPLACEMENT, N-03-020, ROUTE 27 (NORTH MAIN STREET) OVER ROUTE 9 (WORCESTER STREET) AND INTERCHANGE IMPROVEMENTS"/>
    <s v="3"/>
    <s v="D-B, PODI, STIP"/>
    <s v=" "/>
    <x v="0"/>
    <x v="0"/>
    <s v="NATICK"/>
    <s v="Boston Region"/>
    <x v="1"/>
    <s v="Bridge Repair &amp; Replacement"/>
    <s v="Design"/>
    <s v="100C"/>
    <d v="2024-03-16T00:00:00"/>
    <s v="2024"/>
    <n v="0"/>
    <d v="2024-10-02T00:00:00"/>
    <d v="2024-12-01T00:00:00"/>
    <d v="2029-09-10T00:00:00"/>
    <n v="1804"/>
    <s v="FEDERAL AID"/>
    <s v="FA - Hwy Infrast. Prgm (HIPBR) - Bridge"/>
    <s v="HIP"/>
    <n v="0.8"/>
    <n v="0"/>
    <n v="0"/>
    <n v="90236941.439999998"/>
    <n v="0"/>
    <n v="85569513.434599996"/>
    <n v="0"/>
    <n v="0"/>
    <n v="0"/>
    <n v="10890665.3462"/>
    <n v="18669712.022100002"/>
    <n v="18669712.022100002"/>
    <n v="18669712.022100002"/>
    <n v="18669712.022100002"/>
    <n v="4667428.0054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5321"/>
    <s v=""/>
    <s v="NORWOOD- BRIDGE PRESERVATION, N-25-026, PROVIDENCE HIGHWAY (STATE ROUTE 1) OVER THE NEPONSET RIVER"/>
    <s v="5"/>
    <s v="STIP"/>
    <s v=" "/>
    <x v="0"/>
    <x v="0"/>
    <s v="NORWOOD"/>
    <s v="Boston Region"/>
    <x v="5"/>
    <s v="Bridge Repair &amp; Replacement"/>
    <s v="Design"/>
    <s v="100C"/>
    <d v="2026-09-30T00:00:00"/>
    <s v="2026"/>
    <n v="0"/>
    <d v="2027-02-27T00:00:00"/>
    <d v="2027-04-28T00:00:00"/>
    <d v="2029-02-26T00:00:00"/>
    <n v="730"/>
    <s v="100% STATE"/>
    <s v="NFA - Site Specific"/>
    <s v="NFA"/>
    <n v="0"/>
    <n v="0"/>
    <n v="0"/>
    <n v="75000"/>
    <n v="0"/>
    <n v="75000"/>
    <n v="0"/>
    <n v="0"/>
    <n v="0"/>
    <n v="0"/>
    <n v="0"/>
    <n v="9782.6087000000007"/>
    <n v="39130.434800000003"/>
    <n v="26086.9565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05321"/>
    <s v=""/>
    <s v="NORWOOD- BRIDGE PRESERVATION, N-25-026, PROVIDENCE HIGHWAY (STATE ROUTE 1) OVER THE NEPONSET RIVER"/>
    <s v="5"/>
    <s v="STIP"/>
    <s v=" "/>
    <x v="0"/>
    <x v="0"/>
    <s v="NORWOOD"/>
    <s v="Boston Region"/>
    <x v="5"/>
    <s v="Bridge Repair &amp; Replacement"/>
    <s v="Design"/>
    <s v="100C"/>
    <d v="2026-09-30T00:00:00"/>
    <s v="2026"/>
    <n v="0"/>
    <d v="2027-02-27T00:00:00"/>
    <d v="2027-04-28T00:00:00"/>
    <d v="2029-02-26T00:00:00"/>
    <n v="730"/>
    <s v="FEDERAL AID"/>
    <s v="FA - Ntl. Hwy Perform. Prgm (NHPP) - On-System Bridge"/>
    <s v="NHPP"/>
    <n v="0.8"/>
    <n v="0"/>
    <n v="0"/>
    <n v="3609871.3"/>
    <n v="0"/>
    <n v="3609871.3"/>
    <n v="0"/>
    <n v="0"/>
    <n v="0"/>
    <n v="0"/>
    <n v="0"/>
    <n v="470852.77830000001"/>
    <n v="1883411.1129999999"/>
    <n v="1255607.4087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5323"/>
    <s v=""/>
    <s v="OXFORD- BRIDGE REPLACEMENT, O-06-030, (ST 56) LEICESTER ROAD OVER THE FRENCH RIVER"/>
    <s v="3"/>
    <s v="NGB, STIP"/>
    <s v=" "/>
    <x v="0"/>
    <x v="0"/>
    <s v="OXFORD"/>
    <s v="Central Mass"/>
    <x v="1"/>
    <s v="Bridge Repair &amp; Replacement"/>
    <s v="Design"/>
    <s v="25C"/>
    <d v="2027-01-23T00:00:00"/>
    <s v="2027"/>
    <n v="0"/>
    <d v="2027-06-22T00:00:00"/>
    <d v="2027-08-21T00:00:00"/>
    <d v="2028-08-15T00:00:00"/>
    <n v="420"/>
    <s v="100% STATE"/>
    <s v="NFA - Site Specific"/>
    <s v="NFA"/>
    <n v="0"/>
    <n v="0"/>
    <n v="0"/>
    <n v="14620.125"/>
    <n v="0"/>
    <n v="14620.125"/>
    <n v="0"/>
    <n v="0"/>
    <n v="0"/>
    <n v="0"/>
    <n v="0"/>
    <n v="0"/>
    <n v="12370.875"/>
    <n v="2249.25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05323"/>
    <s v=""/>
    <s v="OXFORD- BRIDGE REPLACEMENT, O-06-030, (ST 56) LEICESTER ROAD OVER THE FRENCH RIVER"/>
    <s v="3"/>
    <s v="NGB, STIP"/>
    <s v=" "/>
    <x v="0"/>
    <x v="0"/>
    <s v="OXFORD"/>
    <s v="Central Mass"/>
    <x v="1"/>
    <s v="Bridge Repair &amp; Replacement"/>
    <s v="Design"/>
    <s v="25C"/>
    <d v="2027-01-23T00:00:00"/>
    <s v="2027"/>
    <n v="0"/>
    <d v="2027-06-22T00:00:00"/>
    <d v="2027-08-21T00:00:00"/>
    <d v="2028-08-15T00:00:00"/>
    <n v="420"/>
    <s v="NGB - FA(GANs)"/>
    <s v="FA - Next Generation Bridge GANs"/>
    <s v="FA"/>
    <n v="0.8"/>
    <n v="0"/>
    <n v="0"/>
    <n v="4055693.3073"/>
    <n v="0"/>
    <n v="4055693.3073"/>
    <n v="0"/>
    <n v="0"/>
    <n v="0"/>
    <n v="0"/>
    <n v="0"/>
    <n v="0"/>
    <n v="3431740.4907999998"/>
    <n v="623952.81649999996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mplete"/>
    <n v="605328"/>
    <s v="102123"/>
    <s v="RAYNHAM- BRIDGE REPLACEMENT, R-02-013 (3PA), US 44 (CAPE HIGHWAY) OVER SR 24 "/>
    <s v="5"/>
    <s v="BR ON, D-B, PODI, STIP"/>
    <s v=" "/>
    <x v="0"/>
    <x v="0"/>
    <s v="RAYNHAM"/>
    <s v="Southeastern Mass"/>
    <x v="1"/>
    <s v="Bridge Repair &amp; Replacement"/>
    <s v="Contractor Field Completion"/>
    <s v=""/>
    <d v="2017-09-02T00:00:00"/>
    <s v="2017"/>
    <n v="1"/>
    <d v="2018-04-12T00:00:00"/>
    <d v="2018-06-11T00:00:00"/>
    <d v="2021-10-15T00:00:00"/>
    <n v="1282"/>
    <s v="100% STATE"/>
    <s v="NFA - Site Specific"/>
    <s v="NFA"/>
    <n v="0"/>
    <n v="50131.09"/>
    <n v="0"/>
    <n v="0"/>
    <n v="0"/>
    <n v="0"/>
    <n v="0"/>
    <n v="50131.0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Complete"/>
    <n v="605328"/>
    <s v="102123"/>
    <s v="RAYNHAM- BRIDGE REPLACEMENT, R-02-013 (3PA), US 44 (CAPE HIGHWAY) OVER SR 24 "/>
    <s v="5"/>
    <s v="BR ON, D-B, PODI, STIP"/>
    <s v=" "/>
    <x v="0"/>
    <x v="0"/>
    <s v="RAYNHAM"/>
    <s v="Southeastern Mass"/>
    <x v="1"/>
    <s v="Bridge Repair &amp; Replacement"/>
    <s v="Contractor Field Completion"/>
    <s v=""/>
    <d v="2017-09-02T00:00:00"/>
    <s v="2017"/>
    <n v="1"/>
    <d v="2018-04-12T00:00:00"/>
    <d v="2018-06-11T00:00:00"/>
    <d v="2021-10-15T00:00:00"/>
    <n v="1282"/>
    <s v="FEDERAL AID"/>
    <s v="FA - Ntl. Hwy Perform. Prgm (NHPP) - On-System Bridge"/>
    <s v="NHPP"/>
    <n v="0.8"/>
    <n v="22109101.870000001"/>
    <n v="0"/>
    <n v="0"/>
    <n v="10000"/>
    <n v="10000"/>
    <n v="10000"/>
    <n v="22119101.870000001"/>
    <n v="10000"/>
    <n v="0"/>
    <n v="0"/>
    <n v="0"/>
    <n v="0"/>
    <n v="0"/>
    <n v="-1000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Design"/>
    <n v="605340"/>
    <s v=""/>
    <s v="SPRINGFIELD- BRIDGE RECONSTRUCTION/REHAB, S-24-028, ST. JAMES AVENUE OVER CONRAIL RAILROAD (ABANDONED)"/>
    <s v="2"/>
    <s v="NGB, STIP"/>
    <s v=" "/>
    <x v="0"/>
    <x v="0"/>
    <s v="SPRINGFIELD"/>
    <s v="Pioneer Valley"/>
    <x v="5"/>
    <s v="Bridge Repair &amp; Replacement"/>
    <s v="Design"/>
    <s v="PRCApprove"/>
    <d v="2027-01-23T00:00:00"/>
    <s v="2027"/>
    <n v="0"/>
    <d v="2027-06-22T00:00:00"/>
    <d v="2027-08-21T00:00:00"/>
    <d v="2029-12-20T00:00:00"/>
    <n v="912"/>
    <s v="100% STATE"/>
    <s v="NFA - Site Specific"/>
    <s v="NFA"/>
    <n v="0"/>
    <n v="0"/>
    <n v="0"/>
    <n v="10200"/>
    <n v="0"/>
    <n v="8089.6552000000001"/>
    <n v="0"/>
    <n v="0"/>
    <n v="0"/>
    <n v="0"/>
    <n v="0"/>
    <n v="0"/>
    <n v="3868.9654999999998"/>
    <n v="4220.6896999999999"/>
    <n v="2110.34479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05340"/>
    <s v=""/>
    <s v="SPRINGFIELD- BRIDGE RECONSTRUCTION/REHAB, S-24-028, ST. JAMES AVENUE OVER CONRAIL RAILROAD (ABANDONED)"/>
    <s v="2"/>
    <s v="NGB, STIP"/>
    <s v=" "/>
    <x v="0"/>
    <x v="0"/>
    <s v="SPRINGFIELD"/>
    <s v="Pioneer Valley"/>
    <x v="5"/>
    <s v="Bridge Repair &amp; Replacement"/>
    <s v="Design"/>
    <s v="PRCApprove"/>
    <d v="2027-01-23T00:00:00"/>
    <s v="2027"/>
    <n v="0"/>
    <d v="2027-06-22T00:00:00"/>
    <d v="2027-08-21T00:00:00"/>
    <d v="2029-12-20T00:00:00"/>
    <n v="912"/>
    <s v="NGB - FA(GANs)"/>
    <s v="FA - Next Generation Bridge GANs"/>
    <s v="FA"/>
    <n v="0.8"/>
    <n v="0"/>
    <n v="0"/>
    <n v="5561447.5"/>
    <n v="0"/>
    <n v="4410803.1897"/>
    <n v="0"/>
    <n v="0"/>
    <n v="0"/>
    <n v="0"/>
    <n v="0"/>
    <n v="0"/>
    <n v="2109514.5690000001"/>
    <n v="2301288.6206999999"/>
    <n v="1150644.31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mplete"/>
    <n v="605342"/>
    <s v="112877"/>
    <s v="STOW- BRIDGE REPLACEMENT, S-29-001, (ST 62) GLEASONDALE ROAD OVER THE ASSABET RIVER"/>
    <s v="3"/>
    <s v="BR ON, STIP"/>
    <s v=" "/>
    <x v="0"/>
    <x v="0"/>
    <s v="STOW"/>
    <s v="Boston Region"/>
    <x v="5"/>
    <s v="Bridge Repair &amp; Replacement"/>
    <s v="Full Beneficial Use"/>
    <s v=""/>
    <d v="2020-09-12T00:00:00"/>
    <s v="2020"/>
    <n v="1"/>
    <d v="2020-12-21T00:00:00"/>
    <d v="2021-02-19T00:00:00"/>
    <d v="2023-12-29T00:00:00"/>
    <n v="1103"/>
    <s v="100% STATE"/>
    <s v="NFA - Site Specific"/>
    <s v="NFA"/>
    <n v="0"/>
    <n v="5184"/>
    <n v="2875"/>
    <n v="27816"/>
    <n v="4361.8797999999997"/>
    <n v="4361.8797999999997"/>
    <n v="4361.8797999999997"/>
    <n v="9545.8798000000006"/>
    <n v="7236.8797999999997"/>
    <n v="0"/>
    <n v="0"/>
    <n v="0"/>
    <n v="0"/>
    <n v="0"/>
    <n v="23454.12020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mplete"/>
    <n v="605342"/>
    <s v="112877"/>
    <s v="STOW- BRIDGE REPLACEMENT, S-29-001, (ST 62) GLEASONDALE ROAD OVER THE ASSABET RIVER"/>
    <s v="3"/>
    <s v="BR ON, STIP"/>
    <s v=" "/>
    <x v="0"/>
    <x v="0"/>
    <s v="STOW"/>
    <s v="Boston Region"/>
    <x v="5"/>
    <s v="Bridge Repair &amp; Replacement"/>
    <s v="Full Beneficial Use"/>
    <s v=""/>
    <d v="2020-09-12T00:00:00"/>
    <s v="2020"/>
    <n v="1"/>
    <d v="2020-12-21T00:00:00"/>
    <d v="2021-02-19T00:00:00"/>
    <d v="2023-12-29T00:00:00"/>
    <n v="1103"/>
    <s v="FEDERAL AID"/>
    <s v="FA - Ntl. Hwy Perform. Prgm (NHPP) - On-System Bridge"/>
    <s v="NHPP"/>
    <n v="0.8"/>
    <n v="4348999.03"/>
    <n v="712991.05"/>
    <n v="461189.72"/>
    <n v="55638.120199999998"/>
    <n v="55638.120199999998"/>
    <n v="55638.120199999998"/>
    <n v="4404637.1502"/>
    <n v="768629.17020000005"/>
    <n v="0"/>
    <n v="0"/>
    <n v="0"/>
    <n v="0"/>
    <n v="0"/>
    <n v="405551.59980000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mplete"/>
    <n v="605347"/>
    <s v="110155"/>
    <s v="UXBRIDGE- BRIDGE REPLACEMENT, U-02-041, ST 146 (NB) OVER THE MUMFORD RIVER"/>
    <s v="3"/>
    <s v="NFA CIP"/>
    <s v=" "/>
    <x v="0"/>
    <x v="0"/>
    <s v="UXBRIDGE"/>
    <s v="Central Mass"/>
    <x v="5"/>
    <s v="Bridge Repair &amp; Replacement"/>
    <s v="Substantially Complete"/>
    <s v=""/>
    <d v="2019-11-16T00:00:00"/>
    <s v="2020"/>
    <n v="1"/>
    <d v="2020-05-26T00:00:00"/>
    <d v="2020-07-25T00:00:00"/>
    <d v="2022-07-15T00:00:00"/>
    <n v="780"/>
    <s v="100% STATE"/>
    <s v="NFA - Site Specific"/>
    <s v="NFA"/>
    <n v="0"/>
    <n v="4199828.57"/>
    <n v="12987.53"/>
    <n v="355239.1"/>
    <n v="0"/>
    <n v="0"/>
    <n v="0"/>
    <n v="4199828.57"/>
    <n v="12987.5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1"/>
  </r>
  <r>
    <s v="Construction"/>
    <n v="605356"/>
    <s v="113892"/>
    <s v="WILLIAMSTOWN- BRIDGE REPLACEMENT, W-37-015, MAIN STREET (SR 2) OVER THE GREEN RIVER"/>
    <s v="1"/>
    <s v="RE-AD, STIP-AI"/>
    <s v=" "/>
    <x v="0"/>
    <x v="0"/>
    <s v="WILLIAMSTOWN"/>
    <s v="Berkshire Region"/>
    <x v="1"/>
    <s v="Bridge Repair &amp; Replacement"/>
    <s v="Active"/>
    <s v=""/>
    <d v="2021-01-23T00:00:00"/>
    <s v="2021"/>
    <n v="1"/>
    <d v="2021-04-29T00:00:00"/>
    <d v="2021-06-28T00:00:00"/>
    <d v="2026-11-04T00:00:00"/>
    <n v="2015"/>
    <s v="100% STATE"/>
    <s v="NFA - Site Specific"/>
    <s v="NFA"/>
    <n v="0"/>
    <n v="457070.31"/>
    <n v="456835.31"/>
    <n v="366401.69"/>
    <n v="45967.760499999997"/>
    <n v="366401.69"/>
    <n v="11818.992399999999"/>
    <n v="468889.30239999999"/>
    <n v="468654.30239999999"/>
    <n v="25316.101299999998"/>
    <n v="8832.6668000000009"/>
    <n v="320433.92950000003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Construction"/>
    <n v="605356"/>
    <s v="113892"/>
    <s v="WILLIAMSTOWN- BRIDGE REPLACEMENT, W-37-015, MAIN STREET (SR 2) OVER THE GREEN RIVER"/>
    <s v="1"/>
    <s v="RE-AD, STIP-AI"/>
    <s v=" "/>
    <x v="0"/>
    <x v="0"/>
    <s v="WILLIAMSTOWN"/>
    <s v="Berkshire Region"/>
    <x v="1"/>
    <s v="Bridge Repair &amp; Replacement"/>
    <s v="Active"/>
    <s v=""/>
    <d v="2021-01-23T00:00:00"/>
    <s v="2021"/>
    <n v="1"/>
    <d v="2021-04-29T00:00:00"/>
    <d v="2021-06-28T00:00:00"/>
    <d v="2026-11-04T00:00:00"/>
    <n v="2015"/>
    <s v="FEDERAL AID"/>
    <s v="FA - Ntl. Hwy Perform. Prgm (NHPP) - On-System Bridge"/>
    <s v="NHPP"/>
    <n v="0.8"/>
    <n v="3172557.78"/>
    <n v="940900.94"/>
    <n v="2950072.02"/>
    <n v="2501532.2395000001"/>
    <n v="2950072.02"/>
    <n v="643181.00760000001"/>
    <n v="3815738.7875999999"/>
    <n v="1584081.9476000001"/>
    <n v="1377683.8987"/>
    <n v="480667.33319999999"/>
    <n v="448539.78049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Construction"/>
    <n v="605377"/>
    <s v="117899"/>
    <s v="MILLBURY- RECONSTRUCTION ON MCCRACKEN ROAD &amp; GREENWOOD STREET, INCLUDES REHAB OF M-22-058, MCCRACKEN ROAD OVER ACCESS ROAD "/>
    <s v="3"/>
    <s v="BDBA, STIP"/>
    <s v=" "/>
    <x v="0"/>
    <x v="0"/>
    <s v="MILLBURY"/>
    <s v="Central Mass"/>
    <x v="4"/>
    <s v="Roadway Reconstruction"/>
    <s v="Active"/>
    <s v=""/>
    <d v="2022-04-30T00:00:00"/>
    <s v="2022"/>
    <n v="1"/>
    <d v="2022-09-07T00:00:00"/>
    <d v="2022-11-06T00:00:00"/>
    <d v="2025-06-08T00:00:00"/>
    <n v="1005"/>
    <s v="100% STATE"/>
    <s v="NFA - Site Specific"/>
    <s v="NFA"/>
    <n v="0"/>
    <n v="10549.09"/>
    <n v="5948.29"/>
    <n v="127525.91"/>
    <n v="86643.553499999995"/>
    <n v="86643.553499999995"/>
    <n v="39362.133600000001"/>
    <n v="49911.223599999998"/>
    <n v="45310.423600000002"/>
    <n v="47281.419900000001"/>
    <n v="0"/>
    <n v="0"/>
    <n v="0"/>
    <n v="0"/>
    <n v="40882.356500000002"/>
    <n v="0"/>
    <n v="0"/>
    <s v="    "/>
    <s v="    "/>
    <s v="Yes"/>
    <s v="51"/>
    <s v="Municipal"/>
    <s v="HWY"/>
    <n v="2"/>
    <s v="No"/>
    <s v="Highway | Roadway Reconstruction"/>
    <s v="2 | Modernization"/>
    <s v="T055"/>
    <d v="2024-03-04T06:31:47"/>
    <x v="7"/>
    <x v="1"/>
  </r>
  <r>
    <s v="Construction"/>
    <n v="605377"/>
    <s v="117899"/>
    <s v="MILLBURY- RECONSTRUCTION ON MCCRACKEN ROAD &amp; GREENWOOD STREET, INCLUDES REHAB OF M-22-058, MCCRACKEN ROAD OVER ACCESS ROAD "/>
    <s v="3"/>
    <s v="BDBA, STIP"/>
    <s v=" "/>
    <x v="0"/>
    <x v="0"/>
    <s v="MILLBURY"/>
    <s v="Central Mass"/>
    <x v="4"/>
    <s v="Roadway Reconstruction"/>
    <s v="Active"/>
    <s v=""/>
    <d v="2022-04-30T00:00:00"/>
    <s v="2022"/>
    <n v="1"/>
    <d v="2022-09-07T00:00:00"/>
    <d v="2022-11-06T00:00:00"/>
    <d v="2025-06-08T00:00:00"/>
    <n v="1005"/>
    <s v="FEDERAL AID"/>
    <s v="FA - Surface Trans. Block Grant (STBG)"/>
    <s v="STBG"/>
    <n v="0.8"/>
    <n v="6603272.9800000004"/>
    <n v="3153604.57"/>
    <n v="5480386.9199999999"/>
    <n v="3611356.4465000001"/>
    <n v="3611356.4465000001"/>
    <n v="1640637.8663999999"/>
    <n v="8243910.8464000002"/>
    <n v="4794242.4364"/>
    <n v="1970718.5800999999"/>
    <n v="0"/>
    <n v="0"/>
    <n v="0"/>
    <n v="0"/>
    <n v="1869030.4735000001"/>
    <n v="0"/>
    <n v="0"/>
    <s v="    "/>
    <s v="    "/>
    <s v="Yes"/>
    <s v="51"/>
    <s v="Municipal"/>
    <s v="HWY"/>
    <n v="2"/>
    <s v="No"/>
    <s v="Highway | Roadway Reconstruction"/>
    <s v="2 | Modernization"/>
    <s v="T055"/>
    <d v="2024-03-04T06:31:47"/>
    <x v="7"/>
    <x v="0"/>
  </r>
  <r>
    <s v="Complete"/>
    <n v="605384"/>
    <s v="102272"/>
    <s v="AGAWAM- WEST SPRINGFIELD- BRIDGE REPLACEMENT, A-05-002=W-21-014, ROUTE 147 OVER THE WESTFIELD RIVER &amp; INTERSECTION &amp; SIGNAL IMPROVEMENTS @ 3 LOCATIONS"/>
    <s v="2"/>
    <s v="BR ON, PODI, STIP"/>
    <s v=" "/>
    <x v="0"/>
    <x v="0"/>
    <s v="AGAWAM - WEST SPRINGFIELD"/>
    <s v="Pioneer Valley"/>
    <x v="5"/>
    <s v="Bridge Repair &amp; Replacement"/>
    <s v="Full Beneficial Use"/>
    <s v=""/>
    <d v="2017-09-16T00:00:00"/>
    <s v="2017"/>
    <n v="1"/>
    <d v="2018-08-01T00:00:00"/>
    <d v="2018-09-30T00:00:00"/>
    <d v="2022-07-05T00:00:00"/>
    <n v="1434"/>
    <s v="100% STATE"/>
    <s v="NFA - Site Specific"/>
    <s v="NFA"/>
    <n v="0"/>
    <n v="2234582.71"/>
    <n v="0"/>
    <n v="0"/>
    <n v="44484.085800000001"/>
    <n v="44484.085800000001"/>
    <n v="44484.085800000001"/>
    <n v="2279066.7958"/>
    <n v="44484.085800000001"/>
    <n v="0"/>
    <n v="0"/>
    <n v="0"/>
    <n v="0"/>
    <n v="0"/>
    <n v="-44484.085800000001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1"/>
  </r>
  <r>
    <s v="Complete"/>
    <n v="605384"/>
    <s v="102272"/>
    <s v="AGAWAM- WEST SPRINGFIELD- BRIDGE REPLACEMENT, A-05-002=W-21-014, ROUTE 147 OVER THE WESTFIELD RIVER &amp; INTERSECTION &amp; SIGNAL IMPROVEMENTS @ 3 LOCATIONS"/>
    <s v="2"/>
    <s v="BR ON, PODI, STIP"/>
    <s v=" "/>
    <x v="0"/>
    <x v="0"/>
    <s v="AGAWAM - WEST SPRINGFIELD"/>
    <s v="Pioneer Valley"/>
    <x v="5"/>
    <s v="Bridge Repair &amp; Replacement"/>
    <s v="Full Beneficial Use"/>
    <s v=""/>
    <d v="2017-09-16T00:00:00"/>
    <s v="2017"/>
    <n v="1"/>
    <d v="2018-08-01T00:00:00"/>
    <d v="2018-09-30T00:00:00"/>
    <d v="2022-07-05T00:00:00"/>
    <n v="1434"/>
    <s v="FEDERAL AID"/>
    <s v="FA - Ntl. Hwy Perform. Prgm (NHPP) - On-System Bridge"/>
    <s v="NHPP"/>
    <n v="0.8"/>
    <n v="13611548.51"/>
    <n v="0"/>
    <n v="0"/>
    <n v="40115.9948"/>
    <n v="40115.9948"/>
    <n v="40115.9948"/>
    <n v="13651664.504799999"/>
    <n v="40115.9948"/>
    <n v="0"/>
    <n v="0"/>
    <n v="0"/>
    <n v="0"/>
    <n v="0"/>
    <n v="-40115.9948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Complete"/>
    <n v="605384"/>
    <s v="102272"/>
    <s v="AGAWAM- WEST SPRINGFIELD- BRIDGE REPLACEMENT, A-05-002=W-21-014, ROUTE 147 OVER THE WESTFIELD RIVER &amp; INTERSECTION &amp; SIGNAL IMPROVEMENTS @ 3 LOCATIONS"/>
    <s v="2"/>
    <s v="BR ON, PODI, STIP"/>
    <s v=" "/>
    <x v="0"/>
    <x v="0"/>
    <s v="AGAWAM - WEST SPRINGFIELD"/>
    <s v="Pioneer Valley"/>
    <x v="5"/>
    <s v="Bridge Repair &amp; Replacement"/>
    <s v="Full Beneficial Use"/>
    <s v=""/>
    <d v="2017-09-16T00:00:00"/>
    <s v="2017"/>
    <n v="1"/>
    <d v="2018-08-01T00:00:00"/>
    <d v="2018-09-30T00:00:00"/>
    <d v="2022-07-05T00:00:00"/>
    <n v="1434"/>
    <s v="FEDERAL AID"/>
    <s v="Surface Transportation Program"/>
    <s v="STP"/>
    <n v="0.8"/>
    <n v="8256689.3700000001"/>
    <n v="0"/>
    <n v="0"/>
    <n v="223399.91940000001"/>
    <n v="223399.91940000001"/>
    <n v="223399.91940000001"/>
    <n v="8480089.2894000001"/>
    <n v="223399.91940000001"/>
    <n v="0"/>
    <n v="0"/>
    <n v="0"/>
    <n v="0"/>
    <n v="0"/>
    <n v="-223399.91940000001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Construction"/>
    <n v="605592"/>
    <s v="94804"/>
    <s v="STURBRIDGE- HOLLAND- INTERSTATE MAINTENANCE &amp; RELATED WORK ON I-84"/>
    <s v="3"/>
    <s v="IM, STIP"/>
    <s v=" "/>
    <x v="0"/>
    <x v="0"/>
    <s v="HOLLAND - STURBRIDGE"/>
    <s v="Central Mass, Pioneer Valley"/>
    <x v="9"/>
    <s v=""/>
    <s v="Active"/>
    <s v=""/>
    <d v="2016-06-11T00:00:00"/>
    <s v="2016"/>
    <n v="1"/>
    <d v="2017-02-02T00:00:00"/>
    <d v="2017-04-03T00:00:00"/>
    <d v="2021-12-01T00:00:00"/>
    <n v="1763"/>
    <s v="100% STATE"/>
    <s v="NFA - Site Specific"/>
    <s v="NFA"/>
    <n v="0"/>
    <n v="271934.15999999997"/>
    <n v="0"/>
    <n v="214458.23999999999"/>
    <n v="0"/>
    <n v="0"/>
    <n v="0"/>
    <n v="271934.15999999997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0"/>
    <x v="1"/>
  </r>
  <r>
    <s v="Construction"/>
    <n v="605592"/>
    <s v="94804"/>
    <s v="STURBRIDGE- HOLLAND- INTERSTATE MAINTENANCE &amp; RELATED WORK ON I-84"/>
    <s v="3"/>
    <s v="IM, STIP"/>
    <s v=" "/>
    <x v="0"/>
    <x v="0"/>
    <s v="HOLLAND - STURBRIDGE"/>
    <s v="Central Mass, Pioneer Valley"/>
    <x v="9"/>
    <s v=""/>
    <s v="Active"/>
    <s v=""/>
    <d v="2016-06-11T00:00:00"/>
    <s v="2016"/>
    <n v="1"/>
    <d v="2017-02-02T00:00:00"/>
    <d v="2017-04-03T00:00:00"/>
    <d v="2021-12-01T00:00:00"/>
    <n v="1763"/>
    <s v="FEDERAL AID"/>
    <s v="STP TRANSPORTATION ENHANCEMENTS"/>
    <s v="STP"/>
    <n v="0.8"/>
    <n v="1578167.16"/>
    <n v="0"/>
    <n v="101135.37"/>
    <n v="0"/>
    <n v="0"/>
    <n v="0"/>
    <n v="1578167.16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0"/>
    <x v="0"/>
  </r>
  <r>
    <s v="Construction"/>
    <n v="605592"/>
    <s v="94804"/>
    <s v="STURBRIDGE- HOLLAND- INTERSTATE MAINTENANCE &amp; RELATED WORK ON I-84"/>
    <s v="3"/>
    <s v="IM, STIP"/>
    <s v=" "/>
    <x v="0"/>
    <x v="0"/>
    <s v="HOLLAND - STURBRIDGE"/>
    <s v="Central Mass, Pioneer Valley"/>
    <x v="9"/>
    <s v=""/>
    <s v="Active"/>
    <s v=""/>
    <d v="2016-06-11T00:00:00"/>
    <s v="2016"/>
    <n v="1"/>
    <d v="2017-02-02T00:00:00"/>
    <d v="2017-04-03T00:00:00"/>
    <d v="2021-12-01T00:00:00"/>
    <n v="1763"/>
    <s v="FEDERAL AID"/>
    <s v="FA - Ntl. Hwy Perform. Prgm (NHPP) - Interstate Maintenance"/>
    <s v="NHPP"/>
    <n v="0.9"/>
    <n v="18015407.469999999"/>
    <n v="19152.099999999999"/>
    <n v="281440.88"/>
    <n v="0"/>
    <n v="0"/>
    <n v="0"/>
    <n v="18015407.469999999"/>
    <n v="19152.099999999999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0"/>
    <x v="0"/>
  </r>
  <r>
    <s v="Construction"/>
    <n v="605651"/>
    <s v="112085"/>
    <s v="LEOMINSTER- RECONSTRUCTION ON ROUTE 13, FROM HAWES STREET TO PROSPECT STREET"/>
    <s v="3"/>
    <s v="STIP"/>
    <s v=" "/>
    <x v="0"/>
    <x v="0"/>
    <s v="LEOMINSTER"/>
    <s v="Montachusett"/>
    <x v="3"/>
    <s v="Roadway Reconstruction"/>
    <s v="Active"/>
    <s v=""/>
    <d v="2020-07-18T00:00:00"/>
    <s v="2020"/>
    <n v="1"/>
    <d v="2020-10-05T00:00:00"/>
    <d v="2020-12-04T00:00:00"/>
    <d v="2023-05-28T00:00:00"/>
    <n v="965"/>
    <s v="FEDERAL AID"/>
    <s v="FA - Congestion Mitigation/Air Quality (CMAQ)"/>
    <s v="CMQ"/>
    <n v="0.8"/>
    <n v="1070262.6000000001"/>
    <n v="81363.25"/>
    <n v="301296.05"/>
    <n v="0"/>
    <n v="0"/>
    <n v="0"/>
    <n v="1070262.6000000001"/>
    <n v="81363.25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4-03-04T06:31:47"/>
    <x v="10"/>
    <x v="0"/>
  </r>
  <r>
    <s v="Construction"/>
    <n v="605651"/>
    <s v="112085"/>
    <s v="LEOMINSTER- RECONSTRUCTION ON ROUTE 13, FROM HAWES STREET TO PROSPECT STREET"/>
    <s v="3"/>
    <s v="STIP"/>
    <s v=" "/>
    <x v="0"/>
    <x v="0"/>
    <s v="LEOMINSTER"/>
    <s v="Montachusett"/>
    <x v="3"/>
    <s v="Roadway Reconstruction"/>
    <s v="Active"/>
    <s v=""/>
    <d v="2020-07-18T00:00:00"/>
    <s v="2020"/>
    <n v="1"/>
    <d v="2020-10-05T00:00:00"/>
    <d v="2020-12-04T00:00:00"/>
    <d v="2023-05-28T00:00:00"/>
    <n v="965"/>
    <s v="FEDERAL AID"/>
    <s v="FA - Hwy Safety Improvement Prgm (HSIP)"/>
    <s v="HSIP"/>
    <n v="0.9"/>
    <n v="861513.58"/>
    <n v="0"/>
    <n v="70830.91"/>
    <n v="0"/>
    <n v="0"/>
    <n v="0"/>
    <n v="861513.58"/>
    <n v="0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4-03-04T06:31:47"/>
    <x v="10"/>
    <x v="0"/>
  </r>
  <r>
    <s v="Construction"/>
    <n v="605651"/>
    <s v="112085"/>
    <s v="LEOMINSTER- RECONSTRUCTION ON ROUTE 13, FROM HAWES STREET TO PROSPECT STREET"/>
    <s v="3"/>
    <s v="STIP"/>
    <s v=" "/>
    <x v="0"/>
    <x v="0"/>
    <s v="LEOMINSTER"/>
    <s v="Montachusett"/>
    <x v="3"/>
    <s v="Roadway Reconstruction"/>
    <s v="Active"/>
    <s v=""/>
    <d v="2020-07-18T00:00:00"/>
    <s v="2020"/>
    <n v="1"/>
    <d v="2020-10-05T00:00:00"/>
    <d v="2020-12-04T00:00:00"/>
    <d v="2023-05-28T00:00:00"/>
    <n v="965"/>
    <s v="100% STATE"/>
    <s v="NFA - Site Specific"/>
    <s v="NFA"/>
    <n v="0"/>
    <n v="2480.86"/>
    <n v="1187.8599999999999"/>
    <n v="113509.14"/>
    <n v="0"/>
    <n v="0"/>
    <n v="0"/>
    <n v="2480.86"/>
    <n v="1187.8599999999999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4-03-04T06:31:47"/>
    <x v="10"/>
    <x v="1"/>
  </r>
  <r>
    <s v="Construction"/>
    <n v="605651"/>
    <s v="112085"/>
    <s v="LEOMINSTER- RECONSTRUCTION ON ROUTE 13, FROM HAWES STREET TO PROSPECT STREET"/>
    <s v="3"/>
    <s v="STIP"/>
    <s v=" "/>
    <x v="0"/>
    <x v="0"/>
    <s v="LEOMINSTER"/>
    <s v="Montachusett"/>
    <x v="3"/>
    <s v="Roadway Reconstruction"/>
    <s v="Active"/>
    <s v=""/>
    <d v="2020-07-18T00:00:00"/>
    <s v="2020"/>
    <n v="1"/>
    <d v="2020-10-05T00:00:00"/>
    <d v="2020-12-04T00:00:00"/>
    <d v="2023-05-28T00:00:00"/>
    <n v="965"/>
    <s v="FEDERAL AID"/>
    <s v="FA - Trans. Alternative Prgm (TAP)"/>
    <s v="TAP"/>
    <n v="0.8"/>
    <n v="853491.94"/>
    <n v="0"/>
    <n v="263020.82"/>
    <n v="0"/>
    <n v="0"/>
    <n v="0"/>
    <n v="853491.94"/>
    <n v="0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4-03-04T06:31:47"/>
    <x v="10"/>
    <x v="0"/>
  </r>
  <r>
    <s v="Construction"/>
    <n v="605651"/>
    <s v="112085"/>
    <s v="LEOMINSTER- RECONSTRUCTION ON ROUTE 13, FROM HAWES STREET TO PROSPECT STREET"/>
    <s v="3"/>
    <s v="STIP"/>
    <s v=" "/>
    <x v="0"/>
    <x v="0"/>
    <s v="LEOMINSTER"/>
    <s v="Montachusett"/>
    <x v="3"/>
    <s v="Roadway Reconstruction"/>
    <s v="Active"/>
    <s v=""/>
    <d v="2020-07-18T00:00:00"/>
    <s v="2020"/>
    <n v="1"/>
    <d v="2020-10-05T00:00:00"/>
    <d v="2020-12-04T00:00:00"/>
    <d v="2023-05-28T00:00:00"/>
    <n v="965"/>
    <s v="FEDERAL AID"/>
    <s v="FA - Surface Trans. Block Grant (STBG)"/>
    <s v="STBG"/>
    <n v="0.8"/>
    <n v="1933911.73"/>
    <n v="152337.54"/>
    <n v="149054.82"/>
    <n v="0"/>
    <n v="0"/>
    <n v="0"/>
    <n v="1933911.73"/>
    <n v="152337.54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4-03-04T06:31:47"/>
    <x v="10"/>
    <x v="0"/>
  </r>
  <r>
    <s v="Complete"/>
    <n v="605677"/>
    <s v="105770"/>
    <s v="MATTAPOISETT- MULTI-USE PATH CONSTRUCTION (PENN CENTRAL RIGHT OF WAY), FROM MATTAPOISETT NECK ROAD TO DEPOT STREET (PHASE 1B)"/>
    <s v="5"/>
    <s v="STIP"/>
    <s v=" "/>
    <x v="0"/>
    <x v="0"/>
    <s v="MATTAPOISETT"/>
    <s v="Southeastern Mass"/>
    <x v="6"/>
    <s v="Bikeways"/>
    <s v="Full Beneficial Use"/>
    <s v=""/>
    <d v="2018-09-01T00:00:00"/>
    <s v="2018"/>
    <n v="1"/>
    <d v="2019-02-20T00:00:00"/>
    <d v="2019-04-21T00:00:00"/>
    <d v="2023-07-14T00:00:00"/>
    <n v="1605"/>
    <s v="FEDERAL AID"/>
    <s v="FA - Congestion Mitigation/Air Quality (CMAQ)"/>
    <s v="CMQ"/>
    <n v="0.8"/>
    <n v="6748954.21"/>
    <n v="0"/>
    <n v="254939.69"/>
    <n v="0"/>
    <n v="0"/>
    <n v="0"/>
    <n v="6748954.21"/>
    <n v="0"/>
    <n v="0"/>
    <n v="0"/>
    <n v="0"/>
    <n v="0"/>
    <n v="0"/>
    <n v="0"/>
    <n v="0"/>
    <n v="0"/>
    <s v="    "/>
    <s v="    "/>
    <s v="Yes"/>
    <s v="20"/>
    <s v="Municipal"/>
    <s v="HWY"/>
    <n v="3"/>
    <s v="No"/>
    <s v="Highway | Bicycle and Pedestrian"/>
    <s v="3 | Expansion"/>
    <s v="T061"/>
    <d v="2024-03-04T06:31:47"/>
    <x v="2"/>
    <x v="0"/>
  </r>
  <r>
    <s v="Complete"/>
    <n v="605677"/>
    <s v="105770"/>
    <s v="MATTAPOISETT- MULTI-USE PATH CONSTRUCTION (PENN CENTRAL RIGHT OF WAY), FROM MATTAPOISETT NECK ROAD TO DEPOT STREET (PHASE 1B)"/>
    <s v="5"/>
    <s v="STIP"/>
    <s v=" "/>
    <x v="0"/>
    <x v="0"/>
    <s v="MATTAPOISETT"/>
    <s v="Southeastern Mass"/>
    <x v="6"/>
    <s v="Bikeways"/>
    <s v="Full Beneficial Use"/>
    <s v=""/>
    <d v="2018-09-01T00:00:00"/>
    <s v="2018"/>
    <n v="1"/>
    <d v="2019-02-20T00:00:00"/>
    <d v="2019-04-21T00:00:00"/>
    <d v="2023-07-14T00:00:00"/>
    <n v="1605"/>
    <s v="100% STATE"/>
    <s v="OTHER STATE FUNDS"/>
    <s v="NFA"/>
    <n v="0"/>
    <n v="2560903.5099999998"/>
    <n v="0"/>
    <n v="67630.149999999994"/>
    <n v="0"/>
    <n v="0"/>
    <n v="0"/>
    <n v="2560903.5099999998"/>
    <n v="0"/>
    <n v="0"/>
    <n v="0"/>
    <n v="0"/>
    <n v="0"/>
    <n v="0"/>
    <n v="0"/>
    <n v="0"/>
    <n v="0"/>
    <s v="    "/>
    <s v="    "/>
    <s v="Yes"/>
    <s v="20"/>
    <s v="Municipal"/>
    <s v="HWY"/>
    <n v="3"/>
    <s v="No"/>
    <s v="Highway | Bicycle and Pedestrian"/>
    <s v="3 | Expansion"/>
    <s v="T061"/>
    <d v="2024-03-04T06:31:47"/>
    <x v="2"/>
    <x v="1"/>
  </r>
  <r>
    <s v="Complete"/>
    <n v="605677"/>
    <s v="105770"/>
    <s v="MATTAPOISETT- MULTI-USE PATH CONSTRUCTION (PENN CENTRAL RIGHT OF WAY), FROM MATTAPOISETT NECK ROAD TO DEPOT STREET (PHASE 1B)"/>
    <s v="5"/>
    <s v="STIP"/>
    <s v=" "/>
    <x v="0"/>
    <x v="0"/>
    <s v="MATTAPOISETT"/>
    <s v="Southeastern Mass"/>
    <x v="6"/>
    <s v="Bikeways"/>
    <s v="Full Beneficial Use"/>
    <s v=""/>
    <d v="2018-09-01T00:00:00"/>
    <s v="2018"/>
    <n v="1"/>
    <d v="2019-02-20T00:00:00"/>
    <d v="2019-04-21T00:00:00"/>
    <d v="2023-07-14T00:00:00"/>
    <n v="1605"/>
    <s v="FEDERAL AID"/>
    <s v="FA - Trans. Alternative Prgm (TAP)"/>
    <s v="TAP"/>
    <n v="0.8"/>
    <n v="953282.97"/>
    <n v="0"/>
    <n v="29750"/>
    <n v="8500"/>
    <n v="8500"/>
    <n v="8500"/>
    <n v="961782.97"/>
    <n v="8500"/>
    <n v="0"/>
    <n v="0"/>
    <n v="0"/>
    <n v="0"/>
    <n v="0"/>
    <n v="21250"/>
    <n v="0"/>
    <n v="0"/>
    <s v="    "/>
    <s v="    "/>
    <s v="Yes"/>
    <s v="20"/>
    <s v="Municipal"/>
    <s v="HWY"/>
    <n v="3"/>
    <s v="No"/>
    <s v="Highway | Bicycle and Pedestrian"/>
    <s v="3 | Expansion"/>
    <s v="T061"/>
    <d v="2024-03-04T06:31:47"/>
    <x v="2"/>
    <x v="0"/>
  </r>
  <r>
    <s v="Complete"/>
    <n v="605686"/>
    <s v="73020"/>
    <s v="DISTRICT 5- SCHEDULED &amp; EMERGENCY BRIDGE DECK REPAIRS AT VARIOUS LOCATIONS"/>
    <s v="5"/>
    <s v="FED MT, NFA MT"/>
    <s v=" "/>
    <x v="1"/>
    <x v="1"/>
    <s v="DISTRICT5"/>
    <s v="[District 5]"/>
    <x v="10"/>
    <s v="Bridge Repair &amp; Replacement"/>
    <s v="Final"/>
    <s v=""/>
    <d v="2012-03-17T00:00:00"/>
    <s v="2012"/>
    <n v="1"/>
    <d v="2012-07-17T00:00:00"/>
    <d v="2012-09-15T00:00:00"/>
    <d v="2014-11-30T00:00:00"/>
    <n v="866"/>
    <s v="Undetermined"/>
    <s v="Undetermined"/>
    <s v=""/>
    <n v="0"/>
    <n v="1696814.96"/>
    <n v="0"/>
    <n v="0"/>
    <n v="-44749.99"/>
    <n v="-44749.99"/>
    <n v="-44749.99"/>
    <n v="1652064.97"/>
    <n v="-44749.99"/>
    <n v="0"/>
    <n v="0"/>
    <n v="0"/>
    <n v="0"/>
    <n v="0"/>
    <n v="44749.9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5740"/>
    <s v="105833"/>
    <s v="WORCESTER- INTERSECTION IMPROVEMENTS AT WINTHROP STREET &amp; PROVIDENCE STREET, VERNON STREET &amp; GRANITE STREET "/>
    <s v="3"/>
    <s v="STIP"/>
    <s v=" "/>
    <x v="0"/>
    <x v="0"/>
    <s v="WORCESTER"/>
    <s v="Central Mass"/>
    <x v="11"/>
    <s v="Intersection &amp; Safety"/>
    <s v="Substantially Complete"/>
    <s v=""/>
    <d v="2018-09-08T00:00:00"/>
    <s v="2018"/>
    <n v="1"/>
    <d v="2019-03-21T00:00:00"/>
    <d v="2019-05-20T00:00:00"/>
    <d v="2020-09-11T00:00:00"/>
    <n v="540"/>
    <s v="FEDERAL AID"/>
    <s v="FA - Congestion Mitigation/Air Quality (CMAQ)"/>
    <s v="CMQ"/>
    <n v="0.8"/>
    <n v="1262104.1299999999"/>
    <n v="0"/>
    <n v="150460.87"/>
    <n v="0"/>
    <n v="0"/>
    <n v="0"/>
    <n v="1262104.1299999999"/>
    <n v="0"/>
    <n v="0"/>
    <n v="0"/>
    <n v="0"/>
    <n v="0"/>
    <n v="0"/>
    <n v="0"/>
    <n v="0"/>
    <n v="0"/>
    <s v="    "/>
    <s v="    "/>
    <s v="Yes"/>
    <s v="58.5"/>
    <s v="Municipal"/>
    <s v="HWY"/>
    <n v="4"/>
    <s v="No"/>
    <s v="Highway | Intersection Improvements"/>
    <s v="2 | Modernization"/>
    <s v="T056"/>
    <d v="2024-03-04T06:31:47"/>
    <x v="7"/>
    <x v="0"/>
  </r>
  <r>
    <s v="Complete"/>
    <n v="605740"/>
    <s v="105833"/>
    <s v="WORCESTER- INTERSECTION IMPROVEMENTS AT WINTHROP STREET &amp; PROVIDENCE STREET, VERNON STREET &amp; GRANITE STREET "/>
    <s v="3"/>
    <s v="STIP"/>
    <s v=" "/>
    <x v="0"/>
    <x v="0"/>
    <s v="WORCESTER"/>
    <s v="Central Mass"/>
    <x v="11"/>
    <s v="Intersection &amp; Safety"/>
    <s v="Substantially Complete"/>
    <s v=""/>
    <d v="2018-09-08T00:00:00"/>
    <s v="2018"/>
    <n v="1"/>
    <d v="2019-03-21T00:00:00"/>
    <d v="2019-05-20T00:00:00"/>
    <d v="2020-09-11T00:00:00"/>
    <n v="540"/>
    <s v="FEDERAL AID"/>
    <s v="FA - Hwy Safety Improvement Prgm (HSIP)"/>
    <s v="HSIP"/>
    <n v="0.9"/>
    <n v="429963"/>
    <n v="0"/>
    <n v="41373.25"/>
    <n v="0"/>
    <n v="0"/>
    <n v="0"/>
    <n v="429963"/>
    <n v="0"/>
    <n v="0"/>
    <n v="0"/>
    <n v="0"/>
    <n v="0"/>
    <n v="0"/>
    <n v="0"/>
    <n v="0"/>
    <n v="0"/>
    <s v="    "/>
    <s v="    "/>
    <s v="Yes"/>
    <s v="58.5"/>
    <s v="Municipal"/>
    <s v="HWY"/>
    <n v="4"/>
    <s v="No"/>
    <s v="Highway | Intersection Improvements"/>
    <s v="2 | Modernization"/>
    <s v="T056"/>
    <d v="2024-03-04T06:31:47"/>
    <x v="7"/>
    <x v="0"/>
  </r>
  <r>
    <s v="Complete"/>
    <n v="605740"/>
    <s v="105833"/>
    <s v="WORCESTER- INTERSECTION IMPROVEMENTS AT WINTHROP STREET &amp; PROVIDENCE STREET, VERNON STREET &amp; GRANITE STREET "/>
    <s v="3"/>
    <s v="STIP"/>
    <s v=" "/>
    <x v="0"/>
    <x v="0"/>
    <s v="WORCESTER"/>
    <s v="Central Mass"/>
    <x v="11"/>
    <s v="Intersection &amp; Safety"/>
    <s v="Substantially Complete"/>
    <s v=""/>
    <d v="2018-09-08T00:00:00"/>
    <s v="2018"/>
    <n v="1"/>
    <d v="2019-03-21T00:00:00"/>
    <d v="2019-05-20T00:00:00"/>
    <d v="2020-09-11T00:00:00"/>
    <n v="540"/>
    <s v="100% STATE"/>
    <s v="NFA - Site Specific"/>
    <s v="NFA"/>
    <n v="0"/>
    <n v="2512.4699999999998"/>
    <n v="0"/>
    <n v="52487.53"/>
    <n v="0"/>
    <n v="0"/>
    <n v="0"/>
    <n v="2512.4699999999998"/>
    <n v="0"/>
    <n v="0"/>
    <n v="0"/>
    <n v="0"/>
    <n v="0"/>
    <n v="0"/>
    <n v="0"/>
    <n v="0"/>
    <n v="0"/>
    <s v="    "/>
    <s v="    "/>
    <s v="Yes"/>
    <s v="58.5"/>
    <s v="Municipal"/>
    <s v="HWY"/>
    <n v="4"/>
    <s v="No"/>
    <s v="Highway | Intersection Improvements"/>
    <s v="2 | Modernization"/>
    <s v="T056"/>
    <d v="2024-03-04T06:31:47"/>
    <x v="7"/>
    <x v="1"/>
  </r>
  <r>
    <s v="Complete"/>
    <n v="605740"/>
    <s v="105833"/>
    <s v="WORCESTER- INTERSECTION IMPROVEMENTS AT WINTHROP STREET &amp; PROVIDENCE STREET, VERNON STREET &amp; GRANITE STREET "/>
    <s v="3"/>
    <s v="STIP"/>
    <s v=" "/>
    <x v="0"/>
    <x v="0"/>
    <s v="WORCESTER"/>
    <s v="Central Mass"/>
    <x v="11"/>
    <s v="Intersection &amp; Safety"/>
    <s v="Substantially Complete"/>
    <s v=""/>
    <d v="2018-09-08T00:00:00"/>
    <s v="2018"/>
    <n v="1"/>
    <d v="2019-03-21T00:00:00"/>
    <d v="2019-05-20T00:00:00"/>
    <d v="2020-09-11T00:00:00"/>
    <n v="540"/>
    <s v="FEDERAL AID"/>
    <s v="Surface Transportation Program"/>
    <s v="STP"/>
    <n v="0.8"/>
    <n v="1434768.53"/>
    <n v="1085.69"/>
    <n v="127107.97"/>
    <n v="0"/>
    <n v="0"/>
    <n v="0"/>
    <n v="1434768.53"/>
    <n v="1085.69"/>
    <n v="0"/>
    <n v="0"/>
    <n v="0"/>
    <n v="0"/>
    <n v="0"/>
    <n v="0"/>
    <n v="0"/>
    <n v="0"/>
    <s v="    "/>
    <s v="    "/>
    <s v="Yes"/>
    <s v="58.5"/>
    <s v="Municipal"/>
    <s v="HWY"/>
    <n v="4"/>
    <s v="No"/>
    <s v="Highway | Intersection Improvements"/>
    <s v="2 | Modernization"/>
    <s v="T056"/>
    <d v="2024-03-04T06:31:47"/>
    <x v="7"/>
    <x v="0"/>
  </r>
  <r>
    <s v="Design"/>
    <n v="605743"/>
    <s v=""/>
    <s v="IPSWICH- RESURFACING &amp; RELATED WORK ON CENTRAL &amp; SOUTH MAIN STREETS"/>
    <s v="4"/>
    <s v="STIP"/>
    <s v=" "/>
    <x v="0"/>
    <x v="0"/>
    <s v="IPSWICH"/>
    <s v="Boston Region"/>
    <x v="2"/>
    <s v="Roadway Reconstruction"/>
    <s v="Design"/>
    <s v="25C"/>
    <d v="2026-03-21T00:00:00"/>
    <s v="2026"/>
    <n v="0"/>
    <d v="2026-08-18T00:00:00"/>
    <d v="2026-10-17T00:00:00"/>
    <d v="2028-05-29T00:00:00"/>
    <n v="650"/>
    <s v="100% STATE"/>
    <s v="NFA - Site Specific"/>
    <s v="NFA"/>
    <n v="0"/>
    <n v="0"/>
    <n v="0"/>
    <n v="150000"/>
    <n v="0"/>
    <n v="150000"/>
    <n v="0"/>
    <n v="0"/>
    <n v="0"/>
    <n v="0"/>
    <n v="0"/>
    <n v="67500"/>
    <n v="82500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4-03-04T06:31:47"/>
    <x v="1"/>
    <x v="1"/>
  </r>
  <r>
    <s v="Design"/>
    <n v="605743"/>
    <s v=""/>
    <s v="IPSWICH- RESURFACING &amp; RELATED WORK ON CENTRAL &amp; SOUTH MAIN STREETS"/>
    <s v="4"/>
    <s v="STIP"/>
    <s v=" "/>
    <x v="0"/>
    <x v="0"/>
    <s v="IPSWICH"/>
    <s v="Boston Region"/>
    <x v="2"/>
    <s v="Roadway Reconstruction"/>
    <s v="Design"/>
    <s v="25C"/>
    <d v="2026-03-21T00:00:00"/>
    <s v="2026"/>
    <n v="0"/>
    <d v="2026-08-18T00:00:00"/>
    <d v="2026-10-17T00:00:00"/>
    <d v="2028-05-29T00:00:00"/>
    <n v="650"/>
    <s v="FEDERAL AID"/>
    <s v="FA - Trans. Alternative Prgm (TAP)"/>
    <s v="TAP"/>
    <n v="0.8"/>
    <n v="0"/>
    <n v="0"/>
    <n v="1793805.75"/>
    <n v="0"/>
    <n v="1793805.75"/>
    <n v="0"/>
    <n v="0"/>
    <n v="0"/>
    <n v="0"/>
    <n v="0"/>
    <n v="807212.58750000002"/>
    <n v="986593.16249999998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4-03-04T06:31:47"/>
    <x v="1"/>
    <x v="0"/>
  </r>
  <r>
    <s v="Design"/>
    <n v="605743"/>
    <s v=""/>
    <s v="IPSWICH- RESURFACING &amp; RELATED WORK ON CENTRAL &amp; SOUTH MAIN STREETS"/>
    <s v="4"/>
    <s v="STIP"/>
    <s v=" "/>
    <x v="0"/>
    <x v="0"/>
    <s v="IPSWICH"/>
    <s v="Boston Region"/>
    <x v="2"/>
    <s v="Roadway Reconstruction"/>
    <s v="Design"/>
    <s v="25C"/>
    <d v="2026-03-21T00:00:00"/>
    <s v="2026"/>
    <n v="0"/>
    <d v="2026-08-18T00:00:00"/>
    <d v="2026-10-17T00:00:00"/>
    <d v="2028-05-29T00:00:00"/>
    <n v="650"/>
    <s v="FEDERAL AID"/>
    <s v="FA - Surface Trans. Block Grant (STBG)"/>
    <s v="STBG"/>
    <n v="0.8"/>
    <n v="0"/>
    <n v="0"/>
    <n v="10757332.875"/>
    <n v="0"/>
    <n v="10757332.8751"/>
    <n v="0"/>
    <n v="0"/>
    <n v="0"/>
    <n v="0"/>
    <n v="0"/>
    <n v="4840799.7938000001"/>
    <n v="5916533.0812999997"/>
    <n v="0"/>
    <n v="-1E-4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5820"/>
    <s v="105829"/>
    <s v="WORCESTER- BLACKSTONE RIVER BIKEWAY (SEGMENT 7), INCLUDING BRIDGE REHAB, W-44-041, MCGRATH BOULEVARD OVER MADISON STREET"/>
    <s v="3"/>
    <s v="STIP"/>
    <s v=" "/>
    <x v="0"/>
    <x v="0"/>
    <s v="WORCESTER"/>
    <s v="Central Mass"/>
    <x v="6"/>
    <s v="Bikeways"/>
    <s v="Active"/>
    <s v=""/>
    <d v="2018-09-08T00:00:00"/>
    <s v="2018"/>
    <n v="1"/>
    <d v="2019-03-29T00:00:00"/>
    <d v="2019-05-28T00:00:00"/>
    <d v="2021-08-23T00:00:00"/>
    <n v="878"/>
    <s v="FEDERAL AID"/>
    <s v="FA - Congestion Mitigation/Air Quality (CMAQ)"/>
    <s v="CMQ"/>
    <n v="0.8"/>
    <n v="1908967.08"/>
    <n v="0"/>
    <n v="212712.92"/>
    <n v="0"/>
    <n v="0"/>
    <n v="0"/>
    <n v="1908967.08"/>
    <n v="0"/>
    <n v="0"/>
    <n v="0"/>
    <n v="0"/>
    <n v="0"/>
    <n v="0"/>
    <n v="0"/>
    <n v="0"/>
    <n v="0"/>
    <s v="    "/>
    <s v="    "/>
    <s v="Yes"/>
    <s v="67"/>
    <s v="Municipal"/>
    <s v="HWY"/>
    <n v="3"/>
    <s v="No"/>
    <s v="Highway | Bicycle and Pedestrian"/>
    <s v="3 | Expansion"/>
    <s v="T061"/>
    <d v="2024-03-04T06:31:47"/>
    <x v="7"/>
    <x v="0"/>
  </r>
  <r>
    <s v="Construction"/>
    <n v="605820"/>
    <s v="105829"/>
    <s v="WORCESTER- BLACKSTONE RIVER BIKEWAY (SEGMENT 7), INCLUDING BRIDGE REHAB, W-44-041, MCGRATH BOULEVARD OVER MADISON STREET"/>
    <s v="3"/>
    <s v="STIP"/>
    <s v=" "/>
    <x v="0"/>
    <x v="0"/>
    <s v="WORCESTER"/>
    <s v="Central Mass"/>
    <x v="6"/>
    <s v="Bikeways"/>
    <s v="Active"/>
    <s v=""/>
    <d v="2018-09-08T00:00:00"/>
    <s v="2018"/>
    <n v="1"/>
    <d v="2019-03-29T00:00:00"/>
    <d v="2019-05-28T00:00:00"/>
    <d v="2021-08-23T00:00:00"/>
    <n v="878"/>
    <s v="100% STATE"/>
    <s v="NFA - Site Specific"/>
    <s v="NFA"/>
    <n v="0"/>
    <n v="3007.6"/>
    <n v="0"/>
    <n v="91331.34"/>
    <n v="0"/>
    <n v="0"/>
    <n v="0"/>
    <n v="3007.6"/>
    <n v="0"/>
    <n v="0"/>
    <n v="0"/>
    <n v="0"/>
    <n v="0"/>
    <n v="0"/>
    <n v="0"/>
    <n v="0"/>
    <n v="0"/>
    <s v="    "/>
    <s v="    "/>
    <s v="Yes"/>
    <s v="67"/>
    <s v="Municipal"/>
    <s v="HWY"/>
    <n v="3"/>
    <s v="No"/>
    <s v="Highway | Bicycle and Pedestrian"/>
    <s v="3 | Expansion"/>
    <s v="T061"/>
    <d v="2024-03-04T06:31:47"/>
    <x v="7"/>
    <x v="1"/>
  </r>
  <r>
    <s v="Construction"/>
    <n v="605820"/>
    <s v="105829"/>
    <s v="WORCESTER- BLACKSTONE RIVER BIKEWAY (SEGMENT 7), INCLUDING BRIDGE REHAB, W-44-041, MCGRATH BOULEVARD OVER MADISON STREET"/>
    <s v="3"/>
    <s v="STIP"/>
    <s v=" "/>
    <x v="0"/>
    <x v="0"/>
    <s v="WORCESTER"/>
    <s v="Central Mass"/>
    <x v="6"/>
    <s v="Bikeways"/>
    <s v="Active"/>
    <s v=""/>
    <d v="2018-09-08T00:00:00"/>
    <s v="2018"/>
    <n v="1"/>
    <d v="2019-03-29T00:00:00"/>
    <d v="2019-05-28T00:00:00"/>
    <d v="2021-08-23T00:00:00"/>
    <n v="878"/>
    <s v="FEDERAL AID"/>
    <s v="FA - High Priority Projects (HPP) 1 "/>
    <s v="HPP"/>
    <n v="0.8"/>
    <n v="4565636.4000000004"/>
    <n v="39516.29"/>
    <n v="322657.5"/>
    <n v="0"/>
    <n v="0"/>
    <n v="0"/>
    <n v="4565636.4000000004"/>
    <n v="39516.29"/>
    <n v="0"/>
    <n v="0"/>
    <n v="0"/>
    <n v="0"/>
    <n v="0"/>
    <n v="0"/>
    <n v="0"/>
    <n v="0"/>
    <s v="    "/>
    <s v="    "/>
    <s v="Yes"/>
    <s v="67"/>
    <s v="Municipal"/>
    <s v="HWY"/>
    <n v="3"/>
    <s v="No"/>
    <s v="Highway | Bicycle and Pedestrian"/>
    <s v="3 | Expansion"/>
    <s v="T061"/>
    <d v="2024-03-04T06:31:47"/>
    <x v="7"/>
    <x v="0"/>
  </r>
  <r>
    <s v="Construction"/>
    <n v="605843"/>
    <s v="121398"/>
    <s v="NORTH ADAMS- BRIDGE REPLACEMENT, N-14-016, ROUTE 2 OVER THE HOOSIC RIVER"/>
    <s v="1"/>
    <s v="BR ON, PODI, STIP"/>
    <s v=" "/>
    <x v="0"/>
    <x v="0"/>
    <s v="NORTH ADAMS"/>
    <s v="Berkshire Region"/>
    <x v="1"/>
    <s v="Bridge Repair &amp; Replacement"/>
    <s v="Active"/>
    <s v=""/>
    <d v="2023-02-11T00:00:00"/>
    <s v="2023"/>
    <n v="1"/>
    <d v="2023-05-22T00:00:00"/>
    <d v="2023-07-21T00:00:00"/>
    <d v="2028-06-01T00:00:00"/>
    <n v="1837"/>
    <s v="100% STATE"/>
    <s v="NFA - Site Specific"/>
    <s v="NFA"/>
    <n v="0"/>
    <n v="312.5"/>
    <n v="312.5"/>
    <n v="250267.5"/>
    <n v="227341.35920000001"/>
    <n v="227341.35930000001"/>
    <n v="26412.186699999998"/>
    <n v="26724.686699999998"/>
    <n v="26724.686699999998"/>
    <n v="55915.115400000002"/>
    <n v="50294.570099999997"/>
    <n v="56610.999600000003"/>
    <n v="38108.487500000003"/>
    <n v="0"/>
    <n v="22926.140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Construction"/>
    <n v="605843"/>
    <s v="121398"/>
    <s v="NORTH ADAMS- BRIDGE REPLACEMENT, N-14-016, ROUTE 2 OVER THE HOOSIC RIVER"/>
    <s v="1"/>
    <s v="BR ON, PODI, STIP"/>
    <s v=" "/>
    <x v="0"/>
    <x v="0"/>
    <s v="NORTH ADAMS"/>
    <s v="Berkshire Region"/>
    <x v="1"/>
    <s v="Bridge Repair &amp; Replacement"/>
    <s v="Active"/>
    <s v=""/>
    <d v="2023-02-11T00:00:00"/>
    <s v="2023"/>
    <n v="1"/>
    <d v="2023-05-22T00:00:00"/>
    <d v="2023-07-21T00:00:00"/>
    <d v="2028-06-01T00:00:00"/>
    <n v="1837"/>
    <s v="FEDERAL AID"/>
    <s v="FA - Ntl. Hwy Perform. Prgm (NHPP) - On-System Bridge"/>
    <s v="NHPP"/>
    <n v="0.8"/>
    <n v="2271147.66"/>
    <n v="2131717.66"/>
    <n v="15402132.699999999"/>
    <n v="14169485.740800001"/>
    <n v="14169485.740700001"/>
    <n v="1646190.1333000001"/>
    <n v="3917337.7933"/>
    <n v="3777907.7933"/>
    <n v="3485016.6845999998"/>
    <n v="3134705.4298999999"/>
    <n v="3528389.0003999998"/>
    <n v="2375184.4925000002"/>
    <n v="0"/>
    <n v="1232646.959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05850"/>
    <s v=""/>
    <s v="ARLINGTON- CONSTRUCTION OF A NEW DISTRICT FOUR ADMINISTRATION BUILDING ON APPLETON STREET"/>
    <s v="4"/>
    <s v="NFA CIP"/>
    <s v=" "/>
    <x v="0"/>
    <x v="0"/>
    <s v="ARLINGTON"/>
    <s v="Boston Region"/>
    <x v="12"/>
    <s v="Facilities"/>
    <s v="Design"/>
    <s v="FINAL"/>
    <d v="2024-05-25T00:00:00"/>
    <s v="2024"/>
    <n v="0"/>
    <d v="2024-10-22T00:00:00"/>
    <d v="2024-12-21T00:00:00"/>
    <d v="2026-10-22T00:00:00"/>
    <n v="730"/>
    <s v="100% STATE"/>
    <s v="NFA - Site Specific"/>
    <s v="NFA"/>
    <n v="0"/>
    <n v="0"/>
    <n v="0"/>
    <n v="48071745.131999999"/>
    <n v="0"/>
    <n v="48071745.131999999"/>
    <n v="0"/>
    <n v="0"/>
    <n v="0"/>
    <n v="14630531.1271"/>
    <n v="25080910.503699999"/>
    <n v="8360303.5011999998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"/>
    <x v="1"/>
  </r>
  <r>
    <s v="Design"/>
    <n v="605857"/>
    <s v=""/>
    <s v="NORWOOD- INTERSECTION IMPROVEMENTS @ ROUTE 1 &amp; UNIVERSITY AVENUE/EVERETT STREET "/>
    <s v="5"/>
    <s v="AC, STIP"/>
    <s v=" "/>
    <x v="0"/>
    <x v="0"/>
    <s v="NORWOOD"/>
    <s v="Boston Region"/>
    <x v="11"/>
    <s v="Intersection &amp; Safety"/>
    <s v="Design"/>
    <s v="25C"/>
    <d v="2025-11-15T00:00:00"/>
    <s v="2026"/>
    <n v="0"/>
    <d v="2026-04-14T00:00:00"/>
    <d v="2026-06-13T00:00:00"/>
    <d v="2028-04-03T00:00:00"/>
    <n v="720"/>
    <s v="100% STATE"/>
    <s v="NFA - Site Specific"/>
    <s v="NFA"/>
    <n v="0"/>
    <n v="0"/>
    <n v="0"/>
    <n v="333350"/>
    <n v="0"/>
    <n v="333350"/>
    <n v="0"/>
    <n v="0"/>
    <n v="0"/>
    <n v="0"/>
    <n v="14493.478300000001"/>
    <n v="173921.73910000001"/>
    <n v="144934.78260000001"/>
    <n v="0"/>
    <n v="0"/>
    <n v="0"/>
    <n v="0"/>
    <s v="    "/>
    <s v="    "/>
    <s v="Yes"/>
    <s v="59"/>
    <s v="Municipal"/>
    <s v="HWY"/>
    <n v="2"/>
    <s v="No"/>
    <s v="Highway | Intersection Improvements"/>
    <s v="2 | Modernization"/>
    <s v="T056"/>
    <d v="2024-03-04T06:31:47"/>
    <x v="1"/>
    <x v="1"/>
  </r>
  <r>
    <s v="Design"/>
    <n v="605857"/>
    <s v=""/>
    <s v="NORWOOD- INTERSECTION IMPROVEMENTS @ ROUTE 1 &amp; UNIVERSITY AVENUE/EVERETT STREET "/>
    <s v="5"/>
    <s v="AC, STIP"/>
    <s v=" "/>
    <x v="0"/>
    <x v="0"/>
    <s v="NORWOOD"/>
    <s v="Boston Region"/>
    <x v="11"/>
    <s v="Intersection &amp; Safety"/>
    <s v="Design"/>
    <s v="25C"/>
    <d v="2025-11-15T00:00:00"/>
    <s v="2026"/>
    <n v="0"/>
    <d v="2026-04-14T00:00:00"/>
    <d v="2026-06-13T00:00:00"/>
    <d v="2028-04-03T00:00:00"/>
    <n v="720"/>
    <s v="FEDERAL AID"/>
    <s v="FA - Surface Trans. Block Grant (STBG)"/>
    <s v="STBG"/>
    <n v="0.8"/>
    <n v="0"/>
    <n v="0"/>
    <n v="28142000"/>
    <n v="0"/>
    <n v="28142000"/>
    <n v="0"/>
    <n v="0"/>
    <n v="0"/>
    <n v="0"/>
    <n v="1223565.2174"/>
    <n v="14682782.6087"/>
    <n v="12235652.173900001"/>
    <n v="0"/>
    <n v="0"/>
    <n v="0"/>
    <n v="0"/>
    <s v="    "/>
    <s v="    "/>
    <s v="Yes"/>
    <s v="59"/>
    <s v="Municipal"/>
    <s v="HWY"/>
    <n v="2"/>
    <s v="No"/>
    <s v="Highway | Intersection Improvements"/>
    <s v="2 | Modernization"/>
    <s v="T056"/>
    <d v="2024-03-04T06:31:47"/>
    <x v="1"/>
    <x v="0"/>
  </r>
  <r>
    <s v="Construction"/>
    <n v="605888"/>
    <s v="112402"/>
    <s v="TAUNTON- INTERCHANGE IMPROVEMENTS AT ROUTES 24 &amp; 140, INCLUDING REPLACING T-01-045 AND T-01-046"/>
    <s v="5"/>
    <s v="AC, PODI, STIP-AI"/>
    <s v=" "/>
    <x v="0"/>
    <x v="0"/>
    <s v="TAUNTON"/>
    <s v="Southeastern Mass"/>
    <x v="13"/>
    <s v="Roadway Reconstruction"/>
    <s v="Active"/>
    <s v=""/>
    <d v="2020-08-08T00:00:00"/>
    <s v="2020"/>
    <n v="1"/>
    <d v="2021-02-17T00:00:00"/>
    <d v="2021-04-18T00:00:00"/>
    <d v="2027-06-08T00:00:00"/>
    <n v="2302"/>
    <s v="FEDERAL AID"/>
    <s v="FA - High Priority Projects (HPP)"/>
    <s v="HPP"/>
    <n v="0.8"/>
    <n v="4189893.95"/>
    <n v="44929.01"/>
    <n v="7431877.5300000003"/>
    <n v="6707793.5966999996"/>
    <n v="6707793.5966999996"/>
    <n v="611091.52509999997"/>
    <n v="4800985.4751000004"/>
    <n v="656020.53509999998"/>
    <n v="1555266.1906999999"/>
    <n v="1594729.1917000001"/>
    <n v="1944615.2368000001"/>
    <n v="1002091.4524"/>
    <n v="0"/>
    <n v="724083.93330000003"/>
    <n v="0"/>
    <n v="0"/>
    <s v="    "/>
    <s v="    "/>
    <s v="Yes"/>
    <s v="61.5"/>
    <s v="MassDOT"/>
    <s v="HWY"/>
    <n v="7"/>
    <s v="No"/>
    <s v="Highway | Capacity"/>
    <s v="3 | Expansion"/>
    <s v="T060"/>
    <d v="2024-03-04T06:31:47"/>
    <x v="2"/>
    <x v="0"/>
  </r>
  <r>
    <s v="Construction"/>
    <n v="605888"/>
    <s v="112402"/>
    <s v="TAUNTON- INTERCHANGE IMPROVEMENTS AT ROUTES 24 &amp; 140, INCLUDING REPLACING T-01-045 AND T-01-046"/>
    <s v="5"/>
    <s v="AC, PODI, STIP-AI"/>
    <s v=" "/>
    <x v="0"/>
    <x v="0"/>
    <s v="TAUNTON"/>
    <s v="Southeastern Mass"/>
    <x v="13"/>
    <s v="Roadway Reconstruction"/>
    <s v="Active"/>
    <s v=""/>
    <d v="2020-08-08T00:00:00"/>
    <s v="2020"/>
    <n v="1"/>
    <d v="2021-02-17T00:00:00"/>
    <d v="2021-04-18T00:00:00"/>
    <d v="2027-06-08T00:00:00"/>
    <n v="2302"/>
    <s v="100% STATE"/>
    <s v="NFA - Site Specific"/>
    <s v="NFA"/>
    <n v="0"/>
    <n v="27638.69"/>
    <n v="567.96"/>
    <n v="1510071.31"/>
    <n v="1478087.8251"/>
    <n v="1478087.825"/>
    <n v="134656.3412"/>
    <n v="162295.0312"/>
    <n v="135224.30119999999"/>
    <n v="342708.81890000001"/>
    <n v="351404.64130000002"/>
    <n v="428503.36170000001"/>
    <n v="220814.66190000001"/>
    <n v="0"/>
    <n v="31983.485000000001"/>
    <n v="0"/>
    <n v="0"/>
    <s v="    "/>
    <s v="    "/>
    <s v="Yes"/>
    <s v="61.5"/>
    <s v="MassDOT"/>
    <s v="HWY"/>
    <n v="7"/>
    <s v="No"/>
    <s v="Highway | Capacity"/>
    <s v="3 | Expansion"/>
    <s v="T060"/>
    <d v="2024-03-04T06:31:47"/>
    <x v="2"/>
    <x v="1"/>
  </r>
  <r>
    <s v="Construction"/>
    <n v="605888"/>
    <s v="112402"/>
    <s v="TAUNTON- INTERCHANGE IMPROVEMENTS AT ROUTES 24 &amp; 140, INCLUDING REPLACING T-01-045 AND T-01-046"/>
    <s v="5"/>
    <s v="AC, PODI, STIP-AI"/>
    <s v=" "/>
    <x v="0"/>
    <x v="0"/>
    <s v="TAUNTON"/>
    <s v="Southeastern Mass"/>
    <x v="13"/>
    <s v="Roadway Reconstruction"/>
    <s v="Active"/>
    <s v=""/>
    <d v="2020-08-08T00:00:00"/>
    <s v="2020"/>
    <n v="1"/>
    <d v="2021-02-17T00:00:00"/>
    <d v="2021-04-18T00:00:00"/>
    <d v="2027-06-08T00:00:00"/>
    <n v="2302"/>
    <s v="FEDERAL AID"/>
    <s v="FA - Ntl. Hwy Perform. Prgm (NHPP) - On-System Bridge"/>
    <s v="NHPP"/>
    <n v="0.8"/>
    <n v="10859620.9"/>
    <n v="368855.09"/>
    <n v="33923723.82"/>
    <n v="30337916.1886"/>
    <n v="30337916.1886"/>
    <n v="2763836.3054999998"/>
    <n v="13623457.205499999"/>
    <n v="3132691.3954999996"/>
    <n v="7034136.4358999999"/>
    <n v="7212619.1516000004"/>
    <n v="8795078.9218000006"/>
    <n v="4532245.3738000002"/>
    <n v="0"/>
    <n v="3585807.6313999998"/>
    <n v="0"/>
    <n v="0"/>
    <s v="    "/>
    <s v="    "/>
    <s v="Yes"/>
    <s v="61.5"/>
    <s v="MassDOT"/>
    <s v="HWY"/>
    <n v="7"/>
    <s v="No"/>
    <s v="Highway | Capacity"/>
    <s v="3 | Expansion"/>
    <s v="T060"/>
    <d v="2024-03-04T06:31:47"/>
    <x v="2"/>
    <x v="0"/>
  </r>
  <r>
    <s v="Construction"/>
    <n v="605888"/>
    <s v="112402"/>
    <s v="TAUNTON- INTERCHANGE IMPROVEMENTS AT ROUTES 24 &amp; 140, INCLUDING REPLACING T-01-045 AND T-01-046"/>
    <s v="5"/>
    <s v="AC, PODI, STIP-AI"/>
    <s v=" "/>
    <x v="0"/>
    <x v="0"/>
    <s v="TAUNTON"/>
    <s v="Southeastern Mass"/>
    <x v="13"/>
    <s v="Roadway Reconstruction"/>
    <s v="Active"/>
    <s v=""/>
    <d v="2020-08-08T00:00:00"/>
    <s v="2020"/>
    <n v="1"/>
    <d v="2021-02-17T00:00:00"/>
    <d v="2021-04-18T00:00:00"/>
    <d v="2027-06-08T00:00:00"/>
    <n v="2302"/>
    <s v="Rail Enhancement Program (REP)"/>
    <s v="Other - Rail Enhancement Prgm (REP)"/>
    <s v="REP"/>
    <n v="0"/>
    <n v="2897143.93"/>
    <n v="159648.26999999999"/>
    <n v="22334010.82"/>
    <n v="18845999.134399999"/>
    <n v="18845999.134500001"/>
    <n v="1716902.9110999999"/>
    <n v="4614046.8410999998"/>
    <n v="1876551.1810999999"/>
    <n v="4369625.4007000001"/>
    <n v="4480499.3673"/>
    <n v="5463527.8415000001"/>
    <n v="2815443.6139000002"/>
    <n v="0"/>
    <n v="3488011.6855000001"/>
    <n v="0"/>
    <n v="0"/>
    <s v="    "/>
    <s v="    "/>
    <s v="Yes"/>
    <s v="61.5"/>
    <s v="MassDOT"/>
    <s v="HWY"/>
    <n v="7"/>
    <s v="No"/>
    <s v="Highway | Capacity"/>
    <s v="3 | Expansion"/>
    <s v="T060"/>
    <d v="2024-03-04T06:31:47"/>
    <x v="2"/>
    <x v="1"/>
  </r>
  <r>
    <s v="Construction"/>
    <n v="605888"/>
    <s v="112402"/>
    <s v="TAUNTON- INTERCHANGE IMPROVEMENTS AT ROUTES 24 &amp; 140, INCLUDING REPLACING T-01-045 AND T-01-046"/>
    <s v="5"/>
    <s v="AC, PODI, STIP-AI"/>
    <s v=" "/>
    <x v="0"/>
    <x v="0"/>
    <s v="TAUNTON"/>
    <s v="Southeastern Mass"/>
    <x v="13"/>
    <s v="Roadway Reconstruction"/>
    <s v="Active"/>
    <s v=""/>
    <d v="2020-08-08T00:00:00"/>
    <s v="2020"/>
    <n v="1"/>
    <d v="2021-02-17T00:00:00"/>
    <d v="2021-04-18T00:00:00"/>
    <d v="2027-06-08T00:00:00"/>
    <n v="2302"/>
    <s v="FEDERAL AID"/>
    <s v="FA - High Priority Projects (HPP) 1 "/>
    <s v="HPP"/>
    <n v="0.8"/>
    <n v="355120"/>
    <n v="0"/>
    <n v="3265456.41"/>
    <n v="2874121.6449000002"/>
    <n v="2874121.6447000001"/>
    <n v="261837.4215"/>
    <n v="616957.42150000005"/>
    <n v="261837.4215"/>
    <n v="666392.63080000004"/>
    <n v="683301.53890000004"/>
    <n v="833218.95079999999"/>
    <n v="429371.10269999999"/>
    <n v="0"/>
    <n v="391334.76530000003"/>
    <n v="0"/>
    <n v="0"/>
    <s v="    "/>
    <s v="    "/>
    <s v="Yes"/>
    <s v="61.5"/>
    <s v="MassDOT"/>
    <s v="HWY"/>
    <n v="7"/>
    <s v="No"/>
    <s v="Highway | Capacity"/>
    <s v="3 | Expansion"/>
    <s v="T060"/>
    <d v="2024-03-04T06:31:47"/>
    <x v="2"/>
    <x v="0"/>
  </r>
  <r>
    <s v="Construction"/>
    <n v="605888"/>
    <s v="112402"/>
    <s v="TAUNTON- INTERCHANGE IMPROVEMENTS AT ROUTES 24 &amp; 140, INCLUDING REPLACING T-01-045 AND T-01-046"/>
    <s v="5"/>
    <s v="AC, PODI, STIP-AI"/>
    <s v=" "/>
    <x v="0"/>
    <x v="0"/>
    <s v="TAUNTON"/>
    <s v="Southeastern Mass"/>
    <x v="13"/>
    <s v="Roadway Reconstruction"/>
    <s v="Active"/>
    <s v=""/>
    <d v="2020-08-08T00:00:00"/>
    <s v="2020"/>
    <n v="1"/>
    <d v="2021-02-17T00:00:00"/>
    <d v="2021-04-18T00:00:00"/>
    <d v="2027-06-08T00:00:00"/>
    <n v="2302"/>
    <s v="FEDERAL AID"/>
    <s v="FA - Hwy Infrast. Prgm (HIP) - Non-Interstate"/>
    <s v="HIP"/>
    <n v="0.8"/>
    <n v="4911368.76"/>
    <n v="64745.25"/>
    <n v="27718084.469999999"/>
    <n v="24756022.861099999"/>
    <n v="24756022.861000001"/>
    <n v="2255316.2299000002"/>
    <n v="7166684.9899000004"/>
    <n v="2320061.4799000002"/>
    <n v="5739921.0061999997"/>
    <n v="5885564.5685999999"/>
    <n v="7176866.5158000002"/>
    <n v="3698354.5405000001"/>
    <n v="0"/>
    <n v="2962061.6090000002"/>
    <n v="0"/>
    <n v="0"/>
    <s v="    "/>
    <s v="    "/>
    <s v="Yes"/>
    <s v="61.5"/>
    <s v="MassDOT"/>
    <s v="HWY"/>
    <n v="7"/>
    <s v="No"/>
    <s v="Highway | Capacity"/>
    <s v="3 | Expansion"/>
    <s v="T060"/>
    <d v="2024-03-04T06:31:47"/>
    <x v="2"/>
    <x v="0"/>
  </r>
  <r>
    <s v="Construction"/>
    <n v="605888"/>
    <s v="112402"/>
    <s v="TAUNTON- INTERCHANGE IMPROVEMENTS AT ROUTES 24 &amp; 140, INCLUDING REPLACING T-01-045 AND T-01-046"/>
    <s v="5"/>
    <s v="AC, PODI, STIP-AI"/>
    <s v=" "/>
    <x v="0"/>
    <x v="0"/>
    <s v="TAUNTON"/>
    <s v="Southeastern Mass"/>
    <x v="13"/>
    <s v="Roadway Reconstruction"/>
    <s v="Active"/>
    <s v=""/>
    <d v="2020-08-08T00:00:00"/>
    <s v="2020"/>
    <n v="1"/>
    <d v="2021-02-17T00:00:00"/>
    <d v="2021-04-18T00:00:00"/>
    <d v="2027-06-08T00:00:00"/>
    <n v="2302"/>
    <s v="FEDERAL AID"/>
    <s v="FA - Hwy Infrast. Prgm (HIPBR) - Bridge"/>
    <s v="HIP"/>
    <n v="0.8"/>
    <n v="947917.61"/>
    <n v="55560"/>
    <n v="14099269.49"/>
    <n v="12597152.7491"/>
    <n v="12597152.7491"/>
    <n v="1147622.2657000001"/>
    <n v="2095539.8757"/>
    <n v="1203182.2657000001"/>
    <n v="2920770.5167"/>
    <n v="2994881.5405999999"/>
    <n v="3651963.1713999999"/>
    <n v="1881915.2546999999"/>
    <n v="0"/>
    <n v="1502116.7409000001"/>
    <n v="0"/>
    <n v="0"/>
    <s v="    "/>
    <s v="    "/>
    <s v="Yes"/>
    <s v="61.5"/>
    <s v="MassDOT"/>
    <s v="HWY"/>
    <n v="7"/>
    <s v="No"/>
    <s v="Highway | Capacity"/>
    <s v="3 | Expansion"/>
    <s v="T060"/>
    <d v="2024-03-04T06:31:47"/>
    <x v="2"/>
    <x v="0"/>
  </r>
  <r>
    <s v="Construction"/>
    <n v="605957"/>
    <s v="98626"/>
    <s v="BOSTON- CHELSEA- DECK REHABILITATION ON TOBIN BRIDGE, B-16-017, FROM C4 TO C30 (PHASE VII) INCLUDING STRUCTURAL STEEL REPAIRS TO CHELSEA CROSS-GIRDERS &amp; RELATED WORK TO EVERETT STREET ON-RAMP, CLEANING AND PAINTING, DRY STANDPIPE INSTALLATION"/>
    <s v="6"/>
    <s v="PV-C, TOB"/>
    <s v=" "/>
    <x v="0"/>
    <x v="0"/>
    <s v="BOSTON - CHELSEA"/>
    <s v="Boston Region"/>
    <x v="5"/>
    <s v="Bridge Repair &amp; Replacement"/>
    <s v="Active"/>
    <s v=""/>
    <d v="2016-10-22T00:00:00"/>
    <s v="2017"/>
    <n v="1"/>
    <d v="2017-10-19T00:00:00"/>
    <d v="2017-12-18T00:00:00"/>
    <d v="2020-11-29T00:00:00"/>
    <n v="1137"/>
    <s v="TOBIN BRIDGE"/>
    <s v="Tolls - Tobin Bridge (Tobin) - Site Specific"/>
    <s v="NFA"/>
    <n v="0"/>
    <n v="43596823.549999997"/>
    <n v="0"/>
    <n v="0"/>
    <n v="60000"/>
    <n v="60000"/>
    <n v="60000"/>
    <n v="43656823.549999997"/>
    <n v="60000"/>
    <n v="0"/>
    <n v="0"/>
    <n v="0"/>
    <n v="0"/>
    <n v="0"/>
    <n v="-6000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Construction"/>
    <n v="605959"/>
    <s v="122602"/>
    <s v="BOSTON- CHELSEA- STRUCTURAL CLEANING &amp; PAINTING, STEEL &amp; CONCRETE REPAIRS ON TOBIN BRIDGE, B-16-017"/>
    <s v="6"/>
    <s v="FED MT, MHS, TOB"/>
    <s v=" "/>
    <x v="0"/>
    <x v="1"/>
    <s v="BOSTON - CHELSEA"/>
    <s v="Boston Region"/>
    <x v="14"/>
    <s v=""/>
    <s v="Active"/>
    <s v=""/>
    <d v="2023-06-24T00:00:00"/>
    <s v="2023"/>
    <n v="1"/>
    <d v="2023-10-25T00:00:00"/>
    <d v="2023-12-24T00:00:00"/>
    <d v="2027-11-12T00:00:00"/>
    <n v="1479"/>
    <s v="TOBIN BRIDGE"/>
    <s v="Tolls - Tobin Bridge (Tobin) - Site Specific"/>
    <s v="NFA"/>
    <n v="0"/>
    <n v="12597366.140000001"/>
    <n v="12597366.140000001"/>
    <n v="115319621.90000001"/>
    <n v="98947840.840000004"/>
    <n v="98947840.840000004"/>
    <n v="52633.84"/>
    <n v="12649999.98"/>
    <n v="12649999.98"/>
    <n v="20895207"/>
    <n v="32000000"/>
    <n v="32000000"/>
    <n v="14000000"/>
    <n v="0"/>
    <n v="16371781.060000001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Design"/>
    <n v="605966"/>
    <s v=""/>
    <s v="LOWELL- RECONSTRUCTION &amp; RELATED WORK ON VFW HIGHWAY"/>
    <s v="4"/>
    <s v="STIP"/>
    <s v=" "/>
    <x v="0"/>
    <x v="0"/>
    <s v="LOWELL"/>
    <s v="Northern Middlesex"/>
    <x v="4"/>
    <s v="Roadway Reconstruction"/>
    <s v="Design"/>
    <s v="100C"/>
    <d v="2024-11-30T00:00:00"/>
    <s v="2025"/>
    <n v="0"/>
    <d v="2025-04-29T00:00:00"/>
    <d v="2025-06-28T00:00:00"/>
    <d v="2027-05-13T00:00:00"/>
    <n v="744"/>
    <s v="100% STATE"/>
    <s v="NFA - Site Specific"/>
    <s v="NFA"/>
    <n v="0"/>
    <n v="0"/>
    <n v="0"/>
    <n v="375267.3"/>
    <n v="0"/>
    <n v="375267.3"/>
    <n v="0"/>
    <n v="0"/>
    <n v="0"/>
    <n v="15636.137500000001"/>
    <n v="187633.65"/>
    <n v="171997.51250000001"/>
    <n v="0"/>
    <n v="0"/>
    <n v="0"/>
    <n v="0"/>
    <n v="0"/>
    <s v="    "/>
    <s v="    "/>
    <s v="Yes"/>
    <s v="58.5"/>
    <s v="MassDOT"/>
    <s v="HWY"/>
    <n v="3"/>
    <s v="No"/>
    <s v="Highway | Roadway Reconstruction"/>
    <s v="2 | Modernization"/>
    <s v="T055"/>
    <d v="2024-03-04T06:31:47"/>
    <x v="8"/>
    <x v="1"/>
  </r>
  <r>
    <s v="Design"/>
    <n v="605966"/>
    <s v=""/>
    <s v="LOWELL- RECONSTRUCTION &amp; RELATED WORK ON VFW HIGHWAY"/>
    <s v="4"/>
    <s v="STIP"/>
    <s v=" "/>
    <x v="0"/>
    <x v="0"/>
    <s v="LOWELL"/>
    <s v="Northern Middlesex"/>
    <x v="4"/>
    <s v="Roadway Reconstruction"/>
    <s v="Design"/>
    <s v="100C"/>
    <d v="2024-11-30T00:00:00"/>
    <s v="2025"/>
    <n v="0"/>
    <d v="2025-04-29T00:00:00"/>
    <d v="2025-06-28T00:00:00"/>
    <d v="2027-05-13T00:00:00"/>
    <n v="744"/>
    <s v="FEDERAL AID"/>
    <s v="FA - Trans. Alternative Prgm (TAP)"/>
    <s v="TAP"/>
    <n v="0.8"/>
    <n v="0"/>
    <n v="0"/>
    <n v="277528.68"/>
    <n v="0"/>
    <n v="277528.68"/>
    <n v="0"/>
    <n v="0"/>
    <n v="0"/>
    <n v="11563.695"/>
    <n v="138764.34"/>
    <n v="127200.645"/>
    <n v="0"/>
    <n v="0"/>
    <n v="0"/>
    <n v="0"/>
    <n v="0"/>
    <s v="    "/>
    <s v="    "/>
    <s v="Yes"/>
    <s v="58.5"/>
    <s v="MassDOT"/>
    <s v="HWY"/>
    <n v="3"/>
    <s v="No"/>
    <s v="Highway | Roadway Reconstruction"/>
    <s v="2 | Modernization"/>
    <s v="T055"/>
    <d v="2024-03-04T06:31:47"/>
    <x v="8"/>
    <x v="0"/>
  </r>
  <r>
    <s v="Design"/>
    <n v="605966"/>
    <s v=""/>
    <s v="LOWELL- RECONSTRUCTION &amp; RELATED WORK ON VFW HIGHWAY"/>
    <s v="4"/>
    <s v="STIP"/>
    <s v=" "/>
    <x v="0"/>
    <x v="0"/>
    <s v="LOWELL"/>
    <s v="Northern Middlesex"/>
    <x v="4"/>
    <s v="Roadway Reconstruction"/>
    <s v="Design"/>
    <s v="100C"/>
    <d v="2024-11-30T00:00:00"/>
    <s v="2025"/>
    <n v="0"/>
    <d v="2025-04-29T00:00:00"/>
    <d v="2025-06-28T00:00:00"/>
    <d v="2027-05-13T00:00:00"/>
    <n v="744"/>
    <s v="FEDERAL AID"/>
    <s v="FA - Surface Trans. Block Grant (STBG)"/>
    <s v="STBG"/>
    <n v="0.8"/>
    <n v="0"/>
    <n v="0"/>
    <n v="12012333.896"/>
    <n v="0"/>
    <n v="12012333.896"/>
    <n v="0"/>
    <n v="0"/>
    <n v="0"/>
    <n v="500513.91230000003"/>
    <n v="6006166.9479999999"/>
    <n v="5505653.0356999999"/>
    <n v="0"/>
    <n v="0"/>
    <n v="0"/>
    <n v="0"/>
    <n v="0"/>
    <s v="    "/>
    <s v="    "/>
    <s v="Yes"/>
    <s v="58.5"/>
    <s v="MassDOT"/>
    <s v="HWY"/>
    <n v="3"/>
    <s v="No"/>
    <s v="Highway | Roadway Reconstruction"/>
    <s v="2 | Modernization"/>
    <s v="T055"/>
    <d v="2024-03-04T06:31:47"/>
    <x v="8"/>
    <x v="0"/>
  </r>
  <r>
    <s v="Design"/>
    <n v="605983"/>
    <s v=""/>
    <s v="WHATELY- REHABILITATION OF HAYDENVILLE ROAD, FROM CONWAY ROAD TO THE WILLIAMSBURG T.L. (1.7 MILES)"/>
    <s v="2"/>
    <s v="STIP"/>
    <s v=" "/>
    <x v="0"/>
    <x v="0"/>
    <s v="WHATELY"/>
    <s v="Franklin Region"/>
    <x v="15"/>
    <s v="Other"/>
    <s v="Design"/>
    <s v="100C"/>
    <d v="2025-12-06T00:00:00"/>
    <s v="2026"/>
    <n v="0"/>
    <d v="2026-05-05T00:00:00"/>
    <d v="2026-07-04T00:00:00"/>
    <d v="2030-11-28T00:00:00"/>
    <n v="1668"/>
    <s v="100% STATE"/>
    <s v="NFA - Site Specific"/>
    <s v="NFA"/>
    <n v="0"/>
    <n v="0"/>
    <n v="0"/>
    <n v="174459.6"/>
    <n v="0"/>
    <n v="118500.86040000001"/>
    <n v="0"/>
    <n v="0"/>
    <n v="0"/>
    <n v="0"/>
    <n v="0"/>
    <n v="39500.286800000002"/>
    <n v="39500.286800000002"/>
    <n v="39500.286800000002"/>
    <n v="55958.739600000001"/>
    <n v="0"/>
    <n v="0"/>
    <s v="    "/>
    <s v="    "/>
    <s v="Yes"/>
    <s v="33"/>
    <s v="MassDOT"/>
    <s v="HWY"/>
    <n v="2"/>
    <s v="No"/>
    <s v="Highway | Roadway Reconstruction"/>
    <s v="2 | Modernization"/>
    <s v="T055"/>
    <d v="2024-03-04T06:31:47"/>
    <x v="5"/>
    <x v="1"/>
  </r>
  <r>
    <s v="Design"/>
    <n v="605983"/>
    <s v=""/>
    <s v="WHATELY- REHABILITATION OF HAYDENVILLE ROAD, FROM CONWAY ROAD TO THE WILLIAMSBURG T.L. (1.7 MILES)"/>
    <s v="2"/>
    <s v="STIP"/>
    <s v=" "/>
    <x v="0"/>
    <x v="0"/>
    <s v="WHATELY"/>
    <s v="Franklin Region"/>
    <x v="15"/>
    <s v="Other"/>
    <s v="Design"/>
    <s v="100C"/>
    <d v="2025-12-06T00:00:00"/>
    <s v="2026"/>
    <n v="0"/>
    <d v="2026-05-05T00:00:00"/>
    <d v="2026-07-04T00:00:00"/>
    <d v="2030-11-28T00:00:00"/>
    <n v="1668"/>
    <s v="FEDERAL AID"/>
    <s v="FA - Surface Trans. Block Grant (STBG)"/>
    <s v="STBG"/>
    <n v="0.8"/>
    <n v="0"/>
    <n v="0"/>
    <n v="14078690.76"/>
    <n v="0"/>
    <n v="9562884.2897999994"/>
    <n v="0"/>
    <n v="0"/>
    <n v="0"/>
    <n v="0"/>
    <n v="0"/>
    <n v="3187628.0965999998"/>
    <n v="3187628.0965999998"/>
    <n v="3187628.0965999998"/>
    <n v="4515806.4702000003"/>
    <n v="0"/>
    <n v="0"/>
    <s v="    "/>
    <s v="    "/>
    <s v="Yes"/>
    <s v="33"/>
    <s v="MassDOT"/>
    <s v="HWY"/>
    <n v="2"/>
    <s v="No"/>
    <s v="Highway | Roadway Reconstruction"/>
    <s v="2 | Modernization"/>
    <s v="T055"/>
    <d v="2024-03-04T06:31:47"/>
    <x v="5"/>
    <x v="0"/>
  </r>
  <r>
    <s v="Design"/>
    <n v="606002"/>
    <s v=""/>
    <s v="KINGSTON- DUXBURY- INTERSECTION IMPROVEMENTS AT ROUTE 3 RAMPS (NB/SB) AND ROUTE 3A (TREMONT STREET)"/>
    <s v="5"/>
    <s v="STIP"/>
    <s v=" "/>
    <x v="0"/>
    <x v="0"/>
    <s v="DUXBURY - KINGSTON"/>
    <s v="Old Colony"/>
    <x v="11"/>
    <s v="Intersection &amp; Safety"/>
    <s v="Design"/>
    <s v="PRCApprove"/>
    <d v="2026-02-28T00:00:00"/>
    <s v="2026"/>
    <n v="0"/>
    <d v="2026-07-28T00:00:00"/>
    <d v="2026-09-26T00:00:00"/>
    <d v="2027-07-23T00:00:00"/>
    <n v="360"/>
    <s v="100% STATE"/>
    <s v="NFA - Site Specific"/>
    <s v="NFA"/>
    <n v="0"/>
    <n v="0"/>
    <n v="0"/>
    <n v="23625"/>
    <n v="0"/>
    <n v="23625"/>
    <n v="0"/>
    <n v="0"/>
    <n v="0"/>
    <n v="0"/>
    <n v="0"/>
    <n v="21477.272700000001"/>
    <n v="2147.7273"/>
    <n v="0"/>
    <n v="0"/>
    <n v="0"/>
    <n v="0"/>
    <s v="    "/>
    <s v="    "/>
    <s v="Yes"/>
    <s v=""/>
    <s v="Municipal"/>
    <s v="HWY"/>
    <n v="2"/>
    <s v="No"/>
    <s v="Highway | Intersection Improvements"/>
    <s v="2 | Modernization"/>
    <s v="T056"/>
    <d v="2024-03-04T06:31:47"/>
    <x v="4"/>
    <x v="1"/>
  </r>
  <r>
    <s v="Design"/>
    <n v="606002"/>
    <s v=""/>
    <s v="KINGSTON- DUXBURY- INTERSECTION IMPROVEMENTS AT ROUTE 3 RAMPS (NB/SB) AND ROUTE 3A (TREMONT STREET)"/>
    <s v="5"/>
    <s v="STIP"/>
    <s v=" "/>
    <x v="0"/>
    <x v="0"/>
    <s v="DUXBURY - KINGSTON"/>
    <s v="Old Colony"/>
    <x v="11"/>
    <s v="Intersection &amp; Safety"/>
    <s v="Design"/>
    <s v="PRCApprove"/>
    <d v="2026-02-28T00:00:00"/>
    <s v="2026"/>
    <n v="0"/>
    <d v="2026-07-28T00:00:00"/>
    <d v="2026-09-26T00:00:00"/>
    <d v="2027-07-23T00:00:00"/>
    <n v="360"/>
    <s v="FEDERAL AID"/>
    <s v="FA - Surface Trans. Block Grant (STBG)"/>
    <s v="STBG"/>
    <n v="0.8"/>
    <n v="0"/>
    <n v="0"/>
    <n v="3173625"/>
    <n v="0"/>
    <n v="3173625"/>
    <n v="0"/>
    <n v="0"/>
    <n v="0"/>
    <n v="0"/>
    <n v="0"/>
    <n v="2885113.6364000002"/>
    <n v="288511.36359999998"/>
    <n v="0"/>
    <n v="0"/>
    <n v="0"/>
    <n v="0"/>
    <s v="    "/>
    <s v="    "/>
    <s v="Yes"/>
    <s v=""/>
    <s v="Municipal"/>
    <s v="HWY"/>
    <n v="2"/>
    <s v="No"/>
    <s v="Highway | Intersection Improvements"/>
    <s v="2 | Modernization"/>
    <s v="T056"/>
    <d v="2024-03-04T06:31:47"/>
    <x v="4"/>
    <x v="0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3"/>
    <s v="Roadway Reconstruction"/>
    <s v="Active"/>
    <s v=""/>
    <d v="2022-09-10T00:00:00"/>
    <s v="2022"/>
    <n v="1"/>
    <d v="2023-03-22T00:00:00"/>
    <d v="2023-05-21T00:00:00"/>
    <d v="2026-09-03T00:00:00"/>
    <n v="1261"/>
    <s v="FEDERAL AID"/>
    <s v="FA - Congestion Mitigation/Air Quality (CMAQ)"/>
    <s v="CMQ"/>
    <n v="0.8"/>
    <n v="279889.46999999997"/>
    <n v="279889.46999999997"/>
    <n v="5104297.03"/>
    <n v="4699732.4183"/>
    <n v="4699732.4183"/>
    <n v="765199.06420000002"/>
    <n v="1045088.5342"/>
    <n v="1045088.5342"/>
    <n v="2562723.2307000002"/>
    <n v="1045330.0707"/>
    <n v="326480.0527"/>
    <n v="0"/>
    <n v="0"/>
    <n v="404564.61170000001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4-03-04T06:31:47"/>
    <x v="2"/>
    <x v="0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3"/>
    <s v="Roadway Reconstruction"/>
    <s v="Active"/>
    <s v=""/>
    <d v="2022-09-10T00:00:00"/>
    <s v="2022"/>
    <n v="1"/>
    <d v="2023-03-22T00:00:00"/>
    <d v="2023-05-21T00:00:00"/>
    <d v="2026-09-03T00:00:00"/>
    <n v="1261"/>
    <s v="FEDERAL AID"/>
    <s v="FA - High Priority Projects (HPP)"/>
    <s v="HPP"/>
    <n v="0.8"/>
    <n v="369555.25"/>
    <n v="369555.25"/>
    <n v="4826679.75"/>
    <n v="4320768.3554999996"/>
    <n v="4320768.3554999996"/>
    <n v="703497.05209999997"/>
    <n v="1073052.3021"/>
    <n v="1073052.3021"/>
    <n v="2356077.4218000001"/>
    <n v="961039.62710000004"/>
    <n v="300154.25449999998"/>
    <n v="0"/>
    <n v="0"/>
    <n v="505911.39449999999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4-03-04T06:31:47"/>
    <x v="2"/>
    <x v="0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3"/>
    <s v="Roadway Reconstruction"/>
    <s v="Active"/>
    <s v=""/>
    <d v="2022-09-10T00:00:00"/>
    <s v="2022"/>
    <n v="1"/>
    <d v="2023-03-22T00:00:00"/>
    <d v="2023-05-21T00:00:00"/>
    <d v="2026-09-03T00:00:00"/>
    <n v="1261"/>
    <s v="100% STATE"/>
    <s v="NFA - Site Specific"/>
    <s v="NFA"/>
    <n v="0"/>
    <n v="61262.239999999998"/>
    <n v="61130.559999999998"/>
    <n v="154488.26"/>
    <n v="166454.43119999999"/>
    <n v="166454.4313"/>
    <n v="27101.707900000001"/>
    <n v="88363.947899999999"/>
    <n v="88232.267900000006"/>
    <n v="90766.154299999995"/>
    <n v="37023.346599999997"/>
    <n v="11563.2225"/>
    <n v="0"/>
    <n v="0"/>
    <n v="-11966.1713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4-03-04T06:31:47"/>
    <x v="2"/>
    <x v="1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3"/>
    <s v="Roadway Reconstruction"/>
    <s v="Active"/>
    <s v=""/>
    <d v="2022-09-10T00:00:00"/>
    <s v="2022"/>
    <n v="1"/>
    <d v="2023-03-22T00:00:00"/>
    <d v="2023-05-21T00:00:00"/>
    <d v="2026-09-03T00:00:00"/>
    <n v="1261"/>
    <s v="FEDERAL AID"/>
    <s v="FA - Surface Trans. Block Grant (STBG)"/>
    <s v="STBG"/>
    <n v="0.8"/>
    <n v="1798684.45"/>
    <n v="1437488.46"/>
    <n v="10831500.35"/>
    <n v="9783469.6049000006"/>
    <n v="9783469.6049000006"/>
    <n v="1592920.8558"/>
    <n v="3391605.3058000002"/>
    <n v="3030409.3158"/>
    <n v="5334840.9232000001"/>
    <n v="2176071.7555999998"/>
    <n v="679636.07030000002"/>
    <n v="0"/>
    <n v="0"/>
    <n v="1048030.7450999999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4-03-04T06:31:47"/>
    <x v="2"/>
    <x v="0"/>
  </r>
  <r>
    <s v="Construction"/>
    <n v="606043"/>
    <s v="111720"/>
    <s v="HOPKINTON- SIGNAL &amp; INTERSECTION IMPROVEMENTS ON ROUTE 135"/>
    <s v="3"/>
    <s v="PODI, STIP"/>
    <s v=" "/>
    <x v="0"/>
    <x v="0"/>
    <s v="HOPKINTON"/>
    <s v="Boston Region"/>
    <x v="4"/>
    <s v="Roadway Reconstruction"/>
    <s v="Active"/>
    <s v=""/>
    <d v="2020-06-27T00:00:00"/>
    <s v="2020"/>
    <n v="1"/>
    <d v="2020-11-06T00:00:00"/>
    <d v="2021-01-05T00:00:00"/>
    <d v="2023-10-22T00:00:00"/>
    <n v="1080"/>
    <s v="FEDERAL AID"/>
    <s v="FA - Congestion Mitigation/Air Quality (CMAQ)"/>
    <s v="CMQ"/>
    <n v="0.8"/>
    <n v="1793609.55"/>
    <n v="382185.4"/>
    <n v="814394.75"/>
    <n v="477247.88020000001"/>
    <n v="477247.88020000001"/>
    <n v="477247.88020000001"/>
    <n v="2270857.4301999998"/>
    <n v="859433.28020000004"/>
    <n v="0"/>
    <n v="0"/>
    <n v="0"/>
    <n v="0"/>
    <n v="0"/>
    <n v="337146.86979999999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4-03-04T06:31:47"/>
    <x v="1"/>
    <x v="0"/>
  </r>
  <r>
    <s v="Construction"/>
    <n v="606043"/>
    <s v="111720"/>
    <s v="HOPKINTON- SIGNAL &amp; INTERSECTION IMPROVEMENTS ON ROUTE 135"/>
    <s v="3"/>
    <s v="PODI, STIP"/>
    <s v=" "/>
    <x v="0"/>
    <x v="0"/>
    <s v="HOPKINTON"/>
    <s v="Boston Region"/>
    <x v="4"/>
    <s v="Roadway Reconstruction"/>
    <s v="Active"/>
    <s v=""/>
    <d v="2020-06-27T00:00:00"/>
    <s v="2020"/>
    <n v="1"/>
    <d v="2020-11-06T00:00:00"/>
    <d v="2021-01-05T00:00:00"/>
    <d v="2023-10-22T00:00:00"/>
    <n v="1080"/>
    <s v="100% STATE"/>
    <s v="NFA - Site Specific"/>
    <s v="NFA"/>
    <n v="0"/>
    <n v="0"/>
    <n v="0"/>
    <n v="215000"/>
    <n v="81055.841700000004"/>
    <n v="81055.841700000004"/>
    <n v="81055.841700000004"/>
    <n v="81055.841700000004"/>
    <n v="81055.841700000004"/>
    <n v="0"/>
    <n v="0"/>
    <n v="0"/>
    <n v="0"/>
    <n v="0"/>
    <n v="133944.15830000001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4-03-04T06:31:47"/>
    <x v="1"/>
    <x v="1"/>
  </r>
  <r>
    <s v="Construction"/>
    <n v="606043"/>
    <s v="111720"/>
    <s v="HOPKINTON- SIGNAL &amp; INTERSECTION IMPROVEMENTS ON ROUTE 135"/>
    <s v="3"/>
    <s v="PODI, STIP"/>
    <s v=" "/>
    <x v="0"/>
    <x v="0"/>
    <s v="HOPKINTON"/>
    <s v="Boston Region"/>
    <x v="4"/>
    <s v="Roadway Reconstruction"/>
    <s v="Active"/>
    <s v=""/>
    <d v="2020-06-27T00:00:00"/>
    <s v="2020"/>
    <n v="1"/>
    <d v="2020-11-06T00:00:00"/>
    <d v="2021-01-05T00:00:00"/>
    <d v="2023-10-22T00:00:00"/>
    <n v="1080"/>
    <s v="FEDERAL AID"/>
    <s v="FA - Surface Trans. Block Grant (STBG)"/>
    <s v="STBG"/>
    <n v="0.8"/>
    <n v="7892390.2999999998"/>
    <n v="881420.5"/>
    <n v="424119.3"/>
    <n v="891696.2781"/>
    <n v="891696.2781"/>
    <n v="891696.2781"/>
    <n v="8784086.5780999996"/>
    <n v="1773116.7781"/>
    <n v="0"/>
    <n v="0"/>
    <n v="0"/>
    <n v="0"/>
    <n v="0"/>
    <n v="-467576.97810000001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4-03-04T06:31:47"/>
    <x v="1"/>
    <x v="0"/>
  </r>
  <r>
    <s v="Design"/>
    <n v="606082"/>
    <s v=""/>
    <s v="BOURNE- MEDIAN INSTALLATION ON ROUTE 6 (SCENIC HIGHWAY)"/>
    <s v="5"/>
    <s v="IM, STIP"/>
    <s v=" "/>
    <x v="0"/>
    <x v="0"/>
    <s v="BOURNE"/>
    <s v="Cape Cod"/>
    <x v="4"/>
    <s v="Roadway Reconstruction"/>
    <s v="Design"/>
    <s v="75C"/>
    <d v="2025-02-22T00:00:00"/>
    <s v="2025"/>
    <n v="0"/>
    <d v="2025-07-22T00:00:00"/>
    <d v="2025-09-20T00:00:00"/>
    <d v="2028-07-26T00:00:00"/>
    <n v="1100"/>
    <s v="100% STATE"/>
    <s v="NFA - Site Specific"/>
    <s v="NFA"/>
    <n v="0"/>
    <n v="0"/>
    <n v="0"/>
    <n v="658565.64800000004"/>
    <n v="0"/>
    <n v="658565.64809999999"/>
    <n v="0"/>
    <n v="0"/>
    <n v="0"/>
    <n v="0"/>
    <n v="188161.61369999999"/>
    <n v="225793.93650000001"/>
    <n v="225793.93650000001"/>
    <n v="18816.161400000001"/>
    <n v="-1E-4"/>
    <n v="0"/>
    <n v="0"/>
    <s v="    "/>
    <s v="    "/>
    <s v="Yes"/>
    <s v="41.5"/>
    <s v="MassDOT"/>
    <s v="HWY"/>
    <n v="2"/>
    <s v="No"/>
    <s v="Highway | Roadway Reconstruction"/>
    <s v="2 | Modernization"/>
    <s v="T055"/>
    <d v="2024-03-04T06:31:47"/>
    <x v="11"/>
    <x v="1"/>
  </r>
  <r>
    <s v="Design"/>
    <n v="606082"/>
    <s v=""/>
    <s v="BOURNE- MEDIAN INSTALLATION ON ROUTE 6 (SCENIC HIGHWAY)"/>
    <s v="5"/>
    <s v="IM, STIP"/>
    <s v=" "/>
    <x v="0"/>
    <x v="0"/>
    <s v="BOURNE"/>
    <s v="Cape Cod"/>
    <x v="4"/>
    <s v="Roadway Reconstruction"/>
    <s v="Design"/>
    <s v="75C"/>
    <d v="2025-02-22T00:00:00"/>
    <s v="2025"/>
    <n v="0"/>
    <d v="2025-07-22T00:00:00"/>
    <d v="2025-09-20T00:00:00"/>
    <d v="2028-07-26T00:00:00"/>
    <n v="1100"/>
    <s v="FEDERAL AID"/>
    <s v="FA - Ntl. Hwy Perform. Prgm (NHPP) - NHS"/>
    <s v="NHPP"/>
    <n v="0.8"/>
    <n v="0"/>
    <n v="0"/>
    <n v="38915583.9472"/>
    <n v="0"/>
    <n v="38915583.947300002"/>
    <n v="0"/>
    <n v="0"/>
    <n v="0"/>
    <n v="0"/>
    <n v="11118738.2706"/>
    <n v="13342485.924799999"/>
    <n v="13342485.924799999"/>
    <n v="1111873.8271000001"/>
    <n v="-1E-4"/>
    <n v="0"/>
    <n v="0"/>
    <s v="    "/>
    <s v="    "/>
    <s v="Yes"/>
    <s v="41.5"/>
    <s v="MassDOT"/>
    <s v="HWY"/>
    <n v="2"/>
    <s v="No"/>
    <s v="Highway | Roadway Reconstruction"/>
    <s v="2 | Modernization"/>
    <s v="T055"/>
    <d v="2024-03-04T06:31:47"/>
    <x v="11"/>
    <x v="0"/>
  </r>
  <r>
    <s v="Design"/>
    <n v="606089"/>
    <s v=""/>
    <s v="FREETOWN- SUPERSTRUCTURE REPLACEMENT, F-09-010, N. MAIN STREET OVER ST 24"/>
    <s v="5"/>
    <s v="NGB, STIP"/>
    <s v=" "/>
    <x v="0"/>
    <x v="0"/>
    <s v="FREETOWN"/>
    <s v="Southeastern Mass"/>
    <x v="5"/>
    <s v="Bridge Repair &amp; Replacement"/>
    <s v="Design"/>
    <s v="PRCApprove"/>
    <d v="2025-03-22T00:00:00"/>
    <s v="2025"/>
    <n v="0"/>
    <d v="2025-08-19T00:00:00"/>
    <d v="2025-10-18T00:00:00"/>
    <d v="2028-02-17T00:00:00"/>
    <n v="912"/>
    <s v="FEDERAL AID"/>
    <s v="FA - Other Federal Aid"/>
    <s v="FA"/>
    <n v="0.8"/>
    <n v="0"/>
    <n v="0"/>
    <n v="153120"/>
    <n v="0"/>
    <n v="153120"/>
    <n v="0"/>
    <n v="0"/>
    <n v="0"/>
    <n v="0"/>
    <n v="47520"/>
    <n v="63360"/>
    <n v="4224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Design"/>
    <n v="606089"/>
    <s v=""/>
    <s v="FREETOWN- SUPERSTRUCTURE REPLACEMENT, F-09-010, N. MAIN STREET OVER ST 24"/>
    <s v="5"/>
    <s v="NGB, STIP"/>
    <s v=" "/>
    <x v="0"/>
    <x v="0"/>
    <s v="FREETOWN"/>
    <s v="Southeastern Mass"/>
    <x v="5"/>
    <s v="Bridge Repair &amp; Replacement"/>
    <s v="Design"/>
    <s v="PRCApprove"/>
    <d v="2025-03-22T00:00:00"/>
    <s v="2025"/>
    <n v="0"/>
    <d v="2025-08-19T00:00:00"/>
    <d v="2025-10-18T00:00:00"/>
    <d v="2028-02-17T00:00:00"/>
    <n v="912"/>
    <s v="NGB - FA(GANs)"/>
    <s v="FA - Next Generation Bridge GANs"/>
    <s v="FA"/>
    <n v="0.8"/>
    <n v="0"/>
    <n v="0"/>
    <n v="4092000"/>
    <n v="0"/>
    <n v="4092000"/>
    <n v="0"/>
    <n v="0"/>
    <n v="0"/>
    <n v="0"/>
    <n v="1269931.0345000001"/>
    <n v="1693241.3792999999"/>
    <n v="1128827.586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Complete"/>
    <n v="606125"/>
    <s v="109186"/>
    <s v="UPTON- RECONSTRUCTION OF HIGH STREET AND HOPKINTON ROAD (PHASE I)"/>
    <s v="3"/>
    <s v="STIP"/>
    <s v=" "/>
    <x v="0"/>
    <x v="0"/>
    <s v="UPTON"/>
    <s v="Central Mass"/>
    <x v="2"/>
    <s v="Roadway Reconstruction"/>
    <s v="Full Beneficial Use"/>
    <s v=""/>
    <d v="2019-08-03T00:00:00"/>
    <s v="2019"/>
    <n v="1"/>
    <d v="2020-02-05T00:00:00"/>
    <d v="2020-04-05T00:00:00"/>
    <d v="2021-07-29T00:00:00"/>
    <n v="540"/>
    <s v="FEDERAL AID"/>
    <s v="FA - Congestion Mitigation/Air Quality (CMAQ)"/>
    <s v="CMQ"/>
    <n v="0.8"/>
    <n v="2846744.38"/>
    <n v="2483"/>
    <n v="41968.33"/>
    <n v="5798.1651000000002"/>
    <n v="5798.1651000000002"/>
    <n v="5798.1651000000002"/>
    <n v="2852542.5451000002"/>
    <n v="8281.1651000000002"/>
    <n v="0"/>
    <n v="0"/>
    <n v="0"/>
    <n v="0"/>
    <n v="0"/>
    <n v="36170.164900000003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4-03-04T06:31:47"/>
    <x v="7"/>
    <x v="0"/>
  </r>
  <r>
    <s v="Complete"/>
    <n v="606125"/>
    <s v="109186"/>
    <s v="UPTON- RECONSTRUCTION OF HIGH STREET AND HOPKINTON ROAD (PHASE I)"/>
    <s v="3"/>
    <s v="STIP"/>
    <s v=" "/>
    <x v="0"/>
    <x v="0"/>
    <s v="UPTON"/>
    <s v="Central Mass"/>
    <x v="2"/>
    <s v="Roadway Reconstruction"/>
    <s v="Full Beneficial Use"/>
    <s v=""/>
    <d v="2019-08-03T00:00:00"/>
    <s v="2019"/>
    <n v="1"/>
    <d v="2020-02-05T00:00:00"/>
    <d v="2020-04-05T00:00:00"/>
    <d v="2021-07-29T00:00:00"/>
    <n v="540"/>
    <s v="FEDERAL AID"/>
    <s v="FA - Hwy Safety Improvement Prgm (HSIP)"/>
    <s v="HSIP"/>
    <n v="0.9"/>
    <n v="2956634.06"/>
    <n v="933"/>
    <n v="72678.039999999994"/>
    <n v="8169.4984999999997"/>
    <n v="8169.4984999999997"/>
    <n v="8169.4984999999997"/>
    <n v="2964803.5584999998"/>
    <n v="9102.4984999999997"/>
    <n v="0"/>
    <n v="0"/>
    <n v="0"/>
    <n v="0"/>
    <n v="0"/>
    <n v="64508.541499999999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4-03-04T06:31:47"/>
    <x v="7"/>
    <x v="0"/>
  </r>
  <r>
    <s v="Complete"/>
    <n v="606125"/>
    <s v="109186"/>
    <s v="UPTON- RECONSTRUCTION OF HIGH STREET AND HOPKINTON ROAD (PHASE I)"/>
    <s v="3"/>
    <s v="STIP"/>
    <s v=" "/>
    <x v="0"/>
    <x v="0"/>
    <s v="UPTON"/>
    <s v="Central Mass"/>
    <x v="2"/>
    <s v="Roadway Reconstruction"/>
    <s v="Full Beneficial Use"/>
    <s v=""/>
    <d v="2019-08-03T00:00:00"/>
    <s v="2019"/>
    <n v="1"/>
    <d v="2020-02-05T00:00:00"/>
    <d v="2020-04-05T00:00:00"/>
    <d v="2021-07-29T00:00:00"/>
    <n v="540"/>
    <s v="100% STATE"/>
    <s v="NFA - Site Specific"/>
    <s v="NFA"/>
    <n v="0"/>
    <n v="114088.32000000001"/>
    <n v="0"/>
    <n v="102179.18"/>
    <n v="1032.3364999999999"/>
    <n v="1032.3364999999999"/>
    <n v="1032.3364999999999"/>
    <n v="115120.6565"/>
    <n v="1032.3364999999999"/>
    <n v="0"/>
    <n v="0"/>
    <n v="0"/>
    <n v="0"/>
    <n v="0"/>
    <n v="101146.8435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4-03-04T06:31:47"/>
    <x v="7"/>
    <x v="1"/>
  </r>
  <r>
    <s v="Construction"/>
    <n v="606130"/>
    <s v="123868"/>
    <s v="NORWOOD- INTERSECTION IMPROVEMENTS AT ROUTE 1A &amp; UPLAND ROAD/WASHINGTON STREET &amp; PROSPECT STREET/FULTON STREET"/>
    <s v="5"/>
    <s v="PODI, STIP"/>
    <s v=" "/>
    <x v="0"/>
    <x v="0"/>
    <s v="NORWOOD"/>
    <s v="Boston Region"/>
    <x v="11"/>
    <s v="Intersection &amp; Safety"/>
    <s v="Active"/>
    <s v=""/>
    <d v="2023-08-26T00:00:00"/>
    <s v="2023"/>
    <n v="1"/>
    <d v="2023-12-14T00:00:00"/>
    <d v="2024-02-12T00:00:00"/>
    <d v="2027-10-10T00:00:00"/>
    <n v="1396"/>
    <s v="FEDERAL AID"/>
    <s v="FA - Congestion Mitigation/Air Quality (CMAQ)"/>
    <s v="CMQ"/>
    <n v="0.8"/>
    <n v="0"/>
    <n v="0"/>
    <n v="1111275"/>
    <n v="1010249.9997"/>
    <n v="1010249.9997"/>
    <n v="26979.783599999999"/>
    <n v="26979.783599999999"/>
    <n v="26979.783599999999"/>
    <n v="362535.0307"/>
    <n v="362535.0307"/>
    <n v="236415.9498"/>
    <n v="21784.204900000001"/>
    <n v="0"/>
    <n v="101025.0003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4-03-04T06:31:47"/>
    <x v="1"/>
    <x v="0"/>
  </r>
  <r>
    <s v="Construction"/>
    <n v="606130"/>
    <s v="123868"/>
    <s v="NORWOOD- INTERSECTION IMPROVEMENTS AT ROUTE 1A &amp; UPLAND ROAD/WASHINGTON STREET &amp; PROSPECT STREET/FULTON STREET"/>
    <s v="5"/>
    <s v="PODI, STIP"/>
    <s v=" "/>
    <x v="0"/>
    <x v="0"/>
    <s v="NORWOOD"/>
    <s v="Boston Region"/>
    <x v="11"/>
    <s v="Intersection &amp; Safety"/>
    <s v="Active"/>
    <s v=""/>
    <d v="2023-08-26T00:00:00"/>
    <s v="2023"/>
    <n v="1"/>
    <d v="2023-12-14T00:00:00"/>
    <d v="2024-02-12T00:00:00"/>
    <d v="2027-10-10T00:00:00"/>
    <n v="1396"/>
    <s v="100% STATE"/>
    <s v="NFA - Site Specific"/>
    <s v="NFA"/>
    <n v="0"/>
    <n v="0"/>
    <n v="0"/>
    <n v="120840"/>
    <n v="120839.99980000001"/>
    <n v="120839.99980000001"/>
    <n v="3227.1587"/>
    <n v="3227.1587"/>
    <n v="3227.1587"/>
    <n v="43364.249499999998"/>
    <n v="43364.249499999998"/>
    <n v="28278.647199999999"/>
    <n v="2605.6949"/>
    <n v="0"/>
    <n v="2.0000000000000001E-4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4-03-04T06:31:47"/>
    <x v="1"/>
    <x v="1"/>
  </r>
  <r>
    <s v="Construction"/>
    <n v="606130"/>
    <s v="123868"/>
    <s v="NORWOOD- INTERSECTION IMPROVEMENTS AT ROUTE 1A &amp; UPLAND ROAD/WASHINGTON STREET &amp; PROSPECT STREET/FULTON STREET"/>
    <s v="5"/>
    <s v="PODI, STIP"/>
    <s v=" "/>
    <x v="0"/>
    <x v="0"/>
    <s v="NORWOOD"/>
    <s v="Boston Region"/>
    <x v="11"/>
    <s v="Intersection &amp; Safety"/>
    <s v="Active"/>
    <s v=""/>
    <d v="2023-08-26T00:00:00"/>
    <s v="2023"/>
    <n v="1"/>
    <d v="2023-12-14T00:00:00"/>
    <d v="2024-02-12T00:00:00"/>
    <d v="2027-10-10T00:00:00"/>
    <n v="1396"/>
    <s v="FEDERAL AID"/>
    <s v="FA - Surface Trans. Block Grant (STBG)"/>
    <s v="STBG"/>
    <n v="0.8"/>
    <n v="0"/>
    <n v="0"/>
    <n v="8416927.9399999995"/>
    <n v="7680225.3996000001"/>
    <n v="7680225.3997"/>
    <n v="205108.4577"/>
    <n v="205108.4577"/>
    <n v="205108.4577"/>
    <n v="2756100.7195000001"/>
    <n v="2756100.7195000001"/>
    <n v="1797305.4028"/>
    <n v="165610.10019999999"/>
    <n v="0"/>
    <n v="736702.54029999999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4-03-04T06:31:47"/>
    <x v="1"/>
    <x v="0"/>
  </r>
  <r>
    <s v="Construction"/>
    <n v="606134"/>
    <s v="105769"/>
    <s v="BOSTON- TRAFFIC SIGNAL IMPROVEMENTS ON BLUE HILL AVENUE AND WARREN STREET"/>
    <s v="6"/>
    <s v="STIP"/>
    <s v=" "/>
    <x v="0"/>
    <x v="0"/>
    <s v="BOSTON"/>
    <s v="Boston Region"/>
    <x v="11"/>
    <s v="Intersection &amp; Safety"/>
    <s v="Active"/>
    <s v=""/>
    <d v="2018-09-01T00:00:00"/>
    <s v="2018"/>
    <n v="1"/>
    <d v="2019-04-04T00:00:00"/>
    <d v="2019-06-03T00:00:00"/>
    <d v="2021-08-27T00:00:00"/>
    <n v="876"/>
    <s v="FEDERAL AID"/>
    <s v="FA - High Priority Projects (HPP)"/>
    <s v="HPP"/>
    <n v="0.8"/>
    <n v="2624351.06"/>
    <n v="8513.44"/>
    <n v="460161.14"/>
    <n v="0"/>
    <n v="0"/>
    <n v="0"/>
    <n v="2624351.06"/>
    <n v="8513.44"/>
    <n v="0"/>
    <n v="0"/>
    <n v="0"/>
    <n v="0"/>
    <n v="0"/>
    <n v="0"/>
    <n v="0"/>
    <n v="0"/>
    <s v="    "/>
    <s v="    "/>
    <s v="Yes"/>
    <s v="57"/>
    <s v="Municipal"/>
    <s v="HWY"/>
    <n v="3"/>
    <s v="No"/>
    <s v="Highway | Intersection Improvements"/>
    <s v="2 | Modernization"/>
    <s v="T056"/>
    <d v="2024-03-04T06:31:47"/>
    <x v="1"/>
    <x v="0"/>
  </r>
  <r>
    <s v="Construction"/>
    <n v="606134"/>
    <s v="105769"/>
    <s v="BOSTON- TRAFFIC SIGNAL IMPROVEMENTS ON BLUE HILL AVENUE AND WARREN STREET"/>
    <s v="6"/>
    <s v="STIP"/>
    <s v=" "/>
    <x v="0"/>
    <x v="0"/>
    <s v="BOSTON"/>
    <s v="Boston Region"/>
    <x v="11"/>
    <s v="Intersection &amp; Safety"/>
    <s v="Active"/>
    <s v=""/>
    <d v="2018-09-01T00:00:00"/>
    <s v="2018"/>
    <n v="1"/>
    <d v="2019-04-04T00:00:00"/>
    <d v="2019-06-03T00:00:00"/>
    <d v="2021-08-27T00:00:00"/>
    <n v="876"/>
    <s v="100% STATE"/>
    <s v="NFA - Site Specific"/>
    <s v="NFA"/>
    <n v="0"/>
    <n v="0"/>
    <n v="0"/>
    <n v="96600"/>
    <n v="0"/>
    <n v="0"/>
    <n v="0"/>
    <n v="0"/>
    <n v="0"/>
    <n v="0"/>
    <n v="0"/>
    <n v="0"/>
    <n v="0"/>
    <n v="0"/>
    <n v="0"/>
    <n v="0"/>
    <n v="0"/>
    <s v="    "/>
    <s v="    "/>
    <s v="Yes"/>
    <s v="57"/>
    <s v="Municipal"/>
    <s v="HWY"/>
    <n v="3"/>
    <s v="No"/>
    <s v="Highway | Intersection Improvements"/>
    <s v="2 | Modernization"/>
    <s v="T056"/>
    <d v="2024-03-04T06:31:47"/>
    <x v="1"/>
    <x v="1"/>
  </r>
  <r>
    <s v="Construction"/>
    <n v="606134"/>
    <s v="105769"/>
    <s v="BOSTON- TRAFFIC SIGNAL IMPROVEMENTS ON BLUE HILL AVENUE AND WARREN STREET"/>
    <s v="6"/>
    <s v="STIP"/>
    <s v=" "/>
    <x v="0"/>
    <x v="0"/>
    <s v="BOSTON"/>
    <s v="Boston Region"/>
    <x v="11"/>
    <s v="Intersection &amp; Safety"/>
    <s v="Active"/>
    <s v=""/>
    <d v="2018-09-01T00:00:00"/>
    <s v="2018"/>
    <n v="1"/>
    <d v="2019-04-04T00:00:00"/>
    <d v="2019-06-03T00:00:00"/>
    <d v="2021-08-27T00:00:00"/>
    <n v="876"/>
    <s v="FEDERAL AID"/>
    <s v="Surface Transportation Program"/>
    <s v="STP"/>
    <n v="0.8"/>
    <n v="763327"/>
    <n v="0"/>
    <n v="336840"/>
    <n v="0"/>
    <n v="0"/>
    <n v="0"/>
    <n v="763327"/>
    <n v="0"/>
    <n v="0"/>
    <n v="0"/>
    <n v="0"/>
    <n v="0"/>
    <n v="0"/>
    <n v="0"/>
    <n v="0"/>
    <n v="0"/>
    <s v="    "/>
    <s v="    "/>
    <s v="Yes"/>
    <s v="57"/>
    <s v="Municipal"/>
    <s v="HWY"/>
    <n v="3"/>
    <s v="No"/>
    <s v="Highway | Intersection Improvements"/>
    <s v="2 | Modernization"/>
    <s v="T056"/>
    <d v="2024-03-04T06:31:47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0"/>
    <s v="Roadway Reconstruction"/>
    <s v="Active"/>
    <s v=""/>
    <d v="2015-09-19T00:00:00"/>
    <s v="2015"/>
    <n v="1"/>
    <d v="2016-12-22T00:00:00"/>
    <d v="2017-02-20T00:00:00"/>
    <d v="2024-07-03T00:00:00"/>
    <n v="2750"/>
    <s v="FEDERAL AID"/>
    <s v="FA - Congestion Mitigation/Air Quality (CMAQ)"/>
    <s v="CMQ"/>
    <n v="0.8"/>
    <n v="6096500.1100000003"/>
    <n v="1746312.78"/>
    <n v="570491.88"/>
    <n v="38971.658499999998"/>
    <n v="38971.658499999998"/>
    <n v="37200.219499999999"/>
    <n v="6133700.3295"/>
    <n v="1783512.9994999999"/>
    <n v="1771.4390000000001"/>
    <n v="0"/>
    <n v="0"/>
    <n v="0"/>
    <n v="0"/>
    <n v="531520.22149999999"/>
    <n v="0"/>
    <n v="0"/>
    <s v="    "/>
    <s v="    "/>
    <s v="Yes"/>
    <s v="49.5"/>
    <s v="MassDOT"/>
    <s v="HWY"/>
    <n v="6"/>
    <s v="No"/>
    <s v="Highway | Capacity"/>
    <s v="3 | Expansion"/>
    <s v="T060"/>
    <d v="2024-03-04T06:31:47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0"/>
    <s v="Roadway Reconstruction"/>
    <s v="Active"/>
    <s v=""/>
    <d v="2015-09-19T00:00:00"/>
    <s v="2015"/>
    <n v="1"/>
    <d v="2016-12-22T00:00:00"/>
    <d v="2017-02-20T00:00:00"/>
    <d v="2024-07-03T00:00:00"/>
    <n v="2750"/>
    <s v="100% STATE"/>
    <s v="NFA - Site Specific"/>
    <s v="NFA"/>
    <n v="0"/>
    <n v="3665600.23"/>
    <n v="3554000"/>
    <n v="836424.77"/>
    <n v="101920.9951"/>
    <n v="101920.9951"/>
    <n v="97288.222599999994"/>
    <n v="3762888.4526"/>
    <n v="3651288.2226"/>
    <n v="4632.7725"/>
    <n v="0"/>
    <n v="0"/>
    <n v="0"/>
    <n v="0"/>
    <n v="734503.77489999996"/>
    <n v="0"/>
    <n v="0"/>
    <s v="    "/>
    <s v="    "/>
    <s v="Yes"/>
    <s v="49.5"/>
    <s v="MassDOT"/>
    <s v="HWY"/>
    <n v="6"/>
    <s v="No"/>
    <s v="Highway | Capacity"/>
    <s v="3 | Expansion"/>
    <s v="T060"/>
    <d v="2024-03-04T06:31:47"/>
    <x v="1"/>
    <x v="1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0"/>
    <s v="Roadway Reconstruction"/>
    <s v="Active"/>
    <s v=""/>
    <d v="2015-09-19T00:00:00"/>
    <s v="2015"/>
    <n v="1"/>
    <d v="2016-12-22T00:00:00"/>
    <d v="2017-02-20T00:00:00"/>
    <d v="2024-07-03T00:00:00"/>
    <n v="2750"/>
    <s v="FEDERAL AID"/>
    <s v="FA - Ntl. Hwy Perform. Prgm (NHPP) - Interstate Maintenance"/>
    <s v="NHPP"/>
    <n v="0.9"/>
    <n v="8822986.9600000009"/>
    <n v="1369712.71"/>
    <n v="1026363.04"/>
    <n v="16824.252499999999"/>
    <n v="16824.252400000001"/>
    <n v="16059.5137"/>
    <n v="8839046.4737"/>
    <n v="1385772.2237"/>
    <n v="764.73869999999999"/>
    <n v="0"/>
    <n v="0"/>
    <n v="0"/>
    <n v="0"/>
    <n v="1009538.7876"/>
    <n v="0"/>
    <n v="0"/>
    <s v="    "/>
    <s v="    "/>
    <s v="Yes"/>
    <s v="49.5"/>
    <s v="MassDOT"/>
    <s v="HWY"/>
    <n v="6"/>
    <s v="No"/>
    <s v="Highway | Capacity"/>
    <s v="3 | Expansion"/>
    <s v="T060"/>
    <d v="2024-03-04T06:31:47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0"/>
    <s v="Roadway Reconstruction"/>
    <s v="Active"/>
    <s v=""/>
    <d v="2015-09-19T00:00:00"/>
    <s v="2015"/>
    <n v="1"/>
    <d v="2016-12-22T00:00:00"/>
    <d v="2017-02-20T00:00:00"/>
    <d v="2024-07-03T00:00:00"/>
    <n v="2750"/>
    <s v="FEDERAL AID"/>
    <s v="FA - Ntl. Hwy Perform. Prgm (NHPP) - NHS"/>
    <s v="NHPP"/>
    <n v="0.8"/>
    <n v="8339652.3099999996"/>
    <n v="3399162.41"/>
    <n v="1274735.99"/>
    <n v="164775.3535"/>
    <n v="164775.3535"/>
    <n v="157285.56469999999"/>
    <n v="8496937.8747000005"/>
    <n v="3556447.9747000001"/>
    <n v="7489.7888000000003"/>
    <n v="0"/>
    <n v="0"/>
    <n v="0"/>
    <n v="0"/>
    <n v="1109960.6365"/>
    <n v="0"/>
    <n v="0"/>
    <s v="    "/>
    <s v="    "/>
    <s v="Yes"/>
    <s v="49.5"/>
    <s v="MassDOT"/>
    <s v="HWY"/>
    <n v="6"/>
    <s v="No"/>
    <s v="Highway | Capacity"/>
    <s v="3 | Expansion"/>
    <s v="T060"/>
    <d v="2024-03-04T06:31:47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0"/>
    <s v="Roadway Reconstruction"/>
    <s v="Active"/>
    <s v=""/>
    <d v="2015-09-19T00:00:00"/>
    <s v="2015"/>
    <n v="1"/>
    <d v="2016-12-22T00:00:00"/>
    <d v="2017-02-20T00:00:00"/>
    <d v="2024-07-03T00:00:00"/>
    <n v="2750"/>
    <s v="FEDERAL AID"/>
    <s v="FA - Ntl. Hwy Perform. Prgm (NHPP) - On-System Bridge"/>
    <s v="NHPP"/>
    <n v="0.8"/>
    <n v="16990536.41"/>
    <n v="1908847.62"/>
    <n v="427316.79"/>
    <n v="31947.7719"/>
    <n v="31947.772000000001"/>
    <n v="30495.6005"/>
    <n v="17021032.010499999"/>
    <n v="1939343.2205000001"/>
    <n v="1452.1714999999999"/>
    <n v="0"/>
    <n v="0"/>
    <n v="0"/>
    <n v="0"/>
    <n v="395369.01799999998"/>
    <n v="0"/>
    <n v="0"/>
    <s v="    "/>
    <s v="    "/>
    <s v="Yes"/>
    <s v="49.5"/>
    <s v="MassDOT"/>
    <s v="HWY"/>
    <n v="6"/>
    <s v="No"/>
    <s v="Highway | Capacity"/>
    <s v="3 | Expansion"/>
    <s v="T060"/>
    <d v="2024-03-04T06:31:47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0"/>
    <s v="Roadway Reconstruction"/>
    <s v="Active"/>
    <s v=""/>
    <d v="2015-09-19T00:00:00"/>
    <s v="2015"/>
    <n v="1"/>
    <d v="2016-12-22T00:00:00"/>
    <d v="2017-02-20T00:00:00"/>
    <d v="2024-07-03T00:00:00"/>
    <n v="2750"/>
    <s v="FEDERAL AID"/>
    <s v="Surface Transportation Program"/>
    <s v="STP"/>
    <n v="0.8"/>
    <n v="8015584.2699999996"/>
    <n v="1580398.03"/>
    <n v="289725.59999999998"/>
    <n v="85559.968500000003"/>
    <n v="85559.968500000003"/>
    <n v="81670.879000000001"/>
    <n v="8097255.1490000002"/>
    <n v="1662068.909"/>
    <n v="3889.0895"/>
    <n v="0"/>
    <n v="0"/>
    <n v="0"/>
    <n v="0"/>
    <n v="204165.63149999999"/>
    <n v="0"/>
    <n v="0"/>
    <s v="    "/>
    <s v="    "/>
    <s v="Yes"/>
    <s v="49.5"/>
    <s v="MassDOT"/>
    <s v="HWY"/>
    <n v="6"/>
    <s v="No"/>
    <s v="Highway | Capacity"/>
    <s v="3 | Expansion"/>
    <s v="T060"/>
    <d v="2024-03-04T06:31:47"/>
    <x v="1"/>
    <x v="0"/>
  </r>
  <r>
    <s v="Complete"/>
    <n v="606159"/>
    <s v="106817"/>
    <s v="NORTH ANDOVER- INTERSECTION &amp; SIGNAL IMPROVEMENTS AT ROUTE 125 &amp; MASSACHUSETTS AVENUE"/>
    <s v="4"/>
    <s v="STIP"/>
    <s v=" "/>
    <x v="0"/>
    <x v="0"/>
    <s v="NORTH ANDOVER"/>
    <s v="Merrimack Valley"/>
    <x v="3"/>
    <s v="Roadway Reconstruction"/>
    <s v="Substantially Complete"/>
    <s v=""/>
    <d v="2019-01-12T00:00:00"/>
    <s v="2019"/>
    <n v="1"/>
    <d v="2019-08-14T00:00:00"/>
    <d v="2019-10-13T00:00:00"/>
    <d v="2021-06-30T00:00:00"/>
    <n v="686"/>
    <s v="FEDERAL AID"/>
    <s v="FA - High Priority Projects (HPP)"/>
    <s v="HPP"/>
    <n v="0.8"/>
    <n v="28500"/>
    <n v="0"/>
    <n v="2850"/>
    <n v="0"/>
    <n v="0"/>
    <n v="0"/>
    <n v="28500"/>
    <n v="0"/>
    <n v="0"/>
    <n v="0"/>
    <n v="0"/>
    <n v="0"/>
    <n v="0"/>
    <n v="0"/>
    <n v="0"/>
    <n v="0"/>
    <s v="    "/>
    <s v="    "/>
    <s v="Yes"/>
    <s v="72.5"/>
    <s v="MassDOT"/>
    <s v="HWY"/>
    <n v="4"/>
    <s v="No"/>
    <s v="Highway | Roadway Reconstruction"/>
    <s v="2 | Modernization"/>
    <s v="T055"/>
    <d v="2024-03-04T06:31:47"/>
    <x v="6"/>
    <x v="0"/>
  </r>
  <r>
    <s v="Complete"/>
    <n v="606159"/>
    <s v="106817"/>
    <s v="NORTH ANDOVER- INTERSECTION &amp; SIGNAL IMPROVEMENTS AT ROUTE 125 &amp; MASSACHUSETTS AVENUE"/>
    <s v="4"/>
    <s v="STIP"/>
    <s v=" "/>
    <x v="0"/>
    <x v="0"/>
    <s v="NORTH ANDOVER"/>
    <s v="Merrimack Valley"/>
    <x v="3"/>
    <s v="Roadway Reconstruction"/>
    <s v="Substantially Complete"/>
    <s v=""/>
    <d v="2019-01-12T00:00:00"/>
    <s v="2019"/>
    <n v="1"/>
    <d v="2019-08-14T00:00:00"/>
    <d v="2019-10-13T00:00:00"/>
    <d v="2021-06-30T00:00:00"/>
    <n v="686"/>
    <s v="FEDERAL AID"/>
    <s v="FA - Hwy Safety Improvement Prgm (HSIP)"/>
    <s v="HSIP"/>
    <n v="0.9"/>
    <n v="432401.34"/>
    <n v="0"/>
    <n v="61432"/>
    <n v="0"/>
    <n v="0"/>
    <n v="0"/>
    <n v="432401.34"/>
    <n v="0"/>
    <n v="0"/>
    <n v="0"/>
    <n v="0"/>
    <n v="0"/>
    <n v="0"/>
    <n v="0"/>
    <n v="0"/>
    <n v="0"/>
    <s v="    "/>
    <s v="    "/>
    <s v="Yes"/>
    <s v="72.5"/>
    <s v="MassDOT"/>
    <s v="HWY"/>
    <n v="4"/>
    <s v="No"/>
    <s v="Highway | Roadway Reconstruction"/>
    <s v="2 | Modernization"/>
    <s v="T055"/>
    <d v="2024-03-04T06:31:47"/>
    <x v="6"/>
    <x v="0"/>
  </r>
  <r>
    <s v="Complete"/>
    <n v="606159"/>
    <s v="106817"/>
    <s v="NORTH ANDOVER- INTERSECTION &amp; SIGNAL IMPROVEMENTS AT ROUTE 125 &amp; MASSACHUSETTS AVENUE"/>
    <s v="4"/>
    <s v="STIP"/>
    <s v=" "/>
    <x v="0"/>
    <x v="0"/>
    <s v="NORTH ANDOVER"/>
    <s v="Merrimack Valley"/>
    <x v="3"/>
    <s v="Roadway Reconstruction"/>
    <s v="Substantially Complete"/>
    <s v=""/>
    <d v="2019-01-12T00:00:00"/>
    <s v="2019"/>
    <n v="1"/>
    <d v="2019-08-14T00:00:00"/>
    <d v="2019-10-13T00:00:00"/>
    <d v="2021-06-30T00:00:00"/>
    <n v="686"/>
    <s v="100% STATE"/>
    <s v="NFA - Site Specific"/>
    <s v="NFA"/>
    <n v="0"/>
    <n v="14728.5"/>
    <n v="90"/>
    <n v="81714.5"/>
    <n v="0"/>
    <n v="0"/>
    <n v="0"/>
    <n v="14728.5"/>
    <n v="90"/>
    <n v="0"/>
    <n v="0"/>
    <n v="0"/>
    <n v="0"/>
    <n v="0"/>
    <n v="0"/>
    <n v="0"/>
    <n v="0"/>
    <s v="    "/>
    <s v="    "/>
    <s v="Yes"/>
    <s v="72.5"/>
    <s v="MassDOT"/>
    <s v="HWY"/>
    <n v="4"/>
    <s v="No"/>
    <s v="Highway | Roadway Reconstruction"/>
    <s v="2 | Modernization"/>
    <s v="T055"/>
    <d v="2024-03-04T06:31:47"/>
    <x v="6"/>
    <x v="1"/>
  </r>
  <r>
    <s v="Complete"/>
    <n v="606159"/>
    <s v="106817"/>
    <s v="NORTH ANDOVER- INTERSECTION &amp; SIGNAL IMPROVEMENTS AT ROUTE 125 &amp; MASSACHUSETTS AVENUE"/>
    <s v="4"/>
    <s v="STIP"/>
    <s v=" "/>
    <x v="0"/>
    <x v="0"/>
    <s v="NORTH ANDOVER"/>
    <s v="Merrimack Valley"/>
    <x v="3"/>
    <s v="Roadway Reconstruction"/>
    <s v="Substantially Complete"/>
    <s v=""/>
    <d v="2019-01-12T00:00:00"/>
    <s v="2019"/>
    <n v="1"/>
    <d v="2019-08-14T00:00:00"/>
    <d v="2019-10-13T00:00:00"/>
    <d v="2021-06-30T00:00:00"/>
    <n v="686"/>
    <s v="FEDERAL AID"/>
    <s v="Surface Transportation Program"/>
    <s v="STP"/>
    <n v="0.8"/>
    <n v="3978633.67"/>
    <n v="6480.45"/>
    <n v="132919.97"/>
    <n v="0"/>
    <n v="0"/>
    <n v="0"/>
    <n v="3978633.67"/>
    <n v="6480.45"/>
    <n v="0"/>
    <n v="0"/>
    <n v="0"/>
    <n v="0"/>
    <n v="0"/>
    <n v="0"/>
    <n v="0"/>
    <n v="0"/>
    <s v="    "/>
    <s v="    "/>
    <s v="Yes"/>
    <s v="72.5"/>
    <s v="MassDOT"/>
    <s v="HWY"/>
    <n v="4"/>
    <s v="No"/>
    <s v="Highway | Roadway Reconstruction"/>
    <s v="2 | Modernization"/>
    <s v="T055"/>
    <d v="2024-03-04T06:31:47"/>
    <x v="6"/>
    <x v="0"/>
  </r>
  <r>
    <s v="Complete"/>
    <n v="606176"/>
    <s v="93728"/>
    <s v="FRANKLIN- WRENTHAM- PLAINVILLE- FOXBOROUGH- MANSFIELD- INTERSTATE MAINTENANCE &amp; RELATED WORK ON I-495 (NB &amp; SB)"/>
    <s v="5"/>
    <s v="IM, STIP"/>
    <s v=" "/>
    <x v="0"/>
    <x v="0"/>
    <s v="FOXBOROUGH - FRANKLIN - MANSFIELD - PLAINVILLE - WRENTHAM"/>
    <s v="Boston Region, Southeastern Mass"/>
    <x v="9"/>
    <s v=""/>
    <s v="Substantially Complete"/>
    <s v=""/>
    <d v="2016-03-19T00:00:00"/>
    <s v="2016"/>
    <n v="1"/>
    <d v="2016-07-19T00:00:00"/>
    <d v="2016-09-17T00:00:00"/>
    <d v="2018-07-15T00:00:00"/>
    <n v="726"/>
    <s v="FEDERAL AID"/>
    <s v="FA - Ntl. Hwy Perform. Prgm (NHPP) - Interstate Maintenance"/>
    <s v="NHPP"/>
    <n v="0.9"/>
    <n v="6039191.8899999997"/>
    <n v="0"/>
    <n v="0"/>
    <n v="540.05849999999998"/>
    <n v="540.05849999999998"/>
    <n v="540.05849999999998"/>
    <n v="6039731.9484999999"/>
    <n v="540.05849999999998"/>
    <n v="0"/>
    <n v="0"/>
    <n v="0"/>
    <n v="0"/>
    <n v="0"/>
    <n v="-540.05849999999998"/>
    <n v="0"/>
    <n v="0"/>
    <s v="    "/>
    <s v="    "/>
    <s v="Yes"/>
    <s v=""/>
    <s v="MassDOT"/>
    <s v="HWY"/>
    <n v="4"/>
    <s v="No"/>
    <s v="Highway | Interstate Pavement"/>
    <s v="1 | Reliability"/>
    <s v="T068"/>
    <d v="2024-03-04T06:31:47"/>
    <x v="0"/>
    <x v="0"/>
  </r>
  <r>
    <s v="Complete"/>
    <n v="606176"/>
    <s v="93728"/>
    <s v="FRANKLIN- WRENTHAM- PLAINVILLE- FOXBOROUGH- MANSFIELD- INTERSTATE MAINTENANCE &amp; RELATED WORK ON I-495 (NB &amp; SB)"/>
    <s v="5"/>
    <s v="IM, STIP"/>
    <s v=" "/>
    <x v="0"/>
    <x v="0"/>
    <s v="FOXBOROUGH - FRANKLIN - MANSFIELD - PLAINVILLE - WRENTHAM"/>
    <s v="Boston Region, Southeastern Mass"/>
    <x v="9"/>
    <s v=""/>
    <s v="Substantially Complete"/>
    <s v=""/>
    <d v="2016-03-19T00:00:00"/>
    <s v="2016"/>
    <n v="1"/>
    <d v="2016-07-19T00:00:00"/>
    <d v="2016-09-17T00:00:00"/>
    <d v="2018-07-15T00:00:00"/>
    <n v="726"/>
    <s v="100% STATE"/>
    <s v="NFA - Other State Funds - Site Specific"/>
    <s v="NFA"/>
    <n v="0"/>
    <n v="37617.79"/>
    <n v="0"/>
    <n v="135297.14000000001"/>
    <n v="0"/>
    <n v="0"/>
    <n v="0"/>
    <n v="37617.79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Interstate Pavement"/>
    <s v="1 | Reliability"/>
    <s v="T068"/>
    <d v="2024-03-04T06:31:47"/>
    <x v="0"/>
    <x v="1"/>
  </r>
  <r>
    <s v="Complete"/>
    <n v="606176"/>
    <s v="93728"/>
    <s v="FRANKLIN- WRENTHAM- PLAINVILLE- FOXBOROUGH- MANSFIELD- INTERSTATE MAINTENANCE &amp; RELATED WORK ON I-495 (NB &amp; SB)"/>
    <s v="5"/>
    <s v="IM, STIP"/>
    <s v=" "/>
    <x v="0"/>
    <x v="0"/>
    <s v="FOXBOROUGH - FRANKLIN - MANSFIELD - PLAINVILLE - WRENTHAM"/>
    <s v="Boston Region, Southeastern Mass"/>
    <x v="9"/>
    <s v=""/>
    <s v="Substantially Complete"/>
    <s v=""/>
    <d v="2016-03-19T00:00:00"/>
    <s v="2016"/>
    <n v="1"/>
    <d v="2016-07-19T00:00:00"/>
    <d v="2016-09-17T00:00:00"/>
    <d v="2018-07-15T00:00:00"/>
    <n v="726"/>
    <s v="FEDERAL AID"/>
    <s v="STP-TE STORMWATER"/>
    <s v="STP"/>
    <n v="0.8"/>
    <n v="1154976.3999999999"/>
    <n v="0"/>
    <n v="0"/>
    <n v="89.941500000000005"/>
    <n v="89.941500000000005"/>
    <n v="89.941500000000005"/>
    <n v="1155066.3415000001"/>
    <n v="89.941500000000005"/>
    <n v="0"/>
    <n v="0"/>
    <n v="0"/>
    <n v="0"/>
    <n v="0"/>
    <n v="-89.941500000000005"/>
    <n v="0"/>
    <n v="0"/>
    <s v="    "/>
    <s v="    "/>
    <s v="Yes"/>
    <s v=""/>
    <s v="MassDOT"/>
    <s v="HWY"/>
    <n v="4"/>
    <s v="No"/>
    <s v="Highway | Interstate Pavement"/>
    <s v="1 | Reliability"/>
    <s v="T068"/>
    <d v="2024-03-04T06:31:47"/>
    <x v="0"/>
    <x v="0"/>
  </r>
  <r>
    <s v="Complete"/>
    <n v="606176"/>
    <s v="93728"/>
    <s v="FRANKLIN- WRENTHAM- PLAINVILLE- FOXBOROUGH- MANSFIELD- INTERSTATE MAINTENANCE &amp; RELATED WORK ON I-495 (NB &amp; SB)"/>
    <s v="5"/>
    <s v="IM, STIP"/>
    <s v=" "/>
    <x v="0"/>
    <x v="0"/>
    <s v="FOXBOROUGH - FRANKLIN - MANSFIELD - PLAINVILLE - WRENTHAM"/>
    <s v="Boston Region, Southeastern Mass"/>
    <x v="9"/>
    <s v=""/>
    <s v="Substantially Complete"/>
    <s v=""/>
    <d v="2016-03-19T00:00:00"/>
    <s v="2016"/>
    <n v="1"/>
    <d v="2016-07-19T00:00:00"/>
    <d v="2016-09-17T00:00:00"/>
    <d v="2018-07-15T00:00:00"/>
    <n v="726"/>
    <s v="Undetermined"/>
    <s v="Undetermined"/>
    <s v=""/>
    <n v="0"/>
    <n v="0"/>
    <n v="0"/>
    <n v="1007861.75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Interstate Pavement"/>
    <s v="1 | Reliability"/>
    <s v="T068"/>
    <d v="2024-03-04T06:31:47"/>
    <x v="0"/>
    <x v="1"/>
  </r>
  <r>
    <s v="Complete"/>
    <n v="606206"/>
    <s v="100549"/>
    <s v="OXFORD- RECONSTRUCTION ON CHARLTON STREET, BETWEEN MAIN STREET AND DUDLEY ROAD"/>
    <s v="3"/>
    <s v="STIP"/>
    <s v=" "/>
    <x v="0"/>
    <x v="0"/>
    <s v="OXFORD"/>
    <s v="Central Mass"/>
    <x v="4"/>
    <s v="Roadway Reconstruction"/>
    <s v="Full Beneficial Use"/>
    <s v=""/>
    <d v="2017-05-27T00:00:00"/>
    <s v="2017"/>
    <n v="1"/>
    <d v="2018-01-23T00:00:00"/>
    <d v="2018-03-24T00:00:00"/>
    <d v="2019-08-16T00:00:00"/>
    <n v="570"/>
    <s v="FEDERAL AID"/>
    <s v="FA - Congestion Mitigation/Air Quality (CMAQ)"/>
    <s v="CMQ"/>
    <n v="0.8"/>
    <n v="673470.54"/>
    <n v="0"/>
    <n v="0"/>
    <n v="6711.4408999999996"/>
    <n v="6711.4408999999996"/>
    <n v="6711.4408999999996"/>
    <n v="680181.98089999997"/>
    <n v="6711.4408999999996"/>
    <n v="0"/>
    <n v="0"/>
    <n v="0"/>
    <n v="0"/>
    <n v="0"/>
    <n v="-6711.4408999999996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4-03-04T06:31:47"/>
    <x v="7"/>
    <x v="0"/>
  </r>
  <r>
    <s v="Complete"/>
    <n v="606206"/>
    <s v="100549"/>
    <s v="OXFORD- RECONSTRUCTION ON CHARLTON STREET, BETWEEN MAIN STREET AND DUDLEY ROAD"/>
    <s v="3"/>
    <s v="STIP"/>
    <s v=" "/>
    <x v="0"/>
    <x v="0"/>
    <s v="OXFORD"/>
    <s v="Central Mass"/>
    <x v="4"/>
    <s v="Roadway Reconstruction"/>
    <s v="Full Beneficial Use"/>
    <s v=""/>
    <d v="2017-05-27T00:00:00"/>
    <s v="2017"/>
    <n v="1"/>
    <d v="2018-01-23T00:00:00"/>
    <d v="2018-03-24T00:00:00"/>
    <d v="2019-08-16T00:00:00"/>
    <n v="570"/>
    <s v="100% STATE"/>
    <s v="NFA - Site Specific"/>
    <s v="NFA"/>
    <n v="0"/>
    <n v="15350"/>
    <n v="0"/>
    <n v="0"/>
    <n v="5278.0535"/>
    <n v="5278.0535"/>
    <n v="5278.0535"/>
    <n v="20628.053500000002"/>
    <n v="5278.0535"/>
    <n v="0"/>
    <n v="0"/>
    <n v="0"/>
    <n v="0"/>
    <n v="0"/>
    <n v="-5278.0535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4-03-04T06:31:47"/>
    <x v="7"/>
    <x v="1"/>
  </r>
  <r>
    <s v="Complete"/>
    <n v="606206"/>
    <s v="100549"/>
    <s v="OXFORD- RECONSTRUCTION ON CHARLTON STREET, BETWEEN MAIN STREET AND DUDLEY ROAD"/>
    <s v="3"/>
    <s v="STIP"/>
    <s v=" "/>
    <x v="0"/>
    <x v="0"/>
    <s v="OXFORD"/>
    <s v="Central Mass"/>
    <x v="4"/>
    <s v="Roadway Reconstruction"/>
    <s v="Full Beneficial Use"/>
    <s v=""/>
    <d v="2017-05-27T00:00:00"/>
    <s v="2017"/>
    <n v="1"/>
    <d v="2018-01-23T00:00:00"/>
    <d v="2018-03-24T00:00:00"/>
    <d v="2019-08-16T00:00:00"/>
    <n v="570"/>
    <s v="FEDERAL AID"/>
    <s v="Surface Transportation Program"/>
    <s v="STP"/>
    <n v="0.8"/>
    <n v="3306145.45"/>
    <n v="0"/>
    <n v="0"/>
    <n v="38010.505599999997"/>
    <n v="38010.505599999997"/>
    <n v="38010.505599999997"/>
    <n v="3344155.9556"/>
    <n v="38010.505599999997"/>
    <n v="0"/>
    <n v="0"/>
    <n v="0"/>
    <n v="0"/>
    <n v="0"/>
    <n v="-38010.505599999997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4-03-04T06:31:47"/>
    <x v="7"/>
    <x v="0"/>
  </r>
  <r>
    <s v="Complete"/>
    <n v="606207"/>
    <s v="96792"/>
    <s v="SPENCER- REHABILITATION ON ROUTE 9 (MAIN STREET), FROM HIGH STREET TO GROVE STREET"/>
    <s v="3"/>
    <s v="PV-C, STIP"/>
    <s v=" "/>
    <x v="0"/>
    <x v="0"/>
    <s v="SPENCER"/>
    <s v="Central Mass"/>
    <x v="15"/>
    <s v="Other"/>
    <s v="Contractor Field Completion"/>
    <s v=""/>
    <d v="2016-08-06T00:00:00"/>
    <s v="2016"/>
    <n v="1"/>
    <d v="2016-12-07T00:00:00"/>
    <d v="2017-02-05T00:00:00"/>
    <d v="2018-05-31T00:00:00"/>
    <n v="540"/>
    <s v="FEDERAL AID"/>
    <s v="FA - Congestion Mitigation/Air Quality (CMAQ)"/>
    <s v="CMQ"/>
    <n v="0.8"/>
    <n v="1233363.8500000001"/>
    <n v="0"/>
    <n v="0"/>
    <n v="0"/>
    <n v="0"/>
    <n v="0"/>
    <n v="1233363.8500000001"/>
    <n v="0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4-03-04T06:31:47"/>
    <x v="7"/>
    <x v="0"/>
  </r>
  <r>
    <s v="Complete"/>
    <n v="606207"/>
    <s v="96792"/>
    <s v="SPENCER- REHABILITATION ON ROUTE 9 (MAIN STREET), FROM HIGH STREET TO GROVE STREET"/>
    <s v="3"/>
    <s v="PV-C, STIP"/>
    <s v=" "/>
    <x v="0"/>
    <x v="0"/>
    <s v="SPENCER"/>
    <s v="Central Mass"/>
    <x v="15"/>
    <s v="Other"/>
    <s v="Contractor Field Completion"/>
    <s v=""/>
    <d v="2016-08-06T00:00:00"/>
    <s v="2016"/>
    <n v="1"/>
    <d v="2016-12-07T00:00:00"/>
    <d v="2017-02-05T00:00:00"/>
    <d v="2018-05-31T00:00:00"/>
    <n v="540"/>
    <s v="FEDERAL AID"/>
    <s v="FA - Hwy Safety Improvement Prgm (HSIP)"/>
    <s v="HSIP"/>
    <n v="0.9"/>
    <n v="1058522.26"/>
    <n v="0"/>
    <n v="0"/>
    <n v="0"/>
    <n v="0"/>
    <n v="0"/>
    <n v="1058522.26"/>
    <n v="0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4-03-04T06:31:47"/>
    <x v="7"/>
    <x v="0"/>
  </r>
  <r>
    <s v="Complete"/>
    <n v="606207"/>
    <s v="96792"/>
    <s v="SPENCER- REHABILITATION ON ROUTE 9 (MAIN STREET), FROM HIGH STREET TO GROVE STREET"/>
    <s v="3"/>
    <s v="PV-C, STIP"/>
    <s v=" "/>
    <x v="0"/>
    <x v="0"/>
    <s v="SPENCER"/>
    <s v="Central Mass"/>
    <x v="15"/>
    <s v="Other"/>
    <s v="Contractor Field Completion"/>
    <s v=""/>
    <d v="2016-08-06T00:00:00"/>
    <s v="2016"/>
    <n v="1"/>
    <d v="2016-12-07T00:00:00"/>
    <d v="2017-02-05T00:00:00"/>
    <d v="2018-05-31T00:00:00"/>
    <n v="540"/>
    <s v="100% STATE"/>
    <s v="NFA - Site Specific"/>
    <s v="NFA"/>
    <n v="0"/>
    <n v="63993.16"/>
    <n v="50906.66"/>
    <n v="0"/>
    <n v="0"/>
    <n v="0"/>
    <n v="0"/>
    <n v="63993.16"/>
    <n v="50906.66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4-03-04T06:31:47"/>
    <x v="7"/>
    <x v="1"/>
  </r>
  <r>
    <s v="Complete"/>
    <n v="606207"/>
    <s v="96792"/>
    <s v="SPENCER- REHABILITATION ON ROUTE 9 (MAIN STREET), FROM HIGH STREET TO GROVE STREET"/>
    <s v="3"/>
    <s v="PV-C, STIP"/>
    <s v=" "/>
    <x v="0"/>
    <x v="0"/>
    <s v="SPENCER"/>
    <s v="Central Mass"/>
    <x v="15"/>
    <s v="Other"/>
    <s v="Contractor Field Completion"/>
    <s v=""/>
    <d v="2016-08-06T00:00:00"/>
    <s v="2016"/>
    <n v="1"/>
    <d v="2016-12-07T00:00:00"/>
    <d v="2017-02-05T00:00:00"/>
    <d v="2018-05-31T00:00:00"/>
    <n v="540"/>
    <s v="FEDERAL AID"/>
    <s v="FA - Trans. Alternative Prgm (TAP)"/>
    <s v="TAP"/>
    <n v="0.8"/>
    <n v="411857.24"/>
    <n v="0"/>
    <n v="0"/>
    <n v="0"/>
    <n v="0"/>
    <n v="0"/>
    <n v="411857.24"/>
    <n v="0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4-03-04T06:31:47"/>
    <x v="7"/>
    <x v="0"/>
  </r>
  <r>
    <s v="Complete"/>
    <n v="606207"/>
    <s v="96792"/>
    <s v="SPENCER- REHABILITATION ON ROUTE 9 (MAIN STREET), FROM HIGH STREET TO GROVE STREET"/>
    <s v="3"/>
    <s v="PV-C, STIP"/>
    <s v=" "/>
    <x v="0"/>
    <x v="0"/>
    <s v="SPENCER"/>
    <s v="Central Mass"/>
    <x v="15"/>
    <s v="Other"/>
    <s v="Contractor Field Completion"/>
    <s v=""/>
    <d v="2016-08-06T00:00:00"/>
    <s v="2016"/>
    <n v="1"/>
    <d v="2016-12-07T00:00:00"/>
    <d v="2017-02-05T00:00:00"/>
    <d v="2018-05-31T00:00:00"/>
    <n v="540"/>
    <s v="Undetermined"/>
    <s v="Undetermined"/>
    <s v=""/>
    <n v="0"/>
    <n v="0"/>
    <n v="0"/>
    <n v="78626.09"/>
    <n v="0"/>
    <n v="0"/>
    <n v="0"/>
    <n v="0"/>
    <n v="0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4-03-04T06:31:47"/>
    <x v="7"/>
    <x v="1"/>
  </r>
  <r>
    <s v="Complete"/>
    <n v="606220"/>
    <s v="115353"/>
    <s v="HARDWICK- RESURFACING &amp; RELATED WORK ON THE GILBERTVILLE SECTIONS OF ROUTES 32 AND 32A"/>
    <s v="2"/>
    <s v="BDBA, STIP"/>
    <s v=" "/>
    <x v="0"/>
    <x v="0"/>
    <s v="HARDWICK"/>
    <s v="Central Mass"/>
    <x v="2"/>
    <s v="Roadway Reconstruction"/>
    <s v="Full Beneficial Use"/>
    <s v=""/>
    <d v="2021-07-17T00:00:00"/>
    <s v="2021"/>
    <n v="1"/>
    <d v="2021-09-27T00:00:00"/>
    <d v="2021-11-26T00:00:00"/>
    <d v="2023-10-12T00:00:00"/>
    <n v="745"/>
    <s v="100% STATE"/>
    <s v="NFA - Site Specific"/>
    <s v="NFA"/>
    <n v="0"/>
    <n v="10500.8"/>
    <n v="2401.8000000000002"/>
    <n v="57721.7"/>
    <n v="16019.097100000001"/>
    <n v="16019.097100000001"/>
    <n v="16019.097100000001"/>
    <n v="26519.897099999998"/>
    <n v="18420.897100000002"/>
    <n v="0"/>
    <n v="0"/>
    <n v="0"/>
    <n v="0"/>
    <n v="0"/>
    <n v="41702.602899999998"/>
    <n v="0"/>
    <n v="0"/>
    <s v="    "/>
    <s v="    "/>
    <s v="Yes"/>
    <s v="44"/>
    <s v="Municipal"/>
    <s v="HWY"/>
    <n v="2"/>
    <s v="No"/>
    <s v="Highway | Roadway Reconstruction"/>
    <s v="2 | Modernization"/>
    <s v="T055"/>
    <d v="2024-03-04T06:31:47"/>
    <x v="7"/>
    <x v="1"/>
  </r>
  <r>
    <s v="Complete"/>
    <n v="606220"/>
    <s v="115353"/>
    <s v="HARDWICK- RESURFACING &amp; RELATED WORK ON THE GILBERTVILLE SECTIONS OF ROUTES 32 AND 32A"/>
    <s v="2"/>
    <s v="BDBA, STIP"/>
    <s v=" "/>
    <x v="0"/>
    <x v="0"/>
    <s v="HARDWICK"/>
    <s v="Central Mass"/>
    <x v="2"/>
    <s v="Roadway Reconstruction"/>
    <s v="Full Beneficial Use"/>
    <s v=""/>
    <d v="2021-07-17T00:00:00"/>
    <s v="2021"/>
    <n v="1"/>
    <d v="2021-09-27T00:00:00"/>
    <d v="2021-11-26T00:00:00"/>
    <d v="2023-10-12T00:00:00"/>
    <n v="745"/>
    <s v="FEDERAL AID"/>
    <s v="FA - Surface Trans. Block Grant (STBG)"/>
    <s v="STBG"/>
    <n v="0.8"/>
    <n v="4757915.13"/>
    <n v="1471069.9"/>
    <n v="592552.17000000004"/>
    <n v="95980.902900000001"/>
    <n v="95980.902900000001"/>
    <n v="95980.902900000001"/>
    <n v="4853896.0329"/>
    <n v="1567050.8029"/>
    <n v="0"/>
    <n v="0"/>
    <n v="0"/>
    <n v="0"/>
    <n v="0"/>
    <n v="496571.2671"/>
    <n v="0"/>
    <n v="0"/>
    <s v="    "/>
    <s v="    "/>
    <s v="Yes"/>
    <s v="44"/>
    <s v="Municipal"/>
    <s v="HWY"/>
    <n v="2"/>
    <s v="No"/>
    <s v="Highway | Roadway Reconstruction"/>
    <s v="2 | Modernization"/>
    <s v="T055"/>
    <d v="2024-03-04T06:31:47"/>
    <x v="7"/>
    <x v="0"/>
  </r>
  <r>
    <s v="Complete"/>
    <n v="606223"/>
    <s v="109678"/>
    <s v="ACTON- CONCORD- BRUCE FREEMAN RAIL TRAIL CONSTRUCTION, INCLUDES REPLACING BRIDGE C-19-037, RAIL TRAIL OVER NASHOBA BROOK, NEW BRIDGE C-19-039, RAIL TRAIL OVER ROUTE 2 &amp; NEW CULVERT C-19-040, ROUTE 2 OVER WILDLIFE CROSSING (PHASE II-B)"/>
    <s v="4"/>
    <s v="STIP"/>
    <s v=" "/>
    <x v="0"/>
    <x v="0"/>
    <s v="ACTON - CONCORD"/>
    <s v="Boston Region"/>
    <x v="6"/>
    <s v="Bikeways"/>
    <s v="Full Beneficial Use"/>
    <s v=""/>
    <d v="2019-09-14T00:00:00"/>
    <s v="2019"/>
    <n v="1"/>
    <d v="2020-02-28T00:00:00"/>
    <d v="2020-04-28T00:00:00"/>
    <d v="2023-12-31T00:00:00"/>
    <n v="1402"/>
    <s v="FEDERAL AID"/>
    <s v="FA - Congestion Mitigation/Air Quality (CMAQ)"/>
    <s v="CMQ"/>
    <n v="0.8"/>
    <n v="9214656.5800000001"/>
    <n v="24513.83"/>
    <n v="1450630.07"/>
    <n v="0"/>
    <n v="1450630.07"/>
    <n v="1450630.07"/>
    <n v="10665286.65"/>
    <n v="1475143.9000000001"/>
    <n v="0"/>
    <n v="0"/>
    <n v="0"/>
    <n v="0"/>
    <n v="0"/>
    <n v="0"/>
    <n v="0"/>
    <n v="0"/>
    <s v="    "/>
    <s v="    "/>
    <s v="Yes"/>
    <s v="31.5"/>
    <s v="Municipal"/>
    <s v="HWY"/>
    <n v="2"/>
    <s v="No"/>
    <s v="Highway | Bicycle and Pedestrian"/>
    <s v="3 | Expansion"/>
    <s v="T061"/>
    <d v="2024-03-04T06:31:47"/>
    <x v="1"/>
    <x v="0"/>
  </r>
  <r>
    <s v="Complete"/>
    <n v="606223"/>
    <s v="109678"/>
    <s v="ACTON- CONCORD- BRUCE FREEMAN RAIL TRAIL CONSTRUCTION, INCLUDES REPLACING BRIDGE C-19-037, RAIL TRAIL OVER NASHOBA BROOK, NEW BRIDGE C-19-039, RAIL TRAIL OVER ROUTE 2 &amp; NEW CULVERT C-19-040, ROUTE 2 OVER WILDLIFE CROSSING (PHASE II-B)"/>
    <s v="4"/>
    <s v="STIP"/>
    <s v=" "/>
    <x v="0"/>
    <x v="0"/>
    <s v="ACTON - CONCORD"/>
    <s v="Boston Region"/>
    <x v="6"/>
    <s v="Bikeways"/>
    <s v="Full Beneficial Use"/>
    <s v=""/>
    <d v="2019-09-14T00:00:00"/>
    <s v="2019"/>
    <n v="1"/>
    <d v="2020-02-28T00:00:00"/>
    <d v="2020-04-28T00:00:00"/>
    <d v="2023-12-31T00:00:00"/>
    <n v="1402"/>
    <s v="100% STATE"/>
    <s v="NFA - Site Specific"/>
    <s v="NFA"/>
    <n v="0"/>
    <n v="689368.19"/>
    <n v="2666"/>
    <n v="120016.71"/>
    <n v="0"/>
    <n v="120016.71"/>
    <n v="120016.71"/>
    <n v="809384.9"/>
    <n v="122682.71"/>
    <n v="0"/>
    <n v="0"/>
    <n v="0"/>
    <n v="0"/>
    <n v="0"/>
    <n v="0"/>
    <n v="0"/>
    <n v="0"/>
    <s v="    "/>
    <s v="    "/>
    <s v="Yes"/>
    <s v="31.5"/>
    <s v="Municipal"/>
    <s v="HWY"/>
    <n v="2"/>
    <s v="No"/>
    <s v="Highway | Bicycle and Pedestrian"/>
    <s v="3 | Expansion"/>
    <s v="T061"/>
    <d v="2024-03-04T06:31:47"/>
    <x v="1"/>
    <x v="1"/>
  </r>
  <r>
    <s v="Design"/>
    <n v="606226"/>
    <s v=""/>
    <s v="BOSTON- RECONSTRUCTION OF RUTHERFORD AVENUE, FROM CITY SQUARE TO SULLIVAN SQUARE"/>
    <s v="6"/>
    <s v="AC, STIP"/>
    <s v=" "/>
    <x v="0"/>
    <x v="0"/>
    <s v="BOSTON"/>
    <s v="Boston Region"/>
    <x v="4"/>
    <s v="Roadway Reconstruction"/>
    <s v="Design"/>
    <s v="25C"/>
    <d v="2027-01-09T00:00:00"/>
    <s v="2027"/>
    <n v="0"/>
    <d v="2027-06-08T00:00:00"/>
    <d v="2027-08-07T00:00:00"/>
    <d v="2030-12-14T00:00:00"/>
    <n v="1285"/>
    <s v="100% STATE"/>
    <s v="NFA - Site Specific"/>
    <s v="NFA"/>
    <n v="0"/>
    <n v="0"/>
    <n v="0"/>
    <n v="1294922.8799999999"/>
    <n v="0"/>
    <n v="726420.15220000001"/>
    <n v="0"/>
    <n v="0"/>
    <n v="0"/>
    <n v="0"/>
    <n v="0"/>
    <n v="0"/>
    <n v="347418.33370000002"/>
    <n v="379001.81849999999"/>
    <n v="568502.72779999999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4-03-04T06:31:47"/>
    <x v="1"/>
    <x v="1"/>
  </r>
  <r>
    <s v="Design"/>
    <n v="606226"/>
    <s v=""/>
    <s v="BOSTON- RECONSTRUCTION OF RUTHERFORD AVENUE, FROM CITY SQUARE TO SULLIVAN SQUARE"/>
    <s v="6"/>
    <s v="AC, STIP"/>
    <s v=" "/>
    <x v="0"/>
    <x v="0"/>
    <s v="BOSTON"/>
    <s v="Boston Region"/>
    <x v="4"/>
    <s v="Roadway Reconstruction"/>
    <s v="Design"/>
    <s v="25C"/>
    <d v="2027-01-09T00:00:00"/>
    <s v="2027"/>
    <n v="0"/>
    <d v="2027-06-08T00:00:00"/>
    <d v="2027-08-07T00:00:00"/>
    <d v="2030-12-14T00:00:00"/>
    <n v="1285"/>
    <s v="FEDERAL AID"/>
    <s v="FA - Ntl. Hwy Perform. Prgm (NHPP) - Interstate Maintenance"/>
    <s v="NHPP"/>
    <n v="0.9"/>
    <n v="0"/>
    <n v="0"/>
    <n v="50787477.0876"/>
    <n v="0"/>
    <n v="28490535.927200001"/>
    <n v="0"/>
    <n v="0"/>
    <n v="0"/>
    <n v="0"/>
    <n v="0"/>
    <n v="0"/>
    <n v="13625908.4869"/>
    <n v="14864627.440300001"/>
    <n v="22296941.160399999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4-03-04T06:31:47"/>
    <x v="1"/>
    <x v="0"/>
  </r>
  <r>
    <s v="Design"/>
    <n v="606226"/>
    <s v=""/>
    <s v="BOSTON- RECONSTRUCTION OF RUTHERFORD AVENUE, FROM CITY SQUARE TO SULLIVAN SQUARE"/>
    <s v="6"/>
    <s v="AC, STIP"/>
    <s v=" "/>
    <x v="0"/>
    <x v="0"/>
    <s v="BOSTON"/>
    <s v="Boston Region"/>
    <x v="4"/>
    <s v="Roadway Reconstruction"/>
    <s v="Design"/>
    <s v="25C"/>
    <d v="2027-01-09T00:00:00"/>
    <s v="2027"/>
    <n v="0"/>
    <d v="2027-06-08T00:00:00"/>
    <d v="2027-08-07T00:00:00"/>
    <d v="2030-12-14T00:00:00"/>
    <n v="1285"/>
    <s v="FEDERAL AID"/>
    <s v="FA - Trans. Alternative Prgm (TAP)"/>
    <s v="TAP"/>
    <n v="0.8"/>
    <n v="0"/>
    <n v="0"/>
    <n v="7675200.5920000002"/>
    <n v="0"/>
    <n v="4305600.3321000002"/>
    <n v="0"/>
    <n v="0"/>
    <n v="0"/>
    <n v="0"/>
    <n v="0"/>
    <n v="0"/>
    <n v="2059200.1588000001"/>
    <n v="2246400.1732999999"/>
    <n v="3369600.2598999999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4-03-04T06:31:47"/>
    <x v="1"/>
    <x v="0"/>
  </r>
  <r>
    <s v="Design"/>
    <n v="606226"/>
    <s v=""/>
    <s v="BOSTON- RECONSTRUCTION OF RUTHERFORD AVENUE, FROM CITY SQUARE TO SULLIVAN SQUARE"/>
    <s v="6"/>
    <s v="AC, STIP"/>
    <s v=" "/>
    <x v="0"/>
    <x v="0"/>
    <s v="BOSTON"/>
    <s v="Boston Region"/>
    <x v="4"/>
    <s v="Roadway Reconstruction"/>
    <s v="Design"/>
    <s v="25C"/>
    <d v="2027-01-09T00:00:00"/>
    <s v="2027"/>
    <n v="0"/>
    <d v="2027-06-08T00:00:00"/>
    <d v="2027-08-07T00:00:00"/>
    <d v="2030-12-14T00:00:00"/>
    <n v="1285"/>
    <s v="FEDERAL AID"/>
    <s v="FA - Surface Trans. Block Grant (STBG)"/>
    <s v="STBG"/>
    <n v="0.8"/>
    <n v="0"/>
    <n v="0"/>
    <n v="163791967.00799999"/>
    <n v="0"/>
    <n v="91883298.565400004"/>
    <n v="0"/>
    <n v="0"/>
    <n v="0"/>
    <n v="0"/>
    <n v="0"/>
    <n v="0"/>
    <n v="43944186.270400003"/>
    <n v="47939112.295000002"/>
    <n v="71908668.442599997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3"/>
    <s v="Roadway Reconstruction"/>
    <s v="Active"/>
    <s v=""/>
    <d v="2023-09-09T00:00:00"/>
    <s v="2023"/>
    <n v="1"/>
    <d v="2023-12-01T00:00:00"/>
    <d v="2024-01-30T00:00:00"/>
    <d v="2026-09-10T00:00:00"/>
    <n v="1014"/>
    <s v="FEDERAL AID"/>
    <s v="FA - Hwy Safety Improvement Prgm (HSIP)"/>
    <s v="HSIP"/>
    <n v="0.9"/>
    <n v="0"/>
    <n v="0"/>
    <n v="1008796.8"/>
    <n v="916684.93310000002"/>
    <n v="1008796.8"/>
    <n v="176396.7653"/>
    <n v="176396.7653"/>
    <n v="176396.7653"/>
    <n v="551298.69030000002"/>
    <n v="188989.47750000001"/>
    <n v="92111.866899999994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4-03-04T06:31:47"/>
    <x v="9"/>
    <x v="0"/>
  </r>
  <r>
    <s v="Construction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3"/>
    <s v="Roadway Reconstruction"/>
    <s v="Active"/>
    <s v=""/>
    <d v="2023-09-09T00:00:00"/>
    <s v="2023"/>
    <n v="1"/>
    <d v="2023-12-01T00:00:00"/>
    <d v="2024-01-30T00:00:00"/>
    <d v="2026-09-10T00:00:00"/>
    <n v="1014"/>
    <s v="100% STATE"/>
    <s v="NFA - Site Specific"/>
    <s v="NFA"/>
    <n v="0"/>
    <n v="0"/>
    <n v="0"/>
    <n v="196527.5"/>
    <n v="187767.43890000001"/>
    <n v="196527.5"/>
    <n v="36131.900600000001"/>
    <n v="36131.900600000001"/>
    <n v="36131.900600000001"/>
    <n v="112924.2332"/>
    <n v="38711.305099999998"/>
    <n v="8760.0611000000008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4-03-04T06:31:47"/>
    <x v="9"/>
    <x v="1"/>
  </r>
  <r>
    <s v="Construction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3"/>
    <s v="Roadway Reconstruction"/>
    <s v="Active"/>
    <s v=""/>
    <d v="2023-09-09T00:00:00"/>
    <s v="2023"/>
    <n v="1"/>
    <d v="2023-12-01T00:00:00"/>
    <d v="2024-01-30T00:00:00"/>
    <d v="2026-09-10T00:00:00"/>
    <n v="1014"/>
    <s v="FEDERAL AID"/>
    <s v="FA - Trans. Alternative Prgm (TAP)"/>
    <s v="TAP"/>
    <n v="0.8"/>
    <n v="0"/>
    <n v="0"/>
    <n v="2286020"/>
    <n v="2077286.6166000001"/>
    <n v="2286020"/>
    <n v="399730.18699999998"/>
    <n v="399730.18699999998"/>
    <n v="399730.18699999998"/>
    <n v="1249290.0776"/>
    <n v="428266.35200000001"/>
    <n v="208733.38339999999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4-03-04T06:31:47"/>
    <x v="9"/>
    <x v="0"/>
  </r>
  <r>
    <s v="Construction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3"/>
    <s v="Roadway Reconstruction"/>
    <s v="Active"/>
    <s v=""/>
    <d v="2023-09-09T00:00:00"/>
    <s v="2023"/>
    <n v="1"/>
    <d v="2023-12-01T00:00:00"/>
    <d v="2024-01-30T00:00:00"/>
    <d v="2026-09-10T00:00:00"/>
    <n v="1014"/>
    <s v="FEDERAL AID"/>
    <s v="FA - Surface Trans. Block Grant (STBG)"/>
    <s v="STBG"/>
    <n v="0.8"/>
    <n v="63751.64"/>
    <n v="63751.64"/>
    <n v="5056964.74"/>
    <n v="4613343.8613999998"/>
    <n v="5056964.74"/>
    <n v="887741.14729999995"/>
    <n v="951492.78729999997"/>
    <n v="951492.78729999997"/>
    <n v="2774486.9989"/>
    <n v="951115.71530000004"/>
    <n v="443620.87849999999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4-03-04T06:31:47"/>
    <x v="9"/>
    <x v="0"/>
  </r>
  <r>
    <s v="Complete"/>
    <n v="606264"/>
    <s v="105571"/>
    <s v="PLYMOUTH- IMPROVEMENTS ON OBERY STREET, FROM SOUTH STREET TO A.A. CARANCI WAY/PLYMOUTH NORTH H.S. DRIVE INTERSECTION"/>
    <s v="5"/>
    <s v="STIP"/>
    <s v=" "/>
    <x v="0"/>
    <x v="0"/>
    <s v="PLYMOUTH"/>
    <s v="Old Colony"/>
    <x v="3"/>
    <s v="Roadway Reconstruction"/>
    <s v="Substantially Complete"/>
    <s v=""/>
    <d v="2018-08-18T00:00:00"/>
    <s v="2018"/>
    <n v="1"/>
    <d v="2019-01-11T00:00:00"/>
    <d v="2019-03-12T00:00:00"/>
    <d v="2021-07-12T00:00:00"/>
    <n v="913"/>
    <s v="100% STATE"/>
    <s v="NFA - Site Specific"/>
    <s v="NFA"/>
    <n v="0"/>
    <n v="4483.05"/>
    <n v="0"/>
    <n v="0"/>
    <n v="0"/>
    <n v="0"/>
    <n v="0"/>
    <n v="4483.05"/>
    <n v="0"/>
    <n v="0"/>
    <n v="0"/>
    <n v="0"/>
    <n v="0"/>
    <n v="0"/>
    <n v="0"/>
    <n v="0"/>
    <n v="0"/>
    <s v="    "/>
    <s v="    "/>
    <s v="Yes"/>
    <s v="38.5"/>
    <s v="Municipal"/>
    <s v="HWY"/>
    <n v="2"/>
    <s v="Yes"/>
    <s v="Highway | Roadway Reconstruction"/>
    <s v="2 | Modernization"/>
    <s v="T055"/>
    <d v="2024-03-04T06:31:47"/>
    <x v="4"/>
    <x v="1"/>
  </r>
  <r>
    <s v="Complete"/>
    <n v="606264"/>
    <s v="105571"/>
    <s v="PLYMOUTH- IMPROVEMENTS ON OBERY STREET, FROM SOUTH STREET TO A.A. CARANCI WAY/PLYMOUTH NORTH H.S. DRIVE INTERSECTION"/>
    <s v="5"/>
    <s v="STIP"/>
    <s v=" "/>
    <x v="0"/>
    <x v="0"/>
    <s v="PLYMOUTH"/>
    <s v="Old Colony"/>
    <x v="3"/>
    <s v="Roadway Reconstruction"/>
    <s v="Substantially Complete"/>
    <s v=""/>
    <d v="2018-08-18T00:00:00"/>
    <s v="2018"/>
    <n v="1"/>
    <d v="2019-01-11T00:00:00"/>
    <d v="2019-03-12T00:00:00"/>
    <d v="2021-07-12T00:00:00"/>
    <n v="913"/>
    <s v="FEDERAL AID"/>
    <s v="Surface Transportation Program"/>
    <s v="STP"/>
    <n v="0.8"/>
    <n v="5257964.8499999996"/>
    <n v="0"/>
    <n v="0"/>
    <n v="0"/>
    <n v="0"/>
    <n v="0"/>
    <n v="5257964.8499999996"/>
    <n v="0"/>
    <n v="0"/>
    <n v="0"/>
    <n v="0"/>
    <n v="0"/>
    <n v="0"/>
    <n v="0"/>
    <n v="0"/>
    <n v="0"/>
    <s v="    "/>
    <s v="    "/>
    <s v="Yes"/>
    <s v="38.5"/>
    <s v="Municipal"/>
    <s v="HWY"/>
    <n v="2"/>
    <s v="Yes"/>
    <s v="Highway | Roadway Reconstruction"/>
    <s v="2 | Modernization"/>
    <s v="T055"/>
    <d v="2024-03-04T06:31:47"/>
    <x v="4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3"/>
    <s v="Roadway Reconstruction"/>
    <s v="Active"/>
    <s v=""/>
    <d v="2021-06-05T00:00:00"/>
    <s v="2021"/>
    <n v="1"/>
    <d v="2021-10-06T00:00:00"/>
    <d v="2021-12-05T00:00:00"/>
    <d v="2024-08-14T00:00:00"/>
    <n v="1043"/>
    <s v="FEDERAL AID"/>
    <s v="FA - Trans. Alternative Prgm (TAP)"/>
    <s v="TAP"/>
    <n v="0.8"/>
    <n v="95579.6"/>
    <n v="94879.6"/>
    <n v="398292.9"/>
    <n v="336777.76689999999"/>
    <n v="336777.76689999999"/>
    <n v="114986.78230000001"/>
    <n v="210566.3823"/>
    <n v="209866.3823"/>
    <n v="221790.9846"/>
    <n v="0"/>
    <n v="0"/>
    <n v="0"/>
    <n v="0"/>
    <n v="61515.133099999999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4-03-04T06:31:47"/>
    <x v="11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3"/>
    <s v="Roadway Reconstruction"/>
    <s v="Active"/>
    <s v=""/>
    <d v="2021-06-05T00:00:00"/>
    <s v="2021"/>
    <n v="1"/>
    <d v="2021-10-06T00:00:00"/>
    <d v="2021-12-05T00:00:00"/>
    <d v="2024-08-14T00:00:00"/>
    <n v="1043"/>
    <s v="FEDERAL AID"/>
    <s v="FA - Ntl. Freight Prgm (NFP) - Non-Interstate"/>
    <s v="NFP"/>
    <n v="0.8"/>
    <n v="86035"/>
    <n v="0"/>
    <n v="65996"/>
    <n v="50707.918100000003"/>
    <n v="50707.918100000003"/>
    <n v="17313.317299999999"/>
    <n v="103348.3173"/>
    <n v="17313.317299999999"/>
    <n v="33394.6008"/>
    <n v="0"/>
    <n v="0"/>
    <n v="0"/>
    <n v="0"/>
    <n v="15288.081899999999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4-03-04T06:31:47"/>
    <x v="11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3"/>
    <s v="Roadway Reconstruction"/>
    <s v="Active"/>
    <s v=""/>
    <d v="2021-06-05T00:00:00"/>
    <s v="2021"/>
    <n v="1"/>
    <d v="2021-10-06T00:00:00"/>
    <d v="2021-12-05T00:00:00"/>
    <d v="2024-08-14T00:00:00"/>
    <n v="1043"/>
    <s v="FEDERAL AID"/>
    <s v="FA - Surface Trans. Block Grant (STBG)"/>
    <s v="STBG"/>
    <n v="0.8"/>
    <n v="10086310.609999999"/>
    <n v="1558899.64"/>
    <n v="6019394.3899999997"/>
    <n v="6307816.3163000001"/>
    <n v="6307816.3163000001"/>
    <n v="2153691.7601999999"/>
    <n v="12240002.370200001"/>
    <n v="3712591.4002"/>
    <n v="4154124.5561000002"/>
    <n v="0"/>
    <n v="0"/>
    <n v="0"/>
    <n v="0"/>
    <n v="-288421.92629999999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4-03-04T06:31:47"/>
    <x v="11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3"/>
    <s v="Roadway Reconstruction"/>
    <s v="Active"/>
    <s v=""/>
    <d v="2021-06-05T00:00:00"/>
    <s v="2021"/>
    <n v="1"/>
    <d v="2021-10-06T00:00:00"/>
    <d v="2021-12-05T00:00:00"/>
    <d v="2024-08-14T00:00:00"/>
    <n v="1043"/>
    <s v="FEDERAL AID"/>
    <s v="FA - Congestion Mitigation/Air Quality (CMAQ)"/>
    <s v="CMQ"/>
    <n v="0.8"/>
    <n v="48932.75"/>
    <n v="10122"/>
    <n v="92003.65"/>
    <n v="84809.2552"/>
    <n v="84809.2552"/>
    <n v="28956.612700000001"/>
    <n v="77889.362699999998"/>
    <n v="39078.612699999998"/>
    <n v="55852.642500000002"/>
    <n v="0"/>
    <n v="0"/>
    <n v="0"/>
    <n v="0"/>
    <n v="7194.3948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4-03-04T06:31:47"/>
    <x v="11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3"/>
    <s v="Roadway Reconstruction"/>
    <s v="Active"/>
    <s v=""/>
    <d v="2021-06-05T00:00:00"/>
    <s v="2021"/>
    <n v="1"/>
    <d v="2021-10-06T00:00:00"/>
    <d v="2021-12-05T00:00:00"/>
    <d v="2024-08-14T00:00:00"/>
    <n v="1043"/>
    <s v="FEDERAL AID"/>
    <s v="FA - Hwy Safety Improvement Prgm (HSIP)"/>
    <s v="HSIP"/>
    <n v="0.9"/>
    <n v="277500"/>
    <n v="21000"/>
    <n v="907750"/>
    <n v="782394.29929999996"/>
    <n v="782394.29929999996"/>
    <n v="267134.62650000001"/>
    <n v="544634.62650000001"/>
    <n v="288134.62650000001"/>
    <n v="515259.6728"/>
    <n v="0"/>
    <n v="0"/>
    <n v="0"/>
    <n v="0"/>
    <n v="125355.7007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4-03-04T06:31:47"/>
    <x v="11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3"/>
    <s v="Roadway Reconstruction"/>
    <s v="Active"/>
    <s v=""/>
    <d v="2021-06-05T00:00:00"/>
    <s v="2021"/>
    <n v="1"/>
    <d v="2021-10-06T00:00:00"/>
    <d v="2021-12-05T00:00:00"/>
    <d v="2024-08-14T00:00:00"/>
    <n v="1043"/>
    <s v="100% STATE"/>
    <s v="NFA - Site Specific"/>
    <s v="NFA"/>
    <n v="0"/>
    <n v="29800"/>
    <n v="3835.5"/>
    <n v="270200"/>
    <n v="257494.44510000001"/>
    <n v="257494.44510000001"/>
    <n v="87916.901299999998"/>
    <n v="117716.9013"/>
    <n v="91752.401299999998"/>
    <n v="169577.54380000001"/>
    <n v="0"/>
    <n v="0"/>
    <n v="0"/>
    <n v="0"/>
    <n v="12705.554899999999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4-03-04T06:31:47"/>
    <x v="11"/>
    <x v="1"/>
  </r>
  <r>
    <s v="Construction"/>
    <n v="606308"/>
    <s v="99594"/>
    <s v="WORCESTER- CONSTRUCTION AND RELOCATION OF DISTRICT 3 ADMINISTRATION BUILDING ON PLANTATION PARKWAY "/>
    <s v="3"/>
    <s v="NFA, NFA O&amp;M"/>
    <s v=" "/>
    <x v="1"/>
    <x v="0"/>
    <s v="WORCESTER"/>
    <s v="Central Mass"/>
    <x v="12"/>
    <s v="Facilities"/>
    <s v="Active"/>
    <s v=""/>
    <d v="2017-01-28T00:00:00"/>
    <s v="2017"/>
    <n v="1"/>
    <d v="2017-08-01T00:00:00"/>
    <d v="2017-09-30T00:00:00"/>
    <d v="2022-12-31T00:00:00"/>
    <n v="1978"/>
    <s v="100% STATE"/>
    <s v="NFA - Site Specific"/>
    <s v="NFA"/>
    <n v="0"/>
    <n v="41317077.140000001"/>
    <n v="27658.07"/>
    <n v="662235.89"/>
    <n v="0"/>
    <n v="0"/>
    <n v="0"/>
    <n v="41317077.140000001"/>
    <n v="27658.0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7"/>
    <x v="1"/>
  </r>
  <r>
    <s v="Complete"/>
    <n v="606309"/>
    <s v="110464"/>
    <s v="ORANGE- BRIDGE REPLACEMENT, O-03-021, ROUTE 2 OVER ROUTE 202"/>
    <s v="2"/>
    <s v="BR ON, STIP"/>
    <s v=" "/>
    <x v="0"/>
    <x v="0"/>
    <s v="ORANGE"/>
    <s v="Franklin Region"/>
    <x v="1"/>
    <s v="Bridge Repair &amp; Replacement"/>
    <s v="Full Beneficial Use"/>
    <s v=""/>
    <d v="2019-12-21T00:00:00"/>
    <s v="2020"/>
    <n v="1"/>
    <d v="2020-07-15T00:00:00"/>
    <d v="2020-09-13T00:00:00"/>
    <d v="2023-11-13T00:00:00"/>
    <n v="1216"/>
    <s v="100% STATE"/>
    <s v="NFA - Site Specific"/>
    <s v="NFA"/>
    <n v="0"/>
    <n v="401029.42"/>
    <n v="29852.1"/>
    <n v="213970.58"/>
    <n v="0"/>
    <n v="213970.58"/>
    <n v="213970.58"/>
    <n v="615000"/>
    <n v="243822.6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Complete"/>
    <n v="606309"/>
    <s v="110464"/>
    <s v="ORANGE- BRIDGE REPLACEMENT, O-03-021, ROUTE 2 OVER ROUTE 202"/>
    <s v="2"/>
    <s v="BR ON, STIP"/>
    <s v=" "/>
    <x v="0"/>
    <x v="0"/>
    <s v="ORANGE"/>
    <s v="Franklin Region"/>
    <x v="1"/>
    <s v="Bridge Repair &amp; Replacement"/>
    <s v="Full Beneficial Use"/>
    <s v=""/>
    <d v="2019-12-21T00:00:00"/>
    <s v="2020"/>
    <n v="1"/>
    <d v="2020-07-15T00:00:00"/>
    <d v="2020-09-13T00:00:00"/>
    <d v="2023-11-13T00:00:00"/>
    <n v="1216"/>
    <s v="FEDERAL AID"/>
    <s v="FA - Ntl. Hwy Perform. Prgm (NHPP) - On-System Bridge"/>
    <s v="NHPP"/>
    <n v="0.8"/>
    <n v="17531037.440000001"/>
    <n v="362883.24"/>
    <n v="97677.88"/>
    <n v="30000"/>
    <n v="30000"/>
    <n v="30000"/>
    <n v="17561037.440000001"/>
    <n v="392883.24"/>
    <n v="0"/>
    <n v="0"/>
    <n v="0"/>
    <n v="0"/>
    <n v="0"/>
    <n v="67677.88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Complete"/>
    <n v="606316"/>
    <s v="112791"/>
    <s v="BROOKLINE- PEDESTRIAN BRIDGE REHABILITATION, B-27-016, OVER MBTA OFF CARLTON STREET"/>
    <s v="6"/>
    <s v="RE-AD, STIP"/>
    <s v=" "/>
    <x v="0"/>
    <x v="0"/>
    <s v="BROOKLINE"/>
    <s v="Boston Region"/>
    <x v="5"/>
    <s v="Bridge Repair &amp; Replacement"/>
    <s v="Full Beneficial Use"/>
    <s v=""/>
    <d v="2020-09-05T00:00:00"/>
    <s v="2020"/>
    <n v="1"/>
    <d v="2020-12-09T00:00:00"/>
    <d v="2021-02-07T00:00:00"/>
    <d v="2023-05-18T00:00:00"/>
    <n v="890"/>
    <s v="FEDERAL AID"/>
    <s v="FA - Congestion Mitigation/Air Quality (CMAQ)"/>
    <s v="CMQ"/>
    <n v="0.8"/>
    <n v="3365887.9"/>
    <n v="0"/>
    <n v="0"/>
    <n v="675874.04070000001"/>
    <n v="675874.04070000001"/>
    <n v="675874.04070000001"/>
    <n v="4041761.9407000002"/>
    <n v="675874.04070000001"/>
    <n v="0"/>
    <n v="0"/>
    <n v="0"/>
    <n v="0"/>
    <n v="0"/>
    <n v="-675874.04070000001"/>
    <n v="0"/>
    <n v="0"/>
    <s v="    "/>
    <s v="    "/>
    <s v="Yes"/>
    <s v=""/>
    <s v="Municipal"/>
    <s v="HWY"/>
    <n v="3"/>
    <s v="No"/>
    <s v="Highway | Bridge"/>
    <s v="1 | Reliability"/>
    <s v="T070"/>
    <d v="2024-03-04T06:31:47"/>
    <x v="1"/>
    <x v="0"/>
  </r>
  <r>
    <s v="Complete"/>
    <n v="606316"/>
    <s v="112791"/>
    <s v="BROOKLINE- PEDESTRIAN BRIDGE REHABILITATION, B-27-016, OVER MBTA OFF CARLTON STREET"/>
    <s v="6"/>
    <s v="RE-AD, STIP"/>
    <s v=" "/>
    <x v="0"/>
    <x v="0"/>
    <s v="BROOKLINE"/>
    <s v="Boston Region"/>
    <x v="5"/>
    <s v="Bridge Repair &amp; Replacement"/>
    <s v="Full Beneficial Use"/>
    <s v=""/>
    <d v="2020-09-05T00:00:00"/>
    <s v="2020"/>
    <n v="1"/>
    <d v="2020-12-09T00:00:00"/>
    <d v="2021-02-07T00:00:00"/>
    <d v="2023-05-18T00:00:00"/>
    <n v="890"/>
    <s v="FEDERAL AID"/>
    <s v="FA - High Priority Projects (HPP)"/>
    <s v="HPP"/>
    <n v="0.8"/>
    <n v="264000"/>
    <n v="0"/>
    <n v="0"/>
    <n v="5079.1493"/>
    <n v="5079.1493"/>
    <n v="5079.1493"/>
    <n v="269079.14929999999"/>
    <n v="5079.1493"/>
    <n v="0"/>
    <n v="0"/>
    <n v="0"/>
    <n v="0"/>
    <n v="0"/>
    <n v="-5079.1493"/>
    <n v="0"/>
    <n v="0"/>
    <s v="    "/>
    <s v="    "/>
    <s v="Yes"/>
    <s v=""/>
    <s v="Municipal"/>
    <s v="HWY"/>
    <n v="3"/>
    <s v="No"/>
    <s v="Highway | Bridge"/>
    <s v="1 | Reliability"/>
    <s v="T070"/>
    <d v="2024-03-04T06:31:47"/>
    <x v="1"/>
    <x v="0"/>
  </r>
  <r>
    <s v="Complete"/>
    <n v="606316"/>
    <s v="112791"/>
    <s v="BROOKLINE- PEDESTRIAN BRIDGE REHABILITATION, B-27-016, OVER MBTA OFF CARLTON STREET"/>
    <s v="6"/>
    <s v="RE-AD, STIP"/>
    <s v=" "/>
    <x v="0"/>
    <x v="0"/>
    <s v="BROOKLINE"/>
    <s v="Boston Region"/>
    <x v="5"/>
    <s v="Bridge Repair &amp; Replacement"/>
    <s v="Full Beneficial Use"/>
    <s v=""/>
    <d v="2020-09-05T00:00:00"/>
    <s v="2020"/>
    <n v="1"/>
    <d v="2020-12-09T00:00:00"/>
    <d v="2021-02-07T00:00:00"/>
    <d v="2023-05-18T00:00:00"/>
    <n v="890"/>
    <s v="100% STATE"/>
    <s v="NFA - Site Specific"/>
    <s v="NFA"/>
    <n v="0"/>
    <n v="222500"/>
    <n v="0"/>
    <n v="0"/>
    <n v="19046.810000000001"/>
    <n v="19046.810000000001"/>
    <n v="19046.810000000001"/>
    <n v="241546.81"/>
    <n v="19046.810000000001"/>
    <n v="0"/>
    <n v="0"/>
    <n v="0"/>
    <n v="0"/>
    <n v="0"/>
    <n v="-19046.810000000001"/>
    <n v="0"/>
    <n v="0"/>
    <s v="    "/>
    <s v="    "/>
    <s v="Yes"/>
    <s v=""/>
    <s v="Municipal"/>
    <s v="HWY"/>
    <n v="3"/>
    <s v="No"/>
    <s v="Highway | Bridge"/>
    <s v="1 | Reliability"/>
    <s v="T070"/>
    <d v="2024-03-04T06:31:47"/>
    <x v="1"/>
    <x v="1"/>
  </r>
  <r>
    <s v="Design"/>
    <n v="606352"/>
    <s v=""/>
    <s v="WAREHAM- CULVERT AND DAM REPLACEMENT ON CRANBERRY HIGHWAY AT ROUTE 28 AND ROUTE 6, MILL POND DAM OVER AGAWAM RIVER"/>
    <s v="5"/>
    <s v="STIP"/>
    <s v=" "/>
    <x v="0"/>
    <x v="0"/>
    <s v="WAREHAM"/>
    <s v="Southeastern Mass"/>
    <x v="1"/>
    <s v="Bridge Repair &amp; Replacement"/>
    <s v="Design"/>
    <s v="75C"/>
    <d v="2025-04-26T00:00:00"/>
    <s v="2025"/>
    <n v="0"/>
    <d v="2025-09-23T00:00:00"/>
    <d v="2025-11-22T00:00:00"/>
    <d v="2028-04-30T00:00:00"/>
    <n v="950"/>
    <s v="100% STATE"/>
    <s v="NFA - Site Specific"/>
    <s v="NFA"/>
    <n v="0"/>
    <n v="0"/>
    <n v="0"/>
    <n v="30000"/>
    <n v="0"/>
    <n v="30000"/>
    <n v="0"/>
    <n v="0"/>
    <n v="0"/>
    <n v="0"/>
    <n v="8000"/>
    <n v="12000"/>
    <n v="10000"/>
    <n v="0"/>
    <n v="0"/>
    <n v="0"/>
    <n v="0"/>
    <s v="    "/>
    <s v="    "/>
    <s v="Yes"/>
    <s v=""/>
    <s v="MassDOT"/>
    <s v="HWY"/>
    <n v="3"/>
    <s v="No"/>
    <s v="Highway | Highway Resiliency Improvement Program"/>
    <s v="2 | Modernization"/>
    <s v="T147"/>
    <d v="2024-03-04T06:31:47"/>
    <x v="2"/>
    <x v="1"/>
  </r>
  <r>
    <s v="Design"/>
    <n v="606352"/>
    <s v=""/>
    <s v="WAREHAM- CULVERT AND DAM REPLACEMENT ON CRANBERRY HIGHWAY AT ROUTE 28 AND ROUTE 6, MILL POND DAM OVER AGAWAM RIVER"/>
    <s v="5"/>
    <s v="STIP"/>
    <s v=" "/>
    <x v="0"/>
    <x v="0"/>
    <s v="WAREHAM"/>
    <s v="Southeastern Mass"/>
    <x v="1"/>
    <s v="Bridge Repair &amp; Replacement"/>
    <s v="Design"/>
    <s v="75C"/>
    <d v="2025-04-26T00:00:00"/>
    <s v="2025"/>
    <n v="0"/>
    <d v="2025-09-23T00:00:00"/>
    <d v="2025-11-22T00:00:00"/>
    <d v="2028-04-30T00:00:00"/>
    <n v="950"/>
    <s v="FEDERAL AID"/>
    <s v="FA - Promoting Resilient Operations for Transformative, Efficient, and Cost-saving Transportation (PROTECT)"/>
    <s v="FA"/>
    <n v="0.8"/>
    <n v="0"/>
    <n v="0"/>
    <n v="43912721.260799997"/>
    <n v="0"/>
    <n v="43912721.260799997"/>
    <n v="0"/>
    <n v="0"/>
    <n v="0"/>
    <n v="0"/>
    <n v="11710059.002900001"/>
    <n v="17565088.504299998"/>
    <n v="14637573.753599999"/>
    <n v="0"/>
    <n v="0"/>
    <n v="0"/>
    <n v="0"/>
    <s v="    "/>
    <s v="    "/>
    <s v="Yes"/>
    <s v=""/>
    <s v="MassDOT"/>
    <s v="HWY"/>
    <n v="3"/>
    <s v="No"/>
    <s v="Highway | Highway Resiliency Improvement Program"/>
    <s v="2 | Modernization"/>
    <s v="T147"/>
    <d v="2024-03-04T06:31:47"/>
    <x v="2"/>
    <x v="0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16"/>
    <s v=""/>
    <s v="Active"/>
    <s v=""/>
    <d v="2018-09-01T00:00:00"/>
    <s v="2018"/>
    <n v="1"/>
    <d v="2019-06-05T00:00:00"/>
    <d v="2019-08-04T00:00:00"/>
    <d v="2024-07-14T00:00:00"/>
    <n v="1866"/>
    <s v="100% STATE"/>
    <s v="NFA - Site Specific"/>
    <s v="NFA"/>
    <n v="0"/>
    <n v="13737.88"/>
    <n v="0"/>
    <n v="16831.57"/>
    <n v="4734.0144"/>
    <n v="16831.57"/>
    <n v="10782.7922"/>
    <n v="24520.672200000001"/>
    <n v="10782.7922"/>
    <n v="6048.7777999999998"/>
    <n v="0"/>
    <n v="0"/>
    <n v="0"/>
    <n v="0"/>
    <n v="0"/>
    <n v="0"/>
    <n v="0"/>
    <s v="    "/>
    <s v="    "/>
    <s v="Yes"/>
    <s v=""/>
    <s v="MassDOT"/>
    <s v="HWY"/>
    <n v="4"/>
    <s v="No"/>
    <s v="Highway | Safety Improvements"/>
    <s v="1 | Reliability"/>
    <s v="T052"/>
    <d v="2024-03-04T06:31:47"/>
    <x v="1"/>
    <x v="1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16"/>
    <s v=""/>
    <s v="Active"/>
    <s v=""/>
    <d v="2018-09-01T00:00:00"/>
    <s v="2018"/>
    <n v="1"/>
    <d v="2019-06-05T00:00:00"/>
    <d v="2019-08-04T00:00:00"/>
    <d v="2024-07-14T00:00:00"/>
    <n v="1866"/>
    <s v="FEDERAL AID"/>
    <s v="Surface Transportation Program"/>
    <s v="STP"/>
    <n v="0.8"/>
    <n v="12235182.17"/>
    <n v="104441.32"/>
    <n v="471832.83"/>
    <n v="308090.77919999999"/>
    <n v="471832.83"/>
    <n v="389961.80459999997"/>
    <n v="12625143.9746"/>
    <n v="494403.12459999998"/>
    <n v="81871.025399999999"/>
    <n v="0"/>
    <n v="0"/>
    <n v="0"/>
    <n v="0"/>
    <n v="0"/>
    <n v="0"/>
    <n v="0"/>
    <s v="    "/>
    <s v="    "/>
    <s v="Yes"/>
    <s v=""/>
    <s v="MassDOT"/>
    <s v="HWY"/>
    <n v="4"/>
    <s v="No"/>
    <s v="Highway | Safety Improvements"/>
    <s v="1 | Reliability"/>
    <s v="T052"/>
    <d v="2024-03-04T06:31:47"/>
    <x v="1"/>
    <x v="0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16"/>
    <s v=""/>
    <s v="Active"/>
    <s v=""/>
    <d v="2018-09-01T00:00:00"/>
    <s v="2018"/>
    <n v="1"/>
    <d v="2019-06-05T00:00:00"/>
    <d v="2019-08-04T00:00:00"/>
    <d v="2024-07-14T00:00:00"/>
    <n v="1866"/>
    <s v="FEDERAL AID"/>
    <s v="FA - High Priority Projects (HPP) 1 "/>
    <s v="HPP"/>
    <n v="0.8"/>
    <n v="1700475.97"/>
    <n v="0"/>
    <n v="430782.32"/>
    <n v="52225.739000000001"/>
    <n v="430782.32"/>
    <n v="241504.0295"/>
    <n v="1941979.9994999999"/>
    <n v="241504.0295"/>
    <n v="189278.2905"/>
    <n v="0"/>
    <n v="0"/>
    <n v="0"/>
    <n v="0"/>
    <n v="0"/>
    <n v="0"/>
    <n v="0"/>
    <s v="    "/>
    <s v="    "/>
    <s v="Yes"/>
    <s v=""/>
    <s v="MassDOT"/>
    <s v="HWY"/>
    <n v="4"/>
    <s v="No"/>
    <s v="Highway | Safety Improvements"/>
    <s v="1 | Reliability"/>
    <s v="T052"/>
    <d v="2024-03-04T06:31:47"/>
    <x v="1"/>
    <x v="0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16"/>
    <s v=""/>
    <s v="Active"/>
    <s v=""/>
    <d v="2018-09-01T00:00:00"/>
    <s v="2018"/>
    <n v="1"/>
    <d v="2019-06-05T00:00:00"/>
    <d v="2019-08-04T00:00:00"/>
    <d v="2024-07-14T00:00:00"/>
    <n v="1866"/>
    <s v="FEDERAL AID"/>
    <s v="FA - High Priority Projects (HPP) 2"/>
    <s v="HPP"/>
    <n v="0.8"/>
    <n v="1022117.95"/>
    <n v="0"/>
    <n v="392981.45"/>
    <n v="949.4674"/>
    <n v="392981.45"/>
    <n v="196965.45869999999"/>
    <n v="1219083.4087"/>
    <n v="196965.45869999999"/>
    <n v="196015.99129999999"/>
    <n v="0"/>
    <n v="0"/>
    <n v="0"/>
    <n v="0"/>
    <n v="0"/>
    <n v="0"/>
    <n v="0"/>
    <s v="    "/>
    <s v="    "/>
    <s v="Yes"/>
    <s v=""/>
    <s v="MassDOT"/>
    <s v="HWY"/>
    <n v="4"/>
    <s v="No"/>
    <s v="Highway | Safety Improvements"/>
    <s v="1 | Reliability"/>
    <s v="T052"/>
    <d v="2024-03-04T06:31:47"/>
    <x v="1"/>
    <x v="0"/>
  </r>
  <r>
    <s v="Design"/>
    <n v="606389"/>
    <s v=""/>
    <s v="FREETOWN- BRIDGE REPLACEMENT, F-09-017, CHACE ROAD OVER ROUTE 140"/>
    <s v="5"/>
    <s v="NGB, STIP"/>
    <s v=" "/>
    <x v="0"/>
    <x v="0"/>
    <s v="FREETOWN"/>
    <s v="Southeastern Mass"/>
    <x v="1"/>
    <s v="Bridge Repair &amp; Replacement"/>
    <s v="Design"/>
    <s v="PRCApprove"/>
    <d v="2025-03-01T00:00:00"/>
    <s v="2025"/>
    <n v="0"/>
    <d v="2025-07-29T00:00:00"/>
    <d v="2025-09-27T00:00:00"/>
    <d v="2027-07-29T00:00:00"/>
    <n v="730"/>
    <s v="NGB - FA(GANs)"/>
    <s v="FA - Next Generation Bridge GANs"/>
    <s v="FA"/>
    <n v="0.8"/>
    <n v="0"/>
    <n v="0"/>
    <n v="6997760"/>
    <n v="0"/>
    <n v="6997760"/>
    <n v="0"/>
    <n v="0"/>
    <n v="0"/>
    <n v="0"/>
    <n v="3042504.3478000001"/>
    <n v="3651005.2174"/>
    <n v="304250.43479999999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0"/>
  </r>
  <r>
    <s v="Complete"/>
    <n v="606406"/>
    <s v="115501"/>
    <s v="HINSDALE- PERU- RECONSTRUCTION OF SKYLINE TRAIL (MIDDLEFIELD ROAD)"/>
    <s v="1"/>
    <s v="STIP"/>
    <s v=" "/>
    <x v="0"/>
    <x v="0"/>
    <s v="HINSDALE - PERU"/>
    <s v="Berkshire Region"/>
    <x v="3"/>
    <s v="Roadway Reconstruction"/>
    <s v="Contractor Field Completion"/>
    <s v=""/>
    <d v="2021-07-24T00:00:00"/>
    <s v="2021"/>
    <n v="1"/>
    <d v="2021-10-14T00:00:00"/>
    <d v="2021-12-13T00:00:00"/>
    <d v="2023-09-02T00:00:00"/>
    <n v="688"/>
    <s v="100% STATE"/>
    <s v="NFA - Site Specific"/>
    <s v="NFA"/>
    <n v="0"/>
    <n v="3542.75"/>
    <n v="1238.25"/>
    <n v="88179.75"/>
    <n v="0"/>
    <n v="0"/>
    <n v="0"/>
    <n v="3542.75"/>
    <n v="1238.25"/>
    <n v="0"/>
    <n v="0"/>
    <n v="0"/>
    <n v="0"/>
    <n v="0"/>
    <n v="0"/>
    <n v="0"/>
    <n v="0"/>
    <s v="    "/>
    <s v="    "/>
    <s v="Yes"/>
    <s v="27"/>
    <s v="MassDOT"/>
    <s v="HWY"/>
    <n v="2"/>
    <s v="No"/>
    <s v="Highway | Roadway Reconstruction"/>
    <s v="2 | Modernization"/>
    <s v="T055"/>
    <d v="2024-03-04T06:31:47"/>
    <x v="9"/>
    <x v="1"/>
  </r>
  <r>
    <s v="Complete"/>
    <n v="606406"/>
    <s v="115501"/>
    <s v="HINSDALE- PERU- RECONSTRUCTION OF SKYLINE TRAIL (MIDDLEFIELD ROAD)"/>
    <s v="1"/>
    <s v="STIP"/>
    <s v=" "/>
    <x v="0"/>
    <x v="0"/>
    <s v="HINSDALE - PERU"/>
    <s v="Berkshire Region"/>
    <x v="3"/>
    <s v="Roadway Reconstruction"/>
    <s v="Contractor Field Completion"/>
    <s v=""/>
    <d v="2021-07-24T00:00:00"/>
    <s v="2021"/>
    <n v="1"/>
    <d v="2021-10-14T00:00:00"/>
    <d v="2021-12-13T00:00:00"/>
    <d v="2023-09-02T00:00:00"/>
    <n v="688"/>
    <s v="FEDERAL AID"/>
    <s v="FA - Surface Trans. Block Grant (STBG)"/>
    <s v="STBG"/>
    <n v="0.8"/>
    <n v="6893433.8300000001"/>
    <n v="836851.64"/>
    <n v="17982.72"/>
    <n v="0"/>
    <n v="0"/>
    <n v="0"/>
    <n v="6893433.8300000001"/>
    <n v="836851.64"/>
    <n v="0"/>
    <n v="0"/>
    <n v="0"/>
    <n v="0"/>
    <n v="0"/>
    <n v="0"/>
    <n v="0"/>
    <n v="0"/>
    <s v="    "/>
    <s v="    "/>
    <s v="Yes"/>
    <s v="27"/>
    <s v="MassDOT"/>
    <s v="HWY"/>
    <n v="2"/>
    <s v="No"/>
    <s v="Highway | Roadway Reconstruction"/>
    <s v="2 | Modernization"/>
    <s v="T055"/>
    <d v="2024-03-04T06:31:47"/>
    <x v="9"/>
    <x v="0"/>
  </r>
  <r>
    <s v="Construction"/>
    <n v="606434"/>
    <s v="102068"/>
    <s v="WORCESTER- MAIN STREET BUSINESS DISTRICT STREETSCAPE IMPROVEMENTS"/>
    <s v="3"/>
    <s v="PODI, STIP"/>
    <s v=" "/>
    <x v="0"/>
    <x v="0"/>
    <s v="WORCESTER"/>
    <s v="Central Mass"/>
    <x v="2"/>
    <s v="Roadway Reconstruction"/>
    <s v="Active"/>
    <s v=""/>
    <d v="2017-08-26T00:00:00"/>
    <s v="2017"/>
    <n v="1"/>
    <d v="2018-04-02T00:00:00"/>
    <d v="2018-06-01T00:00:00"/>
    <d v="2021-09-23T00:00:00"/>
    <n v="1270"/>
    <s v="FEDERAL AID"/>
    <s v="FA - High Priority Projects (HPP)"/>
    <s v="HPP"/>
    <n v="0.8"/>
    <n v="9011048.5099999998"/>
    <n v="139493.12"/>
    <n v="87716.49"/>
    <n v="0"/>
    <n v="0"/>
    <n v="0"/>
    <n v="9011048.5099999998"/>
    <n v="139493.12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4-03-04T06:31:47"/>
    <x v="7"/>
    <x v="0"/>
  </r>
  <r>
    <s v="Construction"/>
    <n v="606434"/>
    <s v="102068"/>
    <s v="WORCESTER- MAIN STREET BUSINESS DISTRICT STREETSCAPE IMPROVEMENTS"/>
    <s v="3"/>
    <s v="PODI, STIP"/>
    <s v=" "/>
    <x v="0"/>
    <x v="0"/>
    <s v="WORCESTER"/>
    <s v="Central Mass"/>
    <x v="2"/>
    <s v="Roadway Reconstruction"/>
    <s v="Active"/>
    <s v=""/>
    <d v="2017-08-26T00:00:00"/>
    <s v="2017"/>
    <n v="1"/>
    <d v="2018-04-02T00:00:00"/>
    <d v="2018-06-01T00:00:00"/>
    <d v="2021-09-23T00:00:00"/>
    <n v="1270"/>
    <s v="100% STATE"/>
    <s v="NFA - Site Specific"/>
    <s v="NFA"/>
    <n v="0"/>
    <n v="153941.71"/>
    <n v="5535"/>
    <n v="106576.12"/>
    <n v="0"/>
    <n v="0"/>
    <n v="0"/>
    <n v="153941.71"/>
    <n v="5535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4-03-04T06:31:47"/>
    <x v="7"/>
    <x v="1"/>
  </r>
  <r>
    <s v="Construction"/>
    <n v="606434"/>
    <s v="102068"/>
    <s v="WORCESTER- MAIN STREET BUSINESS DISTRICT STREETSCAPE IMPROVEMENTS"/>
    <s v="3"/>
    <s v="PODI, STIP"/>
    <s v=" "/>
    <x v="0"/>
    <x v="0"/>
    <s v="WORCESTER"/>
    <s v="Central Mass"/>
    <x v="2"/>
    <s v="Roadway Reconstruction"/>
    <s v="Active"/>
    <s v=""/>
    <d v="2017-08-26T00:00:00"/>
    <s v="2017"/>
    <n v="1"/>
    <d v="2018-04-02T00:00:00"/>
    <d v="2018-06-01T00:00:00"/>
    <d v="2021-09-23T00:00:00"/>
    <n v="1270"/>
    <s v="FEDERAL AID"/>
    <s v="Surface Transportation Program"/>
    <s v="STP"/>
    <n v="0.8"/>
    <n v="3389795.08"/>
    <n v="0"/>
    <n v="46.92"/>
    <n v="0"/>
    <n v="0"/>
    <n v="0"/>
    <n v="3389795.08"/>
    <n v="0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4-03-04T06:31:47"/>
    <x v="7"/>
    <x v="0"/>
  </r>
  <r>
    <s v="Design"/>
    <n v="606449"/>
    <s v=""/>
    <s v="CAMBRIDGE- BRIDGE REPLACEMENT, C-01-008, FIRST STREET BRIDGE &amp; C-01-040, LAND BOULEVARD/BROAD CANAL BRIDGE"/>
    <s v="6"/>
    <s v="STIP"/>
    <s v=" "/>
    <x v="0"/>
    <x v="0"/>
    <s v="CAMBRIDGE"/>
    <s v="Boston Region"/>
    <x v="1"/>
    <s v="Bridge Repair &amp; Replacement"/>
    <s v="Design"/>
    <s v="PRCApprove"/>
    <d v="2026-01-24T00:00:00"/>
    <s v="2026"/>
    <n v="0"/>
    <d v="2026-06-23T00:00:00"/>
    <d v="2026-08-22T00:00:00"/>
    <d v="2028-08-26T00:00:00"/>
    <n v="795"/>
    <s v="FEDERAL AID"/>
    <s v="FA - Ntl. Hwy Perform. Prgm (NHPP) - On-System Bridge"/>
    <s v="NHPP"/>
    <n v="0.8"/>
    <n v="0"/>
    <n v="0"/>
    <n v="15675000"/>
    <n v="0"/>
    <n v="15675000"/>
    <n v="0"/>
    <n v="0"/>
    <n v="0"/>
    <n v="0"/>
    <n v="0"/>
    <n v="6897000"/>
    <n v="7524000"/>
    <n v="125400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06453"/>
    <s v=""/>
    <s v="BOSTON- IMPROVEMENTS ON BOYLSTON STREET, FROM INTERSECTION OF BROOKLINE AVENUE &amp; PARK DRIVE TO IPSWICH STREET"/>
    <s v="6"/>
    <s v="H-Risk, STIP"/>
    <s v=" "/>
    <x v="0"/>
    <x v="0"/>
    <s v="BOSTON"/>
    <s v="Boston Region"/>
    <x v="3"/>
    <s v="Roadway Reconstruction"/>
    <s v="Design"/>
    <s v="25C"/>
    <d v="2024-12-07T00:00:00"/>
    <s v="2025"/>
    <n v="0"/>
    <d v="2025-05-06T00:00:00"/>
    <d v="2025-07-05T00:00:00"/>
    <d v="2026-05-06T00:00:00"/>
    <n v="365"/>
    <s v="FEDERAL AID"/>
    <s v="FA - Congestion Mitigation/Air Quality (CMAQ)"/>
    <s v="CMQ"/>
    <n v="0.8"/>
    <n v="0"/>
    <n v="0"/>
    <n v="1314618.3600000001"/>
    <n v="0"/>
    <n v="1314618.3600000001"/>
    <n v="0"/>
    <n v="0"/>
    <n v="0"/>
    <n v="0"/>
    <n v="1314618.3600000001"/>
    <n v="0"/>
    <n v="0"/>
    <n v="0"/>
    <n v="0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4-03-04T06:31:47"/>
    <x v="1"/>
    <x v="0"/>
  </r>
  <r>
    <s v="Design"/>
    <n v="606453"/>
    <s v=""/>
    <s v="BOSTON- IMPROVEMENTS ON BOYLSTON STREET, FROM INTERSECTION OF BROOKLINE AVENUE &amp; PARK DRIVE TO IPSWICH STREET"/>
    <s v="6"/>
    <s v="H-Risk, STIP"/>
    <s v=" "/>
    <x v="0"/>
    <x v="0"/>
    <s v="BOSTON"/>
    <s v="Boston Region"/>
    <x v="3"/>
    <s v="Roadway Reconstruction"/>
    <s v="Design"/>
    <s v="25C"/>
    <d v="2024-12-07T00:00:00"/>
    <s v="2025"/>
    <n v="0"/>
    <d v="2025-05-06T00:00:00"/>
    <d v="2025-07-05T00:00:00"/>
    <d v="2026-05-06T00:00:00"/>
    <n v="365"/>
    <s v="100% STATE"/>
    <s v="NFA - Site Specific"/>
    <s v="NFA"/>
    <n v="0"/>
    <n v="0"/>
    <n v="0"/>
    <n v="30000"/>
    <n v="0"/>
    <n v="30000"/>
    <n v="0"/>
    <n v="0"/>
    <n v="0"/>
    <n v="0"/>
    <n v="30000"/>
    <n v="0"/>
    <n v="0"/>
    <n v="0"/>
    <n v="0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4-03-04T06:31:47"/>
    <x v="1"/>
    <x v="1"/>
  </r>
  <r>
    <s v="Design"/>
    <n v="606453"/>
    <s v=""/>
    <s v="BOSTON- IMPROVEMENTS ON BOYLSTON STREET, FROM INTERSECTION OF BROOKLINE AVENUE &amp; PARK DRIVE TO IPSWICH STREET"/>
    <s v="6"/>
    <s v="H-Risk, STIP"/>
    <s v=" "/>
    <x v="0"/>
    <x v="0"/>
    <s v="BOSTON"/>
    <s v="Boston Region"/>
    <x v="3"/>
    <s v="Roadway Reconstruction"/>
    <s v="Design"/>
    <s v="25C"/>
    <d v="2024-12-07T00:00:00"/>
    <s v="2025"/>
    <n v="0"/>
    <d v="2025-05-06T00:00:00"/>
    <d v="2025-07-05T00:00:00"/>
    <d v="2026-05-06T00:00:00"/>
    <n v="365"/>
    <s v="FEDERAL AID"/>
    <s v="FA - Trans. Alternative Prgm (TAP)"/>
    <s v="TAP"/>
    <n v="0.8"/>
    <n v="0"/>
    <n v="0"/>
    <n v="1067361.24"/>
    <n v="0"/>
    <n v="1067361.24"/>
    <n v="0"/>
    <n v="0"/>
    <n v="0"/>
    <n v="0"/>
    <n v="1067361.24"/>
    <n v="0"/>
    <n v="0"/>
    <n v="0"/>
    <n v="0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4-03-04T06:31:47"/>
    <x v="1"/>
    <x v="0"/>
  </r>
  <r>
    <s v="Design"/>
    <n v="606453"/>
    <s v=""/>
    <s v="BOSTON- IMPROVEMENTS ON BOYLSTON STREET, FROM INTERSECTION OF BROOKLINE AVENUE &amp; PARK DRIVE TO IPSWICH STREET"/>
    <s v="6"/>
    <s v="H-Risk, STIP"/>
    <s v=" "/>
    <x v="0"/>
    <x v="0"/>
    <s v="BOSTON"/>
    <s v="Boston Region"/>
    <x v="3"/>
    <s v="Roadway Reconstruction"/>
    <s v="Design"/>
    <s v="25C"/>
    <d v="2024-12-07T00:00:00"/>
    <s v="2025"/>
    <n v="0"/>
    <d v="2025-05-06T00:00:00"/>
    <d v="2025-07-05T00:00:00"/>
    <d v="2026-05-06T00:00:00"/>
    <n v="365"/>
    <s v="FEDERAL AID"/>
    <s v="FA - Surface Trans. Block Grant (STBG)"/>
    <s v="STBG"/>
    <n v="0.8"/>
    <n v="0"/>
    <n v="0"/>
    <n v="6925432.1799999997"/>
    <n v="0"/>
    <n v="6925432.1799999997"/>
    <n v="0"/>
    <n v="0"/>
    <n v="0"/>
    <n v="0"/>
    <n v="6925432.1799999997"/>
    <n v="0"/>
    <n v="0"/>
    <n v="0"/>
    <n v="0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6463"/>
    <s v="116164"/>
    <s v="BUCKLAND- RECONSTRUCTION &amp; MINOR WIDENING ON CONWAY STREET, SUMMER STREET, SOUTH STREET &amp; CONWAY ROAD"/>
    <s v="1"/>
    <s v="AC, BDBA, PODI, STIP"/>
    <s v=" "/>
    <x v="0"/>
    <x v="0"/>
    <s v="BUCKLAND"/>
    <s v="Franklin Region"/>
    <x v="3"/>
    <s v="Roadway Reconstruction"/>
    <s v="Active"/>
    <s v=""/>
    <d v="2021-08-28T00:00:00"/>
    <s v="2021"/>
    <n v="1"/>
    <d v="2022-01-12T00:00:00"/>
    <d v="2022-03-13T00:00:00"/>
    <d v="2024-05-02T00:00:00"/>
    <n v="841"/>
    <s v="100% STATE"/>
    <s v="NFA - Site Specific"/>
    <s v="NFA"/>
    <n v="0"/>
    <n v="1296.97"/>
    <n v="464.15"/>
    <n v="128360.03"/>
    <n v="169869.1513"/>
    <n v="169869.1513"/>
    <n v="169869.1513"/>
    <n v="171166.1213"/>
    <n v="170333.30129999999"/>
    <n v="0"/>
    <n v="0"/>
    <n v="0"/>
    <n v="0"/>
    <n v="0"/>
    <n v="-41509.121299999999"/>
    <n v="0"/>
    <n v="0"/>
    <s v="    "/>
    <s v="    "/>
    <s v="Yes"/>
    <s v="34.5"/>
    <s v="Municipal"/>
    <s v="HWY"/>
    <n v="2"/>
    <s v="No"/>
    <s v="Highway | Roadway Reconstruction"/>
    <s v="2 | Modernization"/>
    <s v="T055"/>
    <d v="2024-03-04T06:31:47"/>
    <x v="5"/>
    <x v="1"/>
  </r>
  <r>
    <s v="Construction"/>
    <n v="606463"/>
    <s v="116164"/>
    <s v="BUCKLAND- RECONSTRUCTION &amp; MINOR WIDENING ON CONWAY STREET, SUMMER STREET, SOUTH STREET &amp; CONWAY ROAD"/>
    <s v="1"/>
    <s v="AC, BDBA, PODI, STIP"/>
    <s v=" "/>
    <x v="0"/>
    <x v="0"/>
    <s v="BUCKLAND"/>
    <s v="Franklin Region"/>
    <x v="3"/>
    <s v="Roadway Reconstruction"/>
    <s v="Active"/>
    <s v=""/>
    <d v="2021-08-28T00:00:00"/>
    <s v="2021"/>
    <n v="1"/>
    <d v="2022-01-12T00:00:00"/>
    <d v="2022-03-13T00:00:00"/>
    <d v="2024-05-02T00:00:00"/>
    <n v="841"/>
    <s v="FEDERAL AID"/>
    <s v="FA - Surface Trans. Block Grant (STBG)"/>
    <s v="STBG"/>
    <n v="0.8"/>
    <n v="7646533.1299999999"/>
    <n v="620618.64"/>
    <n v="469464.62"/>
    <n v="430955.4987"/>
    <n v="430955.4987"/>
    <n v="430955.4987"/>
    <n v="8077488.6287000002"/>
    <n v="1051574.1387"/>
    <n v="0"/>
    <n v="0"/>
    <n v="0"/>
    <n v="0"/>
    <n v="0"/>
    <n v="38509.121299999999"/>
    <n v="0"/>
    <n v="0"/>
    <s v="    "/>
    <s v="    "/>
    <s v="Yes"/>
    <s v="34.5"/>
    <s v="Municipal"/>
    <s v="HWY"/>
    <n v="2"/>
    <s v="No"/>
    <s v="Highway | Roadway Reconstruction"/>
    <s v="2 | Modernization"/>
    <s v="T055"/>
    <d v="2024-03-04T06:31:47"/>
    <x v="5"/>
    <x v="0"/>
  </r>
  <r>
    <s v="Construction"/>
    <n v="606476"/>
    <s v="114947"/>
    <s v="BOSTON- ROADWAY, CEILING, ARCH &amp; WALL RECONSTRUCTION AND OTHER CONTROL SYSTEMS IN SUMNER TUNNEL"/>
    <s v="6"/>
    <s v="AC, D-B, PODI, STIP"/>
    <s v=" "/>
    <x v="0"/>
    <x v="0"/>
    <s v="BOSTON"/>
    <s v="Boston Region"/>
    <x v="17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Hwy Safety Improvement Prgm (HSIP)"/>
    <s v="HSIP"/>
    <n v="0.9"/>
    <n v="745500"/>
    <n v="745500"/>
    <n v="5191200"/>
    <n v="4478197.2931000004"/>
    <n v="4478197.2931000004"/>
    <n v="358052.28110000002"/>
    <n v="1103552.2811"/>
    <n v="1103552.2811"/>
    <n v="4120145.0120000001"/>
    <n v="0"/>
    <n v="0"/>
    <n v="0"/>
    <n v="0"/>
    <n v="713002.70689999999"/>
    <n v="0"/>
    <n v="0"/>
    <s v="    "/>
    <s v="    "/>
    <s v="Yes"/>
    <s v=""/>
    <s v="MassDOT"/>
    <s v="HWY"/>
    <n v="6"/>
    <s v="No"/>
    <s v="Highway | Tunnels"/>
    <s v="1 | Reliability"/>
    <s v="T100"/>
    <d v="2024-03-04T06:31:47"/>
    <x v="1"/>
    <x v="0"/>
  </r>
  <r>
    <s v="Construction"/>
    <n v="606476"/>
    <s v="114947"/>
    <s v="BOSTON- ROADWAY, CEILING, ARCH &amp; WALL RECONSTRUCTION AND OTHER CONTROL SYSTEMS IN SUMNER TUNNEL"/>
    <s v="6"/>
    <s v="AC, D-B, PODI, STIP"/>
    <s v=" "/>
    <x v="0"/>
    <x v="0"/>
    <s v="BOSTON"/>
    <s v="Boston Region"/>
    <x v="17"/>
    <s v="Other"/>
    <s v="Active"/>
    <s v=""/>
    <d v="2021-06-26T00:00:00"/>
    <s v="2021"/>
    <n v="1"/>
    <d v="2021-12-30T00:00:00"/>
    <d v="2022-02-28T00:00:00"/>
    <d v="2024-11-27T00:00:00"/>
    <n v="1063"/>
    <s v="100% STATE"/>
    <s v="NFA - Site Specific"/>
    <s v="NFA"/>
    <n v="0"/>
    <n v="172771.7"/>
    <n v="130920.72"/>
    <n v="127228.3"/>
    <n v="122488.1063"/>
    <n v="122488.1063"/>
    <n v="9793.4822999999997"/>
    <n v="182565.18229999999"/>
    <n v="140714.2023"/>
    <n v="112694.624"/>
    <n v="0"/>
    <n v="0"/>
    <n v="0"/>
    <n v="0"/>
    <n v="4740.1936999999998"/>
    <n v="0"/>
    <n v="0"/>
    <s v="    "/>
    <s v="    "/>
    <s v="Yes"/>
    <s v=""/>
    <s v="MassDOT"/>
    <s v="HWY"/>
    <n v="6"/>
    <s v="No"/>
    <s v="Highway | Tunnels"/>
    <s v="1 | Reliability"/>
    <s v="T100"/>
    <d v="2024-03-04T06:31:47"/>
    <x v="1"/>
    <x v="1"/>
  </r>
  <r>
    <s v="Construction"/>
    <n v="606476"/>
    <s v="114947"/>
    <s v="BOSTON- ROADWAY, CEILING, ARCH &amp; WALL RECONSTRUCTION AND OTHER CONTROL SYSTEMS IN SUMNER TUNNEL"/>
    <s v="6"/>
    <s v="AC, D-B, PODI, STIP"/>
    <s v=" "/>
    <x v="0"/>
    <x v="0"/>
    <s v="BOSTON"/>
    <s v="Boston Region"/>
    <x v="17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Ntl. Hwy Perform. Prgm (NHPP) - NHS"/>
    <s v="NHPP"/>
    <n v="0.8"/>
    <n v="46887723.210000001"/>
    <n v="26677981.629999999"/>
    <n v="23085476.789999999"/>
    <n v="24889457.846299998"/>
    <n v="24889457.846299998"/>
    <n v="1990025.5782999999"/>
    <n v="48877748.7883"/>
    <n v="28668007.208299998"/>
    <n v="22899432.267999999"/>
    <n v="0"/>
    <n v="0"/>
    <n v="0"/>
    <n v="0"/>
    <n v="-1803981.0563000001"/>
    <n v="0"/>
    <n v="0"/>
    <s v="    "/>
    <s v="    "/>
    <s v="Yes"/>
    <s v=""/>
    <s v="MassDOT"/>
    <s v="HWY"/>
    <n v="6"/>
    <s v="No"/>
    <s v="Highway | Tunnels"/>
    <s v="1 | Reliability"/>
    <s v="T100"/>
    <d v="2024-03-04T06:31:47"/>
    <x v="1"/>
    <x v="0"/>
  </r>
  <r>
    <s v="Construction"/>
    <n v="606476"/>
    <s v="114947"/>
    <s v="BOSTON- ROADWAY, CEILING, ARCH &amp; WALL RECONSTRUCTION AND OTHER CONTROL SYSTEMS IN SUMNER TUNNEL"/>
    <s v="6"/>
    <s v="AC, D-B, PODI, STIP"/>
    <s v=" "/>
    <x v="0"/>
    <x v="0"/>
    <s v="BOSTON"/>
    <s v="Boston Region"/>
    <x v="17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Ntl. Hwy Perform. Prgm (NHPP) - Exempt Non-Interstate"/>
    <s v="NHPP"/>
    <n v="0.8"/>
    <n v="23398825.399999999"/>
    <n v="12982368.310000001"/>
    <n v="6397424.5999999996"/>
    <n v="3552760.9523999998"/>
    <n v="3552760.9523999998"/>
    <n v="284059.42839999998"/>
    <n v="23682884.828400001"/>
    <n v="13266427.738400001"/>
    <n v="3268701.5240000002"/>
    <n v="0"/>
    <n v="0"/>
    <n v="0"/>
    <n v="0"/>
    <n v="2844663.6475999998"/>
    <n v="0"/>
    <n v="0"/>
    <s v="    "/>
    <s v="    "/>
    <s v="Yes"/>
    <s v=""/>
    <s v="MassDOT"/>
    <s v="HWY"/>
    <n v="6"/>
    <s v="No"/>
    <s v="Highway | Tunnels"/>
    <s v="1 | Reliability"/>
    <s v="T100"/>
    <d v="2024-03-04T06:31:47"/>
    <x v="1"/>
    <x v="0"/>
  </r>
  <r>
    <s v="Construction"/>
    <n v="606476"/>
    <s v="114947"/>
    <s v="BOSTON- ROADWAY, CEILING, ARCH &amp; WALL RECONSTRUCTION AND OTHER CONTROL SYSTEMS IN SUMNER TUNNEL"/>
    <s v="6"/>
    <s v="AC, D-B, PODI, STIP"/>
    <s v=" "/>
    <x v="0"/>
    <x v="0"/>
    <s v="BOSTON"/>
    <s v="Boston Region"/>
    <x v="17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Hwy Infrast. Prgm (HIP) - Non-Interstate"/>
    <s v="HIP"/>
    <n v="0.8"/>
    <n v="25501120"/>
    <n v="3975360"/>
    <n v="5731880"/>
    <n v="2785098.8706"/>
    <n v="2785098.8706"/>
    <n v="222681.34659999999"/>
    <n v="25723801.3466"/>
    <n v="4198041.3465999998"/>
    <n v="2562417.5240000002"/>
    <n v="0"/>
    <n v="0"/>
    <n v="0"/>
    <n v="0"/>
    <n v="2946781.1294"/>
    <n v="0"/>
    <n v="0"/>
    <s v="    "/>
    <s v="    "/>
    <s v="Yes"/>
    <s v=""/>
    <s v="MassDOT"/>
    <s v="HWY"/>
    <n v="6"/>
    <s v="No"/>
    <s v="Highway | Tunnels"/>
    <s v="1 | Reliability"/>
    <s v="T100"/>
    <d v="2024-03-04T06:31:47"/>
    <x v="1"/>
    <x v="0"/>
  </r>
  <r>
    <s v="Construction"/>
    <n v="606476"/>
    <s v="114947"/>
    <s v="BOSTON- ROADWAY, CEILING, ARCH &amp; WALL RECONSTRUCTION AND OTHER CONTROL SYSTEMS IN SUMNER TUNNEL"/>
    <s v="6"/>
    <s v="AC, D-B, PODI, STIP"/>
    <s v=" "/>
    <x v="0"/>
    <x v="0"/>
    <s v="BOSTON"/>
    <s v="Boston Region"/>
    <x v="17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Surface Trans. Block Grant (STBG)"/>
    <s v="STBG"/>
    <n v="0.8"/>
    <n v="9725989.75"/>
    <n v="3097874.59"/>
    <n v="9711066.3499999996"/>
    <n v="7648110.3213"/>
    <n v="7648110.3213"/>
    <n v="611501.2733"/>
    <n v="10337491.0233"/>
    <n v="3709375.8632999999"/>
    <n v="7036609.0480000004"/>
    <n v="0"/>
    <n v="0"/>
    <n v="0"/>
    <n v="0"/>
    <n v="2062956.0286999999"/>
    <n v="0"/>
    <n v="0"/>
    <s v="    "/>
    <s v="    "/>
    <s v="Yes"/>
    <s v=""/>
    <s v="MassDOT"/>
    <s v="HWY"/>
    <n v="6"/>
    <s v="No"/>
    <s v="Highway | Tunnels"/>
    <s v="1 | Reliability"/>
    <s v="T100"/>
    <d v="2024-03-04T06:31:47"/>
    <x v="1"/>
    <x v="0"/>
  </r>
  <r>
    <s v="Design"/>
    <n v="606496"/>
    <s v=""/>
    <s v="BOSTON- BRIDGE SUPERSTRUCTURE REPLACEMENT AND WIDENING, B-16-052, BOWKER OVERPASS OVER I-90, MBTA/CSX AND IPSWICH STREET"/>
    <s v="6"/>
    <s v="NGB, STIP"/>
    <s v=" "/>
    <x v="0"/>
    <x v="0"/>
    <s v="BOSTON"/>
    <s v="Boston Region"/>
    <x v="5"/>
    <s v="Bridge Repair &amp; Replacement"/>
    <s v="Design"/>
    <s v="25C"/>
    <d v="2024-08-17T00:00:00"/>
    <s v="2024"/>
    <n v="0"/>
    <d v="2025-01-14T00:00:00"/>
    <d v="2025-03-15T00:00:00"/>
    <d v="2028-01-14T00:00:00"/>
    <n v="1095"/>
    <s v="NGB - FA(GANs)"/>
    <s v="FA - Next Generation Bridge GANs"/>
    <s v="FA"/>
    <n v="0.8"/>
    <n v="0"/>
    <n v="0"/>
    <n v="89102506.662400007"/>
    <n v="0"/>
    <n v="89102506.662499994"/>
    <n v="0"/>
    <n v="0"/>
    <n v="0"/>
    <n v="10183143.6186"/>
    <n v="30549430.855700001"/>
    <n v="30549430.855700001"/>
    <n v="17820501.3325"/>
    <n v="0"/>
    <n v="-1E-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2"/>
    <s v="Roadway Reconstruction"/>
    <s v="Full Beneficial Use"/>
    <s v=""/>
    <d v="2020-10-31T00:00:00"/>
    <s v="2021"/>
    <n v="1"/>
    <d v="2021-01-11T00:00:00"/>
    <d v="2021-03-12T00:00:00"/>
    <d v="2023-10-14T00:00:00"/>
    <n v="1006"/>
    <s v="FEDERAL AID"/>
    <s v="FA - High Priority Projects (HPP)"/>
    <s v="HPP"/>
    <n v="0.8"/>
    <n v="978135.08"/>
    <n v="0"/>
    <n v="152105.57"/>
    <n v="0"/>
    <n v="152105.57"/>
    <n v="152105.57"/>
    <n v="1130240.6499999999"/>
    <n v="152105.57"/>
    <n v="0"/>
    <n v="0"/>
    <n v="0"/>
    <n v="0"/>
    <n v="0"/>
    <n v="0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2"/>
    <s v="Roadway Reconstruction"/>
    <s v="Full Beneficial Use"/>
    <s v=""/>
    <d v="2020-10-31T00:00:00"/>
    <s v="2021"/>
    <n v="1"/>
    <d v="2021-01-11T00:00:00"/>
    <d v="2021-03-12T00:00:00"/>
    <d v="2023-10-14T00:00:00"/>
    <n v="1006"/>
    <s v="100% STATE"/>
    <s v="NFA - Site Specific"/>
    <s v="NFA"/>
    <n v="0"/>
    <n v="5096.6099999999997"/>
    <n v="0"/>
    <n v="50809.64"/>
    <n v="0"/>
    <n v="50809.64"/>
    <n v="50809.64"/>
    <n v="55906.25"/>
    <n v="50809.64"/>
    <n v="0"/>
    <n v="0"/>
    <n v="0"/>
    <n v="0"/>
    <n v="0"/>
    <n v="0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4-03-04T06:31:47"/>
    <x v="1"/>
    <x v="1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2"/>
    <s v="Roadway Reconstruction"/>
    <s v="Full Beneficial Use"/>
    <s v=""/>
    <d v="2020-10-31T00:00:00"/>
    <s v="2021"/>
    <n v="1"/>
    <d v="2021-01-11T00:00:00"/>
    <d v="2021-03-12T00:00:00"/>
    <d v="2023-10-14T00:00:00"/>
    <n v="1006"/>
    <s v="FEDERAL AID"/>
    <s v="FA - Trans. Alternative Prgm (TAP)"/>
    <s v="TAP"/>
    <n v="0.8"/>
    <n v="255679.44"/>
    <n v="0"/>
    <n v="982.68"/>
    <n v="0"/>
    <n v="982.68"/>
    <n v="982.68"/>
    <n v="256662.12"/>
    <n v="982.68"/>
    <n v="0"/>
    <n v="0"/>
    <n v="0"/>
    <n v="0"/>
    <n v="0"/>
    <n v="0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2"/>
    <s v="Roadway Reconstruction"/>
    <s v="Full Beneficial Use"/>
    <s v=""/>
    <d v="2020-10-31T00:00:00"/>
    <s v="2021"/>
    <n v="1"/>
    <d v="2021-01-11T00:00:00"/>
    <d v="2021-03-12T00:00:00"/>
    <d v="2023-10-14T00:00:00"/>
    <n v="1006"/>
    <s v="FEDERAL AID"/>
    <s v="FA - Surface Trans. Block Grant (STBG)"/>
    <s v="STBG"/>
    <n v="0.8"/>
    <n v="2492895.31"/>
    <n v="0"/>
    <n v="69713.45"/>
    <n v="0"/>
    <n v="69713.45"/>
    <n v="69713.45"/>
    <n v="2562608.7599999998"/>
    <n v="69713.45"/>
    <n v="0"/>
    <n v="0"/>
    <n v="0"/>
    <n v="0"/>
    <n v="0"/>
    <n v="0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6507"/>
    <s v="109467"/>
    <s v="CHARLEMONT- ROADWAY RECONSTRUCTION AND VILLAGE CENTER TRAFFIC CALMING ON ROUTE 2, FROM  MM 29.5 TO MM 31.0"/>
    <s v="1"/>
    <s v="STIP"/>
    <s v=" "/>
    <x v="0"/>
    <x v="0"/>
    <s v="CHARLEMONT"/>
    <s v="Franklin Region"/>
    <x v="4"/>
    <s v="Roadway Reconstruction"/>
    <s v="Contractor Field Completion"/>
    <s v=""/>
    <d v="2019-08-24T00:00:00"/>
    <s v="2019"/>
    <n v="1"/>
    <d v="2020-01-17T00:00:00"/>
    <d v="2020-03-17T00:00:00"/>
    <d v="2023-06-05T00:00:00"/>
    <n v="1235"/>
    <s v="FEDERAL AID"/>
    <s v="FA - Congestion Mitigation/Air Quality (CMAQ)"/>
    <s v="CMQ"/>
    <n v="0.8"/>
    <n v="288556.82"/>
    <n v="0"/>
    <n v="30001.03"/>
    <n v="0"/>
    <n v="0"/>
    <n v="0"/>
    <n v="288556.82"/>
    <n v="0"/>
    <n v="0"/>
    <n v="0"/>
    <n v="0"/>
    <n v="0"/>
    <n v="0"/>
    <n v="0"/>
    <n v="0"/>
    <n v="0"/>
    <s v="    "/>
    <s v="    "/>
    <s v="Yes"/>
    <s v="30.5"/>
    <s v="MassDOT"/>
    <s v="HWY"/>
    <n v="3"/>
    <s v="No"/>
    <s v="Highway | Roadway Reconstruction"/>
    <s v="2 | Modernization"/>
    <s v="T055"/>
    <d v="2024-03-04T06:31:47"/>
    <x v="5"/>
    <x v="0"/>
  </r>
  <r>
    <s v="Complete"/>
    <n v="606507"/>
    <s v="109467"/>
    <s v="CHARLEMONT- ROADWAY RECONSTRUCTION AND VILLAGE CENTER TRAFFIC CALMING ON ROUTE 2, FROM  MM 29.5 TO MM 31.0"/>
    <s v="1"/>
    <s v="STIP"/>
    <s v=" "/>
    <x v="0"/>
    <x v="0"/>
    <s v="CHARLEMONT"/>
    <s v="Franklin Region"/>
    <x v="4"/>
    <s v="Roadway Reconstruction"/>
    <s v="Contractor Field Completion"/>
    <s v=""/>
    <d v="2019-08-24T00:00:00"/>
    <s v="2019"/>
    <n v="1"/>
    <d v="2020-01-17T00:00:00"/>
    <d v="2020-03-17T00:00:00"/>
    <d v="2023-06-05T00:00:00"/>
    <n v="1235"/>
    <s v="100% STATE"/>
    <s v="NFA - Site Specific"/>
    <s v="NFA"/>
    <n v="0"/>
    <n v="57660.35"/>
    <n v="0"/>
    <n v="58321.25"/>
    <n v="0"/>
    <n v="0"/>
    <n v="0"/>
    <n v="57660.35"/>
    <n v="0"/>
    <n v="0"/>
    <n v="0"/>
    <n v="0"/>
    <n v="0"/>
    <n v="0"/>
    <n v="0"/>
    <n v="0"/>
    <n v="0"/>
    <s v="    "/>
    <s v="    "/>
    <s v="Yes"/>
    <s v="30.5"/>
    <s v="MassDOT"/>
    <s v="HWY"/>
    <n v="3"/>
    <s v="No"/>
    <s v="Highway | Roadway Reconstruction"/>
    <s v="2 | Modernization"/>
    <s v="T055"/>
    <d v="2024-03-04T06:31:47"/>
    <x v="5"/>
    <x v="1"/>
  </r>
  <r>
    <s v="Complete"/>
    <n v="606507"/>
    <s v="109467"/>
    <s v="CHARLEMONT- ROADWAY RECONSTRUCTION AND VILLAGE CENTER TRAFFIC CALMING ON ROUTE 2, FROM  MM 29.5 TO MM 31.0"/>
    <s v="1"/>
    <s v="STIP"/>
    <s v=" "/>
    <x v="0"/>
    <x v="0"/>
    <s v="CHARLEMONT"/>
    <s v="Franklin Region"/>
    <x v="4"/>
    <s v="Roadway Reconstruction"/>
    <s v="Contractor Field Completion"/>
    <s v=""/>
    <d v="2019-08-24T00:00:00"/>
    <s v="2019"/>
    <n v="1"/>
    <d v="2020-01-17T00:00:00"/>
    <d v="2020-03-17T00:00:00"/>
    <d v="2023-06-05T00:00:00"/>
    <n v="1235"/>
    <s v="FEDERAL AID"/>
    <s v="Surface Transportation Program"/>
    <s v="STP"/>
    <n v="0.8"/>
    <n v="7008022.7400000002"/>
    <n v="8030.21"/>
    <n v="41694.67"/>
    <n v="0"/>
    <n v="0"/>
    <n v="0"/>
    <n v="7008022.7400000002"/>
    <n v="8030.21"/>
    <n v="0"/>
    <n v="0"/>
    <n v="0"/>
    <n v="0"/>
    <n v="0"/>
    <n v="0"/>
    <n v="0"/>
    <n v="0"/>
    <s v="    "/>
    <s v="    "/>
    <s v="Yes"/>
    <s v="30.5"/>
    <s v="MassDOT"/>
    <s v="HWY"/>
    <n v="3"/>
    <s v="No"/>
    <s v="Highway | Roadway Reconstruction"/>
    <s v="2 | Modernization"/>
    <s v="T055"/>
    <d v="2024-03-04T06:31:47"/>
    <x v="5"/>
    <x v="0"/>
  </r>
  <r>
    <s v="Design"/>
    <n v="606517"/>
    <s v=""/>
    <s v="WEST BROOKFIELD- RESURFACING &amp; RELATED WORK ON ROUTE 9, FROM WARE T.L. TO 850' WEST OF WELCOME ROAD (1.1 MILES - PHASE I)"/>
    <s v="2"/>
    <s v="PODI, STIP"/>
    <s v=" "/>
    <x v="0"/>
    <x v="0"/>
    <s v="WEST BROOKFIELD"/>
    <s v="Central Mass"/>
    <x v="2"/>
    <s v="Roadway Reconstruction"/>
    <s v="Design"/>
    <s v="FINAL"/>
    <d v="2024-04-13T00:00:00"/>
    <s v="2024"/>
    <n v="0"/>
    <d v="2024-09-10T00:00:00"/>
    <d v="2024-11-09T00:00:00"/>
    <d v="2026-03-30T00:00:00"/>
    <n v="566"/>
    <s v="100% STATE"/>
    <s v="NFA - Site Specific"/>
    <s v="NFA"/>
    <n v="0"/>
    <n v="0"/>
    <n v="0"/>
    <n v="105727.4"/>
    <n v="0"/>
    <n v="105727.4"/>
    <n v="0"/>
    <n v="0"/>
    <n v="0"/>
    <n v="49754.070599999999"/>
    <n v="55973.329400000002"/>
    <n v="0"/>
    <n v="0"/>
    <n v="0"/>
    <n v="0"/>
    <n v="0"/>
    <n v="0"/>
    <s v="    "/>
    <s v="    "/>
    <s v="Yes"/>
    <s v="32"/>
    <s v="Municipal"/>
    <s v="HWY"/>
    <n v="3"/>
    <s v="No"/>
    <s v="Highway | Roadway Reconstruction"/>
    <s v="2 | Modernization"/>
    <s v="T055"/>
    <d v="2024-03-04T06:31:47"/>
    <x v="7"/>
    <x v="1"/>
  </r>
  <r>
    <s v="Design"/>
    <n v="606517"/>
    <s v=""/>
    <s v="WEST BROOKFIELD- RESURFACING &amp; RELATED WORK ON ROUTE 9, FROM WARE T.L. TO 850' WEST OF WELCOME ROAD (1.1 MILES - PHASE I)"/>
    <s v="2"/>
    <s v="PODI, STIP"/>
    <s v=" "/>
    <x v="0"/>
    <x v="0"/>
    <s v="WEST BROOKFIELD"/>
    <s v="Central Mass"/>
    <x v="2"/>
    <s v="Roadway Reconstruction"/>
    <s v="Design"/>
    <s v="FINAL"/>
    <d v="2024-04-13T00:00:00"/>
    <s v="2024"/>
    <n v="0"/>
    <d v="2024-09-10T00:00:00"/>
    <d v="2024-11-09T00:00:00"/>
    <d v="2026-03-30T00:00:00"/>
    <n v="566"/>
    <s v="FEDERAL AID"/>
    <s v="FA - Trans. Alternative Prgm (TAP)"/>
    <s v="TAP"/>
    <n v="0.8"/>
    <n v="0"/>
    <n v="0"/>
    <n v="2578530.2400000002"/>
    <n v="0"/>
    <n v="2578530.2400000002"/>
    <n v="0"/>
    <n v="0"/>
    <n v="0"/>
    <n v="1213425.9953000001"/>
    <n v="1365104.2446999999"/>
    <n v="0"/>
    <n v="0"/>
    <n v="0"/>
    <n v="0"/>
    <n v="0"/>
    <n v="0"/>
    <s v="    "/>
    <s v="    "/>
    <s v="Yes"/>
    <s v="32"/>
    <s v="Municipal"/>
    <s v="HWY"/>
    <n v="3"/>
    <s v="No"/>
    <s v="Highway | Roadway Reconstruction"/>
    <s v="2 | Modernization"/>
    <s v="T055"/>
    <d v="2024-03-04T06:31:47"/>
    <x v="7"/>
    <x v="0"/>
  </r>
  <r>
    <s v="Design"/>
    <n v="606517"/>
    <s v=""/>
    <s v="WEST BROOKFIELD- RESURFACING &amp; RELATED WORK ON ROUTE 9, FROM WARE T.L. TO 850' WEST OF WELCOME ROAD (1.1 MILES - PHASE I)"/>
    <s v="2"/>
    <s v="PODI, STIP"/>
    <s v=" "/>
    <x v="0"/>
    <x v="0"/>
    <s v="WEST BROOKFIELD"/>
    <s v="Central Mass"/>
    <x v="2"/>
    <s v="Roadway Reconstruction"/>
    <s v="Design"/>
    <s v="FINAL"/>
    <d v="2024-04-13T00:00:00"/>
    <s v="2024"/>
    <n v="0"/>
    <d v="2024-09-10T00:00:00"/>
    <d v="2024-11-09T00:00:00"/>
    <d v="2026-03-30T00:00:00"/>
    <n v="566"/>
    <s v="FEDERAL AID"/>
    <s v="FA - Surface Trans. Block Grant (STBG)"/>
    <s v="STBG"/>
    <n v="0.8"/>
    <n v="0"/>
    <n v="0"/>
    <n v="7415193.6560000004"/>
    <n v="0"/>
    <n v="7415193.6560000004"/>
    <n v="0"/>
    <n v="0"/>
    <n v="0"/>
    <n v="3489502.8969000001"/>
    <n v="3925690.7590999999"/>
    <n v="0"/>
    <n v="0"/>
    <n v="0"/>
    <n v="0"/>
    <n v="0"/>
    <n v="0"/>
    <s v="    "/>
    <s v="    "/>
    <s v="Yes"/>
    <s v="32"/>
    <s v="Municipal"/>
    <s v="HWY"/>
    <n v="3"/>
    <s v="No"/>
    <s v="Highway | Roadway Reconstruction"/>
    <s v="2 | Modernization"/>
    <s v="T055"/>
    <d v="2024-03-04T06:31:47"/>
    <x v="7"/>
    <x v="0"/>
  </r>
  <r>
    <s v="Construction"/>
    <n v="606522"/>
    <s v="121394"/>
    <s v="ANDOVER- LAWRENCE- BRIDGE REHABILITATION, A-09-036, I-495 OVER ST 28 (SB), A-09-037, I-495 OVER B&amp;M AND MBTA, A-09-041, I-495 OVER ST 28 (NB)"/>
    <s v="4"/>
    <s v="AC, D-B, STIP"/>
    <s v=" "/>
    <x v="0"/>
    <x v="0"/>
    <s v="ANDOVER - LAWRENCE"/>
    <s v="Merrimack Valley"/>
    <x v="5"/>
    <s v="Bridge Repair &amp; Replacement"/>
    <s v="Active"/>
    <s v=""/>
    <d v="2023-02-11T00:00:00"/>
    <s v="2023"/>
    <n v="1"/>
    <d v="2023-08-22T00:00:00"/>
    <d v="2023-10-21T00:00:00"/>
    <d v="2027-12-27T00:00:00"/>
    <n v="1588"/>
    <s v="100% STATE"/>
    <s v="NFA - Site Specific"/>
    <s v="NFA"/>
    <n v="0"/>
    <n v="480"/>
    <n v="480"/>
    <n v="2491982.4"/>
    <n v="2465207.4012000002"/>
    <n v="2465207.4010999999"/>
    <n v="125756.8355"/>
    <n v="126236.8355"/>
    <n v="126236.8355"/>
    <n v="757203.14229999995"/>
    <n v="653935.54460000002"/>
    <n v="653935.54460000002"/>
    <n v="274376.33409999998"/>
    <n v="0"/>
    <n v="26774.998899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6"/>
    <x v="1"/>
  </r>
  <r>
    <s v="Construction"/>
    <n v="606522"/>
    <s v="121394"/>
    <s v="ANDOVER- LAWRENCE- BRIDGE REHABILITATION, A-09-036, I-495 OVER ST 28 (SB), A-09-037, I-495 OVER B&amp;M AND MBTA, A-09-041, I-495 OVER ST 28 (NB)"/>
    <s v="4"/>
    <s v="AC, D-B, STIP"/>
    <s v=" "/>
    <x v="0"/>
    <x v="0"/>
    <s v="ANDOVER - LAWRENCE"/>
    <s v="Merrimack Valley"/>
    <x v="5"/>
    <s v="Bridge Repair &amp; Replacement"/>
    <s v="Active"/>
    <s v=""/>
    <d v="2023-02-11T00:00:00"/>
    <s v="2023"/>
    <n v="1"/>
    <d v="2023-08-22T00:00:00"/>
    <d v="2023-10-21T00:00:00"/>
    <d v="2027-12-27T00:00:00"/>
    <n v="1588"/>
    <s v="FEDERAL AID"/>
    <s v="FA - Ntl. Hwy Perform. Prgm (NHPP) - On-System Bridge"/>
    <s v="NHPP"/>
    <n v="0.8"/>
    <n v="7083370.8799999999"/>
    <n v="7083370.8799999999"/>
    <n v="60815702.82"/>
    <n v="55236820.721500002"/>
    <n v="55236820.721600004"/>
    <n v="2817778.2420000001"/>
    <n v="9901149.1219999995"/>
    <n v="9901149.1219999995"/>
    <n v="16966318.6164"/>
    <n v="14652446.8584"/>
    <n v="14652446.8584"/>
    <n v="6147830.1464"/>
    <n v="0"/>
    <n v="5578882.0983999996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6"/>
    <x v="0"/>
  </r>
  <r>
    <s v="Construction"/>
    <n v="606522"/>
    <s v="121394"/>
    <s v="ANDOVER- LAWRENCE- BRIDGE REHABILITATION, A-09-036, I-495 OVER ST 28 (SB), A-09-037, I-495 OVER B&amp;M AND MBTA, A-09-041, I-495 OVER ST 28 (NB)"/>
    <s v="4"/>
    <s v="AC, D-B, STIP"/>
    <s v=" "/>
    <x v="0"/>
    <x v="0"/>
    <s v="ANDOVER - LAWRENCE"/>
    <s v="Merrimack Valley"/>
    <x v="5"/>
    <s v="Bridge Repair &amp; Replacement"/>
    <s v="Active"/>
    <s v=""/>
    <d v="2023-02-11T00:00:00"/>
    <s v="2023"/>
    <n v="1"/>
    <d v="2023-08-22T00:00:00"/>
    <d v="2023-10-21T00:00:00"/>
    <d v="2027-12-27T00:00:00"/>
    <n v="1588"/>
    <s v="FEDERAL AID"/>
    <s v="FA - Coronavirus Response and Relief Supplemental Appropriations Act"/>
    <s v="FA"/>
    <n v="1"/>
    <n v="1800190"/>
    <n v="1800190"/>
    <n v="44524119.899999999"/>
    <n v="40312818.997299999"/>
    <n v="40312818.997299999"/>
    <n v="2056464.9225000001"/>
    <n v="3856654.9224999999"/>
    <n v="3856654.9225000003"/>
    <n v="12382322.5613"/>
    <n v="10693617.596999999"/>
    <n v="10693617.596999999"/>
    <n v="4486796.3195000002"/>
    <n v="0"/>
    <n v="4211300.9027000004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6"/>
    <x v="0"/>
  </r>
  <r>
    <s v="Design"/>
    <n v="606527"/>
    <s v=""/>
    <s v="NEW BEDFORD- BRIDGE REPLACEMENT, N-06-020, I-195 (EB &amp; WB), RAMP C &amp; F OVER ST 18, COUNTY STREET, STATE STREET, MASS COASTAL RAILROAD, PURCHASE STREET, WELD STREET, INCLUDES IMPROVEMENTS TO N-06-021, N-06-022, F-01-008"/>
    <s v="5"/>
    <s v="AC, BFP, BR ON, D-B, H-Risk, PODI, STIP"/>
    <s v=" "/>
    <x v="0"/>
    <x v="0"/>
    <s v="NEW BEDFORD"/>
    <s v="Southeastern Mass"/>
    <x v="5"/>
    <s v="Bridge Repair &amp; Replacement"/>
    <s v="Design"/>
    <s v="25C"/>
    <d v="2024-08-17T00:00:00"/>
    <s v="2024"/>
    <n v="0"/>
    <d v="2025-03-05T00:00:00"/>
    <d v="2025-05-04T00:00:00"/>
    <d v="2028-01-15T00:00:00"/>
    <n v="1046"/>
    <s v="100% STATE"/>
    <s v="NFA - Site Specific"/>
    <s v="NFA"/>
    <n v="0"/>
    <n v="0"/>
    <n v="0"/>
    <n v="1860536"/>
    <n v="0"/>
    <n v="1860536.0001000001"/>
    <n v="0"/>
    <n v="0"/>
    <n v="0"/>
    <n v="112759.7576"/>
    <n v="676558.54550000001"/>
    <n v="676558.54550000001"/>
    <n v="394659.15149999998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Design"/>
    <n v="606527"/>
    <s v=""/>
    <s v="NEW BEDFORD- BRIDGE REPLACEMENT, N-06-020, I-195 (EB &amp; WB), RAMP C &amp; F OVER ST 18, COUNTY STREET, STATE STREET, MASS COASTAL RAILROAD, PURCHASE STREET, WELD STREET, INCLUDES IMPROVEMENTS TO N-06-021, N-06-022, F-01-008"/>
    <s v="5"/>
    <s v="AC, BFP, BR ON, D-B, H-Risk, PODI, STIP"/>
    <s v=" "/>
    <x v="0"/>
    <x v="0"/>
    <s v="NEW BEDFORD"/>
    <s v="Southeastern Mass"/>
    <x v="5"/>
    <s v="Bridge Repair &amp; Replacement"/>
    <s v="Design"/>
    <s v="25C"/>
    <d v="2024-08-17T00:00:00"/>
    <s v="2024"/>
    <n v="0"/>
    <d v="2025-03-05T00:00:00"/>
    <d v="2025-05-04T00:00:00"/>
    <d v="2028-01-15T00:00:00"/>
    <n v="1046"/>
    <s v="FEDERAL AID"/>
    <s v="FA - Hwy Infrast. Prgm (HIPBR) - Bridge"/>
    <s v="HIP"/>
    <n v="0.8"/>
    <n v="0"/>
    <n v="0"/>
    <n v="380657278.352"/>
    <n v="0"/>
    <n v="380657278.35189998"/>
    <n v="0"/>
    <n v="0"/>
    <n v="0"/>
    <n v="23070138.081900001"/>
    <n v="138420828.49160001"/>
    <n v="138420828.49160001"/>
    <n v="80745483.286799997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Construction"/>
    <n v="606528"/>
    <s v="115835"/>
    <s v="SOMERVILLE- BRIDGE PRESERVATION, S-17-031, I-93 NB AND SB FROM ROUTE 28 TO TEMPLE STREET"/>
    <s v="4"/>
    <s v="BDBA, BR ON, PODI, STIP"/>
    <s v=" "/>
    <x v="0"/>
    <x v="0"/>
    <s v="SOMERVILLE"/>
    <s v="Boston Region"/>
    <x v="14"/>
    <s v=""/>
    <s v="Active"/>
    <s v=""/>
    <d v="2021-08-07T00:00:00"/>
    <s v="2021"/>
    <n v="1"/>
    <d v="2022-02-15T00:00:00"/>
    <d v="2022-04-16T00:00:00"/>
    <d v="2024-11-22T00:00:00"/>
    <n v="1011"/>
    <s v="100% STATE"/>
    <s v="NFA - Site Specific"/>
    <s v="NFA"/>
    <n v="0"/>
    <n v="328203.21000000002"/>
    <n v="208772.17"/>
    <n v="6178186.79"/>
    <n v="4966495.3838999998"/>
    <n v="4966495.3838999998"/>
    <n v="1910102.7350999999"/>
    <n v="2238305.9451000001"/>
    <n v="2118874.9051000001"/>
    <n v="3056392.6488000001"/>
    <n v="0"/>
    <n v="0"/>
    <n v="0"/>
    <n v="0"/>
    <n v="1211691.406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06528"/>
    <s v="115835"/>
    <s v="SOMERVILLE- BRIDGE PRESERVATION, S-17-031, I-93 NB AND SB FROM ROUTE 28 TO TEMPLE STREET"/>
    <s v="4"/>
    <s v="BDBA, BR ON, PODI, STIP"/>
    <s v=" "/>
    <x v="0"/>
    <x v="0"/>
    <s v="SOMERVILLE"/>
    <s v="Boston Region"/>
    <x v="14"/>
    <s v=""/>
    <s v="Active"/>
    <s v=""/>
    <d v="2021-08-07T00:00:00"/>
    <s v="2021"/>
    <n v="1"/>
    <d v="2022-02-15T00:00:00"/>
    <d v="2022-04-16T00:00:00"/>
    <d v="2024-11-22T00:00:00"/>
    <n v="1011"/>
    <s v="FEDERAL AID"/>
    <s v="FA - Ntl. Hwy Perform. Prgm (NHPP) - On-System Bridge"/>
    <s v="NHPP"/>
    <n v="0.8"/>
    <n v="11584454.33"/>
    <n v="5622301.6200000001"/>
    <n v="20692759.07"/>
    <n v="15378422.8861"/>
    <n v="15378422.8861"/>
    <n v="5914506.1749"/>
    <n v="17498960.504900001"/>
    <n v="11536807.7949"/>
    <n v="9463916.7112000007"/>
    <n v="0"/>
    <n v="0"/>
    <n v="0"/>
    <n v="0"/>
    <n v="5314336.1838999996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06548"/>
    <s v="108809"/>
    <s v="GREENFIELD- BRIDGE REPLACEMENT, G-12-052 (0XR) &amp; G-12-053 (0XT), I-91 (NB &amp; SB) OVER BMRR  "/>
    <s v="2"/>
    <s v="BR ON, STIP-AI"/>
    <s v=" "/>
    <x v="0"/>
    <x v="0"/>
    <s v="GREENFIELD"/>
    <s v="Franklin Region"/>
    <x v="1"/>
    <s v="Bridge Repair &amp; Replacement"/>
    <s v="Active"/>
    <s v=""/>
    <d v="2019-07-13T00:00:00"/>
    <s v="2019"/>
    <n v="1"/>
    <d v="2020-02-06T00:00:00"/>
    <d v="2020-04-06T00:00:00"/>
    <d v="2024-09-29T00:00:00"/>
    <n v="1697"/>
    <s v="100% STATE"/>
    <s v="NFA - Site Specific"/>
    <s v="NFA"/>
    <n v="0"/>
    <n v="595675.39"/>
    <n v="11631.32"/>
    <n v="325305.11"/>
    <n v="3959.1596"/>
    <n v="3959.1597000000002"/>
    <n v="1615.8896"/>
    <n v="597291.27960000001"/>
    <n v="13247.2096"/>
    <n v="2343.2701000000002"/>
    <n v="0"/>
    <n v="0"/>
    <n v="0"/>
    <n v="0"/>
    <n v="321345.95030000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Construction"/>
    <n v="606548"/>
    <s v="108809"/>
    <s v="GREENFIELD- BRIDGE REPLACEMENT, G-12-052 (0XR) &amp; G-12-053 (0XT), I-91 (NB &amp; SB) OVER BMRR  "/>
    <s v="2"/>
    <s v="BR ON, STIP-AI"/>
    <s v=" "/>
    <x v="0"/>
    <x v="0"/>
    <s v="GREENFIELD"/>
    <s v="Franklin Region"/>
    <x v="1"/>
    <s v="Bridge Repair &amp; Replacement"/>
    <s v="Active"/>
    <s v=""/>
    <d v="2019-07-13T00:00:00"/>
    <s v="2019"/>
    <n v="1"/>
    <d v="2020-02-06T00:00:00"/>
    <d v="2020-04-06T00:00:00"/>
    <d v="2024-09-29T00:00:00"/>
    <n v="1697"/>
    <s v="FEDERAL AID"/>
    <s v="FA - Ntl. Hwy Perform. Prgm (NHPP) - Exempt Non-Interstate"/>
    <s v="NHPP"/>
    <n v="0.8"/>
    <n v="19741426.899999999"/>
    <n v="2080560.04"/>
    <n v="2224126.0699999998"/>
    <n v="1716040.8404000001"/>
    <n v="1716040.8403"/>
    <n v="700384.11040000001"/>
    <n v="20441811.010400001"/>
    <n v="2780944.1504000002"/>
    <n v="1015656.7299"/>
    <n v="0"/>
    <n v="0"/>
    <n v="0"/>
    <n v="0"/>
    <n v="508085.22970000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Construction"/>
    <n v="606552"/>
    <s v="112337"/>
    <s v="NORTHAMPTON– BRIDGE REPLACEMENT, N-19-059, I-91 OVER US ROUTE 5 AND B&amp;MRR, BRIDGE REPLACEMENT, N-19-060, I-91 OVER HOCKANUM ROAD AND IMPROVEMENTS TO I-91/INTERCHANGE 18"/>
    <s v="2"/>
    <s v="AC, BR ON, PODI, STIP"/>
    <s v=" "/>
    <x v="0"/>
    <x v="0"/>
    <s v="NORTHAMPTON"/>
    <s v="Pioneer Valley"/>
    <x v="1"/>
    <s v="Bridge Repair &amp; Replacement"/>
    <s v="Active"/>
    <s v=""/>
    <d v="2020-08-01T00:00:00"/>
    <s v="2020"/>
    <n v="1"/>
    <d v="2021-02-08T00:00:00"/>
    <d v="2021-04-09T00:00:00"/>
    <d v="2024-12-28T00:00:00"/>
    <n v="1419"/>
    <s v="100% STATE"/>
    <s v="NFA - Site Specific"/>
    <s v="NFA"/>
    <n v="0"/>
    <n v="3436.09"/>
    <n v="253.14"/>
    <n v="720488.91"/>
    <n v="567706.58050000004"/>
    <n v="567706.58050000004"/>
    <n v="227707.43919999999"/>
    <n v="231143.52919999999"/>
    <n v="227960.57920000001"/>
    <n v="339999.14130000002"/>
    <n v="0"/>
    <n v="0"/>
    <n v="0"/>
    <n v="0"/>
    <n v="152782.32949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1"/>
  </r>
  <r>
    <s v="Construction"/>
    <n v="606552"/>
    <s v="112337"/>
    <s v="NORTHAMPTON– BRIDGE REPLACEMENT, N-19-059, I-91 OVER US ROUTE 5 AND B&amp;MRR, BRIDGE REPLACEMENT, N-19-060, I-91 OVER HOCKANUM ROAD AND IMPROVEMENTS TO I-91/INTERCHANGE 18"/>
    <s v="2"/>
    <s v="AC, BR ON, PODI, STIP"/>
    <s v=" "/>
    <x v="0"/>
    <x v="0"/>
    <s v="NORTHAMPTON"/>
    <s v="Pioneer Valley"/>
    <x v="1"/>
    <s v="Bridge Repair &amp; Replacement"/>
    <s v="Active"/>
    <s v=""/>
    <d v="2020-08-01T00:00:00"/>
    <s v="2020"/>
    <n v="1"/>
    <d v="2021-02-08T00:00:00"/>
    <d v="2021-04-09T00:00:00"/>
    <d v="2024-12-28T00:00:00"/>
    <n v="1419"/>
    <s v="FEDERAL AID"/>
    <s v="FA - Ntl. Hwy Perform. Prgm (NHPP) - On-System Bridge"/>
    <s v="NHPP"/>
    <n v="0.8"/>
    <n v="18599536.829999998"/>
    <n v="8465554.1699999999"/>
    <n v="7736121.5"/>
    <n v="6352027.0264999997"/>
    <n v="6352027.0264999997"/>
    <n v="2547801.73"/>
    <n v="21147338.559999999"/>
    <n v="11013355.9"/>
    <n v="3804225.2965000002"/>
    <n v="0"/>
    <n v="0"/>
    <n v="0"/>
    <n v="0"/>
    <n v="1384094.4735000001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Construction"/>
    <n v="606552"/>
    <s v="112337"/>
    <s v="NORTHAMPTON– BRIDGE REPLACEMENT, N-19-059, I-91 OVER US ROUTE 5 AND B&amp;MRR, BRIDGE REPLACEMENT, N-19-060, I-91 OVER HOCKANUM ROAD AND IMPROVEMENTS TO I-91/INTERCHANGE 18"/>
    <s v="2"/>
    <s v="AC, BR ON, PODI, STIP"/>
    <s v=" "/>
    <x v="0"/>
    <x v="0"/>
    <s v="NORTHAMPTON"/>
    <s v="Pioneer Valley"/>
    <x v="1"/>
    <s v="Bridge Repair &amp; Replacement"/>
    <s v="Active"/>
    <s v=""/>
    <d v="2020-08-01T00:00:00"/>
    <s v="2020"/>
    <n v="1"/>
    <d v="2021-02-08T00:00:00"/>
    <d v="2021-04-09T00:00:00"/>
    <d v="2024-12-28T00:00:00"/>
    <n v="1419"/>
    <s v="FEDERAL AID"/>
    <s v="FA - Hwy Infrast. Prgm (HIPBR) - Bridge"/>
    <s v="HIP"/>
    <n v="0.8"/>
    <n v="17809561.059999999"/>
    <n v="342633.82"/>
    <n v="4264579.76"/>
    <n v="2893266.3928999999"/>
    <n v="2893266.3928999999"/>
    <n v="1160490.8308000001"/>
    <n v="18970051.890799999"/>
    <n v="1503124.6508000002"/>
    <n v="1732775.5621"/>
    <n v="0"/>
    <n v="0"/>
    <n v="0"/>
    <n v="0"/>
    <n v="1371313.3670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Complete"/>
    <n v="606553"/>
    <s v="97935"/>
    <s v="HANOVER- NORWELL- BRIDGE REPLACEMENT, H-06-010, ST 3 OVER ST 123 (WEBSTER STREET) &amp; N-24-003, ST 3 OVER HIGH STREET"/>
    <s v="5"/>
    <s v="BR ON, PODI, STIP"/>
    <s v=" "/>
    <x v="0"/>
    <x v="0"/>
    <s v="HANOVER - NORWELL"/>
    <s v="Boston Region, Old Colony"/>
    <x v="1"/>
    <s v="Bridge Repair &amp; Replacement"/>
    <s v="Substantially Complete"/>
    <s v=""/>
    <d v="2016-09-24T00:00:00"/>
    <s v="2016"/>
    <n v="1"/>
    <d v="2017-04-28T00:00:00"/>
    <d v="2017-06-27T00:00:00"/>
    <d v="2020-10-01T00:00:00"/>
    <n v="1252"/>
    <s v="100% STATE"/>
    <s v="NFA - Site Specific"/>
    <s v="NFA"/>
    <n v="0"/>
    <n v="274022.59000000003"/>
    <n v="0"/>
    <n v="534117.92000000004"/>
    <n v="0"/>
    <n v="0"/>
    <n v="0"/>
    <n v="274022.59000000003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mplete"/>
    <n v="606553"/>
    <s v="97935"/>
    <s v="HANOVER- NORWELL- BRIDGE REPLACEMENT, H-06-010, ST 3 OVER ST 123 (WEBSTER STREET) &amp; N-24-003, ST 3 OVER HIGH STREET"/>
    <s v="5"/>
    <s v="BR ON, PODI, STIP"/>
    <s v=" "/>
    <x v="0"/>
    <x v="0"/>
    <s v="HANOVER - NORWELL"/>
    <s v="Boston Region, Old Colony"/>
    <x v="1"/>
    <s v="Bridge Repair &amp; Replacement"/>
    <s v="Substantially Complete"/>
    <s v=""/>
    <d v="2016-09-24T00:00:00"/>
    <s v="2016"/>
    <n v="1"/>
    <d v="2017-04-28T00:00:00"/>
    <d v="2017-06-27T00:00:00"/>
    <d v="2020-10-01T00:00:00"/>
    <n v="1252"/>
    <s v="FEDERAL AID"/>
    <s v="FA - Ntl. Hwy Perform. Prgm (NHPP) - On-System Bridge"/>
    <s v="NHPP"/>
    <n v="0.8"/>
    <n v="33117090.289999999"/>
    <n v="54003.5"/>
    <n v="625793.06000000006"/>
    <n v="0"/>
    <n v="0"/>
    <n v="0"/>
    <n v="33117090.289999999"/>
    <n v="54003.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mplete"/>
    <n v="606562"/>
    <s v="78962"/>
    <s v="OAKHAM- RUTLAND- RESURFACING &amp; RELATED WORK ON ROUTE 122, FROM ROUTE 122A IN RUTLAND TO THE OAKHAM/BARRE T.L."/>
    <s v="3"/>
    <s v="STIP"/>
    <s v=" "/>
    <x v="0"/>
    <x v="0"/>
    <s v="OAKHAM - RUTLAND"/>
    <s v="Central Mass"/>
    <x v="18"/>
    <s v="Roadway Resurfacing"/>
    <s v="Substantially Complete"/>
    <s v=""/>
    <d v="2013-08-03T00:00:00"/>
    <s v="2013"/>
    <n v="1"/>
    <d v="2014-04-22T00:00:00"/>
    <d v="2014-06-21T00:00:00"/>
    <d v="2016-04-21T00:00:00"/>
    <n v="730"/>
    <s v="100% STATE"/>
    <s v="OTHER STATE FUNDS"/>
    <s v="NFA"/>
    <n v="0"/>
    <n v="10566.75"/>
    <n v="2210"/>
    <n v="83506.509999999995"/>
    <n v="0"/>
    <n v="0"/>
    <n v="0"/>
    <n v="10566.75"/>
    <n v="221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7"/>
    <x v="1"/>
  </r>
  <r>
    <s v="Complete"/>
    <n v="606562"/>
    <s v="78962"/>
    <s v="OAKHAM- RUTLAND- RESURFACING &amp; RELATED WORK ON ROUTE 122, FROM ROUTE 122A IN RUTLAND TO THE OAKHAM/BARRE T.L."/>
    <s v="3"/>
    <s v="STIP"/>
    <s v=" "/>
    <x v="0"/>
    <x v="0"/>
    <s v="OAKHAM - RUTLAND"/>
    <s v="Central Mass"/>
    <x v="18"/>
    <s v="Roadway Resurfacing"/>
    <s v="Substantially Complete"/>
    <s v=""/>
    <d v="2013-08-03T00:00:00"/>
    <s v="2013"/>
    <n v="1"/>
    <d v="2014-04-22T00:00:00"/>
    <d v="2014-06-21T00:00:00"/>
    <d v="2016-04-21T00:00:00"/>
    <n v="730"/>
    <s v="FEDERAL AID"/>
    <s v="Surface Transportation Program"/>
    <s v="STP"/>
    <n v="0.8"/>
    <n v="3145161.74"/>
    <n v="0"/>
    <n v="0"/>
    <n v="0"/>
    <n v="0"/>
    <n v="0"/>
    <n v="3145161.74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7"/>
    <x v="0"/>
  </r>
  <r>
    <s v="Complete"/>
    <n v="606599"/>
    <s v="113124"/>
    <s v="CHICOPEE- TRAFFIC SIGNAL IMPROVEMENTS &amp; RAMP RESURFACING @ I-90 (INTERCHANGE 6) INCLUDING REPAIRS TO C-13-026"/>
    <s v="2"/>
    <s v="WT"/>
    <s v=" "/>
    <x v="0"/>
    <x v="0"/>
    <s v="CHICOPEE"/>
    <s v="Pioneer Valley"/>
    <x v="11"/>
    <s v="Intersection &amp; Safety"/>
    <s v="Full Beneficial Use"/>
    <s v=""/>
    <d v="2020-10-03T00:00:00"/>
    <s v="2021"/>
    <n v="1"/>
    <d v="2021-02-12T00:00:00"/>
    <d v="2021-04-13T00:00:00"/>
    <d v="2022-12-12T00:00:00"/>
    <n v="668"/>
    <s v="TURNPIKE WT"/>
    <s v="Tolls - Western Turnpike (WT) - Site Specific"/>
    <s v="NFA"/>
    <n v="0"/>
    <n v="9403606.5099999998"/>
    <n v="0"/>
    <n v="0"/>
    <n v="0"/>
    <n v="0"/>
    <n v="0"/>
    <n v="9403606.5099999998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3"/>
    <x v="1"/>
  </r>
  <r>
    <s v="Complete"/>
    <n v="606619"/>
    <s v="87531"/>
    <s v="WEST STOCKBRIDGE TO AUBURN- GUIDE &amp; TRAFFIC SIGN REPLACEMENT ON I-90 (MASSPIKE)"/>
    <s v="9"/>
    <s v="WT"/>
    <s v=" "/>
    <x v="0"/>
    <x v="0"/>
    <s v="AUBURN - WEST STOCKBRIDGE"/>
    <s v="Berkshire Region, Central Mass"/>
    <x v="19"/>
    <s v="Signs &amp; Lighting"/>
    <s v="Substantially Complete"/>
    <s v=""/>
    <d v="2015-03-21T00:00:00"/>
    <s v="2015"/>
    <n v="1"/>
    <d v="2015-10-23T00:00:00"/>
    <d v="2015-12-22T00:00:00"/>
    <d v="2022-05-26T00:00:00"/>
    <n v="2407"/>
    <s v="TURNPIKE WT"/>
    <s v="Tolls - Western Turnpike (WT) - Site Specific"/>
    <s v="NFA"/>
    <n v="0"/>
    <n v="7429520.8300000001"/>
    <n v="230614.34"/>
    <n v="16511.349999999999"/>
    <n v="0"/>
    <n v="0"/>
    <n v="0"/>
    <n v="7429520.8300000001"/>
    <n v="230614.3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06620"/>
    <s v="92781"/>
    <s v="RAYNHAM TO BOLTON- GUIDE &amp; TRAFFIC SIGN REPLACEMENT ON I-495"/>
    <s v="3"/>
    <s v="FED MT, STIP"/>
    <s v=" "/>
    <x v="0"/>
    <x v="1"/>
    <s v="BELLINGHAM - BERLIN - BOLTON - FOXBOROUGH - FRANKLIN - HOPKINTON - HUDSON - MANSFIELD - MARLBOROUGH - MEDWAY - MILFORD - NORTON - PLAINVILLE - RAYNHAM - SOUTHBOROUGH - TAUNTON - WESTBOROUGH - WRENT"/>
    <s v="Boston Region, Central Mass, Southea, Southeastern Mass"/>
    <x v="19"/>
    <s v="Signs &amp; Lighting"/>
    <s v="Active"/>
    <s v=""/>
    <d v="2016-01-23T00:00:00"/>
    <s v="2016"/>
    <n v="1"/>
    <d v="2016-06-13T00:00:00"/>
    <d v="2016-08-12T00:00:00"/>
    <d v="2022-06-21T00:00:00"/>
    <n v="2199"/>
    <s v="FEDERAL AID"/>
    <s v="FA - Hwy Safety Improvement Prgm (HSIP)"/>
    <s v="HSIP"/>
    <n v="0.9"/>
    <n v="8087525.5700000003"/>
    <n v="54024.81"/>
    <n v="237229.03"/>
    <n v="0"/>
    <n v="0"/>
    <n v="0"/>
    <n v="8087525.5700000003"/>
    <n v="54024.8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Construction"/>
    <n v="606620"/>
    <s v="92781"/>
    <s v="RAYNHAM TO BOLTON- GUIDE &amp; TRAFFIC SIGN REPLACEMENT ON I-495"/>
    <s v="3"/>
    <s v="FED MT, STIP"/>
    <s v=" "/>
    <x v="0"/>
    <x v="1"/>
    <s v="BELLINGHAM - BERLIN - BOLTON - FOXBOROUGH - FRANKLIN - HOPKINTON - HUDSON - MANSFIELD - MARLBOROUGH - MEDWAY - MILFORD - NORTON - PLAINVILLE - RAYNHAM - SOUTHBOROUGH - TAUNTON - WESTBOROUGH - WRENT"/>
    <s v="Boston Region, Central Mass, Southea, Southeastern Mass"/>
    <x v="19"/>
    <s v="Signs &amp; Lighting"/>
    <s v="Active"/>
    <s v=""/>
    <d v="2016-01-23T00:00:00"/>
    <s v="2016"/>
    <n v="1"/>
    <d v="2016-06-13T00:00:00"/>
    <d v="2016-08-12T00:00:00"/>
    <d v="2022-06-21T00:00:00"/>
    <n v="2199"/>
    <s v="100% STATE"/>
    <s v="NFA - Open Ended"/>
    <s v="NFA"/>
    <n v="0"/>
    <n v="2412.5"/>
    <n v="0"/>
    <n v="93587.5"/>
    <n v="0"/>
    <n v="0"/>
    <n v="0"/>
    <n v="2412.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06632"/>
    <s v="111303"/>
    <s v="HOPKINTON- WESTBOROUGH- BRIDGE REPLACEMENT, H-23-006=W-24-016, FRUIT STREET OVER CSX &amp; SUDBURY RIVER"/>
    <s v="3"/>
    <s v="BR OFF, STIP"/>
    <s v=" "/>
    <x v="0"/>
    <x v="0"/>
    <s v="HOPKINTON - WESTBOROUGH"/>
    <s v="Boston Region, Central Mass"/>
    <x v="1"/>
    <s v="Bridge Repair &amp; Replacement"/>
    <s v="Active"/>
    <s v=""/>
    <d v="2020-05-09T00:00:00"/>
    <s v="2020"/>
    <n v="1"/>
    <d v="2020-10-20T00:00:00"/>
    <d v="2020-12-19T00:00:00"/>
    <d v="2024-07-24T00:00:00"/>
    <n v="1373"/>
    <s v="100% STATE"/>
    <s v="NFA - Site Specific"/>
    <s v="NFA"/>
    <n v="0"/>
    <n v="1570"/>
    <n v="112.5"/>
    <n v="38430"/>
    <n v="9373.366"/>
    <n v="9373.366"/>
    <n v="6561.3562000000002"/>
    <n v="8131.3562000000002"/>
    <n v="6673.8562000000002"/>
    <n v="2812.0097999999998"/>
    <n v="0"/>
    <n v="0"/>
    <n v="0"/>
    <n v="0"/>
    <n v="29056.633999999998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06632"/>
    <s v="111303"/>
    <s v="HOPKINTON- WESTBOROUGH- BRIDGE REPLACEMENT, H-23-006=W-24-016, FRUIT STREET OVER CSX &amp; SUDBURY RIVER"/>
    <s v="3"/>
    <s v="BR OFF, STIP"/>
    <s v=" "/>
    <x v="0"/>
    <x v="0"/>
    <s v="HOPKINTON - WESTBOROUGH"/>
    <s v="Boston Region, Central Mass"/>
    <x v="1"/>
    <s v="Bridge Repair &amp; Replacement"/>
    <s v="Active"/>
    <s v=""/>
    <d v="2020-05-09T00:00:00"/>
    <s v="2020"/>
    <n v="1"/>
    <d v="2020-10-20T00:00:00"/>
    <d v="2020-12-19T00:00:00"/>
    <d v="2024-07-24T00:00:00"/>
    <n v="1373"/>
    <s v="FEDERAL AID"/>
    <s v="FA - Hwy Infrast. Prgm (HIPBR) - Bridge"/>
    <s v="HIP"/>
    <n v="0.8"/>
    <n v="11526425.710000001"/>
    <n v="2951326.17"/>
    <n v="974473.07"/>
    <n v="840626.63399999996"/>
    <n v="840626.63399999996"/>
    <n v="588438.64379999996"/>
    <n v="12114864.353800001"/>
    <n v="3539764.8137999997"/>
    <n v="252187.9902"/>
    <n v="0"/>
    <n v="0"/>
    <n v="0"/>
    <n v="0"/>
    <n v="133846.435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"/>
    <s v="Roadway Reconstruction"/>
    <s v="Active"/>
    <s v=""/>
    <d v="2019-09-07T00:00:00"/>
    <s v="2019"/>
    <n v="1"/>
    <d v="2020-07-17T00:00:00"/>
    <d v="2020-09-15T00:00:00"/>
    <d v="2024-09-19T00:00:00"/>
    <n v="1525"/>
    <s v="FEDERAL AID"/>
    <s v="FA - Congestion Mitigation/Air Quality (CMAQ)"/>
    <s v="CMQ"/>
    <n v="0.8"/>
    <n v="3331704.61"/>
    <n v="415350.48"/>
    <n v="771109.39"/>
    <n v="593067.95759999997"/>
    <n v="593067.95759999997"/>
    <n v="221755.845"/>
    <n v="3553460.4550000001"/>
    <n v="637106.32499999995"/>
    <n v="371312.11259999999"/>
    <n v="0"/>
    <n v="0"/>
    <n v="0"/>
    <n v="0"/>
    <n v="178041.43239999999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4-03-04T06:31:47"/>
    <x v="1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"/>
    <s v="Roadway Reconstruction"/>
    <s v="Active"/>
    <s v=""/>
    <d v="2019-09-07T00:00:00"/>
    <s v="2019"/>
    <n v="1"/>
    <d v="2020-07-17T00:00:00"/>
    <d v="2020-09-15T00:00:00"/>
    <d v="2024-09-19T00:00:00"/>
    <n v="1525"/>
    <s v="FEDERAL AID"/>
    <s v="FA - Hwy Safety Improvement Prgm (HSIP)"/>
    <s v="HSIP"/>
    <n v="0.9"/>
    <n v="6935409.0300000003"/>
    <n v="2004729.25"/>
    <n v="3263022.17"/>
    <n v="2397741.3434000001"/>
    <n v="2397741.3434000001"/>
    <n v="896546.76320000004"/>
    <n v="7831955.7932000002"/>
    <n v="2901276.0131999999"/>
    <n v="1501194.5802"/>
    <n v="0"/>
    <n v="0"/>
    <n v="0"/>
    <n v="0"/>
    <n v="865280.82660000003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4-03-04T06:31:47"/>
    <x v="1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"/>
    <s v="Roadway Reconstruction"/>
    <s v="Active"/>
    <s v=""/>
    <d v="2019-09-07T00:00:00"/>
    <s v="2019"/>
    <n v="1"/>
    <d v="2020-07-17T00:00:00"/>
    <d v="2020-09-15T00:00:00"/>
    <d v="2024-09-19T00:00:00"/>
    <n v="1525"/>
    <s v="100% STATE"/>
    <s v="NFA - Site Specific"/>
    <s v="NFA"/>
    <n v="0"/>
    <n v="67743.28"/>
    <n v="58438"/>
    <n v="326096.71999999997"/>
    <n v="268791.56140000001"/>
    <n v="268791.56140000001"/>
    <n v="100504.67080000001"/>
    <n v="168247.95079999999"/>
    <n v="158942.67080000002"/>
    <n v="168286.89060000001"/>
    <n v="0"/>
    <n v="0"/>
    <n v="0"/>
    <n v="0"/>
    <n v="57305.158600000002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4-03-04T06:31:47"/>
    <x v="1"/>
    <x v="1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"/>
    <s v="Roadway Reconstruction"/>
    <s v="Active"/>
    <s v=""/>
    <d v="2019-09-07T00:00:00"/>
    <s v="2019"/>
    <n v="1"/>
    <d v="2020-07-17T00:00:00"/>
    <d v="2020-09-15T00:00:00"/>
    <d v="2024-09-19T00:00:00"/>
    <n v="1525"/>
    <s v="FEDERAL AID"/>
    <s v="FA - Trans. Alternative Prgm (TAP)"/>
    <s v="TAP"/>
    <n v="0.8"/>
    <n v="3219761.55"/>
    <n v="921230.87"/>
    <n v="317352.45"/>
    <n v="219181.92069999999"/>
    <n v="219181.92060000001"/>
    <n v="81954.979000000007"/>
    <n v="3301716.5290000001"/>
    <n v="1003185.849"/>
    <n v="137226.94159999999"/>
    <n v="0"/>
    <n v="0"/>
    <n v="0"/>
    <n v="0"/>
    <n v="98170.529399999999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4-03-04T06:31:47"/>
    <x v="1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"/>
    <s v="Roadway Reconstruction"/>
    <s v="Active"/>
    <s v=""/>
    <d v="2019-09-07T00:00:00"/>
    <s v="2019"/>
    <n v="1"/>
    <d v="2020-07-17T00:00:00"/>
    <d v="2020-09-15T00:00:00"/>
    <d v="2024-09-19T00:00:00"/>
    <n v="1525"/>
    <s v="FEDERAL AID"/>
    <s v="Surface Transportation Program"/>
    <s v="STP"/>
    <n v="0.8"/>
    <n v="11834718.73"/>
    <n v="2673677.67"/>
    <n v="2405753.27"/>
    <n v="2271217.2170000002"/>
    <n v="2271217.2170000002"/>
    <n v="849237.74199999997"/>
    <n v="12683956.471999999"/>
    <n v="3522915.412"/>
    <n v="1421979.4750000001"/>
    <n v="0"/>
    <n v="0"/>
    <n v="0"/>
    <n v="0"/>
    <n v="134536.05300000001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4-03-04T06:31:47"/>
    <x v="1"/>
    <x v="0"/>
  </r>
  <r>
    <s v="Construction"/>
    <n v="606660"/>
    <s v="113976"/>
    <s v="BOSTON- SUMNER &amp; CALLAHAN TUNNEL VENT BUILDING AND CALLAHAN PUMP STATION MECHANICAL AND ELECTRICAL UPGRADES"/>
    <s v="6"/>
    <s v="MHS, RE-AD"/>
    <s v=" "/>
    <x v="0"/>
    <x v="0"/>
    <s v="BOSTON"/>
    <s v="Boston Region"/>
    <x v="12"/>
    <s v="Facilities"/>
    <s v="Active"/>
    <s v=""/>
    <d v="2021-02-06T00:00:00"/>
    <s v="2021"/>
    <n v="1"/>
    <d v="2021-07-12T00:00:00"/>
    <d v="2021-09-10T00:00:00"/>
    <d v="2024-04-21T00:00:00"/>
    <n v="1014"/>
    <s v="TURNPIKE MHS"/>
    <s v="Tolls - Metro. Hwy System (MHS) - Site Specific"/>
    <s v="NFA"/>
    <n v="0"/>
    <n v="36211063.969999999"/>
    <n v="7001893.5199999996"/>
    <n v="6985286.0300000003"/>
    <n v="3248700.85"/>
    <n v="3248700.85"/>
    <n v="3248700.85"/>
    <n v="39459764.82"/>
    <n v="10250594.369999999"/>
    <n v="0"/>
    <n v="0"/>
    <n v="0"/>
    <n v="0"/>
    <n v="0"/>
    <n v="3736585.18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Construction"/>
    <n v="606701"/>
    <s v="111306"/>
    <s v="STURBRIDGE- CULVERT REPLACEMENT @ ROUTE 20 &amp; SNELL STREET"/>
    <s v="3"/>
    <s v="STIP-AI"/>
    <s v=" "/>
    <x v="0"/>
    <x v="0"/>
    <s v="STURBRIDGE"/>
    <s v="Central Mass"/>
    <x v="1"/>
    <s v="Bridge Repair &amp; Replacement"/>
    <s v="Active"/>
    <s v=""/>
    <d v="2020-05-09T00:00:00"/>
    <s v="2020"/>
    <n v="1"/>
    <d v="2020-08-31T00:00:00"/>
    <d v="2020-10-30T00:00:00"/>
    <d v="2023-05-21T00:00:00"/>
    <n v="993"/>
    <s v="100% STATE"/>
    <s v="NFA - Site Specific"/>
    <s v="NFA"/>
    <n v="0"/>
    <n v="15683.87"/>
    <n v="0"/>
    <n v="36960.129999999997"/>
    <n v="0"/>
    <n v="0"/>
    <n v="0"/>
    <n v="15683.8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Construction"/>
    <n v="606701"/>
    <s v="111306"/>
    <s v="STURBRIDGE- CULVERT REPLACEMENT @ ROUTE 20 &amp; SNELL STREET"/>
    <s v="3"/>
    <s v="STIP-AI"/>
    <s v=" "/>
    <x v="0"/>
    <x v="0"/>
    <s v="STURBRIDGE"/>
    <s v="Central Mass"/>
    <x v="1"/>
    <s v="Bridge Repair &amp; Replacement"/>
    <s v="Active"/>
    <s v=""/>
    <d v="2020-05-09T00:00:00"/>
    <s v="2020"/>
    <n v="1"/>
    <d v="2020-08-31T00:00:00"/>
    <d v="2020-10-30T00:00:00"/>
    <d v="2023-05-21T00:00:00"/>
    <n v="993"/>
    <s v="FEDERAL AID"/>
    <s v="FA - Surface Trans. Block Grant (STBG)"/>
    <s v="STBG"/>
    <n v="0.8"/>
    <n v="4804306.79"/>
    <n v="193949.71"/>
    <n v="579987.94999999995"/>
    <n v="0"/>
    <n v="0"/>
    <n v="0"/>
    <n v="4804306.79"/>
    <n v="193949.7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3"/>
    <s v="Roadway Reconstruction"/>
    <s v="Active"/>
    <s v=""/>
    <d v="2019-08-31T00:00:00"/>
    <s v="2019"/>
    <n v="1"/>
    <d v="2020-02-05T00:00:00"/>
    <d v="2020-04-05T00:00:00"/>
    <d v="2025-01-12T00:00:00"/>
    <n v="1803"/>
    <s v="FEDERAL AID"/>
    <s v="FA - Hwy Safety Improvement Prgm (HSIP)"/>
    <s v="HSIP"/>
    <n v="0.9"/>
    <n v="773139.42"/>
    <n v="0"/>
    <n v="309320.58"/>
    <n v="137771.28320000001"/>
    <n v="137771.28320000001"/>
    <n v="64502.205000000002"/>
    <n v="837641.625"/>
    <n v="64502.205000000002"/>
    <n v="73269.078200000004"/>
    <n v="0"/>
    <n v="0"/>
    <n v="0"/>
    <n v="0"/>
    <n v="171549.29680000001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4-03-04T06:31:47"/>
    <x v="2"/>
    <x v="0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3"/>
    <s v="Roadway Reconstruction"/>
    <s v="Active"/>
    <s v=""/>
    <d v="2019-08-31T00:00:00"/>
    <s v="2019"/>
    <n v="1"/>
    <d v="2020-02-05T00:00:00"/>
    <d v="2020-04-05T00:00:00"/>
    <d v="2025-01-12T00:00:00"/>
    <n v="1803"/>
    <s v="100% STATE"/>
    <s v="NFA - Site Specific"/>
    <s v="NFA"/>
    <n v="0"/>
    <n v="8674.5"/>
    <n v="0"/>
    <n v="116005.5"/>
    <n v="13733.4462"/>
    <n v="13733.4463"/>
    <n v="6429.7692999999999"/>
    <n v="15104.2693"/>
    <n v="6429.7692999999999"/>
    <n v="7303.6769999999997"/>
    <n v="0"/>
    <n v="0"/>
    <n v="0"/>
    <n v="0"/>
    <n v="102272.0537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4-03-04T06:31:47"/>
    <x v="2"/>
    <x v="1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3"/>
    <s v="Roadway Reconstruction"/>
    <s v="Active"/>
    <s v=""/>
    <d v="2019-08-31T00:00:00"/>
    <s v="2019"/>
    <n v="1"/>
    <d v="2020-02-05T00:00:00"/>
    <d v="2020-04-05T00:00:00"/>
    <d v="2025-01-12T00:00:00"/>
    <n v="1803"/>
    <s v="FEDERAL AID"/>
    <s v="FA - Trans. Alternative Prgm (TAP)"/>
    <s v="TAP"/>
    <n v="0.8"/>
    <n v="275688.81"/>
    <n v="3720"/>
    <n v="80398.09"/>
    <n v="50706.182999999997"/>
    <n v="50706.182999999997"/>
    <n v="23739.784800000001"/>
    <n v="299428.59480000002"/>
    <n v="27459.784800000001"/>
    <n v="26966.3982"/>
    <n v="0"/>
    <n v="0"/>
    <n v="0"/>
    <n v="0"/>
    <n v="29691.906999999999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4-03-04T06:31:47"/>
    <x v="2"/>
    <x v="0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3"/>
    <s v="Roadway Reconstruction"/>
    <s v="Active"/>
    <s v=""/>
    <d v="2019-08-31T00:00:00"/>
    <s v="2019"/>
    <n v="1"/>
    <d v="2020-02-05T00:00:00"/>
    <d v="2020-04-05T00:00:00"/>
    <d v="2025-01-12T00:00:00"/>
    <n v="1803"/>
    <s v="FEDERAL AID"/>
    <s v="Surface Transportation Program"/>
    <s v="STP"/>
    <n v="0.8"/>
    <n v="5687591.4699999997"/>
    <n v="129254.21"/>
    <n v="1863188.63"/>
    <n v="1302066.5977"/>
    <n v="1302066.5977"/>
    <n v="609605.75109999999"/>
    <n v="6297197.2210999997"/>
    <n v="738859.96109999996"/>
    <n v="692460.84660000005"/>
    <n v="0"/>
    <n v="0"/>
    <n v="0"/>
    <n v="0"/>
    <n v="561122.03229999996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4-03-04T06:31:47"/>
    <x v="2"/>
    <x v="0"/>
  </r>
  <r>
    <s v="Design"/>
    <n v="606715"/>
    <s v=""/>
    <s v="LAKEVILLE- RECONSTRUCTION AND RELATED WORK ON RHODE ISLAND ROAD (ROUTE 79), FROM THE TAUNTON CITY LINE TO CLEAR POND ROAD"/>
    <s v="5"/>
    <s v="STIP"/>
    <s v=" "/>
    <x v="0"/>
    <x v="0"/>
    <s v="LAKEVILLE"/>
    <s v="Southeastern Mass"/>
    <x v="3"/>
    <s v="Roadway Reconstruction"/>
    <s v="Design"/>
    <s v="100C"/>
    <d v="2025-03-15T00:00:00"/>
    <s v="2025"/>
    <n v="0"/>
    <d v="2025-08-12T00:00:00"/>
    <d v="2025-10-11T00:00:00"/>
    <d v="2026-08-12T00:00:00"/>
    <n v="365"/>
    <s v="FEDERAL AID"/>
    <s v="FA - Congestion Mitigation/Air Quality (CMAQ)"/>
    <s v="CMQ"/>
    <n v="0.8"/>
    <n v="0"/>
    <n v="0"/>
    <n v="4999948.2878"/>
    <n v="0"/>
    <n v="4999948.2878"/>
    <n v="0"/>
    <n v="0"/>
    <n v="0"/>
    <n v="0"/>
    <n v="4090866.7809000001"/>
    <n v="909081.50690000004"/>
    <n v="0"/>
    <n v="0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4-03-04T06:31:47"/>
    <x v="2"/>
    <x v="0"/>
  </r>
  <r>
    <s v="Design"/>
    <n v="606715"/>
    <s v=""/>
    <s v="LAKEVILLE- RECONSTRUCTION AND RELATED WORK ON RHODE ISLAND ROAD (ROUTE 79), FROM THE TAUNTON CITY LINE TO CLEAR POND ROAD"/>
    <s v="5"/>
    <s v="STIP"/>
    <s v=" "/>
    <x v="0"/>
    <x v="0"/>
    <s v="LAKEVILLE"/>
    <s v="Southeastern Mass"/>
    <x v="3"/>
    <s v="Roadway Reconstruction"/>
    <s v="Design"/>
    <s v="100C"/>
    <d v="2025-03-15T00:00:00"/>
    <s v="2025"/>
    <n v="0"/>
    <d v="2025-08-12T00:00:00"/>
    <d v="2025-10-11T00:00:00"/>
    <d v="2026-08-12T00:00:00"/>
    <n v="365"/>
    <s v="100% STATE"/>
    <s v="NFA - Site Specific"/>
    <s v="NFA"/>
    <n v="0"/>
    <n v="0"/>
    <n v="0"/>
    <n v="249300.114"/>
    <n v="0"/>
    <n v="249300.114"/>
    <n v="0"/>
    <n v="0"/>
    <n v="0"/>
    <n v="0"/>
    <n v="203972.8205"/>
    <n v="45327.2935"/>
    <n v="0"/>
    <n v="0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4-03-04T06:31:47"/>
    <x v="2"/>
    <x v="1"/>
  </r>
  <r>
    <s v="Design"/>
    <n v="606715"/>
    <s v=""/>
    <s v="LAKEVILLE- RECONSTRUCTION AND RELATED WORK ON RHODE ISLAND ROAD (ROUTE 79), FROM THE TAUNTON CITY LINE TO CLEAR POND ROAD"/>
    <s v="5"/>
    <s v="STIP"/>
    <s v=" "/>
    <x v="0"/>
    <x v="0"/>
    <s v="LAKEVILLE"/>
    <s v="Southeastern Mass"/>
    <x v="3"/>
    <s v="Roadway Reconstruction"/>
    <s v="Design"/>
    <s v="100C"/>
    <d v="2025-03-15T00:00:00"/>
    <s v="2025"/>
    <n v="0"/>
    <d v="2025-08-12T00:00:00"/>
    <d v="2025-10-11T00:00:00"/>
    <d v="2026-08-12T00:00:00"/>
    <n v="365"/>
    <s v="FEDERAL AID"/>
    <s v="FA - Surface Trans. Block Grant (STBG)"/>
    <s v="STBG"/>
    <n v="0.8"/>
    <n v="0"/>
    <n v="0"/>
    <n v="13226158.988"/>
    <n v="0"/>
    <n v="13226158.988"/>
    <n v="0"/>
    <n v="0"/>
    <n v="0"/>
    <n v="0"/>
    <n v="10821402.8084"/>
    <n v="2404756.1795999999"/>
    <n v="0"/>
    <n v="0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4-03-04T06:31:47"/>
    <x v="2"/>
    <x v="0"/>
  </r>
  <r>
    <s v="Complete"/>
    <n v="606718"/>
    <s v="110953"/>
    <s v="NEW BEDFORD- INTERSECTION IMPROVEMENTS AT HATHAWAY ROAD, MOUNT PLEASANT STREET AND NAUSET STREET"/>
    <s v="5"/>
    <s v="STIP"/>
    <s v=" "/>
    <x v="0"/>
    <x v="0"/>
    <s v="NEW BEDFORD"/>
    <s v="Southeastern Mass"/>
    <x v="20"/>
    <s v="Roadway Reconstruction"/>
    <s v="Contractor Field Completion"/>
    <s v=""/>
    <d v="2020-03-07T00:00:00"/>
    <s v="2020"/>
    <n v="1"/>
    <d v="2020-07-21T00:00:00"/>
    <d v="2020-09-19T00:00:00"/>
    <d v="2023-04-22T00:00:00"/>
    <n v="1005"/>
    <s v="FEDERAL AID"/>
    <s v="FA - Congestion Mitigation/Air Quality (CMAQ)"/>
    <s v="CMQ"/>
    <n v="0.8"/>
    <n v="3145336.78"/>
    <n v="0"/>
    <n v="0"/>
    <n v="127436.66"/>
    <n v="127436.66"/>
    <n v="127436.66"/>
    <n v="3272773.44"/>
    <n v="127436.66"/>
    <n v="0"/>
    <n v="0"/>
    <n v="0"/>
    <n v="0"/>
    <n v="0"/>
    <n v="-127436.66"/>
    <n v="0"/>
    <n v="0"/>
    <s v="    "/>
    <s v="    "/>
    <s v="Yes"/>
    <s v="56.5"/>
    <s v="Municipal"/>
    <s v="HWY"/>
    <n v="3"/>
    <s v="No"/>
    <s v="Highway | Capacity"/>
    <s v="3 | Expansion"/>
    <s v="T060"/>
    <d v="2024-03-04T06:31:47"/>
    <x v="2"/>
    <x v="0"/>
  </r>
  <r>
    <s v="Complete"/>
    <n v="606718"/>
    <s v="110953"/>
    <s v="NEW BEDFORD- INTERSECTION IMPROVEMENTS AT HATHAWAY ROAD, MOUNT PLEASANT STREET AND NAUSET STREET"/>
    <s v="5"/>
    <s v="STIP"/>
    <s v=" "/>
    <x v="0"/>
    <x v="0"/>
    <s v="NEW BEDFORD"/>
    <s v="Southeastern Mass"/>
    <x v="20"/>
    <s v="Roadway Reconstruction"/>
    <s v="Contractor Field Completion"/>
    <s v=""/>
    <d v="2020-03-07T00:00:00"/>
    <s v="2020"/>
    <n v="1"/>
    <d v="2020-07-21T00:00:00"/>
    <d v="2020-09-19T00:00:00"/>
    <d v="2023-04-22T00:00:00"/>
    <n v="1005"/>
    <s v="100% STATE"/>
    <s v="NFA - Site Specific"/>
    <s v="NFA"/>
    <n v="0"/>
    <n v="7025.15"/>
    <n v="0"/>
    <n v="0"/>
    <n v="0"/>
    <n v="0"/>
    <n v="0"/>
    <n v="7025.15"/>
    <n v="0"/>
    <n v="0"/>
    <n v="0"/>
    <n v="0"/>
    <n v="0"/>
    <n v="0"/>
    <n v="0"/>
    <n v="0"/>
    <n v="0"/>
    <s v="    "/>
    <s v="    "/>
    <s v="Yes"/>
    <s v="56.5"/>
    <s v="Municipal"/>
    <s v="HWY"/>
    <n v="3"/>
    <s v="No"/>
    <s v="Highway | Capacity"/>
    <s v="3 | Expansion"/>
    <s v="T060"/>
    <d v="2024-03-04T06:31:47"/>
    <x v="2"/>
    <x v="1"/>
  </r>
  <r>
    <s v="Complete"/>
    <n v="606718"/>
    <s v="110953"/>
    <s v="NEW BEDFORD- INTERSECTION IMPROVEMENTS AT HATHAWAY ROAD, MOUNT PLEASANT STREET AND NAUSET STREET"/>
    <s v="5"/>
    <s v="STIP"/>
    <s v=" "/>
    <x v="0"/>
    <x v="0"/>
    <s v="NEW BEDFORD"/>
    <s v="Southeastern Mass"/>
    <x v="20"/>
    <s v="Roadway Reconstruction"/>
    <s v="Contractor Field Completion"/>
    <s v=""/>
    <d v="2020-03-07T00:00:00"/>
    <s v="2020"/>
    <n v="1"/>
    <d v="2020-07-21T00:00:00"/>
    <d v="2020-09-19T00:00:00"/>
    <d v="2023-04-22T00:00:00"/>
    <n v="1005"/>
    <s v="Undetermined"/>
    <s v="Undetermined"/>
    <s v=""/>
    <n v="0"/>
    <n v="0"/>
    <n v="0"/>
    <n v="721309.83"/>
    <n v="0"/>
    <n v="0"/>
    <n v="0"/>
    <n v="0"/>
    <n v="0"/>
    <n v="0"/>
    <n v="0"/>
    <n v="0"/>
    <n v="0"/>
    <n v="0"/>
    <n v="0"/>
    <n v="0"/>
    <n v="0"/>
    <s v="    "/>
    <s v="    "/>
    <s v="Yes"/>
    <s v="56.5"/>
    <s v="Municipal"/>
    <s v="HWY"/>
    <n v="3"/>
    <s v="No"/>
    <s v="Highway | Capacity"/>
    <s v="3 | Expansion"/>
    <s v="T060"/>
    <d v="2024-03-04T06:31:47"/>
    <x v="2"/>
    <x v="1"/>
  </r>
  <r>
    <s v="Design"/>
    <n v="606728"/>
    <s v=""/>
    <s v="BOSTON- BRIDGE REPLACEMENT B-16-365, STORROW DRIVE OVER BOWKER RAMPS"/>
    <s v="6"/>
    <s v="STIP"/>
    <s v=" "/>
    <x v="0"/>
    <x v="0"/>
    <s v="BOSTON"/>
    <s v="Boston Region"/>
    <x v="1"/>
    <s v="Bridge Repair &amp; Replacement"/>
    <s v="Design"/>
    <s v="PRCApprove"/>
    <d v="2027-01-23T00:00:00"/>
    <s v="2027"/>
    <n v="0"/>
    <d v="2027-06-22T00:00:00"/>
    <d v="2027-08-21T00:00:00"/>
    <d v="2031-06-21T00:00:00"/>
    <n v="1460"/>
    <s v="FEDERAL AID"/>
    <s v="FA - Hwy Infrast. Prgm (HIPBR) - Bridge"/>
    <s v="HIP"/>
    <n v="0.8"/>
    <n v="0"/>
    <n v="0"/>
    <n v="122496000"/>
    <n v="0"/>
    <n v="59944851.0638"/>
    <n v="0"/>
    <n v="0"/>
    <n v="0"/>
    <n v="0"/>
    <n v="0"/>
    <n v="0"/>
    <n v="28669276.595699999"/>
    <n v="31275574.4681"/>
    <n v="62551148.9362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Complete"/>
    <n v="606739"/>
    <s v="100113"/>
    <s v="DISTRICT 6- FIRE DETECTION PANEL REPLACEMENT (PHASES 1-5)"/>
    <s v="6"/>
    <s v="FED MT, MHS"/>
    <s v=" "/>
    <x v="0"/>
    <x v="1"/>
    <s v="DISTRICT6"/>
    <s v="[District 6]"/>
    <x v="12"/>
    <s v="Facilities"/>
    <s v="Contractor Field Completion"/>
    <s v=""/>
    <d v="2017-04-08T00:00:00"/>
    <s v="2017"/>
    <n v="1"/>
    <d v="2017-08-29T00:00:00"/>
    <d v="2017-10-28T00:00:00"/>
    <d v="2021-04-30T00:00:00"/>
    <n v="1340"/>
    <s v="TURNPIKE MHS"/>
    <s v="Tolls - Metro. Hwy System (MHS) - Site Specific"/>
    <s v="NFA"/>
    <n v="0"/>
    <n v="3537766.09"/>
    <n v="101260.91"/>
    <n v="390286.41"/>
    <n v="0"/>
    <n v="0"/>
    <n v="0"/>
    <n v="3537766.09"/>
    <n v="101260.9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nstruction"/>
    <n v="606783"/>
    <s v="120259"/>
    <s v="NEWTON- WESTON- BRIDGE BUNDLE, REPLACEMENT AND REHABILITATION AT I-90/I-95 INTERCHANGE INCLUDING RAMP G (DB)"/>
    <s v="6"/>
    <s v="D-B, MHS"/>
    <s v=" "/>
    <x v="0"/>
    <x v="0"/>
    <s v="NEWTON - WESTON"/>
    <s v="Boston Region"/>
    <x v="5"/>
    <s v="Bridge Repair &amp; Replacement"/>
    <s v="Active"/>
    <s v=""/>
    <d v="2022-09-17T00:00:00"/>
    <s v="2022"/>
    <n v="1"/>
    <d v="2023-04-22T00:00:00"/>
    <d v="2023-06-21T00:00:00"/>
    <d v="2028-11-27T00:00:00"/>
    <n v="2046"/>
    <s v="TURNPIKE MHS"/>
    <s v="Tolls - Metro. Hwy System (MHS) - Site Specific"/>
    <s v="NFA"/>
    <n v="0"/>
    <n v="38851088.159999996"/>
    <n v="34853168.159999996"/>
    <n v="347829975.42000002"/>
    <n v="315603000"/>
    <n v="315603000"/>
    <n v="36000000"/>
    <n v="74851088.159999996"/>
    <n v="70853168.159999996"/>
    <n v="70000000"/>
    <n v="68000000"/>
    <n v="74000000"/>
    <n v="61003000"/>
    <n v="6600000"/>
    <n v="32226975.420000002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Construction"/>
    <n v="606797"/>
    <s v="123400"/>
    <s v="CUMMINGTON- RETAINING WALL REPLACEMENT ON ROUTE 9 ADJACENT TO SWIFT RIVER"/>
    <s v="1"/>
    <s v="STIP"/>
    <s v=" "/>
    <x v="0"/>
    <x v="0"/>
    <s v="CUMMINGTON"/>
    <s v="Pioneer Valley"/>
    <x v="2"/>
    <s v="Roadway Reconstruction"/>
    <s v="Active"/>
    <s v=""/>
    <d v="2023-07-29T00:00:00"/>
    <s v="2023"/>
    <n v="1"/>
    <d v="2023-10-02T00:00:00"/>
    <d v="2023-12-01T00:00:00"/>
    <d v="2025-05-09T00:00:00"/>
    <n v="585"/>
    <s v="100% STATE"/>
    <s v="NFA - Site Specific"/>
    <s v="NFA"/>
    <n v="0"/>
    <n v="0"/>
    <n v="0"/>
    <n v="57108"/>
    <n v="61444.933799999999"/>
    <n v="61444.933799999999"/>
    <n v="23130.5409"/>
    <n v="23130.5409"/>
    <n v="23130.5409"/>
    <n v="38314.392899999999"/>
    <n v="0"/>
    <n v="0"/>
    <n v="0"/>
    <n v="0"/>
    <n v="-4336.9337999999998"/>
    <n v="0"/>
    <n v="0"/>
    <s v="    "/>
    <s v="    "/>
    <s v="Yes"/>
    <s v="34"/>
    <s v="MassDOT"/>
    <s v="HWY"/>
    <n v="2"/>
    <s v="No"/>
    <s v="Highway | Roadway Reconstruction"/>
    <s v="2 | Modernization"/>
    <s v="T055"/>
    <d v="2024-03-04T06:31:47"/>
    <x v="3"/>
    <x v="1"/>
  </r>
  <r>
    <s v="Construction"/>
    <n v="606797"/>
    <s v="123400"/>
    <s v="CUMMINGTON- RETAINING WALL REPLACEMENT ON ROUTE 9 ADJACENT TO SWIFT RIVER"/>
    <s v="1"/>
    <s v="STIP"/>
    <s v=" "/>
    <x v="0"/>
    <x v="0"/>
    <s v="CUMMINGTON"/>
    <s v="Pioneer Valley"/>
    <x v="2"/>
    <s v="Roadway Reconstruction"/>
    <s v="Active"/>
    <s v=""/>
    <d v="2023-07-29T00:00:00"/>
    <s v="2023"/>
    <n v="1"/>
    <d v="2023-10-02T00:00:00"/>
    <d v="2023-12-01T00:00:00"/>
    <d v="2025-05-09T00:00:00"/>
    <n v="585"/>
    <s v="FEDERAL AID"/>
    <s v="FA - Surface Trans. Block Grant (STBG)"/>
    <s v="STBG"/>
    <n v="0.8"/>
    <n v="18400"/>
    <n v="18400"/>
    <n v="4352351.8"/>
    <n v="4268555.0662000002"/>
    <n v="4268555.0662000002"/>
    <n v="1606869.4591000001"/>
    <n v="1625269.4591000001"/>
    <n v="1625269.4591000001"/>
    <n v="2661685.6071000001"/>
    <n v="0"/>
    <n v="0"/>
    <n v="0"/>
    <n v="0"/>
    <n v="83796.733800000002"/>
    <n v="0"/>
    <n v="0"/>
    <s v="    "/>
    <s v="    "/>
    <s v="Yes"/>
    <s v="34"/>
    <s v="MassDOT"/>
    <s v="HWY"/>
    <n v="2"/>
    <s v="No"/>
    <s v="Highway | Roadway Reconstruction"/>
    <s v="2 | Modernization"/>
    <s v="T055"/>
    <d v="2024-03-04T06:31:47"/>
    <x v="3"/>
    <x v="0"/>
  </r>
  <r>
    <s v="Construction"/>
    <n v="606801"/>
    <s v="118623"/>
    <s v="BOSTON- VENT STACK EXTERIOR REPLACEMENT TO THREE I-93 FAN CHAMBERS (DEWEY SQUARE)"/>
    <s v="6"/>
    <s v="MHS, PV-C"/>
    <s v=" "/>
    <x v="0"/>
    <x v="0"/>
    <s v="BOSTON"/>
    <s v="Boston Region"/>
    <x v="12"/>
    <s v="Facilities"/>
    <s v="Active"/>
    <s v=""/>
    <d v="2022-06-18T00:00:00"/>
    <s v="2022"/>
    <n v="1"/>
    <d v="2023-06-06T00:00:00"/>
    <d v="2023-08-05T00:00:00"/>
    <d v="2027-03-19T00:00:00"/>
    <n v="1382"/>
    <s v="TURNPIKE MHS"/>
    <s v="Tolls - Metro. Hwy System (MHS) - Site Specific"/>
    <s v="NFA"/>
    <n v="0"/>
    <n v="4125931.7"/>
    <n v="4125931.7"/>
    <n v="33798699.299999997"/>
    <n v="32838049.300000001"/>
    <n v="32838049.300000001"/>
    <n v="4690572.3"/>
    <n v="8816504"/>
    <n v="8816504"/>
    <n v="12982846"/>
    <n v="10810000"/>
    <n v="4354631"/>
    <n v="0"/>
    <n v="0"/>
    <n v="96065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06859"/>
    <s v=""/>
    <s v="BOSTON- CANA TUNNEL AND VENT BUILDING REHABILITATION"/>
    <s v="6"/>
    <s v="MHS"/>
    <s v=" "/>
    <x v="0"/>
    <x v="0"/>
    <s v="BOSTON"/>
    <s v="Boston Region"/>
    <x v="17"/>
    <s v="Other"/>
    <s v="Design"/>
    <s v="75C"/>
    <d v="2025-01-25T00:00:00"/>
    <s v="2025"/>
    <n v="0"/>
    <d v="2025-06-24T00:00:00"/>
    <d v="2025-08-23T00:00:00"/>
    <d v="2029-04-04T00:00:00"/>
    <n v="1380"/>
    <s v="TURNPIKE MHS"/>
    <s v="Tolls - Metro. Hwy System (MHS) - Site Specific"/>
    <s v="NFA"/>
    <n v="0"/>
    <n v="0"/>
    <n v="0"/>
    <n v="73440849.899200007"/>
    <n v="0"/>
    <n v="73440849.899200007"/>
    <n v="0"/>
    <n v="0"/>
    <n v="0"/>
    <n v="0"/>
    <n v="17952207.7531"/>
    <n v="19584226.639800001"/>
    <n v="19584226.639800001"/>
    <n v="16320188.8665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Construction"/>
    <n v="606886"/>
    <s v="108890"/>
    <s v="MONTGOMERY- RUSSELL- BRIDGE PRESERVATION, M-30-008=R-13-018 (4GT), I-90 OVER US 20, WESTFIELD RIVER &amp; CSX RR"/>
    <s v="1"/>
    <s v="WT"/>
    <s v=" "/>
    <x v="0"/>
    <x v="0"/>
    <s v="MONTGOMERY - RUSSELL"/>
    <s v="Pioneer Valley"/>
    <x v="14"/>
    <s v=""/>
    <s v="Active"/>
    <s v=""/>
    <d v="2019-07-20T00:00:00"/>
    <s v="2019"/>
    <n v="1"/>
    <d v="2020-03-23T00:00:00"/>
    <d v="2020-05-22T00:00:00"/>
    <d v="2025-12-03T00:00:00"/>
    <n v="2081"/>
    <s v="TURNPIKE WT"/>
    <s v="Tolls - Western Turnpike (WT) - Site Specific"/>
    <s v="NFA"/>
    <n v="0"/>
    <n v="35268387.43"/>
    <n v="9445313.3200000003"/>
    <n v="20023211.57"/>
    <n v="21478083.359999999"/>
    <n v="21478083.359999999"/>
    <n v="8731612.5700000003"/>
    <n v="44000000"/>
    <n v="18176925.890000001"/>
    <n v="9840332.5"/>
    <n v="2906138.29"/>
    <n v="0"/>
    <n v="0"/>
    <n v="0"/>
    <n v="-1454871.7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1"/>
  </r>
  <r>
    <s v="Construction"/>
    <n v="606888"/>
    <s v="103065"/>
    <s v="WORCESTER- BLACKSTONE CANAL STREETSCAPE IMPROVEMENTS ON HARDING STREET"/>
    <s v="3"/>
    <s v="STIP"/>
    <s v=" "/>
    <x v="0"/>
    <x v="0"/>
    <s v="WORCESTER"/>
    <s v="Central Mass"/>
    <x v="2"/>
    <s v="Roadway Reconstruction"/>
    <s v="Active"/>
    <s v=""/>
    <d v="2017-12-23T00:00:00"/>
    <s v="2018"/>
    <n v="1"/>
    <d v="2018-08-17T00:00:00"/>
    <d v="2018-10-16T00:00:00"/>
    <d v="2020-04-30T00:00:00"/>
    <n v="622"/>
    <s v="100% STATE"/>
    <s v="NFA - Site Specific"/>
    <s v="NFA"/>
    <n v="0"/>
    <n v="12782.76"/>
    <n v="0"/>
    <n v="46675.38"/>
    <n v="0"/>
    <n v="0"/>
    <n v="0"/>
    <n v="12782.76"/>
    <n v="0"/>
    <n v="0"/>
    <n v="0"/>
    <n v="0"/>
    <n v="0"/>
    <n v="0"/>
    <n v="0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4-03-04T06:31:47"/>
    <x v="7"/>
    <x v="1"/>
  </r>
  <r>
    <s v="Construction"/>
    <n v="606888"/>
    <s v="103065"/>
    <s v="WORCESTER- BLACKSTONE CANAL STREETSCAPE IMPROVEMENTS ON HARDING STREET"/>
    <s v="3"/>
    <s v="STIP"/>
    <s v=" "/>
    <x v="0"/>
    <x v="0"/>
    <s v="WORCESTER"/>
    <s v="Central Mass"/>
    <x v="2"/>
    <s v="Roadway Reconstruction"/>
    <s v="Active"/>
    <s v=""/>
    <d v="2017-12-23T00:00:00"/>
    <s v="2018"/>
    <n v="1"/>
    <d v="2018-08-17T00:00:00"/>
    <d v="2018-10-16T00:00:00"/>
    <d v="2020-04-30T00:00:00"/>
    <n v="622"/>
    <s v="FEDERAL AID"/>
    <s v="FA - Section 129 - Non-Interstate"/>
    <s v="129"/>
    <n v="1"/>
    <n v="679965.22"/>
    <n v="0"/>
    <n v="75481.83"/>
    <n v="0"/>
    <n v="0"/>
    <n v="0"/>
    <n v="679965.22"/>
    <n v="0"/>
    <n v="0"/>
    <n v="0"/>
    <n v="0"/>
    <n v="0"/>
    <n v="0"/>
    <n v="0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4-03-04T06:31:47"/>
    <x v="7"/>
    <x v="0"/>
  </r>
  <r>
    <s v="Construction"/>
    <n v="606888"/>
    <s v="103065"/>
    <s v="WORCESTER- BLACKSTONE CANAL STREETSCAPE IMPROVEMENTS ON HARDING STREET"/>
    <s v="3"/>
    <s v="STIP"/>
    <s v=" "/>
    <x v="0"/>
    <x v="0"/>
    <s v="WORCESTER"/>
    <s v="Central Mass"/>
    <x v="2"/>
    <s v="Roadway Reconstruction"/>
    <s v="Active"/>
    <s v=""/>
    <d v="2017-12-23T00:00:00"/>
    <s v="2018"/>
    <n v="1"/>
    <d v="2018-08-17T00:00:00"/>
    <d v="2018-10-16T00:00:00"/>
    <d v="2020-04-30T00:00:00"/>
    <n v="622"/>
    <s v="FEDERAL AID"/>
    <s v="FA - Trans. Alternative Prgm (TAP)"/>
    <s v="TAP"/>
    <n v="0.8"/>
    <n v="326320.40000000002"/>
    <n v="0"/>
    <n v="57267.3"/>
    <n v="0"/>
    <n v="0"/>
    <n v="0"/>
    <n v="326320.40000000002"/>
    <n v="0"/>
    <n v="0"/>
    <n v="0"/>
    <n v="0"/>
    <n v="0"/>
    <n v="0"/>
    <n v="0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4-03-04T06:31:47"/>
    <x v="7"/>
    <x v="0"/>
  </r>
  <r>
    <s v="Construction"/>
    <n v="606888"/>
    <s v="103065"/>
    <s v="WORCESTER- BLACKSTONE CANAL STREETSCAPE IMPROVEMENTS ON HARDING STREET"/>
    <s v="3"/>
    <s v="STIP"/>
    <s v=" "/>
    <x v="0"/>
    <x v="0"/>
    <s v="WORCESTER"/>
    <s v="Central Mass"/>
    <x v="2"/>
    <s v="Roadway Reconstruction"/>
    <s v="Active"/>
    <s v=""/>
    <d v="2017-12-23T00:00:00"/>
    <s v="2018"/>
    <n v="1"/>
    <d v="2018-08-17T00:00:00"/>
    <d v="2018-10-16T00:00:00"/>
    <d v="2020-04-30T00:00:00"/>
    <n v="622"/>
    <s v="FEDERAL AID"/>
    <s v="Surface Transportation Program"/>
    <s v="STP"/>
    <n v="0.8"/>
    <n v="393497.77"/>
    <n v="3710.76"/>
    <n v="179155.98"/>
    <n v="0"/>
    <n v="0"/>
    <n v="0"/>
    <n v="393497.77"/>
    <n v="3710.76"/>
    <n v="0"/>
    <n v="0"/>
    <n v="0"/>
    <n v="0"/>
    <n v="0"/>
    <n v="0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4-03-04T06:31:47"/>
    <x v="7"/>
    <x v="0"/>
  </r>
  <r>
    <s v="Design"/>
    <n v="606890"/>
    <s v=""/>
    <s v="ADAMS- NORTH ADAMS- ASHUWILLTICOOK RAIL TRAIL EXTENSION TO ROUTE 8A (HODGES CROSS ROAD)"/>
    <s v="1"/>
    <s v="STIP"/>
    <s v=" "/>
    <x v="0"/>
    <x v="0"/>
    <s v="ADAMS - NORTH ADAMS"/>
    <s v="Berkshire Region"/>
    <x v="6"/>
    <s v="Bikeways"/>
    <s v="Design"/>
    <s v="PRCApprove"/>
    <d v="2027-12-11T00:00:00"/>
    <s v="2028"/>
    <n v="0"/>
    <d v="2028-05-09T00:00:00"/>
    <d v="2028-07-08T00:00:00"/>
    <d v="2030-08-21T00:00:00"/>
    <n v="834"/>
    <s v="FEDERAL AID"/>
    <s v="FA - Congestion Mitigation/Air Quality (CMAQ)"/>
    <s v="CMQ"/>
    <n v="0.8"/>
    <n v="0"/>
    <n v="0"/>
    <n v="9264250"/>
    <n v="0"/>
    <n v="4275807.6923000002"/>
    <n v="0"/>
    <n v="0"/>
    <n v="0"/>
    <n v="0"/>
    <n v="0"/>
    <n v="0"/>
    <n v="0"/>
    <n v="4275807.6923000002"/>
    <n v="4988442.3076999998"/>
    <n v="0"/>
    <n v="0"/>
    <s v="    "/>
    <s v="    "/>
    <s v="Yes"/>
    <s v="27"/>
    <s v="Municipal"/>
    <s v="HWY"/>
    <n v="3"/>
    <s v="No"/>
    <s v="Highway | Bicycle and Pedestrian"/>
    <s v="3 | Expansion"/>
    <s v="T061"/>
    <d v="2024-03-04T06:31:47"/>
    <x v="9"/>
    <x v="0"/>
  </r>
  <r>
    <s v="Design"/>
    <n v="606890"/>
    <s v=""/>
    <s v="ADAMS- NORTH ADAMS- ASHUWILLTICOOK RAIL TRAIL EXTENSION TO ROUTE 8A (HODGES CROSS ROAD)"/>
    <s v="1"/>
    <s v="STIP"/>
    <s v=" "/>
    <x v="0"/>
    <x v="0"/>
    <s v="ADAMS - NORTH ADAMS"/>
    <s v="Berkshire Region"/>
    <x v="6"/>
    <s v="Bikeways"/>
    <s v="Design"/>
    <s v="PRCApprove"/>
    <d v="2027-12-11T00:00:00"/>
    <s v="2028"/>
    <n v="0"/>
    <d v="2028-05-09T00:00:00"/>
    <d v="2028-07-08T00:00:00"/>
    <d v="2030-08-21T00:00:00"/>
    <n v="834"/>
    <s v="FEDERAL AID"/>
    <s v="FA - High Priority Projects (HPP)"/>
    <s v="HPP"/>
    <n v="0.8"/>
    <n v="0"/>
    <n v="0"/>
    <n v="1161600"/>
    <n v="0"/>
    <n v="536123.07689999999"/>
    <n v="0"/>
    <n v="0"/>
    <n v="0"/>
    <n v="0"/>
    <n v="0"/>
    <n v="0"/>
    <n v="0"/>
    <n v="536123.07689999999"/>
    <n v="625476.92310000001"/>
    <n v="0"/>
    <n v="0"/>
    <s v="    "/>
    <s v="    "/>
    <s v="Yes"/>
    <s v="27"/>
    <s v="Municipal"/>
    <s v="HWY"/>
    <n v="3"/>
    <s v="No"/>
    <s v="Highway | Bicycle and Pedestrian"/>
    <s v="3 | Expansion"/>
    <s v="T061"/>
    <d v="2024-03-04T06:31:47"/>
    <x v="9"/>
    <x v="0"/>
  </r>
  <r>
    <s v="Design"/>
    <n v="606890"/>
    <s v=""/>
    <s v="ADAMS- NORTH ADAMS- ASHUWILLTICOOK RAIL TRAIL EXTENSION TO ROUTE 8A (HODGES CROSS ROAD)"/>
    <s v="1"/>
    <s v="STIP"/>
    <s v=" "/>
    <x v="0"/>
    <x v="0"/>
    <s v="ADAMS - NORTH ADAMS"/>
    <s v="Berkshire Region"/>
    <x v="6"/>
    <s v="Bikeways"/>
    <s v="Design"/>
    <s v="PRCApprove"/>
    <d v="2027-12-11T00:00:00"/>
    <s v="2028"/>
    <n v="0"/>
    <d v="2028-05-09T00:00:00"/>
    <d v="2028-07-08T00:00:00"/>
    <d v="2030-08-21T00:00:00"/>
    <n v="834"/>
    <s v="100% STATE"/>
    <s v="NFA - Site Specific"/>
    <s v="NFA"/>
    <n v="0"/>
    <n v="0"/>
    <n v="0"/>
    <n v="120000"/>
    <n v="0"/>
    <n v="55384.615400000002"/>
    <n v="0"/>
    <n v="0"/>
    <n v="0"/>
    <n v="0"/>
    <n v="0"/>
    <n v="0"/>
    <n v="0"/>
    <n v="55384.615400000002"/>
    <n v="64615.384599999998"/>
    <n v="0"/>
    <n v="0"/>
    <s v="    "/>
    <s v="    "/>
    <s v="Yes"/>
    <s v="27"/>
    <s v="Municipal"/>
    <s v="HWY"/>
    <n v="3"/>
    <s v="No"/>
    <s v="Highway | Bicycle and Pedestrian"/>
    <s v="3 | Expansion"/>
    <s v="T061"/>
    <d v="2024-03-04T06:31:47"/>
    <x v="9"/>
    <x v="1"/>
  </r>
  <r>
    <s v="Complete"/>
    <n v="606891"/>
    <s v="112876"/>
    <s v="LANESBOROUGH- PITTSFIELD- ASHUWILLTICOOK RAIL TRAIL EXTENSION TO CRANE AVENUE"/>
    <s v="1"/>
    <s v="STIP"/>
    <s v=" "/>
    <x v="0"/>
    <x v="0"/>
    <s v="LANESBOROUGH - PITTSFIELD"/>
    <s v="Berkshire Region"/>
    <x v="6"/>
    <s v="Bikeways"/>
    <s v="Final"/>
    <s v=""/>
    <d v="2020-09-12T00:00:00"/>
    <s v="2020"/>
    <n v="1"/>
    <d v="2020-11-15T00:00:00"/>
    <d v="2021-01-14T00:00:00"/>
    <d v="2022-05-09T00:00:00"/>
    <n v="540"/>
    <s v="FEDERAL AID"/>
    <s v="FA - Congestion Mitigation/Air Quality (CMAQ)"/>
    <s v="CMQ"/>
    <n v="0.8"/>
    <n v="2443071.66"/>
    <n v="4875.13"/>
    <n v="45467.37"/>
    <n v="0"/>
    <n v="0"/>
    <n v="0"/>
    <n v="2443071.66"/>
    <n v="4875.13"/>
    <n v="0"/>
    <n v="0"/>
    <n v="0"/>
    <n v="0"/>
    <n v="0"/>
    <n v="0"/>
    <n v="0"/>
    <n v="0"/>
    <s v="    "/>
    <s v="    "/>
    <s v="Yes"/>
    <s v="35"/>
    <s v="Municipal"/>
    <s v="HWY"/>
    <n v="2"/>
    <s v="No"/>
    <s v="Highway | Bicycle and Pedestrian"/>
    <s v="3 | Expansion"/>
    <s v="T061"/>
    <d v="2024-03-04T06:31:47"/>
    <x v="9"/>
    <x v="0"/>
  </r>
  <r>
    <s v="Complete"/>
    <n v="606891"/>
    <s v="112876"/>
    <s v="LANESBOROUGH- PITTSFIELD- ASHUWILLTICOOK RAIL TRAIL EXTENSION TO CRANE AVENUE"/>
    <s v="1"/>
    <s v="STIP"/>
    <s v=" "/>
    <x v="0"/>
    <x v="0"/>
    <s v="LANESBOROUGH - PITTSFIELD"/>
    <s v="Berkshire Region"/>
    <x v="6"/>
    <s v="Bikeways"/>
    <s v="Final"/>
    <s v=""/>
    <d v="2020-09-12T00:00:00"/>
    <s v="2020"/>
    <n v="1"/>
    <d v="2020-11-15T00:00:00"/>
    <d v="2021-01-14T00:00:00"/>
    <d v="2022-05-09T00:00:00"/>
    <n v="540"/>
    <s v="100% STATE"/>
    <s v="NFA - Site Specific"/>
    <s v="NFA"/>
    <n v="0"/>
    <n v="258.5"/>
    <n v="0"/>
    <n v="27254"/>
    <n v="0"/>
    <n v="0"/>
    <n v="0"/>
    <n v="258.5"/>
    <n v="0"/>
    <n v="0"/>
    <n v="0"/>
    <n v="0"/>
    <n v="0"/>
    <n v="0"/>
    <n v="0"/>
    <n v="0"/>
    <n v="0"/>
    <s v="    "/>
    <s v="    "/>
    <s v="Yes"/>
    <s v="35"/>
    <s v="Municipal"/>
    <s v="HWY"/>
    <n v="2"/>
    <s v="No"/>
    <s v="Highway | Bicycle and Pedestrian"/>
    <s v="3 | Expansion"/>
    <s v="T061"/>
    <d v="2024-03-04T06:31:47"/>
    <x v="9"/>
    <x v="1"/>
  </r>
  <r>
    <s v="Construction"/>
    <n v="606895"/>
    <s v="124015"/>
    <s v="GRANBY- IMPROVEMENTS AT 2 LOCATIONS ON ROUTE 202: SCHOOL STREET &amp; FIVE CORNERS"/>
    <s v="2"/>
    <s v="STIP"/>
    <s v=" "/>
    <x v="0"/>
    <x v="0"/>
    <s v="GRANBY"/>
    <s v="Pioneer Valley"/>
    <x v="11"/>
    <s v="Intersection &amp; Safety"/>
    <s v="Active"/>
    <s v=""/>
    <d v="2023-09-09T00:00:00"/>
    <s v="2023"/>
    <n v="1"/>
    <d v="2023-11-09T00:00:00"/>
    <d v="2024-01-08T00:00:00"/>
    <d v="2026-07-01T00:00:00"/>
    <n v="965"/>
    <s v="FEDERAL AID"/>
    <s v="FA - Hwy Safety Improvement Prgm (HSIP)"/>
    <s v="HSIP"/>
    <n v="0.9"/>
    <n v="0"/>
    <n v="0"/>
    <n v="2079689.7"/>
    <n v="979822.09180000005"/>
    <n v="2079689.7"/>
    <n v="401538.3003"/>
    <n v="401538.3003"/>
    <n v="401538.3003"/>
    <n v="578283.79150000005"/>
    <n v="1070177.9081999999"/>
    <n v="29689.7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4-03-04T06:31:47"/>
    <x v="3"/>
    <x v="0"/>
  </r>
  <r>
    <s v="Construction"/>
    <n v="606895"/>
    <s v="124015"/>
    <s v="GRANBY- IMPROVEMENTS AT 2 LOCATIONS ON ROUTE 202: SCHOOL STREET &amp; FIVE CORNERS"/>
    <s v="2"/>
    <s v="STIP"/>
    <s v=" "/>
    <x v="0"/>
    <x v="0"/>
    <s v="GRANBY"/>
    <s v="Pioneer Valley"/>
    <x v="11"/>
    <s v="Intersection &amp; Safety"/>
    <s v="Active"/>
    <s v=""/>
    <d v="2023-09-09T00:00:00"/>
    <s v="2023"/>
    <n v="1"/>
    <d v="2023-11-09T00:00:00"/>
    <d v="2024-01-08T00:00:00"/>
    <d v="2026-07-01T00:00:00"/>
    <n v="965"/>
    <s v="100% STATE"/>
    <s v="NFA - Site Specific"/>
    <s v="NFA"/>
    <n v="0"/>
    <n v="0"/>
    <n v="0"/>
    <n v="64625"/>
    <n v="32986.769099999998"/>
    <n v="64625"/>
    <n v="13518.220600000001"/>
    <n v="13518.220600000001"/>
    <n v="13518.220600000001"/>
    <n v="19468.548500000001"/>
    <n v="30513.230899999999"/>
    <n v="1125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4-03-04T06:31:47"/>
    <x v="3"/>
    <x v="1"/>
  </r>
  <r>
    <s v="Construction"/>
    <n v="606895"/>
    <s v="124015"/>
    <s v="GRANBY- IMPROVEMENTS AT 2 LOCATIONS ON ROUTE 202: SCHOOL STREET &amp; FIVE CORNERS"/>
    <s v="2"/>
    <s v="STIP"/>
    <s v=" "/>
    <x v="0"/>
    <x v="0"/>
    <s v="GRANBY"/>
    <s v="Pioneer Valley"/>
    <x v="11"/>
    <s v="Intersection &amp; Safety"/>
    <s v="Active"/>
    <s v=""/>
    <d v="2023-09-09T00:00:00"/>
    <s v="2023"/>
    <n v="1"/>
    <d v="2023-11-09T00:00:00"/>
    <d v="2024-01-08T00:00:00"/>
    <d v="2026-07-01T00:00:00"/>
    <n v="965"/>
    <s v="FEDERAL AID"/>
    <s v="FA - Trans. Alternative Prgm (TAP)"/>
    <s v="TAP"/>
    <n v="0.8"/>
    <n v="3000"/>
    <n v="3000"/>
    <n v="1386806"/>
    <n v="653236.49459999998"/>
    <n v="1386806"/>
    <n v="267701.12040000001"/>
    <n v="270701.12040000001"/>
    <n v="270701.12040000001"/>
    <n v="385535.37420000002"/>
    <n v="712763.50540000002"/>
    <n v="20806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4-03-04T06:31:47"/>
    <x v="3"/>
    <x v="0"/>
  </r>
  <r>
    <s v="Construction"/>
    <n v="606895"/>
    <s v="124015"/>
    <s v="GRANBY- IMPROVEMENTS AT 2 LOCATIONS ON ROUTE 202: SCHOOL STREET &amp; FIVE CORNERS"/>
    <s v="2"/>
    <s v="STIP"/>
    <s v=" "/>
    <x v="0"/>
    <x v="0"/>
    <s v="GRANBY"/>
    <s v="Pioneer Valley"/>
    <x v="11"/>
    <s v="Intersection &amp; Safety"/>
    <s v="Active"/>
    <s v=""/>
    <d v="2023-09-09T00:00:00"/>
    <s v="2023"/>
    <n v="1"/>
    <d v="2023-11-09T00:00:00"/>
    <d v="2024-01-08T00:00:00"/>
    <d v="2026-07-01T00:00:00"/>
    <n v="965"/>
    <s v="FEDERAL AID"/>
    <s v="FA - Surface Trans. Block Grant (STBG)"/>
    <s v="STBG"/>
    <n v="0.8"/>
    <n v="23831.5"/>
    <n v="23831.5"/>
    <n v="1300572.48"/>
    <n v="617954.64439999999"/>
    <n v="1300572.48"/>
    <n v="253242.35870000001"/>
    <n v="277073.85869999998"/>
    <n v="277073.85869999998"/>
    <n v="364712.28580000001"/>
    <n v="658213.85549999995"/>
    <n v="24403.98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4-03-04T06:31:47"/>
    <x v="3"/>
    <x v="0"/>
  </r>
  <r>
    <s v="Complete"/>
    <n v="606900"/>
    <s v="111594"/>
    <s v="BOURNE- TRAFFIC AND MULTI-MODAL IMPROVEMENTS @ BELMONT CIRCLE AT ROUTES 6/25/28"/>
    <s v="5"/>
    <s v="PODI, STIP"/>
    <s v=" "/>
    <x v="0"/>
    <x v="0"/>
    <s v="BOURNE"/>
    <s v="Cape Cod"/>
    <x v="2"/>
    <s v="Roadway Reconstruction"/>
    <s v="Full Beneficial Use"/>
    <s v=""/>
    <d v="2020-06-13T00:00:00"/>
    <s v="2020"/>
    <n v="1"/>
    <d v="2020-09-10T00:00:00"/>
    <d v="2020-11-09T00:00:00"/>
    <d v="2023-09-10T00:00:00"/>
    <n v="1095"/>
    <s v="FEDERAL AID"/>
    <s v="FA - Congestion Mitigation/Air Quality (CMAQ)"/>
    <s v="CMQ"/>
    <n v="0.8"/>
    <n v="1108737.46"/>
    <n v="0"/>
    <n v="3682.96"/>
    <n v="1314.6329000000001"/>
    <n v="1314.6329000000001"/>
    <n v="1314.6329000000001"/>
    <n v="1110052.0929"/>
    <n v="1314.6329000000001"/>
    <n v="0"/>
    <n v="0"/>
    <n v="0"/>
    <n v="0"/>
    <n v="0"/>
    <n v="2368.3271"/>
    <n v="0"/>
    <n v="0"/>
    <s v="    "/>
    <s v="    "/>
    <s v="Yes"/>
    <s v="61"/>
    <s v="MassDOT"/>
    <s v="HWY"/>
    <n v="3"/>
    <s v="No"/>
    <s v="Highway | Roadway Reconstruction"/>
    <s v="2 | Modernization"/>
    <s v="T055"/>
    <d v="2024-03-04T06:31:47"/>
    <x v="11"/>
    <x v="0"/>
  </r>
  <r>
    <s v="Complete"/>
    <n v="606900"/>
    <s v="111594"/>
    <s v="BOURNE- TRAFFIC AND MULTI-MODAL IMPROVEMENTS @ BELMONT CIRCLE AT ROUTES 6/25/28"/>
    <s v="5"/>
    <s v="PODI, STIP"/>
    <s v=" "/>
    <x v="0"/>
    <x v="0"/>
    <s v="BOURNE"/>
    <s v="Cape Cod"/>
    <x v="2"/>
    <s v="Roadway Reconstruction"/>
    <s v="Full Beneficial Use"/>
    <s v=""/>
    <d v="2020-06-13T00:00:00"/>
    <s v="2020"/>
    <n v="1"/>
    <d v="2020-09-10T00:00:00"/>
    <d v="2020-11-09T00:00:00"/>
    <d v="2023-09-10T00:00:00"/>
    <n v="1095"/>
    <s v="100% STATE"/>
    <s v="NFA - Site Specific"/>
    <s v="NFA"/>
    <n v="0"/>
    <n v="70369.100000000006"/>
    <n v="0"/>
    <n v="23070.6"/>
    <n v="0"/>
    <n v="23070.6"/>
    <n v="23070.6"/>
    <n v="93439.7"/>
    <n v="23070.6"/>
    <n v="0"/>
    <n v="0"/>
    <n v="0"/>
    <n v="0"/>
    <n v="0"/>
    <n v="0"/>
    <n v="0"/>
    <n v="0"/>
    <s v="    "/>
    <s v="    "/>
    <s v="Yes"/>
    <s v="61"/>
    <s v="MassDOT"/>
    <s v="HWY"/>
    <n v="3"/>
    <s v="No"/>
    <s v="Highway | Roadway Reconstruction"/>
    <s v="2 | Modernization"/>
    <s v="T055"/>
    <d v="2024-03-04T06:31:47"/>
    <x v="11"/>
    <x v="1"/>
  </r>
  <r>
    <s v="Complete"/>
    <n v="606900"/>
    <s v="111594"/>
    <s v="BOURNE- TRAFFIC AND MULTI-MODAL IMPROVEMENTS @ BELMONT CIRCLE AT ROUTES 6/25/28"/>
    <s v="5"/>
    <s v="PODI, STIP"/>
    <s v=" "/>
    <x v="0"/>
    <x v="0"/>
    <s v="BOURNE"/>
    <s v="Cape Cod"/>
    <x v="2"/>
    <s v="Roadway Reconstruction"/>
    <s v="Full Beneficial Use"/>
    <s v=""/>
    <d v="2020-06-13T00:00:00"/>
    <s v="2020"/>
    <n v="1"/>
    <d v="2020-09-10T00:00:00"/>
    <d v="2020-11-09T00:00:00"/>
    <d v="2023-09-10T00:00:00"/>
    <n v="1095"/>
    <s v="FEDERAL AID"/>
    <s v="FA - Surface Trans. Block Grant (STBG)"/>
    <s v="STBG"/>
    <n v="0.8"/>
    <n v="3783944.61"/>
    <n v="52896.33"/>
    <n v="148953.49"/>
    <n v="53034.937100000003"/>
    <n v="53034.937100000003"/>
    <n v="53034.937100000003"/>
    <n v="3836979.5471000001"/>
    <n v="105931.2671"/>
    <n v="0"/>
    <n v="0"/>
    <n v="0"/>
    <n v="0"/>
    <n v="0"/>
    <n v="95918.552899999995"/>
    <n v="0"/>
    <n v="0"/>
    <s v="    "/>
    <s v="    "/>
    <s v="Yes"/>
    <s v="61"/>
    <s v="MassDOT"/>
    <s v="HWY"/>
    <n v="3"/>
    <s v="No"/>
    <s v="Highway | Roadway Reconstruction"/>
    <s v="2 | Modernization"/>
    <s v="T055"/>
    <d v="2024-03-04T06:31:47"/>
    <x v="11"/>
    <x v="0"/>
  </r>
  <r>
    <s v="Design"/>
    <n v="606901"/>
    <s v=""/>
    <s v="BOSTON- BRIDGE REPLACEMENT, B-16-109, RIVER STREET BRIDGE OVER MBTA/AMTRAK"/>
    <s v="6"/>
    <s v="NGB, STIP"/>
    <s v=" "/>
    <x v="0"/>
    <x v="0"/>
    <s v="BOSTON"/>
    <s v="Boston Region"/>
    <x v="1"/>
    <s v="Bridge Repair &amp; Replacement"/>
    <s v="Design"/>
    <s v="25C"/>
    <d v="2024-09-30T00:00:00"/>
    <s v="2024"/>
    <n v="0"/>
    <d v="2025-02-27T00:00:00"/>
    <d v="2025-04-28T00:00:00"/>
    <d v="2027-02-17T00:00:00"/>
    <n v="720"/>
    <s v="100% STATE"/>
    <s v="NFA - Site Specific"/>
    <s v="NFA"/>
    <n v="0"/>
    <n v="0"/>
    <n v="0"/>
    <n v="30900"/>
    <n v="0"/>
    <n v="30900"/>
    <n v="0"/>
    <n v="0"/>
    <n v="0"/>
    <n v="4030.4348"/>
    <n v="16121.739100000001"/>
    <n v="10747.826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06901"/>
    <s v=""/>
    <s v="BOSTON- BRIDGE REPLACEMENT, B-16-109, RIVER STREET BRIDGE OVER MBTA/AMTRAK"/>
    <s v="6"/>
    <s v="NGB, STIP"/>
    <s v=" "/>
    <x v="0"/>
    <x v="0"/>
    <s v="BOSTON"/>
    <s v="Boston Region"/>
    <x v="1"/>
    <s v="Bridge Repair &amp; Replacement"/>
    <s v="Design"/>
    <s v="25C"/>
    <d v="2024-09-30T00:00:00"/>
    <s v="2024"/>
    <n v="0"/>
    <d v="2025-02-27T00:00:00"/>
    <d v="2025-04-28T00:00:00"/>
    <d v="2027-02-17T00:00:00"/>
    <n v="720"/>
    <s v="FEDERAL AID"/>
    <s v="FA - Surface Trans. Block Grant (STBG) - Off System Bridge"/>
    <s v="STBG"/>
    <n v="0.8"/>
    <n v="0"/>
    <n v="0"/>
    <n v="12756500"/>
    <n v="0"/>
    <n v="12756500"/>
    <n v="0"/>
    <n v="0"/>
    <n v="0"/>
    <n v="1663891.3043"/>
    <n v="6655565.2174000004"/>
    <n v="4437043.4782999996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6902"/>
    <s v=""/>
    <s v="BOSTON- BRIDGE REPLACEMENT, B-16-181, WEST ROXBURY PARKWAY OVER MBTA"/>
    <s v="6"/>
    <s v="BR ON, STIP"/>
    <s v=" "/>
    <x v="0"/>
    <x v="0"/>
    <s v="BOSTON"/>
    <s v="Boston Region"/>
    <x v="1"/>
    <s v="Bridge Repair &amp; Replacement"/>
    <s v="Design"/>
    <s v="FINAL"/>
    <d v="2024-07-20T00:00:00"/>
    <s v="2024"/>
    <n v="0"/>
    <d v="2024-12-17T00:00:00"/>
    <d v="2025-02-15T00:00:00"/>
    <d v="2025-12-03T00:00:00"/>
    <n v="351"/>
    <s v="100% STATE"/>
    <s v="NFA - Site Specific"/>
    <s v="NFA"/>
    <n v="0"/>
    <n v="0"/>
    <n v="0"/>
    <n v="67116"/>
    <n v="0"/>
    <n v="67116"/>
    <n v="0"/>
    <n v="0"/>
    <n v="0"/>
    <n v="30507.272700000001"/>
    <n v="36608.727299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06902"/>
    <s v=""/>
    <s v="BOSTON- BRIDGE REPLACEMENT, B-16-181, WEST ROXBURY PARKWAY OVER MBTA"/>
    <s v="6"/>
    <s v="BR ON, STIP"/>
    <s v=" "/>
    <x v="0"/>
    <x v="0"/>
    <s v="BOSTON"/>
    <s v="Boston Region"/>
    <x v="1"/>
    <s v="Bridge Repair &amp; Replacement"/>
    <s v="Design"/>
    <s v="FINAL"/>
    <d v="2024-07-20T00:00:00"/>
    <s v="2024"/>
    <n v="0"/>
    <d v="2024-12-17T00:00:00"/>
    <d v="2025-02-15T00:00:00"/>
    <d v="2025-12-03T00:00:00"/>
    <n v="351"/>
    <s v="FEDERAL AID"/>
    <s v="FA - Hwy Infrast. Prgm (HIPBR) - Bridge"/>
    <s v="HIP"/>
    <n v="0.8"/>
    <n v="0"/>
    <n v="0"/>
    <n v="8861925.0439999998"/>
    <n v="0"/>
    <n v="8861925.0439999998"/>
    <n v="0"/>
    <n v="0"/>
    <n v="0"/>
    <n v="4028147.7472999999"/>
    <n v="4833777.2966999998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06938"/>
    <s v="105831"/>
    <s v="DISTRICT 4- DISTRICT 6- EXPANSION OF ITS EQUIPMENT (CCTV CAMERAS, TRAFFIC SENSORS, AND VMS) FOR HIGHWAY OPERATIONS"/>
    <s v="4"/>
    <s v="STIP"/>
    <s v=" "/>
    <x v="0"/>
    <x v="0"/>
    <s v="DISTRICT4 - DISTRICT6"/>
    <s v="[District 6]"/>
    <x v="21"/>
    <s v="Other"/>
    <s v="Active"/>
    <s v=""/>
    <d v="2018-09-08T00:00:00"/>
    <s v="2018"/>
    <n v="1"/>
    <d v="2019-03-08T00:00:00"/>
    <d v="2019-05-07T00:00:00"/>
    <d v="2023-05-04T00:00:00"/>
    <n v="1518"/>
    <s v="100% STATE"/>
    <s v="NFA - Open Ended"/>
    <s v="NFA"/>
    <n v="0"/>
    <n v="657"/>
    <n v="0"/>
    <n v="0"/>
    <n v="58220.2768"/>
    <n v="58220.2768"/>
    <n v="58220.2768"/>
    <n v="58877.2768"/>
    <n v="58220.2768"/>
    <n v="0"/>
    <n v="0"/>
    <n v="0"/>
    <n v="0"/>
    <n v="0"/>
    <n v="-58220.2768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06938"/>
    <s v="105831"/>
    <s v="DISTRICT 4- DISTRICT 6- EXPANSION OF ITS EQUIPMENT (CCTV CAMERAS, TRAFFIC SENSORS, AND VMS) FOR HIGHWAY OPERATIONS"/>
    <s v="4"/>
    <s v="STIP"/>
    <s v=" "/>
    <x v="0"/>
    <x v="0"/>
    <s v="DISTRICT4 - DISTRICT6"/>
    <s v="[District 6]"/>
    <x v="21"/>
    <s v="Other"/>
    <s v="Active"/>
    <s v=""/>
    <d v="2018-09-08T00:00:00"/>
    <s v="2018"/>
    <n v="1"/>
    <d v="2019-03-08T00:00:00"/>
    <d v="2019-05-07T00:00:00"/>
    <d v="2023-05-04T00:00:00"/>
    <n v="1518"/>
    <s v="FEDERAL AID"/>
    <s v="FA - Ntl. Hwy Perform. Prgm (NHPP) - NHS"/>
    <s v="NHPP"/>
    <n v="0.8"/>
    <n v="3958869.24"/>
    <n v="0"/>
    <n v="0"/>
    <n v="541779.72320000001"/>
    <n v="541779.72320000001"/>
    <n v="541779.72320000001"/>
    <n v="4500648.9632000001"/>
    <n v="541779.72320000001"/>
    <n v="0"/>
    <n v="0"/>
    <n v="0"/>
    <n v="0"/>
    <n v="0"/>
    <n v="-541779.7232000000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Design"/>
    <n v="606959"/>
    <s v=""/>
    <s v="BOSTON- BRIDGE MAINTENANCE, B-16-600 (9PM), I-93 RAMP SA-CN OVER CHARLES RIVER (LEONARD P. ZAKIM BUNKER HILL MEMORIAL)"/>
    <s v="6"/>
    <s v="MHS"/>
    <s v=" "/>
    <x v="0"/>
    <x v="0"/>
    <s v="BOSTON"/>
    <s v="Boston Region"/>
    <x v="14"/>
    <s v=""/>
    <s v="Design"/>
    <s v="PRCApprove"/>
    <d v="2027-04-03T00:00:00"/>
    <s v="2027"/>
    <n v="0"/>
    <d v="2027-08-31T00:00:00"/>
    <d v="2027-10-30T00:00:00"/>
    <d v="2029-08-20T00:00:00"/>
    <n v="720"/>
    <s v="TURNPIKE MHS"/>
    <s v="Tolls - Metro. Hwy System (MHS) - Site Specific"/>
    <s v="NFA"/>
    <n v="0"/>
    <n v="0"/>
    <n v="0"/>
    <n v="4664400"/>
    <n v="0"/>
    <n v="4258800"/>
    <n v="0"/>
    <n v="0"/>
    <n v="0"/>
    <n v="0"/>
    <n v="0"/>
    <n v="0"/>
    <n v="1825200"/>
    <n v="2433600"/>
    <n v="40560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Complete"/>
    <n v="607174"/>
    <s v="86986"/>
    <s v="CHELSEA- REVERE- MALDEN- SAUGUS- RESURFACING &amp; RELATED WORK ON ROUTE 1"/>
    <s v="4"/>
    <s v="NHS, STIP"/>
    <s v=" "/>
    <x v="0"/>
    <x v="0"/>
    <s v="CHELSEA - MALDEN - REVERE - SAUGUS"/>
    <s v="Boston Region"/>
    <x v="18"/>
    <s v="Roadway Resurfacing"/>
    <s v="Substantially Complete"/>
    <s v=""/>
    <d v="2015-03-14T00:00:00"/>
    <s v="2015"/>
    <n v="1"/>
    <d v="2015-11-10T00:00:00"/>
    <d v="2016-01-09T00:00:00"/>
    <d v="2020-10-30T00:00:00"/>
    <n v="1816"/>
    <s v="100% STATE"/>
    <s v="NFA - Site Specific"/>
    <s v="NFA"/>
    <n v="0"/>
    <n v="1057640"/>
    <n v="0"/>
    <n v="69184.990000000005"/>
    <n v="0"/>
    <n v="0"/>
    <n v="0"/>
    <n v="1057640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1"/>
    <x v="1"/>
  </r>
  <r>
    <s v="Complete"/>
    <n v="607174"/>
    <s v="86986"/>
    <s v="CHELSEA- REVERE- MALDEN- SAUGUS- RESURFACING &amp; RELATED WORK ON ROUTE 1"/>
    <s v="4"/>
    <s v="NHS, STIP"/>
    <s v=" "/>
    <x v="0"/>
    <x v="0"/>
    <s v="CHELSEA - MALDEN - REVERE - SAUGUS"/>
    <s v="Boston Region"/>
    <x v="18"/>
    <s v="Roadway Resurfacing"/>
    <s v="Substantially Complete"/>
    <s v=""/>
    <d v="2015-03-14T00:00:00"/>
    <s v="2015"/>
    <n v="1"/>
    <d v="2015-11-10T00:00:00"/>
    <d v="2016-01-09T00:00:00"/>
    <d v="2020-10-30T00:00:00"/>
    <n v="1816"/>
    <s v="FEDERAL AID"/>
    <s v="STP TRANSPORTATION ENHANCEMENTS"/>
    <s v="STP"/>
    <n v="0.8"/>
    <n v="460434.09"/>
    <n v="0"/>
    <n v="13244.69"/>
    <n v="0"/>
    <n v="0"/>
    <n v="0"/>
    <n v="460434.09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1"/>
    <x v="0"/>
  </r>
  <r>
    <s v="Complete"/>
    <n v="607174"/>
    <s v="86986"/>
    <s v="CHELSEA- REVERE- MALDEN- SAUGUS- RESURFACING &amp; RELATED WORK ON ROUTE 1"/>
    <s v="4"/>
    <s v="NHS, STIP"/>
    <s v=" "/>
    <x v="0"/>
    <x v="0"/>
    <s v="CHELSEA - MALDEN - REVERE - SAUGUS"/>
    <s v="Boston Region"/>
    <x v="18"/>
    <s v="Roadway Resurfacing"/>
    <s v="Substantially Complete"/>
    <s v=""/>
    <d v="2015-03-14T00:00:00"/>
    <s v="2015"/>
    <n v="1"/>
    <d v="2015-11-10T00:00:00"/>
    <d v="2016-01-09T00:00:00"/>
    <d v="2020-10-30T00:00:00"/>
    <n v="1816"/>
    <s v="FEDERAL AID"/>
    <s v="FA - Ntl. Hwy Perform. Prgm (NHPP) - NHS"/>
    <s v="NHPP"/>
    <n v="0.8"/>
    <n v="22024209.719999999"/>
    <n v="0"/>
    <n v="1552.52"/>
    <n v="0"/>
    <n v="0"/>
    <n v="0"/>
    <n v="22024209.719999999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1"/>
    <x v="0"/>
  </r>
  <r>
    <s v="Complete"/>
    <n v="607174"/>
    <s v="86986"/>
    <s v="CHELSEA- REVERE- MALDEN- SAUGUS- RESURFACING &amp; RELATED WORK ON ROUTE 1"/>
    <s v="4"/>
    <s v="NHS, STIP"/>
    <s v=" "/>
    <x v="0"/>
    <x v="0"/>
    <s v="CHELSEA - MALDEN - REVERE - SAUGUS"/>
    <s v="Boston Region"/>
    <x v="18"/>
    <s v="Roadway Resurfacing"/>
    <s v="Substantially Complete"/>
    <s v=""/>
    <d v="2015-03-14T00:00:00"/>
    <s v="2015"/>
    <n v="1"/>
    <d v="2015-11-10T00:00:00"/>
    <d v="2016-01-09T00:00:00"/>
    <d v="2020-10-30T00:00:00"/>
    <n v="1816"/>
    <s v="100% STATE"/>
    <s v="NFA - NHS Non-Interstate Paving"/>
    <s v="NFA"/>
    <n v="0"/>
    <n v="1112202.73"/>
    <n v="0"/>
    <n v="125760.17"/>
    <n v="0"/>
    <n v="0"/>
    <n v="0"/>
    <n v="1112202.73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1"/>
    <x v="1"/>
  </r>
  <r>
    <s v="Complete"/>
    <n v="607179"/>
    <s v="78213"/>
    <s v="FRANKLIN- INTERSTATE MAINTENANCE &amp; RELATED WORK ON I-495"/>
    <s v="3"/>
    <s v="IM, PODI, STIP"/>
    <s v=" "/>
    <x v="0"/>
    <x v="0"/>
    <s v="FRANKLIN"/>
    <s v="Boston Region"/>
    <x v="18"/>
    <s v="Roadway Resurfacing"/>
    <s v="Substantially Complete"/>
    <s v=""/>
    <d v="2013-06-29T00:00:00"/>
    <s v="2013"/>
    <n v="1"/>
    <d v="2013-09-27T00:00:00"/>
    <d v="2013-11-26T00:00:00"/>
    <d v="2015-06-19T00:00:00"/>
    <n v="630"/>
    <s v="100% STATE"/>
    <s v="NFA - Site Specific"/>
    <s v="NFA"/>
    <n v="0"/>
    <n v="136932.97"/>
    <n v="21243.53"/>
    <n v="85289.82"/>
    <n v="0"/>
    <n v="0"/>
    <n v="0"/>
    <n v="136932.97"/>
    <n v="21243.5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1"/>
    <x v="1"/>
  </r>
  <r>
    <s v="Complete"/>
    <n v="607179"/>
    <s v="78213"/>
    <s v="FRANKLIN- INTERSTATE MAINTENANCE &amp; RELATED WORK ON I-495"/>
    <s v="3"/>
    <s v="IM, PODI, STIP"/>
    <s v=" "/>
    <x v="0"/>
    <x v="0"/>
    <s v="FRANKLIN"/>
    <s v="Boston Region"/>
    <x v="18"/>
    <s v="Roadway Resurfacing"/>
    <s v="Substantially Complete"/>
    <s v=""/>
    <d v="2013-06-29T00:00:00"/>
    <s v="2013"/>
    <n v="1"/>
    <d v="2013-09-27T00:00:00"/>
    <d v="2013-11-26T00:00:00"/>
    <d v="2015-06-19T00:00:00"/>
    <n v="630"/>
    <s v="FEDERAL AID"/>
    <s v="STP TRANSPORTATION ENHANCEMENTS"/>
    <s v="STP"/>
    <n v="0.8"/>
    <n v="737984.42"/>
    <n v="0"/>
    <n v="0"/>
    <n v="0"/>
    <n v="0"/>
    <n v="0"/>
    <n v="737984.42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1"/>
    <x v="0"/>
  </r>
  <r>
    <s v="Complete"/>
    <n v="607179"/>
    <s v="78213"/>
    <s v="FRANKLIN- INTERSTATE MAINTENANCE &amp; RELATED WORK ON I-495"/>
    <s v="3"/>
    <s v="IM, PODI, STIP"/>
    <s v=" "/>
    <x v="0"/>
    <x v="0"/>
    <s v="FRANKLIN"/>
    <s v="Boston Region"/>
    <x v="18"/>
    <s v="Roadway Resurfacing"/>
    <s v="Substantially Complete"/>
    <s v=""/>
    <d v="2013-06-29T00:00:00"/>
    <s v="2013"/>
    <n v="1"/>
    <d v="2013-09-27T00:00:00"/>
    <d v="2013-11-26T00:00:00"/>
    <d v="2015-06-19T00:00:00"/>
    <n v="630"/>
    <s v="FEDERAL AID"/>
    <s v="FA - Ntl. Hwy Perform. Prgm (NHPP) - Interstate Maintenance"/>
    <s v="NHPP"/>
    <n v="0.9"/>
    <n v="5396563.1900000004"/>
    <n v="0"/>
    <n v="0"/>
    <n v="0"/>
    <n v="0"/>
    <n v="0"/>
    <n v="5396563.1900000004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1"/>
    <x v="0"/>
  </r>
  <r>
    <s v="Construction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3"/>
    <s v="Roadway Reconstruction"/>
    <s v="Active"/>
    <s v=""/>
    <d v="2020-11-07T00:00:00"/>
    <s v="2021"/>
    <n v="1"/>
    <d v="2021-02-09T00:00:00"/>
    <d v="2021-04-10T00:00:00"/>
    <d v="2025-05-25T00:00:00"/>
    <n v="1566"/>
    <s v="FEDERAL AID"/>
    <s v="FA - Congestion Mitigation/Air Quality (CMAQ)"/>
    <s v="CMQ"/>
    <n v="0.8"/>
    <n v="1548898.4"/>
    <n v="19056"/>
    <n v="67896.850000000006"/>
    <n v="46.052500000000002"/>
    <n v="67896.850000000006"/>
    <n v="46.052500000000002"/>
    <n v="1548944.4524999999"/>
    <n v="19102.052500000002"/>
    <n v="67850.797500000001"/>
    <n v="0"/>
    <n v="0"/>
    <n v="0"/>
    <n v="0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4-03-04T06:31:47"/>
    <x v="4"/>
    <x v="0"/>
  </r>
  <r>
    <s v="Construction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3"/>
    <s v="Roadway Reconstruction"/>
    <s v="Active"/>
    <s v=""/>
    <d v="2020-11-07T00:00:00"/>
    <s v="2021"/>
    <n v="1"/>
    <d v="2021-02-09T00:00:00"/>
    <d v="2021-04-10T00:00:00"/>
    <d v="2025-05-25T00:00:00"/>
    <n v="1566"/>
    <s v="100% STATE"/>
    <s v="NFA - Site Specific"/>
    <s v="NFA"/>
    <n v="0"/>
    <n v="22031.07"/>
    <n v="11106.25"/>
    <n v="142296.43"/>
    <n v="2260.7606000000001"/>
    <n v="142296.43"/>
    <n v="2260.7606000000001"/>
    <n v="24291.830600000001"/>
    <n v="13367.0106"/>
    <n v="140035.66940000001"/>
    <n v="0"/>
    <n v="0"/>
    <n v="0"/>
    <n v="0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4-03-04T06:31:47"/>
    <x v="4"/>
    <x v="1"/>
  </r>
  <r>
    <s v="Construction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3"/>
    <s v="Roadway Reconstruction"/>
    <s v="Active"/>
    <s v=""/>
    <d v="2020-11-07T00:00:00"/>
    <s v="2021"/>
    <n v="1"/>
    <d v="2021-02-09T00:00:00"/>
    <d v="2021-04-10T00:00:00"/>
    <d v="2025-05-25T00:00:00"/>
    <n v="1566"/>
    <s v="FEDERAL AID"/>
    <s v="FA - Trans. Alternative Prgm (TAP)"/>
    <s v="TAP"/>
    <n v="0.8"/>
    <n v="327960.25"/>
    <n v="1013.45"/>
    <n v="15446.25"/>
    <n v="5080.1725999999999"/>
    <n v="15446.25"/>
    <n v="5080.1725999999999"/>
    <n v="333040.42259999999"/>
    <n v="6093.6225999999997"/>
    <n v="10366.0774"/>
    <n v="0"/>
    <n v="0"/>
    <n v="0"/>
    <n v="0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4-03-04T06:31:47"/>
    <x v="4"/>
    <x v="0"/>
  </r>
  <r>
    <s v="Construction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3"/>
    <s v="Roadway Reconstruction"/>
    <s v="Active"/>
    <s v=""/>
    <d v="2020-11-07T00:00:00"/>
    <s v="2021"/>
    <n v="1"/>
    <d v="2021-02-09T00:00:00"/>
    <d v="2021-04-10T00:00:00"/>
    <d v="2025-05-25T00:00:00"/>
    <n v="1566"/>
    <s v="FEDERAL AID"/>
    <s v="FA - Surface Trans. Block Grant (STBG)"/>
    <s v="STBG"/>
    <n v="0.8"/>
    <n v="8383981.71"/>
    <n v="259450.4"/>
    <n v="14727.3"/>
    <n v="11813.0144"/>
    <n v="14727.3"/>
    <n v="11813.0144"/>
    <n v="8395794.7244000006"/>
    <n v="271263.41440000001"/>
    <n v="2914.2856000000002"/>
    <n v="0"/>
    <n v="0"/>
    <n v="0"/>
    <n v="0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4-03-04T06:31:47"/>
    <x v="4"/>
    <x v="0"/>
  </r>
  <r>
    <s v="Design"/>
    <n v="607231"/>
    <s v=""/>
    <s v="WILLIAMSBURG- RECONSTRUCTION OF MOUNTAIN STREET"/>
    <s v="1"/>
    <s v="STIP"/>
    <s v=" "/>
    <x v="0"/>
    <x v="0"/>
    <s v="WILLIAMSBURG"/>
    <s v="Pioneer Valley"/>
    <x v="4"/>
    <s v="Roadway Reconstruction"/>
    <s v="Design"/>
    <s v="25C"/>
    <d v="2026-01-24T00:00:00"/>
    <s v="2026"/>
    <n v="0"/>
    <d v="2026-06-23T00:00:00"/>
    <d v="2026-08-22T00:00:00"/>
    <d v="2027-12-23T00:00:00"/>
    <n v="548"/>
    <s v="100% STATE"/>
    <s v="NFA - Site Specific"/>
    <s v="NFA"/>
    <n v="0"/>
    <n v="0"/>
    <n v="0"/>
    <n v="141715"/>
    <n v="0"/>
    <n v="141715"/>
    <n v="0"/>
    <n v="0"/>
    <n v="0"/>
    <n v="0"/>
    <n v="0"/>
    <n v="91697.941200000001"/>
    <n v="50017.058799999999"/>
    <n v="0"/>
    <n v="0"/>
    <n v="0"/>
    <n v="0"/>
    <s v="    "/>
    <s v="    "/>
    <s v="Yes"/>
    <s v="20"/>
    <s v="MassDOT"/>
    <s v="HWY"/>
    <n v="2"/>
    <s v="No"/>
    <s v="Highway | Roadway Reconstruction"/>
    <s v="2 | Modernization"/>
    <s v="T055"/>
    <d v="2024-03-04T06:31:47"/>
    <x v="3"/>
    <x v="1"/>
  </r>
  <r>
    <s v="Design"/>
    <n v="607231"/>
    <s v=""/>
    <s v="WILLIAMSBURG- RECONSTRUCTION OF MOUNTAIN STREET"/>
    <s v="1"/>
    <s v="STIP"/>
    <s v=" "/>
    <x v="0"/>
    <x v="0"/>
    <s v="WILLIAMSBURG"/>
    <s v="Pioneer Valley"/>
    <x v="4"/>
    <s v="Roadway Reconstruction"/>
    <s v="Design"/>
    <s v="25C"/>
    <d v="2026-01-24T00:00:00"/>
    <s v="2026"/>
    <n v="0"/>
    <d v="2026-06-23T00:00:00"/>
    <d v="2026-08-22T00:00:00"/>
    <d v="2027-12-23T00:00:00"/>
    <n v="548"/>
    <s v="FEDERAL AID"/>
    <s v="FA - Surface Trans. Block Grant (STBG)"/>
    <s v="STBG"/>
    <n v="0.8"/>
    <n v="0"/>
    <n v="0"/>
    <n v="13957040.68"/>
    <n v="0"/>
    <n v="13957040.68"/>
    <n v="0"/>
    <n v="0"/>
    <n v="0"/>
    <n v="0"/>
    <n v="0"/>
    <n v="9031026.3223999999"/>
    <n v="4926014.3575999998"/>
    <n v="0"/>
    <n v="0"/>
    <n v="0"/>
    <n v="0"/>
    <s v="    "/>
    <s v="    "/>
    <s v="Yes"/>
    <s v="20"/>
    <s v="MassDOT"/>
    <s v="HWY"/>
    <n v="2"/>
    <s v="No"/>
    <s v="Highway | Roadway Reconstruction"/>
    <s v="2 | Modernization"/>
    <s v="T055"/>
    <d v="2024-03-04T06:31:47"/>
    <x v="3"/>
    <x v="0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4"/>
    <s v="Roadway Reconstruction"/>
    <s v="Active"/>
    <s v=""/>
    <d v="2023-06-24T00:00:00"/>
    <s v="2023"/>
    <n v="1"/>
    <d v="2023-09-12T00:00:00"/>
    <d v="2023-11-11T00:00:00"/>
    <d v="2027-05-31T00:00:00"/>
    <n v="1357"/>
    <s v="FEDERAL AID"/>
    <s v="FA - Congestion Mitigation/Air Quality (CMAQ)"/>
    <s v="CMQ"/>
    <n v="0.8"/>
    <n v="0"/>
    <n v="0"/>
    <n v="5335490"/>
    <n v="122264.16190000001"/>
    <n v="5335490"/>
    <n v="122264.16190000001"/>
    <n v="122264.16190000001"/>
    <n v="122264.16190000001"/>
    <n v="2492735.8380999998"/>
    <n v="1440000"/>
    <n v="1280490"/>
    <n v="0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4"/>
    <s v="Roadway Reconstruction"/>
    <s v="Active"/>
    <s v=""/>
    <d v="2023-06-24T00:00:00"/>
    <s v="2023"/>
    <n v="1"/>
    <d v="2023-09-12T00:00:00"/>
    <d v="2023-11-11T00:00:00"/>
    <d v="2027-05-31T00:00:00"/>
    <n v="1357"/>
    <s v="100% STATE"/>
    <s v="NFA - Site Specific"/>
    <s v="NFA"/>
    <n v="0"/>
    <n v="0"/>
    <n v="0"/>
    <n v="202758"/>
    <n v="4908.3951999999999"/>
    <n v="202758"/>
    <n v="4908.3951999999999"/>
    <n v="4908.3951999999999"/>
    <n v="4908.3951999999999"/>
    <n v="95091.604800000001"/>
    <n v="55000"/>
    <n v="47758"/>
    <n v="0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4-03-04T06:31:47"/>
    <x v="1"/>
    <x v="1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4"/>
    <s v="Roadway Reconstruction"/>
    <s v="Active"/>
    <s v=""/>
    <d v="2023-06-24T00:00:00"/>
    <s v="2023"/>
    <n v="1"/>
    <d v="2023-09-12T00:00:00"/>
    <d v="2023-11-11T00:00:00"/>
    <d v="2027-05-31T00:00:00"/>
    <n v="1357"/>
    <s v="FEDERAL AID"/>
    <s v="FA - Trans. Alternative Prgm (TAP)"/>
    <s v="TAP"/>
    <n v="0.8"/>
    <n v="0"/>
    <n v="0"/>
    <n v="619177.9"/>
    <n v="14094.8966"/>
    <n v="619177.9"/>
    <n v="14094.8966"/>
    <n v="14094.8966"/>
    <n v="14094.8966"/>
    <n v="295905.10340000002"/>
    <n v="170000"/>
    <n v="139177.9"/>
    <n v="0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4"/>
    <s v="Roadway Reconstruction"/>
    <s v="Active"/>
    <s v=""/>
    <d v="2023-06-24T00:00:00"/>
    <s v="2023"/>
    <n v="1"/>
    <d v="2023-09-12T00:00:00"/>
    <d v="2023-11-11T00:00:00"/>
    <d v="2027-05-31T00:00:00"/>
    <n v="1357"/>
    <s v="FEDERAL AID"/>
    <s v="FA - Surface Trans. Block Grant (STBG)"/>
    <s v="STBG"/>
    <n v="0.8"/>
    <n v="0"/>
    <n v="0"/>
    <n v="2580075.2999999998"/>
    <n v="58732.546300000002"/>
    <n v="2580075.2999999998"/>
    <n v="58732.546300000002"/>
    <n v="58732.546300000002"/>
    <n v="58732.546300000002"/>
    <n v="1211267.4537"/>
    <n v="700000"/>
    <n v="610075.30000000005"/>
    <n v="0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7254"/>
    <s v="112986"/>
    <s v="WILLIAMSTOWN- MOHAWK BICYCLE/PEDESTRIAN TRAIL CONSTRUCTION"/>
    <s v="1"/>
    <s v="STIP"/>
    <s v=" "/>
    <x v="0"/>
    <x v="0"/>
    <s v="WILLIAMSTOWN"/>
    <s v="Berkshire Region"/>
    <x v="6"/>
    <s v="Bikeways"/>
    <s v="Contractor Field Completion"/>
    <s v=""/>
    <d v="2020-09-19T00:00:00"/>
    <s v="2020"/>
    <n v="1"/>
    <d v="2020-12-08T00:00:00"/>
    <d v="2021-02-06T00:00:00"/>
    <d v="2023-05-12T00:00:00"/>
    <n v="885"/>
    <s v="FEDERAL AID"/>
    <s v="FA - Congestion Mitigation/Air Quality (CMAQ)"/>
    <s v="CMQ"/>
    <n v="0.8"/>
    <n v="5421301.04"/>
    <n v="0"/>
    <n v="1995.82"/>
    <n v="0"/>
    <n v="0"/>
    <n v="0"/>
    <n v="5421301.04"/>
    <n v="0"/>
    <n v="0"/>
    <n v="0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9"/>
    <x v="0"/>
  </r>
  <r>
    <s v="Complete"/>
    <n v="607254"/>
    <s v="112986"/>
    <s v="WILLIAMSTOWN- MOHAWK BICYCLE/PEDESTRIAN TRAIL CONSTRUCTION"/>
    <s v="1"/>
    <s v="STIP"/>
    <s v=" "/>
    <x v="0"/>
    <x v="0"/>
    <s v="WILLIAMSTOWN"/>
    <s v="Berkshire Region"/>
    <x v="6"/>
    <s v="Bikeways"/>
    <s v="Contractor Field Completion"/>
    <s v=""/>
    <d v="2020-09-19T00:00:00"/>
    <s v="2020"/>
    <n v="1"/>
    <d v="2020-12-08T00:00:00"/>
    <d v="2021-02-06T00:00:00"/>
    <d v="2023-05-12T00:00:00"/>
    <n v="885"/>
    <s v="100% STATE"/>
    <s v="NFA - Site Specific"/>
    <s v="NFA"/>
    <n v="0"/>
    <n v="629711.89"/>
    <n v="2714"/>
    <n v="9478.5"/>
    <n v="0"/>
    <n v="0"/>
    <n v="0"/>
    <n v="629711.89"/>
    <n v="2714"/>
    <n v="0"/>
    <n v="0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9"/>
    <x v="1"/>
  </r>
  <r>
    <s v="Construction"/>
    <n v="607305"/>
    <s v="114312"/>
    <s v="READING- INTERSECTION SIGNALIZATION @ ROUTE 28 &amp; HOPKINS STREET "/>
    <s v="4"/>
    <s v="BDBA, STIP"/>
    <s v=" "/>
    <x v="0"/>
    <x v="0"/>
    <s v="READING"/>
    <s v="Boston Region"/>
    <x v="11"/>
    <s v="Intersection &amp; Safety"/>
    <s v="Active"/>
    <s v=""/>
    <d v="2021-04-03T00:00:00"/>
    <s v="2021"/>
    <n v="1"/>
    <d v="2021-06-11T00:00:00"/>
    <d v="2021-08-10T00:00:00"/>
    <d v="2023-10-11T00:00:00"/>
    <n v="852"/>
    <s v="FEDERAL AID"/>
    <s v="FA - Hwy Safety Improvement Prgm (HSIP)"/>
    <s v="HSIP"/>
    <n v="0.9"/>
    <n v="564990"/>
    <n v="0"/>
    <n v="80930"/>
    <n v="0"/>
    <n v="80930"/>
    <n v="80930"/>
    <n v="645920"/>
    <n v="80930"/>
    <n v="0"/>
    <n v="0"/>
    <n v="0"/>
    <n v="0"/>
    <n v="0"/>
    <n v="0"/>
    <n v="0"/>
    <n v="0"/>
    <s v="    "/>
    <s v="    "/>
    <s v="Yes"/>
    <s v="63.5"/>
    <s v="MassDOT"/>
    <s v="HWY"/>
    <n v="3"/>
    <s v="No"/>
    <s v="Highway | Intersection Improvements"/>
    <s v="2 | Modernization"/>
    <s v="T056"/>
    <d v="2024-03-04T06:31:47"/>
    <x v="1"/>
    <x v="0"/>
  </r>
  <r>
    <s v="Construction"/>
    <n v="607305"/>
    <s v="114312"/>
    <s v="READING- INTERSECTION SIGNALIZATION @ ROUTE 28 &amp; HOPKINS STREET "/>
    <s v="4"/>
    <s v="BDBA, STIP"/>
    <s v=" "/>
    <x v="0"/>
    <x v="0"/>
    <s v="READING"/>
    <s v="Boston Region"/>
    <x v="11"/>
    <s v="Intersection &amp; Safety"/>
    <s v="Active"/>
    <s v=""/>
    <d v="2021-04-03T00:00:00"/>
    <s v="2021"/>
    <n v="1"/>
    <d v="2021-06-11T00:00:00"/>
    <d v="2021-08-10T00:00:00"/>
    <d v="2023-10-11T00:00:00"/>
    <n v="852"/>
    <s v="100% STATE"/>
    <s v="NFA - Site Specific"/>
    <s v="NFA"/>
    <n v="0"/>
    <n v="955.78"/>
    <n v="43.85"/>
    <n v="43759.22"/>
    <n v="0"/>
    <n v="43759.22"/>
    <n v="43759.22"/>
    <n v="44715"/>
    <n v="43803.07"/>
    <n v="0"/>
    <n v="0"/>
    <n v="0"/>
    <n v="0"/>
    <n v="0"/>
    <n v="0"/>
    <n v="0"/>
    <n v="0"/>
    <s v="    "/>
    <s v="    "/>
    <s v="Yes"/>
    <s v="63.5"/>
    <s v="MassDOT"/>
    <s v="HWY"/>
    <n v="3"/>
    <s v="No"/>
    <s v="Highway | Intersection Improvements"/>
    <s v="2 | Modernization"/>
    <s v="T056"/>
    <d v="2024-03-04T06:31:47"/>
    <x v="1"/>
    <x v="1"/>
  </r>
  <r>
    <s v="Construction"/>
    <n v="607305"/>
    <s v="114312"/>
    <s v="READING- INTERSECTION SIGNALIZATION @ ROUTE 28 &amp; HOPKINS STREET "/>
    <s v="4"/>
    <s v="BDBA, STIP"/>
    <s v=" "/>
    <x v="0"/>
    <x v="0"/>
    <s v="READING"/>
    <s v="Boston Region"/>
    <x v="11"/>
    <s v="Intersection &amp; Safety"/>
    <s v="Active"/>
    <s v=""/>
    <d v="2021-04-03T00:00:00"/>
    <s v="2021"/>
    <n v="1"/>
    <d v="2021-06-11T00:00:00"/>
    <d v="2021-08-10T00:00:00"/>
    <d v="2023-10-11T00:00:00"/>
    <n v="852"/>
    <s v="FEDERAL AID"/>
    <s v="FA - Surface Trans. Block Grant (STBG)"/>
    <s v="STBG"/>
    <n v="0.8"/>
    <n v="841143.12"/>
    <n v="78738.929999999993"/>
    <n v="316542.55"/>
    <n v="0"/>
    <n v="316542.55"/>
    <n v="316542.55"/>
    <n v="1157685.67"/>
    <n v="395281.48"/>
    <n v="0"/>
    <n v="0"/>
    <n v="0"/>
    <n v="0"/>
    <n v="0"/>
    <n v="0"/>
    <n v="0"/>
    <n v="0"/>
    <s v="    "/>
    <s v="    "/>
    <s v="Yes"/>
    <s v="63.5"/>
    <s v="MassDOT"/>
    <s v="HWY"/>
    <n v="3"/>
    <s v="No"/>
    <s v="Highway | Intersection Improvements"/>
    <s v="2 | Modernization"/>
    <s v="T056"/>
    <d v="2024-03-04T06:31:47"/>
    <x v="1"/>
    <x v="0"/>
  </r>
  <r>
    <s v="Complete"/>
    <n v="607309"/>
    <s v="102059"/>
    <s v="HINGHAM- RECONSTRUCTION &amp; RELATED WORK ON DERBY STREET, FROM POND PARK ROAD TO CUSHING STREET"/>
    <s v="5"/>
    <s v="STIP"/>
    <s v=" "/>
    <x v="0"/>
    <x v="0"/>
    <s v="HINGHAM"/>
    <s v="Boston Region"/>
    <x v="3"/>
    <s v="Roadway Reconstruction"/>
    <s v="Full Beneficial Use"/>
    <s v=""/>
    <d v="2017-08-26T00:00:00"/>
    <s v="2017"/>
    <n v="1"/>
    <d v="2018-04-05T00:00:00"/>
    <d v="2018-06-04T00:00:00"/>
    <d v="2020-06-15T00:00:00"/>
    <n v="802"/>
    <s v="FEDERAL AID"/>
    <s v="FA - Congestion Mitigation/Air Quality (CMAQ)"/>
    <s v="CMQ"/>
    <n v="0.8"/>
    <n v="3176089.17"/>
    <n v="0"/>
    <n v="0"/>
    <n v="-1654.3811000000001"/>
    <n v="-1654.3811000000001"/>
    <n v="-1654.3811000000001"/>
    <n v="3174434.7889"/>
    <n v="-1654.3811000000001"/>
    <n v="0"/>
    <n v="0"/>
    <n v="0"/>
    <n v="0"/>
    <n v="0"/>
    <n v="1654.3811000000001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7309"/>
    <s v="102059"/>
    <s v="HINGHAM- RECONSTRUCTION &amp; RELATED WORK ON DERBY STREET, FROM POND PARK ROAD TO CUSHING STREET"/>
    <s v="5"/>
    <s v="STIP"/>
    <s v=" "/>
    <x v="0"/>
    <x v="0"/>
    <s v="HINGHAM"/>
    <s v="Boston Region"/>
    <x v="3"/>
    <s v="Roadway Reconstruction"/>
    <s v="Full Beneficial Use"/>
    <s v=""/>
    <d v="2017-08-26T00:00:00"/>
    <s v="2017"/>
    <n v="1"/>
    <d v="2018-04-05T00:00:00"/>
    <d v="2018-06-04T00:00:00"/>
    <d v="2020-06-15T00:00:00"/>
    <n v="802"/>
    <s v="FEDERAL AID"/>
    <s v="FA - Hwy Safety Improvement Prgm (HSIP)"/>
    <s v="HSIP"/>
    <n v="0.9"/>
    <n v="1905674.88"/>
    <n v="0"/>
    <n v="0"/>
    <n v="-48.699199999999998"/>
    <n v="-48.699199999999998"/>
    <n v="-48.699199999999998"/>
    <n v="1905626.1808"/>
    <n v="-48.699199999999998"/>
    <n v="0"/>
    <n v="0"/>
    <n v="0"/>
    <n v="0"/>
    <n v="0"/>
    <n v="48.699199999999998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7309"/>
    <s v="102059"/>
    <s v="HINGHAM- RECONSTRUCTION &amp; RELATED WORK ON DERBY STREET, FROM POND PARK ROAD TO CUSHING STREET"/>
    <s v="5"/>
    <s v="STIP"/>
    <s v=" "/>
    <x v="0"/>
    <x v="0"/>
    <s v="HINGHAM"/>
    <s v="Boston Region"/>
    <x v="3"/>
    <s v="Roadway Reconstruction"/>
    <s v="Full Beneficial Use"/>
    <s v=""/>
    <d v="2017-08-26T00:00:00"/>
    <s v="2017"/>
    <n v="1"/>
    <d v="2018-04-05T00:00:00"/>
    <d v="2018-06-04T00:00:00"/>
    <d v="2020-06-15T00:00:00"/>
    <n v="802"/>
    <s v="100% STATE"/>
    <s v="NFA - Site Specific"/>
    <s v="NFA"/>
    <n v="0"/>
    <n v="4774"/>
    <n v="0"/>
    <n v="0"/>
    <n v="0"/>
    <n v="0"/>
    <n v="0"/>
    <n v="4774"/>
    <n v="0"/>
    <n v="0"/>
    <n v="0"/>
    <n v="0"/>
    <n v="0"/>
    <n v="0"/>
    <n v="0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4-03-04T06:31:47"/>
    <x v="1"/>
    <x v="1"/>
  </r>
  <r>
    <s v="Complete"/>
    <n v="607309"/>
    <s v="102059"/>
    <s v="HINGHAM- RECONSTRUCTION &amp; RELATED WORK ON DERBY STREET, FROM POND PARK ROAD TO CUSHING STREET"/>
    <s v="5"/>
    <s v="STIP"/>
    <s v=" "/>
    <x v="0"/>
    <x v="0"/>
    <s v="HINGHAM"/>
    <s v="Boston Region"/>
    <x v="3"/>
    <s v="Roadway Reconstruction"/>
    <s v="Full Beneficial Use"/>
    <s v=""/>
    <d v="2017-08-26T00:00:00"/>
    <s v="2017"/>
    <n v="1"/>
    <d v="2018-04-05T00:00:00"/>
    <d v="2018-06-04T00:00:00"/>
    <d v="2020-06-15T00:00:00"/>
    <n v="802"/>
    <s v="FEDERAL AID"/>
    <s v="FA - Trans. Alternative Prgm (TAP)"/>
    <s v="TAP"/>
    <n v="0.8"/>
    <n v="816377.68"/>
    <n v="0"/>
    <n v="0"/>
    <n v="-1854.3197"/>
    <n v="-1854.3197"/>
    <n v="-1854.3197"/>
    <n v="814523.36029999994"/>
    <n v="-1854.3197"/>
    <n v="0"/>
    <n v="0"/>
    <n v="0"/>
    <n v="0"/>
    <n v="0"/>
    <n v="1854.3197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7319"/>
    <s v="115043"/>
    <s v="MASHPEE- CORRIDOR IMPROVEMENTS &amp; RELATED WORK ON ROUTE 151, FROM OLD BARNSTABLE ROAD TO THE MASHPEE ROTARY (PHASE 1)"/>
    <s v="5"/>
    <s v="AC, BDBA, STIP"/>
    <s v=" "/>
    <x v="0"/>
    <x v="0"/>
    <s v="MASHPEE"/>
    <s v="Cape Cod"/>
    <x v="2"/>
    <s v="Roadway Reconstruction"/>
    <s v="Active"/>
    <s v=""/>
    <d v="2021-07-03T00:00:00"/>
    <s v="2021"/>
    <n v="1"/>
    <d v="2021-10-26T00:00:00"/>
    <d v="2021-12-25T00:00:00"/>
    <d v="2025-03-20T00:00:00"/>
    <n v="1241"/>
    <s v="FEDERAL AID"/>
    <s v="FA - Congestion Mitigation/Air Quality (CMAQ)"/>
    <s v="CMQ"/>
    <n v="0.8"/>
    <n v="335111.89"/>
    <n v="263.5"/>
    <n v="184883.02"/>
    <n v="137294.851"/>
    <n v="137294.851"/>
    <n v="61836.309300000001"/>
    <n v="396948.19929999998"/>
    <n v="62099.809300000001"/>
    <n v="75458.541700000002"/>
    <n v="0"/>
    <n v="0"/>
    <n v="0"/>
    <n v="0"/>
    <n v="47588.169000000002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4-03-04T06:31:47"/>
    <x v="11"/>
    <x v="0"/>
  </r>
  <r>
    <s v="Construction"/>
    <n v="607319"/>
    <s v="115043"/>
    <s v="MASHPEE- CORRIDOR IMPROVEMENTS &amp; RELATED WORK ON ROUTE 151, FROM OLD BARNSTABLE ROAD TO THE MASHPEE ROTARY (PHASE 1)"/>
    <s v="5"/>
    <s v="AC, BDBA, STIP"/>
    <s v=" "/>
    <x v="0"/>
    <x v="0"/>
    <s v="MASHPEE"/>
    <s v="Cape Cod"/>
    <x v="2"/>
    <s v="Roadway Reconstruction"/>
    <s v="Active"/>
    <s v=""/>
    <d v="2021-07-03T00:00:00"/>
    <s v="2021"/>
    <n v="1"/>
    <d v="2021-10-26T00:00:00"/>
    <d v="2021-12-25T00:00:00"/>
    <d v="2025-03-20T00:00:00"/>
    <n v="1241"/>
    <s v="FEDERAL AID"/>
    <s v="FA - Hwy Safety Improvement Prgm (HSIP)"/>
    <s v="HSIP"/>
    <n v="0.9"/>
    <n v="303039.34000000003"/>
    <n v="6410"/>
    <n v="60951.76"/>
    <n v="27797.697700000001"/>
    <n v="27797.697700000001"/>
    <n v="12519.8215"/>
    <n v="315559.16149999999"/>
    <n v="18929.821499999998"/>
    <n v="15277.876200000001"/>
    <n v="0"/>
    <n v="0"/>
    <n v="0"/>
    <n v="0"/>
    <n v="33154.062299999998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4-03-04T06:31:47"/>
    <x v="11"/>
    <x v="0"/>
  </r>
  <r>
    <s v="Construction"/>
    <n v="607319"/>
    <s v="115043"/>
    <s v="MASHPEE- CORRIDOR IMPROVEMENTS &amp; RELATED WORK ON ROUTE 151, FROM OLD BARNSTABLE ROAD TO THE MASHPEE ROTARY (PHASE 1)"/>
    <s v="5"/>
    <s v="AC, BDBA, STIP"/>
    <s v=" "/>
    <x v="0"/>
    <x v="0"/>
    <s v="MASHPEE"/>
    <s v="Cape Cod"/>
    <x v="2"/>
    <s v="Roadway Reconstruction"/>
    <s v="Active"/>
    <s v=""/>
    <d v="2021-07-03T00:00:00"/>
    <s v="2021"/>
    <n v="1"/>
    <d v="2021-10-26T00:00:00"/>
    <d v="2021-12-25T00:00:00"/>
    <d v="2025-03-20T00:00:00"/>
    <n v="1241"/>
    <s v="100% STATE"/>
    <s v="NFA - Site Specific"/>
    <s v="NFA"/>
    <n v="0"/>
    <n v="22309"/>
    <n v="3589.5"/>
    <n v="221545.46"/>
    <n v="215655.18"/>
    <n v="215655.1801"/>
    <n v="97129.064299999998"/>
    <n v="119438.0643"/>
    <n v="100718.5643"/>
    <n v="118526.1158"/>
    <n v="0"/>
    <n v="0"/>
    <n v="0"/>
    <n v="0"/>
    <n v="5890.2799000000005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4-03-04T06:31:47"/>
    <x v="11"/>
    <x v="1"/>
  </r>
  <r>
    <s v="Construction"/>
    <n v="607319"/>
    <s v="115043"/>
    <s v="MASHPEE- CORRIDOR IMPROVEMENTS &amp; RELATED WORK ON ROUTE 151, FROM OLD BARNSTABLE ROAD TO THE MASHPEE ROTARY (PHASE 1)"/>
    <s v="5"/>
    <s v="AC, BDBA, STIP"/>
    <s v=" "/>
    <x v="0"/>
    <x v="0"/>
    <s v="MASHPEE"/>
    <s v="Cape Cod"/>
    <x v="2"/>
    <s v="Roadway Reconstruction"/>
    <s v="Active"/>
    <s v=""/>
    <d v="2021-07-03T00:00:00"/>
    <s v="2021"/>
    <n v="1"/>
    <d v="2021-10-26T00:00:00"/>
    <d v="2021-12-25T00:00:00"/>
    <d v="2025-03-20T00:00:00"/>
    <n v="1241"/>
    <s v="FEDERAL AID"/>
    <s v="FA - Trans. Alternative Prgm (TAP)"/>
    <s v="TAP"/>
    <n v="0.8"/>
    <n v="695047.49"/>
    <n v="193880"/>
    <n v="200534.01"/>
    <n v="120551.61199999999"/>
    <n v="120551.61199999999"/>
    <n v="54295.311900000001"/>
    <n v="749342.80189999996"/>
    <n v="248175.3119"/>
    <n v="66256.300099999993"/>
    <n v="0"/>
    <n v="0"/>
    <n v="0"/>
    <n v="0"/>
    <n v="79982.398000000001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4-03-04T06:31:47"/>
    <x v="11"/>
    <x v="0"/>
  </r>
  <r>
    <s v="Construction"/>
    <n v="607319"/>
    <s v="115043"/>
    <s v="MASHPEE- CORRIDOR IMPROVEMENTS &amp; RELATED WORK ON ROUTE 151, FROM OLD BARNSTABLE ROAD TO THE MASHPEE ROTARY (PHASE 1)"/>
    <s v="5"/>
    <s v="AC, BDBA, STIP"/>
    <s v=" "/>
    <x v="0"/>
    <x v="0"/>
    <s v="MASHPEE"/>
    <s v="Cape Cod"/>
    <x v="2"/>
    <s v="Roadway Reconstruction"/>
    <s v="Active"/>
    <s v=""/>
    <d v="2021-07-03T00:00:00"/>
    <s v="2021"/>
    <n v="1"/>
    <d v="2021-10-26T00:00:00"/>
    <d v="2021-12-25T00:00:00"/>
    <d v="2025-03-20T00:00:00"/>
    <n v="1241"/>
    <s v="FEDERAL AID"/>
    <s v="FA - Surface Trans. Block Grant (STBG)"/>
    <s v="STBG"/>
    <n v="0.8"/>
    <n v="5937054.75"/>
    <n v="867082.51"/>
    <n v="4099347.69"/>
    <n v="3423294.1792000001"/>
    <n v="3423294.1792000001"/>
    <n v="1541819.493"/>
    <n v="7478874.2429999998"/>
    <n v="2408902.003"/>
    <n v="1881474.6862000001"/>
    <n v="0"/>
    <n v="0"/>
    <n v="0"/>
    <n v="0"/>
    <n v="676053.51080000005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4-03-04T06:31:47"/>
    <x v="11"/>
    <x v="0"/>
  </r>
  <r>
    <s v="Complete"/>
    <n v="607321"/>
    <s v="97844"/>
    <s v="TEMPLETON- RESURFACING &amp; RELATED WORK ON A SECTION OF ROUTE 68, FROM THE GARDNER C.L. TO THE END OF STATE HIGHWAY"/>
    <s v="2"/>
    <s v="RE-DIS, STIP"/>
    <s v=" "/>
    <x v="0"/>
    <x v="0"/>
    <s v="TEMPLETON"/>
    <s v="Montachusett"/>
    <x v="22"/>
    <s v=""/>
    <s v="Final"/>
    <s v=""/>
    <d v="2016-09-17T00:00:00"/>
    <s v="2016"/>
    <n v="1"/>
    <d v="2017-04-07T00:00:00"/>
    <d v="2017-06-06T00:00:00"/>
    <d v="2018-04-21T00:00:00"/>
    <n v="379"/>
    <s v="100% STATE"/>
    <s v="NFA - Site Specific"/>
    <s v="NFA"/>
    <n v="0"/>
    <n v="15413.3"/>
    <n v="8306.02"/>
    <n v="8742.7199999999993"/>
    <n v="0"/>
    <n v="0"/>
    <n v="0"/>
    <n v="15413.3"/>
    <n v="8306.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0"/>
    <x v="1"/>
  </r>
  <r>
    <s v="Complete"/>
    <n v="607321"/>
    <s v="97844"/>
    <s v="TEMPLETON- RESURFACING &amp; RELATED WORK ON A SECTION OF ROUTE 68, FROM THE GARDNER C.L. TO THE END OF STATE HIGHWAY"/>
    <s v="2"/>
    <s v="RE-DIS, STIP"/>
    <s v=" "/>
    <x v="0"/>
    <x v="0"/>
    <s v="TEMPLETON"/>
    <s v="Montachusett"/>
    <x v="22"/>
    <s v=""/>
    <s v="Final"/>
    <s v=""/>
    <d v="2016-09-17T00:00:00"/>
    <s v="2016"/>
    <n v="1"/>
    <d v="2017-04-07T00:00:00"/>
    <d v="2017-06-06T00:00:00"/>
    <d v="2018-04-21T00:00:00"/>
    <n v="379"/>
    <s v="FEDERAL AID"/>
    <s v="Surface Transportation Program"/>
    <s v="STP"/>
    <n v="0.8"/>
    <n v="2030431.45"/>
    <n v="0"/>
    <n v="0"/>
    <n v="0"/>
    <n v="0"/>
    <n v="0"/>
    <n v="2030431.4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0"/>
    <x v="0"/>
  </r>
  <r>
    <s v="Construction"/>
    <n v="607327"/>
    <s v="122687"/>
    <s v="WILMINGTON- BRIDGE REPLACEMENT, W-38-002, ROUTE 38 (MAIN STREET) OVER MBTA RAILROAD"/>
    <s v="4"/>
    <s v="BR ON, STIP"/>
    <s v=" "/>
    <x v="0"/>
    <x v="0"/>
    <s v="WILMINGTON"/>
    <s v="Boston Region"/>
    <x v="1"/>
    <s v="Bridge Repair &amp; Replacement"/>
    <s v="Active"/>
    <s v=""/>
    <d v="2023-07-01T00:00:00"/>
    <s v="2023"/>
    <n v="1"/>
    <d v="2023-10-05T00:00:00"/>
    <d v="2023-12-04T00:00:00"/>
    <d v="2027-03-27T00:00:00"/>
    <n v="1269"/>
    <s v="100% STATE"/>
    <s v="NFA - Site Specific"/>
    <s v="NFA"/>
    <n v="0"/>
    <n v="0"/>
    <n v="0"/>
    <n v="83100"/>
    <n v="1354.3"/>
    <n v="83100"/>
    <n v="1354.3"/>
    <n v="1354.3"/>
    <n v="1354.3"/>
    <n v="44645.7"/>
    <n v="26000"/>
    <n v="111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07327"/>
    <s v="122687"/>
    <s v="WILMINGTON- BRIDGE REPLACEMENT, W-38-002, ROUTE 38 (MAIN STREET) OVER MBTA RAILROAD"/>
    <s v="4"/>
    <s v="BR ON, STIP"/>
    <s v=" "/>
    <x v="0"/>
    <x v="0"/>
    <s v="WILMINGTON"/>
    <s v="Boston Region"/>
    <x v="1"/>
    <s v="Bridge Repair &amp; Replacement"/>
    <s v="Active"/>
    <s v=""/>
    <d v="2023-07-01T00:00:00"/>
    <s v="2023"/>
    <n v="1"/>
    <d v="2023-10-05T00:00:00"/>
    <d v="2023-12-04T00:00:00"/>
    <d v="2027-03-27T00:00:00"/>
    <n v="1269"/>
    <s v="FEDERAL AID"/>
    <s v="FA - Ntl. Hwy Perform. Prgm (NHPP) - On-System Bridge"/>
    <s v="NHPP"/>
    <n v="0.8"/>
    <n v="119130"/>
    <n v="119130"/>
    <n v="14599859.84"/>
    <n v="218645.7"/>
    <n v="14599859.84"/>
    <n v="218645.7"/>
    <n v="337775.7"/>
    <n v="337775.7"/>
    <n v="7782224.2999999998"/>
    <n v="4570000"/>
    <n v="2028989.84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7329"/>
    <s v=""/>
    <s v="WAKEFIELD- LYNNFIELD- RAIL TRAIL EXTENSION, FROM THE GALVIN MIDDLE SCHOOL TO LYNNFIELD/PEABODY T.L."/>
    <s v="4"/>
    <s v="STIP"/>
    <s v=" "/>
    <x v="0"/>
    <x v="0"/>
    <s v="LYNNFIELD - WAKEFIELD"/>
    <s v="Boston Region"/>
    <x v="6"/>
    <s v="Bikeways"/>
    <s v="Design"/>
    <s v="25C"/>
    <d v="2027-04-24T00:00:00"/>
    <s v="2027"/>
    <n v="0"/>
    <d v="2027-09-21T00:00:00"/>
    <d v="2027-11-20T00:00:00"/>
    <d v="2029-08-21T00:00:00"/>
    <n v="700"/>
    <s v="FEDERAL AID"/>
    <s v="FA - Congestion Mitigation/Air Quality (CMAQ)"/>
    <s v="CMQ"/>
    <n v="0.8"/>
    <n v="0"/>
    <n v="0"/>
    <n v="26627450"/>
    <n v="0"/>
    <n v="24206772.727299999"/>
    <n v="0"/>
    <n v="0"/>
    <n v="0"/>
    <n v="0"/>
    <n v="0"/>
    <n v="0"/>
    <n v="9682709.0909000002"/>
    <n v="14524063.636399999"/>
    <n v="2420677.2727000001"/>
    <n v="0"/>
    <n v="0"/>
    <s v="    "/>
    <s v="    "/>
    <s v="Yes"/>
    <s v="32.5"/>
    <s v="Municipal"/>
    <s v="HWY"/>
    <n v="2"/>
    <s v="Yes"/>
    <s v="Highway | Bicycle and Pedestrian"/>
    <s v="3 | Expansion"/>
    <s v="T061"/>
    <d v="2024-03-04T06:31:47"/>
    <x v="1"/>
    <x v="0"/>
  </r>
  <r>
    <s v="Design"/>
    <n v="607329"/>
    <s v=""/>
    <s v="WAKEFIELD- LYNNFIELD- RAIL TRAIL EXTENSION, FROM THE GALVIN MIDDLE SCHOOL TO LYNNFIELD/PEABODY T.L."/>
    <s v="4"/>
    <s v="STIP"/>
    <s v=" "/>
    <x v="0"/>
    <x v="0"/>
    <s v="LYNNFIELD - WAKEFIELD"/>
    <s v="Boston Region"/>
    <x v="6"/>
    <s v="Bikeways"/>
    <s v="Design"/>
    <s v="25C"/>
    <d v="2027-04-24T00:00:00"/>
    <s v="2027"/>
    <n v="0"/>
    <d v="2027-09-21T00:00:00"/>
    <d v="2027-11-20T00:00:00"/>
    <d v="2029-08-21T00:00:00"/>
    <n v="700"/>
    <s v="100% STATE"/>
    <s v="NFA - Site Specific"/>
    <s v="NFA"/>
    <n v="0"/>
    <n v="0"/>
    <n v="0"/>
    <n v="52320"/>
    <n v="0"/>
    <n v="47563.636299999998"/>
    <n v="0"/>
    <n v="0"/>
    <n v="0"/>
    <n v="0"/>
    <n v="0"/>
    <n v="0"/>
    <n v="19025.4545"/>
    <n v="28538.181799999998"/>
    <n v="4756.3636999999999"/>
    <n v="0"/>
    <n v="0"/>
    <s v="    "/>
    <s v="    "/>
    <s v="Yes"/>
    <s v="32.5"/>
    <s v="Municipal"/>
    <s v="HWY"/>
    <n v="2"/>
    <s v="Yes"/>
    <s v="Highway | Bicycle and Pedestrian"/>
    <s v="3 | Expansion"/>
    <s v="T061"/>
    <d v="2024-03-04T06:31:47"/>
    <x v="1"/>
    <x v="1"/>
  </r>
  <r>
    <s v="Complete"/>
    <n v="607330"/>
    <s v="109299"/>
    <s v="MILTON- DECK RECONSTRUCTION OVER SE EXPRESSWAY (EAST MILTON SQUARE), INCLUDES PARKING &amp; NEW LANDSCAPED AREA"/>
    <s v="6"/>
    <s v="PODI, STIP"/>
    <s v=" "/>
    <x v="0"/>
    <x v="0"/>
    <s v="MILTON"/>
    <s v="Boston Region"/>
    <x v="2"/>
    <s v="Roadway Reconstruction"/>
    <s v="Full Beneficial Use"/>
    <s v=""/>
    <d v="2019-08-10T00:00:00"/>
    <s v="2019"/>
    <n v="1"/>
    <d v="2020-06-09T00:00:00"/>
    <d v="2020-08-08T00:00:00"/>
    <d v="2022-10-12T00:00:00"/>
    <n v="855"/>
    <s v="FEDERAL AID"/>
    <s v="FA - High Priority Projects (HPP)"/>
    <s v="HPP"/>
    <n v="0.8"/>
    <n v="1556102.28"/>
    <n v="0"/>
    <n v="0"/>
    <n v="83684.7258"/>
    <n v="83684.7258"/>
    <n v="83684.7258"/>
    <n v="1639787.0057999999"/>
    <n v="83684.7258"/>
    <n v="0"/>
    <n v="0"/>
    <n v="0"/>
    <n v="0"/>
    <n v="0"/>
    <n v="-83684.7258"/>
    <n v="0"/>
    <n v="0"/>
    <s v="    "/>
    <s v="    "/>
    <s v="Yes"/>
    <s v="54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7330"/>
    <s v="109299"/>
    <s v="MILTON- DECK RECONSTRUCTION OVER SE EXPRESSWAY (EAST MILTON SQUARE), INCLUDES PARKING &amp; NEW LANDSCAPED AREA"/>
    <s v="6"/>
    <s v="PODI, STIP"/>
    <s v=" "/>
    <x v="0"/>
    <x v="0"/>
    <s v="MILTON"/>
    <s v="Boston Region"/>
    <x v="2"/>
    <s v="Roadway Reconstruction"/>
    <s v="Full Beneficial Use"/>
    <s v=""/>
    <d v="2019-08-10T00:00:00"/>
    <s v="2019"/>
    <n v="1"/>
    <d v="2020-06-09T00:00:00"/>
    <d v="2020-08-08T00:00:00"/>
    <d v="2022-10-12T00:00:00"/>
    <n v="855"/>
    <s v="100% STATE"/>
    <s v="NFA - Site Specific"/>
    <s v="NFA"/>
    <n v="0"/>
    <n v="2321080.5499999998"/>
    <n v="0"/>
    <n v="0"/>
    <n v="90825.627699999997"/>
    <n v="90825.627699999997"/>
    <n v="90825.627699999997"/>
    <n v="2411906.1776999999"/>
    <n v="90825.627699999997"/>
    <n v="0"/>
    <n v="0"/>
    <n v="0"/>
    <n v="0"/>
    <n v="0"/>
    <n v="-90825.627699999997"/>
    <n v="0"/>
    <n v="0"/>
    <s v="    "/>
    <s v="    "/>
    <s v="Yes"/>
    <s v="54"/>
    <s v="Municipal"/>
    <s v="HWY"/>
    <n v="4"/>
    <s v="No"/>
    <s v="Highway | Roadway Reconstruction"/>
    <s v="2 | Modernization"/>
    <s v="T055"/>
    <d v="2024-03-04T06:31:47"/>
    <x v="1"/>
    <x v="1"/>
  </r>
  <r>
    <s v="Complete"/>
    <n v="607330"/>
    <s v="109299"/>
    <s v="MILTON- DECK RECONSTRUCTION OVER SE EXPRESSWAY (EAST MILTON SQUARE), INCLUDES PARKING &amp; NEW LANDSCAPED AREA"/>
    <s v="6"/>
    <s v="PODI, STIP"/>
    <s v=" "/>
    <x v="0"/>
    <x v="0"/>
    <s v="MILTON"/>
    <s v="Boston Region"/>
    <x v="2"/>
    <s v="Roadway Reconstruction"/>
    <s v="Full Beneficial Use"/>
    <s v=""/>
    <d v="2019-08-10T00:00:00"/>
    <s v="2019"/>
    <n v="1"/>
    <d v="2020-06-09T00:00:00"/>
    <d v="2020-08-08T00:00:00"/>
    <d v="2022-10-12T00:00:00"/>
    <n v="855"/>
    <s v="FEDERAL AID"/>
    <s v="FA - Ntl. Hwy Perform. Prgm (NHPP) - On-System Bridge"/>
    <s v="NHPP"/>
    <n v="0.8"/>
    <n v="1608398.43"/>
    <n v="0"/>
    <n v="0"/>
    <n v="105489.6464"/>
    <n v="105489.6464"/>
    <n v="105489.6464"/>
    <n v="1713888.0763999999"/>
    <n v="105489.6464"/>
    <n v="0"/>
    <n v="0"/>
    <n v="0"/>
    <n v="0"/>
    <n v="0"/>
    <n v="-105489.6464"/>
    <n v="0"/>
    <n v="0"/>
    <s v="    "/>
    <s v="    "/>
    <s v="Yes"/>
    <s v="54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7330"/>
    <s v="109299"/>
    <s v="MILTON- DECK RECONSTRUCTION OVER SE EXPRESSWAY (EAST MILTON SQUARE), INCLUDES PARKING &amp; NEW LANDSCAPED AREA"/>
    <s v="6"/>
    <s v="PODI, STIP"/>
    <s v=" "/>
    <x v="0"/>
    <x v="0"/>
    <s v="MILTON"/>
    <s v="Boston Region"/>
    <x v="2"/>
    <s v="Roadway Reconstruction"/>
    <s v="Full Beneficial Use"/>
    <s v=""/>
    <d v="2019-08-10T00:00:00"/>
    <s v="2019"/>
    <n v="1"/>
    <d v="2020-06-09T00:00:00"/>
    <d v="2020-08-08T00:00:00"/>
    <d v="2022-10-12T00:00:00"/>
    <n v="855"/>
    <s v="FEDERAL AID"/>
    <s v="FA - High Priority Projects (HPP) 1 "/>
    <s v="HPP"/>
    <n v="0.8"/>
    <n v="1189070.3700000001"/>
    <n v="0"/>
    <n v="0"/>
    <n v="0"/>
    <n v="0"/>
    <n v="0"/>
    <n v="1189070.3700000001"/>
    <n v="0"/>
    <n v="0"/>
    <n v="0"/>
    <n v="0"/>
    <n v="0"/>
    <n v="0"/>
    <n v="0"/>
    <n v="0"/>
    <n v="0"/>
    <s v="    "/>
    <s v="    "/>
    <s v="Yes"/>
    <s v="54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7339"/>
    <s v="120188"/>
    <s v="ATTLEBORO- INTERSECTION IMPROVEMENTS AT ROUTE 1 (WASHINGTON STREET)/ROUTE 1A (NEWPORT AVENUE) AND ROUTE 123 (HIGHLAND AVENUE)"/>
    <s v="5"/>
    <s v="BDBA, PODI, STIP"/>
    <s v=" "/>
    <x v="0"/>
    <x v="0"/>
    <s v="ATTLEBORO"/>
    <s v="Southeastern Mass"/>
    <x v="11"/>
    <s v="Intersection &amp; Safety"/>
    <s v="Active"/>
    <s v=""/>
    <d v="2022-09-10T00:00:00"/>
    <s v="2022"/>
    <n v="1"/>
    <d v="2022-12-14T00:00:00"/>
    <d v="2023-02-12T00:00:00"/>
    <d v="2026-08-25T00:00:00"/>
    <n v="1350"/>
    <s v="FEDERAL AID"/>
    <s v="FA - Congestion Mitigation/Air Quality (CMAQ)"/>
    <s v="CMQ"/>
    <n v="0.8"/>
    <n v="56218.64"/>
    <n v="55408.639999999999"/>
    <n v="6204818.0099999998"/>
    <n v="5608393.5011"/>
    <n v="5608393.5010000002"/>
    <n v="1335071.3513"/>
    <n v="1391289.9913000001"/>
    <n v="1390479.9912999999"/>
    <n v="2433039.3406000002"/>
    <n v="1759756.4861999999"/>
    <n v="80526.322899999999"/>
    <n v="0"/>
    <n v="0"/>
    <n v="596424.50899999996"/>
    <n v="0"/>
    <n v="0"/>
    <s v="    "/>
    <s v="    "/>
    <s v="Yes"/>
    <s v="60.5"/>
    <s v="MassDOT"/>
    <s v="HWY"/>
    <n v="3"/>
    <s v="No"/>
    <s v="Highway | Intersection Improvements"/>
    <s v="2 | Modernization"/>
    <s v="T056"/>
    <d v="2024-03-04T06:31:47"/>
    <x v="2"/>
    <x v="0"/>
  </r>
  <r>
    <s v="Construction"/>
    <n v="607339"/>
    <s v="120188"/>
    <s v="ATTLEBORO- INTERSECTION IMPROVEMENTS AT ROUTE 1 (WASHINGTON STREET)/ROUTE 1A (NEWPORT AVENUE) AND ROUTE 123 (HIGHLAND AVENUE)"/>
    <s v="5"/>
    <s v="BDBA, PODI, STIP"/>
    <s v=" "/>
    <x v="0"/>
    <x v="0"/>
    <s v="ATTLEBORO"/>
    <s v="Southeastern Mass"/>
    <x v="11"/>
    <s v="Intersection &amp; Safety"/>
    <s v="Active"/>
    <s v=""/>
    <d v="2022-09-10T00:00:00"/>
    <s v="2022"/>
    <n v="1"/>
    <d v="2022-12-14T00:00:00"/>
    <d v="2023-02-12T00:00:00"/>
    <d v="2026-08-25T00:00:00"/>
    <n v="1350"/>
    <s v="100% STATE"/>
    <s v="NFA - Site Specific"/>
    <s v="NFA"/>
    <n v="0"/>
    <n v="0"/>
    <n v="0"/>
    <n v="135511.25"/>
    <n v="127452.9458"/>
    <n v="127452.94590000001"/>
    <n v="30340.021000000001"/>
    <n v="30340.021000000001"/>
    <n v="30340.021000000001"/>
    <n v="55291.775000000001"/>
    <n v="39991.157599999999"/>
    <n v="1829.9922999999999"/>
    <n v="0"/>
    <n v="0"/>
    <n v="8058.3041000000003"/>
    <n v="0"/>
    <n v="0"/>
    <s v="    "/>
    <s v="    "/>
    <s v="Yes"/>
    <s v="60.5"/>
    <s v="MassDOT"/>
    <s v="HWY"/>
    <n v="3"/>
    <s v="No"/>
    <s v="Highway | Intersection Improvements"/>
    <s v="2 | Modernization"/>
    <s v="T056"/>
    <d v="2024-03-04T06:31:47"/>
    <x v="2"/>
    <x v="1"/>
  </r>
  <r>
    <s v="Construction"/>
    <n v="607339"/>
    <s v="120188"/>
    <s v="ATTLEBORO- INTERSECTION IMPROVEMENTS AT ROUTE 1 (WASHINGTON STREET)/ROUTE 1A (NEWPORT AVENUE) AND ROUTE 123 (HIGHLAND AVENUE)"/>
    <s v="5"/>
    <s v="BDBA, PODI, STIP"/>
    <s v=" "/>
    <x v="0"/>
    <x v="0"/>
    <s v="ATTLEBORO"/>
    <s v="Southeastern Mass"/>
    <x v="11"/>
    <s v="Intersection &amp; Safety"/>
    <s v="Active"/>
    <s v=""/>
    <d v="2022-09-10T00:00:00"/>
    <s v="2022"/>
    <n v="1"/>
    <d v="2022-12-14T00:00:00"/>
    <d v="2023-02-12T00:00:00"/>
    <d v="2026-08-25T00:00:00"/>
    <n v="1350"/>
    <s v="FEDERAL AID"/>
    <s v="FA - Surface Trans. Block Grant (STBG)"/>
    <s v="STBG"/>
    <n v="0.8"/>
    <n v="148608.99"/>
    <n v="76518.990000000005"/>
    <n v="1806678.41"/>
    <n v="1657595.5231000001"/>
    <n v="1657595.523"/>
    <n v="394588.62770000001"/>
    <n v="543197.61769999994"/>
    <n v="471107.6177"/>
    <n v="719099.88439999998"/>
    <n v="520106.95620000002"/>
    <n v="23800.054700000001"/>
    <n v="0"/>
    <n v="0"/>
    <n v="149082.88699999999"/>
    <n v="0"/>
    <n v="0"/>
    <s v="    "/>
    <s v="    "/>
    <s v="Yes"/>
    <s v="60.5"/>
    <s v="MassDOT"/>
    <s v="HWY"/>
    <n v="3"/>
    <s v="No"/>
    <s v="Highway | Intersection Improvements"/>
    <s v="2 | Modernization"/>
    <s v="T056"/>
    <d v="2024-03-04T06:31:47"/>
    <x v="2"/>
    <x v="0"/>
  </r>
  <r>
    <s v="Design"/>
    <n v="607342"/>
    <s v=""/>
    <s v="MILTON- INTERSECTION IMPROVEMENTS AT ROUTE 28 (RANDOLPH AVENUE) &amp; CHICKATAWBUT ROAD"/>
    <s v="6"/>
    <s v="H-Risk, STIP"/>
    <s v=" "/>
    <x v="0"/>
    <x v="0"/>
    <s v="MILTON"/>
    <s v="Boston Region"/>
    <x v="11"/>
    <s v="Intersection &amp; Safety"/>
    <s v="Design"/>
    <s v="75C"/>
    <d v="2024-09-21T00:00:00"/>
    <s v="2024"/>
    <n v="0"/>
    <d v="2025-02-18T00:00:00"/>
    <d v="2025-04-19T00:00:00"/>
    <d v="2027-02-08T00:00:00"/>
    <n v="720"/>
    <s v="FEDERAL AID"/>
    <s v="FA - Hwy Safety Improvement Prgm (HSIP)"/>
    <s v="HSIP"/>
    <n v="0.9"/>
    <n v="0"/>
    <n v="0"/>
    <n v="9197818.1241999995"/>
    <n v="0"/>
    <n v="9197818.1241999995"/>
    <n v="0"/>
    <n v="0"/>
    <n v="0"/>
    <n v="1199715.4075"/>
    <n v="4798861.63"/>
    <n v="3199241.0866999999"/>
    <n v="0"/>
    <n v="0"/>
    <n v="0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4-03-04T06:31:47"/>
    <x v="1"/>
    <x v="0"/>
  </r>
  <r>
    <s v="Design"/>
    <n v="607342"/>
    <s v=""/>
    <s v="MILTON- INTERSECTION IMPROVEMENTS AT ROUTE 28 (RANDOLPH AVENUE) &amp; CHICKATAWBUT ROAD"/>
    <s v="6"/>
    <s v="H-Risk, STIP"/>
    <s v=" "/>
    <x v="0"/>
    <x v="0"/>
    <s v="MILTON"/>
    <s v="Boston Region"/>
    <x v="11"/>
    <s v="Intersection &amp; Safety"/>
    <s v="Design"/>
    <s v="75C"/>
    <d v="2024-09-21T00:00:00"/>
    <s v="2024"/>
    <n v="0"/>
    <d v="2025-02-18T00:00:00"/>
    <d v="2025-04-19T00:00:00"/>
    <d v="2027-02-08T00:00:00"/>
    <n v="720"/>
    <s v="100% STATE"/>
    <s v="NFA - Site Specific"/>
    <s v="NFA"/>
    <n v="0"/>
    <n v="0"/>
    <n v="0"/>
    <n v="104932.89599999999"/>
    <n v="0"/>
    <n v="104932.89599999999"/>
    <n v="0"/>
    <n v="0"/>
    <n v="0"/>
    <n v="13686.8995"/>
    <n v="54747.597900000001"/>
    <n v="36498.3986"/>
    <n v="0"/>
    <n v="0"/>
    <n v="0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4-03-04T06:31:47"/>
    <x v="1"/>
    <x v="1"/>
  </r>
  <r>
    <s v="Design"/>
    <n v="607348"/>
    <s v=""/>
    <s v="NORTH ATTLEBORO- SUPERSTRUCTURE REPLACEMENT &amp; SUBSTRUCTURE REHABILITATION, N-16-004, MENDON ROAD OVER ABBOTT RUN RIVER"/>
    <s v="5"/>
    <s v="NGB, STIP"/>
    <s v=" "/>
    <x v="0"/>
    <x v="0"/>
    <s v="NORTH ATTLEBOROUGH"/>
    <s v="Southeastern Mass"/>
    <x v="1"/>
    <s v="Bridge Repair &amp; Replacement"/>
    <s v="Design"/>
    <s v="PRCApprove"/>
    <d v="2026-12-19T00:00:00"/>
    <s v="2027"/>
    <n v="0"/>
    <d v="2027-05-18T00:00:00"/>
    <d v="2027-07-17T00:00:00"/>
    <d v="2029-05-17T00:00:00"/>
    <n v="730"/>
    <s v="NGB - FA(GANs)"/>
    <s v="FA - Next Generation Bridge GANs"/>
    <s v="FA"/>
    <n v="0.8"/>
    <n v="0"/>
    <n v="0"/>
    <n v="2898500"/>
    <n v="0"/>
    <n v="2898500"/>
    <n v="0"/>
    <n v="0"/>
    <n v="0"/>
    <n v="0"/>
    <n v="0"/>
    <n v="0"/>
    <n v="1512260.8696000001"/>
    <n v="1386239.1303999999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0"/>
  </r>
  <r>
    <s v="Design"/>
    <n v="607349"/>
    <s v=""/>
    <s v="NORWELL- PEMBROKE- BRIDGE REPLACEMENT, N-24-004=P-05-008, ROUTE 3 (NB &amp; SB) OVER NORTH RIVER"/>
    <s v="5"/>
    <s v="NGB, STIP"/>
    <s v=" "/>
    <x v="0"/>
    <x v="0"/>
    <s v="NORWELL - PEMBROKE"/>
    <s v="Statewide"/>
    <x v="1"/>
    <s v="Bridge Repair &amp; Replacement"/>
    <s v="Design"/>
    <s v="PRCApprove"/>
    <d v="2025-03-01T00:00:00"/>
    <s v="2025"/>
    <n v="0"/>
    <d v="2025-07-29T00:00:00"/>
    <d v="2025-09-27T00:00:00"/>
    <d v="2027-07-29T00:00:00"/>
    <n v="730"/>
    <s v="FEDERAL AID"/>
    <s v="FA - Other Federal Aid"/>
    <s v="FA"/>
    <n v="0.8"/>
    <n v="0"/>
    <n v="0"/>
    <n v="1031965"/>
    <n v="0"/>
    <n v="1031965"/>
    <n v="0"/>
    <n v="0"/>
    <n v="0"/>
    <n v="0"/>
    <n v="448680.43479999999"/>
    <n v="538416.52170000004"/>
    <n v="44868.043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Design"/>
    <n v="607349"/>
    <s v=""/>
    <s v="NORWELL- PEMBROKE- BRIDGE REPLACEMENT, N-24-004=P-05-008, ROUTE 3 (NB &amp; SB) OVER NORTH RIVER"/>
    <s v="5"/>
    <s v="NGB, STIP"/>
    <s v=" "/>
    <x v="0"/>
    <x v="0"/>
    <s v="NORWELL - PEMBROKE"/>
    <s v="Statewide"/>
    <x v="1"/>
    <s v="Bridge Repair &amp; Replacement"/>
    <s v="Design"/>
    <s v="PRCApprove"/>
    <d v="2025-03-01T00:00:00"/>
    <s v="2025"/>
    <n v="0"/>
    <d v="2025-07-29T00:00:00"/>
    <d v="2025-09-27T00:00:00"/>
    <d v="2027-07-29T00:00:00"/>
    <n v="730"/>
    <s v="NGB - FA(GANs)"/>
    <s v="FA - Next Generation Bridge GANs"/>
    <s v="FA"/>
    <n v="0.8"/>
    <n v="0"/>
    <n v="0"/>
    <n v="26680500"/>
    <n v="0"/>
    <n v="26680500"/>
    <n v="0"/>
    <n v="0"/>
    <n v="0"/>
    <n v="0"/>
    <n v="11600217.3913"/>
    <n v="13920260.8696"/>
    <n v="1160021.7390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11"/>
    <s v="Intersection &amp; Safety"/>
    <s v="Active"/>
    <s v=""/>
    <d v="2023-06-24T00:00:00"/>
    <s v="2023"/>
    <n v="1"/>
    <d v="2023-10-05T00:00:00"/>
    <d v="2023-12-04T00:00:00"/>
    <d v="2031-06-10T00:00:00"/>
    <n v="2805"/>
    <s v="FEDERAL AID"/>
    <s v="FA - Congestion Mitigation/Air Quality (CMAQ)"/>
    <s v="CMQ"/>
    <n v="0.8"/>
    <n v="0"/>
    <n v="0"/>
    <n v="1642521.37"/>
    <n v="1491702.1342"/>
    <n v="1244256.2553000001"/>
    <n v="140537.2132"/>
    <n v="140537.2132"/>
    <n v="140537.2132"/>
    <n v="393504.19689999998"/>
    <n v="221848.0294"/>
    <n v="206288.55220000001"/>
    <n v="173663.842"/>
    <n v="108414.4216"/>
    <n v="398265.11469999998"/>
    <n v="247445.87890000001"/>
    <n v="351521.37"/>
    <s v="    "/>
    <s v="    "/>
    <s v="Yes"/>
    <s v="57"/>
    <s v="Municipal"/>
    <s v="HWY"/>
    <n v="5"/>
    <s v="No"/>
    <s v="Highway | Intersection Improvements"/>
    <s v="2 | Modernization"/>
    <s v="T056"/>
    <d v="2024-03-04T06:31:47"/>
    <x v="11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11"/>
    <s v="Intersection &amp; Safety"/>
    <s v="Active"/>
    <s v=""/>
    <d v="2023-06-24T00:00:00"/>
    <s v="2023"/>
    <n v="1"/>
    <d v="2023-10-05T00:00:00"/>
    <d v="2023-12-04T00:00:00"/>
    <d v="2031-06-10T00:00:00"/>
    <n v="2805"/>
    <s v="FEDERAL AID"/>
    <s v="FA - Hwy Safety Improvement Prgm (HSIP)"/>
    <s v="HSIP"/>
    <n v="0.9"/>
    <n v="0"/>
    <n v="0"/>
    <n v="839110.8"/>
    <n v="762062.15090000001"/>
    <n v="635650.09160000004"/>
    <n v="71795.895799999998"/>
    <n v="71795.895799999998"/>
    <n v="71795.895799999998"/>
    <n v="201028.50820000001"/>
    <n v="113334.9498"/>
    <n v="105386.11840000001"/>
    <n v="88719.214099999997"/>
    <n v="55385.405299999999"/>
    <n v="203460.7084"/>
    <n v="126412.0594"/>
    <n v="180110.8"/>
    <s v="    "/>
    <s v="    "/>
    <s v="Yes"/>
    <s v="57"/>
    <s v="Municipal"/>
    <s v="HWY"/>
    <n v="5"/>
    <s v="No"/>
    <s v="Highway | Intersection Improvements"/>
    <s v="2 | Modernization"/>
    <s v="T056"/>
    <d v="2024-03-04T06:31:47"/>
    <x v="11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11"/>
    <s v="Intersection &amp; Safety"/>
    <s v="Active"/>
    <s v=""/>
    <d v="2023-06-24T00:00:00"/>
    <s v="2023"/>
    <n v="1"/>
    <d v="2023-10-05T00:00:00"/>
    <d v="2023-12-04T00:00:00"/>
    <d v="2031-06-10T00:00:00"/>
    <n v="2805"/>
    <s v="100% STATE"/>
    <s v="NFA - Site Specific"/>
    <s v="NFA"/>
    <n v="0"/>
    <n v="0"/>
    <n v="0"/>
    <n v="222177"/>
    <n v="211767.1807"/>
    <n v="176638.91020000001"/>
    <n v="19951.1476"/>
    <n v="19951.1476"/>
    <n v="19951.1476"/>
    <n v="55863.213199999998"/>
    <n v="31494.3115"/>
    <n v="29285.434499999999"/>
    <n v="24653.918099999999"/>
    <n v="15390.8853"/>
    <n v="45538.089800000002"/>
    <n v="35128.270600000003"/>
    <n v="47677"/>
    <s v="    "/>
    <s v="    "/>
    <s v="Yes"/>
    <s v="57"/>
    <s v="Municipal"/>
    <s v="HWY"/>
    <n v="5"/>
    <s v="No"/>
    <s v="Highway | Intersection Improvements"/>
    <s v="2 | Modernization"/>
    <s v="T056"/>
    <d v="2024-03-04T06:31:47"/>
    <x v="11"/>
    <x v="1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11"/>
    <s v="Intersection &amp; Safety"/>
    <s v="Active"/>
    <s v=""/>
    <d v="2023-06-24T00:00:00"/>
    <s v="2023"/>
    <n v="1"/>
    <d v="2023-10-05T00:00:00"/>
    <d v="2023-12-04T00:00:00"/>
    <d v="2031-06-10T00:00:00"/>
    <n v="2805"/>
    <s v="FEDERAL AID"/>
    <s v="FA - Trans. Alternative Prgm (TAP)"/>
    <s v="TAP"/>
    <n v="0.8"/>
    <n v="0"/>
    <n v="0"/>
    <n v="330715.65000000002"/>
    <n v="300348.75819999998"/>
    <n v="250526.43729999999"/>
    <n v="28296.652900000001"/>
    <n v="28296.652900000001"/>
    <n v="28296.652900000001"/>
    <n v="79230.627999999997"/>
    <n v="44668.287700000001"/>
    <n v="41535.444000000003"/>
    <n v="34966.578200000004"/>
    <n v="21828.8465"/>
    <n v="80189.212700000004"/>
    <n v="49822.320899999999"/>
    <n v="69215.649999999994"/>
    <s v="    "/>
    <s v="    "/>
    <s v="Yes"/>
    <s v="57"/>
    <s v="Municipal"/>
    <s v="HWY"/>
    <n v="5"/>
    <s v="No"/>
    <s v="Highway | Intersection Improvements"/>
    <s v="2 | Modernization"/>
    <s v="T056"/>
    <d v="2024-03-04T06:31:47"/>
    <x v="11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11"/>
    <s v="Intersection &amp; Safety"/>
    <s v="Active"/>
    <s v=""/>
    <d v="2023-06-24T00:00:00"/>
    <s v="2023"/>
    <n v="1"/>
    <d v="2023-10-05T00:00:00"/>
    <d v="2023-12-04T00:00:00"/>
    <d v="2031-06-10T00:00:00"/>
    <n v="2805"/>
    <s v="FEDERAL AID"/>
    <s v="FA - Surface Trans. Block Grant (STBG)"/>
    <s v="STBG"/>
    <n v="0.8"/>
    <n v="0"/>
    <n v="0"/>
    <n v="13282901.4"/>
    <n v="12094119.775900001"/>
    <n v="10087928.3057"/>
    <n v="1139419.0906"/>
    <n v="1139419.0906"/>
    <n v="1139419.0906"/>
    <n v="3190373.4537"/>
    <n v="1798654.4216"/>
    <n v="1672504.4508"/>
    <n v="1407996.4476999999"/>
    <n v="878980.44129999995"/>
    <n v="3194973.0943"/>
    <n v="2006191.4702000001"/>
    <n v="2846901.4"/>
    <s v="    "/>
    <s v="    "/>
    <s v="Yes"/>
    <s v="57"/>
    <s v="Municipal"/>
    <s v="HWY"/>
    <n v="5"/>
    <s v="No"/>
    <s v="Highway | Intersection Improvements"/>
    <s v="2 | Modernization"/>
    <s v="T056"/>
    <d v="2024-03-04T06:31:47"/>
    <x v="11"/>
    <x v="0"/>
  </r>
  <r>
    <s v="Design"/>
    <n v="607398"/>
    <s v=""/>
    <s v="YARMOUTH- BARNSTABLE- CAPE COD RAIL TRAIL EXTENSION, INCLUDES NEW BRIDGE OVER WILLOW STREET &amp; RAILROAD (PHASE III)"/>
    <s v="5"/>
    <s v="H-Risk, STIP"/>
    <s v=" "/>
    <x v="0"/>
    <x v="0"/>
    <s v="BARNSTABLE - YARMOUTH"/>
    <s v="Cape Cod"/>
    <x v="6"/>
    <s v="Bikeways"/>
    <s v="Design"/>
    <s v="FINAL"/>
    <d v="2024-08-17T00:00:00"/>
    <s v="2024"/>
    <n v="0"/>
    <d v="2025-01-14T00:00:00"/>
    <d v="2025-03-15T00:00:00"/>
    <d v="2027-01-04T00:00:00"/>
    <n v="720"/>
    <s v="FEDERAL AID"/>
    <s v="FA - Congestion Mitigation/Air Quality (CMAQ)"/>
    <s v="CMQ"/>
    <n v="0.8"/>
    <n v="0"/>
    <n v="0"/>
    <n v="19606529.32"/>
    <n v="0"/>
    <n v="19606529.320099998"/>
    <n v="0"/>
    <n v="0"/>
    <n v="0"/>
    <n v="3409831.1861"/>
    <n v="10229493.5583"/>
    <n v="5967204.5756999999"/>
    <n v="0"/>
    <n v="0"/>
    <n v="-1E-4"/>
    <n v="0"/>
    <n v="0"/>
    <s v="    "/>
    <s v="    "/>
    <s v="Yes"/>
    <s v="20"/>
    <s v="Municipal"/>
    <s v="HWY"/>
    <n v="3"/>
    <s v="No"/>
    <s v="Highway | Bicycle and Pedestrian"/>
    <s v="3 | Expansion"/>
    <s v="T061"/>
    <d v="2024-03-04T06:31:47"/>
    <x v="11"/>
    <x v="0"/>
  </r>
  <r>
    <s v="Design"/>
    <n v="607398"/>
    <s v=""/>
    <s v="YARMOUTH- BARNSTABLE- CAPE COD RAIL TRAIL EXTENSION, INCLUDES NEW BRIDGE OVER WILLOW STREET &amp; RAILROAD (PHASE III)"/>
    <s v="5"/>
    <s v="H-Risk, STIP"/>
    <s v=" "/>
    <x v="0"/>
    <x v="0"/>
    <s v="BARNSTABLE - YARMOUTH"/>
    <s v="Cape Cod"/>
    <x v="6"/>
    <s v="Bikeways"/>
    <s v="Design"/>
    <s v="FINAL"/>
    <d v="2024-08-17T00:00:00"/>
    <s v="2024"/>
    <n v="0"/>
    <d v="2025-01-14T00:00:00"/>
    <d v="2025-03-15T00:00:00"/>
    <d v="2027-01-04T00:00:00"/>
    <n v="720"/>
    <s v="100% STATE"/>
    <s v="NFA - Site Specific"/>
    <s v="NFA"/>
    <n v="0"/>
    <n v="0"/>
    <n v="0"/>
    <n v="240000"/>
    <n v="0"/>
    <n v="240000"/>
    <n v="0"/>
    <n v="0"/>
    <n v="0"/>
    <n v="41739.130400000002"/>
    <n v="125217.3913"/>
    <n v="73043.478300000002"/>
    <n v="0"/>
    <n v="0"/>
    <n v="0"/>
    <n v="0"/>
    <n v="0"/>
    <s v="    "/>
    <s v="    "/>
    <s v="Yes"/>
    <s v="20"/>
    <s v="Municipal"/>
    <s v="HWY"/>
    <n v="3"/>
    <s v="No"/>
    <s v="Highway | Bicycle and Pedestrian"/>
    <s v="3 | Expansion"/>
    <s v="T061"/>
    <d v="2024-03-04T06:31:47"/>
    <x v="11"/>
    <x v="1"/>
  </r>
  <r>
    <s v="Design"/>
    <n v="607401"/>
    <s v=""/>
    <s v="CHELMSFORD- TRAFFIC SIGNAL INSTALLATION AT ROUTE 110 &amp; ROUTE 495 (2 LOCATIONS)"/>
    <s v="4"/>
    <s v="STIP"/>
    <s v=" "/>
    <x v="0"/>
    <x v="0"/>
    <s v="CHELMSFORD"/>
    <s v="Northern Middlesex"/>
    <x v="11"/>
    <s v="Intersection &amp; Safety"/>
    <s v="Design"/>
    <s v="PRCApprove"/>
    <d v="2025-09-30T00:00:00"/>
    <s v="2025"/>
    <n v="0"/>
    <d v="2026-02-27T00:00:00"/>
    <d v="2026-04-28T00:00:00"/>
    <d v="2027-08-28T00:00:00"/>
    <n v="547"/>
    <s v="FEDERAL AID"/>
    <s v="FA - Hwy Safety Improvement Prgm (HSIP)"/>
    <s v="HSIP"/>
    <n v="0.9"/>
    <n v="0"/>
    <n v="0"/>
    <n v="8222790.2199999997"/>
    <n v="0"/>
    <n v="8222790.2199999997"/>
    <n v="0"/>
    <n v="0"/>
    <n v="0"/>
    <n v="0"/>
    <n v="1451080.6270999999"/>
    <n v="5804322.5082"/>
    <n v="967387.08470000001"/>
    <n v="0"/>
    <n v="0"/>
    <n v="0"/>
    <n v="0"/>
    <s v="    "/>
    <s v="    "/>
    <s v="Yes"/>
    <s v="55.5"/>
    <s v="MassDOT"/>
    <s v="HWY"/>
    <n v="2"/>
    <s v="No"/>
    <s v="Highway | Intersection Improvements"/>
    <s v="2 | Modernization"/>
    <s v="T056"/>
    <d v="2024-03-04T06:31:47"/>
    <x v="8"/>
    <x v="0"/>
  </r>
  <r>
    <s v="Design"/>
    <n v="607401"/>
    <s v=""/>
    <s v="CHELMSFORD- TRAFFIC SIGNAL INSTALLATION AT ROUTE 110 &amp; ROUTE 495 (2 LOCATIONS)"/>
    <s v="4"/>
    <s v="STIP"/>
    <s v=" "/>
    <x v="0"/>
    <x v="0"/>
    <s v="CHELMSFORD"/>
    <s v="Northern Middlesex"/>
    <x v="11"/>
    <s v="Intersection &amp; Safety"/>
    <s v="Design"/>
    <s v="PRCApprove"/>
    <d v="2025-09-30T00:00:00"/>
    <s v="2025"/>
    <n v="0"/>
    <d v="2026-02-27T00:00:00"/>
    <d v="2026-04-28T00:00:00"/>
    <d v="2027-08-28T00:00:00"/>
    <n v="547"/>
    <s v="100% STATE"/>
    <s v="NFA - Site Specific"/>
    <s v="NFA"/>
    <n v="0"/>
    <n v="0"/>
    <n v="0"/>
    <n v="70800"/>
    <n v="0"/>
    <n v="70800"/>
    <n v="0"/>
    <n v="0"/>
    <n v="0"/>
    <n v="0"/>
    <n v="12494.1176"/>
    <n v="49976.470600000001"/>
    <n v="8329.4117999999999"/>
    <n v="0"/>
    <n v="0"/>
    <n v="0"/>
    <n v="0"/>
    <s v="    "/>
    <s v="    "/>
    <s v="Yes"/>
    <s v="55.5"/>
    <s v="MassDOT"/>
    <s v="HWY"/>
    <n v="2"/>
    <s v="No"/>
    <s v="Highway | Intersection Improvements"/>
    <s v="2 | Modernization"/>
    <s v="T056"/>
    <d v="2024-03-04T06:31:47"/>
    <x v="8"/>
    <x v="1"/>
  </r>
  <r>
    <s v="Construction"/>
    <n v="607403"/>
    <s v="123869"/>
    <s v="STOUGHTON- CORRIDOR IMPROVEMENTS ON ROUTE 138, FROM 300 FEET NORTH OF CHARLES AVENUE TO LINCOLN STREET (PHASE 1)"/>
    <s v="5"/>
    <s v="AC, PODI, STIP"/>
    <s v=" "/>
    <x v="0"/>
    <x v="0"/>
    <s v="STOUGHTON"/>
    <s v="Old Colony"/>
    <x v="2"/>
    <s v="Roadway Reconstruction"/>
    <s v="Active"/>
    <s v=""/>
    <d v="2023-08-26T00:00:00"/>
    <s v="2023"/>
    <n v="1"/>
    <d v="2023-12-22T00:00:00"/>
    <d v="2024-02-20T00:00:00"/>
    <d v="2028-07-13T00:00:00"/>
    <n v="1665"/>
    <s v="100% STATE"/>
    <s v="NFA - Site Specific"/>
    <s v="NFA"/>
    <n v="0"/>
    <n v="0"/>
    <n v="0"/>
    <n v="187837.5"/>
    <n v="4912.8771999999999"/>
    <n v="187837.5"/>
    <n v="4912.8771999999999"/>
    <n v="4912.8771999999999"/>
    <n v="4912.8771999999999"/>
    <n v="56412.122799999997"/>
    <n v="41325"/>
    <n v="41325"/>
    <n v="41325"/>
    <n v="2537.5"/>
    <n v="0"/>
    <n v="0"/>
    <n v="0"/>
    <s v="    "/>
    <s v="    "/>
    <s v="Yes"/>
    <s v="50"/>
    <s v="MassDOT"/>
    <s v="HWY"/>
    <n v="2"/>
    <s v="No"/>
    <s v="Highway | Roadway Reconstruction"/>
    <s v="2 | Modernization"/>
    <s v="T055"/>
    <d v="2024-03-04T06:31:47"/>
    <x v="4"/>
    <x v="1"/>
  </r>
  <r>
    <s v="Construction"/>
    <n v="607403"/>
    <s v="123869"/>
    <s v="STOUGHTON- CORRIDOR IMPROVEMENTS ON ROUTE 138, FROM 300 FEET NORTH OF CHARLES AVENUE TO LINCOLN STREET (PHASE 1)"/>
    <s v="5"/>
    <s v="AC, PODI, STIP"/>
    <s v=" "/>
    <x v="0"/>
    <x v="0"/>
    <s v="STOUGHTON"/>
    <s v="Old Colony"/>
    <x v="2"/>
    <s v="Roadway Reconstruction"/>
    <s v="Active"/>
    <s v=""/>
    <d v="2023-08-26T00:00:00"/>
    <s v="2023"/>
    <n v="1"/>
    <d v="2023-12-22T00:00:00"/>
    <d v="2024-02-20T00:00:00"/>
    <d v="2028-07-13T00:00:00"/>
    <n v="1665"/>
    <s v="FEDERAL AID"/>
    <s v="FA - Surface Trans. Block Grant (STBG)"/>
    <s v="STBG"/>
    <n v="0.8"/>
    <n v="0"/>
    <n v="0"/>
    <n v="9839390.9000000004"/>
    <n v="245087.12280000001"/>
    <n v="9839390.9000000004"/>
    <n v="245087.12280000001"/>
    <n v="245087.12280000001"/>
    <n v="245087.12280000001"/>
    <n v="2914912.8772"/>
    <n v="2160000"/>
    <n v="2160000"/>
    <n v="2160000"/>
    <n v="199390.9"/>
    <n v="0"/>
    <n v="0"/>
    <n v="0"/>
    <s v="    "/>
    <s v="    "/>
    <s v="Yes"/>
    <s v="50"/>
    <s v="MassDOT"/>
    <s v="HWY"/>
    <n v="2"/>
    <s v="No"/>
    <s v="Highway | Roadway Reconstruction"/>
    <s v="2 | Modernization"/>
    <s v="T055"/>
    <d v="2024-03-04T06:31:47"/>
    <x v="4"/>
    <x v="0"/>
  </r>
  <r>
    <s v="Design"/>
    <n v="607405"/>
    <s v=""/>
    <s v="CHATHAM- INTERSECTION IMPROVEMENTS &amp; RELATED WORK AT MAIN STREET (ROUTE 28), DEPOT ROAD, QUEEN ANNE ROAD AND CROWELL ROAD"/>
    <s v="5"/>
    <s v="STIP"/>
    <s v=" "/>
    <x v="0"/>
    <x v="0"/>
    <s v="CHATHAM"/>
    <s v="Cape Cod"/>
    <x v="2"/>
    <s v="Roadway Reconstruction"/>
    <s v="Design"/>
    <s v="25C"/>
    <d v="2026-12-05T00:00:00"/>
    <s v="2027"/>
    <n v="0"/>
    <d v="2027-05-04T00:00:00"/>
    <d v="2027-07-03T00:00:00"/>
    <d v="2030-01-28T00:00:00"/>
    <n v="1000"/>
    <s v="FEDERAL AID"/>
    <s v="FA - Surface Trans. Block Grant (STBG)"/>
    <s v="STBG"/>
    <n v="0.8"/>
    <n v="0"/>
    <n v="0"/>
    <n v="5064352.0949999997"/>
    <n v="0"/>
    <n v="3920788.7187999999"/>
    <n v="0"/>
    <n v="0"/>
    <n v="0"/>
    <n v="0"/>
    <n v="0"/>
    <n v="0"/>
    <n v="1960394.3594"/>
    <n v="1960394.3594"/>
    <n v="1143563.3762000001"/>
    <n v="0"/>
    <n v="0"/>
    <s v="    "/>
    <s v="    "/>
    <s v="Yes"/>
    <s v="46.5"/>
    <s v="Municipal"/>
    <s v="HWY"/>
    <n v="1"/>
    <s v="No"/>
    <s v="Highway | Roadway Reconstruction"/>
    <s v="2 | Modernization"/>
    <s v="T055"/>
    <d v="2024-03-04T06:31:47"/>
    <x v="11"/>
    <x v="0"/>
  </r>
  <r>
    <s v="Complete"/>
    <n v="607411"/>
    <s v="109550"/>
    <s v="TISBURY- BIKE &amp; PEDESTRIAN IMPROVEMENTS ALONG BEACH ROAD, FROM THE TERMINATION OF THE EXISTING SHARED USE PATH WESTERLY TO THE FIVE CORNERS INTERSECTION"/>
    <s v="5"/>
    <s v="STIP"/>
    <s v=" "/>
    <x v="0"/>
    <x v="0"/>
    <s v="TISBURY"/>
    <s v="Martha's Vineyard"/>
    <x v="2"/>
    <s v="Roadway Reconstruction"/>
    <s v="Contractor Field Completion"/>
    <s v=""/>
    <d v="2019-08-31T00:00:00"/>
    <s v="2019"/>
    <n v="1"/>
    <d v="2020-05-20T00:00:00"/>
    <d v="2020-07-19T00:00:00"/>
    <d v="2023-08-13T00:00:00"/>
    <n v="1180"/>
    <s v="100% STATE"/>
    <s v="NFA - Site Specific"/>
    <s v="NFA"/>
    <n v="0"/>
    <n v="35901.050000000003"/>
    <n v="0"/>
    <n v="184369.3"/>
    <n v="0"/>
    <n v="0"/>
    <n v="0"/>
    <n v="35901.050000000003"/>
    <n v="0"/>
    <n v="0"/>
    <n v="0"/>
    <n v="0"/>
    <n v="0"/>
    <n v="0"/>
    <n v="0"/>
    <n v="0"/>
    <n v="0"/>
    <s v="    "/>
    <s v="    "/>
    <s v="Yes"/>
    <s v="33.5"/>
    <s v="MassDOT"/>
    <s v="HWY"/>
    <n v="3"/>
    <s v="No"/>
    <s v="Highway | Roadway Reconstruction"/>
    <s v="2 | Modernization"/>
    <s v="T055"/>
    <d v="2024-03-04T06:31:47"/>
    <x v="12"/>
    <x v="1"/>
  </r>
  <r>
    <s v="Complete"/>
    <n v="607411"/>
    <s v="109550"/>
    <s v="TISBURY- BIKE &amp; PEDESTRIAN IMPROVEMENTS ALONG BEACH ROAD, FROM THE TERMINATION OF THE EXISTING SHARED USE PATH WESTERLY TO THE FIVE CORNERS INTERSECTION"/>
    <s v="5"/>
    <s v="STIP"/>
    <s v=" "/>
    <x v="0"/>
    <x v="0"/>
    <s v="TISBURY"/>
    <s v="Martha's Vineyard"/>
    <x v="2"/>
    <s v="Roadway Reconstruction"/>
    <s v="Contractor Field Completion"/>
    <s v=""/>
    <d v="2019-08-31T00:00:00"/>
    <s v="2019"/>
    <n v="1"/>
    <d v="2020-05-20T00:00:00"/>
    <d v="2020-07-19T00:00:00"/>
    <d v="2023-08-13T00:00:00"/>
    <n v="1180"/>
    <s v="FEDERAL AID"/>
    <s v="FA - Congestion Mitigation/Air Quality (CMAQ)"/>
    <s v="CMQ"/>
    <n v="0.8"/>
    <n v="3686694.13"/>
    <n v="57435.88"/>
    <n v="1177852.25"/>
    <n v="0"/>
    <n v="0"/>
    <n v="0"/>
    <n v="3686694.13"/>
    <n v="57435.88"/>
    <n v="0"/>
    <n v="0"/>
    <n v="0"/>
    <n v="0"/>
    <n v="0"/>
    <n v="0"/>
    <n v="0"/>
    <n v="0"/>
    <s v="    "/>
    <s v="    "/>
    <s v="Yes"/>
    <s v="33.5"/>
    <s v="MassDOT"/>
    <s v="HWY"/>
    <n v="3"/>
    <s v="No"/>
    <s v="Highway | Roadway Reconstruction"/>
    <s v="2 | Modernization"/>
    <s v="T055"/>
    <d v="2024-03-04T06:31:47"/>
    <x v="12"/>
    <x v="0"/>
  </r>
  <r>
    <s v="Complete"/>
    <n v="607411"/>
    <s v="109550"/>
    <s v="TISBURY- BIKE &amp; PEDESTRIAN IMPROVEMENTS ALONG BEACH ROAD, FROM THE TERMINATION OF THE EXISTING SHARED USE PATH WESTERLY TO THE FIVE CORNERS INTERSECTION"/>
    <s v="5"/>
    <s v="STIP"/>
    <s v=" "/>
    <x v="0"/>
    <x v="0"/>
    <s v="TISBURY"/>
    <s v="Martha's Vineyard"/>
    <x v="2"/>
    <s v="Roadway Reconstruction"/>
    <s v="Contractor Field Completion"/>
    <s v=""/>
    <d v="2019-08-31T00:00:00"/>
    <s v="2019"/>
    <n v="1"/>
    <d v="2020-05-20T00:00:00"/>
    <d v="2020-07-19T00:00:00"/>
    <d v="2023-08-13T00:00:00"/>
    <n v="1180"/>
    <s v="FEDERAL AID"/>
    <s v="FA - Other Federal Aid (100%)"/>
    <s v="FED"/>
    <n v="1"/>
    <n v="58000.99"/>
    <n v="0"/>
    <n v="0"/>
    <n v="0"/>
    <n v="0"/>
    <n v="0"/>
    <n v="58000.99"/>
    <n v="0"/>
    <n v="0"/>
    <n v="0"/>
    <n v="0"/>
    <n v="0"/>
    <n v="0"/>
    <n v="0"/>
    <n v="0"/>
    <n v="0"/>
    <s v="    "/>
    <s v="    "/>
    <s v="Yes"/>
    <s v="33.5"/>
    <s v="MassDOT"/>
    <s v="HWY"/>
    <n v="3"/>
    <s v="No"/>
    <s v="Highway | Roadway Reconstruction"/>
    <s v="2 | Modernization"/>
    <s v="T055"/>
    <d v="2024-03-04T06:31:47"/>
    <x v="12"/>
    <x v="0"/>
  </r>
  <r>
    <s v="Design"/>
    <n v="607417"/>
    <s v=""/>
    <s v="TAUNTON- RECONSTRUCTION AND EXPANSION OF DISTRICT FIVE ADMINISTRATION BUILDING"/>
    <s v="5"/>
    <s v="NFA CIP"/>
    <s v=" "/>
    <x v="0"/>
    <x v="0"/>
    <s v="TAUNTON"/>
    <s v="Southeastern Mass"/>
    <x v="12"/>
    <s v="Facilities"/>
    <s v="Design"/>
    <s v="100C"/>
    <d v="2025-10-25T00:00:00"/>
    <s v="2026"/>
    <n v="0"/>
    <d v="2026-03-24T00:00:00"/>
    <d v="2026-05-23T00:00:00"/>
    <d v="2028-09-22T00:00:00"/>
    <n v="913"/>
    <s v="100% STATE"/>
    <s v="NFA - Site Specific"/>
    <s v="NFA"/>
    <n v="0"/>
    <n v="0"/>
    <n v="0"/>
    <n v="41354000"/>
    <n v="0"/>
    <n v="41354000"/>
    <n v="0"/>
    <n v="0"/>
    <n v="0"/>
    <n v="0"/>
    <n v="2852000"/>
    <n v="17112000"/>
    <n v="17112000"/>
    <n v="427800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2"/>
    <x v="1"/>
  </r>
  <r>
    <s v="Construction"/>
    <n v="607418"/>
    <s v="112498"/>
    <s v="MILLBURY- SUPERSTRUCTURE REPLACEMENT, M-22-038, I-90 RAMPS @ INTERCHANGE 11"/>
    <s v="3"/>
    <s v="WT"/>
    <s v=" "/>
    <x v="0"/>
    <x v="0"/>
    <s v="MILLBURY"/>
    <s v="Central Mass"/>
    <x v="5"/>
    <s v="Bridge Repair &amp; Replacement"/>
    <s v="Active"/>
    <s v=""/>
    <d v="2020-08-15T00:00:00"/>
    <s v="2020"/>
    <n v="1"/>
    <d v="2020-11-09T00:00:00"/>
    <d v="2021-01-08T00:00:00"/>
    <d v="2023-10-31T00:00:00"/>
    <n v="1086"/>
    <s v="TURNPIKE WT"/>
    <s v="Tolls - Western Turnpike (WT) - Site Specific"/>
    <s v="NFA"/>
    <n v="0"/>
    <n v="8942128.7100000009"/>
    <n v="1058286.0800000001"/>
    <n v="1838193.88"/>
    <n v="400000"/>
    <n v="400000"/>
    <n v="400000"/>
    <n v="9342128.7100000009"/>
    <n v="1458286.08"/>
    <n v="0"/>
    <n v="0"/>
    <n v="0"/>
    <n v="0"/>
    <n v="0"/>
    <n v="1438193.88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1"/>
  </r>
  <r>
    <s v="Design"/>
    <n v="607420"/>
    <s v=""/>
    <s v="NATICK- SUPERSTRUCTURE REPLACEMENT, N-03-012, BODEN LANE OVER CSX/MBTA"/>
    <s v="3"/>
    <s v="NGB, STIP"/>
    <s v=" "/>
    <x v="0"/>
    <x v="0"/>
    <s v="NATICK"/>
    <s v="Boston Region"/>
    <x v="5"/>
    <s v="Bridge Repair &amp; Replacement"/>
    <s v="Design"/>
    <s v="25C"/>
    <d v="2026-12-19T00:00:00"/>
    <s v="2027"/>
    <n v="0"/>
    <d v="2027-05-18T00:00:00"/>
    <d v="2027-07-17T00:00:00"/>
    <d v="2028-11-08T00:00:00"/>
    <n v="540"/>
    <s v="100% STATE"/>
    <s v="NFA - Site Specific"/>
    <s v="NFA"/>
    <n v="0"/>
    <n v="0"/>
    <n v="0"/>
    <n v="54000"/>
    <n v="0"/>
    <n v="54000"/>
    <n v="0"/>
    <n v="0"/>
    <n v="0"/>
    <n v="0"/>
    <n v="0"/>
    <n v="0"/>
    <n v="38117.647100000002"/>
    <n v="15882.3529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07420"/>
    <s v=""/>
    <s v="NATICK- SUPERSTRUCTURE REPLACEMENT, N-03-012, BODEN LANE OVER CSX/MBTA"/>
    <s v="3"/>
    <s v="NGB, STIP"/>
    <s v=" "/>
    <x v="0"/>
    <x v="0"/>
    <s v="NATICK"/>
    <s v="Boston Region"/>
    <x v="5"/>
    <s v="Bridge Repair &amp; Replacement"/>
    <s v="Design"/>
    <s v="25C"/>
    <d v="2026-12-19T00:00:00"/>
    <s v="2027"/>
    <n v="0"/>
    <d v="2027-05-18T00:00:00"/>
    <d v="2027-07-17T00:00:00"/>
    <d v="2028-11-08T00:00:00"/>
    <n v="540"/>
    <s v="NGB - FA(GANs)"/>
    <s v="FA - Next Generation Bridge GANs"/>
    <s v="FA"/>
    <n v="0.8"/>
    <n v="0"/>
    <n v="0"/>
    <n v="12097203.1328"/>
    <n v="0"/>
    <n v="12097203.1328"/>
    <n v="0"/>
    <n v="0"/>
    <n v="0"/>
    <n v="0"/>
    <n v="0"/>
    <n v="0"/>
    <n v="8539202.2114000004"/>
    <n v="3558000.9213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07432"/>
    <s v="123776"/>
    <s v="WESTMINSTER- REHABILITATION &amp; BOX WIDENING ON ROUTE 140, FROM PATRICIA ROAD TO THE PRINCETON T.L."/>
    <s v="3"/>
    <s v="STIP"/>
    <s v=" "/>
    <x v="0"/>
    <x v="0"/>
    <s v="WESTMINSTER"/>
    <s v="Montachusett"/>
    <x v="3"/>
    <s v="Roadway Reconstruction"/>
    <s v="Active"/>
    <s v=""/>
    <d v="2023-08-19T00:00:00"/>
    <s v="2023"/>
    <n v="1"/>
    <d v="2023-11-16T00:00:00"/>
    <d v="2024-01-15T00:00:00"/>
    <d v="2025-11-15T00:00:00"/>
    <n v="730"/>
    <s v="100% STATE"/>
    <s v="NFA - Site Specific"/>
    <s v="NFA"/>
    <n v="0"/>
    <n v="0"/>
    <n v="0"/>
    <n v="101914"/>
    <n v="87661.868000000002"/>
    <n v="87661.868000000002"/>
    <n v="10523.697700000001"/>
    <n v="10523.697700000001"/>
    <n v="10523.697700000001"/>
    <n v="50428.277499999997"/>
    <n v="26709.892800000001"/>
    <n v="0"/>
    <n v="0"/>
    <n v="0"/>
    <n v="14252.132"/>
    <n v="0"/>
    <n v="0"/>
    <s v="    "/>
    <s v="    "/>
    <s v="Yes"/>
    <s v="33"/>
    <s v="Municipal"/>
    <s v="HWY"/>
    <n v="3"/>
    <s v="No"/>
    <s v="Highway | Roadway Reconstruction"/>
    <s v="2 | Modernization"/>
    <s v="T055"/>
    <d v="2024-03-04T06:31:47"/>
    <x v="10"/>
    <x v="1"/>
  </r>
  <r>
    <s v="Construction"/>
    <n v="607432"/>
    <s v="123776"/>
    <s v="WESTMINSTER- REHABILITATION &amp; BOX WIDENING ON ROUTE 140, FROM PATRICIA ROAD TO THE PRINCETON T.L."/>
    <s v="3"/>
    <s v="STIP"/>
    <s v=" "/>
    <x v="0"/>
    <x v="0"/>
    <s v="WESTMINSTER"/>
    <s v="Montachusett"/>
    <x v="3"/>
    <s v="Roadway Reconstruction"/>
    <s v="Active"/>
    <s v=""/>
    <d v="2023-08-19T00:00:00"/>
    <s v="2023"/>
    <n v="1"/>
    <d v="2023-11-16T00:00:00"/>
    <d v="2024-01-15T00:00:00"/>
    <d v="2025-11-15T00:00:00"/>
    <n v="730"/>
    <s v="FEDERAL AID"/>
    <s v="FA - Trans. Alternative Prgm (TAP)"/>
    <s v="TAP"/>
    <n v="0.8"/>
    <n v="0"/>
    <n v="0"/>
    <n v="336310.7"/>
    <n v="267053.37310000003"/>
    <n v="267053.37300000002"/>
    <n v="32059.4238"/>
    <n v="32059.4238"/>
    <n v="32059.4238"/>
    <n v="153624.85320000001"/>
    <n v="81369.096000000005"/>
    <n v="0"/>
    <n v="0"/>
    <n v="0"/>
    <n v="69257.327000000005"/>
    <n v="0"/>
    <n v="0"/>
    <s v="    "/>
    <s v="    "/>
    <s v="Yes"/>
    <s v="33"/>
    <s v="Municipal"/>
    <s v="HWY"/>
    <n v="3"/>
    <s v="No"/>
    <s v="Highway | Roadway Reconstruction"/>
    <s v="2 | Modernization"/>
    <s v="T055"/>
    <d v="2024-03-04T06:31:47"/>
    <x v="10"/>
    <x v="0"/>
  </r>
  <r>
    <s v="Construction"/>
    <n v="607432"/>
    <s v="123776"/>
    <s v="WESTMINSTER- REHABILITATION &amp; BOX WIDENING ON ROUTE 140, FROM PATRICIA ROAD TO THE PRINCETON T.L."/>
    <s v="3"/>
    <s v="STIP"/>
    <s v=" "/>
    <x v="0"/>
    <x v="0"/>
    <s v="WESTMINSTER"/>
    <s v="Montachusett"/>
    <x v="3"/>
    <s v="Roadway Reconstruction"/>
    <s v="Active"/>
    <s v=""/>
    <d v="2023-08-19T00:00:00"/>
    <s v="2023"/>
    <n v="1"/>
    <d v="2023-11-16T00:00:00"/>
    <d v="2024-01-15T00:00:00"/>
    <d v="2025-11-15T00:00:00"/>
    <n v="730"/>
    <s v="FEDERAL AID"/>
    <s v="FA - Surface Trans. Block Grant (STBG)"/>
    <s v="STBG"/>
    <n v="0.8"/>
    <n v="0"/>
    <n v="0"/>
    <n v="9864848.9399999995"/>
    <n v="7850284.7588999998"/>
    <n v="7850284.7588999998"/>
    <n v="942416.87840000005"/>
    <n v="942416.87840000005"/>
    <n v="942416.87840000005"/>
    <n v="4515946.8691999996"/>
    <n v="2391921.0112999999"/>
    <n v="0"/>
    <n v="0"/>
    <n v="0"/>
    <n v="2014564.1810999999"/>
    <n v="0"/>
    <n v="0"/>
    <s v="    "/>
    <s v="    "/>
    <s v="Yes"/>
    <s v="33"/>
    <s v="Municipal"/>
    <s v="HWY"/>
    <n v="3"/>
    <s v="No"/>
    <s v="Highway | Roadway Reconstruction"/>
    <s v="2 | Modernization"/>
    <s v="T055"/>
    <d v="2024-03-04T06:31:47"/>
    <x v="10"/>
    <x v="0"/>
  </r>
  <r>
    <s v="Construction"/>
    <n v="607434"/>
    <s v="114940"/>
    <s v="WESTBOROUGH- SUPERSTRUCTURE REPLACEMENT (PEDESTRIAN BRIDGE), W-24-010, FISHER STREET OVER CSX"/>
    <s v="3"/>
    <s v="BR OFF, STIP"/>
    <s v=" "/>
    <x v="0"/>
    <x v="0"/>
    <s v="WESTBOROUGH"/>
    <s v="Central Mass"/>
    <x v="1"/>
    <s v="Bridge Repair &amp; Replacement"/>
    <s v="Active"/>
    <s v=""/>
    <d v="2021-06-26T00:00:00"/>
    <s v="2021"/>
    <n v="1"/>
    <d v="2021-09-15T00:00:00"/>
    <d v="2021-11-14T00:00:00"/>
    <d v="2024-05-24T00:00:00"/>
    <n v="982"/>
    <s v="100% STATE"/>
    <s v="NFA - Site Specific"/>
    <s v="NFA"/>
    <n v="0"/>
    <n v="0"/>
    <n v="0"/>
    <n v="7500"/>
    <n v="2783.1516999999999"/>
    <n v="2783.1516999999999"/>
    <n v="2783.1516999999999"/>
    <n v="2783.1516999999999"/>
    <n v="2783.1516999999999"/>
    <n v="0"/>
    <n v="0"/>
    <n v="0"/>
    <n v="0"/>
    <n v="0"/>
    <n v="4716.848299999999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Construction"/>
    <n v="607434"/>
    <s v="114940"/>
    <s v="WESTBOROUGH- SUPERSTRUCTURE REPLACEMENT (PEDESTRIAN BRIDGE), W-24-010, FISHER STREET OVER CSX"/>
    <s v="3"/>
    <s v="BR OFF, STIP"/>
    <s v=" "/>
    <x v="0"/>
    <x v="0"/>
    <s v="WESTBOROUGH"/>
    <s v="Central Mass"/>
    <x v="1"/>
    <s v="Bridge Repair &amp; Replacement"/>
    <s v="Active"/>
    <s v=""/>
    <d v="2021-06-26T00:00:00"/>
    <s v="2021"/>
    <n v="1"/>
    <d v="2021-09-15T00:00:00"/>
    <d v="2021-11-14T00:00:00"/>
    <d v="2024-05-24T00:00:00"/>
    <n v="982"/>
    <s v="FEDERAL AID"/>
    <s v="FA - Surface Trans. Block Grant (STBG) - Off System Bridge"/>
    <s v="STBG"/>
    <n v="0.8"/>
    <n v="986934.3"/>
    <n v="296356.42"/>
    <n v="1113890.7"/>
    <n v="481079.62829999998"/>
    <n v="481079.62829999998"/>
    <n v="481079.62829999998"/>
    <n v="1468013.9283"/>
    <n v="777436.04829999991"/>
    <n v="0"/>
    <n v="0"/>
    <n v="0"/>
    <n v="0"/>
    <n v="0"/>
    <n v="632811.0716999999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nstruction"/>
    <n v="607437"/>
    <s v="117280"/>
    <s v="BOSTON- CONSTRUCTION OF A MAINTENANCE FACILITY FOR THE GREENWAY CONSERVANCY"/>
    <s v="6"/>
    <s v="MHS"/>
    <s v=" "/>
    <x v="0"/>
    <x v="0"/>
    <s v="BOSTON"/>
    <s v="Boston Region"/>
    <x v="12"/>
    <s v="Facilities"/>
    <s v="Active"/>
    <s v=""/>
    <d v="2022-01-29T00:00:00"/>
    <s v="2022"/>
    <n v="1"/>
    <d v="2022-08-23T00:00:00"/>
    <d v="2022-10-22T00:00:00"/>
    <d v="2024-06-19T00:00:00"/>
    <n v="666"/>
    <s v="TURNPIKE MHS"/>
    <s v="Tolls - Metro. Hwy System (MHS) - Site Specific"/>
    <s v="NFA"/>
    <n v="0"/>
    <n v="368390.65"/>
    <n v="0"/>
    <n v="10902910.439999999"/>
    <n v="9458728.4399999995"/>
    <n v="9458728.4399999995"/>
    <n v="50000"/>
    <n v="418390.65"/>
    <n v="50000"/>
    <n v="6814168.4199999999"/>
    <n v="2594560.02"/>
    <n v="0"/>
    <n v="0"/>
    <n v="0"/>
    <n v="1444182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"/>
    <x v="1"/>
  </r>
  <r>
    <s v="Design"/>
    <n v="607440"/>
    <s v=""/>
    <s v="MATTAPOISETT- CORRIDOR IMPROVEMENTS AND RELATED WORK ON MAIN STREET, WATER STREET, BEACON STREET AND MARION ROAD."/>
    <s v="5"/>
    <s v="STIP"/>
    <s v=" "/>
    <x v="0"/>
    <x v="0"/>
    <s v="MATTAPOISETT"/>
    <s v="Southeastern Mass"/>
    <x v="4"/>
    <s v="Roadway Reconstruction"/>
    <s v="Design"/>
    <s v="25C"/>
    <d v="2025-12-20T00:00:00"/>
    <s v="2026"/>
    <n v="0"/>
    <d v="2026-05-19T00:00:00"/>
    <d v="2026-07-18T00:00:00"/>
    <d v="2029-02-12T00:00:00"/>
    <n v="1000"/>
    <s v="100% STATE"/>
    <s v="NFA - Site Specific"/>
    <s v="NFA"/>
    <n v="0"/>
    <n v="0"/>
    <n v="0"/>
    <n v="120000"/>
    <n v="0"/>
    <n v="120000"/>
    <n v="0"/>
    <n v="0"/>
    <n v="0"/>
    <n v="0"/>
    <n v="0"/>
    <n v="45000"/>
    <n v="45000"/>
    <n v="30000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4-03-04T06:31:47"/>
    <x v="2"/>
    <x v="1"/>
  </r>
  <r>
    <s v="Design"/>
    <n v="607440"/>
    <s v=""/>
    <s v="MATTAPOISETT- CORRIDOR IMPROVEMENTS AND RELATED WORK ON MAIN STREET, WATER STREET, BEACON STREET AND MARION ROAD."/>
    <s v="5"/>
    <s v="STIP"/>
    <s v=" "/>
    <x v="0"/>
    <x v="0"/>
    <s v="MATTAPOISETT"/>
    <s v="Southeastern Mass"/>
    <x v="4"/>
    <s v="Roadway Reconstruction"/>
    <s v="Design"/>
    <s v="25C"/>
    <d v="2025-12-20T00:00:00"/>
    <s v="2026"/>
    <n v="0"/>
    <d v="2026-05-19T00:00:00"/>
    <d v="2026-07-18T00:00:00"/>
    <d v="2029-02-12T00:00:00"/>
    <n v="1000"/>
    <s v="FEDERAL AID"/>
    <s v="FA - Surface Trans. Block Grant (STBG)"/>
    <s v="STBG"/>
    <n v="0.8"/>
    <n v="0"/>
    <n v="0"/>
    <n v="13464448.987500001"/>
    <n v="0"/>
    <n v="13464448.987500001"/>
    <n v="0"/>
    <n v="0"/>
    <n v="0"/>
    <n v="0"/>
    <n v="0"/>
    <n v="5049168.3702999996"/>
    <n v="5049168.3702999996"/>
    <n v="3366112.2469000001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4-03-04T06:31:47"/>
    <x v="2"/>
    <x v="0"/>
  </r>
  <r>
    <s v="Complete"/>
    <n v="607474"/>
    <s v="112874"/>
    <s v="GRANBY- SOUTH HADLEY- RESURFACING &amp; RELATED WORK ON ROUTE 202, FROM LYMAN STREET SOUTH HADLEY TO PLEASANT STREET GRANBY (2 MILES)"/>
    <s v="2"/>
    <s v="NHS, PV-C, RE-AD, STIP"/>
    <s v=" "/>
    <x v="0"/>
    <x v="0"/>
    <s v="GRANBY - SOUTH HADLEY"/>
    <s v="Pioneer Valley"/>
    <x v="22"/>
    <s v=""/>
    <s v="Contractor Field Completion"/>
    <s v=""/>
    <d v="2020-09-12T00:00:00"/>
    <s v="2020"/>
    <n v="1"/>
    <d v="2020-12-21T00:00:00"/>
    <d v="2021-02-19T00:00:00"/>
    <d v="2023-04-28T00:00:00"/>
    <n v="858"/>
    <s v="100% STATE"/>
    <s v="NFA - Site Specific"/>
    <s v="NFA"/>
    <n v="0"/>
    <n v="1628.41"/>
    <n v="0"/>
    <n v="0"/>
    <n v="940.7355"/>
    <n v="940.7355"/>
    <n v="940.7355"/>
    <n v="2569.1455000000001"/>
    <n v="940.7355"/>
    <n v="0"/>
    <n v="0"/>
    <n v="0"/>
    <n v="0"/>
    <n v="0"/>
    <n v="-940.7355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3"/>
    <x v="1"/>
  </r>
  <r>
    <s v="Complete"/>
    <n v="607474"/>
    <s v="112874"/>
    <s v="GRANBY- SOUTH HADLEY- RESURFACING &amp; RELATED WORK ON ROUTE 202, FROM LYMAN STREET SOUTH HADLEY TO PLEASANT STREET GRANBY (2 MILES)"/>
    <s v="2"/>
    <s v="NHS, PV-C, RE-AD, STIP"/>
    <s v=" "/>
    <x v="0"/>
    <x v="0"/>
    <s v="GRANBY - SOUTH HADLEY"/>
    <s v="Pioneer Valley"/>
    <x v="22"/>
    <s v=""/>
    <s v="Contractor Field Completion"/>
    <s v=""/>
    <d v="2020-09-12T00:00:00"/>
    <s v="2020"/>
    <n v="1"/>
    <d v="2020-12-21T00:00:00"/>
    <d v="2021-02-19T00:00:00"/>
    <d v="2023-04-28T00:00:00"/>
    <n v="858"/>
    <s v="FEDERAL AID"/>
    <s v="FA - Ntl. Hwy Perform. Prgm (NHPP) - NHS"/>
    <s v="NHPP"/>
    <n v="0.8"/>
    <n v="3769056.78"/>
    <n v="0"/>
    <n v="0"/>
    <n v="9059.2644999999993"/>
    <n v="9059.2644999999993"/>
    <n v="9059.2644999999993"/>
    <n v="3778116.0444999998"/>
    <n v="9059.2644999999993"/>
    <n v="0"/>
    <n v="0"/>
    <n v="0"/>
    <n v="0"/>
    <n v="0"/>
    <n v="-9059.2644999999993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3"/>
    <x v="0"/>
  </r>
  <r>
    <s v="Complete"/>
    <n v="607477"/>
    <s v="113449"/>
    <s v="LYNNFIELD- PEABODY- RESURFACING &amp; RELATED WORK ON ROUTE 1"/>
    <s v="4"/>
    <s v="NHS, PODI, RE-AD, STIP"/>
    <s v=" "/>
    <x v="0"/>
    <x v="0"/>
    <s v="LYNNFIELD - PEABODY"/>
    <s v="Boston Region"/>
    <x v="22"/>
    <s v=""/>
    <s v="Full Beneficial Use"/>
    <s v=""/>
    <d v="2020-11-07T00:00:00"/>
    <s v="2021"/>
    <n v="1"/>
    <d v="2021-02-08T00:00:00"/>
    <d v="2021-04-09T00:00:00"/>
    <d v="2023-09-01T00:00:00"/>
    <n v="935"/>
    <s v="100% STATE"/>
    <s v="NFA - Site Specific"/>
    <s v="NFA"/>
    <n v="0"/>
    <n v="732646.11"/>
    <n v="29450.02"/>
    <n v="45600.89"/>
    <n v="0"/>
    <n v="0"/>
    <n v="0"/>
    <n v="732646.11"/>
    <n v="29450.0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1"/>
  </r>
  <r>
    <s v="Complete"/>
    <n v="607477"/>
    <s v="113449"/>
    <s v="LYNNFIELD- PEABODY- RESURFACING &amp; RELATED WORK ON ROUTE 1"/>
    <s v="4"/>
    <s v="NHS, PODI, RE-AD, STIP"/>
    <s v=" "/>
    <x v="0"/>
    <x v="0"/>
    <s v="LYNNFIELD - PEABODY"/>
    <s v="Boston Region"/>
    <x v="22"/>
    <s v=""/>
    <s v="Full Beneficial Use"/>
    <s v=""/>
    <d v="2020-11-07T00:00:00"/>
    <s v="2021"/>
    <n v="1"/>
    <d v="2021-02-08T00:00:00"/>
    <d v="2021-04-09T00:00:00"/>
    <d v="2023-09-01T00:00:00"/>
    <n v="935"/>
    <s v="FEDERAL AID"/>
    <s v="FA - Ntl. Hwy Perform. Prgm (NHPP) - NHS"/>
    <s v="NHPP"/>
    <n v="0.8"/>
    <n v="10126241.130000001"/>
    <n v="809629.61"/>
    <n v="104217.47"/>
    <n v="0"/>
    <n v="0"/>
    <n v="0"/>
    <n v="10126241.130000001"/>
    <n v="809629.6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0"/>
  </r>
  <r>
    <s v="Complete"/>
    <n v="607477"/>
    <s v="113449"/>
    <s v="LYNNFIELD- PEABODY- RESURFACING &amp; RELATED WORK ON ROUTE 1"/>
    <s v="4"/>
    <s v="NHS, PODI, RE-AD, STIP"/>
    <s v=" "/>
    <x v="0"/>
    <x v="0"/>
    <s v="LYNNFIELD - PEABODY"/>
    <s v="Boston Region"/>
    <x v="22"/>
    <s v=""/>
    <s v="Full Beneficial Use"/>
    <s v=""/>
    <d v="2020-11-07T00:00:00"/>
    <s v="2021"/>
    <n v="1"/>
    <d v="2021-02-08T00:00:00"/>
    <d v="2021-04-09T00:00:00"/>
    <d v="2023-09-01T00:00:00"/>
    <n v="935"/>
    <s v="100% STATE"/>
    <s v="NFA - NHS Non-Interstate Paving"/>
    <s v="NFA"/>
    <n v="0"/>
    <n v="1093345.82"/>
    <n v="5411"/>
    <n v="55784.65"/>
    <n v="0"/>
    <n v="0"/>
    <n v="0"/>
    <n v="1093345.82"/>
    <n v="541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1"/>
  </r>
  <r>
    <s v="Complete"/>
    <n v="607482"/>
    <s v="97765"/>
    <s v="DISTRICT 5- DISTRICT 6- ITS CONSTRUCTION ON ROUTE 3, FROM BRAINTREE TO PLYMOUTH"/>
    <s v="5"/>
    <s v="STIP"/>
    <s v=" "/>
    <x v="0"/>
    <x v="0"/>
    <s v="DISTRICT5 - DISTRICT6"/>
    <s v="[District 6]"/>
    <x v="21"/>
    <s v="Other"/>
    <s v="Full Beneficial Use"/>
    <s v=""/>
    <d v="2016-09-10T00:00:00"/>
    <s v="2016"/>
    <n v="1"/>
    <d v="2017-02-17T00:00:00"/>
    <d v="2017-04-18T00:00:00"/>
    <d v="2023-01-22T00:00:00"/>
    <n v="2165"/>
    <s v="FEDERAL AID"/>
    <s v="FA - Congestion Mitigation/Air Quality (CMAQ)"/>
    <s v="CMQ"/>
    <n v="0.8"/>
    <n v="4401897.0599999996"/>
    <n v="9301.39"/>
    <n v="617021.93999999994"/>
    <n v="12039.36"/>
    <n v="12039.36"/>
    <n v="12039.36"/>
    <n v="4413936.42"/>
    <n v="21340.75"/>
    <n v="0"/>
    <n v="0"/>
    <n v="0"/>
    <n v="0"/>
    <n v="0"/>
    <n v="604982.57999999996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mplete"/>
    <n v="607482"/>
    <s v="97765"/>
    <s v="DISTRICT 5- DISTRICT 6- ITS CONSTRUCTION ON ROUTE 3, FROM BRAINTREE TO PLYMOUTH"/>
    <s v="5"/>
    <s v="STIP"/>
    <s v=" "/>
    <x v="0"/>
    <x v="0"/>
    <s v="DISTRICT5 - DISTRICT6"/>
    <s v="[District 6]"/>
    <x v="21"/>
    <s v="Other"/>
    <s v="Full Beneficial Use"/>
    <s v=""/>
    <d v="2016-09-10T00:00:00"/>
    <s v="2016"/>
    <n v="1"/>
    <d v="2017-02-17T00:00:00"/>
    <d v="2017-04-18T00:00:00"/>
    <d v="2023-01-22T00:00:00"/>
    <n v="2165"/>
    <s v="100% STATE"/>
    <s v="NFA - Open Ended"/>
    <s v="NFA"/>
    <n v="0"/>
    <n v="11539.87"/>
    <n v="0"/>
    <n v="67624.13"/>
    <n v="0"/>
    <n v="0"/>
    <n v="0"/>
    <n v="11539.8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07487"/>
    <s v="105649"/>
    <s v="DISTRICT 3- EXPANSION OF ITS EQUIPMENT (CCTV CAMERAS, TRAFFIC SENSORS, AND VMS) FOR HIGHWAY OPERATIONS"/>
    <s v="3"/>
    <s v="STIP"/>
    <s v=" "/>
    <x v="0"/>
    <x v="0"/>
    <s v="DISTRICT3"/>
    <s v="[District 3]"/>
    <x v="21"/>
    <s v="Other"/>
    <s v="Active"/>
    <s v=""/>
    <d v="2018-08-25T00:00:00"/>
    <s v="2018"/>
    <n v="1"/>
    <d v="2019-01-25T00:00:00"/>
    <d v="2019-03-26T00:00:00"/>
    <d v="2025-10-01T00:00:00"/>
    <n v="2441"/>
    <s v="100% STATE"/>
    <s v="NFA - Open Ended"/>
    <s v="NFA"/>
    <n v="0"/>
    <n v="11312.5"/>
    <n v="0"/>
    <n v="33087.5"/>
    <n v="0"/>
    <n v="33087.5"/>
    <n v="32087.5"/>
    <n v="43400"/>
    <n v="32087.5"/>
    <n v="900"/>
    <n v="10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07487"/>
    <s v="105649"/>
    <s v="DISTRICT 3- EXPANSION OF ITS EQUIPMENT (CCTV CAMERAS, TRAFFIC SENSORS, AND VMS) FOR HIGHWAY OPERATIONS"/>
    <s v="3"/>
    <s v="STIP"/>
    <s v=" "/>
    <x v="0"/>
    <x v="0"/>
    <s v="DISTRICT3"/>
    <s v="[District 3]"/>
    <x v="21"/>
    <s v="Other"/>
    <s v="Active"/>
    <s v=""/>
    <d v="2018-08-25T00:00:00"/>
    <s v="2018"/>
    <n v="1"/>
    <d v="2019-01-25T00:00:00"/>
    <d v="2019-03-26T00:00:00"/>
    <d v="2025-10-01T00:00:00"/>
    <n v="2441"/>
    <s v="FEDERAL AID"/>
    <s v="FA - Ntl. Hwy Perform. Prgm (NHPP) - NHS"/>
    <s v="NHPP"/>
    <n v="0.8"/>
    <n v="3122778.18"/>
    <n v="291862.81"/>
    <n v="641916.39"/>
    <n v="0"/>
    <n v="641916.39"/>
    <n v="541916.39"/>
    <n v="3664694.57"/>
    <n v="833779.19999999995"/>
    <n v="99000"/>
    <n v="100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mplete"/>
    <n v="607502"/>
    <s v="112499"/>
    <s v="NORTHAMPTON- INTERSECTION IMPROVEMENTS AT KING STREET, NORTH STREET &amp; SUMMER STREET AND AT KING STREET &amp; FINN STREET"/>
    <s v="2"/>
    <s v="STIP"/>
    <s v=" "/>
    <x v="0"/>
    <x v="0"/>
    <s v="NORTHAMPTON"/>
    <s v="Pioneer Valley"/>
    <x v="11"/>
    <s v="Intersection &amp; Safety"/>
    <s v="Contractor Field Completion"/>
    <s v=""/>
    <d v="2020-08-15T00:00:00"/>
    <s v="2020"/>
    <n v="1"/>
    <d v="2021-02-09T00:00:00"/>
    <d v="2021-04-10T00:00:00"/>
    <d v="2022-11-26T00:00:00"/>
    <n v="655"/>
    <s v="FEDERAL AID"/>
    <s v="FA - Congestion Mitigation/Air Quality (CMAQ)"/>
    <s v="CMQ"/>
    <n v="0.8"/>
    <n v="702576.17"/>
    <n v="0"/>
    <n v="28318.83"/>
    <n v="0"/>
    <n v="0"/>
    <n v="0"/>
    <n v="702576.17"/>
    <n v="0"/>
    <n v="0"/>
    <n v="0"/>
    <n v="0"/>
    <n v="0"/>
    <n v="0"/>
    <n v="0"/>
    <n v="0"/>
    <n v="0"/>
    <s v="    "/>
    <s v="    "/>
    <s v="Yes"/>
    <s v="55"/>
    <s v="Municipal"/>
    <s v="HWY"/>
    <n v="3"/>
    <s v="No"/>
    <s v="Highway | Intersection Improvements"/>
    <s v="2 | Modernization"/>
    <s v="T056"/>
    <d v="2024-03-04T06:31:47"/>
    <x v="3"/>
    <x v="0"/>
  </r>
  <r>
    <s v="Complete"/>
    <n v="607502"/>
    <s v="112499"/>
    <s v="NORTHAMPTON- INTERSECTION IMPROVEMENTS AT KING STREET, NORTH STREET &amp; SUMMER STREET AND AT KING STREET &amp; FINN STREET"/>
    <s v="2"/>
    <s v="STIP"/>
    <s v=" "/>
    <x v="0"/>
    <x v="0"/>
    <s v="NORTHAMPTON"/>
    <s v="Pioneer Valley"/>
    <x v="11"/>
    <s v="Intersection &amp; Safety"/>
    <s v="Contractor Field Completion"/>
    <s v=""/>
    <d v="2020-08-15T00:00:00"/>
    <s v="2020"/>
    <n v="1"/>
    <d v="2021-02-09T00:00:00"/>
    <d v="2021-04-10T00:00:00"/>
    <d v="2022-11-26T00:00:00"/>
    <n v="655"/>
    <s v="100% STATE"/>
    <s v="NFA - Site Specific"/>
    <s v="NFA"/>
    <n v="0"/>
    <n v="619.5"/>
    <n v="0"/>
    <n v="46818"/>
    <n v="0"/>
    <n v="0"/>
    <n v="0"/>
    <n v="619.5"/>
    <n v="0"/>
    <n v="0"/>
    <n v="0"/>
    <n v="0"/>
    <n v="0"/>
    <n v="0"/>
    <n v="0"/>
    <n v="0"/>
    <n v="0"/>
    <s v="    "/>
    <s v="    "/>
    <s v="Yes"/>
    <s v="55"/>
    <s v="Municipal"/>
    <s v="HWY"/>
    <n v="3"/>
    <s v="No"/>
    <s v="Highway | Intersection Improvements"/>
    <s v="2 | Modernization"/>
    <s v="T056"/>
    <d v="2024-03-04T06:31:47"/>
    <x v="3"/>
    <x v="1"/>
  </r>
  <r>
    <s v="Complete"/>
    <n v="607502"/>
    <s v="112499"/>
    <s v="NORTHAMPTON- INTERSECTION IMPROVEMENTS AT KING STREET, NORTH STREET &amp; SUMMER STREET AND AT KING STREET &amp; FINN STREET"/>
    <s v="2"/>
    <s v="STIP"/>
    <s v=" "/>
    <x v="0"/>
    <x v="0"/>
    <s v="NORTHAMPTON"/>
    <s v="Pioneer Valley"/>
    <x v="11"/>
    <s v="Intersection &amp; Safety"/>
    <s v="Contractor Field Completion"/>
    <s v=""/>
    <d v="2020-08-15T00:00:00"/>
    <s v="2020"/>
    <n v="1"/>
    <d v="2021-02-09T00:00:00"/>
    <d v="2021-04-10T00:00:00"/>
    <d v="2022-11-26T00:00:00"/>
    <n v="655"/>
    <s v="FEDERAL AID"/>
    <s v="FA - Surface Trans. Block Grant (STBG)"/>
    <s v="STBG"/>
    <n v="0.8"/>
    <n v="2591882.62"/>
    <n v="78338.929999999993"/>
    <n v="120266.34"/>
    <n v="5000"/>
    <n v="5000"/>
    <n v="5000"/>
    <n v="2596882.62"/>
    <n v="83338.929999999993"/>
    <n v="0"/>
    <n v="0"/>
    <n v="0"/>
    <n v="0"/>
    <n v="0"/>
    <n v="115266.34"/>
    <n v="0"/>
    <n v="0"/>
    <s v="    "/>
    <s v="    "/>
    <s v="Yes"/>
    <s v="55"/>
    <s v="Municipal"/>
    <s v="HWY"/>
    <n v="3"/>
    <s v="No"/>
    <s v="Highway | Intersection Improvements"/>
    <s v="2 | Modernization"/>
    <s v="T056"/>
    <d v="2024-03-04T06:31:47"/>
    <x v="3"/>
    <x v="0"/>
  </r>
  <r>
    <s v="Construction"/>
    <n v="607531"/>
    <s v="109101"/>
    <s v="NORTON- CORRIDOR IMPROVEMENTS &amp; RELATED WORK ON EAST MAIN STREET (ROUTE 123), FROM PINE STREET TO I-495"/>
    <s v="5"/>
    <s v="PODI, STIP"/>
    <s v=" "/>
    <x v="0"/>
    <x v="0"/>
    <s v="NORTON"/>
    <s v="Southeastern Mass"/>
    <x v="3"/>
    <s v="Roadway Reconstruction"/>
    <s v="Active"/>
    <s v=""/>
    <d v="2019-07-27T00:00:00"/>
    <s v="2019"/>
    <n v="1"/>
    <d v="2020-04-21T00:00:00"/>
    <d v="2020-06-20T00:00:00"/>
    <d v="2026-01-25T00:00:00"/>
    <n v="2105"/>
    <s v="FEDERAL AID"/>
    <s v="FA - Congestion Mitigation/Air Quality (CMAQ)"/>
    <s v="CMQ"/>
    <n v="0.8"/>
    <n v="4826904.1399999997"/>
    <n v="930693.23"/>
    <n v="255502.81"/>
    <n v="119722.24490000001"/>
    <n v="255502.81"/>
    <n v="119722.24490000001"/>
    <n v="4946626.3848999999"/>
    <n v="1050415.4749"/>
    <n v="134780.56510000001"/>
    <n v="1000"/>
    <n v="0"/>
    <n v="0"/>
    <n v="0"/>
    <n v="0"/>
    <n v="0"/>
    <n v="0"/>
    <s v="    "/>
    <s v="    "/>
    <s v="Yes"/>
    <s v="32.5"/>
    <s v="Municipal"/>
    <s v="HWY"/>
    <n v="3"/>
    <s v="No"/>
    <s v="Highway | Roadway Reconstruction"/>
    <s v="2 | Modernization"/>
    <s v="T055"/>
    <d v="2024-03-04T06:31:47"/>
    <x v="2"/>
    <x v="0"/>
  </r>
  <r>
    <s v="Construction"/>
    <n v="607531"/>
    <s v="109101"/>
    <s v="NORTON- CORRIDOR IMPROVEMENTS &amp; RELATED WORK ON EAST MAIN STREET (ROUTE 123), FROM PINE STREET TO I-495"/>
    <s v="5"/>
    <s v="PODI, STIP"/>
    <s v=" "/>
    <x v="0"/>
    <x v="0"/>
    <s v="NORTON"/>
    <s v="Southeastern Mass"/>
    <x v="3"/>
    <s v="Roadway Reconstruction"/>
    <s v="Active"/>
    <s v=""/>
    <d v="2019-07-27T00:00:00"/>
    <s v="2019"/>
    <n v="1"/>
    <d v="2020-04-21T00:00:00"/>
    <d v="2020-06-20T00:00:00"/>
    <d v="2026-01-25T00:00:00"/>
    <n v="2105"/>
    <s v="100% STATE"/>
    <s v="NFA - Site Specific"/>
    <s v="NFA"/>
    <n v="0"/>
    <n v="150704.93"/>
    <n v="6590.26"/>
    <n v="142203.07"/>
    <n v="42518.212500000001"/>
    <n v="142203.07"/>
    <n v="42518.212500000001"/>
    <n v="193223.14249999999"/>
    <n v="49108.472500000003"/>
    <n v="99584.857499999998"/>
    <n v="100"/>
    <n v="0"/>
    <n v="0"/>
    <n v="0"/>
    <n v="0"/>
    <n v="0"/>
    <n v="0"/>
    <s v="    "/>
    <s v="    "/>
    <s v="Yes"/>
    <s v="32.5"/>
    <s v="Municipal"/>
    <s v="HWY"/>
    <n v="3"/>
    <s v="No"/>
    <s v="Highway | Roadway Reconstruction"/>
    <s v="2 | Modernization"/>
    <s v="T055"/>
    <d v="2024-03-04T06:31:47"/>
    <x v="2"/>
    <x v="1"/>
  </r>
  <r>
    <s v="Construction"/>
    <n v="607531"/>
    <s v="109101"/>
    <s v="NORTON- CORRIDOR IMPROVEMENTS &amp; RELATED WORK ON EAST MAIN STREET (ROUTE 123), FROM PINE STREET TO I-495"/>
    <s v="5"/>
    <s v="PODI, STIP"/>
    <s v=" "/>
    <x v="0"/>
    <x v="0"/>
    <s v="NORTON"/>
    <s v="Southeastern Mass"/>
    <x v="3"/>
    <s v="Roadway Reconstruction"/>
    <s v="Active"/>
    <s v=""/>
    <d v="2019-07-27T00:00:00"/>
    <s v="2019"/>
    <n v="1"/>
    <d v="2020-04-21T00:00:00"/>
    <d v="2020-06-20T00:00:00"/>
    <d v="2026-01-25T00:00:00"/>
    <n v="2105"/>
    <s v="FEDERAL AID"/>
    <s v="Surface Transportation Program"/>
    <s v="STP"/>
    <n v="0.8"/>
    <n v="1900726.57"/>
    <n v="494353.89"/>
    <n v="387767.33"/>
    <n v="2859.5426000000002"/>
    <n v="387767.33"/>
    <n v="2859.5426000000002"/>
    <n v="1903586.1126000001"/>
    <n v="497213.4326"/>
    <n v="384407.78739999997"/>
    <n v="500"/>
    <n v="0"/>
    <n v="0"/>
    <n v="0"/>
    <n v="0"/>
    <n v="0"/>
    <n v="0"/>
    <s v="    "/>
    <s v="    "/>
    <s v="Yes"/>
    <s v="32.5"/>
    <s v="Municipal"/>
    <s v="HWY"/>
    <n v="3"/>
    <s v="No"/>
    <s v="Highway | Roadway Reconstruction"/>
    <s v="2 | Modernization"/>
    <s v="T055"/>
    <d v="2024-03-04T06:31:47"/>
    <x v="2"/>
    <x v="0"/>
  </r>
  <r>
    <s v="Complete"/>
    <n v="607538"/>
    <s v="112694"/>
    <s v="COLRAIN- INTERSECTION IMPROVEMENTS @ MAIN ROAD, JACKSONVILLE ROAD (ROUTE 112) &amp; GREENFIELD ROAD"/>
    <s v="1"/>
    <s v="STIP"/>
    <s v=" "/>
    <x v="0"/>
    <x v="0"/>
    <s v="COLRAIN"/>
    <s v="Franklin Region"/>
    <x v="3"/>
    <s v="Roadway Reconstruction"/>
    <s v="Contractor Field Completion"/>
    <s v=""/>
    <d v="2020-08-29T00:00:00"/>
    <s v="2020"/>
    <n v="1"/>
    <d v="2020-12-28T00:00:00"/>
    <d v="2021-02-26T00:00:00"/>
    <d v="2023-01-09T00:00:00"/>
    <n v="742"/>
    <s v="100% STATE"/>
    <s v="NFA - Site Specific"/>
    <s v="NFA"/>
    <n v="0"/>
    <n v="2575"/>
    <n v="0"/>
    <n v="0"/>
    <n v="0"/>
    <n v="0"/>
    <n v="0"/>
    <n v="2575"/>
    <n v="0"/>
    <n v="0"/>
    <n v="0"/>
    <n v="0"/>
    <n v="0"/>
    <n v="0"/>
    <n v="0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4-03-04T06:31:47"/>
    <x v="5"/>
    <x v="1"/>
  </r>
  <r>
    <s v="Complete"/>
    <n v="607538"/>
    <s v="112694"/>
    <s v="COLRAIN- INTERSECTION IMPROVEMENTS @ MAIN ROAD, JACKSONVILLE ROAD (ROUTE 112) &amp; GREENFIELD ROAD"/>
    <s v="1"/>
    <s v="STIP"/>
    <s v=" "/>
    <x v="0"/>
    <x v="0"/>
    <s v="COLRAIN"/>
    <s v="Franklin Region"/>
    <x v="3"/>
    <s v="Roadway Reconstruction"/>
    <s v="Contractor Field Completion"/>
    <s v=""/>
    <d v="2020-08-29T00:00:00"/>
    <s v="2020"/>
    <n v="1"/>
    <d v="2020-12-28T00:00:00"/>
    <d v="2021-02-26T00:00:00"/>
    <d v="2023-01-09T00:00:00"/>
    <n v="742"/>
    <s v="FEDERAL AID"/>
    <s v="FA - Surface Trans. Block Grant (STBG)"/>
    <s v="STBG"/>
    <n v="0.8"/>
    <n v="1694681.72"/>
    <n v="0"/>
    <n v="0"/>
    <n v="0"/>
    <n v="0"/>
    <n v="0"/>
    <n v="1694681.72"/>
    <n v="0"/>
    <n v="0"/>
    <n v="0"/>
    <n v="0"/>
    <n v="0"/>
    <n v="0"/>
    <n v="0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4-03-04T06:31:47"/>
    <x v="5"/>
    <x v="0"/>
  </r>
  <r>
    <s v="Design"/>
    <n v="607541"/>
    <s v=""/>
    <s v="GEORGETOWN- BOXFORD- BORDER TO BOSTON TRAIL, FROM GEORGETOWN ROAD TO WEST MAIN STREET (ROUTE 97)"/>
    <s v="4"/>
    <s v="STIP"/>
    <s v=" "/>
    <x v="0"/>
    <x v="0"/>
    <s v="BOXFORD - GEORGETOWN"/>
    <s v="Merrimack Valley"/>
    <x v="6"/>
    <s v="Bikeways"/>
    <s v="Design"/>
    <s v="100C"/>
    <d v="2024-09-30T00:00:00"/>
    <s v="2024"/>
    <n v="0"/>
    <d v="2025-02-27T00:00:00"/>
    <d v="2025-04-28T00:00:00"/>
    <d v="2026-02-27T00:00:00"/>
    <n v="365"/>
    <s v="FEDERAL AID"/>
    <s v="FA - Congestion Mitigation/Air Quality (CMAQ)"/>
    <s v="CMQ"/>
    <n v="0.8"/>
    <n v="0"/>
    <n v="0"/>
    <n v="4610550.8439999996"/>
    <n v="0"/>
    <n v="4610550.8439999996"/>
    <n v="0"/>
    <n v="0"/>
    <n v="0"/>
    <n v="1257422.9575"/>
    <n v="3353127.8865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6"/>
    <x v="0"/>
  </r>
  <r>
    <s v="Design"/>
    <n v="607541"/>
    <s v=""/>
    <s v="GEORGETOWN- BOXFORD- BORDER TO BOSTON TRAIL, FROM GEORGETOWN ROAD TO WEST MAIN STREET (ROUTE 97)"/>
    <s v="4"/>
    <s v="STIP"/>
    <s v=" "/>
    <x v="0"/>
    <x v="0"/>
    <s v="BOXFORD - GEORGETOWN"/>
    <s v="Merrimack Valley"/>
    <x v="6"/>
    <s v="Bikeways"/>
    <s v="Design"/>
    <s v="100C"/>
    <d v="2024-09-30T00:00:00"/>
    <s v="2024"/>
    <n v="0"/>
    <d v="2025-02-27T00:00:00"/>
    <d v="2025-04-28T00:00:00"/>
    <d v="2026-02-27T00:00:00"/>
    <n v="365"/>
    <s v="100% STATE"/>
    <s v="NFA - Site Specific"/>
    <s v="NFA"/>
    <n v="0"/>
    <n v="0"/>
    <n v="0"/>
    <n v="38557.51"/>
    <n v="0"/>
    <n v="38557.51"/>
    <n v="0"/>
    <n v="0"/>
    <n v="0"/>
    <n v="10515.684499999999"/>
    <n v="28041.825499999999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6"/>
    <x v="1"/>
  </r>
  <r>
    <s v="Design"/>
    <n v="607542"/>
    <s v=""/>
    <s v="GEORGETOWN- NEWBURY- BORDER TO BOSTON TRAIL (NORTHERN GEORGETOWN TO BYFIELD SECTION)"/>
    <s v="4"/>
    <s v="STIP"/>
    <s v=" "/>
    <x v="0"/>
    <x v="0"/>
    <s v="GEORGETOWN - NEWBURY"/>
    <s v="Merrimack Valley"/>
    <x v="6"/>
    <s v="Bikeways"/>
    <s v="Design"/>
    <s v="25C"/>
    <d v="2026-01-03T00:00:00"/>
    <s v="2026"/>
    <n v="0"/>
    <d v="2026-06-02T00:00:00"/>
    <d v="2026-08-01T00:00:00"/>
    <d v="2027-12-01T00:00:00"/>
    <n v="547"/>
    <s v="FEDERAL AID"/>
    <s v="FA - Congestion Mitigation/Air Quality (CMAQ)"/>
    <s v="CMQ"/>
    <n v="0.8"/>
    <n v="0"/>
    <n v="0"/>
    <n v="6700400.4474999998"/>
    <n v="0"/>
    <n v="6700400.4474999998"/>
    <n v="0"/>
    <n v="0"/>
    <n v="0"/>
    <n v="0"/>
    <n v="0"/>
    <n v="4335553.2307000002"/>
    <n v="2364847.2168000001"/>
    <n v="0"/>
    <n v="0"/>
    <n v="0"/>
    <n v="0"/>
    <s v="    "/>
    <s v="    "/>
    <s v="Yes"/>
    <s v="28.5"/>
    <s v="Municipal"/>
    <s v="HWY"/>
    <n v="2"/>
    <s v="No"/>
    <s v="Highway | Bicycle and Pedestrian"/>
    <s v="3 | Expansion"/>
    <s v="T061"/>
    <d v="2024-03-04T06:31:47"/>
    <x v="6"/>
    <x v="0"/>
  </r>
  <r>
    <s v="Design"/>
    <n v="607542"/>
    <s v=""/>
    <s v="GEORGETOWN- NEWBURY- BORDER TO BOSTON TRAIL (NORTHERN GEORGETOWN TO BYFIELD SECTION)"/>
    <s v="4"/>
    <s v="STIP"/>
    <s v=" "/>
    <x v="0"/>
    <x v="0"/>
    <s v="GEORGETOWN - NEWBURY"/>
    <s v="Merrimack Valley"/>
    <x v="6"/>
    <s v="Bikeways"/>
    <s v="Design"/>
    <s v="25C"/>
    <d v="2026-01-03T00:00:00"/>
    <s v="2026"/>
    <n v="0"/>
    <d v="2026-06-02T00:00:00"/>
    <d v="2026-08-01T00:00:00"/>
    <d v="2027-12-01T00:00:00"/>
    <n v="547"/>
    <s v="100% STATE"/>
    <s v="NFA - Site Specific"/>
    <s v="NFA"/>
    <n v="0"/>
    <n v="0"/>
    <n v="0"/>
    <n v="60000"/>
    <n v="0"/>
    <n v="60000"/>
    <n v="0"/>
    <n v="0"/>
    <n v="0"/>
    <n v="0"/>
    <n v="0"/>
    <n v="38823.529399999999"/>
    <n v="21176.470600000001"/>
    <n v="0"/>
    <n v="0"/>
    <n v="0"/>
    <n v="0"/>
    <s v="    "/>
    <s v="    "/>
    <s v="Yes"/>
    <s v="28.5"/>
    <s v="Municipal"/>
    <s v="HWY"/>
    <n v="2"/>
    <s v="No"/>
    <s v="Highway | Bicycle and Pedestrian"/>
    <s v="3 | Expansion"/>
    <s v="T061"/>
    <d v="2024-03-04T06:31:47"/>
    <x v="6"/>
    <x v="1"/>
  </r>
  <r>
    <s v="Complete"/>
    <n v="607546"/>
    <s v="107937"/>
    <s v="DISTRICT 1- CULVERT AND DRAINAGE REPAIRS AT VARIOUS LOCATIONS ON I-90 (STRUCTURES UNDER 48 INCH DIAMETER)"/>
    <s v="1"/>
    <s v="FED MT, WT, WT MT"/>
    <s v=" "/>
    <x v="0"/>
    <x v="1"/>
    <s v="DISTRICT1"/>
    <s v="[District 1]"/>
    <x v="23"/>
    <s v=""/>
    <s v="Final"/>
    <s v=""/>
    <d v="2019-06-01T00:00:00"/>
    <s v="2019"/>
    <n v="1"/>
    <d v="2019-10-23T00:00:00"/>
    <d v="2019-12-22T00:00:00"/>
    <d v="2021-04-15T00:00:00"/>
    <n v="540"/>
    <s v="TURNPIKE WT"/>
    <s v="Tolls - Western Turnpike (WT) - Site Specific"/>
    <s v="NFA"/>
    <n v="0"/>
    <n v="2595452.2400000002"/>
    <n v="19146.7"/>
    <n v="450329.56"/>
    <n v="0"/>
    <n v="0"/>
    <n v="0"/>
    <n v="2595452.2400000002"/>
    <n v="19146.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07556"/>
    <s v="111498"/>
    <s v="AUBURN- BRIDGE REHABILITATION, A-17-046, I-90 INTERCHANGE 10 RAMP OVER ROUTE 12"/>
    <s v="3"/>
    <s v="WT"/>
    <s v=" "/>
    <x v="0"/>
    <x v="0"/>
    <s v="AUBURN"/>
    <s v="Central Mass"/>
    <x v="5"/>
    <s v="Bridge Repair &amp; Replacement"/>
    <s v="Active"/>
    <s v=""/>
    <d v="2020-06-06T00:00:00"/>
    <s v="2020"/>
    <n v="1"/>
    <d v="2020-09-02T00:00:00"/>
    <d v="2020-11-01T00:00:00"/>
    <d v="2025-04-10T00:00:00"/>
    <n v="1681"/>
    <s v="TURNPIKE WT"/>
    <s v="Tolls - Western Turnpike (WT) - Site Specific"/>
    <s v="NFA"/>
    <n v="0"/>
    <n v="5490964.8700000001"/>
    <n v="2366977"/>
    <n v="3429122.8"/>
    <n v="2306358.89"/>
    <n v="2306358.89"/>
    <n v="1114020.33"/>
    <n v="6604985.2000000002"/>
    <n v="3480997.33"/>
    <n v="1192338.56"/>
    <n v="0"/>
    <n v="0"/>
    <n v="0"/>
    <n v="0"/>
    <n v="1122763.909999999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1"/>
  </r>
  <r>
    <s v="Complete"/>
    <n v="607561"/>
    <s v="100201"/>
    <s v="ANDOVER- METHUEN- INTERSTATE MAINTENANCE &amp; RELATED WORK ON I-93"/>
    <s v="4"/>
    <s v="IM, STIP"/>
    <s v=" "/>
    <x v="0"/>
    <x v="0"/>
    <s v="ANDOVER - METHUEN"/>
    <s v="Merrimack Valley"/>
    <x v="9"/>
    <s v=""/>
    <s v="Substantially Complete"/>
    <s v=""/>
    <d v="2017-04-15T00:00:00"/>
    <s v="2017"/>
    <n v="1"/>
    <d v="2017-12-13T00:00:00"/>
    <d v="2018-02-11T00:00:00"/>
    <d v="2021-07-01T00:00:00"/>
    <n v="1296"/>
    <s v="100% STATE"/>
    <s v="NFA - Site Specific"/>
    <s v="NFA"/>
    <n v="0"/>
    <n v="2237704.59"/>
    <n v="0"/>
    <n v="235876.41"/>
    <n v="0"/>
    <n v="0"/>
    <n v="0"/>
    <n v="2237704.59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6"/>
    <x v="1"/>
  </r>
  <r>
    <s v="Complete"/>
    <n v="607561"/>
    <s v="100201"/>
    <s v="ANDOVER- METHUEN- INTERSTATE MAINTENANCE &amp; RELATED WORK ON I-93"/>
    <s v="4"/>
    <s v="IM, STIP"/>
    <s v=" "/>
    <x v="0"/>
    <x v="0"/>
    <s v="ANDOVER - METHUEN"/>
    <s v="Merrimack Valley"/>
    <x v="9"/>
    <s v=""/>
    <s v="Substantially Complete"/>
    <s v=""/>
    <d v="2017-04-15T00:00:00"/>
    <s v="2017"/>
    <n v="1"/>
    <d v="2017-12-13T00:00:00"/>
    <d v="2018-02-11T00:00:00"/>
    <d v="2021-07-01T00:00:00"/>
    <n v="1296"/>
    <s v="FEDERAL AID"/>
    <s v="STP TRANSPORTATION ENHANCEMENTS"/>
    <s v="STP"/>
    <n v="0.8"/>
    <n v="1032207.55"/>
    <n v="0"/>
    <n v="10404.379999999999"/>
    <n v="0"/>
    <n v="0"/>
    <n v="0"/>
    <n v="1032207.55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6"/>
    <x v="0"/>
  </r>
  <r>
    <s v="Complete"/>
    <n v="607561"/>
    <s v="100201"/>
    <s v="ANDOVER- METHUEN- INTERSTATE MAINTENANCE &amp; RELATED WORK ON I-93"/>
    <s v="4"/>
    <s v="IM, STIP"/>
    <s v=" "/>
    <x v="0"/>
    <x v="0"/>
    <s v="ANDOVER - METHUEN"/>
    <s v="Merrimack Valley"/>
    <x v="9"/>
    <s v=""/>
    <s v="Substantially Complete"/>
    <s v=""/>
    <d v="2017-04-15T00:00:00"/>
    <s v="2017"/>
    <n v="1"/>
    <d v="2017-12-13T00:00:00"/>
    <d v="2018-02-11T00:00:00"/>
    <d v="2021-07-01T00:00:00"/>
    <n v="1296"/>
    <s v="FEDERAL AID"/>
    <s v="FA - Ntl. Hwy Perform. Prgm (NHPP) - Interstate Maintenance"/>
    <s v="NHPP"/>
    <n v="0.9"/>
    <n v="17324828.309999999"/>
    <n v="35310.120000000003"/>
    <n v="4122.45"/>
    <n v="0"/>
    <n v="0"/>
    <n v="0"/>
    <n v="17324828.309999999"/>
    <n v="35310.12000000000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6"/>
    <x v="0"/>
  </r>
  <r>
    <s v="Design"/>
    <n v="607570"/>
    <s v=""/>
    <s v="LEE- BIKEWAY CONSTRUCTION, FROM STOCKBRIDGE T.L. TO WEST PARK STREET (PHASE 1)"/>
    <s v="1"/>
    <s v="STIP"/>
    <s v=" "/>
    <x v="0"/>
    <x v="0"/>
    <s v="LEE"/>
    <s v="Berkshire Region"/>
    <x v="6"/>
    <s v="Bikeways"/>
    <s v="Design"/>
    <s v="25C"/>
    <d v="2027-12-11T00:00:00"/>
    <s v="2028"/>
    <n v="0"/>
    <d v="2028-05-09T00:00:00"/>
    <d v="2028-07-08T00:00:00"/>
    <d v="2029-09-21T00:00:00"/>
    <n v="500"/>
    <s v="FEDERAL AID"/>
    <s v="FA - Congestion Mitigation/Air Quality (CMAQ)"/>
    <s v="CMQ"/>
    <n v="0.8"/>
    <n v="0"/>
    <n v="0"/>
    <n v="7181518.2400000002"/>
    <n v="0"/>
    <n v="5745214.5920000002"/>
    <n v="0"/>
    <n v="0"/>
    <n v="0"/>
    <n v="0"/>
    <n v="0"/>
    <n v="0"/>
    <n v="0"/>
    <n v="5745214.5920000002"/>
    <n v="1436303.648"/>
    <n v="0"/>
    <n v="0"/>
    <s v="    "/>
    <s v="    "/>
    <s v="Yes"/>
    <s v="28"/>
    <s v="Municipal"/>
    <s v="HWY"/>
    <n v="2"/>
    <s v="No"/>
    <s v="Highway | Bicycle and Pedestrian"/>
    <s v="3 | Expansion"/>
    <s v="T061"/>
    <d v="2024-03-04T06:31:47"/>
    <x v="9"/>
    <x v="0"/>
  </r>
  <r>
    <s v="Design"/>
    <n v="607570"/>
    <s v=""/>
    <s v="LEE- BIKEWAY CONSTRUCTION, FROM STOCKBRIDGE T.L. TO WEST PARK STREET (PHASE 1)"/>
    <s v="1"/>
    <s v="STIP"/>
    <s v=" "/>
    <x v="0"/>
    <x v="0"/>
    <s v="LEE"/>
    <s v="Berkshire Region"/>
    <x v="6"/>
    <s v="Bikeways"/>
    <s v="Design"/>
    <s v="25C"/>
    <d v="2027-12-11T00:00:00"/>
    <s v="2028"/>
    <n v="0"/>
    <d v="2028-05-09T00:00:00"/>
    <d v="2028-07-08T00:00:00"/>
    <d v="2029-09-21T00:00:00"/>
    <n v="500"/>
    <s v="100% STATE"/>
    <s v="NFA - Site Specific"/>
    <s v="NFA"/>
    <n v="0"/>
    <n v="0"/>
    <n v="0"/>
    <n v="15000"/>
    <n v="0"/>
    <n v="12000"/>
    <n v="0"/>
    <n v="0"/>
    <n v="0"/>
    <n v="0"/>
    <n v="0"/>
    <n v="0"/>
    <n v="0"/>
    <n v="12000"/>
    <n v="3000"/>
    <n v="0"/>
    <n v="0"/>
    <s v="    "/>
    <s v="    "/>
    <s v="Yes"/>
    <s v="28"/>
    <s v="Municipal"/>
    <s v="HWY"/>
    <n v="2"/>
    <s v="No"/>
    <s v="Highway | Bicycle and Pedestrian"/>
    <s v="3 | Expansion"/>
    <s v="T061"/>
    <d v="2024-03-04T06:31:47"/>
    <x v="9"/>
    <x v="1"/>
  </r>
  <r>
    <s v="Complete"/>
    <n v="607572"/>
    <s v="111307"/>
    <s v="TAUNTON- CORRIDOR IMPROVEMENTS &amp; RELATED WORK ON BROADWAY (ROUTE 138), FROM LEONARD STREET NORTHERLY TO PURCHASE STREET (PHASE 1)"/>
    <s v="5"/>
    <s v="STIP"/>
    <s v=" "/>
    <x v="0"/>
    <x v="0"/>
    <s v="TAUNTON"/>
    <s v="Southeastern Mass"/>
    <x v="2"/>
    <s v="Roadway Reconstruction"/>
    <s v="Substantially Complete"/>
    <s v=""/>
    <d v="2020-05-09T00:00:00"/>
    <s v="2020"/>
    <n v="1"/>
    <d v="2020-07-30T00:00:00"/>
    <d v="2020-09-28T00:00:00"/>
    <d v="2023-08-26T00:00:00"/>
    <n v="1122"/>
    <s v="100% STATE"/>
    <s v="NFA - Site Specific"/>
    <s v="NFA"/>
    <n v="0"/>
    <n v="31454.36"/>
    <n v="14058.12"/>
    <n v="79190.64"/>
    <n v="0"/>
    <n v="0"/>
    <n v="0"/>
    <n v="31454.36"/>
    <n v="14058.12"/>
    <n v="0"/>
    <n v="0"/>
    <n v="0"/>
    <n v="0"/>
    <n v="0"/>
    <n v="0"/>
    <n v="0"/>
    <n v="0"/>
    <s v="    "/>
    <s v="    "/>
    <s v="Yes"/>
    <s v="49.5"/>
    <s v="Municipal"/>
    <s v="HWY"/>
    <n v="3"/>
    <s v="No"/>
    <s v="Highway | Roadway Reconstruction"/>
    <s v="2 | Modernization"/>
    <s v="T055"/>
    <d v="2024-03-04T06:31:47"/>
    <x v="2"/>
    <x v="1"/>
  </r>
  <r>
    <s v="Complete"/>
    <n v="607572"/>
    <s v="111307"/>
    <s v="TAUNTON- CORRIDOR IMPROVEMENTS &amp; RELATED WORK ON BROADWAY (ROUTE 138), FROM LEONARD STREET NORTHERLY TO PURCHASE STREET (PHASE 1)"/>
    <s v="5"/>
    <s v="STIP"/>
    <s v=" "/>
    <x v="0"/>
    <x v="0"/>
    <s v="TAUNTON"/>
    <s v="Southeastern Mass"/>
    <x v="2"/>
    <s v="Roadway Reconstruction"/>
    <s v="Substantially Complete"/>
    <s v=""/>
    <d v="2020-05-09T00:00:00"/>
    <s v="2020"/>
    <n v="1"/>
    <d v="2020-07-30T00:00:00"/>
    <d v="2020-09-28T00:00:00"/>
    <d v="2023-08-26T00:00:00"/>
    <n v="1122"/>
    <s v="FEDERAL AID"/>
    <s v="FA - Trans. Alternative Prgm (TAP)"/>
    <s v="TAP"/>
    <n v="0.8"/>
    <n v="374241.9"/>
    <n v="0"/>
    <n v="23408.1"/>
    <n v="5572"/>
    <n v="5572"/>
    <n v="5572"/>
    <n v="379813.9"/>
    <n v="5572"/>
    <n v="0"/>
    <n v="0"/>
    <n v="0"/>
    <n v="0"/>
    <n v="0"/>
    <n v="17836.099999999999"/>
    <n v="0"/>
    <n v="0"/>
    <s v="    "/>
    <s v="    "/>
    <s v="Yes"/>
    <s v="49.5"/>
    <s v="Municipal"/>
    <s v="HWY"/>
    <n v="3"/>
    <s v="No"/>
    <s v="Highway | Roadway Reconstruction"/>
    <s v="2 | Modernization"/>
    <s v="T055"/>
    <d v="2024-03-04T06:31:47"/>
    <x v="2"/>
    <x v="0"/>
  </r>
  <r>
    <s v="Complete"/>
    <n v="607572"/>
    <s v="111307"/>
    <s v="TAUNTON- CORRIDOR IMPROVEMENTS &amp; RELATED WORK ON BROADWAY (ROUTE 138), FROM LEONARD STREET NORTHERLY TO PURCHASE STREET (PHASE 1)"/>
    <s v="5"/>
    <s v="STIP"/>
    <s v=" "/>
    <x v="0"/>
    <x v="0"/>
    <s v="TAUNTON"/>
    <s v="Southeastern Mass"/>
    <x v="2"/>
    <s v="Roadway Reconstruction"/>
    <s v="Substantially Complete"/>
    <s v=""/>
    <d v="2020-05-09T00:00:00"/>
    <s v="2020"/>
    <n v="1"/>
    <d v="2020-07-30T00:00:00"/>
    <d v="2020-09-28T00:00:00"/>
    <d v="2023-08-26T00:00:00"/>
    <n v="1122"/>
    <s v="FEDERAL AID"/>
    <s v="Surface Transportation Program"/>
    <s v="STP"/>
    <n v="0.8"/>
    <n v="6415793.75"/>
    <n v="305877.40000000002"/>
    <n v="95561.600000000006"/>
    <n v="0"/>
    <n v="0"/>
    <n v="0"/>
    <n v="6415793.75"/>
    <n v="305877.40000000002"/>
    <n v="0"/>
    <n v="0"/>
    <n v="0"/>
    <n v="0"/>
    <n v="0"/>
    <n v="0"/>
    <n v="0"/>
    <n v="0"/>
    <s v="    "/>
    <s v="    "/>
    <s v="Yes"/>
    <s v="49.5"/>
    <s v="Municipal"/>
    <s v="HWY"/>
    <n v="3"/>
    <s v="No"/>
    <s v="Highway | Roadway Reconstruction"/>
    <s v="2 | Modernization"/>
    <s v="T055"/>
    <d v="2024-03-04T06:31:47"/>
    <x v="2"/>
    <x v="0"/>
  </r>
  <r>
    <s v="Design"/>
    <n v="607597"/>
    <s v=""/>
    <s v="LEE- BRIDGE REPLACEMENT, L-05-004, MEADOW STREET OVER POWDER MILL BROOK"/>
    <s v="1"/>
    <s v="NGB, STIP"/>
    <s v=" "/>
    <x v="0"/>
    <x v="0"/>
    <s v="LEE"/>
    <s v="Berkshire Region"/>
    <x v="1"/>
    <s v="Bridge Repair &amp; Replacement"/>
    <s v="Design"/>
    <s v="75C"/>
    <d v="2024-07-20T00:00:00"/>
    <s v="2024"/>
    <n v="0"/>
    <d v="2024-12-17T00:00:00"/>
    <d v="2025-01-16T00:00:00"/>
    <d v="2025-01-16T00:00:00"/>
    <n v="30"/>
    <s v="100% STATE"/>
    <s v="NFA - Site Specific"/>
    <s v="NFA"/>
    <n v="0"/>
    <n v="0"/>
    <n v="0"/>
    <n v="34170"/>
    <n v="0"/>
    <n v="34170"/>
    <n v="0"/>
    <n v="0"/>
    <n v="0"/>
    <n v="3417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Design"/>
    <n v="607597"/>
    <s v=""/>
    <s v="LEE- BRIDGE REPLACEMENT, L-05-004, MEADOW STREET OVER POWDER MILL BROOK"/>
    <s v="1"/>
    <s v="NGB, STIP"/>
    <s v=" "/>
    <x v="0"/>
    <x v="0"/>
    <s v="LEE"/>
    <s v="Berkshire Region"/>
    <x v="1"/>
    <s v="Bridge Repair &amp; Replacement"/>
    <s v="Design"/>
    <s v="75C"/>
    <d v="2024-07-20T00:00:00"/>
    <s v="2024"/>
    <n v="0"/>
    <d v="2024-12-17T00:00:00"/>
    <d v="2025-01-16T00:00:00"/>
    <d v="2025-01-16T00:00:00"/>
    <n v="30"/>
    <s v="NGB - FA(GANs)"/>
    <s v="FA - Next Generation Bridge GANs"/>
    <s v="FA"/>
    <n v="0.8"/>
    <n v="0"/>
    <n v="0"/>
    <n v="3337359.0847999998"/>
    <n v="0"/>
    <n v="3337359.0847999998"/>
    <n v="0"/>
    <n v="0"/>
    <n v="0"/>
    <n v="3337359.0847999998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07610"/>
    <s v=""/>
    <s v="BUCKLAND- RECONSTRUCTION AND BICYCLE ACCOMMODATION ON ROUTE 112"/>
    <s v="1"/>
    <s v="STIP"/>
    <s v=" "/>
    <x v="0"/>
    <x v="0"/>
    <s v="BUCKLAND"/>
    <s v="Franklin Region"/>
    <x v="3"/>
    <s v="Roadway Reconstruction"/>
    <s v="Design"/>
    <s v="PRCApprove"/>
    <d v="2028-03-11T00:00:00"/>
    <s v="2028"/>
    <n v="0"/>
    <d v="2028-08-08T00:00:00"/>
    <d v="2028-10-07T00:00:00"/>
    <d v="2031-02-06T00:00:00"/>
    <n v="912"/>
    <s v="FEDERAL AID"/>
    <s v="FA - Congestion Mitigation/Air Quality (CMAQ)"/>
    <s v="CMQ"/>
    <n v="0.8"/>
    <n v="0"/>
    <n v="0"/>
    <n v="9113387.7449999992"/>
    <n v="0"/>
    <n v="2828292.7483999999"/>
    <n v="0"/>
    <n v="0"/>
    <n v="0"/>
    <n v="0"/>
    <n v="0"/>
    <n v="0"/>
    <n v="0"/>
    <n v="2828292.7483999999"/>
    <n v="6285094.9966000002"/>
    <n v="0"/>
    <n v="0"/>
    <s v="    "/>
    <s v="    "/>
    <s v="Yes"/>
    <s v="25.5"/>
    <s v="MassDOT"/>
    <s v="HWY"/>
    <n v="2"/>
    <s v="No"/>
    <s v="Highway | Roadway Reconstruction"/>
    <s v="2 | Modernization"/>
    <s v="T055"/>
    <d v="2024-03-04T06:31:47"/>
    <x v="5"/>
    <x v="0"/>
  </r>
  <r>
    <s v="Design"/>
    <n v="607610"/>
    <s v=""/>
    <s v="BUCKLAND- RECONSTRUCTION AND BICYCLE ACCOMMODATION ON ROUTE 112"/>
    <s v="1"/>
    <s v="STIP"/>
    <s v=" "/>
    <x v="0"/>
    <x v="0"/>
    <s v="BUCKLAND"/>
    <s v="Franklin Region"/>
    <x v="3"/>
    <s v="Roadway Reconstruction"/>
    <s v="Design"/>
    <s v="PRCApprove"/>
    <d v="2028-03-11T00:00:00"/>
    <s v="2028"/>
    <n v="0"/>
    <d v="2028-08-08T00:00:00"/>
    <d v="2028-10-07T00:00:00"/>
    <d v="2031-02-06T00:00:00"/>
    <n v="912"/>
    <s v="100% STATE"/>
    <s v="NFA - Site Specific"/>
    <s v="NFA"/>
    <n v="0"/>
    <n v="0"/>
    <n v="0"/>
    <n v="69730"/>
    <n v="0"/>
    <n v="21640.344799999999"/>
    <n v="0"/>
    <n v="0"/>
    <n v="0"/>
    <n v="0"/>
    <n v="0"/>
    <n v="0"/>
    <n v="0"/>
    <n v="21640.344799999999"/>
    <n v="48089.655200000001"/>
    <n v="0"/>
    <n v="0"/>
    <s v="    "/>
    <s v="    "/>
    <s v="Yes"/>
    <s v="25.5"/>
    <s v="MassDOT"/>
    <s v="HWY"/>
    <n v="2"/>
    <s v="No"/>
    <s v="Highway | Roadway Reconstruction"/>
    <s v="2 | Modernization"/>
    <s v="T055"/>
    <d v="2024-03-04T06:31:47"/>
    <x v="5"/>
    <x v="1"/>
  </r>
  <r>
    <s v="Complete"/>
    <n v="607642"/>
    <s v="86985"/>
    <s v="AUBURN- ROOF REPLACEMENT AT THE AUBURN I-90 (EB) MAINTENANCE FACILITY"/>
    <s v="3"/>
    <s v="WT"/>
    <s v=" "/>
    <x v="0"/>
    <x v="0"/>
    <s v="AUBURN"/>
    <s v="Central Mass"/>
    <x v="12"/>
    <s v="Facilities"/>
    <s v="Substantially Complete"/>
    <s v=""/>
    <d v="2015-03-14T00:00:00"/>
    <s v="2015"/>
    <n v="1"/>
    <d v="2015-08-18T00:00:00"/>
    <d v="2015-10-17T00:00:00"/>
    <d v="2015-11-30T00:00:00"/>
    <n v="104"/>
    <s v="TURNPIKE WT"/>
    <s v="Tolls - Western Turnpike (WT) - Site Specific"/>
    <s v="NFA"/>
    <n v="0"/>
    <n v="398025.04"/>
    <n v="2000"/>
    <n v="67719.960000000006"/>
    <n v="0"/>
    <n v="0"/>
    <n v="0"/>
    <n v="398025.04"/>
    <n v="200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7"/>
    <x v="1"/>
  </r>
  <r>
    <s v="Construction"/>
    <n v="607652"/>
    <s v="114626"/>
    <s v="EVERETT- RECONSTRUCTION OF FERRY STREET, SOUTH FERRY STREET AND A PORTION OF ELM STREET"/>
    <s v="4"/>
    <s v="AC, PODI, STIP"/>
    <s v=" "/>
    <x v="0"/>
    <x v="0"/>
    <s v="EVERETT"/>
    <s v="Boston Region"/>
    <x v="4"/>
    <s v="Roadway Reconstruction"/>
    <s v="Active"/>
    <s v=""/>
    <d v="2021-05-22T00:00:00"/>
    <s v="2021"/>
    <n v="1"/>
    <d v="2021-10-13T00:00:00"/>
    <d v="2021-12-12T00:00:00"/>
    <d v="2025-06-05T00:00:00"/>
    <n v="1331"/>
    <s v="FEDERAL AID"/>
    <s v="FA - Congestion Mitigation/Air Quality (CMAQ)"/>
    <s v="CMQ"/>
    <n v="0.8"/>
    <n v="773294.57"/>
    <n v="483106.19"/>
    <n v="1249055.43"/>
    <n v="1030265.515"/>
    <n v="1030265.515"/>
    <n v="411814.9068"/>
    <n v="1185109.4768000001"/>
    <n v="894921.09679999994"/>
    <n v="618450.60820000002"/>
    <n v="0"/>
    <n v="0"/>
    <n v="0"/>
    <n v="0"/>
    <n v="218789.91500000001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4-03-04T06:31:47"/>
    <x v="1"/>
    <x v="0"/>
  </r>
  <r>
    <s v="Construction"/>
    <n v="607652"/>
    <s v="114626"/>
    <s v="EVERETT- RECONSTRUCTION OF FERRY STREET, SOUTH FERRY STREET AND A PORTION OF ELM STREET"/>
    <s v="4"/>
    <s v="AC, PODI, STIP"/>
    <s v=" "/>
    <x v="0"/>
    <x v="0"/>
    <s v="EVERETT"/>
    <s v="Boston Region"/>
    <x v="4"/>
    <s v="Roadway Reconstruction"/>
    <s v="Active"/>
    <s v=""/>
    <d v="2021-05-22T00:00:00"/>
    <s v="2021"/>
    <n v="1"/>
    <d v="2021-10-13T00:00:00"/>
    <d v="2021-12-12T00:00:00"/>
    <d v="2025-06-05T00:00:00"/>
    <n v="1331"/>
    <s v="FEDERAL AID"/>
    <s v="FA - Hwy Safety Improvement Prgm (HSIP)"/>
    <s v="HSIP"/>
    <n v="0.9"/>
    <n v="1127400"/>
    <n v="509587"/>
    <n v="100"/>
    <n v="441419.63699999999"/>
    <n v="441419.63699999999"/>
    <n v="176443.04699999999"/>
    <n v="1303843.047"/>
    <n v="686030.04700000002"/>
    <n v="264976.59000000003"/>
    <n v="0"/>
    <n v="0"/>
    <n v="0"/>
    <n v="0"/>
    <n v="-441319.63699999999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4-03-04T06:31:47"/>
    <x v="1"/>
    <x v="0"/>
  </r>
  <r>
    <s v="Construction"/>
    <n v="607652"/>
    <s v="114626"/>
    <s v="EVERETT- RECONSTRUCTION OF FERRY STREET, SOUTH FERRY STREET AND A PORTION OF ELM STREET"/>
    <s v="4"/>
    <s v="AC, PODI, STIP"/>
    <s v=" "/>
    <x v="0"/>
    <x v="0"/>
    <s v="EVERETT"/>
    <s v="Boston Region"/>
    <x v="4"/>
    <s v="Roadway Reconstruction"/>
    <s v="Active"/>
    <s v=""/>
    <d v="2021-05-22T00:00:00"/>
    <s v="2021"/>
    <n v="1"/>
    <d v="2021-10-13T00:00:00"/>
    <d v="2021-12-12T00:00:00"/>
    <d v="2025-06-05T00:00:00"/>
    <n v="1331"/>
    <s v="100% STATE"/>
    <s v="NFA - Site Specific"/>
    <s v="NFA"/>
    <n v="0"/>
    <n v="299575.5"/>
    <n v="38702"/>
    <n v="154874.5"/>
    <n v="142429.32399999999"/>
    <n v="142429.32399999999"/>
    <n v="56931.458899999998"/>
    <n v="356506.95890000003"/>
    <n v="95633.458899999998"/>
    <n v="85497.865099999995"/>
    <n v="0"/>
    <n v="0"/>
    <n v="0"/>
    <n v="0"/>
    <n v="12445.175999999999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4-03-04T06:31:47"/>
    <x v="1"/>
    <x v="1"/>
  </r>
  <r>
    <s v="Construction"/>
    <n v="607652"/>
    <s v="114626"/>
    <s v="EVERETT- RECONSTRUCTION OF FERRY STREET, SOUTH FERRY STREET AND A PORTION OF ELM STREET"/>
    <s v="4"/>
    <s v="AC, PODI, STIP"/>
    <s v=" "/>
    <x v="0"/>
    <x v="0"/>
    <s v="EVERETT"/>
    <s v="Boston Region"/>
    <x v="4"/>
    <s v="Roadway Reconstruction"/>
    <s v="Active"/>
    <s v=""/>
    <d v="2021-05-22T00:00:00"/>
    <s v="2021"/>
    <n v="1"/>
    <d v="2021-10-13T00:00:00"/>
    <d v="2021-12-12T00:00:00"/>
    <d v="2025-06-05T00:00:00"/>
    <n v="1331"/>
    <s v="FEDERAL AID"/>
    <s v="FA - Trans. Alternative Prgm (TAP)"/>
    <s v="TAP"/>
    <n v="0.8"/>
    <n v="419320.01"/>
    <n v="328026.94"/>
    <n v="715329.99"/>
    <n v="686436.31440000003"/>
    <n v="686436.31429999997"/>
    <n v="274380.44140000001"/>
    <n v="693700.45140000002"/>
    <n v="602407.38140000007"/>
    <n v="412055.87290000002"/>
    <n v="0"/>
    <n v="0"/>
    <n v="0"/>
    <n v="0"/>
    <n v="28893.6757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4-03-04T06:31:47"/>
    <x v="1"/>
    <x v="0"/>
  </r>
  <r>
    <s v="Construction"/>
    <n v="607652"/>
    <s v="114626"/>
    <s v="EVERETT- RECONSTRUCTION OF FERRY STREET, SOUTH FERRY STREET AND A PORTION OF ELM STREET"/>
    <s v="4"/>
    <s v="AC, PODI, STIP"/>
    <s v=" "/>
    <x v="0"/>
    <x v="0"/>
    <s v="EVERETT"/>
    <s v="Boston Region"/>
    <x v="4"/>
    <s v="Roadway Reconstruction"/>
    <s v="Active"/>
    <s v=""/>
    <d v="2021-05-22T00:00:00"/>
    <s v="2021"/>
    <n v="1"/>
    <d v="2021-10-13T00:00:00"/>
    <d v="2021-12-12T00:00:00"/>
    <d v="2025-06-05T00:00:00"/>
    <n v="1331"/>
    <s v="FEDERAL AID"/>
    <s v="FA - Surface Trans. Block Grant (STBG)"/>
    <s v="STBG"/>
    <n v="0.8"/>
    <n v="16528101.630000001"/>
    <n v="7545425.3899999997"/>
    <n v="6998458.7199999997"/>
    <n v="8905230.8707999997"/>
    <n v="8905230.8707999997"/>
    <n v="3559574.4663999998"/>
    <n v="20087676.0964"/>
    <n v="11104999.8564"/>
    <n v="5345656.4044000003"/>
    <n v="0"/>
    <n v="0"/>
    <n v="0"/>
    <n v="0"/>
    <n v="-1906772.1507999999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4-03-04T06:31:47"/>
    <x v="1"/>
    <x v="0"/>
  </r>
  <r>
    <s v="Construction"/>
    <n v="607670"/>
    <s v="119537"/>
    <s v="BOSTON- SUPERSTRUCTURE REPLACEMENT, B-16-067 (3GV), MAFFA WAY &amp; B-16-068=S-17-027 (3GW), MYSTIC AVENUE OVER ORANGE &amp; MBTA/BMRR "/>
    <s v="6"/>
    <s v="D-B, PODI, STIP-AI"/>
    <s v=" "/>
    <x v="0"/>
    <x v="0"/>
    <s v="BOSTON"/>
    <s v="Boston Region"/>
    <x v="5"/>
    <s v="Bridge Repair &amp; Replacement"/>
    <s v="Active"/>
    <s v=""/>
    <d v="2022-07-30T00:00:00"/>
    <s v="2022"/>
    <n v="1"/>
    <d v="2023-04-03T00:00:00"/>
    <d v="2023-06-02T00:00:00"/>
    <d v="2026-12-30T00:00:00"/>
    <n v="1367"/>
    <s v="FEDERAL AID"/>
    <s v="FA - Congestion Mitigation/Air Quality (CMAQ)"/>
    <s v="CMQ"/>
    <n v="0.8"/>
    <n v="1472338.55"/>
    <n v="1140502.01"/>
    <n v="19534627.469999999"/>
    <n v="17979420.5156"/>
    <n v="17979420.5156"/>
    <n v="2982216.3664000002"/>
    <n v="4454554.9164000005"/>
    <n v="4122718.3764000004"/>
    <n v="5924337.2165999999"/>
    <n v="5938388.9538000003"/>
    <n v="3134477.9788000002"/>
    <n v="0"/>
    <n v="0"/>
    <n v="1555206.9543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Construction"/>
    <n v="607670"/>
    <s v="119537"/>
    <s v="BOSTON- SUPERSTRUCTURE REPLACEMENT, B-16-067 (3GV), MAFFA WAY &amp; B-16-068=S-17-027 (3GW), MYSTIC AVENUE OVER ORANGE &amp; MBTA/BMRR "/>
    <s v="6"/>
    <s v="D-B, PODI, STIP-AI"/>
    <s v=" "/>
    <x v="0"/>
    <x v="0"/>
    <s v="BOSTON"/>
    <s v="Boston Region"/>
    <x v="5"/>
    <s v="Bridge Repair &amp; Replacement"/>
    <s v="Active"/>
    <s v=""/>
    <d v="2022-07-30T00:00:00"/>
    <s v="2022"/>
    <n v="1"/>
    <d v="2023-04-03T00:00:00"/>
    <d v="2023-06-02T00:00:00"/>
    <d v="2026-12-30T00:00:00"/>
    <n v="1367"/>
    <s v="100% STATE"/>
    <s v="NFA - Site Specific"/>
    <s v="NFA"/>
    <n v="0"/>
    <n v="0"/>
    <n v="0"/>
    <n v="863665"/>
    <n v="859687.38020000001"/>
    <n v="859687.38029999996"/>
    <n v="142594.90580000001"/>
    <n v="142594.90580000001"/>
    <n v="142594.90580000001"/>
    <n v="283272.64150000003"/>
    <n v="283944.52639999997"/>
    <n v="149875.30660000001"/>
    <n v="0"/>
    <n v="0"/>
    <n v="3977.6197000000002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1"/>
  </r>
  <r>
    <s v="Construction"/>
    <n v="607670"/>
    <s v="119537"/>
    <s v="BOSTON- SUPERSTRUCTURE REPLACEMENT, B-16-067 (3GV), MAFFA WAY &amp; B-16-068=S-17-027 (3GW), MYSTIC AVENUE OVER ORANGE &amp; MBTA/BMRR "/>
    <s v="6"/>
    <s v="D-B, PODI, STIP-AI"/>
    <s v=" "/>
    <x v="0"/>
    <x v="0"/>
    <s v="BOSTON"/>
    <s v="Boston Region"/>
    <x v="5"/>
    <s v="Bridge Repair &amp; Replacement"/>
    <s v="Active"/>
    <s v=""/>
    <d v="2022-07-30T00:00:00"/>
    <s v="2022"/>
    <n v="1"/>
    <d v="2023-04-03T00:00:00"/>
    <d v="2023-06-02T00:00:00"/>
    <d v="2026-12-30T00:00:00"/>
    <n v="1367"/>
    <s v="FEDERAL AID"/>
    <s v="FA - Ntl. Hwy Perform. Prgm (NHPP) - On-System Bridge"/>
    <s v="NHPP"/>
    <n v="0.8"/>
    <n v="5490220"/>
    <n v="5024182"/>
    <n v="22569091.600000001"/>
    <n v="29211805.1241"/>
    <n v="29211805.124200001"/>
    <n v="4845313.1878000004"/>
    <n v="10335533.187799999"/>
    <n v="9869495.1878000014"/>
    <n v="9625481.7619000003"/>
    <n v="9648312.1198999994"/>
    <n v="5092698.0546000004"/>
    <n v="0"/>
    <n v="0"/>
    <n v="-6642713.5241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Construction"/>
    <n v="607674"/>
    <s v="111658"/>
    <s v="BUCKLAND- CHARLEMONT- BRIDGE REHABILITATION, B-28-009=C-05-013, ST 2 OVER DEERFIELD RIVER"/>
    <s v="1"/>
    <s v="NFA CIP"/>
    <s v=" "/>
    <x v="0"/>
    <x v="0"/>
    <s v="BUCKLAND - CHARLEMONT"/>
    <s v="Franklin Region"/>
    <x v="5"/>
    <s v="Bridge Repair &amp; Replacement"/>
    <s v="Active"/>
    <s v=""/>
    <d v="2020-06-20T00:00:00"/>
    <s v="2020"/>
    <n v="1"/>
    <d v="2020-09-24T00:00:00"/>
    <d v="2020-11-23T00:00:00"/>
    <d v="2024-08-12T00:00:00"/>
    <n v="1418"/>
    <s v="100% STATE"/>
    <s v="NFA - Site Specific"/>
    <s v="NFA"/>
    <n v="0"/>
    <n v="12240720.439999999"/>
    <n v="1791607.56"/>
    <n v="1800593.03"/>
    <n v="1417801.43"/>
    <n v="1417801.43"/>
    <n v="1318936.94"/>
    <n v="13559657.380000001"/>
    <n v="3110544.5"/>
    <n v="98864.49"/>
    <n v="0"/>
    <n v="0"/>
    <n v="0"/>
    <n v="0"/>
    <n v="382791.6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5"/>
    <x v="1"/>
  </r>
  <r>
    <s v="Design"/>
    <n v="607675"/>
    <s v=""/>
    <s v="WILLIAMSBURG- BRIDGE REPLACEMENT, W-36-011 &amp; W-36-017, BRIDGE STREET OVER THE MILL RIVER AND SOUTH MAIN STREET OVER THE MILL RIVER"/>
    <s v="1"/>
    <s v="NGB, STIP"/>
    <s v=" "/>
    <x v="0"/>
    <x v="0"/>
    <s v="WILLIAMSBURG"/>
    <s v="Pioneer Valley"/>
    <x v="1"/>
    <s v="Bridge Repair &amp; Replacement"/>
    <s v="Design"/>
    <s v="25C"/>
    <d v="2026-01-10T00:00:00"/>
    <s v="2026"/>
    <n v="0"/>
    <d v="2026-06-09T00:00:00"/>
    <d v="2026-08-08T00:00:00"/>
    <d v="2029-06-08T00:00:00"/>
    <n v="1095"/>
    <s v="NGB - FA(GANs)"/>
    <s v="FA - Next Generation Bridge GANs"/>
    <s v="FA"/>
    <n v="0.8"/>
    <n v="0"/>
    <n v="0"/>
    <n v="12248083.012"/>
    <n v="0"/>
    <n v="12248083.0121"/>
    <n v="0"/>
    <n v="0"/>
    <n v="0"/>
    <n v="0"/>
    <n v="0"/>
    <n v="3849397.5181"/>
    <n v="4199342.7470000004"/>
    <n v="4199342.7470000004"/>
    <n v="-1E-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0"/>
  </r>
  <r>
    <s v="Design"/>
    <n v="607677"/>
    <s v=""/>
    <s v="LEE- BRIDGE REPLACEMENT, L-05-013, MILL STREET OVER WASHINGTON MOUNTAIN BROOK"/>
    <s v="1"/>
    <s v="NGB, STIP"/>
    <s v=" "/>
    <x v="0"/>
    <x v="0"/>
    <s v="LEE"/>
    <s v="Berkshire Region"/>
    <x v="1"/>
    <s v="Bridge Repair &amp; Replacement"/>
    <s v="Design"/>
    <s v="PRCApprove"/>
    <d v="2025-03-22T00:00:00"/>
    <s v="2025"/>
    <n v="0"/>
    <d v="2025-08-19T00:00:00"/>
    <d v="2025-10-18T00:00:00"/>
    <d v="2027-08-18T00:00:00"/>
    <n v="729"/>
    <s v="FEDERAL AID"/>
    <s v="FA - Other Federal Aid"/>
    <s v="FA"/>
    <n v="0.8"/>
    <n v="0"/>
    <n v="0"/>
    <n v="199056"/>
    <n v="0"/>
    <n v="199056"/>
    <n v="0"/>
    <n v="0"/>
    <n v="0"/>
    <n v="0"/>
    <n v="77891.478300000002"/>
    <n v="103855.3043"/>
    <n v="17309.217400000001"/>
    <n v="0"/>
    <n v="0"/>
    <n v="0"/>
    <n v="0"/>
    <s v="    "/>
    <s v="    "/>
    <s v="Yes"/>
    <s v=""/>
    <s v="MassDOT"/>
    <s v="HWY"/>
    <n v="3"/>
    <s v="Yes"/>
    <s v="Highway | Bridge"/>
    <s v="1 | Reliability"/>
    <s v="T070"/>
    <d v="2024-03-04T06:31:47"/>
    <x v="9"/>
    <x v="0"/>
  </r>
  <r>
    <s v="Design"/>
    <n v="607677"/>
    <s v=""/>
    <s v="LEE- BRIDGE REPLACEMENT, L-05-013, MILL STREET OVER WASHINGTON MOUNTAIN BROOK"/>
    <s v="1"/>
    <s v="NGB, STIP"/>
    <s v=" "/>
    <x v="0"/>
    <x v="0"/>
    <s v="LEE"/>
    <s v="Berkshire Region"/>
    <x v="1"/>
    <s v="Bridge Repair &amp; Replacement"/>
    <s v="Design"/>
    <s v="PRCApprove"/>
    <d v="2025-03-22T00:00:00"/>
    <s v="2025"/>
    <n v="0"/>
    <d v="2025-08-19T00:00:00"/>
    <d v="2025-10-18T00:00:00"/>
    <d v="2027-08-18T00:00:00"/>
    <n v="729"/>
    <s v="100% STATE"/>
    <s v="NFA - Site Specific"/>
    <s v="NFA"/>
    <n v="0"/>
    <n v="0"/>
    <n v="0"/>
    <n v="33000"/>
    <n v="0"/>
    <n v="33000"/>
    <n v="0"/>
    <n v="0"/>
    <n v="0"/>
    <n v="0"/>
    <n v="12913.0435"/>
    <n v="17217.391299999999"/>
    <n v="2869.5652"/>
    <n v="0"/>
    <n v="0"/>
    <n v="0"/>
    <n v="0"/>
    <s v="    "/>
    <s v="    "/>
    <s v="Yes"/>
    <s v=""/>
    <s v="MassDOT"/>
    <s v="HWY"/>
    <n v="3"/>
    <s v="Yes"/>
    <s v="Highway | Bridge"/>
    <s v="1 | Reliability"/>
    <s v="T070"/>
    <d v="2024-03-04T06:31:47"/>
    <x v="9"/>
    <x v="1"/>
  </r>
  <r>
    <s v="Design"/>
    <n v="607677"/>
    <s v=""/>
    <s v="LEE- BRIDGE REPLACEMENT, L-05-013, MILL STREET OVER WASHINGTON MOUNTAIN BROOK"/>
    <s v="1"/>
    <s v="NGB, STIP"/>
    <s v=" "/>
    <x v="0"/>
    <x v="0"/>
    <s v="LEE"/>
    <s v="Berkshire Region"/>
    <x v="1"/>
    <s v="Bridge Repair &amp; Replacement"/>
    <s v="Design"/>
    <s v="PRCApprove"/>
    <d v="2025-03-22T00:00:00"/>
    <s v="2025"/>
    <n v="0"/>
    <d v="2025-08-19T00:00:00"/>
    <d v="2025-10-18T00:00:00"/>
    <d v="2027-08-18T00:00:00"/>
    <n v="729"/>
    <s v="NGB - FA(GANs)"/>
    <s v="FA - Next Generation Bridge GANs"/>
    <s v="FA"/>
    <n v="0.8"/>
    <n v="0"/>
    <n v="0"/>
    <n v="5053400"/>
    <n v="0"/>
    <n v="5053400"/>
    <n v="0"/>
    <n v="0"/>
    <n v="0"/>
    <n v="0"/>
    <n v="1977417.3913"/>
    <n v="2636556.5216999999"/>
    <n v="439426.087"/>
    <n v="0"/>
    <n v="0"/>
    <n v="0"/>
    <n v="0"/>
    <s v="    "/>
    <s v="    "/>
    <s v="Yes"/>
    <s v=""/>
    <s v="MassDOT"/>
    <s v="HWY"/>
    <n v="3"/>
    <s v="Yes"/>
    <s v="Highway | Bridge"/>
    <s v="1 | Reliability"/>
    <s v="T070"/>
    <d v="2024-03-04T06:31:47"/>
    <x v="9"/>
    <x v="0"/>
  </r>
  <r>
    <s v="Design"/>
    <n v="607678"/>
    <s v=""/>
    <s v="HEATH- BRIDGE REPLACEMENT, H-14-007, JACKSONVILLE STREET (SR 8A) OVER THE WEST BRANCH BROOK"/>
    <s v="1"/>
    <s v="NGB, STIP"/>
    <s v=" "/>
    <x v="0"/>
    <x v="0"/>
    <s v="HEATH"/>
    <s v="Franklin Region"/>
    <x v="1"/>
    <s v="Bridge Repair &amp; Replacement"/>
    <s v="Design"/>
    <s v="100C"/>
    <d v="2024-08-17T00:00:00"/>
    <s v="2024"/>
    <n v="0"/>
    <d v="2025-01-14T00:00:00"/>
    <d v="2025-03-15T00:00:00"/>
    <d v="2028-10-08T00:00:00"/>
    <n v="1363"/>
    <s v="100% STATE"/>
    <s v="NFA - Site Specific"/>
    <s v="NFA"/>
    <n v="0"/>
    <n v="0"/>
    <n v="0"/>
    <n v="32636"/>
    <n v="0"/>
    <n v="32636.000100000001"/>
    <n v="0"/>
    <n v="0"/>
    <n v="0"/>
    <n v="2966.9090999999999"/>
    <n v="8900.7273000000005"/>
    <n v="8900.7273000000005"/>
    <n v="8900.7273000000005"/>
    <n v="2966.9090999999999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Design"/>
    <n v="607678"/>
    <s v=""/>
    <s v="HEATH- BRIDGE REPLACEMENT, H-14-007, JACKSONVILLE STREET (SR 8A) OVER THE WEST BRANCH BROOK"/>
    <s v="1"/>
    <s v="NGB, STIP"/>
    <s v=" "/>
    <x v="0"/>
    <x v="0"/>
    <s v="HEATH"/>
    <s v="Franklin Region"/>
    <x v="1"/>
    <s v="Bridge Repair &amp; Replacement"/>
    <s v="Design"/>
    <s v="100C"/>
    <d v="2024-08-17T00:00:00"/>
    <s v="2024"/>
    <n v="0"/>
    <d v="2025-01-14T00:00:00"/>
    <d v="2025-03-15T00:00:00"/>
    <d v="2028-10-08T00:00:00"/>
    <n v="1363"/>
    <s v="NGB - FA(GANs)"/>
    <s v="FA - Next Generation Bridge GANs"/>
    <s v="FA"/>
    <n v="0.8"/>
    <n v="0"/>
    <n v="0"/>
    <n v="5740655.6720000003"/>
    <n v="0"/>
    <n v="5740655.6721000001"/>
    <n v="0"/>
    <n v="0"/>
    <n v="0"/>
    <n v="521877.78840000002"/>
    <n v="1565633.3651000001"/>
    <n v="1565633.3651000001"/>
    <n v="1565633.3651000001"/>
    <n v="521877.78840000002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Construction"/>
    <n v="607680"/>
    <s v="124171"/>
    <s v="FITCHBURG- BRIDGE REHABILITATION, F-04-010, RIVER STREET (ST 31) OVER NORTH NASHUA RIVER"/>
    <s v="3"/>
    <s v="NFA CIP"/>
    <s v=" "/>
    <x v="0"/>
    <x v="0"/>
    <s v="FITCHBURG"/>
    <s v="Montachusett"/>
    <x v="5"/>
    <s v="Bridge Repair &amp; Replacement"/>
    <s v="Active"/>
    <s v=""/>
    <d v="2023-09-23T00:00:00"/>
    <s v="2023"/>
    <n v="1"/>
    <d v="2024-01-10T00:00:00"/>
    <d v="2024-03-10T00:00:00"/>
    <d v="2026-11-15T00:00:00"/>
    <n v="1040"/>
    <s v="100% STATE"/>
    <s v="NFA - Site Specific"/>
    <s v="NFA"/>
    <n v="0"/>
    <n v="0"/>
    <n v="0"/>
    <n v="7624909.54"/>
    <n v="6617500"/>
    <n v="6617500"/>
    <n v="1107500"/>
    <n v="1107500"/>
    <n v="1107500"/>
    <n v="2230000"/>
    <n v="2230000"/>
    <n v="1050000"/>
    <n v="0"/>
    <n v="0"/>
    <n v="1007409.5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0"/>
    <x v="1"/>
  </r>
  <r>
    <s v="Design"/>
    <n v="607684"/>
    <s v=""/>
    <s v="BRAINTREE- BRIDGE REPLACEMENT, B-21-017, WASHINGTON STREET (ST 37) OVER MBTA/CSX RAILROAD"/>
    <s v="6"/>
    <s v="NGB, STIP"/>
    <s v=" "/>
    <x v="0"/>
    <x v="0"/>
    <s v="BRAINTREE"/>
    <s v="Boston Region"/>
    <x v="1"/>
    <s v="Bridge Repair &amp; Replacement"/>
    <s v="Design"/>
    <s v="PRCApprove"/>
    <d v="2025-03-01T00:00:00"/>
    <s v="2025"/>
    <n v="0"/>
    <d v="2025-07-29T00:00:00"/>
    <d v="2025-09-27T00:00:00"/>
    <d v="2027-07-28T00:00:00"/>
    <n v="729"/>
    <s v="FEDERAL AID"/>
    <s v="FA - Other Federal Aid"/>
    <s v="FA"/>
    <n v="0.8"/>
    <n v="0"/>
    <n v="0"/>
    <n v="308000"/>
    <n v="0"/>
    <n v="308000"/>
    <n v="0"/>
    <n v="0"/>
    <n v="0"/>
    <n v="0"/>
    <n v="133913.0435"/>
    <n v="160695.65220000001"/>
    <n v="13391.3043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07684"/>
    <s v=""/>
    <s v="BRAINTREE- BRIDGE REPLACEMENT, B-21-017, WASHINGTON STREET (ST 37) OVER MBTA/CSX RAILROAD"/>
    <s v="6"/>
    <s v="NGB, STIP"/>
    <s v=" "/>
    <x v="0"/>
    <x v="0"/>
    <s v="BRAINTREE"/>
    <s v="Boston Region"/>
    <x v="1"/>
    <s v="Bridge Repair &amp; Replacement"/>
    <s v="Design"/>
    <s v="PRCApprove"/>
    <d v="2025-03-01T00:00:00"/>
    <s v="2025"/>
    <n v="0"/>
    <d v="2025-07-29T00:00:00"/>
    <d v="2025-09-27T00:00:00"/>
    <d v="2027-07-28T00:00:00"/>
    <n v="729"/>
    <s v="100% STATE"/>
    <s v="NFA - Site Specific"/>
    <s v="NFA"/>
    <n v="0"/>
    <n v="0"/>
    <n v="0"/>
    <n v="240000"/>
    <n v="0"/>
    <n v="240000"/>
    <n v="0"/>
    <n v="0"/>
    <n v="0"/>
    <n v="0"/>
    <n v="104347.82610000001"/>
    <n v="125217.3913"/>
    <n v="10434.7826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1"/>
  </r>
  <r>
    <s v="Design"/>
    <n v="607684"/>
    <s v=""/>
    <s v="BRAINTREE- BRIDGE REPLACEMENT, B-21-017, WASHINGTON STREET (ST 37) OVER MBTA/CSX RAILROAD"/>
    <s v="6"/>
    <s v="NGB, STIP"/>
    <s v=" "/>
    <x v="0"/>
    <x v="0"/>
    <s v="BRAINTREE"/>
    <s v="Boston Region"/>
    <x v="1"/>
    <s v="Bridge Repair &amp; Replacement"/>
    <s v="Design"/>
    <s v="PRCApprove"/>
    <d v="2025-03-01T00:00:00"/>
    <s v="2025"/>
    <n v="0"/>
    <d v="2025-07-29T00:00:00"/>
    <d v="2025-09-27T00:00:00"/>
    <d v="2027-07-28T00:00:00"/>
    <n v="729"/>
    <s v="NGB - FA(GANs)"/>
    <s v="FA - Next Generation Bridge GANs"/>
    <s v="FA"/>
    <n v="0.8"/>
    <n v="0"/>
    <n v="0"/>
    <n v="27296000"/>
    <n v="0"/>
    <n v="27296000"/>
    <n v="0"/>
    <n v="0"/>
    <n v="0"/>
    <n v="0"/>
    <n v="11867826.086999999"/>
    <n v="14241391.304300001"/>
    <n v="1186782.6087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Construction"/>
    <n v="607688"/>
    <s v="113891"/>
    <s v="MONSON- PALMER- BRIDGE REPLACEMENT, M-27-022=P-01-033, PARK ST/BOSTON ROAD EAST (US 20) OVER THE QUABOAG RIVER"/>
    <s v="2"/>
    <s v="RE-AD, STIP-AI"/>
    <s v=" "/>
    <x v="0"/>
    <x v="0"/>
    <s v="MONSON - PALMER"/>
    <s v="Pioneer Valley"/>
    <x v="1"/>
    <s v="Bridge Repair &amp; Replacement"/>
    <s v="Active"/>
    <s v=""/>
    <d v="2021-01-23T00:00:00"/>
    <s v="2021"/>
    <n v="1"/>
    <d v="2021-04-16T00:00:00"/>
    <d v="2021-06-15T00:00:00"/>
    <d v="2025-04-02T00:00:00"/>
    <n v="1447"/>
    <s v="100% STATE"/>
    <s v="NFA - Site Specific"/>
    <s v="NFA"/>
    <n v="0"/>
    <n v="617.76"/>
    <n v="324.3"/>
    <n v="128214.24"/>
    <n v="125813.9535"/>
    <n v="125813.9535"/>
    <n v="83236.070200000002"/>
    <n v="83853.830199999997"/>
    <n v="83560.370200000005"/>
    <n v="42577.883300000001"/>
    <n v="0"/>
    <n v="0"/>
    <n v="0"/>
    <n v="0"/>
    <n v="2400.2865000000002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Construction"/>
    <n v="607688"/>
    <s v="113891"/>
    <s v="MONSON- PALMER- BRIDGE REPLACEMENT, M-27-022=P-01-033, PARK ST/BOSTON ROAD EAST (US 20) OVER THE QUABOAG RIVER"/>
    <s v="2"/>
    <s v="RE-AD, STIP-AI"/>
    <s v=" "/>
    <x v="0"/>
    <x v="0"/>
    <s v="MONSON - PALMER"/>
    <s v="Pioneer Valley"/>
    <x v="1"/>
    <s v="Bridge Repair &amp; Replacement"/>
    <s v="Active"/>
    <s v=""/>
    <d v="2021-01-23T00:00:00"/>
    <s v="2021"/>
    <n v="1"/>
    <d v="2021-04-16T00:00:00"/>
    <d v="2021-06-15T00:00:00"/>
    <d v="2025-04-02T00:00:00"/>
    <n v="1447"/>
    <s v="FEDERAL AID"/>
    <s v="FA - Ntl. Hwy Perform. Prgm (NHPP) - On-System Bridge"/>
    <s v="NHPP"/>
    <n v="0.8"/>
    <n v="6840346.8300000001"/>
    <n v="2133677.77"/>
    <n v="1811614.34"/>
    <n v="2430186.0465000002"/>
    <n v="2430186.0465000002"/>
    <n v="1607763.9298"/>
    <n v="8448110.7598000001"/>
    <n v="3741441.6998000001"/>
    <n v="822422.11670000001"/>
    <n v="0"/>
    <n v="0"/>
    <n v="0"/>
    <n v="0"/>
    <n v="-618571.7064999999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nstruction"/>
    <n v="607690"/>
    <s v="122689"/>
    <s v="WEST SPRINGFIELD- BRIDGE PRESERVATION OF 7 BRIDGES ON I-90, FROM PIONEER VALLEY RAILROAD TO RIVERDALE ROAD (ROUTE 5)"/>
    <s v="2"/>
    <s v="WT"/>
    <s v=" "/>
    <x v="0"/>
    <x v="0"/>
    <s v="WEST SPRINGFIELD"/>
    <s v="Pioneer Valley"/>
    <x v="14"/>
    <s v=""/>
    <s v="Active"/>
    <s v=""/>
    <d v="2023-07-01T00:00:00"/>
    <s v="2023"/>
    <n v="1"/>
    <d v="2023-09-12T00:00:00"/>
    <d v="2023-11-11T00:00:00"/>
    <d v="2025-08-30T00:00:00"/>
    <n v="718"/>
    <s v="TURNPIKE WT"/>
    <s v="Tolls - Western Turnpike (WT) - Site Specific"/>
    <s v="NFA"/>
    <n v="0"/>
    <n v="493882.22"/>
    <n v="493882.22"/>
    <n v="5863263.5700000003"/>
    <n v="4823000"/>
    <n v="5863263.5700000003"/>
    <n v="1578000"/>
    <n v="2071882.22"/>
    <n v="2071882.22"/>
    <n v="3245000"/>
    <n v="1040263.57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1"/>
  </r>
  <r>
    <s v="Construction"/>
    <n v="607693"/>
    <s v="121541"/>
    <s v="CHICOPEE- LUDLOW- WILBRAHAM- RESURFACING &amp; RELATED WORK ON I-90 (MM 50.0 - 59.0) "/>
    <s v="2"/>
    <s v="WT"/>
    <s v=" "/>
    <x v="0"/>
    <x v="0"/>
    <s v="CHICOPEE - LUDLOW - WILBRAHAM"/>
    <s v="Pioneer Valley"/>
    <x v="9"/>
    <s v=""/>
    <s v="Active"/>
    <s v=""/>
    <d v="2023-03-04T00:00:00"/>
    <s v="2023"/>
    <n v="1"/>
    <d v="2023-07-20T00:00:00"/>
    <d v="2023-09-18T00:00:00"/>
    <d v="2027-07-15T00:00:00"/>
    <n v="1456"/>
    <s v="TURNPIKE WT"/>
    <s v="Tolls - Western Turnpike (WT) - Site Specific"/>
    <s v="NFA"/>
    <n v="0"/>
    <n v="386596.92"/>
    <n v="386596.92"/>
    <n v="45673445.549999997"/>
    <n v="15326000"/>
    <n v="45673445.549999997"/>
    <n v="7492000"/>
    <n v="7878596.9199999999"/>
    <n v="7878596.9199999999"/>
    <n v="7834000"/>
    <n v="18577403.079999998"/>
    <n v="11520000"/>
    <n v="250042.47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3"/>
    <x v="1"/>
  </r>
  <r>
    <s v="Design"/>
    <n v="607695"/>
    <s v=""/>
    <s v="CHICOPEE- FACILITY REPAIRS AT CHICOPEE MAINTENANCE BUILDING ALONG I-90"/>
    <s v="2"/>
    <s v="WT O&amp;M"/>
    <s v=" "/>
    <x v="0"/>
    <x v="0"/>
    <s v="CHICOPEE"/>
    <s v="Pioneer Valley"/>
    <x v="12"/>
    <s v="Facilities"/>
    <s v="Design"/>
    <s v="PRCApprove"/>
    <d v="2026-06-27T00:00:00"/>
    <s v="2026"/>
    <n v="0"/>
    <d v="2026-11-24T00:00:00"/>
    <d v="2027-01-23T00:00:00"/>
    <d v="2028-07-24T00:00:00"/>
    <n v="608"/>
    <s v="TURNPIKE WT"/>
    <s v="Tolls - Western Turnpike (WT) - Site Specific"/>
    <s v="NFA"/>
    <n v="0"/>
    <n v="0"/>
    <n v="0"/>
    <n v="2064900"/>
    <n v="0"/>
    <n v="2064900"/>
    <n v="0"/>
    <n v="0"/>
    <n v="0"/>
    <n v="0"/>
    <n v="0"/>
    <n v="652073.68420000002"/>
    <n v="1304147.3684"/>
    <n v="108678.9474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3"/>
    <x v="1"/>
  </r>
  <r>
    <s v="Complete"/>
    <n v="607719"/>
    <s v="111847"/>
    <s v="MIDDLEBOROUGH- INTERSECTION IMPROVEMENTS &amp; RELATED WORK AT JOHN GLASS SQUARE"/>
    <s v="5"/>
    <s v="STIP"/>
    <s v=" "/>
    <x v="0"/>
    <x v="0"/>
    <s v="MIDDLEBOROUGH"/>
    <s v="Southeastern Mass"/>
    <x v="3"/>
    <s v="Roadway Reconstruction"/>
    <s v="Contractor Field Completion"/>
    <s v=""/>
    <d v="2020-07-04T00:00:00"/>
    <s v="2020"/>
    <n v="1"/>
    <d v="2020-09-10T00:00:00"/>
    <d v="2020-11-09T00:00:00"/>
    <d v="2022-06-17T00:00:00"/>
    <n v="645"/>
    <s v="100% STATE"/>
    <s v="NFA - Site Specific"/>
    <s v="NFA"/>
    <n v="0"/>
    <n v="9578"/>
    <n v="0"/>
    <n v="0"/>
    <n v="-41.288800000000002"/>
    <n v="-41.288800000000002"/>
    <n v="-41.288800000000002"/>
    <n v="9536.7111999999997"/>
    <n v="-41.288800000000002"/>
    <n v="0"/>
    <n v="0"/>
    <n v="0"/>
    <n v="0"/>
    <n v="0"/>
    <n v="41.288800000000002"/>
    <n v="0"/>
    <n v="0"/>
    <s v="    "/>
    <s v="    "/>
    <s v="Yes"/>
    <s v="53.5"/>
    <s v="Municipal"/>
    <s v="HWY"/>
    <n v="2"/>
    <s v="No"/>
    <s v="Highway | Roadway Reconstruction"/>
    <s v="2 | Modernization"/>
    <s v="T055"/>
    <d v="2024-03-04T06:31:47"/>
    <x v="2"/>
    <x v="1"/>
  </r>
  <r>
    <s v="Complete"/>
    <n v="607719"/>
    <s v="111847"/>
    <s v="MIDDLEBOROUGH- INTERSECTION IMPROVEMENTS &amp; RELATED WORK AT JOHN GLASS SQUARE"/>
    <s v="5"/>
    <s v="STIP"/>
    <s v=" "/>
    <x v="0"/>
    <x v="0"/>
    <s v="MIDDLEBOROUGH"/>
    <s v="Southeastern Mass"/>
    <x v="3"/>
    <s v="Roadway Reconstruction"/>
    <s v="Contractor Field Completion"/>
    <s v=""/>
    <d v="2020-07-04T00:00:00"/>
    <s v="2020"/>
    <n v="1"/>
    <d v="2020-09-10T00:00:00"/>
    <d v="2020-11-09T00:00:00"/>
    <d v="2022-06-17T00:00:00"/>
    <n v="645"/>
    <s v="FEDERAL AID"/>
    <s v="FA - Surface Trans. Block Grant (STBG)"/>
    <s v="STBG"/>
    <n v="0.8"/>
    <n v="2637974.0099999998"/>
    <n v="0"/>
    <n v="0"/>
    <n v="-942.89120000000003"/>
    <n v="-942.89120000000003"/>
    <n v="-942.89120000000003"/>
    <n v="2637031.1187999998"/>
    <n v="-942.89120000000003"/>
    <n v="0"/>
    <n v="0"/>
    <n v="0"/>
    <n v="0"/>
    <n v="0"/>
    <n v="942.89120000000003"/>
    <n v="0"/>
    <n v="0"/>
    <s v="    "/>
    <s v="    "/>
    <s v="Yes"/>
    <s v="53.5"/>
    <s v="Municipal"/>
    <s v="HWY"/>
    <n v="2"/>
    <s v="No"/>
    <s v="Highway | Roadway Reconstruction"/>
    <s v="2 | Modernization"/>
    <s v="T055"/>
    <d v="2024-03-04T06:31:47"/>
    <x v="2"/>
    <x v="0"/>
  </r>
  <r>
    <s v="Complete"/>
    <n v="607736"/>
    <s v="109468"/>
    <s v="CHICOPEE- SOUTH HADLEY- SIGNAL &amp; INTERSECTION IMPROVEMENTS AT 13 INTERSECTIONS ALONG ROUTE 33 (MEMORIAL DRIVE), FROM FULLER ROAD TO ABBEY STREET"/>
    <s v="2"/>
    <s v="STIP"/>
    <s v=" "/>
    <x v="0"/>
    <x v="0"/>
    <s v="CHICOPEE - SOUTH HADLEY"/>
    <s v="Pioneer Valley"/>
    <x v="11"/>
    <s v="Intersection &amp; Safety"/>
    <s v="Substantially Complete"/>
    <s v=""/>
    <d v="2019-08-24T00:00:00"/>
    <s v="2019"/>
    <n v="1"/>
    <d v="2020-01-31T00:00:00"/>
    <d v="2020-03-31T00:00:00"/>
    <d v="2021-10-09T00:00:00"/>
    <n v="617"/>
    <s v="FEDERAL AID"/>
    <s v="FA - Hwy Safety Improvement Prgm (HSIP)"/>
    <s v="HSIP"/>
    <n v="0.9"/>
    <n v="4964442.51"/>
    <n v="57255.82"/>
    <n v="416956.49"/>
    <n v="0"/>
    <n v="0"/>
    <n v="0"/>
    <n v="4964442.51"/>
    <n v="57255.82"/>
    <n v="0"/>
    <n v="0"/>
    <n v="0"/>
    <n v="0"/>
    <n v="0"/>
    <n v="0"/>
    <n v="0"/>
    <n v="0"/>
    <s v="    "/>
    <s v="    "/>
    <s v="Yes"/>
    <s v="55.5"/>
    <s v="MassDOT"/>
    <s v="HWY"/>
    <n v="2"/>
    <s v="No"/>
    <s v="Highway | Intersection Improvements"/>
    <s v="2 | Modernization"/>
    <s v="T056"/>
    <d v="2024-03-04T06:31:47"/>
    <x v="3"/>
    <x v="0"/>
  </r>
  <r>
    <s v="Complete"/>
    <n v="607736"/>
    <s v="109468"/>
    <s v="CHICOPEE- SOUTH HADLEY- SIGNAL &amp; INTERSECTION IMPROVEMENTS AT 13 INTERSECTIONS ALONG ROUTE 33 (MEMORIAL DRIVE), FROM FULLER ROAD TO ABBEY STREET"/>
    <s v="2"/>
    <s v="STIP"/>
    <s v=" "/>
    <x v="0"/>
    <x v="0"/>
    <s v="CHICOPEE - SOUTH HADLEY"/>
    <s v="Pioneer Valley"/>
    <x v="11"/>
    <s v="Intersection &amp; Safety"/>
    <s v="Substantially Complete"/>
    <s v=""/>
    <d v="2019-08-24T00:00:00"/>
    <s v="2019"/>
    <n v="1"/>
    <d v="2020-01-31T00:00:00"/>
    <d v="2020-03-31T00:00:00"/>
    <d v="2021-10-09T00:00:00"/>
    <n v="617"/>
    <s v="100% STATE"/>
    <s v="NFA - Site Specific"/>
    <s v="NFA"/>
    <n v="0"/>
    <n v="744907.35"/>
    <n v="0"/>
    <n v="40226.65"/>
    <n v="0"/>
    <n v="0"/>
    <n v="0"/>
    <n v="744907.35"/>
    <n v="0"/>
    <n v="0"/>
    <n v="0"/>
    <n v="0"/>
    <n v="0"/>
    <n v="0"/>
    <n v="0"/>
    <n v="0"/>
    <n v="0"/>
    <s v="    "/>
    <s v="    "/>
    <s v="Yes"/>
    <s v="55.5"/>
    <s v="MassDOT"/>
    <s v="HWY"/>
    <n v="2"/>
    <s v="No"/>
    <s v="Highway | Intersection Improvements"/>
    <s v="2 | Modernization"/>
    <s v="T056"/>
    <d v="2024-03-04T06:31:47"/>
    <x v="3"/>
    <x v="1"/>
  </r>
  <r>
    <s v="Design"/>
    <n v="607748"/>
    <s v=""/>
    <s v="ACTON- INTERSECTION &amp; SIGNAL IMPROVEMENTS ON SR 2 &amp; SR 111 (MASSACHUSETTS AVENUE) AT PIPER ROAD &amp; TAYLOR ROAD"/>
    <s v="3"/>
    <s v="STIP"/>
    <s v=" "/>
    <x v="0"/>
    <x v="0"/>
    <s v="ACTON"/>
    <s v="Boston Region"/>
    <x v="11"/>
    <s v="Intersection &amp; Safety"/>
    <s v="Design"/>
    <s v="25C"/>
    <d v="2027-11-20T00:00:00"/>
    <s v="2028"/>
    <n v="0"/>
    <d v="2028-04-18T00:00:00"/>
    <d v="2028-06-17T00:00:00"/>
    <d v="2030-03-19T00:00:00"/>
    <n v="700"/>
    <s v="FEDERAL AID"/>
    <s v="FA - Hwy Safety Improvement Prgm (HSIP)"/>
    <s v="HSIP"/>
    <n v="0.9"/>
    <n v="0"/>
    <n v="0"/>
    <n v="10927000"/>
    <n v="0"/>
    <n v="6456863.6364000002"/>
    <n v="0"/>
    <n v="0"/>
    <n v="0"/>
    <n v="0"/>
    <n v="0"/>
    <n v="0"/>
    <n v="496681.81819999998"/>
    <n v="5960181.8181999996"/>
    <n v="4470136.3635999998"/>
    <n v="0"/>
    <n v="0"/>
    <s v="    "/>
    <s v="    "/>
    <s v="Yes"/>
    <s v="58"/>
    <s v="MassDOT"/>
    <s v="HWY"/>
    <n v="2"/>
    <s v="No"/>
    <s v="Highway | Intersection Improvements"/>
    <s v="2 | Modernization"/>
    <s v="T056"/>
    <d v="2024-03-04T06:31:47"/>
    <x v="1"/>
    <x v="0"/>
  </r>
  <r>
    <s v="Design"/>
    <n v="607748"/>
    <s v=""/>
    <s v="ACTON- INTERSECTION &amp; SIGNAL IMPROVEMENTS ON SR 2 &amp; SR 111 (MASSACHUSETTS AVENUE) AT PIPER ROAD &amp; TAYLOR ROAD"/>
    <s v="3"/>
    <s v="STIP"/>
    <s v=" "/>
    <x v="0"/>
    <x v="0"/>
    <s v="ACTON"/>
    <s v="Boston Region"/>
    <x v="11"/>
    <s v="Intersection &amp; Safety"/>
    <s v="Design"/>
    <s v="25C"/>
    <d v="2027-11-20T00:00:00"/>
    <s v="2028"/>
    <n v="0"/>
    <d v="2028-04-18T00:00:00"/>
    <d v="2028-06-17T00:00:00"/>
    <d v="2030-03-19T00:00:00"/>
    <n v="700"/>
    <s v="100% STATE"/>
    <s v="NFA - Site Specific"/>
    <s v="NFA"/>
    <n v="0"/>
    <n v="0"/>
    <n v="0"/>
    <n v="134189.5"/>
    <n v="0"/>
    <n v="79293.795400000003"/>
    <n v="0"/>
    <n v="0"/>
    <n v="0"/>
    <n v="0"/>
    <n v="0"/>
    <n v="0"/>
    <n v="6099.5227000000004"/>
    <n v="73194.272700000001"/>
    <n v="54895.704599999997"/>
    <n v="0"/>
    <n v="0"/>
    <s v="    "/>
    <s v="    "/>
    <s v="Yes"/>
    <s v="58"/>
    <s v="MassDOT"/>
    <s v="HWY"/>
    <n v="2"/>
    <s v="No"/>
    <s v="Highway | Intersection Improvements"/>
    <s v="2 | Modernization"/>
    <s v="T056"/>
    <d v="2024-03-04T06:31:47"/>
    <x v="1"/>
    <x v="1"/>
  </r>
  <r>
    <s v="Complete"/>
    <n v="607756"/>
    <s v="112228"/>
    <s v="GREAT BARRINGTON- INTERSECTION &amp; SIGNAL IMPROVEMENTS ON US 7 (SOUTH MAIN STREET) AT SR 23 &amp; SR 41 (MAPLE AVENUE)"/>
    <s v="1"/>
    <s v="STIP"/>
    <s v=" "/>
    <x v="0"/>
    <x v="0"/>
    <s v="GREAT BARRINGTON"/>
    <s v="Berkshire Region"/>
    <x v="2"/>
    <s v="Roadway Reconstruction"/>
    <s v="Contractor Field Completion"/>
    <s v=""/>
    <d v="2020-07-25T00:00:00"/>
    <s v="2020"/>
    <n v="1"/>
    <d v="2020-10-01T00:00:00"/>
    <d v="2020-11-30T00:00:00"/>
    <d v="2023-03-28T00:00:00"/>
    <n v="908"/>
    <s v="FEDERAL AID"/>
    <s v="FA - Hwy Safety Improvement Prgm (HSIP)"/>
    <s v="HSIP"/>
    <n v="0.9"/>
    <n v="1990876.26"/>
    <n v="14792.8"/>
    <n v="0.56000000000000005"/>
    <n v="0"/>
    <n v="0"/>
    <n v="0"/>
    <n v="1990876.26"/>
    <n v="14792.8"/>
    <n v="0"/>
    <n v="0"/>
    <n v="0"/>
    <n v="0"/>
    <n v="0"/>
    <n v="0"/>
    <n v="0"/>
    <n v="0"/>
    <s v="    "/>
    <s v="    "/>
    <s v="Yes"/>
    <s v="51.5"/>
    <s v="MassDOT"/>
    <s v="HWY"/>
    <n v="2"/>
    <s v="No"/>
    <s v="Highway | Roadway Reconstruction"/>
    <s v="2 | Modernization"/>
    <s v="T055"/>
    <d v="2024-03-04T06:31:47"/>
    <x v="9"/>
    <x v="0"/>
  </r>
  <r>
    <s v="Complete"/>
    <n v="607756"/>
    <s v="112228"/>
    <s v="GREAT BARRINGTON- INTERSECTION &amp; SIGNAL IMPROVEMENTS ON US 7 (SOUTH MAIN STREET) AT SR 23 &amp; SR 41 (MAPLE AVENUE)"/>
    <s v="1"/>
    <s v="STIP"/>
    <s v=" "/>
    <x v="0"/>
    <x v="0"/>
    <s v="GREAT BARRINGTON"/>
    <s v="Berkshire Region"/>
    <x v="2"/>
    <s v="Roadway Reconstruction"/>
    <s v="Contractor Field Completion"/>
    <s v=""/>
    <d v="2020-07-25T00:00:00"/>
    <s v="2020"/>
    <n v="1"/>
    <d v="2020-10-01T00:00:00"/>
    <d v="2020-11-30T00:00:00"/>
    <d v="2023-03-28T00:00:00"/>
    <n v="908"/>
    <s v="100% STATE"/>
    <s v="NFA - Site Specific"/>
    <s v="NFA"/>
    <n v="0"/>
    <n v="5358"/>
    <n v="0"/>
    <n v="32609.5"/>
    <n v="0"/>
    <n v="0"/>
    <n v="0"/>
    <n v="5358"/>
    <n v="0"/>
    <n v="0"/>
    <n v="0"/>
    <n v="0"/>
    <n v="0"/>
    <n v="0"/>
    <n v="0"/>
    <n v="0"/>
    <n v="0"/>
    <s v="    "/>
    <s v="    "/>
    <s v="Yes"/>
    <s v="51.5"/>
    <s v="MassDOT"/>
    <s v="HWY"/>
    <n v="2"/>
    <s v="No"/>
    <s v="Highway | Roadway Reconstruction"/>
    <s v="2 | Modernization"/>
    <s v="T055"/>
    <d v="2024-03-04T06:31:47"/>
    <x v="9"/>
    <x v="1"/>
  </r>
  <r>
    <s v="Complete"/>
    <n v="607761"/>
    <s v="114156"/>
    <s v="SWAMPSCOTT- INTERSECTION &amp; SIGNAL IMPROVEMENTS AT SR 1A (PARADISE ROAD) AT SWAMPSCOTT MALL"/>
    <s v="4"/>
    <s v="BDBA, STIP"/>
    <s v=" "/>
    <x v="0"/>
    <x v="0"/>
    <s v="SWAMPSCOTT"/>
    <s v="Boston Region"/>
    <x v="11"/>
    <s v="Intersection &amp; Safety"/>
    <s v="Full Beneficial Use"/>
    <s v=""/>
    <d v="2021-03-13T00:00:00"/>
    <s v="2021"/>
    <n v="1"/>
    <d v="2021-05-25T00:00:00"/>
    <d v="2021-07-24T00:00:00"/>
    <d v="2023-07-07T00:00:00"/>
    <n v="773"/>
    <s v="FEDERAL AID"/>
    <s v="FA - Hwy Safety Improvement Prgm (HSIP)"/>
    <s v="HSIP"/>
    <n v="0.9"/>
    <n v="1334770"/>
    <n v="111947.42"/>
    <n v="143667.23000000001"/>
    <n v="150"/>
    <n v="150"/>
    <n v="150"/>
    <n v="1334920"/>
    <n v="112097.42"/>
    <n v="0"/>
    <n v="0"/>
    <n v="0"/>
    <n v="0"/>
    <n v="0"/>
    <n v="143517.23000000001"/>
    <n v="0"/>
    <n v="0"/>
    <s v="    "/>
    <s v="    "/>
    <s v="Yes"/>
    <s v="50"/>
    <s v="MassDOT"/>
    <s v="HWY"/>
    <n v="2"/>
    <s v="No"/>
    <s v="Highway | Intersection Improvements"/>
    <s v="2 | Modernization"/>
    <s v="T056"/>
    <d v="2024-03-04T06:31:47"/>
    <x v="1"/>
    <x v="0"/>
  </r>
  <r>
    <s v="Complete"/>
    <n v="607761"/>
    <s v="114156"/>
    <s v="SWAMPSCOTT- INTERSECTION &amp; SIGNAL IMPROVEMENTS AT SR 1A (PARADISE ROAD) AT SWAMPSCOTT MALL"/>
    <s v="4"/>
    <s v="BDBA, STIP"/>
    <s v=" "/>
    <x v="0"/>
    <x v="0"/>
    <s v="SWAMPSCOTT"/>
    <s v="Boston Region"/>
    <x v="11"/>
    <s v="Intersection &amp; Safety"/>
    <s v="Full Beneficial Use"/>
    <s v=""/>
    <d v="2021-03-13T00:00:00"/>
    <s v="2021"/>
    <n v="1"/>
    <d v="2021-05-25T00:00:00"/>
    <d v="2021-07-24T00:00:00"/>
    <d v="2023-07-07T00:00:00"/>
    <n v="773"/>
    <s v="100% STATE"/>
    <s v="NFA - Site Specific"/>
    <s v="NFA"/>
    <n v="0"/>
    <n v="20327.68"/>
    <n v="6573.69"/>
    <n v="14747.32"/>
    <n v="14672.32"/>
    <n v="14672.32"/>
    <n v="14672.32"/>
    <n v="35000"/>
    <n v="21246.01"/>
    <n v="0"/>
    <n v="0"/>
    <n v="0"/>
    <n v="0"/>
    <n v="0"/>
    <n v="75"/>
    <n v="0"/>
    <n v="0"/>
    <s v="    "/>
    <s v="    "/>
    <s v="Yes"/>
    <s v="50"/>
    <s v="MassDOT"/>
    <s v="HWY"/>
    <n v="2"/>
    <s v="No"/>
    <s v="Highway | Intersection Improvements"/>
    <s v="2 | Modernization"/>
    <s v="T056"/>
    <d v="2024-03-04T06:31:47"/>
    <x v="1"/>
    <x v="1"/>
  </r>
  <r>
    <s v="Design"/>
    <n v="607764"/>
    <s v=""/>
    <s v="SHREWSBURY- INTERSECTION &amp; SIGNAL IMPROVEMENT AT US 20 (HARTFORD TURNPIKE) AT GRAFTON STREET"/>
    <s v="3"/>
    <s v="STIP"/>
    <s v=" "/>
    <x v="0"/>
    <x v="0"/>
    <s v="SHREWSBURY"/>
    <s v="Central Mass"/>
    <x v="11"/>
    <s v="Intersection &amp; Safety"/>
    <s v="Design"/>
    <s v="25C"/>
    <d v="2025-11-22T00:00:00"/>
    <s v="2026"/>
    <n v="0"/>
    <d v="2026-04-21T00:00:00"/>
    <d v="2026-06-20T00:00:00"/>
    <d v="2027-04-08T00:00:00"/>
    <n v="352"/>
    <s v="100% STATE"/>
    <s v="NFA - Site Specific"/>
    <s v="NFA"/>
    <n v="0"/>
    <n v="0"/>
    <n v="0"/>
    <n v="102000"/>
    <n v="0"/>
    <n v="102000"/>
    <n v="0"/>
    <n v="0"/>
    <n v="0"/>
    <n v="0"/>
    <n v="9272.7273000000005"/>
    <n v="92727.272700000001"/>
    <n v="0"/>
    <n v="0"/>
    <n v="0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4-03-04T06:31:47"/>
    <x v="7"/>
    <x v="1"/>
  </r>
  <r>
    <s v="Design"/>
    <n v="607764"/>
    <s v=""/>
    <s v="SHREWSBURY- INTERSECTION &amp; SIGNAL IMPROVEMENT AT US 20 (HARTFORD TURNPIKE) AT GRAFTON STREET"/>
    <s v="3"/>
    <s v="STIP"/>
    <s v=" "/>
    <x v="0"/>
    <x v="0"/>
    <s v="SHREWSBURY"/>
    <s v="Central Mass"/>
    <x v="11"/>
    <s v="Intersection &amp; Safety"/>
    <s v="Design"/>
    <s v="25C"/>
    <d v="2025-11-22T00:00:00"/>
    <s v="2026"/>
    <n v="0"/>
    <d v="2026-04-21T00:00:00"/>
    <d v="2026-06-20T00:00:00"/>
    <d v="2027-04-08T00:00:00"/>
    <n v="352"/>
    <s v="FEDERAL AID"/>
    <s v="FA - High Priority Projects (HPP) 2"/>
    <s v="HPP"/>
    <n v="0.8"/>
    <n v="0"/>
    <n v="0"/>
    <n v="9985409.9655000009"/>
    <n v="0"/>
    <n v="9985409.9655000009"/>
    <n v="0"/>
    <n v="0"/>
    <n v="0"/>
    <n v="0"/>
    <n v="907764.54229999997"/>
    <n v="9077645.4232000001"/>
    <n v="0"/>
    <n v="0"/>
    <n v="0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4-03-04T06:31:47"/>
    <x v="7"/>
    <x v="0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15"/>
    <s v="Other"/>
    <s v="Full Beneficial Use"/>
    <s v=""/>
    <d v="2021-03-20T00:00:00"/>
    <s v="2021"/>
    <n v="1"/>
    <d v="2021-06-08T00:00:00"/>
    <d v="2021-08-07T00:00:00"/>
    <d v="2023-12-18T00:00:00"/>
    <n v="923"/>
    <s v="FEDERAL AID"/>
    <s v="FA - Hwy Safety Improvement Prgm (HSIP)"/>
    <s v="HSIP"/>
    <n v="0.9"/>
    <n v="709412.96"/>
    <n v="272485.88"/>
    <n v="371684.51"/>
    <n v="123447.5791"/>
    <n v="123447.5791"/>
    <n v="123447.5791"/>
    <n v="832860.53910000005"/>
    <n v="395933.45909999998"/>
    <n v="0"/>
    <n v="0"/>
    <n v="0"/>
    <n v="0"/>
    <n v="0"/>
    <n v="248236.93090000001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4-03-04T06:31:47"/>
    <x v="3"/>
    <x v="0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15"/>
    <s v="Other"/>
    <s v="Full Beneficial Use"/>
    <s v=""/>
    <d v="2021-03-20T00:00:00"/>
    <s v="2021"/>
    <n v="1"/>
    <d v="2021-06-08T00:00:00"/>
    <d v="2021-08-07T00:00:00"/>
    <d v="2023-12-18T00:00:00"/>
    <n v="923"/>
    <s v="100% STATE"/>
    <s v="NFA - Site Specific"/>
    <s v="NFA"/>
    <n v="0"/>
    <n v="35270.5"/>
    <n v="5099.75"/>
    <n v="68532.98"/>
    <n v="1315.7312999999999"/>
    <n v="1315.7312999999999"/>
    <n v="1315.7312999999999"/>
    <n v="36586.231299999999"/>
    <n v="6415.4812999999995"/>
    <n v="0"/>
    <n v="0"/>
    <n v="0"/>
    <n v="0"/>
    <n v="0"/>
    <n v="67217.248699999996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4-03-04T06:31:47"/>
    <x v="3"/>
    <x v="1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15"/>
    <s v="Other"/>
    <s v="Full Beneficial Use"/>
    <s v=""/>
    <d v="2021-03-20T00:00:00"/>
    <s v="2021"/>
    <n v="1"/>
    <d v="2021-06-08T00:00:00"/>
    <d v="2021-08-07T00:00:00"/>
    <d v="2023-12-18T00:00:00"/>
    <n v="923"/>
    <s v="FEDERAL AID"/>
    <s v="FA - Trans. Alternative Prgm (TAP)"/>
    <s v="TAP"/>
    <n v="0.8"/>
    <n v="341678.02"/>
    <n v="297020.5"/>
    <n v="115401.68"/>
    <n v="109624.07550000001"/>
    <n v="109624.07550000001"/>
    <n v="109624.07550000001"/>
    <n v="451302.0955"/>
    <n v="406644.57550000004"/>
    <n v="0"/>
    <n v="0"/>
    <n v="0"/>
    <n v="0"/>
    <n v="0"/>
    <n v="5777.6045000000004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4-03-04T06:31:47"/>
    <x v="3"/>
    <x v="0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15"/>
    <s v="Other"/>
    <s v="Full Beneficial Use"/>
    <s v=""/>
    <d v="2021-03-20T00:00:00"/>
    <s v="2021"/>
    <n v="1"/>
    <d v="2021-06-08T00:00:00"/>
    <d v="2021-08-07T00:00:00"/>
    <d v="2023-12-18T00:00:00"/>
    <n v="923"/>
    <s v="FEDERAL AID"/>
    <s v="FA - Surface Trans. Block Grant (STBG)"/>
    <s v="STBG"/>
    <n v="0.8"/>
    <n v="5446580.9699999997"/>
    <n v="1677461.37"/>
    <n v="1213369.81"/>
    <n v="988612.61419999995"/>
    <n v="988612.61419999995"/>
    <n v="988612.61419999995"/>
    <n v="6435193.5842000004"/>
    <n v="2666073.9841999998"/>
    <n v="0"/>
    <n v="0"/>
    <n v="0"/>
    <n v="0"/>
    <n v="0"/>
    <n v="224757.19579999999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4-03-04T06:31:47"/>
    <x v="3"/>
    <x v="0"/>
  </r>
  <r>
    <s v="Construction"/>
    <n v="607777"/>
    <s v="124025"/>
    <s v="WATERTOWN- REHABILITATION OF MOUNT AUBURN STREET (ROUTE 16)"/>
    <s v="6"/>
    <s v="AC, PODI, STIP"/>
    <s v=" "/>
    <x v="0"/>
    <x v="0"/>
    <s v="WATERTOWN"/>
    <s v="Boston Region"/>
    <x v="3"/>
    <s v="Roadway Reconstruction"/>
    <s v="Executed"/>
    <s v=""/>
    <d v="2023-09-09T00:00:00"/>
    <s v="2023"/>
    <n v="1"/>
    <d v="2024-02-27T00:00:00"/>
    <d v="2024-04-27T00:00:00"/>
    <d v="2028-04-11T00:00:00"/>
    <n v="1505"/>
    <s v="FEDERAL AID"/>
    <s v="FA - Congestion Mitigation/Air Quality (CMAQ)"/>
    <s v="CMQ"/>
    <n v="0.8"/>
    <n v="0"/>
    <n v="0"/>
    <n v="14936873.6"/>
    <n v="0"/>
    <n v="14936873.6"/>
    <n v="1940000"/>
    <n v="1940000"/>
    <n v="1940000"/>
    <n v="3885000"/>
    <n v="3885000"/>
    <n v="3885000"/>
    <n v="1341873.6000000001"/>
    <n v="0"/>
    <n v="0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7777"/>
    <s v="124025"/>
    <s v="WATERTOWN- REHABILITATION OF MOUNT AUBURN STREET (ROUTE 16)"/>
    <s v="6"/>
    <s v="AC, PODI, STIP"/>
    <s v=" "/>
    <x v="0"/>
    <x v="0"/>
    <s v="WATERTOWN"/>
    <s v="Boston Region"/>
    <x v="3"/>
    <s v="Roadway Reconstruction"/>
    <s v="Executed"/>
    <s v=""/>
    <d v="2023-09-09T00:00:00"/>
    <s v="2023"/>
    <n v="1"/>
    <d v="2024-02-27T00:00:00"/>
    <d v="2024-04-27T00:00:00"/>
    <d v="2028-04-11T00:00:00"/>
    <n v="1505"/>
    <s v="FEDERAL AID"/>
    <s v="FA - Hwy Safety Improvement Prgm (HSIP)"/>
    <s v="HSIP"/>
    <n v="0.9"/>
    <n v="0"/>
    <n v="0"/>
    <n v="3032397.5"/>
    <n v="0"/>
    <n v="3032397.5"/>
    <n v="395000"/>
    <n v="395000"/>
    <n v="395000"/>
    <n v="790000"/>
    <n v="790000"/>
    <n v="790000"/>
    <n v="267397.5"/>
    <n v="0"/>
    <n v="0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7777"/>
    <s v="124025"/>
    <s v="WATERTOWN- REHABILITATION OF MOUNT AUBURN STREET (ROUTE 16)"/>
    <s v="6"/>
    <s v="AC, PODI, STIP"/>
    <s v=" "/>
    <x v="0"/>
    <x v="0"/>
    <s v="WATERTOWN"/>
    <s v="Boston Region"/>
    <x v="3"/>
    <s v="Roadway Reconstruction"/>
    <s v="Executed"/>
    <s v=""/>
    <d v="2023-09-09T00:00:00"/>
    <s v="2023"/>
    <n v="1"/>
    <d v="2024-02-27T00:00:00"/>
    <d v="2024-04-27T00:00:00"/>
    <d v="2028-04-11T00:00:00"/>
    <n v="1505"/>
    <s v="100% STATE"/>
    <s v="NFA - Site Specific"/>
    <s v="NFA"/>
    <n v="0"/>
    <n v="0"/>
    <n v="0"/>
    <n v="408112.5"/>
    <n v="0"/>
    <n v="408112.5"/>
    <n v="53000"/>
    <n v="53000"/>
    <n v="53000"/>
    <n v="106500"/>
    <n v="106500"/>
    <n v="106500"/>
    <n v="35612.5"/>
    <n v="0"/>
    <n v="0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4-03-04T06:31:47"/>
    <x v="1"/>
    <x v="1"/>
  </r>
  <r>
    <s v="Construction"/>
    <n v="607777"/>
    <s v="124025"/>
    <s v="WATERTOWN- REHABILITATION OF MOUNT AUBURN STREET (ROUTE 16)"/>
    <s v="6"/>
    <s v="AC, PODI, STIP"/>
    <s v=" "/>
    <x v="0"/>
    <x v="0"/>
    <s v="WATERTOWN"/>
    <s v="Boston Region"/>
    <x v="3"/>
    <s v="Roadway Reconstruction"/>
    <s v="Executed"/>
    <s v=""/>
    <d v="2023-09-09T00:00:00"/>
    <s v="2023"/>
    <n v="1"/>
    <d v="2024-02-27T00:00:00"/>
    <d v="2024-04-27T00:00:00"/>
    <d v="2028-04-11T00:00:00"/>
    <n v="1505"/>
    <s v="FEDERAL AID"/>
    <s v="FA - Surface Trans. Block Grant (STBG)"/>
    <s v="STBG"/>
    <n v="0.8"/>
    <n v="0"/>
    <n v="0"/>
    <n v="10596914.9"/>
    <n v="0"/>
    <n v="10596914.9"/>
    <n v="1375000"/>
    <n v="1375000"/>
    <n v="1375000"/>
    <n v="2756000"/>
    <n v="2756000"/>
    <n v="2756000"/>
    <n v="953914.9"/>
    <n v="0"/>
    <n v="0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4-03-04T06:31:47"/>
    <x v="1"/>
    <x v="0"/>
  </r>
  <r>
    <s v="Design"/>
    <n v="607818"/>
    <s v=""/>
    <s v="BROCKTON- INTERSECTION IMPROVEMENTS AT LYMAN STREET/GROVE STREET/SUMMER STREET &amp; REPLACEMENT OF GROVE STREET BRIDGE, B-25-005, OVER SALISBURY PLAIN RIVER"/>
    <s v="5"/>
    <s v="STIP"/>
    <s v=" "/>
    <x v="0"/>
    <x v="0"/>
    <s v="BROCKTON"/>
    <s v="Old Colony"/>
    <x v="11"/>
    <s v="Intersection &amp; Safety"/>
    <s v="Design"/>
    <s v="25C"/>
    <d v="2024-12-07T00:00:00"/>
    <s v="2025"/>
    <n v="0"/>
    <d v="2025-05-06T00:00:00"/>
    <d v="2025-07-05T00:00:00"/>
    <d v="2026-10-28T00:00:00"/>
    <n v="540"/>
    <s v="100% STATE"/>
    <s v="NFA - Site Specific"/>
    <s v="NFA"/>
    <n v="0"/>
    <n v="0"/>
    <n v="0"/>
    <n v="80451"/>
    <n v="0"/>
    <n v="80451"/>
    <n v="0"/>
    <n v="0"/>
    <n v="0"/>
    <n v="0"/>
    <n v="60338.25"/>
    <n v="20112.75"/>
    <n v="0"/>
    <n v="0"/>
    <n v="0"/>
    <n v="0"/>
    <n v="0"/>
    <s v="    "/>
    <s v="    "/>
    <s v="Yes"/>
    <s v="54.5"/>
    <s v="Municipal"/>
    <s v="HWY"/>
    <n v="2"/>
    <s v="No"/>
    <s v="Highway | Intersection Improvements"/>
    <s v="2 | Modernization"/>
    <s v="T056"/>
    <d v="2024-03-04T06:31:47"/>
    <x v="4"/>
    <x v="1"/>
  </r>
  <r>
    <s v="Design"/>
    <n v="607818"/>
    <s v=""/>
    <s v="BROCKTON- INTERSECTION IMPROVEMENTS AT LYMAN STREET/GROVE STREET/SUMMER STREET &amp; REPLACEMENT OF GROVE STREET BRIDGE, B-25-005, OVER SALISBURY PLAIN RIVER"/>
    <s v="5"/>
    <s v="STIP"/>
    <s v=" "/>
    <x v="0"/>
    <x v="0"/>
    <s v="BROCKTON"/>
    <s v="Old Colony"/>
    <x v="11"/>
    <s v="Intersection &amp; Safety"/>
    <s v="Design"/>
    <s v="25C"/>
    <d v="2024-12-07T00:00:00"/>
    <s v="2025"/>
    <n v="0"/>
    <d v="2025-05-06T00:00:00"/>
    <d v="2025-07-05T00:00:00"/>
    <d v="2026-10-28T00:00:00"/>
    <n v="540"/>
    <s v="FEDERAL AID"/>
    <s v="FA - Surface Trans. Block Grant (STBG)"/>
    <s v="STBG"/>
    <n v="0.8"/>
    <n v="0"/>
    <n v="0"/>
    <n v="6297450.5199999996"/>
    <n v="0"/>
    <n v="6297450.5199999996"/>
    <n v="0"/>
    <n v="0"/>
    <n v="0"/>
    <n v="0"/>
    <n v="4723087.8899999997"/>
    <n v="1574362.63"/>
    <n v="0"/>
    <n v="0"/>
    <n v="0"/>
    <n v="0"/>
    <n v="0"/>
    <s v="    "/>
    <s v="    "/>
    <s v="Yes"/>
    <s v="54.5"/>
    <s v="Municipal"/>
    <s v="HWY"/>
    <n v="2"/>
    <s v="No"/>
    <s v="Highway | Intersection Improvements"/>
    <s v="2 | Modernization"/>
    <s v="T056"/>
    <d v="2024-03-04T06:31:47"/>
    <x v="4"/>
    <x v="0"/>
  </r>
  <r>
    <s v="Construction"/>
    <n v="607822"/>
    <s v="120138"/>
    <s v="NORTON- MANSFIELD- RAIL TRAIL EXTENSION (WORLD WAR II VETERANS TRAIL)"/>
    <s v="5"/>
    <s v="STIP"/>
    <s v=" "/>
    <x v="0"/>
    <x v="0"/>
    <s v="MANSFIELD - NORTON"/>
    <s v="Southeastern Mass"/>
    <x v="6"/>
    <s v="Bikeways"/>
    <s v="Active"/>
    <s v=""/>
    <d v="2022-09-03T00:00:00"/>
    <s v="2022"/>
    <n v="1"/>
    <d v="2022-11-21T00:00:00"/>
    <d v="2023-01-20T00:00:00"/>
    <d v="2025-06-13T00:00:00"/>
    <n v="935"/>
    <s v="FEDERAL AID"/>
    <s v="FA - Congestion Mitigation/Air Quality (CMAQ)"/>
    <s v="CMQ"/>
    <n v="0.8"/>
    <n v="2497191.37"/>
    <n v="1704959.73"/>
    <n v="3154772.95"/>
    <n v="3018764.9753"/>
    <n v="3018764.9753999999"/>
    <n v="544953.79709999997"/>
    <n v="3042145.1671000002"/>
    <n v="2249913.5271000001"/>
    <n v="2473811.1782999998"/>
    <n v="0"/>
    <n v="0"/>
    <n v="0"/>
    <n v="0"/>
    <n v="136007.97459999999"/>
    <n v="0"/>
    <n v="0"/>
    <s v="    "/>
    <s v="    "/>
    <s v="Yes"/>
    <s v="24"/>
    <s v="Municipal"/>
    <s v="HWY"/>
    <n v="2"/>
    <s v="No"/>
    <s v="Highway | Bicycle and Pedestrian"/>
    <s v="3 | Expansion"/>
    <s v="T061"/>
    <d v="2024-03-04T06:31:47"/>
    <x v="2"/>
    <x v="0"/>
  </r>
  <r>
    <s v="Construction"/>
    <n v="607822"/>
    <s v="120138"/>
    <s v="NORTON- MANSFIELD- RAIL TRAIL EXTENSION (WORLD WAR II VETERANS TRAIL)"/>
    <s v="5"/>
    <s v="STIP"/>
    <s v=" "/>
    <x v="0"/>
    <x v="0"/>
    <s v="MANSFIELD - NORTON"/>
    <s v="Southeastern Mass"/>
    <x v="6"/>
    <s v="Bikeways"/>
    <s v="Active"/>
    <s v=""/>
    <d v="2022-09-03T00:00:00"/>
    <s v="2022"/>
    <n v="1"/>
    <d v="2022-11-21T00:00:00"/>
    <d v="2023-01-20T00:00:00"/>
    <d v="2025-06-13T00:00:00"/>
    <n v="935"/>
    <s v="100% STATE"/>
    <s v="NFA - Site Specific"/>
    <s v="NFA"/>
    <n v="0"/>
    <n v="1578.2"/>
    <n v="573"/>
    <n v="52421.8"/>
    <n v="53435.024700000002"/>
    <n v="53435.024599999997"/>
    <n v="9646.2029000000002"/>
    <n v="11224.402899999999"/>
    <n v="10219.2029"/>
    <n v="43788.8217"/>
    <n v="0"/>
    <n v="0"/>
    <n v="0"/>
    <n v="0"/>
    <n v="-1013.2246"/>
    <n v="0"/>
    <n v="0"/>
    <s v="    "/>
    <s v="    "/>
    <s v="Yes"/>
    <s v="24"/>
    <s v="Municipal"/>
    <s v="HWY"/>
    <n v="2"/>
    <s v="No"/>
    <s v="Highway | Bicycle and Pedestrian"/>
    <s v="3 | Expansion"/>
    <s v="T061"/>
    <d v="2024-03-04T06:31:47"/>
    <x v="2"/>
    <x v="1"/>
  </r>
  <r>
    <s v="Design"/>
    <n v="607825"/>
    <s v=""/>
    <s v="WAREHAM- SHARED USE PATH CONSTRUCTION ADJACENT TO NARROWS ROAD AND MINOT AVENUE"/>
    <s v="5"/>
    <s v="STIP"/>
    <s v=" "/>
    <x v="0"/>
    <x v="0"/>
    <s v="WAREHAM"/>
    <s v="Southeastern Mass"/>
    <x v="6"/>
    <s v="Bikeways"/>
    <s v="Design"/>
    <s v="25C"/>
    <d v="2028-01-08T00:00:00"/>
    <s v="2028"/>
    <n v="0"/>
    <d v="2028-06-06T00:00:00"/>
    <d v="2028-08-05T00:00:00"/>
    <d v="2029-06-06T00:00:00"/>
    <n v="365"/>
    <s v="FEDERAL AID"/>
    <s v="FA - Congestion Mitigation/Air Quality (CMAQ)"/>
    <s v="CMQ"/>
    <n v="0.8"/>
    <n v="0"/>
    <n v="0"/>
    <n v="3682298.6329999999"/>
    <n v="0"/>
    <n v="3682298.6329999999"/>
    <n v="0"/>
    <n v="0"/>
    <n v="0"/>
    <n v="0"/>
    <n v="0"/>
    <n v="0"/>
    <n v="0"/>
    <n v="3682298.6329999999"/>
    <n v="0"/>
    <n v="0"/>
    <n v="0"/>
    <s v="    "/>
    <s v="    "/>
    <s v="Yes"/>
    <s v="38.5"/>
    <s v="Municipal"/>
    <s v="HWY"/>
    <n v="3"/>
    <s v="No"/>
    <s v="Highway | Bicycle and Pedestrian"/>
    <s v="3 | Expansion"/>
    <s v="T061"/>
    <d v="2024-03-04T06:31:47"/>
    <x v="2"/>
    <x v="0"/>
  </r>
  <r>
    <s v="Design"/>
    <n v="607825"/>
    <s v=""/>
    <s v="WAREHAM- SHARED USE PATH CONSTRUCTION ADJACENT TO NARROWS ROAD AND MINOT AVENUE"/>
    <s v="5"/>
    <s v="STIP"/>
    <s v=" "/>
    <x v="0"/>
    <x v="0"/>
    <s v="WAREHAM"/>
    <s v="Southeastern Mass"/>
    <x v="6"/>
    <s v="Bikeways"/>
    <s v="Design"/>
    <s v="25C"/>
    <d v="2028-01-08T00:00:00"/>
    <s v="2028"/>
    <n v="0"/>
    <d v="2028-06-06T00:00:00"/>
    <d v="2028-08-05T00:00:00"/>
    <d v="2029-06-06T00:00:00"/>
    <n v="365"/>
    <s v="100% STATE"/>
    <s v="NFA - Site Specific"/>
    <s v="NFA"/>
    <n v="0"/>
    <n v="0"/>
    <n v="0"/>
    <n v="138447.58350000001"/>
    <n v="0"/>
    <n v="138447.58350000001"/>
    <n v="0"/>
    <n v="0"/>
    <n v="0"/>
    <n v="0"/>
    <n v="0"/>
    <n v="0"/>
    <n v="0"/>
    <n v="138447.58350000001"/>
    <n v="0"/>
    <n v="0"/>
    <n v="0"/>
    <s v="    "/>
    <s v="    "/>
    <s v="Yes"/>
    <s v="38.5"/>
    <s v="Municipal"/>
    <s v="HWY"/>
    <n v="3"/>
    <s v="No"/>
    <s v="Highway | Bicycle and Pedestrian"/>
    <s v="3 | Expansion"/>
    <s v="T061"/>
    <d v="2024-03-04T06:31:47"/>
    <x v="2"/>
    <x v="1"/>
  </r>
  <r>
    <s v="Design"/>
    <n v="607825"/>
    <s v=""/>
    <s v="WAREHAM- SHARED USE PATH CONSTRUCTION ADJACENT TO NARROWS ROAD AND MINOT AVENUE"/>
    <s v="5"/>
    <s v="STIP"/>
    <s v=" "/>
    <x v="0"/>
    <x v="0"/>
    <s v="WAREHAM"/>
    <s v="Southeastern Mass"/>
    <x v="6"/>
    <s v="Bikeways"/>
    <s v="Design"/>
    <s v="25C"/>
    <d v="2028-01-08T00:00:00"/>
    <s v="2028"/>
    <n v="0"/>
    <d v="2028-06-06T00:00:00"/>
    <d v="2028-08-05T00:00:00"/>
    <d v="2029-06-06T00:00:00"/>
    <n v="365"/>
    <s v="FEDERAL AID"/>
    <s v="FA - Trans. Alternative Prgm (TAP)"/>
    <s v="TAP"/>
    <n v="0.8"/>
    <n v="0"/>
    <n v="0"/>
    <n v="3578115.8837000001"/>
    <n v="0"/>
    <n v="3578115.8837000001"/>
    <n v="0"/>
    <n v="0"/>
    <n v="0"/>
    <n v="0"/>
    <n v="0"/>
    <n v="0"/>
    <n v="0"/>
    <n v="3578115.8837000001"/>
    <n v="0"/>
    <n v="0"/>
    <n v="0"/>
    <s v="    "/>
    <s v="    "/>
    <s v="Yes"/>
    <s v="38.5"/>
    <s v="Municipal"/>
    <s v="HWY"/>
    <n v="3"/>
    <s v="No"/>
    <s v="Highway | Bicycle and Pedestrian"/>
    <s v="3 | Expansion"/>
    <s v="T061"/>
    <d v="2024-03-04T06:31:47"/>
    <x v="2"/>
    <x v="0"/>
  </r>
  <r>
    <s v="Complete"/>
    <n v="607855"/>
    <s v="113483"/>
    <s v="DISTRICT 1- SCHEDULED &amp; EMERGENCY SUBSTRUCTURE REPAIRS AT VARIOUS LOCATIONS"/>
    <s v="1"/>
    <s v="FED MT, NFA MT"/>
    <s v=" "/>
    <x v="1"/>
    <x v="1"/>
    <s v="DISTRICT1"/>
    <s v="[District 1]"/>
    <x v="10"/>
    <s v="Bridge Repair &amp; Replacement"/>
    <s v="Final"/>
    <s v=""/>
    <d v="2020-11-14T00:00:00"/>
    <s v="2021"/>
    <n v="1"/>
    <d v="2021-01-15T00:00:00"/>
    <d v="2021-03-16T00:00:00"/>
    <d v="2023-02-17T00:00:00"/>
    <n v="763"/>
    <s v="100% STATE"/>
    <s v="NFA - Open Ended"/>
    <s v="NFA"/>
    <n v="0"/>
    <n v="434569.7"/>
    <n v="788.03"/>
    <n v="33112.800000000003"/>
    <n v="0"/>
    <n v="0"/>
    <n v="0"/>
    <n v="434569.7"/>
    <n v="788.0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7860"/>
    <s v="105653"/>
    <s v="WHITMAN- TRAFFIC SIGNAL IMPROVEMENTS &amp; RELATED WORK ON BEDFORD STREET (ROUTE 18) AT 2 LOCATIONS:  AUBURN STREET (ROUTE 14) &amp; TEMPLE STREET (ROUTE 27)"/>
    <s v="5"/>
    <s v="STIP"/>
    <s v=" "/>
    <x v="0"/>
    <x v="0"/>
    <s v="WHITMAN"/>
    <s v="Old Colony"/>
    <x v="11"/>
    <s v="Intersection &amp; Safety"/>
    <s v="Contractor Field Completion"/>
    <s v=""/>
    <d v="2018-08-25T00:00:00"/>
    <s v="2018"/>
    <n v="1"/>
    <d v="2019-02-22T00:00:00"/>
    <d v="2019-04-23T00:00:00"/>
    <d v="2021-06-18T00:00:00"/>
    <n v="847"/>
    <s v="FEDERAL AID"/>
    <s v="FA - Congestion Mitigation/Air Quality (CMAQ)"/>
    <s v="CMQ"/>
    <n v="0.8"/>
    <n v="4335538.6399999997"/>
    <n v="0"/>
    <n v="0"/>
    <n v="0"/>
    <n v="0"/>
    <n v="0"/>
    <n v="4335538.6399999997"/>
    <n v="0"/>
    <n v="0"/>
    <n v="0"/>
    <n v="0"/>
    <n v="0"/>
    <n v="0"/>
    <n v="0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4-03-04T06:31:47"/>
    <x v="4"/>
    <x v="0"/>
  </r>
  <r>
    <s v="Complete"/>
    <n v="607860"/>
    <s v="105653"/>
    <s v="WHITMAN- TRAFFIC SIGNAL IMPROVEMENTS &amp; RELATED WORK ON BEDFORD STREET (ROUTE 18) AT 2 LOCATIONS:  AUBURN STREET (ROUTE 14) &amp; TEMPLE STREET (ROUTE 27)"/>
    <s v="5"/>
    <s v="STIP"/>
    <s v=" "/>
    <x v="0"/>
    <x v="0"/>
    <s v="WHITMAN"/>
    <s v="Old Colony"/>
    <x v="11"/>
    <s v="Intersection &amp; Safety"/>
    <s v="Contractor Field Completion"/>
    <s v=""/>
    <d v="2018-08-25T00:00:00"/>
    <s v="2018"/>
    <n v="1"/>
    <d v="2019-02-22T00:00:00"/>
    <d v="2019-04-23T00:00:00"/>
    <d v="2021-06-18T00:00:00"/>
    <n v="847"/>
    <s v="100% STATE"/>
    <s v="NFA - Other State Funds - Site Specific"/>
    <s v="NFA"/>
    <n v="0"/>
    <n v="82242.42"/>
    <n v="0"/>
    <n v="0"/>
    <n v="0"/>
    <n v="0"/>
    <n v="0"/>
    <n v="82242.42"/>
    <n v="0"/>
    <n v="0"/>
    <n v="0"/>
    <n v="0"/>
    <n v="0"/>
    <n v="0"/>
    <n v="0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4-03-04T06:31:47"/>
    <x v="4"/>
    <x v="1"/>
  </r>
  <r>
    <s v="Design"/>
    <n v="607871"/>
    <s v=""/>
    <s v="DARTMOUTH- CORRIDOR IMPROVEMENTS ON ROUTE 6, FROM FAUNCE CORNER ROAD TO HATHAWAY ROAD"/>
    <s v="5"/>
    <s v="STIP"/>
    <s v=" "/>
    <x v="0"/>
    <x v="0"/>
    <s v="DARTMOUTH"/>
    <s v="Southeastern Mass"/>
    <x v="2"/>
    <s v="Roadway Reconstruction"/>
    <s v="Design"/>
    <s v="75C"/>
    <d v="2024-12-07T00:00:00"/>
    <s v="2025"/>
    <n v="0"/>
    <d v="2025-05-06T00:00:00"/>
    <d v="2025-07-05T00:00:00"/>
    <d v="2030-10-17T00:00:00"/>
    <n v="1990"/>
    <s v="FEDERAL AID"/>
    <s v="FA - Congestion Mitigation/Air Quality (CMAQ)"/>
    <s v="CMQ"/>
    <n v="0.8"/>
    <n v="0"/>
    <n v="0"/>
    <n v="3705029.3280000002"/>
    <n v="0"/>
    <n v="2778771.9959999998"/>
    <n v="0"/>
    <n v="0"/>
    <n v="0"/>
    <n v="0"/>
    <n v="694692.99899999995"/>
    <n v="694692.99899999995"/>
    <n v="694692.99899999995"/>
    <n v="694692.99899999995"/>
    <n v="926257.33200000005"/>
    <n v="0"/>
    <n v="0"/>
    <s v="    "/>
    <s v="    "/>
    <s v="Yes"/>
    <s v="56.5"/>
    <s v="MassDOT"/>
    <s v="HWY"/>
    <n v="4"/>
    <s v="No"/>
    <s v="Highway | Roadway Reconstruction"/>
    <s v="2 | Modernization"/>
    <s v="T055"/>
    <d v="2024-03-04T06:31:47"/>
    <x v="2"/>
    <x v="0"/>
  </r>
  <r>
    <s v="Design"/>
    <n v="607871"/>
    <s v=""/>
    <s v="DARTMOUTH- CORRIDOR IMPROVEMENTS ON ROUTE 6, FROM FAUNCE CORNER ROAD TO HATHAWAY ROAD"/>
    <s v="5"/>
    <s v="STIP"/>
    <s v=" "/>
    <x v="0"/>
    <x v="0"/>
    <s v="DARTMOUTH"/>
    <s v="Southeastern Mass"/>
    <x v="2"/>
    <s v="Roadway Reconstruction"/>
    <s v="Design"/>
    <s v="75C"/>
    <d v="2024-12-07T00:00:00"/>
    <s v="2025"/>
    <n v="0"/>
    <d v="2025-05-06T00:00:00"/>
    <d v="2025-07-05T00:00:00"/>
    <d v="2030-10-17T00:00:00"/>
    <n v="1990"/>
    <s v="100% STATE"/>
    <s v="NFA - Site Specific"/>
    <s v="NFA"/>
    <n v="0"/>
    <n v="0"/>
    <n v="0"/>
    <n v="219501.4"/>
    <n v="0"/>
    <n v="164626.04999999999"/>
    <n v="0"/>
    <n v="0"/>
    <n v="0"/>
    <n v="0"/>
    <n v="41156.512499999997"/>
    <n v="41156.512499999997"/>
    <n v="41156.512499999997"/>
    <n v="41156.512499999997"/>
    <n v="54875.35"/>
    <n v="0"/>
    <n v="0"/>
    <s v="    "/>
    <s v="    "/>
    <s v="Yes"/>
    <s v="56.5"/>
    <s v="MassDOT"/>
    <s v="HWY"/>
    <n v="4"/>
    <s v="No"/>
    <s v="Highway | Roadway Reconstruction"/>
    <s v="2 | Modernization"/>
    <s v="T055"/>
    <d v="2024-03-04T06:31:47"/>
    <x v="2"/>
    <x v="1"/>
  </r>
  <r>
    <s v="Design"/>
    <n v="607871"/>
    <s v=""/>
    <s v="DARTMOUTH- CORRIDOR IMPROVEMENTS ON ROUTE 6, FROM FAUNCE CORNER ROAD TO HATHAWAY ROAD"/>
    <s v="5"/>
    <s v="STIP"/>
    <s v=" "/>
    <x v="0"/>
    <x v="0"/>
    <s v="DARTMOUTH"/>
    <s v="Southeastern Mass"/>
    <x v="2"/>
    <s v="Roadway Reconstruction"/>
    <s v="Design"/>
    <s v="75C"/>
    <d v="2024-12-07T00:00:00"/>
    <s v="2025"/>
    <n v="0"/>
    <d v="2025-05-06T00:00:00"/>
    <d v="2025-07-05T00:00:00"/>
    <d v="2030-10-17T00:00:00"/>
    <n v="1990"/>
    <s v="FEDERAL AID"/>
    <s v="FA - Surface Trans. Block Grant (STBG)"/>
    <s v="STBG"/>
    <n v="0.8"/>
    <n v="0"/>
    <n v="0"/>
    <n v="8014602.9100000001"/>
    <n v="0"/>
    <n v="6010952.1824000003"/>
    <n v="0"/>
    <n v="0"/>
    <n v="0"/>
    <n v="0"/>
    <n v="1502738.0456000001"/>
    <n v="1502738.0456000001"/>
    <n v="1502738.0456000001"/>
    <n v="1502738.0456000001"/>
    <n v="2003650.7276000001"/>
    <n v="0"/>
    <n v="0"/>
    <s v="    "/>
    <s v="    "/>
    <s v="Yes"/>
    <s v="56.5"/>
    <s v="MassDOT"/>
    <s v="HWY"/>
    <n v="4"/>
    <s v="No"/>
    <s v="Highway | Roadway Reconstruction"/>
    <s v="2 | Modernization"/>
    <s v="T055"/>
    <d v="2024-03-04T06:31:47"/>
    <x v="2"/>
    <x v="0"/>
  </r>
  <r>
    <s v="Construction"/>
    <n v="607883"/>
    <s v="101096"/>
    <s v="BOSTON- MISCELLANEOUS RAMPS MICROSILICA OVERLAY REPLACEMENT ON I-90 &amp; I-93 (CRC 28) CONTRACT 1"/>
    <s v="6"/>
    <s v="CRC"/>
    <s v=" "/>
    <x v="0"/>
    <x v="0"/>
    <s v="BOSTON"/>
    <s v="Boston Region"/>
    <x v="17"/>
    <s v="Other"/>
    <s v="Active"/>
    <s v=""/>
    <d v="2018-01-13T00:00:00"/>
    <s v="2018"/>
    <n v="1"/>
    <d v="2018-11-15T00:00:00"/>
    <d v="2019-01-14T00:00:00"/>
    <d v="2023-06-30T00:00:00"/>
    <n v="1688"/>
    <s v="TURNPIKE MHS"/>
    <s v="Tolls - Metro. Hwy System (MHS) - Site Specific"/>
    <s v="NFA"/>
    <n v="0"/>
    <n v="3675771.49"/>
    <n v="795601.85"/>
    <n v="188574.43"/>
    <n v="0"/>
    <n v="0"/>
    <n v="0"/>
    <n v="3675771.49"/>
    <n v="795601.8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nstruction"/>
    <n v="607883"/>
    <s v="101096"/>
    <s v="BOSTON- MISCELLANEOUS RAMPS MICROSILICA OVERLAY REPLACEMENT ON I-90 &amp; I-93 (CRC 28) CONTRACT 1"/>
    <s v="6"/>
    <s v="CRC"/>
    <s v=" "/>
    <x v="0"/>
    <x v="0"/>
    <s v="BOSTON"/>
    <s v="Boston Region"/>
    <x v="17"/>
    <s v="Other"/>
    <s v="Active"/>
    <s v=""/>
    <d v="2018-01-13T00:00:00"/>
    <s v="2018"/>
    <n v="1"/>
    <d v="2018-11-15T00:00:00"/>
    <d v="2019-01-14T00:00:00"/>
    <d v="2023-06-30T00:00:00"/>
    <n v="1688"/>
    <s v="CARM/APP"/>
    <s v="Trust - CA/T Repair and Maint. (CARM)"/>
    <s v="TRUST"/>
    <n v="0"/>
    <n v="3499210.71"/>
    <n v="777409.45"/>
    <n v="365135.21"/>
    <n v="0"/>
    <n v="0"/>
    <n v="0"/>
    <n v="3499210.71"/>
    <n v="777409.4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Design"/>
    <n v="607887"/>
    <s v=""/>
    <s v="LOWELL- ROURKE BRIDGE REPLACEMENT, L-15-088, WOOD STREET EXTENSION OVER BOSTON AND MAINE RAILROAD AND MERRIMACK RIVER"/>
    <s v="4"/>
    <s v="D-B, H-Risk, PODI, STIP"/>
    <s v=" "/>
    <x v="0"/>
    <x v="0"/>
    <s v="LOWELL"/>
    <s v="Northern Middlesex"/>
    <x v="1"/>
    <s v="Bridge Repair &amp; Replacement"/>
    <s v="Design"/>
    <s v="25C"/>
    <d v="2024-09-14T00:00:00"/>
    <s v="2024"/>
    <n v="0"/>
    <d v="2025-04-02T00:00:00"/>
    <d v="2025-06-01T00:00:00"/>
    <d v="2028-04-06T00:00:00"/>
    <n v="1100"/>
    <s v="100% STATE"/>
    <s v="NFA - Site Specific"/>
    <s v="NFA"/>
    <n v="0"/>
    <n v="0"/>
    <n v="0"/>
    <n v="388408.32000000001"/>
    <n v="0"/>
    <n v="388408.32010000001"/>
    <n v="0"/>
    <n v="0"/>
    <n v="0"/>
    <n v="11097.3806"/>
    <n v="133168.56690000001"/>
    <n v="133168.56690000001"/>
    <n v="110973.8057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1"/>
  </r>
  <r>
    <s v="Design"/>
    <n v="607887"/>
    <s v=""/>
    <s v="LOWELL- ROURKE BRIDGE REPLACEMENT, L-15-088, WOOD STREET EXTENSION OVER BOSTON AND MAINE RAILROAD AND MERRIMACK RIVER"/>
    <s v="4"/>
    <s v="D-B, H-Risk, PODI, STIP"/>
    <s v=" "/>
    <x v="0"/>
    <x v="0"/>
    <s v="LOWELL"/>
    <s v="Northern Middlesex"/>
    <x v="1"/>
    <s v="Bridge Repair &amp; Replacement"/>
    <s v="Design"/>
    <s v="25C"/>
    <d v="2024-09-14T00:00:00"/>
    <s v="2024"/>
    <n v="0"/>
    <d v="2025-04-02T00:00:00"/>
    <d v="2025-06-01T00:00:00"/>
    <d v="2028-04-06T00:00:00"/>
    <n v="1100"/>
    <s v="FEDERAL AID"/>
    <s v="FA - Hwy Infrast. Prgm (HIPBR) - Bridge"/>
    <s v="HIP"/>
    <n v="0.8"/>
    <n v="0"/>
    <n v="0"/>
    <n v="213875336.0544"/>
    <n v="0"/>
    <n v="213875336.0544"/>
    <n v="0"/>
    <n v="0"/>
    <n v="0"/>
    <n v="6110723.8872999996"/>
    <n v="73328686.647200003"/>
    <n v="73328686.647200003"/>
    <n v="61107238.872699998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0"/>
  </r>
  <r>
    <s v="Construction"/>
    <n v="607888"/>
    <s v="116110"/>
    <s v="BOSTON- MULTI-USE PATH CONSTRUCTION ON NEW FENWAY (PHASE I)"/>
    <s v="6"/>
    <s v="STIP"/>
    <s v=" "/>
    <x v="0"/>
    <x v="0"/>
    <s v="BOSTON"/>
    <s v="Boston Region"/>
    <x v="6"/>
    <s v="Bikeways"/>
    <s v="Active"/>
    <s v=""/>
    <d v="2021-08-21T00:00:00"/>
    <s v="2021"/>
    <n v="1"/>
    <d v="2021-11-02T00:00:00"/>
    <d v="2022-01-01T00:00:00"/>
    <d v="2022-09-18T00:00:00"/>
    <n v="320"/>
    <s v="FEDERAL AID"/>
    <s v="FA - Congestion Mitigation/Air Quality (CMAQ)"/>
    <s v="CMQ"/>
    <n v="0.8"/>
    <n v="969177.44"/>
    <n v="0"/>
    <n v="0"/>
    <n v="0"/>
    <n v="0"/>
    <n v="0"/>
    <n v="969177.44"/>
    <n v="0"/>
    <n v="0"/>
    <n v="0"/>
    <n v="0"/>
    <n v="0"/>
    <n v="0"/>
    <n v="0"/>
    <n v="0"/>
    <n v="0"/>
    <s v="    "/>
    <s v="    "/>
    <s v="Yes"/>
    <s v="41"/>
    <s v="Municipal"/>
    <s v="HWY"/>
    <n v="1"/>
    <s v="No"/>
    <s v="Highway | Bicycle and Pedestrian"/>
    <s v="3 | Expansion"/>
    <s v="T061"/>
    <d v="2024-03-04T06:31:47"/>
    <x v="1"/>
    <x v="0"/>
  </r>
  <r>
    <s v="Construction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4"/>
    <s v="Roadway Reconstruction"/>
    <s v="Active"/>
    <s v=""/>
    <d v="2023-02-11T00:00:00"/>
    <s v="2023"/>
    <n v="1"/>
    <d v="2023-05-17T00:00:00"/>
    <d v="2023-07-16T00:00:00"/>
    <d v="2025-09-29T00:00:00"/>
    <n v="866"/>
    <s v="100% STATE"/>
    <s v="NFA - Site Specific"/>
    <s v="NFA"/>
    <n v="0"/>
    <n v="0"/>
    <n v="0"/>
    <n v="91110"/>
    <n v="83089.540999999997"/>
    <n v="83089.540999999997"/>
    <n v="15183.074000000001"/>
    <n v="15183.074000000001"/>
    <n v="15183.074000000001"/>
    <n v="45625.1374"/>
    <n v="22281.329600000001"/>
    <n v="0"/>
    <n v="0"/>
    <n v="0"/>
    <n v="8020.4589999999998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4-03-04T06:31:47"/>
    <x v="1"/>
    <x v="1"/>
  </r>
  <r>
    <s v="Construction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4"/>
    <s v="Roadway Reconstruction"/>
    <s v="Active"/>
    <s v=""/>
    <d v="2023-02-11T00:00:00"/>
    <s v="2023"/>
    <n v="1"/>
    <d v="2023-05-17T00:00:00"/>
    <d v="2023-07-16T00:00:00"/>
    <d v="2025-09-29T00:00:00"/>
    <n v="866"/>
    <s v="FEDERAL AID"/>
    <s v="FA - Trans. Alternative Prgm (TAP)"/>
    <s v="TAP"/>
    <n v="0.8"/>
    <n v="68244.84"/>
    <n v="68244.84"/>
    <n v="1215757.6599999999"/>
    <n v="1002281.9847"/>
    <n v="1002281.9847"/>
    <n v="183148.4608"/>
    <n v="251393.3008"/>
    <n v="251393.3008"/>
    <n v="550361.12470000004"/>
    <n v="268772.39919999999"/>
    <n v="0"/>
    <n v="0"/>
    <n v="0"/>
    <n v="213475.6753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4"/>
    <s v="Roadway Reconstruction"/>
    <s v="Active"/>
    <s v=""/>
    <d v="2023-02-11T00:00:00"/>
    <s v="2023"/>
    <n v="1"/>
    <d v="2023-05-17T00:00:00"/>
    <d v="2023-07-16T00:00:00"/>
    <d v="2025-09-29T00:00:00"/>
    <n v="866"/>
    <s v="FEDERAL AID"/>
    <s v="FA - Surface Trans. Block Grant (STBG)"/>
    <s v="STBG"/>
    <n v="0.8"/>
    <n v="669627.18999999994"/>
    <n v="669627.18999999994"/>
    <n v="3074328.81"/>
    <n v="2511139.429"/>
    <n v="2511139.429"/>
    <n v="458864.20020000002"/>
    <n v="1128491.3902"/>
    <n v="1128491.3902"/>
    <n v="1378886.9216"/>
    <n v="673388.30720000004"/>
    <n v="0"/>
    <n v="0"/>
    <n v="0"/>
    <n v="563189.38100000005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4"/>
    <s v="Roadway Reconstruction"/>
    <s v="Active"/>
    <s v=""/>
    <d v="2023-02-11T00:00:00"/>
    <s v="2023"/>
    <n v="1"/>
    <d v="2023-05-17T00:00:00"/>
    <d v="2023-07-16T00:00:00"/>
    <d v="2025-09-29T00:00:00"/>
    <n v="866"/>
    <s v="FEDERAL AID"/>
    <s v="FA - Hwy Infrast. Prgm (HIPBR) - Bridge"/>
    <s v="HIP"/>
    <n v="0.8"/>
    <n v="633513.5"/>
    <n v="633513.5"/>
    <n v="2326146.5"/>
    <n v="1876000.1453"/>
    <n v="1876000.1453"/>
    <n v="342804.26500000001"/>
    <n v="976317.76500000001"/>
    <n v="976317.76500000001"/>
    <n v="1030126.8162999999"/>
    <n v="503069.06400000001"/>
    <n v="0"/>
    <n v="0"/>
    <n v="0"/>
    <n v="450146.35470000003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7901"/>
    <s v="113676"/>
    <s v="DEDHAM- PEDESTRIAN IMPROVEMENTS ALONG ELM STREET &amp; RUSTCRAFT ROAD CORRIDORS"/>
    <s v="6"/>
    <s v="STIP"/>
    <s v=" "/>
    <x v="0"/>
    <x v="0"/>
    <s v="DEDHAM"/>
    <s v="Boston Region"/>
    <x v="4"/>
    <s v="Roadway Reconstruction"/>
    <s v="Contractor Field Completion"/>
    <s v=""/>
    <d v="2020-12-19T00:00:00"/>
    <s v="2021"/>
    <n v="1"/>
    <d v="2021-03-01T00:00:00"/>
    <d v="2021-04-30T00:00:00"/>
    <d v="2023-09-17T00:00:00"/>
    <n v="930"/>
    <s v="FEDERAL AID"/>
    <s v="FA - Congestion Mitigation/Air Quality (CMAQ)"/>
    <s v="CMQ"/>
    <n v="0.8"/>
    <n v="2969196.7"/>
    <n v="54856.4"/>
    <n v="248116.47"/>
    <n v="0"/>
    <n v="248116.47"/>
    <n v="248116.47"/>
    <n v="3217313.17"/>
    <n v="302972.87"/>
    <n v="0"/>
    <n v="0"/>
    <n v="0"/>
    <n v="0"/>
    <n v="0"/>
    <n v="0"/>
    <n v="0"/>
    <n v="0"/>
    <s v="    "/>
    <s v="    "/>
    <s v="Yes"/>
    <s v="49.5"/>
    <s v="Municipal"/>
    <s v="HWY"/>
    <n v="2"/>
    <s v="No"/>
    <s v="Highway | Roadway Reconstruction"/>
    <s v="2 | Modernization"/>
    <s v="T055"/>
    <d v="2024-03-04T06:31:47"/>
    <x v="1"/>
    <x v="0"/>
  </r>
  <r>
    <s v="Complete"/>
    <n v="607901"/>
    <s v="113676"/>
    <s v="DEDHAM- PEDESTRIAN IMPROVEMENTS ALONG ELM STREET &amp; RUSTCRAFT ROAD CORRIDORS"/>
    <s v="6"/>
    <s v="STIP"/>
    <s v=" "/>
    <x v="0"/>
    <x v="0"/>
    <s v="DEDHAM"/>
    <s v="Boston Region"/>
    <x v="4"/>
    <s v="Roadway Reconstruction"/>
    <s v="Contractor Field Completion"/>
    <s v=""/>
    <d v="2020-12-19T00:00:00"/>
    <s v="2021"/>
    <n v="1"/>
    <d v="2021-03-01T00:00:00"/>
    <d v="2021-04-30T00:00:00"/>
    <d v="2023-09-17T00:00:00"/>
    <n v="930"/>
    <s v="100% STATE"/>
    <s v="NFA - Site Specific"/>
    <s v="NFA"/>
    <n v="0"/>
    <n v="583.11"/>
    <n v="200"/>
    <n v="30360.639999999999"/>
    <n v="0"/>
    <n v="30360.639999999999"/>
    <n v="30360.639999999999"/>
    <n v="30943.75"/>
    <n v="30560.639999999999"/>
    <n v="0"/>
    <n v="0"/>
    <n v="0"/>
    <n v="0"/>
    <n v="0"/>
    <n v="0"/>
    <n v="0"/>
    <n v="0"/>
    <s v="    "/>
    <s v="    "/>
    <s v="Yes"/>
    <s v="49.5"/>
    <s v="Municipal"/>
    <s v="HWY"/>
    <n v="2"/>
    <s v="No"/>
    <s v="Highway | Roadway Reconstruction"/>
    <s v="2 | Modernization"/>
    <s v="T055"/>
    <d v="2024-03-04T06:31:47"/>
    <x v="1"/>
    <x v="1"/>
  </r>
  <r>
    <s v="Complete"/>
    <n v="607903"/>
    <s v="114313"/>
    <s v="GRAFTON- RECLAMATION ON ROUTE 122A (MAIN STREET), FROM PROVIDENCE ROAD TO SUTTON T.L. "/>
    <s v="3"/>
    <s v="BDBA, STIP"/>
    <s v=" "/>
    <x v="0"/>
    <x v="0"/>
    <s v="GRAFTON"/>
    <s v="Central Mass"/>
    <x v="2"/>
    <s v="Roadway Reconstruction"/>
    <s v="Full Beneficial Use"/>
    <s v=""/>
    <d v="2021-04-03T00:00:00"/>
    <s v="2021"/>
    <n v="1"/>
    <d v="2021-07-06T00:00:00"/>
    <d v="2021-09-04T00:00:00"/>
    <d v="2023-10-24T00:00:00"/>
    <n v="840"/>
    <s v="100% STATE"/>
    <s v="NFA - Site Specific"/>
    <s v="NFA"/>
    <n v="0"/>
    <n v="30342.5"/>
    <n v="11247.5"/>
    <n v="94111"/>
    <n v="1969.2915"/>
    <n v="1969.2915"/>
    <n v="1969.2915"/>
    <n v="32311.791499999999"/>
    <n v="13216.791499999999"/>
    <n v="0"/>
    <n v="0"/>
    <n v="0"/>
    <n v="0"/>
    <n v="0"/>
    <n v="92141.708499999993"/>
    <n v="0"/>
    <n v="0"/>
    <s v="    "/>
    <s v="    "/>
    <s v="Yes"/>
    <s v="43.5"/>
    <s v="Municipal"/>
    <s v="HWY"/>
    <n v="2"/>
    <s v="No"/>
    <s v="Highway | Roadway Reconstruction"/>
    <s v="2 | Modernization"/>
    <s v="T055"/>
    <d v="2024-03-04T06:31:47"/>
    <x v="7"/>
    <x v="1"/>
  </r>
  <r>
    <s v="Complete"/>
    <n v="607903"/>
    <s v="114313"/>
    <s v="GRAFTON- RECLAMATION ON ROUTE 122A (MAIN STREET), FROM PROVIDENCE ROAD TO SUTTON T.L. "/>
    <s v="3"/>
    <s v="BDBA, STIP"/>
    <s v=" "/>
    <x v="0"/>
    <x v="0"/>
    <s v="GRAFTON"/>
    <s v="Central Mass"/>
    <x v="2"/>
    <s v="Roadway Reconstruction"/>
    <s v="Full Beneficial Use"/>
    <s v=""/>
    <d v="2021-04-03T00:00:00"/>
    <s v="2021"/>
    <n v="1"/>
    <d v="2021-07-06T00:00:00"/>
    <d v="2021-09-04T00:00:00"/>
    <d v="2023-10-24T00:00:00"/>
    <n v="840"/>
    <s v="FEDERAL AID"/>
    <s v="FA - Surface Trans. Block Grant (STBG)"/>
    <s v="STBG"/>
    <n v="0.8"/>
    <n v="7139634.7400000002"/>
    <n v="1781358.51"/>
    <n v="799964.46"/>
    <n v="98030.708599999998"/>
    <n v="98030.708599999998"/>
    <n v="98030.708599999998"/>
    <n v="7237665.4485999998"/>
    <n v="1879389.2186"/>
    <n v="0"/>
    <n v="0"/>
    <n v="0"/>
    <n v="0"/>
    <n v="0"/>
    <n v="701933.75139999995"/>
    <n v="0"/>
    <n v="0"/>
    <s v="    "/>
    <s v="    "/>
    <s v="Yes"/>
    <s v="43.5"/>
    <s v="Municipal"/>
    <s v="HWY"/>
    <n v="2"/>
    <s v="No"/>
    <s v="Highway | Roadway Reconstruction"/>
    <s v="2 | Modernization"/>
    <s v="T055"/>
    <d v="2024-03-04T06:31:47"/>
    <x v="7"/>
    <x v="0"/>
  </r>
  <r>
    <s v="Complete"/>
    <n v="607916"/>
    <s v="100845"/>
    <s v="FALL RIVER TO RANDOLPH- GUIDE &amp; TRAFFIC SIGN REPLACEMENT ON A SECTION OF ROUTE 24"/>
    <s v="5"/>
    <s v="STIP"/>
    <s v=" "/>
    <x v="0"/>
    <x v="0"/>
    <s v="AVON - BERKLEY - BRIDGEWATER - BROCKTON - CANTON - FALL RIVER - FREETOWN - RANDOLPH - RAYNHAM - STOUGHTON - TAUNTON - WEST BRIDGEWATER"/>
    <s v="Boston Region, Old Colony, Southeastern Mass"/>
    <x v="19"/>
    <s v="Signs &amp; Lighting"/>
    <s v="Final"/>
    <s v=""/>
    <d v="2017-06-24T00:00:00"/>
    <s v="2017"/>
    <n v="1"/>
    <d v="2018-01-24T00:00:00"/>
    <d v="2018-03-25T00:00:00"/>
    <d v="2021-08-27T00:00:00"/>
    <n v="1311"/>
    <s v="FEDERAL AID"/>
    <s v="FA - Hwy Safety Improvement Prgm (HSIP)"/>
    <s v="HSIP"/>
    <n v="0.9"/>
    <n v="6148523.7000000002"/>
    <n v="4246.6400000000003"/>
    <n v="833192.69"/>
    <n v="0"/>
    <n v="0"/>
    <n v="0"/>
    <n v="6148523.7000000002"/>
    <n v="4246.640000000000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Complete"/>
    <n v="607916"/>
    <s v="100845"/>
    <s v="FALL RIVER TO RANDOLPH- GUIDE &amp; TRAFFIC SIGN REPLACEMENT ON A SECTION OF ROUTE 24"/>
    <s v="5"/>
    <s v="STIP"/>
    <s v=" "/>
    <x v="0"/>
    <x v="0"/>
    <s v="AVON - BERKLEY - BRIDGEWATER - BROCKTON - CANTON - FALL RIVER - FREETOWN - RANDOLPH - RAYNHAM - STOUGHTON - TAUNTON - WEST BRIDGEWATER"/>
    <s v="Boston Region, Old Colony, Southeastern Mass"/>
    <x v="19"/>
    <s v="Signs &amp; Lighting"/>
    <s v="Final"/>
    <s v=""/>
    <d v="2017-06-24T00:00:00"/>
    <s v="2017"/>
    <n v="1"/>
    <d v="2018-01-24T00:00:00"/>
    <d v="2018-03-25T00:00:00"/>
    <d v="2021-08-27T00:00:00"/>
    <n v="1311"/>
    <s v="100% STATE"/>
    <s v="NFA - Open Ended"/>
    <s v="NFA"/>
    <n v="0"/>
    <n v="1137.5"/>
    <n v="0"/>
    <n v="68162.5"/>
    <n v="0"/>
    <n v="0"/>
    <n v="0"/>
    <n v="1137.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mplete"/>
    <n v="607941"/>
    <s v="109470"/>
    <s v="EAST BRIDGEWATER- RESURFACING AND SIDEWALK CONSTRUCTION ON BEDFORD STREET (ROUTE 18), FROM WHITMAN STREET (ROUTE 106) TO CENTRAL STREET"/>
    <s v="5"/>
    <s v="STIP"/>
    <s v=" "/>
    <x v="0"/>
    <x v="0"/>
    <s v="EAST BRIDGEWATER"/>
    <s v="Old Colony"/>
    <x v="2"/>
    <s v="Roadway Reconstruction"/>
    <s v="Contractor Field Completion"/>
    <s v=""/>
    <d v="2019-08-24T00:00:00"/>
    <s v="2019"/>
    <n v="1"/>
    <d v="2020-06-09T00:00:00"/>
    <d v="2020-08-08T00:00:00"/>
    <d v="2024-05-28T00:00:00"/>
    <n v="1449"/>
    <s v="FEDERAL AID"/>
    <s v="FA - Congestion Mitigation/Air Quality (CMAQ)"/>
    <s v="CMQ"/>
    <n v="0.8"/>
    <n v="1806449.8"/>
    <n v="1136"/>
    <n v="955356.5"/>
    <n v="5396"/>
    <n v="5396"/>
    <n v="5396"/>
    <n v="1811845.8"/>
    <n v="6532"/>
    <n v="0"/>
    <n v="0"/>
    <n v="0"/>
    <n v="0"/>
    <n v="0"/>
    <n v="949960.5"/>
    <n v="0"/>
    <n v="0"/>
    <s v="    "/>
    <s v="    "/>
    <s v="Yes"/>
    <s v="53"/>
    <s v="MassDOT"/>
    <s v="HWY"/>
    <n v="3"/>
    <s v="No"/>
    <s v="Highway | Roadway Reconstruction"/>
    <s v="2 | Modernization"/>
    <s v="T055"/>
    <d v="2024-03-04T06:31:47"/>
    <x v="4"/>
    <x v="0"/>
  </r>
  <r>
    <s v="Complete"/>
    <n v="607941"/>
    <s v="109470"/>
    <s v="EAST BRIDGEWATER- RESURFACING AND SIDEWALK CONSTRUCTION ON BEDFORD STREET (ROUTE 18), FROM WHITMAN STREET (ROUTE 106) TO CENTRAL STREET"/>
    <s v="5"/>
    <s v="STIP"/>
    <s v=" "/>
    <x v="0"/>
    <x v="0"/>
    <s v="EAST BRIDGEWATER"/>
    <s v="Old Colony"/>
    <x v="2"/>
    <s v="Roadway Reconstruction"/>
    <s v="Contractor Field Completion"/>
    <s v=""/>
    <d v="2019-08-24T00:00:00"/>
    <s v="2019"/>
    <n v="1"/>
    <d v="2020-06-09T00:00:00"/>
    <d v="2020-08-08T00:00:00"/>
    <d v="2024-05-28T00:00:00"/>
    <n v="1449"/>
    <s v="100% STATE"/>
    <s v="NFA - Site Specific"/>
    <s v="NFA"/>
    <n v="0"/>
    <n v="578878.86"/>
    <n v="0"/>
    <n v="285416.14"/>
    <n v="0"/>
    <n v="285416.14"/>
    <n v="285416.14"/>
    <n v="864295"/>
    <n v="285416.14"/>
    <n v="0"/>
    <n v="0"/>
    <n v="0"/>
    <n v="0"/>
    <n v="0"/>
    <n v="0"/>
    <n v="0"/>
    <n v="0"/>
    <s v="    "/>
    <s v="    "/>
    <s v="Yes"/>
    <s v="53"/>
    <s v="MassDOT"/>
    <s v="HWY"/>
    <n v="3"/>
    <s v="No"/>
    <s v="Highway | Roadway Reconstruction"/>
    <s v="2 | Modernization"/>
    <s v="T055"/>
    <d v="2024-03-04T06:31:47"/>
    <x v="4"/>
    <x v="1"/>
  </r>
  <r>
    <s v="Complete"/>
    <n v="607941"/>
    <s v="109470"/>
    <s v="EAST BRIDGEWATER- RESURFACING AND SIDEWALK CONSTRUCTION ON BEDFORD STREET (ROUTE 18), FROM WHITMAN STREET (ROUTE 106) TO CENTRAL STREET"/>
    <s v="5"/>
    <s v="STIP"/>
    <s v=" "/>
    <x v="0"/>
    <x v="0"/>
    <s v="EAST BRIDGEWATER"/>
    <s v="Old Colony"/>
    <x v="2"/>
    <s v="Roadway Reconstruction"/>
    <s v="Contractor Field Completion"/>
    <s v=""/>
    <d v="2019-08-24T00:00:00"/>
    <s v="2019"/>
    <n v="1"/>
    <d v="2020-06-09T00:00:00"/>
    <d v="2020-08-08T00:00:00"/>
    <d v="2024-05-28T00:00:00"/>
    <n v="1449"/>
    <s v="FEDERAL AID"/>
    <s v="Surface Transportation Program"/>
    <s v="STP"/>
    <n v="0.8"/>
    <n v="4361340.38"/>
    <n v="31076"/>
    <n v="980142.22"/>
    <n v="848.5"/>
    <n v="848.5"/>
    <n v="848.5"/>
    <n v="4362188.88"/>
    <n v="31924.5"/>
    <n v="0"/>
    <n v="0"/>
    <n v="0"/>
    <n v="0"/>
    <n v="0"/>
    <n v="979293.72"/>
    <n v="0"/>
    <n v="0"/>
    <s v="    "/>
    <s v="    "/>
    <s v="Yes"/>
    <s v="53"/>
    <s v="MassDOT"/>
    <s v="HWY"/>
    <n v="3"/>
    <s v="No"/>
    <s v="Highway | Roadway Reconstruction"/>
    <s v="2 | Modernization"/>
    <s v="T055"/>
    <d v="2024-03-04T06:31:47"/>
    <x v="4"/>
    <x v="0"/>
  </r>
  <r>
    <s v="Complete"/>
    <n v="607954"/>
    <s v="107617"/>
    <s v="DANVERS- BRIDGE REPLACEMENT, D-03-018, ST 128 OVER WATERS RIVER"/>
    <s v="4"/>
    <s v="BR ON, RE-AD, STIP-AI"/>
    <s v=" "/>
    <x v="0"/>
    <x v="0"/>
    <s v="DANVERS - PEABODY"/>
    <s v="Boston Region"/>
    <x v="1"/>
    <s v="Bridge Repair &amp; Replacement"/>
    <s v="Full Beneficial Use"/>
    <s v=""/>
    <d v="2019-04-27T00:00:00"/>
    <s v="2019"/>
    <n v="1"/>
    <d v="2019-10-30T00:00:00"/>
    <d v="2019-12-29T00:00:00"/>
    <d v="2024-09-22T00:00:00"/>
    <n v="1789"/>
    <s v="100% STATE"/>
    <s v="NFA - Site Specific"/>
    <s v="NFA"/>
    <n v="0"/>
    <n v="551986.31999999995"/>
    <n v="49712.27"/>
    <n v="232987.81"/>
    <n v="10277.1337"/>
    <n v="232987.81"/>
    <n v="10277.1337"/>
    <n v="562263.45369999995"/>
    <n v="59989.403699999995"/>
    <n v="222710.67629999999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mplete"/>
    <n v="607954"/>
    <s v="107617"/>
    <s v="DANVERS- BRIDGE REPLACEMENT, D-03-018, ST 128 OVER WATERS RIVER"/>
    <s v="4"/>
    <s v="BR ON, RE-AD, STIP-AI"/>
    <s v=" "/>
    <x v="0"/>
    <x v="0"/>
    <s v="DANVERS - PEABODY"/>
    <s v="Boston Region"/>
    <x v="1"/>
    <s v="Bridge Repair &amp; Replacement"/>
    <s v="Full Beneficial Use"/>
    <s v=""/>
    <d v="2019-04-27T00:00:00"/>
    <s v="2019"/>
    <n v="1"/>
    <d v="2019-10-30T00:00:00"/>
    <d v="2019-12-29T00:00:00"/>
    <d v="2024-09-22T00:00:00"/>
    <n v="1789"/>
    <s v="FEDERAL AID"/>
    <s v="FA - Ntl. Hwy Perform. Prgm (NHPP) - On-System Bridge"/>
    <s v="NHPP"/>
    <n v="0.8"/>
    <n v="24358148.649999999"/>
    <n v="52797.3"/>
    <n v="41818.120000000003"/>
    <n v="19722.866300000002"/>
    <n v="41818.120000000003"/>
    <n v="19722.866300000002"/>
    <n v="24377871.5163"/>
    <n v="72520.166300000012"/>
    <n v="22095.253700000001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07977"/>
    <s v="116673"/>
    <s v="HOPKINTON- WESTBOROUGH- RECONSTRUCTION OF I-90/I-495 INTERCHANGE"/>
    <s v="3"/>
    <s v="AC, D-B, PODI, STIP"/>
    <s v=" "/>
    <x v="0"/>
    <x v="0"/>
    <s v="HOPKINTON - WESTBOROUGH"/>
    <s v="Boston Region"/>
    <x v="2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Hwy Infrast. Prgm (HIPBR) - Bridge"/>
    <s v="HIP"/>
    <n v="0.8"/>
    <n v="13807252.92"/>
    <n v="7346448.2000000002"/>
    <n v="49167039.32"/>
    <n v="49475722.976999998"/>
    <n v="49475722.976999998"/>
    <n v="4594357.3257999998"/>
    <n v="18401610.2458"/>
    <n v="11940805.525800001"/>
    <n v="17267464.5636"/>
    <n v="15146292.8641"/>
    <n v="9676141.8530999999"/>
    <n v="1999390.6336999999"/>
    <n v="792075.73670000001"/>
    <n v="-308683.65700000001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4-03-04T06:31:47"/>
    <x v="1"/>
    <x v="0"/>
  </r>
  <r>
    <s v="Construction"/>
    <n v="607977"/>
    <s v="116673"/>
    <s v="HOPKINTON- WESTBOROUGH- RECONSTRUCTION OF I-90/I-495 INTERCHANGE"/>
    <s v="3"/>
    <s v="AC, D-B, PODI, STIP"/>
    <s v=" "/>
    <x v="0"/>
    <x v="0"/>
    <s v="HOPKINTON - WESTBOROUGH"/>
    <s v="Boston Region"/>
    <x v="2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Other Federal Aid"/>
    <s v="FA"/>
    <n v="0.8"/>
    <n v="3267653.43"/>
    <n v="3102264.34"/>
    <n v="22984718.84"/>
    <n v="22663860.266399998"/>
    <n v="22663860.2665"/>
    <n v="2104585.1617999999"/>
    <n v="5372238.5917999996"/>
    <n v="5206849.5017999997"/>
    <n v="7909887.5262000002"/>
    <n v="6938220.2900999999"/>
    <n v="4432451.1837999998"/>
    <n v="915881.71360000002"/>
    <n v="362834.391"/>
    <n v="320858.5735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4-03-04T06:31:47"/>
    <x v="1"/>
    <x v="0"/>
  </r>
  <r>
    <s v="Construction"/>
    <n v="607977"/>
    <s v="116673"/>
    <s v="HOPKINTON- WESTBOROUGH- RECONSTRUCTION OF I-90/I-495 INTERCHANGE"/>
    <s v="3"/>
    <s v="AC, D-B, PODI, STIP"/>
    <s v=" "/>
    <x v="0"/>
    <x v="0"/>
    <s v="HOPKINTON - WESTBOROUGH"/>
    <s v="Boston Region"/>
    <x v="2"/>
    <s v="Roadway Reconstruction"/>
    <s v="Active"/>
    <s v=""/>
    <d v="2021-10-30T00:00:00"/>
    <s v="2022"/>
    <n v="1"/>
    <d v="2022-05-12T00:00:00"/>
    <d v="2022-07-11T00:00:00"/>
    <d v="2029-05-05T00:00:00"/>
    <n v="2550"/>
    <s v="100% STATE"/>
    <s v="NFA - Site Specific"/>
    <s v="NFA"/>
    <n v="0"/>
    <n v="459158.77"/>
    <n v="391740.91"/>
    <n v="3518820.23"/>
    <n v="3684339.6006999998"/>
    <n v="3684339.6008000001"/>
    <n v="342130.8799"/>
    <n v="801289.64989999996"/>
    <n v="733871.78989999997"/>
    <n v="1285867.0811999999"/>
    <n v="1127908.4619"/>
    <n v="720559.30599999998"/>
    <n v="148889.8726"/>
    <n v="58983.999199999998"/>
    <n v="-165519.3708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4-03-04T06:31:47"/>
    <x v="1"/>
    <x v="1"/>
  </r>
  <r>
    <s v="Construction"/>
    <n v="607977"/>
    <s v="116673"/>
    <s v="HOPKINTON- WESTBOROUGH- RECONSTRUCTION OF I-90/I-495 INTERCHANGE"/>
    <s v="3"/>
    <s v="AC, D-B, PODI, STIP"/>
    <s v=" "/>
    <x v="0"/>
    <x v="0"/>
    <s v="HOPKINTON - WESTBOROUGH"/>
    <s v="Boston Region"/>
    <x v="2"/>
    <s v="Roadway Reconstruction"/>
    <s v="Active"/>
    <s v=""/>
    <d v="2021-10-30T00:00:00"/>
    <s v="2022"/>
    <n v="1"/>
    <d v="2022-05-12T00:00:00"/>
    <d v="2022-07-11T00:00:00"/>
    <d v="2029-05-05T00:00:00"/>
    <n v="2550"/>
    <s v="TURNPIKE WT"/>
    <s v="Tolls - Western Turnpike (WT) - Site Specific"/>
    <s v="NFA"/>
    <n v="0"/>
    <n v="21534654.530000001"/>
    <n v="8932434.7100000009"/>
    <n v="81965602.590000004"/>
    <n v="67901656.120000005"/>
    <n v="67901656.120000005"/>
    <n v="6305405.0038999999"/>
    <n v="27840059.5339"/>
    <n v="15237839.7139"/>
    <n v="23698278.070799999"/>
    <n v="20787131.701499999"/>
    <n v="13279766.6642"/>
    <n v="2744011.145"/>
    <n v="1087063.5345999999"/>
    <n v="14063946.470000001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4-03-04T06:31:47"/>
    <x v="1"/>
    <x v="1"/>
  </r>
  <r>
    <s v="Construction"/>
    <n v="607977"/>
    <s v="116673"/>
    <s v="HOPKINTON- WESTBOROUGH- RECONSTRUCTION OF I-90/I-495 INTERCHANGE"/>
    <s v="3"/>
    <s v="AC, D-B, PODI, STIP"/>
    <s v=" "/>
    <x v="0"/>
    <x v="0"/>
    <s v="HOPKINTON - WESTBOROUGH"/>
    <s v="Boston Region"/>
    <x v="2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Ntl. Hwy Perform. Prgm (NHPP) - Interstate Maintenance"/>
    <s v="NHPP"/>
    <n v="0.9"/>
    <n v="27960331.829999998"/>
    <n v="15463267.76"/>
    <n v="131040503.65000001"/>
    <n v="116725601.3529"/>
    <n v="116725601.3529"/>
    <n v="10839237.699200001"/>
    <n v="38799569.529200003"/>
    <n v="26302505.459200002"/>
    <n v="40738266.441600002"/>
    <n v="35733892.027099997"/>
    <n v="22828438.042300001"/>
    <n v="4717062.4301000005"/>
    <n v="1868704.7126"/>
    <n v="14314902.2971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4-03-04T06:31:47"/>
    <x v="1"/>
    <x v="0"/>
  </r>
  <r>
    <s v="Construction"/>
    <n v="607977"/>
    <s v="116673"/>
    <s v="HOPKINTON- WESTBOROUGH- RECONSTRUCTION OF I-90/I-495 INTERCHANGE"/>
    <s v="3"/>
    <s v="AC, D-B, PODI, STIP"/>
    <s v=" "/>
    <x v="0"/>
    <x v="0"/>
    <s v="HOPKINTON - WESTBOROUGH"/>
    <s v="Boston Region"/>
    <x v="2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Ntl. Freight Prgm (NFP) - Interstate"/>
    <s v="NFP"/>
    <n v="0.9"/>
    <n v="22683124.23"/>
    <n v="13013926.630000001"/>
    <n v="65967315.759999998"/>
    <n v="57265946.060800001"/>
    <n v="57265946.060699999"/>
    <n v="5317764.0056999996"/>
    <n v="28000888.2357"/>
    <n v="18331690.635700002"/>
    <n v="19986321.266399998"/>
    <n v="17531159.485599998"/>
    <n v="11199703.2907"/>
    <n v="2314205.6203000001"/>
    <n v="916792.39199999999"/>
    <n v="8701369.6993000004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4-03-04T06:31:47"/>
    <x v="1"/>
    <x v="0"/>
  </r>
  <r>
    <s v="Construction"/>
    <n v="607977"/>
    <s v="116673"/>
    <s v="HOPKINTON- WESTBOROUGH- RECONSTRUCTION OF I-90/I-495 INTERCHANGE"/>
    <s v="3"/>
    <s v="AC, D-B, PODI, STIP"/>
    <s v=" "/>
    <x v="0"/>
    <x v="0"/>
    <s v="HOPKINTON - WESTBOROUGH"/>
    <s v="Boston Region"/>
    <x v="2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Hwy Infrast. Prgm (HIP) - Interstate"/>
    <s v="HIP"/>
    <n v="0.9"/>
    <n v="2371058.65"/>
    <n v="1632742.28"/>
    <n v="8903853.3900000006"/>
    <n v="8922166.7621999998"/>
    <n v="8922166.7622999996"/>
    <n v="828519.92370000004"/>
    <n v="3199578.5737000001"/>
    <n v="2461262.2037"/>
    <n v="3113915.0501999999"/>
    <n v="2731395.1697999998"/>
    <n v="1744939.66"/>
    <n v="360558.58480000001"/>
    <n v="142838.3738"/>
    <n v="-18313.372299999999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4-03-04T06:31:47"/>
    <x v="1"/>
    <x v="0"/>
  </r>
  <r>
    <s v="Design"/>
    <n v="607979"/>
    <s v=""/>
    <s v="MARION- SHARED USE PATH  CONSTRUCTION (PHASE 1), FROM THE MARION-MATTAPOISETT T.L. TO POINT ROAD"/>
    <s v="5"/>
    <s v="STIP"/>
    <s v=" "/>
    <x v="0"/>
    <x v="0"/>
    <s v="MARION"/>
    <s v="Southeastern Mass"/>
    <x v="6"/>
    <s v="Bikeways"/>
    <s v="Design"/>
    <s v="100C"/>
    <d v="2025-01-18T00:00:00"/>
    <s v="2025"/>
    <n v="0"/>
    <d v="2025-06-17T00:00:00"/>
    <d v="2025-08-16T00:00:00"/>
    <d v="2026-12-09T00:00:00"/>
    <n v="540"/>
    <s v="FEDERAL AID"/>
    <s v="FA - Congestion Mitigation/Air Quality (CMAQ)"/>
    <s v="CMQ"/>
    <n v="0.8"/>
    <n v="0"/>
    <n v="0"/>
    <n v="6032730.0322000002"/>
    <n v="0"/>
    <n v="6032730.0322000002"/>
    <n v="0"/>
    <n v="0"/>
    <n v="0"/>
    <n v="0"/>
    <n v="3903531.1973000001"/>
    <n v="2129198.8349000001"/>
    <n v="0"/>
    <n v="0"/>
    <n v="0"/>
    <n v="0"/>
    <n v="0"/>
    <s v="    "/>
    <s v="    "/>
    <s v="Yes"/>
    <s v="31.5"/>
    <s v="Municipal"/>
    <s v="HWY"/>
    <n v="2"/>
    <s v="No"/>
    <s v="Highway | Bicycle and Pedestrian"/>
    <s v="3 | Expansion"/>
    <s v="T061"/>
    <d v="2024-03-04T06:31:47"/>
    <x v="2"/>
    <x v="0"/>
  </r>
  <r>
    <s v="Design"/>
    <n v="607979"/>
    <s v=""/>
    <s v="MARION- SHARED USE PATH  CONSTRUCTION (PHASE 1), FROM THE MARION-MATTAPOISETT T.L. TO POINT ROAD"/>
    <s v="5"/>
    <s v="STIP"/>
    <s v=" "/>
    <x v="0"/>
    <x v="0"/>
    <s v="MARION"/>
    <s v="Southeastern Mass"/>
    <x v="6"/>
    <s v="Bikeways"/>
    <s v="Design"/>
    <s v="100C"/>
    <d v="2025-01-18T00:00:00"/>
    <s v="2025"/>
    <n v="0"/>
    <d v="2025-06-17T00:00:00"/>
    <d v="2025-08-16T00:00:00"/>
    <d v="2026-12-09T00:00:00"/>
    <n v="540"/>
    <s v="100% STATE"/>
    <s v="NFA - Site Specific"/>
    <s v="NFA"/>
    <n v="0"/>
    <n v="0"/>
    <n v="0"/>
    <n v="25321.93"/>
    <n v="0"/>
    <n v="25321.93"/>
    <n v="0"/>
    <n v="0"/>
    <n v="0"/>
    <n v="0"/>
    <n v="16384.778200000001"/>
    <n v="8937.1517999999996"/>
    <n v="0"/>
    <n v="0"/>
    <n v="0"/>
    <n v="0"/>
    <n v="0"/>
    <s v="    "/>
    <s v="    "/>
    <s v="Yes"/>
    <s v="31.5"/>
    <s v="Municipal"/>
    <s v="HWY"/>
    <n v="2"/>
    <s v="No"/>
    <s v="Highway | Bicycle and Pedestrian"/>
    <s v="3 | Expansion"/>
    <s v="T061"/>
    <d v="2024-03-04T06:31:47"/>
    <x v="2"/>
    <x v="1"/>
  </r>
  <r>
    <s v="Design"/>
    <n v="607981"/>
    <s v=""/>
    <s v="SOMERVILLE- MCGRATH BOULEVARD CONSTRUCTION"/>
    <s v="4"/>
    <s v="STIP"/>
    <s v=" "/>
    <x v="0"/>
    <x v="0"/>
    <s v="SOMERVILLE"/>
    <s v="Boston Region"/>
    <x v="4"/>
    <s v="Roadway Reconstruction"/>
    <s v="Design"/>
    <s v="PRCApprove"/>
    <d v="2027-04-03T00:00:00"/>
    <s v="2027"/>
    <n v="0"/>
    <d v="2027-08-31T00:00:00"/>
    <d v="2027-10-30T00:00:00"/>
    <d v="2030-08-15T00:00:00"/>
    <n v="1080"/>
    <s v="FEDERAL AID"/>
    <s v="FA - Surface Trans. Block Grant (STBG)"/>
    <s v="STBG"/>
    <n v="0.8"/>
    <n v="0"/>
    <n v="0"/>
    <n v="122100000"/>
    <n v="0"/>
    <n v="73260000"/>
    <n v="0"/>
    <n v="0"/>
    <n v="0"/>
    <n v="0"/>
    <n v="0"/>
    <n v="0"/>
    <n v="31397142.857099999"/>
    <n v="41862857.142899998"/>
    <n v="48840000"/>
    <n v="0"/>
    <n v="0"/>
    <s v="    "/>
    <s v="    "/>
    <s v="Yes"/>
    <s v="66.5"/>
    <s v="MassDOT"/>
    <s v="HWY"/>
    <n v="1"/>
    <s v="No"/>
    <s v="Highway | Roadway Reconstruction"/>
    <s v="2 | Modernization"/>
    <s v="T055"/>
    <d v="2024-03-04T06:31:47"/>
    <x v="1"/>
    <x v="0"/>
  </r>
  <r>
    <s v="Design"/>
    <n v="608007"/>
    <s v=""/>
    <s v="COHASSET- SCITUATE- CORRIDOR IMPROVEMENTS AND RELATED WORK ON JUSTICE CUSHING HIGHWAY (ROUTE 3A), FROM BEECHWOOD STREET TO HENRY TURNER BAILEY ROAD"/>
    <s v="5"/>
    <s v="M-Risk, STIP"/>
    <s v=" "/>
    <x v="0"/>
    <x v="0"/>
    <s v="COHASSET - SCITUATE"/>
    <s v="Boston Region"/>
    <x v="3"/>
    <s v="Roadway Reconstruction"/>
    <s v="Design"/>
    <s v="100C"/>
    <d v="2024-05-25T00:00:00"/>
    <s v="2024"/>
    <n v="0"/>
    <d v="2024-10-22T00:00:00"/>
    <d v="2024-12-21T00:00:00"/>
    <d v="2027-07-19T00:00:00"/>
    <n v="1000"/>
    <s v="FEDERAL AID"/>
    <s v="FA - Hwy Safety Improvement Prgm (HSIP)"/>
    <s v="HSIP"/>
    <n v="0.9"/>
    <n v="0"/>
    <n v="0"/>
    <n v="3254488.7562000002"/>
    <n v="0"/>
    <n v="3254488.7562000002"/>
    <n v="0"/>
    <n v="0"/>
    <n v="0"/>
    <n v="711919.41540000006"/>
    <n v="1220433.2836"/>
    <n v="1220433.2836"/>
    <n v="101702.7736"/>
    <n v="0"/>
    <n v="0"/>
    <n v="0"/>
    <n v="0"/>
    <s v="    "/>
    <s v="    "/>
    <s v="Yes"/>
    <s v="40.5"/>
    <s v="MassDOT"/>
    <s v="HWY"/>
    <n v="5"/>
    <s v="No"/>
    <s v="Highway | Roadway Reconstruction"/>
    <s v="2 | Modernization"/>
    <s v="T055"/>
    <d v="2024-03-04T06:31:47"/>
    <x v="1"/>
    <x v="0"/>
  </r>
  <r>
    <s v="Design"/>
    <n v="608007"/>
    <s v=""/>
    <s v="COHASSET- SCITUATE- CORRIDOR IMPROVEMENTS AND RELATED WORK ON JUSTICE CUSHING HIGHWAY (ROUTE 3A), FROM BEECHWOOD STREET TO HENRY TURNER BAILEY ROAD"/>
    <s v="5"/>
    <s v="M-Risk, STIP"/>
    <s v=" "/>
    <x v="0"/>
    <x v="0"/>
    <s v="COHASSET - SCITUATE"/>
    <s v="Boston Region"/>
    <x v="3"/>
    <s v="Roadway Reconstruction"/>
    <s v="Design"/>
    <s v="100C"/>
    <d v="2024-05-25T00:00:00"/>
    <s v="2024"/>
    <n v="0"/>
    <d v="2024-10-22T00:00:00"/>
    <d v="2024-12-21T00:00:00"/>
    <d v="2027-07-19T00:00:00"/>
    <n v="1000"/>
    <s v="100% STATE"/>
    <s v="NFA - Site Specific"/>
    <s v="NFA"/>
    <n v="0"/>
    <n v="0"/>
    <n v="0"/>
    <n v="215743.7"/>
    <n v="0"/>
    <n v="215743.7"/>
    <n v="0"/>
    <n v="0"/>
    <n v="0"/>
    <n v="47193.934399999998"/>
    <n v="80903.887499999997"/>
    <n v="80903.887499999997"/>
    <n v="6741.9906000000001"/>
    <n v="0"/>
    <n v="0"/>
    <n v="0"/>
    <n v="0"/>
    <s v="    "/>
    <s v="    "/>
    <s v="Yes"/>
    <s v="40.5"/>
    <s v="MassDOT"/>
    <s v="HWY"/>
    <n v="5"/>
    <s v="No"/>
    <s v="Highway | Roadway Reconstruction"/>
    <s v="2 | Modernization"/>
    <s v="T055"/>
    <d v="2024-03-04T06:31:47"/>
    <x v="1"/>
    <x v="1"/>
  </r>
  <r>
    <s v="Design"/>
    <n v="608007"/>
    <s v=""/>
    <s v="COHASSET- SCITUATE- CORRIDOR IMPROVEMENTS AND RELATED WORK ON JUSTICE CUSHING HIGHWAY (ROUTE 3A), FROM BEECHWOOD STREET TO HENRY TURNER BAILEY ROAD"/>
    <s v="5"/>
    <s v="M-Risk, STIP"/>
    <s v=" "/>
    <x v="0"/>
    <x v="0"/>
    <s v="COHASSET - SCITUATE"/>
    <s v="Boston Region"/>
    <x v="3"/>
    <s v="Roadway Reconstruction"/>
    <s v="Design"/>
    <s v="100C"/>
    <d v="2024-05-25T00:00:00"/>
    <s v="2024"/>
    <n v="0"/>
    <d v="2024-10-22T00:00:00"/>
    <d v="2024-12-21T00:00:00"/>
    <d v="2027-07-19T00:00:00"/>
    <n v="1000"/>
    <s v="FEDERAL AID"/>
    <s v="FA - Trans. Alternative Prgm (TAP)"/>
    <s v="TAP"/>
    <n v="0.8"/>
    <n v="0"/>
    <n v="0"/>
    <n v="724192.326"/>
    <n v="0"/>
    <n v="724192.32609999995"/>
    <n v="0"/>
    <n v="0"/>
    <n v="0"/>
    <n v="158417.07130000001"/>
    <n v="271572.12229999999"/>
    <n v="271572.12229999999"/>
    <n v="22631.010200000001"/>
    <n v="0"/>
    <n v="-1E-4"/>
    <n v="0"/>
    <n v="0"/>
    <s v="    "/>
    <s v="    "/>
    <s v="Yes"/>
    <s v="40.5"/>
    <s v="MassDOT"/>
    <s v="HWY"/>
    <n v="5"/>
    <s v="No"/>
    <s v="Highway | Roadway Reconstruction"/>
    <s v="2 | Modernization"/>
    <s v="T055"/>
    <d v="2024-03-04T06:31:47"/>
    <x v="1"/>
    <x v="0"/>
  </r>
  <r>
    <s v="Design"/>
    <n v="608007"/>
    <s v=""/>
    <s v="COHASSET- SCITUATE- CORRIDOR IMPROVEMENTS AND RELATED WORK ON JUSTICE CUSHING HIGHWAY (ROUTE 3A), FROM BEECHWOOD STREET TO HENRY TURNER BAILEY ROAD"/>
    <s v="5"/>
    <s v="M-Risk, STIP"/>
    <s v=" "/>
    <x v="0"/>
    <x v="0"/>
    <s v="COHASSET - SCITUATE"/>
    <s v="Boston Region"/>
    <x v="3"/>
    <s v="Roadway Reconstruction"/>
    <s v="Design"/>
    <s v="100C"/>
    <d v="2024-05-25T00:00:00"/>
    <s v="2024"/>
    <n v="0"/>
    <d v="2024-10-22T00:00:00"/>
    <d v="2024-12-21T00:00:00"/>
    <d v="2027-07-19T00:00:00"/>
    <n v="1000"/>
    <s v="FEDERAL AID"/>
    <s v="FA - Surface Trans. Block Grant (STBG)"/>
    <s v="STBG"/>
    <n v="0.8"/>
    <n v="0"/>
    <n v="0"/>
    <n v="10817637.0732"/>
    <n v="0"/>
    <n v="10817637.0733"/>
    <n v="0"/>
    <n v="0"/>
    <n v="0"/>
    <n v="2366358.1098000002"/>
    <n v="4056613.9024999999"/>
    <n v="4056613.9024999999"/>
    <n v="338051.15850000002"/>
    <n v="0"/>
    <n v="-1E-4"/>
    <n v="0"/>
    <n v="0"/>
    <s v="    "/>
    <s v="    "/>
    <s v="Yes"/>
    <s v="40.5"/>
    <s v="MassDOT"/>
    <s v="HWY"/>
    <n v="5"/>
    <s v="No"/>
    <s v="Highway | Roadway Reconstruction"/>
    <s v="2 | Modernization"/>
    <s v="T055"/>
    <d v="2024-03-04T06:31:47"/>
    <x v="1"/>
    <x v="0"/>
  </r>
  <r>
    <s v="Procurement"/>
    <n v="608009"/>
    <s v="124026"/>
    <s v="BOXBOROUGH- BRIDGE REPLACEMENT, B-18-002, ROUTE 111 OVER I-495"/>
    <s v="3"/>
    <s v="D-B, PODI, STIP"/>
    <s v=" "/>
    <x v="0"/>
    <x v="0"/>
    <s v="BOXBOROUGH"/>
    <s v="Boston Region"/>
    <x v="1"/>
    <s v="Bridge Repair &amp; Replacement"/>
    <s v="Opened"/>
    <s v=""/>
    <d v="2023-09-09T00:00:00"/>
    <s v="2023"/>
    <n v="1"/>
    <d v="2024-03-25T06:30:14"/>
    <d v="2024-05-24T06:30:14"/>
    <d v="2027-05-19T06:30:14"/>
    <n v="1150"/>
    <s v="100% STATE"/>
    <s v="NFA - Site Specific"/>
    <s v="NFA"/>
    <n v="0"/>
    <n v="0"/>
    <n v="0"/>
    <n v="241490.4"/>
    <n v="0"/>
    <n v="241490.39989999999"/>
    <n v="13053.535099999999"/>
    <n v="13053.535099999999"/>
    <n v="13053.535099999999"/>
    <n v="78321.210800000001"/>
    <n v="78321.210800000001"/>
    <n v="71794.443199999994"/>
    <n v="0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Procurement"/>
    <n v="608009"/>
    <s v="124026"/>
    <s v="BOXBOROUGH- BRIDGE REPLACEMENT, B-18-002, ROUTE 111 OVER I-495"/>
    <s v="3"/>
    <s v="D-B, PODI, STIP"/>
    <s v=" "/>
    <x v="0"/>
    <x v="0"/>
    <s v="BOXBOROUGH"/>
    <s v="Boston Region"/>
    <x v="1"/>
    <s v="Bridge Repair &amp; Replacement"/>
    <s v="Opened"/>
    <s v=""/>
    <d v="2023-09-09T00:00:00"/>
    <s v="2023"/>
    <n v="1"/>
    <d v="2024-03-25T06:30:14"/>
    <d v="2024-05-24T06:30:14"/>
    <d v="2027-05-19T06:30:14"/>
    <n v="1150"/>
    <s v="FEDERAL AID"/>
    <s v="FA - Hwy Infrast. Prgm (HIPBR) - Bridge"/>
    <s v="HIP"/>
    <n v="0.8"/>
    <n v="0"/>
    <n v="0"/>
    <n v="30757903.284000002"/>
    <n v="0"/>
    <n v="30757903.284000002"/>
    <n v="1662589.3666999999"/>
    <n v="1662589.3666999999"/>
    <n v="1662589.3666999999"/>
    <n v="9975536.2002000008"/>
    <n v="9975536.2002000008"/>
    <n v="9144241.516899999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8029"/>
    <s v=""/>
    <s v="NEWBURYPORT- INTERSECTION IMPROVEMENTS AT ROUTE 1 &amp; MERRIMAC STREET"/>
    <s v="4"/>
    <s v="STIP"/>
    <s v=" "/>
    <x v="0"/>
    <x v="0"/>
    <s v="NEWBURYPORT"/>
    <s v="Merrimack Valley"/>
    <x v="4"/>
    <s v="Roadway Reconstruction"/>
    <s v="Design"/>
    <s v="PRCApprove"/>
    <d v="2027-02-06T00:00:00"/>
    <s v="2027"/>
    <n v="0"/>
    <d v="2027-07-06T00:00:00"/>
    <d v="2027-09-04T00:00:00"/>
    <d v="2030-01-03T00:00:00"/>
    <n v="912"/>
    <s v="FEDERAL AID"/>
    <s v="FA - Hwy Safety Improvement Prgm (HSIP)"/>
    <s v="HSIP"/>
    <n v="0.9"/>
    <n v="0"/>
    <n v="0"/>
    <n v="2728000"/>
    <n v="0"/>
    <n v="2069517.2413999999"/>
    <n v="0"/>
    <n v="0"/>
    <n v="0"/>
    <n v="0"/>
    <n v="0"/>
    <n v="0"/>
    <n v="940689.65520000004"/>
    <n v="1128827.5862"/>
    <n v="658482.75859999994"/>
    <n v="0"/>
    <n v="0"/>
    <s v="    "/>
    <s v="    "/>
    <s v="Yes"/>
    <s v="58.5"/>
    <s v="MassDOT"/>
    <s v="HWY"/>
    <n v="1"/>
    <s v="No"/>
    <s v="Highway | Roadway Reconstruction"/>
    <s v="2 | Modernization"/>
    <s v="T055"/>
    <d v="2024-03-04T06:31:47"/>
    <x v="6"/>
    <x v="0"/>
  </r>
  <r>
    <s v="Design"/>
    <n v="608045"/>
    <s v=""/>
    <s v="MILFORD- REHABILITATION ON ROUTE 16, FROM ROUTE 109 TO BEAVER STREET"/>
    <s v="3"/>
    <s v="STIP"/>
    <s v=" "/>
    <x v="0"/>
    <x v="0"/>
    <s v="MILFORD"/>
    <s v="Boston Region"/>
    <x v="2"/>
    <s v="Roadway Reconstruction"/>
    <s v="Design"/>
    <s v="25C"/>
    <d v="2026-01-24T00:00:00"/>
    <s v="2026"/>
    <n v="0"/>
    <d v="2026-06-23T00:00:00"/>
    <d v="2026-08-22T00:00:00"/>
    <d v="2028-06-12T00:00:00"/>
    <n v="720"/>
    <s v="FEDERAL AID"/>
    <s v="FA - Hwy Safety Improvement Prgm (HSIP)"/>
    <s v="HSIP"/>
    <n v="0.9"/>
    <n v="0"/>
    <n v="0"/>
    <n v="1814651.0844000001"/>
    <n v="0"/>
    <n v="1814651.0844000001"/>
    <n v="0"/>
    <n v="0"/>
    <n v="0"/>
    <n v="0"/>
    <n v="0"/>
    <n v="867876.60560000001"/>
    <n v="946774.47880000004"/>
    <n v="0"/>
    <n v="0"/>
    <n v="0"/>
    <n v="0"/>
    <s v="    "/>
    <s v="    "/>
    <s v="Yes"/>
    <s v="58"/>
    <s v="MassDOT"/>
    <s v="HWY"/>
    <n v="3"/>
    <s v="No"/>
    <s v="Highway | Roadway Reconstruction"/>
    <s v="2 | Modernization"/>
    <s v="T055"/>
    <d v="2024-03-04T06:31:47"/>
    <x v="1"/>
    <x v="0"/>
  </r>
  <r>
    <s v="Design"/>
    <n v="608045"/>
    <s v=""/>
    <s v="MILFORD- REHABILITATION ON ROUTE 16, FROM ROUTE 109 TO BEAVER STREET"/>
    <s v="3"/>
    <s v="STIP"/>
    <s v=" "/>
    <x v="0"/>
    <x v="0"/>
    <s v="MILFORD"/>
    <s v="Boston Region"/>
    <x v="2"/>
    <s v="Roadway Reconstruction"/>
    <s v="Design"/>
    <s v="25C"/>
    <d v="2026-01-24T00:00:00"/>
    <s v="2026"/>
    <n v="0"/>
    <d v="2026-06-23T00:00:00"/>
    <d v="2026-08-22T00:00:00"/>
    <d v="2028-06-12T00:00:00"/>
    <n v="720"/>
    <s v="100% STATE"/>
    <s v="NFA - Site Specific"/>
    <s v="NFA"/>
    <n v="0"/>
    <n v="0"/>
    <n v="0"/>
    <n v="96111.6"/>
    <n v="0"/>
    <n v="96111.6"/>
    <n v="0"/>
    <n v="0"/>
    <n v="0"/>
    <n v="0"/>
    <n v="0"/>
    <n v="45966.417399999998"/>
    <n v="50145.1826"/>
    <n v="0"/>
    <n v="0"/>
    <n v="0"/>
    <n v="0"/>
    <s v="    "/>
    <s v="    "/>
    <s v="Yes"/>
    <s v="58"/>
    <s v="MassDOT"/>
    <s v="HWY"/>
    <n v="3"/>
    <s v="No"/>
    <s v="Highway | Roadway Reconstruction"/>
    <s v="2 | Modernization"/>
    <s v="T055"/>
    <d v="2024-03-04T06:31:47"/>
    <x v="1"/>
    <x v="1"/>
  </r>
  <r>
    <s v="Design"/>
    <n v="608045"/>
    <s v=""/>
    <s v="MILFORD- REHABILITATION ON ROUTE 16, FROM ROUTE 109 TO BEAVER STREET"/>
    <s v="3"/>
    <s v="STIP"/>
    <s v=" "/>
    <x v="0"/>
    <x v="0"/>
    <s v="MILFORD"/>
    <s v="Boston Region"/>
    <x v="2"/>
    <s v="Roadway Reconstruction"/>
    <s v="Design"/>
    <s v="25C"/>
    <d v="2026-01-24T00:00:00"/>
    <s v="2026"/>
    <n v="0"/>
    <d v="2026-06-23T00:00:00"/>
    <d v="2026-08-22T00:00:00"/>
    <d v="2028-06-12T00:00:00"/>
    <n v="720"/>
    <s v="FEDERAL AID"/>
    <s v="FA - Surface Trans. Block Grant (STBG)"/>
    <s v="STBG"/>
    <n v="0.8"/>
    <n v="0"/>
    <n v="0"/>
    <n v="12090163.784"/>
    <n v="0"/>
    <n v="12090163.784"/>
    <n v="0"/>
    <n v="0"/>
    <n v="0"/>
    <n v="0"/>
    <n v="0"/>
    <n v="5782252.2445"/>
    <n v="6307911.5395"/>
    <n v="0"/>
    <n v="0"/>
    <n v="0"/>
    <n v="0"/>
    <s v="    "/>
    <s v="    "/>
    <s v="Yes"/>
    <s v="58"/>
    <s v="MassDOT"/>
    <s v="HWY"/>
    <n v="3"/>
    <s v="No"/>
    <s v="Highway | Roadway Reconstruction"/>
    <s v="2 | Modernization"/>
    <s v="T055"/>
    <d v="2024-03-04T06:31:47"/>
    <x v="1"/>
    <x v="0"/>
  </r>
  <r>
    <s v="Construction"/>
    <n v="608049"/>
    <s v="117658"/>
    <s v="FALL RIVER- CORRIDOR IMPROVEMENTS ON ROUTE 79/DAVOL STREET "/>
    <s v="5"/>
    <s v="AC, D-B, PODI, STIP"/>
    <s v=" "/>
    <x v="0"/>
    <x v="0"/>
    <s v="FALL RIVER"/>
    <s v="Southeastern Mass"/>
    <x v="2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High Priority Projects (HPP)"/>
    <s v="HPP"/>
    <n v="0.8"/>
    <n v="295787.44"/>
    <n v="295787.44"/>
    <n v="3781288.58"/>
    <n v="3926673.9728000001"/>
    <n v="3926673.9728000001"/>
    <n v="896159.90249999997"/>
    <n v="1191947.3425"/>
    <n v="1191947.3425"/>
    <n v="1642959.8213"/>
    <n v="1314367.8570000001"/>
    <n v="73186.392000000007"/>
    <n v="0"/>
    <n v="0"/>
    <n v="-145385.3928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4-03-04T06:31:47"/>
    <x v="2"/>
    <x v="0"/>
  </r>
  <r>
    <s v="Construction"/>
    <n v="608049"/>
    <s v="117658"/>
    <s v="FALL RIVER- CORRIDOR IMPROVEMENTS ON ROUTE 79/DAVOL STREET "/>
    <s v="5"/>
    <s v="AC, D-B, PODI, STIP"/>
    <s v=" "/>
    <x v="0"/>
    <x v="0"/>
    <s v="FALL RIVER"/>
    <s v="Southeastern Mass"/>
    <x v="2"/>
    <s v="Roadway Reconstruction"/>
    <s v="Active"/>
    <s v=""/>
    <d v="2022-03-26T00:00:00"/>
    <s v="2022"/>
    <n v="1"/>
    <d v="2022-11-10T00:00:00"/>
    <d v="2023-01-09T00:00:00"/>
    <d v="2026-10-23T00:00:00"/>
    <n v="1443"/>
    <s v="100% STATE"/>
    <s v="NFA - Site Specific"/>
    <s v="NFA"/>
    <n v="0"/>
    <n v="5740664.2199999997"/>
    <n v="2618239.09"/>
    <n v="4869223.93"/>
    <n v="3891093.1721999999"/>
    <n v="3891093.1721999999"/>
    <n v="888039.522"/>
    <n v="6628703.7419999996"/>
    <n v="3506278.6119999997"/>
    <n v="1628072.4569999999"/>
    <n v="1302457.9656"/>
    <n v="72523.227599999998"/>
    <n v="0"/>
    <n v="0"/>
    <n v="978130.75780000002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4-03-04T06:31:47"/>
    <x v="2"/>
    <x v="1"/>
  </r>
  <r>
    <s v="Construction"/>
    <n v="608049"/>
    <s v="117658"/>
    <s v="FALL RIVER- CORRIDOR IMPROVEMENTS ON ROUTE 79/DAVOL STREET "/>
    <s v="5"/>
    <s v="AC, D-B, PODI, STIP"/>
    <s v=" "/>
    <x v="0"/>
    <x v="0"/>
    <s v="FALL RIVER"/>
    <s v="Southeastern Mass"/>
    <x v="2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Ntl. Hwy Perform. Prgm (NHPP) - NHS"/>
    <s v="NHPP"/>
    <n v="0.8"/>
    <n v="23147536.91"/>
    <n v="8704306.9700000007"/>
    <n v="29385575.73"/>
    <n v="26109064.195"/>
    <n v="26109064.195"/>
    <n v="5958706.1684999997"/>
    <n v="29106243.078499999"/>
    <n v="14663013.138500001"/>
    <n v="10924294.6423"/>
    <n v="8739435.7138"/>
    <n v="486627.6704"/>
    <n v="0"/>
    <n v="0"/>
    <n v="3276511.5350000001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4-03-04T06:31:47"/>
    <x v="2"/>
    <x v="0"/>
  </r>
  <r>
    <s v="Construction"/>
    <n v="608049"/>
    <s v="117658"/>
    <s v="FALL RIVER- CORRIDOR IMPROVEMENTS ON ROUTE 79/DAVOL STREET "/>
    <s v="5"/>
    <s v="AC, D-B, PODI, STIP"/>
    <s v=" "/>
    <x v="0"/>
    <x v="0"/>
    <s v="FALL RIVER"/>
    <s v="Southeastern Mass"/>
    <x v="2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Trans. Alternative Prgm (TAP)"/>
    <s v="TAP"/>
    <n v="0.8"/>
    <n v="353369"/>
    <n v="0"/>
    <n v="1942476"/>
    <n v="1662725.5358"/>
    <n v="1662725.5358"/>
    <n v="379473.30599999998"/>
    <n v="732842.30599999998"/>
    <n v="379473.30599999998"/>
    <n v="695701.06099999999"/>
    <n v="556560.84880000004"/>
    <n v="30990.32"/>
    <n v="0"/>
    <n v="0"/>
    <n v="279750.46419999999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4-03-04T06:31:47"/>
    <x v="2"/>
    <x v="0"/>
  </r>
  <r>
    <s v="Construction"/>
    <n v="608049"/>
    <s v="117658"/>
    <s v="FALL RIVER- CORRIDOR IMPROVEMENTS ON ROUTE 79/DAVOL STREET "/>
    <s v="5"/>
    <s v="AC, D-B, PODI, STIP"/>
    <s v=" "/>
    <x v="0"/>
    <x v="0"/>
    <s v="FALL RIVER"/>
    <s v="Southeastern Mass"/>
    <x v="2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Surface Trans. Block Grant (STBG)"/>
    <s v="STBG"/>
    <n v="0.8"/>
    <n v="2670923.06"/>
    <n v="597561.13"/>
    <n v="12571390.74"/>
    <n v="11583069.759"/>
    <n v="11583069.759"/>
    <n v="2643530.5649999999"/>
    <n v="5314453.625"/>
    <n v="3241091.6949999998"/>
    <n v="4846472.7024999997"/>
    <n v="3877178.162"/>
    <n v="215888.32949999999"/>
    <n v="0"/>
    <n v="0"/>
    <n v="988320.98100000003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4-03-04T06:31:47"/>
    <x v="2"/>
    <x v="0"/>
  </r>
  <r>
    <s v="Construction"/>
    <n v="608049"/>
    <s v="117658"/>
    <s v="FALL RIVER- CORRIDOR IMPROVEMENTS ON ROUTE 79/DAVOL STREET "/>
    <s v="5"/>
    <s v="AC, D-B, PODI, STIP"/>
    <s v=" "/>
    <x v="0"/>
    <x v="0"/>
    <s v="FALL RIVER"/>
    <s v="Southeastern Mass"/>
    <x v="2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Hwy Infrast. Prgm (HIPBR) - Bridge"/>
    <s v="HIP"/>
    <n v="0.8"/>
    <n v="12008189.800000001"/>
    <n v="4248252.95"/>
    <n v="4710816.21"/>
    <n v="1886844.5586999999"/>
    <n v="1886844.5586999999"/>
    <n v="430622.56949999998"/>
    <n v="12438812.3695"/>
    <n v="4678875.5195000004"/>
    <n v="789474.7108"/>
    <n v="631579.76859999995"/>
    <n v="35167.5098"/>
    <n v="0"/>
    <n v="0"/>
    <n v="2823971.6513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4-03-04T06:31:47"/>
    <x v="2"/>
    <x v="0"/>
  </r>
  <r>
    <s v="Construction"/>
    <n v="608049"/>
    <s v="117658"/>
    <s v="FALL RIVER- CORRIDOR IMPROVEMENTS ON ROUTE 79/DAVOL STREET "/>
    <s v="5"/>
    <s v="AC, D-B, PODI, STIP"/>
    <s v=" "/>
    <x v="0"/>
    <x v="0"/>
    <s v="FALL RIVER"/>
    <s v="Southeastern Mass"/>
    <x v="2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Coronavirus Response and Relief Supplemental Appropriations Act"/>
    <s v="FA"/>
    <n v="1"/>
    <n v="0"/>
    <n v="0"/>
    <n v="1495949.66"/>
    <n v="1553466.8854"/>
    <n v="1553466.8854"/>
    <n v="354537.897"/>
    <n v="354537.897"/>
    <n v="354537.897"/>
    <n v="649986.14450000005"/>
    <n v="519988.91560000001"/>
    <n v="28953.9283"/>
    <n v="0"/>
    <n v="0"/>
    <n v="-57517.225400000003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4-03-04T06:31:47"/>
    <x v="2"/>
    <x v="0"/>
  </r>
  <r>
    <s v="Construction"/>
    <n v="608049"/>
    <s v="117658"/>
    <s v="FALL RIVER- CORRIDOR IMPROVEMENTS ON ROUTE 79/DAVOL STREET "/>
    <s v="5"/>
    <s v="AC, D-B, PODI, STIP"/>
    <s v=" "/>
    <x v="0"/>
    <x v="0"/>
    <s v="FALL RIVER"/>
    <s v="Southeastern Mass"/>
    <x v="2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Promoting Resilient Operations for Transformative, Efficient, and Cost-saving Transportation (PROTECT)"/>
    <s v="FA"/>
    <n v="0.8"/>
    <n v="1968381.02"/>
    <n v="1968381.02"/>
    <n v="14552536.699999999"/>
    <n v="15112061.9212"/>
    <n v="15112061.9212"/>
    <n v="3448930.0695000002"/>
    <n v="5417311.0894999998"/>
    <n v="5417311.0895000007"/>
    <n v="6323038.4607999995"/>
    <n v="5058430.7686000001"/>
    <n v="281662.62229999999"/>
    <n v="0"/>
    <n v="0"/>
    <n v="-559525.22120000003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4-03-04T06:31:47"/>
    <x v="2"/>
    <x v="0"/>
  </r>
  <r>
    <s v="Design"/>
    <n v="608051"/>
    <s v=""/>
    <s v="WILMINGTON- RECONSTRUCTION ON ROUTE 38 (MAIN STREET), FROM ROUTE 62 TO THE WOBURN C.L."/>
    <s v="4"/>
    <s v="STIP"/>
    <s v=" "/>
    <x v="0"/>
    <x v="0"/>
    <s v="WILMINGTON"/>
    <s v="Boston Region"/>
    <x v="3"/>
    <s v="Roadway Reconstruction"/>
    <s v="Design"/>
    <s v="100C"/>
    <d v="2025-04-05T00:00:00"/>
    <s v="2025"/>
    <n v="0"/>
    <d v="2025-09-02T00:00:00"/>
    <d v="2025-11-01T00:00:00"/>
    <d v="2027-04-25T00:00:00"/>
    <n v="600"/>
    <s v="FEDERAL AID"/>
    <s v="FA - Congestion Mitigation/Air Quality (CMAQ)"/>
    <s v="CMQ"/>
    <n v="0.8"/>
    <n v="0"/>
    <n v="0"/>
    <n v="2195147.6118000001"/>
    <n v="0"/>
    <n v="2195147.6118000001"/>
    <n v="0"/>
    <n v="0"/>
    <n v="0"/>
    <n v="0"/>
    <n v="975621.16079999995"/>
    <n v="1219526.4509999999"/>
    <n v="0"/>
    <n v="0"/>
    <n v="0"/>
    <n v="0"/>
    <n v="0"/>
    <s v="    "/>
    <s v="    "/>
    <s v="Yes"/>
    <s v="64"/>
    <s v="MassDOT"/>
    <s v="HWY"/>
    <n v="4"/>
    <s v="Yes"/>
    <s v="Highway | Roadway Reconstruction"/>
    <s v="2 | Modernization"/>
    <s v="T055"/>
    <d v="2024-03-04T06:31:47"/>
    <x v="1"/>
    <x v="0"/>
  </r>
  <r>
    <s v="Design"/>
    <n v="608051"/>
    <s v=""/>
    <s v="WILMINGTON- RECONSTRUCTION ON ROUTE 38 (MAIN STREET), FROM ROUTE 62 TO THE WOBURN C.L."/>
    <s v="4"/>
    <s v="STIP"/>
    <s v=" "/>
    <x v="0"/>
    <x v="0"/>
    <s v="WILMINGTON"/>
    <s v="Boston Region"/>
    <x v="3"/>
    <s v="Roadway Reconstruction"/>
    <s v="Design"/>
    <s v="100C"/>
    <d v="2025-04-05T00:00:00"/>
    <s v="2025"/>
    <n v="0"/>
    <d v="2025-09-02T00:00:00"/>
    <d v="2025-11-01T00:00:00"/>
    <d v="2027-04-25T00:00:00"/>
    <n v="600"/>
    <s v="FEDERAL AID"/>
    <s v="FA - Hwy Safety Improvement Prgm (HSIP)"/>
    <s v="HSIP"/>
    <n v="0.9"/>
    <n v="0"/>
    <n v="0"/>
    <n v="873774"/>
    <n v="0"/>
    <n v="873774"/>
    <n v="0"/>
    <n v="0"/>
    <n v="0"/>
    <n v="0"/>
    <n v="388344"/>
    <n v="485430"/>
    <n v="0"/>
    <n v="0"/>
    <n v="0"/>
    <n v="0"/>
    <n v="0"/>
    <s v="    "/>
    <s v="    "/>
    <s v="Yes"/>
    <s v="64"/>
    <s v="MassDOT"/>
    <s v="HWY"/>
    <n v="4"/>
    <s v="Yes"/>
    <s v="Highway | Roadway Reconstruction"/>
    <s v="2 | Modernization"/>
    <s v="T055"/>
    <d v="2024-03-04T06:31:47"/>
    <x v="1"/>
    <x v="0"/>
  </r>
  <r>
    <s v="Design"/>
    <n v="608051"/>
    <s v=""/>
    <s v="WILMINGTON- RECONSTRUCTION ON ROUTE 38 (MAIN STREET), FROM ROUTE 62 TO THE WOBURN C.L."/>
    <s v="4"/>
    <s v="STIP"/>
    <s v=" "/>
    <x v="0"/>
    <x v="0"/>
    <s v="WILMINGTON"/>
    <s v="Boston Region"/>
    <x v="3"/>
    <s v="Roadway Reconstruction"/>
    <s v="Design"/>
    <s v="100C"/>
    <d v="2025-04-05T00:00:00"/>
    <s v="2025"/>
    <n v="0"/>
    <d v="2025-09-02T00:00:00"/>
    <d v="2025-11-01T00:00:00"/>
    <d v="2027-04-25T00:00:00"/>
    <n v="600"/>
    <s v="100% STATE"/>
    <s v="NFA - Site Specific"/>
    <s v="NFA"/>
    <n v="0"/>
    <n v="0"/>
    <n v="0"/>
    <n v="4617141.9094000002"/>
    <n v="0"/>
    <n v="4617141.9094000002"/>
    <n v="0"/>
    <n v="0"/>
    <n v="0"/>
    <n v="0"/>
    <n v="2052063.0708000001"/>
    <n v="2565078.8385999999"/>
    <n v="0"/>
    <n v="0"/>
    <n v="0"/>
    <n v="0"/>
    <n v="0"/>
    <s v="    "/>
    <s v="    "/>
    <s v="Yes"/>
    <s v="64"/>
    <s v="MassDOT"/>
    <s v="HWY"/>
    <n v="4"/>
    <s v="Yes"/>
    <s v="Highway | Roadway Reconstruction"/>
    <s v="2 | Modernization"/>
    <s v="T055"/>
    <d v="2024-03-04T06:31:47"/>
    <x v="1"/>
    <x v="1"/>
  </r>
  <r>
    <s v="Design"/>
    <n v="608051"/>
    <s v=""/>
    <s v="WILMINGTON- RECONSTRUCTION ON ROUTE 38 (MAIN STREET), FROM ROUTE 62 TO THE WOBURN C.L."/>
    <s v="4"/>
    <s v="STIP"/>
    <s v=" "/>
    <x v="0"/>
    <x v="0"/>
    <s v="WILMINGTON"/>
    <s v="Boston Region"/>
    <x v="3"/>
    <s v="Roadway Reconstruction"/>
    <s v="Design"/>
    <s v="100C"/>
    <d v="2025-04-05T00:00:00"/>
    <s v="2025"/>
    <n v="0"/>
    <d v="2025-09-02T00:00:00"/>
    <d v="2025-11-01T00:00:00"/>
    <d v="2027-04-25T00:00:00"/>
    <n v="600"/>
    <s v="FEDERAL AID"/>
    <s v="FA - Surface Trans. Block Grant (STBG)"/>
    <s v="STBG"/>
    <n v="0.8"/>
    <n v="0"/>
    <n v="0"/>
    <n v="32235043.654800002"/>
    <n v="0"/>
    <n v="32235043.654800002"/>
    <n v="0"/>
    <n v="0"/>
    <n v="0"/>
    <n v="0"/>
    <n v="14326686.0688"/>
    <n v="17908357.585999999"/>
    <n v="0"/>
    <n v="0"/>
    <n v="0"/>
    <n v="0"/>
    <n v="0"/>
    <s v="    "/>
    <s v="    "/>
    <s v="Yes"/>
    <s v="64"/>
    <s v="MassDOT"/>
    <s v="HWY"/>
    <n v="4"/>
    <s v="Yes"/>
    <s v="Highway | Roadway Reconstruction"/>
    <s v="2 | Modernization"/>
    <s v="T055"/>
    <d v="2024-03-04T06:31:47"/>
    <x v="1"/>
    <x v="0"/>
  </r>
  <r>
    <s v="Design"/>
    <n v="608052"/>
    <s v=""/>
    <s v="NORWOOD- INTERSECTION &amp; SIGNAL IMPROVEMENTS AT US 1 (PROVIDENCE HIGHWAY) &amp; MORSE STREET"/>
    <s v="5"/>
    <s v="STIP"/>
    <s v=" "/>
    <x v="0"/>
    <x v="0"/>
    <s v="NORWOOD"/>
    <s v="Boston Region"/>
    <x v="11"/>
    <s v="Intersection &amp; Safety"/>
    <s v="Design"/>
    <s v="25C"/>
    <d v="2028-04-08T00:00:00"/>
    <s v="2028"/>
    <n v="0"/>
    <d v="2028-09-05T00:00:00"/>
    <d v="2028-11-04T00:00:00"/>
    <d v="2029-03-04T00:00:00"/>
    <n v="180"/>
    <s v="FEDERAL AID"/>
    <s v="FA - Hwy Safety Improvement Prgm (HSIP)"/>
    <s v="HSIP"/>
    <n v="0.9"/>
    <n v="0"/>
    <n v="0"/>
    <n v="1824540.1125"/>
    <n v="0"/>
    <n v="1824540.1125"/>
    <n v="0"/>
    <n v="0"/>
    <n v="0"/>
    <n v="0"/>
    <n v="0"/>
    <n v="0"/>
    <n v="0"/>
    <n v="1824540.1125"/>
    <n v="0"/>
    <n v="0"/>
    <n v="0"/>
    <s v="    "/>
    <s v="    "/>
    <s v="Yes"/>
    <s v="50.5"/>
    <s v="MassDOT"/>
    <s v="HWY"/>
    <n v="2"/>
    <s v="No"/>
    <s v="Highway | Intersection Improvements"/>
    <s v="2 | Modernization"/>
    <s v="T056"/>
    <d v="2024-03-04T06:31:47"/>
    <x v="1"/>
    <x v="0"/>
  </r>
  <r>
    <s v="Design"/>
    <n v="608052"/>
    <s v=""/>
    <s v="NORWOOD- INTERSECTION &amp; SIGNAL IMPROVEMENTS AT US 1 (PROVIDENCE HIGHWAY) &amp; MORSE STREET"/>
    <s v="5"/>
    <s v="STIP"/>
    <s v=" "/>
    <x v="0"/>
    <x v="0"/>
    <s v="NORWOOD"/>
    <s v="Boston Region"/>
    <x v="11"/>
    <s v="Intersection &amp; Safety"/>
    <s v="Design"/>
    <s v="25C"/>
    <d v="2028-04-08T00:00:00"/>
    <s v="2028"/>
    <n v="0"/>
    <d v="2028-09-05T00:00:00"/>
    <d v="2028-11-04T00:00:00"/>
    <d v="2029-03-04T00:00:00"/>
    <n v="180"/>
    <s v="100% STATE"/>
    <s v="NFA - Site Specific"/>
    <s v="NFA"/>
    <n v="0"/>
    <n v="0"/>
    <n v="0"/>
    <n v="32714"/>
    <n v="0"/>
    <n v="32714"/>
    <n v="0"/>
    <n v="0"/>
    <n v="0"/>
    <n v="0"/>
    <n v="0"/>
    <n v="0"/>
    <n v="0"/>
    <n v="32714"/>
    <n v="0"/>
    <n v="0"/>
    <n v="0"/>
    <s v="    "/>
    <s v="    "/>
    <s v="Yes"/>
    <s v="50.5"/>
    <s v="MassDOT"/>
    <s v="HWY"/>
    <n v="2"/>
    <s v="No"/>
    <s v="Highway | Intersection Improvements"/>
    <s v="2 | Modernization"/>
    <s v="T056"/>
    <d v="2024-03-04T06:31:47"/>
    <x v="1"/>
    <x v="1"/>
  </r>
  <r>
    <s v="Complete"/>
    <n v="608056"/>
    <s v="117130"/>
    <s v="ERVING- GILL- PROTECTIVE SCREENING INSTALLATION, E-10-014=G-04-009 (0UC), ROUTE 2 OVER CONNECTICUT RIVER"/>
    <s v="2"/>
    <s v="BDBA, FED MT, STIP"/>
    <s v=" "/>
    <x v="0"/>
    <x v="1"/>
    <s v="ERVING - GILL"/>
    <s v="Franklin Region"/>
    <x v="10"/>
    <s v="Bridge Repair &amp; Replacement"/>
    <s v="Contractor Field Completion"/>
    <s v=""/>
    <d v="2022-01-08T00:00:00"/>
    <s v="2022"/>
    <n v="1"/>
    <d v="2022-04-06T00:00:00"/>
    <d v="2022-06-05T00:00:00"/>
    <d v="2024-01-23T00:00:00"/>
    <n v="657"/>
    <s v="100% STATE"/>
    <s v="NFA - Site Specific"/>
    <s v="NFA"/>
    <n v="0"/>
    <n v="55"/>
    <n v="27.5"/>
    <n v="22445"/>
    <n v="0"/>
    <n v="22445"/>
    <n v="22445"/>
    <n v="22500"/>
    <n v="22472.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Complete"/>
    <n v="608056"/>
    <s v="117130"/>
    <s v="ERVING- GILL- PROTECTIVE SCREENING INSTALLATION, E-10-014=G-04-009 (0UC), ROUTE 2 OVER CONNECTICUT RIVER"/>
    <s v="2"/>
    <s v="BDBA, FED MT, STIP"/>
    <s v=" "/>
    <x v="0"/>
    <x v="1"/>
    <s v="ERVING - GILL"/>
    <s v="Franklin Region"/>
    <x v="10"/>
    <s v="Bridge Repair &amp; Replacement"/>
    <s v="Contractor Field Completion"/>
    <s v=""/>
    <d v="2022-01-08T00:00:00"/>
    <s v="2022"/>
    <n v="1"/>
    <d v="2022-04-06T00:00:00"/>
    <d v="2022-06-05T00:00:00"/>
    <d v="2024-01-23T00:00:00"/>
    <n v="657"/>
    <s v="FEDERAL AID"/>
    <s v="FA - Ntl. Hwy Perform. Prgm (NHPP) - On-System Bridge"/>
    <s v="NHPP"/>
    <n v="0.8"/>
    <n v="5784244.4800000004"/>
    <n v="736647.86"/>
    <n v="349720.22"/>
    <n v="0"/>
    <n v="349720.22"/>
    <n v="349720.22"/>
    <n v="6133964.7000000002"/>
    <n v="1086368.0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Design"/>
    <n v="608067"/>
    <s v=""/>
    <s v="WOBURN- BURLINGTON- INTERSECTION RECONSTRUCTION AT ROUTE 3 (CAMBRIDGE ROAD) &amp; BEDFORD ROAD AND SOUTH BEDFORD STREET"/>
    <s v="4"/>
    <s v="STIP"/>
    <s v=" "/>
    <x v="0"/>
    <x v="0"/>
    <s v="BURLINGTON - WOBURN"/>
    <s v="Boston Region"/>
    <x v="3"/>
    <s v="Roadway Reconstruction"/>
    <s v="Design"/>
    <s v="25C"/>
    <d v="2025-02-01T00:00:00"/>
    <s v="2025"/>
    <n v="0"/>
    <d v="2025-07-01T00:00:00"/>
    <d v="2025-08-30T00:00:00"/>
    <d v="2026-11-13T00:00:00"/>
    <n v="500"/>
    <s v="FEDERAL AID"/>
    <s v="FA - Congestion Mitigation/Air Quality (CMAQ)"/>
    <s v="CMQ"/>
    <n v="0.8"/>
    <n v="0"/>
    <n v="0"/>
    <n v="3411859.2963"/>
    <n v="0"/>
    <n v="3411859.2963"/>
    <n v="0"/>
    <n v="0"/>
    <n v="0"/>
    <n v="0"/>
    <n v="2345653.2662"/>
    <n v="1066206.0301000001"/>
    <n v="0"/>
    <n v="0"/>
    <n v="0"/>
    <n v="0"/>
    <n v="0"/>
    <s v="    "/>
    <s v="    "/>
    <s v="Yes"/>
    <s v="69"/>
    <s v="MassDOT"/>
    <s v="HWY"/>
    <n v="2"/>
    <s v="No"/>
    <s v="Highway | Intersection Improvements"/>
    <s v="2 | Modernization"/>
    <s v="T056"/>
    <d v="2024-03-04T06:31:47"/>
    <x v="1"/>
    <x v="0"/>
  </r>
  <r>
    <s v="Design"/>
    <n v="608067"/>
    <s v=""/>
    <s v="WOBURN- BURLINGTON- INTERSECTION RECONSTRUCTION AT ROUTE 3 (CAMBRIDGE ROAD) &amp; BEDFORD ROAD AND SOUTH BEDFORD STREET"/>
    <s v="4"/>
    <s v="STIP"/>
    <s v=" "/>
    <x v="0"/>
    <x v="0"/>
    <s v="BURLINGTON - WOBURN"/>
    <s v="Boston Region"/>
    <x v="3"/>
    <s v="Roadway Reconstruction"/>
    <s v="Design"/>
    <s v="25C"/>
    <d v="2025-02-01T00:00:00"/>
    <s v="2025"/>
    <n v="0"/>
    <d v="2025-07-01T00:00:00"/>
    <d v="2025-08-30T00:00:00"/>
    <d v="2026-11-13T00:00:00"/>
    <n v="500"/>
    <s v="100% STATE"/>
    <s v="NFA - Site Specific"/>
    <s v="NFA"/>
    <n v="0"/>
    <n v="0"/>
    <n v="0"/>
    <n v="35735.24"/>
    <n v="0"/>
    <n v="35735.24"/>
    <n v="0"/>
    <n v="0"/>
    <n v="0"/>
    <n v="0"/>
    <n v="24567.977500000001"/>
    <n v="11167.262500000001"/>
    <n v="0"/>
    <n v="0"/>
    <n v="0"/>
    <n v="0"/>
    <n v="0"/>
    <s v="    "/>
    <s v="    "/>
    <s v="Yes"/>
    <s v="69"/>
    <s v="MassDOT"/>
    <s v="HWY"/>
    <n v="2"/>
    <s v="No"/>
    <s v="Highway | Intersection Improvements"/>
    <s v="2 | Modernization"/>
    <s v="T056"/>
    <d v="2024-03-04T06:31:47"/>
    <x v="1"/>
    <x v="1"/>
  </r>
  <r>
    <s v="Complete"/>
    <n v="608069"/>
    <s v="105768"/>
    <s v="MARSHFIELD- PEMBROKE- NORWELL- HANOVER- ROCKLAND- HINGHAM- RESURFACING &amp; RELATED WORK ON ROUTE 3"/>
    <s v="5"/>
    <s v="NHS, STIP"/>
    <s v=" "/>
    <x v="0"/>
    <x v="0"/>
    <s v="HANOVER - HINGHAM - MARSHFIELD - NORWELL - PEMBROKE - ROCKLAND"/>
    <s v="Boston Region, Old Colony"/>
    <x v="22"/>
    <s v=""/>
    <s v="Substantially Complete"/>
    <s v=""/>
    <d v="2018-09-01T00:00:00"/>
    <s v="2018"/>
    <n v="1"/>
    <d v="2019-05-24T00:00:00"/>
    <d v="2019-07-23T00:00:00"/>
    <d v="2022-07-21T00:00:00"/>
    <n v="1154"/>
    <s v="100% STATE"/>
    <s v="NFA - Site Specific"/>
    <s v="NFA"/>
    <n v="0"/>
    <n v="82360.81"/>
    <n v="0"/>
    <n v="203965.71"/>
    <n v="0"/>
    <n v="0"/>
    <n v="0"/>
    <n v="82360.8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mplete"/>
    <n v="608069"/>
    <s v="105768"/>
    <s v="MARSHFIELD- PEMBROKE- NORWELL- HANOVER- ROCKLAND- HINGHAM- RESURFACING &amp; RELATED WORK ON ROUTE 3"/>
    <s v="5"/>
    <s v="NHS, STIP"/>
    <s v=" "/>
    <x v="0"/>
    <x v="0"/>
    <s v="HANOVER - HINGHAM - MARSHFIELD - NORWELL - PEMBROKE - ROCKLAND"/>
    <s v="Boston Region, Old Colony"/>
    <x v="22"/>
    <s v=""/>
    <s v="Substantially Complete"/>
    <s v=""/>
    <d v="2018-09-01T00:00:00"/>
    <s v="2018"/>
    <n v="1"/>
    <d v="2019-05-24T00:00:00"/>
    <d v="2019-07-23T00:00:00"/>
    <d v="2022-07-21T00:00:00"/>
    <n v="1154"/>
    <s v="FEDERAL AID"/>
    <s v="FA - Ntl. Hwy Perform. Prgm (NHPP) - NHS"/>
    <s v="NHPP"/>
    <n v="0.8"/>
    <n v="16017919.1"/>
    <n v="21767.77"/>
    <n v="154654.31"/>
    <n v="0"/>
    <n v="0"/>
    <n v="0"/>
    <n v="16017919.1"/>
    <n v="21767.7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0"/>
  </r>
  <r>
    <s v="Construction"/>
    <n v="608073"/>
    <s v="124024"/>
    <s v="WESTFIELD- WESTFIELD RIVER LEVEE MULTI-USE PATH CONSTRUCTION, FROM FRANKLIN AVENUE TO WILLIAMS RIDING WAY (NEAR MEADOW STREET)"/>
    <s v="2"/>
    <s v="STIP"/>
    <s v=" "/>
    <x v="0"/>
    <x v="0"/>
    <s v="WESTFIELD"/>
    <s v="Pioneer Valley"/>
    <x v="6"/>
    <s v="Bikeways"/>
    <s v="Active"/>
    <s v=""/>
    <d v="2023-09-09T00:00:00"/>
    <s v="2023"/>
    <n v="1"/>
    <d v="2024-01-16T00:00:00"/>
    <d v="2024-03-16T00:00:00"/>
    <d v="2025-11-18T00:00:00"/>
    <n v="672"/>
    <s v="FEDERAL AID"/>
    <s v="FA - Congestion Mitigation/Air Quality (CMAQ)"/>
    <s v="CMQ"/>
    <n v="0.8"/>
    <n v="0"/>
    <n v="0"/>
    <n v="4862498.8"/>
    <n v="0"/>
    <n v="4862498.8"/>
    <n v="1362000"/>
    <n v="1362000"/>
    <n v="1362000"/>
    <n v="2626000"/>
    <n v="874498.8"/>
    <n v="0"/>
    <n v="0"/>
    <n v="0"/>
    <n v="0"/>
    <n v="0"/>
    <n v="0"/>
    <s v="    "/>
    <s v="    "/>
    <s v="Yes"/>
    <s v="35"/>
    <s v="Municipal"/>
    <s v="HWY"/>
    <n v="2"/>
    <s v="No"/>
    <s v="Highway | Bicycle and Pedestrian"/>
    <s v="3 | Expansion"/>
    <s v="T061"/>
    <d v="2024-03-04T06:31:47"/>
    <x v="3"/>
    <x v="0"/>
  </r>
  <r>
    <s v="Construction"/>
    <n v="608073"/>
    <s v="124024"/>
    <s v="WESTFIELD- WESTFIELD RIVER LEVEE MULTI-USE PATH CONSTRUCTION, FROM FRANKLIN AVENUE TO WILLIAMS RIDING WAY (NEAR MEADOW STREET)"/>
    <s v="2"/>
    <s v="STIP"/>
    <s v=" "/>
    <x v="0"/>
    <x v="0"/>
    <s v="WESTFIELD"/>
    <s v="Pioneer Valley"/>
    <x v="6"/>
    <s v="Bikeways"/>
    <s v="Active"/>
    <s v=""/>
    <d v="2023-09-09T00:00:00"/>
    <s v="2023"/>
    <n v="1"/>
    <d v="2024-01-16T00:00:00"/>
    <d v="2024-03-16T00:00:00"/>
    <d v="2025-11-18T00:00:00"/>
    <n v="672"/>
    <s v="100% STATE"/>
    <s v="NFA - Site Specific"/>
    <s v="NFA"/>
    <n v="0"/>
    <n v="0"/>
    <n v="0"/>
    <n v="47342.5"/>
    <n v="0"/>
    <n v="47342.5"/>
    <n v="13250"/>
    <n v="13250"/>
    <n v="13250"/>
    <n v="25500"/>
    <n v="8592.5"/>
    <n v="0"/>
    <n v="0"/>
    <n v="0"/>
    <n v="0"/>
    <n v="0"/>
    <n v="0"/>
    <s v="    "/>
    <s v="    "/>
    <s v="Yes"/>
    <s v="35"/>
    <s v="Municipal"/>
    <s v="HWY"/>
    <n v="2"/>
    <s v="No"/>
    <s v="Highway | Bicycle and Pedestrian"/>
    <s v="3 | Expansion"/>
    <s v="T061"/>
    <d v="2024-03-04T06:31:47"/>
    <x v="3"/>
    <x v="1"/>
  </r>
  <r>
    <s v="Complete"/>
    <n v="608076"/>
    <s v="117488"/>
    <s v="CHELMSFORD- IMPROVEMENTS TO VISITOR'S CENTER AT I-495 (NB)"/>
    <s v="4"/>
    <s v="NFA FAC"/>
    <s v=" "/>
    <x v="0"/>
    <x v="0"/>
    <s v="CHELMSFORD"/>
    <s v="Northern Middlesex"/>
    <x v="12"/>
    <s v="Facilities"/>
    <s v="Full Beneficial Use"/>
    <s v=""/>
    <d v="2022-03-05T00:00:00"/>
    <s v="2022"/>
    <n v="1"/>
    <d v="2022-06-01T00:00:00"/>
    <d v="2022-07-31T00:00:00"/>
    <d v="2023-08-21T00:00:00"/>
    <n v="446"/>
    <s v="100% STATE"/>
    <s v="NFA - Site Specific"/>
    <s v="NFA"/>
    <n v="0"/>
    <n v="993009.12"/>
    <n v="48362.94"/>
    <n v="169360.88"/>
    <n v="169360.88"/>
    <n v="169360.88"/>
    <n v="169360.88"/>
    <n v="1162370"/>
    <n v="217723.8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8"/>
    <x v="1"/>
  </r>
  <r>
    <s v="Construction"/>
    <n v="608078"/>
    <s v="117601"/>
    <s v="CHELSEA- RECONSTRUCTION ON BROADWAY (ROUTE 107), FROM CITY HALL AVENUE TO THE REVERE C.L."/>
    <s v="6"/>
    <s v="BDBA, STIP"/>
    <s v=" "/>
    <x v="0"/>
    <x v="0"/>
    <s v="CHELSEA"/>
    <s v="Boston Region"/>
    <x v="2"/>
    <s v="Roadway Reconstruction"/>
    <s v="Active"/>
    <s v=""/>
    <d v="2022-03-19T00:00:00"/>
    <s v="2022"/>
    <n v="1"/>
    <d v="2022-06-16T00:00:00"/>
    <d v="2022-08-15T00:00:00"/>
    <d v="2025-04-29T00:00:00"/>
    <n v="1048"/>
    <s v="FEDERAL AID"/>
    <s v="FA - Congestion Mitigation/Air Quality (CMAQ)"/>
    <s v="CMQ"/>
    <n v="0.8"/>
    <n v="0"/>
    <n v="0"/>
    <n v="1630200"/>
    <n v="1362808.5865"/>
    <n v="1362808.5865"/>
    <n v="360058.10889999999"/>
    <n v="360058.10889999999"/>
    <n v="360058.10889999999"/>
    <n v="1002750.4776"/>
    <n v="0"/>
    <n v="0"/>
    <n v="0"/>
    <n v="0"/>
    <n v="267391.41350000002"/>
    <n v="0"/>
    <n v="0"/>
    <s v="    "/>
    <s v="    "/>
    <s v="Yes"/>
    <s v="56.5"/>
    <s v="Municipal"/>
    <s v="HWY"/>
    <n v="3"/>
    <s v="No"/>
    <s v="Highway | Roadway Reconstruction"/>
    <s v="2 | Modernization"/>
    <s v="T055"/>
    <d v="2024-03-04T06:31:47"/>
    <x v="1"/>
    <x v="0"/>
  </r>
  <r>
    <s v="Construction"/>
    <n v="608078"/>
    <s v="117601"/>
    <s v="CHELSEA- RECONSTRUCTION ON BROADWAY (ROUTE 107), FROM CITY HALL AVENUE TO THE REVERE C.L."/>
    <s v="6"/>
    <s v="BDBA, STIP"/>
    <s v=" "/>
    <x v="0"/>
    <x v="0"/>
    <s v="CHELSEA"/>
    <s v="Boston Region"/>
    <x v="2"/>
    <s v="Roadway Reconstruction"/>
    <s v="Active"/>
    <s v=""/>
    <d v="2022-03-19T00:00:00"/>
    <s v="2022"/>
    <n v="1"/>
    <d v="2022-06-16T00:00:00"/>
    <d v="2022-08-15T00:00:00"/>
    <d v="2025-04-29T00:00:00"/>
    <n v="1048"/>
    <s v="100% STATE"/>
    <s v="NFA - Site Specific"/>
    <s v="NFA"/>
    <n v="0"/>
    <n v="5706"/>
    <n v="5706"/>
    <n v="145156.5"/>
    <n v="133378.6833"/>
    <n v="133378.6833"/>
    <n v="35239.047500000001"/>
    <n v="40945.047500000001"/>
    <n v="40945.047500000001"/>
    <n v="98139.635800000004"/>
    <n v="0"/>
    <n v="0"/>
    <n v="0"/>
    <n v="0"/>
    <n v="11777.816699999999"/>
    <n v="0"/>
    <n v="0"/>
    <s v="    "/>
    <s v="    "/>
    <s v="Yes"/>
    <s v="56.5"/>
    <s v="Municipal"/>
    <s v="HWY"/>
    <n v="3"/>
    <s v="No"/>
    <s v="Highway | Roadway Reconstruction"/>
    <s v="2 | Modernization"/>
    <s v="T055"/>
    <d v="2024-03-04T06:31:47"/>
    <x v="1"/>
    <x v="1"/>
  </r>
  <r>
    <s v="Construction"/>
    <n v="608078"/>
    <s v="117601"/>
    <s v="CHELSEA- RECONSTRUCTION ON BROADWAY (ROUTE 107), FROM CITY HALL AVENUE TO THE REVERE C.L."/>
    <s v="6"/>
    <s v="BDBA, STIP"/>
    <s v=" "/>
    <x v="0"/>
    <x v="0"/>
    <s v="CHELSEA"/>
    <s v="Boston Region"/>
    <x v="2"/>
    <s v="Roadway Reconstruction"/>
    <s v="Active"/>
    <s v=""/>
    <d v="2022-03-19T00:00:00"/>
    <s v="2022"/>
    <n v="1"/>
    <d v="2022-06-16T00:00:00"/>
    <d v="2022-08-15T00:00:00"/>
    <d v="2025-04-29T00:00:00"/>
    <n v="1048"/>
    <s v="FEDERAL AID"/>
    <s v="FA - Surface Trans. Block Grant (STBG)"/>
    <s v="STBG"/>
    <n v="0.8"/>
    <n v="5142183.57"/>
    <n v="4563378.37"/>
    <n v="5361419.83"/>
    <n v="4659704.3602"/>
    <n v="4659704.3602"/>
    <n v="1231107.8436"/>
    <n v="6373291.4135999996"/>
    <n v="5794486.2136000004"/>
    <n v="3428596.5166000002"/>
    <n v="0"/>
    <n v="0"/>
    <n v="0"/>
    <n v="0"/>
    <n v="701715.46979999996"/>
    <n v="0"/>
    <n v="0"/>
    <s v="    "/>
    <s v="    "/>
    <s v="Yes"/>
    <s v="56.5"/>
    <s v="Municipal"/>
    <s v="HWY"/>
    <n v="3"/>
    <s v="No"/>
    <s v="Highway | Roadway Reconstruction"/>
    <s v="2 | Modernization"/>
    <s v="T055"/>
    <d v="2024-03-04T06:31:47"/>
    <x v="1"/>
    <x v="0"/>
  </r>
  <r>
    <s v="Construction"/>
    <n v="608079"/>
    <s v="114943"/>
    <s v="SHARON- BRIDGE REPLACEMENT, S-09-003 (40N), MASKWONICUT STREET OVER AMTRAK/MBTA"/>
    <s v="5"/>
    <s v="BR OFF, PODI, STIP"/>
    <s v=" "/>
    <x v="0"/>
    <x v="0"/>
    <s v="SHARON"/>
    <s v="Boston Region"/>
    <x v="1"/>
    <s v="Bridge Repair &amp; Replacement"/>
    <s v="Active"/>
    <s v=""/>
    <d v="2021-06-26T00:00:00"/>
    <s v="2021"/>
    <n v="1"/>
    <d v="2021-10-14T00:00:00"/>
    <d v="2021-12-13T00:00:00"/>
    <d v="2024-08-21T00:00:00"/>
    <n v="1042"/>
    <s v="100% STATE"/>
    <s v="NFA - Site Specific"/>
    <s v="NFA"/>
    <n v="0"/>
    <n v="240"/>
    <n v="0"/>
    <n v="29785"/>
    <n v="29266.5504"/>
    <n v="29266.550299999999"/>
    <n v="2495.2973999999999"/>
    <n v="2735.2973999999999"/>
    <n v="2495.2973999999999"/>
    <n v="15397.339099999999"/>
    <n v="11373.9138"/>
    <n v="0"/>
    <n v="0"/>
    <n v="0"/>
    <n v="518.4497000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08079"/>
    <s v="114943"/>
    <s v="SHARON- BRIDGE REPLACEMENT, S-09-003 (40N), MASKWONICUT STREET OVER AMTRAK/MBTA"/>
    <s v="5"/>
    <s v="BR OFF, PODI, STIP"/>
    <s v=" "/>
    <x v="0"/>
    <x v="0"/>
    <s v="SHARON"/>
    <s v="Boston Region"/>
    <x v="1"/>
    <s v="Bridge Repair &amp; Replacement"/>
    <s v="Active"/>
    <s v=""/>
    <d v="2021-06-26T00:00:00"/>
    <s v="2021"/>
    <n v="1"/>
    <d v="2021-10-14T00:00:00"/>
    <d v="2021-12-13T00:00:00"/>
    <d v="2024-08-21T00:00:00"/>
    <n v="1042"/>
    <s v="FEDERAL AID"/>
    <s v="FA - Surface Trans. Block Grant (STBG) - Off System Bridge"/>
    <s v="STBG"/>
    <n v="0.8"/>
    <n v="507908.1"/>
    <n v="13930"/>
    <n v="7515839.0999999996"/>
    <n v="6779233.4495999999"/>
    <n v="6779233.4496999998"/>
    <n v="578004.70259999996"/>
    <n v="1085912.8026000001"/>
    <n v="591934.70259999996"/>
    <n v="3566602.6609"/>
    <n v="2634626.0861999998"/>
    <n v="0"/>
    <n v="0"/>
    <n v="0"/>
    <n v="736605.65029999998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mplete"/>
    <n v="608084"/>
    <s v="114418"/>
    <s v="AMHERST- IMPROVEMENTS &amp; RELATED WORK ON ROUTES 9 &amp; 116, FROM UNIVERSITY DRIVE TO SOUTH PLEASANT STREET (0.8 MILES)"/>
    <s v="2"/>
    <s v="BDBA, STIP"/>
    <s v=" "/>
    <x v="0"/>
    <x v="0"/>
    <s v="AMHERST"/>
    <s v="Pioneer Valley"/>
    <x v="3"/>
    <s v="Roadway Reconstruction"/>
    <s v="Full Beneficial Use"/>
    <s v=""/>
    <d v="2021-04-24T00:00:00"/>
    <s v="2021"/>
    <n v="1"/>
    <d v="2021-07-16T00:00:00"/>
    <d v="2021-09-14T00:00:00"/>
    <d v="2024-03-31T00:00:00"/>
    <n v="989"/>
    <s v="100% STATE"/>
    <s v="NFA - Site Specific"/>
    <s v="NFA"/>
    <n v="0"/>
    <n v="62067.72"/>
    <n v="2938.59"/>
    <n v="77392.28"/>
    <n v="1632.2768000000001"/>
    <n v="1632.2768000000001"/>
    <n v="1632.2768000000001"/>
    <n v="63699.996800000001"/>
    <n v="4570.8667999999998"/>
    <n v="0"/>
    <n v="0"/>
    <n v="0"/>
    <n v="0"/>
    <n v="0"/>
    <n v="75760.003200000006"/>
    <n v="0"/>
    <n v="0"/>
    <s v="    "/>
    <s v="    "/>
    <s v="Yes"/>
    <s v="62.5"/>
    <s v="MassDOT"/>
    <s v="HWY"/>
    <n v="3"/>
    <s v="No"/>
    <s v="Highway | Roadway Reconstruction"/>
    <s v="2 | Modernization"/>
    <s v="T055"/>
    <d v="2024-03-04T06:31:47"/>
    <x v="3"/>
    <x v="1"/>
  </r>
  <r>
    <s v="Complete"/>
    <n v="608084"/>
    <s v="114418"/>
    <s v="AMHERST- IMPROVEMENTS &amp; RELATED WORK ON ROUTES 9 &amp; 116, FROM UNIVERSITY DRIVE TO SOUTH PLEASANT STREET (0.8 MILES)"/>
    <s v="2"/>
    <s v="BDBA, STIP"/>
    <s v=" "/>
    <x v="0"/>
    <x v="0"/>
    <s v="AMHERST"/>
    <s v="Pioneer Valley"/>
    <x v="3"/>
    <s v="Roadway Reconstruction"/>
    <s v="Full Beneficial Use"/>
    <s v=""/>
    <d v="2021-04-24T00:00:00"/>
    <s v="2021"/>
    <n v="1"/>
    <d v="2021-07-16T00:00:00"/>
    <d v="2021-09-14T00:00:00"/>
    <d v="2024-03-31T00:00:00"/>
    <n v="989"/>
    <s v="FEDERAL AID"/>
    <s v="FA - Trans. Alternative Prgm (TAP)"/>
    <s v="TAP"/>
    <n v="0.8"/>
    <n v="465558.09"/>
    <n v="91529.82"/>
    <n v="28446.41"/>
    <n v="142.94110000000001"/>
    <n v="142.94110000000001"/>
    <n v="142.94110000000001"/>
    <n v="465701.03110000002"/>
    <n v="91672.761100000003"/>
    <n v="0"/>
    <n v="0"/>
    <n v="0"/>
    <n v="0"/>
    <n v="0"/>
    <n v="28303.4689"/>
    <n v="0"/>
    <n v="0"/>
    <s v="    "/>
    <s v="    "/>
    <s v="Yes"/>
    <s v="62.5"/>
    <s v="MassDOT"/>
    <s v="HWY"/>
    <n v="3"/>
    <s v="No"/>
    <s v="Highway | Roadway Reconstruction"/>
    <s v="2 | Modernization"/>
    <s v="T055"/>
    <d v="2024-03-04T06:31:47"/>
    <x v="3"/>
    <x v="0"/>
  </r>
  <r>
    <s v="Complete"/>
    <n v="608084"/>
    <s v="114418"/>
    <s v="AMHERST- IMPROVEMENTS &amp; RELATED WORK ON ROUTES 9 &amp; 116, FROM UNIVERSITY DRIVE TO SOUTH PLEASANT STREET (0.8 MILES)"/>
    <s v="2"/>
    <s v="BDBA, STIP"/>
    <s v=" "/>
    <x v="0"/>
    <x v="0"/>
    <s v="AMHERST"/>
    <s v="Pioneer Valley"/>
    <x v="3"/>
    <s v="Roadway Reconstruction"/>
    <s v="Full Beneficial Use"/>
    <s v=""/>
    <d v="2021-04-24T00:00:00"/>
    <s v="2021"/>
    <n v="1"/>
    <d v="2021-07-16T00:00:00"/>
    <d v="2021-09-14T00:00:00"/>
    <d v="2024-03-31T00:00:00"/>
    <n v="989"/>
    <s v="FEDERAL AID"/>
    <s v="FA - Surface Trans. Block Grant (STBG)"/>
    <s v="STBG"/>
    <n v="0.8"/>
    <n v="4650550.67"/>
    <n v="1487571.37"/>
    <n v="33452.300000000003"/>
    <n v="2224.7820999999999"/>
    <n v="2224.7820999999999"/>
    <n v="2224.7820999999999"/>
    <n v="4652775.4521000003"/>
    <n v="1489796.1521000001"/>
    <n v="0"/>
    <n v="0"/>
    <n v="0"/>
    <n v="0"/>
    <n v="0"/>
    <n v="31227.517899999999"/>
    <n v="0"/>
    <n v="0"/>
    <s v="    "/>
    <s v="    "/>
    <s v="Yes"/>
    <s v="62.5"/>
    <s v="MassDOT"/>
    <s v="HWY"/>
    <n v="3"/>
    <s v="No"/>
    <s v="Highway | Roadway Reconstruction"/>
    <s v="2 | Modernization"/>
    <s v="T055"/>
    <d v="2024-03-04T06:31:47"/>
    <x v="3"/>
    <x v="0"/>
  </r>
  <r>
    <s v="Complete"/>
    <n v="608086"/>
    <s v="113931"/>
    <s v="AVON- INTERSECTION IMPROVEMENTS AT HARRISON BOULEVARD AND POND STREET"/>
    <s v="5"/>
    <s v="STIP"/>
    <s v=" "/>
    <x v="0"/>
    <x v="0"/>
    <s v="AVON"/>
    <s v="Old Colony"/>
    <x v="11"/>
    <s v="Intersection &amp; Safety"/>
    <s v="Full Beneficial Use"/>
    <s v=""/>
    <d v="2021-01-30T00:00:00"/>
    <s v="2021"/>
    <n v="1"/>
    <d v="2021-03-18T00:00:00"/>
    <d v="2021-05-17T00:00:00"/>
    <d v="2023-11-15T00:00:00"/>
    <n v="972"/>
    <s v="FEDERAL AID"/>
    <s v="FA - Congestion Mitigation/Air Quality (CMAQ)"/>
    <s v="CMQ"/>
    <n v="0.8"/>
    <n v="4790135.3"/>
    <n v="1341232.4099999999"/>
    <n v="13919.87"/>
    <n v="7977.01"/>
    <n v="7977.01"/>
    <n v="7977.01"/>
    <n v="4798112.3099999996"/>
    <n v="1349209.42"/>
    <n v="0"/>
    <n v="0"/>
    <n v="0"/>
    <n v="0"/>
    <n v="0"/>
    <n v="5942.86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4-03-04T06:31:47"/>
    <x v="4"/>
    <x v="0"/>
  </r>
  <r>
    <s v="Complete"/>
    <n v="608086"/>
    <s v="113931"/>
    <s v="AVON- INTERSECTION IMPROVEMENTS AT HARRISON BOULEVARD AND POND STREET"/>
    <s v="5"/>
    <s v="STIP"/>
    <s v=" "/>
    <x v="0"/>
    <x v="0"/>
    <s v="AVON"/>
    <s v="Old Colony"/>
    <x v="11"/>
    <s v="Intersection &amp; Safety"/>
    <s v="Full Beneficial Use"/>
    <s v=""/>
    <d v="2021-01-30T00:00:00"/>
    <s v="2021"/>
    <n v="1"/>
    <d v="2021-03-18T00:00:00"/>
    <d v="2021-05-17T00:00:00"/>
    <d v="2023-11-15T00:00:00"/>
    <n v="972"/>
    <s v="100% STATE"/>
    <s v="NFA - Site Specific"/>
    <s v="NFA"/>
    <n v="0"/>
    <n v="143094.53"/>
    <n v="79926.990000000005"/>
    <n v="5473.47"/>
    <n v="12.16"/>
    <n v="12.16"/>
    <n v="12.16"/>
    <n v="143106.69"/>
    <n v="79939.150000000009"/>
    <n v="0"/>
    <n v="0"/>
    <n v="0"/>
    <n v="0"/>
    <n v="0"/>
    <n v="5461.31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4-03-04T06:31:47"/>
    <x v="4"/>
    <x v="1"/>
  </r>
  <r>
    <s v="Construction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2"/>
    <s v="Roadway Reconstruction"/>
    <s v="Active"/>
    <s v=""/>
    <d v="2020-07-18T00:00:00"/>
    <s v="2020"/>
    <n v="1"/>
    <d v="2020-10-05T00:00:00"/>
    <d v="2020-12-04T00:00:00"/>
    <d v="2024-07-18T00:00:00"/>
    <n v="1382"/>
    <s v="FEDERAL AID"/>
    <s v="FA - Congestion Mitigation/Air Quality (CMAQ)"/>
    <s v="CMQ"/>
    <n v="0.8"/>
    <n v="1265672.23"/>
    <n v="386657.67"/>
    <n v="292741.77"/>
    <n v="322045.62410000002"/>
    <n v="292741.77"/>
    <n v="322045.62410000002"/>
    <n v="1587717.8541000001"/>
    <n v="708703.29410000006"/>
    <n v="-29303.8541"/>
    <n v="0"/>
    <n v="0"/>
    <n v="0"/>
    <n v="0"/>
    <n v="0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4-03-04T06:31:47"/>
    <x v="4"/>
    <x v="0"/>
  </r>
  <r>
    <s v="Construction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2"/>
    <s v="Roadway Reconstruction"/>
    <s v="Active"/>
    <s v=""/>
    <d v="2020-07-18T00:00:00"/>
    <s v="2020"/>
    <n v="1"/>
    <d v="2020-10-05T00:00:00"/>
    <d v="2020-12-04T00:00:00"/>
    <d v="2024-07-18T00:00:00"/>
    <n v="1382"/>
    <s v="FEDERAL AID"/>
    <s v="FA - Hwy Safety Improvement Prgm (HSIP)"/>
    <s v="HSIP"/>
    <n v="0.9"/>
    <n v="353489.7"/>
    <n v="175973.74"/>
    <n v="72829.820000000007"/>
    <n v="44549.619100000004"/>
    <n v="72829.820000000007"/>
    <n v="44549.619100000004"/>
    <n v="398039.31910000002"/>
    <n v="220523.3591"/>
    <n v="28280.2009"/>
    <n v="0"/>
    <n v="0"/>
    <n v="0"/>
    <n v="0"/>
    <n v="0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4-03-04T06:31:47"/>
    <x v="4"/>
    <x v="0"/>
  </r>
  <r>
    <s v="Construction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2"/>
    <s v="Roadway Reconstruction"/>
    <s v="Active"/>
    <s v=""/>
    <d v="2020-07-18T00:00:00"/>
    <s v="2020"/>
    <n v="1"/>
    <d v="2020-10-05T00:00:00"/>
    <d v="2020-12-04T00:00:00"/>
    <d v="2024-07-18T00:00:00"/>
    <n v="1382"/>
    <s v="100% STATE"/>
    <s v="NFA - Site Specific"/>
    <s v="NFA"/>
    <n v="0"/>
    <n v="6829.14"/>
    <n v="3247.45"/>
    <n v="107588.36"/>
    <n v="155878.068"/>
    <n v="107588.36"/>
    <n v="155878.068"/>
    <n v="162707.20800000001"/>
    <n v="159125.51800000001"/>
    <n v="-48289.707999999999"/>
    <n v="0"/>
    <n v="0"/>
    <n v="0"/>
    <n v="0"/>
    <n v="0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4-03-04T06:31:47"/>
    <x v="4"/>
    <x v="1"/>
  </r>
  <r>
    <s v="Construction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2"/>
    <s v="Roadway Reconstruction"/>
    <s v="Active"/>
    <s v=""/>
    <d v="2020-07-18T00:00:00"/>
    <s v="2020"/>
    <n v="1"/>
    <d v="2020-10-05T00:00:00"/>
    <d v="2020-12-04T00:00:00"/>
    <d v="2024-07-18T00:00:00"/>
    <n v="1382"/>
    <s v="FEDERAL AID"/>
    <s v="FA - Surface Trans. Block Grant (STBG)"/>
    <s v="STBG"/>
    <n v="0.8"/>
    <n v="2844191.38"/>
    <n v="383822.77"/>
    <n v="997873.13"/>
    <n v="214527.63889999999"/>
    <n v="997873.13"/>
    <n v="214527.63889999999"/>
    <n v="3058719.0189"/>
    <n v="598350.40890000004"/>
    <n v="783345.49109999998"/>
    <n v="0"/>
    <n v="0"/>
    <n v="0"/>
    <n v="0"/>
    <n v="0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4-03-04T06:31:47"/>
    <x v="4"/>
    <x v="0"/>
  </r>
  <r>
    <s v="Design"/>
    <n v="608095"/>
    <s v=""/>
    <s v="NORTH ANDOVER- CORRIDOR IMPROVEMENTS ON ROUTE 114, BETWEEN WAVERLY ROAD &amp; WILLOW/MILL STREET"/>
    <s v="4"/>
    <s v="AC, STIP"/>
    <s v=" "/>
    <x v="0"/>
    <x v="0"/>
    <s v="NORTH ANDOVER"/>
    <s v="Merrimack Valley"/>
    <x v="3"/>
    <s v="Roadway Reconstruction"/>
    <s v="Design"/>
    <s v="75C"/>
    <d v="2025-01-11T00:00:00"/>
    <s v="2025"/>
    <n v="0"/>
    <d v="2025-06-10T00:00:00"/>
    <d v="2025-08-09T00:00:00"/>
    <d v="2029-06-09T00:00:00"/>
    <n v="1460"/>
    <s v="100% STATE"/>
    <s v="NFA - Site Specific"/>
    <s v="NFA"/>
    <n v="0"/>
    <n v="0"/>
    <n v="0"/>
    <n v="597076.1"/>
    <n v="0"/>
    <n v="597076.1"/>
    <n v="0"/>
    <n v="0"/>
    <n v="0"/>
    <n v="0"/>
    <n v="139741.21489999999"/>
    <n v="152444.96170000001"/>
    <n v="152444.96170000001"/>
    <n v="152444.96170000001"/>
    <n v="0"/>
    <n v="0"/>
    <n v="0"/>
    <s v="    "/>
    <s v="    "/>
    <s v="Yes"/>
    <s v="74"/>
    <s v="MassDOT"/>
    <s v="HWY"/>
    <n v="2"/>
    <s v="Yes"/>
    <s v="Highway | Roadway Reconstruction"/>
    <s v="2 | Modernization"/>
    <s v="T055"/>
    <d v="2024-03-04T06:31:47"/>
    <x v="6"/>
    <x v="1"/>
  </r>
  <r>
    <s v="Design"/>
    <n v="608095"/>
    <s v=""/>
    <s v="NORTH ANDOVER- CORRIDOR IMPROVEMENTS ON ROUTE 114, BETWEEN WAVERLY ROAD &amp; WILLOW/MILL STREET"/>
    <s v="4"/>
    <s v="AC, STIP"/>
    <s v=" "/>
    <x v="0"/>
    <x v="0"/>
    <s v="NORTH ANDOVER"/>
    <s v="Merrimack Valley"/>
    <x v="3"/>
    <s v="Roadway Reconstruction"/>
    <s v="Design"/>
    <s v="75C"/>
    <d v="2025-01-11T00:00:00"/>
    <s v="2025"/>
    <n v="0"/>
    <d v="2025-06-10T00:00:00"/>
    <d v="2025-08-09T00:00:00"/>
    <d v="2029-06-09T00:00:00"/>
    <n v="1460"/>
    <s v="FEDERAL AID"/>
    <s v="FA - Surface Trans. Block Grant (STBG)"/>
    <s v="STBG"/>
    <n v="0.8"/>
    <n v="0"/>
    <n v="0"/>
    <n v="46820194.288400002"/>
    <n v="0"/>
    <n v="46820194.2883"/>
    <n v="0"/>
    <n v="0"/>
    <n v="0"/>
    <n v="0"/>
    <n v="10957917.812200001"/>
    <n v="11954092.1587"/>
    <n v="11954092.1587"/>
    <n v="11954092.1587"/>
    <n v="1E-4"/>
    <n v="0"/>
    <n v="0"/>
    <s v="    "/>
    <s v="    "/>
    <s v="Yes"/>
    <s v="74"/>
    <s v="MassDOT"/>
    <s v="HWY"/>
    <n v="2"/>
    <s v="Yes"/>
    <s v="Highway | Roadway Reconstruction"/>
    <s v="2 | Modernization"/>
    <s v="T055"/>
    <d v="2024-03-04T06:31:47"/>
    <x v="6"/>
    <x v="0"/>
  </r>
  <r>
    <s v="Construction"/>
    <n v="608142"/>
    <s v="116294"/>
    <s v="OAK BLUFFS- CONSTRUCTION OF A SHARED USE PATH ALONG BEACH ROAD, FROM THE LAGOON POND BRIDGE NORTHERLY TO THE EASTVILLE AVENUE/COUNTY ROAD INTERSECTION"/>
    <s v="5"/>
    <s v="AC, BDBA, STIP"/>
    <s v=" "/>
    <x v="0"/>
    <x v="0"/>
    <s v="OAK BLUFFS"/>
    <s v="Martha's Vineyard"/>
    <x v="6"/>
    <s v="Bikeways"/>
    <s v="Active"/>
    <s v=""/>
    <d v="2021-09-11T00:00:00"/>
    <s v="2021"/>
    <n v="1"/>
    <d v="2022-01-05T00:00:00"/>
    <d v="2022-03-06T00:00:00"/>
    <d v="2024-07-01T00:00:00"/>
    <n v="908"/>
    <s v="FEDERAL AID"/>
    <s v="FA - Congestion Mitigation/Air Quality (CMAQ)"/>
    <s v="CMQ"/>
    <n v="0.8"/>
    <n v="3984237.52"/>
    <n v="490751.12"/>
    <n v="487761.05"/>
    <n v="60613.401299999998"/>
    <n v="487761.05"/>
    <n v="60613.401299999998"/>
    <n v="4044850.9213"/>
    <n v="551364.52130000002"/>
    <n v="427147.64870000002"/>
    <n v="0"/>
    <n v="0"/>
    <n v="0"/>
    <n v="0"/>
    <n v="0"/>
    <n v="0"/>
    <n v="0"/>
    <s v="    "/>
    <s v="    "/>
    <s v="Yes"/>
    <s v="29.5"/>
    <s v="Municipal"/>
    <s v="HWY"/>
    <n v="2"/>
    <s v="No"/>
    <s v="Highway | Bicycle and Pedestrian"/>
    <s v="3 | Expansion"/>
    <s v="T061"/>
    <d v="2024-03-04T06:31:47"/>
    <x v="12"/>
    <x v="0"/>
  </r>
  <r>
    <s v="Construction"/>
    <n v="608142"/>
    <s v="116294"/>
    <s v="OAK BLUFFS- CONSTRUCTION OF A SHARED USE PATH ALONG BEACH ROAD, FROM THE LAGOON POND BRIDGE NORTHERLY TO THE EASTVILLE AVENUE/COUNTY ROAD INTERSECTION"/>
    <s v="5"/>
    <s v="AC, BDBA, STIP"/>
    <s v=" "/>
    <x v="0"/>
    <x v="0"/>
    <s v="OAK BLUFFS"/>
    <s v="Martha's Vineyard"/>
    <x v="6"/>
    <s v="Bikeways"/>
    <s v="Active"/>
    <s v=""/>
    <d v="2021-09-11T00:00:00"/>
    <s v="2021"/>
    <n v="1"/>
    <d v="2022-01-05T00:00:00"/>
    <d v="2022-03-06T00:00:00"/>
    <d v="2024-07-01T00:00:00"/>
    <n v="908"/>
    <s v="100% STATE"/>
    <s v="NFA - Site Specific"/>
    <s v="NFA"/>
    <n v="0"/>
    <n v="1383.15"/>
    <n v="469.4"/>
    <n v="58725.599999999999"/>
    <n v="13886.5987"/>
    <n v="58725.599999999999"/>
    <n v="13886.5987"/>
    <n v="15269.7487"/>
    <n v="14355.9987"/>
    <n v="44839.001300000004"/>
    <n v="0"/>
    <n v="0"/>
    <n v="0"/>
    <n v="0"/>
    <n v="0"/>
    <n v="0"/>
    <n v="0"/>
    <s v="    "/>
    <s v="    "/>
    <s v="Yes"/>
    <s v="29.5"/>
    <s v="Municipal"/>
    <s v="HWY"/>
    <n v="2"/>
    <s v="No"/>
    <s v="Highway | Bicycle and Pedestrian"/>
    <s v="3 | Expansion"/>
    <s v="T061"/>
    <d v="2024-03-04T06:31:47"/>
    <x v="12"/>
    <x v="1"/>
  </r>
  <r>
    <s v="Complete"/>
    <n v="608146"/>
    <s v="115833"/>
    <s v="MARBLEHEAD- INTERSECTION IMPROVEMENTS AT PLEASANT STREET &amp; VILLAGE, VINE AND CROSS STREETS  "/>
    <s v="4"/>
    <s v="BDBA, STIP"/>
    <s v=" "/>
    <x v="0"/>
    <x v="0"/>
    <s v="MARBLEHEAD"/>
    <s v="Boston Region"/>
    <x v="4"/>
    <s v="Roadway Reconstruction"/>
    <s v="Full Beneficial Use"/>
    <s v=""/>
    <d v="2021-08-07T00:00:00"/>
    <s v="2021"/>
    <n v="1"/>
    <d v="2021-10-08T00:00:00"/>
    <d v="2021-12-07T00:00:00"/>
    <d v="2023-07-31T00:00:00"/>
    <n v="661"/>
    <s v="100% STATE"/>
    <s v="NFA - Site Specific"/>
    <s v="NFA"/>
    <n v="0"/>
    <n v="8373.3799999999992"/>
    <n v="2997.43"/>
    <n v="2626.62"/>
    <n v="0"/>
    <n v="0"/>
    <n v="0"/>
    <n v="8373.3799999999992"/>
    <n v="2997.43"/>
    <n v="0"/>
    <n v="0"/>
    <n v="0"/>
    <n v="0"/>
    <n v="0"/>
    <n v="0"/>
    <n v="0"/>
    <n v="0"/>
    <s v="    "/>
    <s v="    "/>
    <s v="Yes"/>
    <s v="46.5"/>
    <s v="Municipal"/>
    <s v="HWY"/>
    <n v="2"/>
    <s v="Yes"/>
    <s v="Highway | Roadway Reconstruction"/>
    <s v="2 | Modernization"/>
    <s v="T055"/>
    <d v="2024-03-04T06:31:47"/>
    <x v="1"/>
    <x v="1"/>
  </r>
  <r>
    <s v="Complete"/>
    <n v="608146"/>
    <s v="115833"/>
    <s v="MARBLEHEAD- INTERSECTION IMPROVEMENTS AT PLEASANT STREET &amp; VILLAGE, VINE AND CROSS STREETS  "/>
    <s v="4"/>
    <s v="BDBA, STIP"/>
    <s v=" "/>
    <x v="0"/>
    <x v="0"/>
    <s v="MARBLEHEAD"/>
    <s v="Boston Region"/>
    <x v="4"/>
    <s v="Roadway Reconstruction"/>
    <s v="Full Beneficial Use"/>
    <s v=""/>
    <d v="2021-08-07T00:00:00"/>
    <s v="2021"/>
    <n v="1"/>
    <d v="2021-10-08T00:00:00"/>
    <d v="2021-12-07T00:00:00"/>
    <d v="2023-07-31T00:00:00"/>
    <n v="661"/>
    <s v="FEDERAL AID"/>
    <s v="FA - Surface Trans. Block Grant (STBG)"/>
    <s v="STBG"/>
    <n v="0.8"/>
    <n v="571654.73"/>
    <n v="36803.81"/>
    <n v="27231.49"/>
    <n v="29858.11"/>
    <n v="29858.11"/>
    <n v="29858.11"/>
    <n v="601512.84"/>
    <n v="66661.919999999998"/>
    <n v="0"/>
    <n v="0"/>
    <n v="0"/>
    <n v="0"/>
    <n v="0"/>
    <n v="-2626.62"/>
    <n v="0"/>
    <n v="0"/>
    <s v="    "/>
    <s v="    "/>
    <s v="Yes"/>
    <s v="46.5"/>
    <s v="Municipal"/>
    <s v="HWY"/>
    <n v="2"/>
    <s v="Yes"/>
    <s v="Highway | Roadway Reconstruction"/>
    <s v="2 | Modernization"/>
    <s v="T055"/>
    <d v="2024-03-04T06:31:47"/>
    <x v="1"/>
    <x v="0"/>
  </r>
  <r>
    <s v="Design"/>
    <n v="608163"/>
    <s v=""/>
    <s v="WALES- RECONSTRUCTION &amp; IMPROVEMENTS ON MONSON ROAD, FROM THE MONSON T.L. TO REED HILL ROAD (1.5 MILES)"/>
    <s v="2"/>
    <s v="H-Risk, STIP"/>
    <s v=" "/>
    <x v="0"/>
    <x v="0"/>
    <s v="WALES"/>
    <s v="Pioneer Valley"/>
    <x v="8"/>
    <s v=""/>
    <s v="Design"/>
    <s v="75C"/>
    <d v="2024-08-17T00:00:00"/>
    <s v="2024"/>
    <n v="0"/>
    <d v="2025-01-14T00:00:00"/>
    <d v="2025-03-15T00:00:00"/>
    <d v="2026-09-06T00:00:00"/>
    <n v="600"/>
    <s v="100% STATE"/>
    <s v="NFA - Site Specific"/>
    <s v="NFA"/>
    <n v="0"/>
    <n v="0"/>
    <n v="0"/>
    <n v="109786"/>
    <n v="0"/>
    <n v="109786"/>
    <n v="0"/>
    <n v="0"/>
    <n v="0"/>
    <n v="23112.842100000002"/>
    <n v="69338.526299999998"/>
    <n v="17334.631600000001"/>
    <n v="0"/>
    <n v="0"/>
    <n v="0"/>
    <n v="0"/>
    <n v="0"/>
    <s v="    "/>
    <s v="    "/>
    <s v="Yes"/>
    <s v="20.5"/>
    <s v="MassDOT"/>
    <s v="HWY"/>
    <n v="2"/>
    <s v="No"/>
    <s v="Highway | Roadway Reconstruction"/>
    <s v="2 | Modernization"/>
    <s v="T055"/>
    <d v="2024-03-04T06:31:47"/>
    <x v="3"/>
    <x v="1"/>
  </r>
  <r>
    <s v="Design"/>
    <n v="608163"/>
    <s v=""/>
    <s v="WALES- RECONSTRUCTION &amp; IMPROVEMENTS ON MONSON ROAD, FROM THE MONSON T.L. TO REED HILL ROAD (1.5 MILES)"/>
    <s v="2"/>
    <s v="H-Risk, STIP"/>
    <s v=" "/>
    <x v="0"/>
    <x v="0"/>
    <s v="WALES"/>
    <s v="Pioneer Valley"/>
    <x v="8"/>
    <s v=""/>
    <s v="Design"/>
    <s v="75C"/>
    <d v="2024-08-17T00:00:00"/>
    <s v="2024"/>
    <n v="0"/>
    <d v="2025-01-14T00:00:00"/>
    <d v="2025-03-15T00:00:00"/>
    <d v="2026-09-06T00:00:00"/>
    <n v="600"/>
    <s v="FEDERAL AID"/>
    <s v="FA - Surface Trans. Block Grant (STBG)"/>
    <s v="STBG"/>
    <n v="0.8"/>
    <n v="0"/>
    <n v="0"/>
    <n v="11128157.1885"/>
    <n v="0"/>
    <n v="11128157.1885"/>
    <n v="0"/>
    <n v="0"/>
    <n v="0"/>
    <n v="2342769.9344000001"/>
    <n v="7028309.8032999998"/>
    <n v="1757077.4508"/>
    <n v="0"/>
    <n v="0"/>
    <n v="0"/>
    <n v="0"/>
    <n v="0"/>
    <s v="    "/>
    <s v="    "/>
    <s v="Yes"/>
    <s v="20.5"/>
    <s v="MassDOT"/>
    <s v="HWY"/>
    <n v="2"/>
    <s v="No"/>
    <s v="Highway | Roadway Reconstruction"/>
    <s v="2 | Modernization"/>
    <s v="T055"/>
    <d v="2024-03-04T06:31:47"/>
    <x v="3"/>
    <x v="0"/>
  </r>
  <r>
    <s v="Construction"/>
    <n v="608164"/>
    <s v="119678"/>
    <s v="SUDBURY- CONCORD- BIKE PATH CONSTRUCTION (BRUCE FREEMAN RAIL TRAIL)"/>
    <s v="3"/>
    <s v="STIP"/>
    <s v=" "/>
    <x v="0"/>
    <x v="0"/>
    <s v="CONCORD - SUDBURY"/>
    <s v="Boston Region"/>
    <x v="6"/>
    <s v="Bikeways"/>
    <s v="Active"/>
    <s v=""/>
    <d v="2022-08-06T00:00:00"/>
    <s v="2022"/>
    <n v="1"/>
    <d v="2022-10-13T00:00:00"/>
    <d v="2022-12-12T00:00:00"/>
    <d v="2025-06-09T00:00:00"/>
    <n v="970"/>
    <s v="FEDERAL AID"/>
    <s v="FA - Congestion Mitigation/Air Quality (CMAQ)"/>
    <s v="CMQ"/>
    <n v="0.8"/>
    <n v="5531907.5999999996"/>
    <n v="3754396.5"/>
    <n v="3030321.95"/>
    <n v="2762613.7892999998"/>
    <n v="2762613.7894000001"/>
    <n v="127750.0652"/>
    <n v="5659657.6651999997"/>
    <n v="3882146.5652000001"/>
    <n v="2634863.7242000001"/>
    <n v="0"/>
    <n v="0"/>
    <n v="0"/>
    <n v="0"/>
    <n v="267708.1606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4-03-04T06:31:47"/>
    <x v="1"/>
    <x v="0"/>
  </r>
  <r>
    <s v="Construction"/>
    <n v="608164"/>
    <s v="119678"/>
    <s v="SUDBURY- CONCORD- BIKE PATH CONSTRUCTION (BRUCE FREEMAN RAIL TRAIL)"/>
    <s v="3"/>
    <s v="STIP"/>
    <s v=" "/>
    <x v="0"/>
    <x v="0"/>
    <s v="CONCORD - SUDBURY"/>
    <s v="Boston Region"/>
    <x v="6"/>
    <s v="Bikeways"/>
    <s v="Active"/>
    <s v=""/>
    <d v="2022-08-06T00:00:00"/>
    <s v="2022"/>
    <n v="1"/>
    <d v="2022-10-13T00:00:00"/>
    <d v="2022-12-12T00:00:00"/>
    <d v="2025-06-09T00:00:00"/>
    <n v="970"/>
    <s v="100% STATE"/>
    <s v="NFA - Site Specific"/>
    <s v="NFA"/>
    <n v="0"/>
    <n v="3500"/>
    <n v="0"/>
    <n v="46705"/>
    <n v="60282.877"/>
    <n v="60282.877"/>
    <n v="2787.6287000000002"/>
    <n v="6287.6287000000002"/>
    <n v="2787.6287000000002"/>
    <n v="57495.248299999999"/>
    <n v="0"/>
    <n v="0"/>
    <n v="0"/>
    <n v="0"/>
    <n v="-13577.877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4-03-04T06:31:47"/>
    <x v="1"/>
    <x v="1"/>
  </r>
  <r>
    <s v="Construction"/>
    <n v="608164"/>
    <s v="119678"/>
    <s v="SUDBURY- CONCORD- BIKE PATH CONSTRUCTION (BRUCE FREEMAN RAIL TRAIL)"/>
    <s v="3"/>
    <s v="STIP"/>
    <s v=" "/>
    <x v="0"/>
    <x v="0"/>
    <s v="CONCORD - SUDBURY"/>
    <s v="Boston Region"/>
    <x v="6"/>
    <s v="Bikeways"/>
    <s v="Active"/>
    <s v=""/>
    <d v="2022-08-06T00:00:00"/>
    <s v="2022"/>
    <n v="1"/>
    <d v="2022-10-13T00:00:00"/>
    <d v="2022-12-12T00:00:00"/>
    <d v="2025-06-09T00:00:00"/>
    <n v="970"/>
    <s v="FEDERAL AID"/>
    <s v="FA - Trans. Alternative Prgm (TAP)"/>
    <s v="TAP"/>
    <n v="0.8"/>
    <n v="31720"/>
    <n v="13120"/>
    <n v="714844.5"/>
    <n v="853658.18660000002"/>
    <n v="853658.18660000002"/>
    <n v="39475.2569"/>
    <n v="71195.256899999993"/>
    <n v="52595.2569"/>
    <n v="814182.92969999998"/>
    <n v="0"/>
    <n v="0"/>
    <n v="0"/>
    <n v="0"/>
    <n v="-138813.68659999999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4-03-04T06:31:47"/>
    <x v="1"/>
    <x v="0"/>
  </r>
  <r>
    <s v="Construction"/>
    <n v="608164"/>
    <s v="119678"/>
    <s v="SUDBURY- CONCORD- BIKE PATH CONSTRUCTION (BRUCE FREEMAN RAIL TRAIL)"/>
    <s v="3"/>
    <s v="STIP"/>
    <s v=" "/>
    <x v="0"/>
    <x v="0"/>
    <s v="CONCORD - SUDBURY"/>
    <s v="Boston Region"/>
    <x v="6"/>
    <s v="Bikeways"/>
    <s v="Active"/>
    <s v=""/>
    <d v="2022-08-06T00:00:00"/>
    <s v="2022"/>
    <n v="1"/>
    <d v="2022-10-13T00:00:00"/>
    <d v="2022-12-12T00:00:00"/>
    <d v="2025-06-09T00:00:00"/>
    <n v="970"/>
    <s v="FEDERAL AID"/>
    <s v="FA - Surface Trans. Block Grant (STBG)"/>
    <s v="STBG"/>
    <n v="0.8"/>
    <n v="1297672.25"/>
    <n v="686673.5"/>
    <n v="1049697.5"/>
    <n v="1159014.5976"/>
    <n v="1159014.5974999999"/>
    <n v="53595.689299999998"/>
    <n v="1351267.9393"/>
    <n v="740269.18929999997"/>
    <n v="1105418.9081999999"/>
    <n v="0"/>
    <n v="0"/>
    <n v="0"/>
    <n v="0"/>
    <n v="-109317.0975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4-03-04T06:31:47"/>
    <x v="1"/>
    <x v="0"/>
  </r>
  <r>
    <s v="Design"/>
    <n v="608171"/>
    <s v=""/>
    <s v="UXBRIDGE- RECONSTRUCTION OF ROUTE 122 (SOUTH MAIN STREET), FROM SUSAN PARKWAY TO ROUTE 16"/>
    <s v="3"/>
    <s v="M-Risk, STIP"/>
    <s v=" "/>
    <x v="0"/>
    <x v="0"/>
    <s v="UXBRIDGE"/>
    <s v="Central Mass"/>
    <x v="4"/>
    <s v="Roadway Reconstruction"/>
    <s v="Design"/>
    <s v="100C"/>
    <d v="2024-08-17T00:00:00"/>
    <s v="2024"/>
    <n v="0"/>
    <d v="2025-01-14T00:00:00"/>
    <d v="2025-03-15T00:00:00"/>
    <d v="2026-05-29T00:00:00"/>
    <n v="500"/>
    <s v="100% STATE"/>
    <s v="NFA - Site Specific"/>
    <s v="NFA"/>
    <n v="0"/>
    <n v="0"/>
    <n v="0"/>
    <n v="263163.59999999998"/>
    <n v="0"/>
    <n v="263163.59999999998"/>
    <n v="0"/>
    <n v="0"/>
    <n v="0"/>
    <n v="70176.960000000006"/>
    <n v="192986.64"/>
    <n v="0"/>
    <n v="0"/>
    <n v="0"/>
    <n v="0"/>
    <n v="0"/>
    <n v="0"/>
    <s v="    "/>
    <s v="    "/>
    <s v="Yes"/>
    <s v="37.5"/>
    <s v="MassDOT"/>
    <s v="HWY"/>
    <n v="3"/>
    <s v="No"/>
    <s v="Highway | Roadway Reconstruction"/>
    <s v="2 | Modernization"/>
    <s v="T055"/>
    <d v="2024-03-04T06:31:47"/>
    <x v="7"/>
    <x v="1"/>
  </r>
  <r>
    <s v="Design"/>
    <n v="608171"/>
    <s v=""/>
    <s v="UXBRIDGE- RECONSTRUCTION OF ROUTE 122 (SOUTH MAIN STREET), FROM SUSAN PARKWAY TO ROUTE 16"/>
    <s v="3"/>
    <s v="M-Risk, STIP"/>
    <s v=" "/>
    <x v="0"/>
    <x v="0"/>
    <s v="UXBRIDGE"/>
    <s v="Central Mass"/>
    <x v="4"/>
    <s v="Roadway Reconstruction"/>
    <s v="Design"/>
    <s v="100C"/>
    <d v="2024-08-17T00:00:00"/>
    <s v="2024"/>
    <n v="0"/>
    <d v="2025-01-14T00:00:00"/>
    <d v="2025-03-15T00:00:00"/>
    <d v="2026-05-29T00:00:00"/>
    <n v="500"/>
    <s v="FEDERAL AID"/>
    <s v="FA - Trans. Alternative Prgm (TAP)"/>
    <s v="TAP"/>
    <n v="0.8"/>
    <n v="0"/>
    <n v="0"/>
    <n v="639601.38"/>
    <n v="0"/>
    <n v="639601.38"/>
    <n v="0"/>
    <n v="0"/>
    <n v="0"/>
    <n v="170560.36799999999"/>
    <n v="469041.01199999999"/>
    <n v="0"/>
    <n v="0"/>
    <n v="0"/>
    <n v="0"/>
    <n v="0"/>
    <n v="0"/>
    <s v="    "/>
    <s v="    "/>
    <s v="Yes"/>
    <s v="37.5"/>
    <s v="MassDOT"/>
    <s v="HWY"/>
    <n v="3"/>
    <s v="No"/>
    <s v="Highway | Roadway Reconstruction"/>
    <s v="2 | Modernization"/>
    <s v="T055"/>
    <d v="2024-03-04T06:31:47"/>
    <x v="7"/>
    <x v="0"/>
  </r>
  <r>
    <s v="Design"/>
    <n v="608171"/>
    <s v=""/>
    <s v="UXBRIDGE- RECONSTRUCTION OF ROUTE 122 (SOUTH MAIN STREET), FROM SUSAN PARKWAY TO ROUTE 16"/>
    <s v="3"/>
    <s v="M-Risk, STIP"/>
    <s v=" "/>
    <x v="0"/>
    <x v="0"/>
    <s v="UXBRIDGE"/>
    <s v="Central Mass"/>
    <x v="4"/>
    <s v="Roadway Reconstruction"/>
    <s v="Design"/>
    <s v="100C"/>
    <d v="2024-08-17T00:00:00"/>
    <s v="2024"/>
    <n v="0"/>
    <d v="2025-01-14T00:00:00"/>
    <d v="2025-03-15T00:00:00"/>
    <d v="2026-05-29T00:00:00"/>
    <n v="500"/>
    <s v="FEDERAL AID"/>
    <s v="FA - Surface Trans. Block Grant (STBG)"/>
    <s v="STBG"/>
    <n v="0.8"/>
    <n v="0"/>
    <n v="0"/>
    <n v="9892095.4399999995"/>
    <n v="0"/>
    <n v="9892095.4399999995"/>
    <n v="0"/>
    <n v="0"/>
    <n v="0"/>
    <n v="2637892.1173"/>
    <n v="7254203.3227000004"/>
    <n v="0"/>
    <n v="0"/>
    <n v="0"/>
    <n v="0"/>
    <n v="0"/>
    <n v="0"/>
    <s v="    "/>
    <s v="    "/>
    <s v="Yes"/>
    <s v="37.5"/>
    <s v="MassDOT"/>
    <s v="HWY"/>
    <n v="3"/>
    <s v="No"/>
    <s v="Highway | Roadway Reconstruction"/>
    <s v="2 | Modernization"/>
    <s v="T055"/>
    <d v="2024-03-04T06:31:47"/>
    <x v="7"/>
    <x v="0"/>
  </r>
  <r>
    <s v="Complete"/>
    <n v="608181"/>
    <s v="100294"/>
    <s v="BILLERICA- INTERSECTION &amp; SIGNAL IMPROVEMENTS AT ROUTE 3A (BOSTON ROAD) AND ALLEN ROAD"/>
    <s v="4"/>
    <s v="STIP"/>
    <s v=" "/>
    <x v="0"/>
    <x v="0"/>
    <s v="BILLERICA"/>
    <s v="Northern Middlesex"/>
    <x v="11"/>
    <s v="Intersection &amp; Safety"/>
    <s v="Final"/>
    <s v=""/>
    <d v="2017-04-29T00:00:00"/>
    <s v="2017"/>
    <n v="1"/>
    <d v="2017-09-27T00:00:00"/>
    <d v="2017-11-26T00:00:00"/>
    <d v="2020-04-04T00:00:00"/>
    <n v="920"/>
    <s v="FEDERAL AID"/>
    <s v="FA - Congestion Mitigation/Air Quality (CMAQ)"/>
    <s v="CMQ"/>
    <n v="0.8"/>
    <n v="741813.81"/>
    <n v="457.5"/>
    <n v="69970.789999999994"/>
    <n v="0"/>
    <n v="0"/>
    <n v="0"/>
    <n v="741813.81"/>
    <n v="457.5"/>
    <n v="0"/>
    <n v="0"/>
    <n v="0"/>
    <n v="0"/>
    <n v="0"/>
    <n v="0"/>
    <n v="0"/>
    <n v="0"/>
    <s v="    "/>
    <s v="    "/>
    <s v="Yes"/>
    <s v="49.75"/>
    <s v="MassDOT"/>
    <s v="HWY"/>
    <n v="4"/>
    <s v="No"/>
    <s v="Highway | Intersection Improvements"/>
    <s v="2 | Modernization"/>
    <s v="T056"/>
    <d v="2024-03-04T06:31:47"/>
    <x v="8"/>
    <x v="0"/>
  </r>
  <r>
    <s v="Complete"/>
    <n v="608181"/>
    <s v="100294"/>
    <s v="BILLERICA- INTERSECTION &amp; SIGNAL IMPROVEMENTS AT ROUTE 3A (BOSTON ROAD) AND ALLEN ROAD"/>
    <s v="4"/>
    <s v="STIP"/>
    <s v=" "/>
    <x v="0"/>
    <x v="0"/>
    <s v="BILLERICA"/>
    <s v="Northern Middlesex"/>
    <x v="11"/>
    <s v="Intersection &amp; Safety"/>
    <s v="Final"/>
    <s v=""/>
    <d v="2017-04-29T00:00:00"/>
    <s v="2017"/>
    <n v="1"/>
    <d v="2017-09-27T00:00:00"/>
    <d v="2017-11-26T00:00:00"/>
    <d v="2020-04-04T00:00:00"/>
    <n v="920"/>
    <s v="100% STATE"/>
    <s v="NFA - Site Specific"/>
    <s v="NFA"/>
    <n v="0"/>
    <n v="4578"/>
    <n v="0"/>
    <n v="90194.5"/>
    <n v="0"/>
    <n v="0"/>
    <n v="0"/>
    <n v="4578"/>
    <n v="0"/>
    <n v="0"/>
    <n v="0"/>
    <n v="0"/>
    <n v="0"/>
    <n v="0"/>
    <n v="0"/>
    <n v="0"/>
    <n v="0"/>
    <s v="    "/>
    <s v="    "/>
    <s v="Yes"/>
    <s v="49.75"/>
    <s v="MassDOT"/>
    <s v="HWY"/>
    <n v="4"/>
    <s v="No"/>
    <s v="Highway | Intersection Improvements"/>
    <s v="2 | Modernization"/>
    <s v="T056"/>
    <d v="2024-03-04T06:31:47"/>
    <x v="8"/>
    <x v="1"/>
  </r>
  <r>
    <s v="Complete"/>
    <n v="608181"/>
    <s v="100294"/>
    <s v="BILLERICA- INTERSECTION &amp; SIGNAL IMPROVEMENTS AT ROUTE 3A (BOSTON ROAD) AND ALLEN ROAD"/>
    <s v="4"/>
    <s v="STIP"/>
    <s v=" "/>
    <x v="0"/>
    <x v="0"/>
    <s v="BILLERICA"/>
    <s v="Northern Middlesex"/>
    <x v="11"/>
    <s v="Intersection &amp; Safety"/>
    <s v="Final"/>
    <s v=""/>
    <d v="2017-04-29T00:00:00"/>
    <s v="2017"/>
    <n v="1"/>
    <d v="2017-09-27T00:00:00"/>
    <d v="2017-11-26T00:00:00"/>
    <d v="2020-04-04T00:00:00"/>
    <n v="920"/>
    <s v="FEDERAL AID"/>
    <s v="FA - Trans. Alternative Prgm (TAP)"/>
    <s v="TAP"/>
    <n v="0.8"/>
    <n v="129617.85"/>
    <n v="379.2"/>
    <n v="80422.97"/>
    <n v="0"/>
    <n v="0"/>
    <n v="0"/>
    <n v="129617.85"/>
    <n v="379.2"/>
    <n v="0"/>
    <n v="0"/>
    <n v="0"/>
    <n v="0"/>
    <n v="0"/>
    <n v="0"/>
    <n v="0"/>
    <n v="0"/>
    <s v="    "/>
    <s v="    "/>
    <s v="Yes"/>
    <s v="49.75"/>
    <s v="MassDOT"/>
    <s v="HWY"/>
    <n v="4"/>
    <s v="No"/>
    <s v="Highway | Intersection Improvements"/>
    <s v="2 | Modernization"/>
    <s v="T056"/>
    <d v="2024-03-04T06:31:47"/>
    <x v="8"/>
    <x v="0"/>
  </r>
  <r>
    <s v="Complete"/>
    <n v="608181"/>
    <s v="100294"/>
    <s v="BILLERICA- INTERSECTION &amp; SIGNAL IMPROVEMENTS AT ROUTE 3A (BOSTON ROAD) AND ALLEN ROAD"/>
    <s v="4"/>
    <s v="STIP"/>
    <s v=" "/>
    <x v="0"/>
    <x v="0"/>
    <s v="BILLERICA"/>
    <s v="Northern Middlesex"/>
    <x v="11"/>
    <s v="Intersection &amp; Safety"/>
    <s v="Final"/>
    <s v=""/>
    <d v="2017-04-29T00:00:00"/>
    <s v="2017"/>
    <n v="1"/>
    <d v="2017-09-27T00:00:00"/>
    <d v="2017-11-26T00:00:00"/>
    <d v="2020-04-04T00:00:00"/>
    <n v="920"/>
    <s v="FEDERAL AID"/>
    <s v="Surface Transportation Program"/>
    <s v="STP"/>
    <n v="0.8"/>
    <n v="1180115.23"/>
    <n v="4518.55"/>
    <n v="78282.77"/>
    <n v="0"/>
    <n v="0"/>
    <n v="0"/>
    <n v="1180115.23"/>
    <n v="4518.55"/>
    <n v="0"/>
    <n v="0"/>
    <n v="0"/>
    <n v="0"/>
    <n v="0"/>
    <n v="0"/>
    <n v="0"/>
    <n v="0"/>
    <s v="    "/>
    <s v="    "/>
    <s v="Yes"/>
    <s v="49.75"/>
    <s v="MassDOT"/>
    <s v="HWY"/>
    <n v="4"/>
    <s v="No"/>
    <s v="Highway | Intersection Improvements"/>
    <s v="2 | Modernization"/>
    <s v="T056"/>
    <d v="2024-03-04T06:31:47"/>
    <x v="8"/>
    <x v="0"/>
  </r>
  <r>
    <s v="Design"/>
    <n v="608189"/>
    <s v=""/>
    <s v="FITCHBURG- BRIDGE REPLACEMENT AND RELATED WORK, F-04-017, WATER STREET (STATE 2A) OVER BOULDER DRIVE AND PANAM RAILROAD &amp; F-04-018, WATER STREET (ROUTE 12) OVER NORTH NASHUA RIVER"/>
    <s v="3"/>
    <s v="BR ON, STIP"/>
    <s v=" "/>
    <x v="0"/>
    <x v="0"/>
    <s v="FITCHBURG"/>
    <s v="Montachusett"/>
    <x v="1"/>
    <s v="Bridge Repair &amp; Replacement"/>
    <s v="Design"/>
    <s v="100C"/>
    <d v="2024-08-31T00:00:00"/>
    <s v="2024"/>
    <n v="0"/>
    <d v="2025-01-28T00:00:00"/>
    <d v="2025-03-29T00:00:00"/>
    <d v="2027-01-18T00:00:00"/>
    <n v="720"/>
    <s v="100% STATE"/>
    <s v="NFA - Site Specific"/>
    <s v="NFA"/>
    <n v="0"/>
    <n v="0"/>
    <n v="0"/>
    <n v="368924.2"/>
    <n v="0"/>
    <n v="368924.2"/>
    <n v="0"/>
    <n v="0"/>
    <n v="0"/>
    <n v="64160.7304"/>
    <n v="192482.19130000001"/>
    <n v="112281.2783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1"/>
  </r>
  <r>
    <s v="Design"/>
    <n v="608189"/>
    <s v=""/>
    <s v="FITCHBURG- BRIDGE REPLACEMENT AND RELATED WORK, F-04-017, WATER STREET (STATE 2A) OVER BOULDER DRIVE AND PANAM RAILROAD &amp; F-04-018, WATER STREET (ROUTE 12) OVER NORTH NASHUA RIVER"/>
    <s v="3"/>
    <s v="BR ON, STIP"/>
    <s v=" "/>
    <x v="0"/>
    <x v="0"/>
    <s v="FITCHBURG"/>
    <s v="Montachusett"/>
    <x v="1"/>
    <s v="Bridge Repair &amp; Replacement"/>
    <s v="Design"/>
    <s v="100C"/>
    <d v="2024-08-31T00:00:00"/>
    <s v="2024"/>
    <n v="0"/>
    <d v="2025-01-28T00:00:00"/>
    <d v="2025-03-29T00:00:00"/>
    <d v="2027-01-18T00:00:00"/>
    <n v="720"/>
    <s v="FEDERAL AID"/>
    <s v="FA - Hwy Infrast. Prgm (HIPBR) - Bridge"/>
    <s v="HIP"/>
    <n v="0.8"/>
    <n v="0"/>
    <n v="0"/>
    <n v="31021500.794"/>
    <n v="0"/>
    <n v="31021500.793900002"/>
    <n v="0"/>
    <n v="0"/>
    <n v="0"/>
    <n v="5395043.6162999999"/>
    <n v="16185130.848999999"/>
    <n v="9441326.3286000006"/>
    <n v="0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0"/>
  </r>
  <r>
    <s v="Complete"/>
    <n v="608190"/>
    <s v="109686"/>
    <s v="BROOKFIELD- EAST BROOKFIELD- BRIDGE REPLACEMENT, B-26-006 = E-02-001, SOUTH POND ROAD OVER SOUTH POND INLET "/>
    <s v="3"/>
    <s v="BR OFF, STIP"/>
    <s v=" "/>
    <x v="0"/>
    <x v="0"/>
    <s v="EAST BROOKFIELD"/>
    <s v="Central Mass"/>
    <x v="1"/>
    <s v="Bridge Repair &amp; Replacement"/>
    <s v="Full Beneficial Use"/>
    <s v=""/>
    <d v="2019-09-14T00:00:00"/>
    <s v="2019"/>
    <n v="1"/>
    <d v="2020-05-11T00:00:00"/>
    <d v="2020-07-10T00:00:00"/>
    <d v="2021-11-11T00:00:00"/>
    <n v="54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Complete"/>
    <n v="608190"/>
    <s v="109686"/>
    <s v="BROOKFIELD- EAST BROOKFIELD- BRIDGE REPLACEMENT, B-26-006 = E-02-001, SOUTH POND ROAD OVER SOUTH POND INLET "/>
    <s v="3"/>
    <s v="BR OFF, STIP"/>
    <s v=" "/>
    <x v="0"/>
    <x v="0"/>
    <s v="EAST BROOKFIELD"/>
    <s v="Central Mass"/>
    <x v="1"/>
    <s v="Bridge Repair &amp; Replacement"/>
    <s v="Full Beneficial Use"/>
    <s v=""/>
    <d v="2019-09-14T00:00:00"/>
    <s v="2019"/>
    <n v="1"/>
    <d v="2020-05-11T00:00:00"/>
    <d v="2020-07-10T00:00:00"/>
    <d v="2021-11-11T00:00:00"/>
    <n v="549"/>
    <s v="FEDERAL AID"/>
    <s v="STP Off System Bridge"/>
    <s v="STP"/>
    <n v="0.8"/>
    <n v="2674731.58"/>
    <n v="0"/>
    <n v="0"/>
    <n v="20000"/>
    <n v="20000"/>
    <n v="20000"/>
    <n v="2694731.58"/>
    <n v="20000"/>
    <n v="0"/>
    <n v="0"/>
    <n v="0"/>
    <n v="0"/>
    <n v="0"/>
    <n v="-2000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Design"/>
    <n v="608195"/>
    <s v=""/>
    <s v="EASTON- CORRIDOR IMPROVEMENTS ON ROUTE 138 INCLUDING INTERSECTION IMPROVEMENTS  AT ROUTE 138 (WASHINGTON STREET) AND ELM STREET"/>
    <s v="5"/>
    <s v="STIP"/>
    <s v=" "/>
    <x v="0"/>
    <x v="0"/>
    <s v="EASTON"/>
    <s v="Old Colony"/>
    <x v="11"/>
    <s v="Intersection &amp; Safety"/>
    <s v="Design"/>
    <s v="100C"/>
    <d v="2025-03-01T00:00:00"/>
    <s v="2025"/>
    <n v="0"/>
    <d v="2025-07-29T00:00:00"/>
    <d v="2025-09-27T00:00:00"/>
    <d v="2028-09-26T00:00:00"/>
    <n v="1155"/>
    <s v="100% STATE"/>
    <s v="NFA - Site Specific"/>
    <s v="NFA"/>
    <n v="0"/>
    <n v="0"/>
    <n v="0"/>
    <n v="134012"/>
    <n v="0"/>
    <n v="134012.0001"/>
    <n v="0"/>
    <n v="0"/>
    <n v="0"/>
    <n v="0"/>
    <n v="36219.459499999997"/>
    <n v="43463.3514"/>
    <n v="43463.3514"/>
    <n v="10865.837799999999"/>
    <n v="-1E-4"/>
    <n v="0"/>
    <n v="0"/>
    <s v="    "/>
    <s v="    "/>
    <s v="Yes"/>
    <s v="56.5"/>
    <s v="MassDOT"/>
    <s v="HWY"/>
    <n v="2"/>
    <s v="No"/>
    <s v="Highway | Intersection Improvements"/>
    <s v="2 | Modernization"/>
    <s v="T056"/>
    <d v="2024-03-04T06:31:47"/>
    <x v="4"/>
    <x v="1"/>
  </r>
  <r>
    <s v="Design"/>
    <n v="608195"/>
    <s v=""/>
    <s v="EASTON- CORRIDOR IMPROVEMENTS ON ROUTE 138 INCLUDING INTERSECTION IMPROVEMENTS  AT ROUTE 138 (WASHINGTON STREET) AND ELM STREET"/>
    <s v="5"/>
    <s v="STIP"/>
    <s v=" "/>
    <x v="0"/>
    <x v="0"/>
    <s v="EASTON"/>
    <s v="Old Colony"/>
    <x v="11"/>
    <s v="Intersection &amp; Safety"/>
    <s v="Design"/>
    <s v="100C"/>
    <d v="2025-03-01T00:00:00"/>
    <s v="2025"/>
    <n v="0"/>
    <d v="2025-07-29T00:00:00"/>
    <d v="2025-09-27T00:00:00"/>
    <d v="2028-09-26T00:00:00"/>
    <n v="1155"/>
    <s v="FEDERAL AID"/>
    <s v="FA - Surface Trans. Block Grant (STBG)"/>
    <s v="STBG"/>
    <n v="0.8"/>
    <n v="0"/>
    <n v="0"/>
    <n v="6944338.5999999996"/>
    <n v="0"/>
    <n v="6944338.5999999996"/>
    <n v="0"/>
    <n v="0"/>
    <n v="0"/>
    <n v="0"/>
    <n v="1876848.2703"/>
    <n v="2252217.9243000001"/>
    <n v="2252217.9243000001"/>
    <n v="563054.48109999998"/>
    <n v="0"/>
    <n v="0"/>
    <n v="0"/>
    <s v="    "/>
    <s v="    "/>
    <s v="Yes"/>
    <s v="56.5"/>
    <s v="MassDOT"/>
    <s v="HWY"/>
    <n v="2"/>
    <s v="No"/>
    <s v="Highway | Intersection Improvements"/>
    <s v="2 | Modernization"/>
    <s v="T056"/>
    <d v="2024-03-04T06:31:47"/>
    <x v="4"/>
    <x v="0"/>
  </r>
  <r>
    <s v="Design"/>
    <n v="608196"/>
    <s v=""/>
    <s v="DENNIS- CORRIDOR AND STREETSCAPE IMPROVEMENTS ON MAIN STREET (ROUTE 28), FROM UNCLE BARNEYS ROAD TO OLD MAIN STREET (PHASE 2)"/>
    <s v="5"/>
    <s v="STIP"/>
    <s v=" "/>
    <x v="0"/>
    <x v="0"/>
    <s v="DENNIS"/>
    <s v="Cape Cod"/>
    <x v="3"/>
    <s v="Roadway Reconstruction"/>
    <s v="Design"/>
    <s v="PRCApprove"/>
    <d v="2027-05-22T00:00:00"/>
    <s v="2027"/>
    <n v="0"/>
    <d v="2027-10-19T00:00:00"/>
    <d v="2027-12-18T00:00:00"/>
    <d v="2029-10-18T00:00:00"/>
    <n v="730"/>
    <s v="FEDERAL AID"/>
    <s v="FA - Surface Trans. Block Grant (STBG)"/>
    <s v="STBG"/>
    <n v="0.8"/>
    <n v="0"/>
    <n v="0"/>
    <n v="13200000"/>
    <n v="0"/>
    <n v="10904347.825999999"/>
    <n v="0"/>
    <n v="0"/>
    <n v="0"/>
    <n v="0"/>
    <n v="0"/>
    <n v="0"/>
    <n v="4017391.3043"/>
    <n v="6886956.5217000004"/>
    <n v="2295652.1740000001"/>
    <n v="0"/>
    <n v="0"/>
    <s v="    "/>
    <s v="    "/>
    <s v="Yes"/>
    <s v="39.5"/>
    <s v="Municipal"/>
    <s v="HWY"/>
    <n v="1"/>
    <s v="No"/>
    <s v="Highway | Roadway Reconstruction"/>
    <s v="2 | Modernization"/>
    <s v="T055"/>
    <d v="2024-03-04T06:31:47"/>
    <x v="11"/>
    <x v="0"/>
  </r>
  <r>
    <s v="Design"/>
    <n v="608197"/>
    <s v=""/>
    <s v="BOSTON- BRIDGE REHABILITATION, B-16-107, CANTERBURY STREET OVER AMTRAK RAILROAD"/>
    <s v="6"/>
    <s v="BR ON, STIP"/>
    <s v=" "/>
    <x v="0"/>
    <x v="0"/>
    <s v="BOSTON"/>
    <s v="Boston Region"/>
    <x v="5"/>
    <s v="Bridge Repair &amp; Replacement"/>
    <s v="Design"/>
    <s v="PRCApprove"/>
    <d v="2025-09-30T00:00:00"/>
    <s v="2025"/>
    <n v="0"/>
    <d v="2026-02-27T00:00:00"/>
    <d v="2026-04-28T00:00:00"/>
    <d v="2028-08-27T00:00:00"/>
    <n v="912"/>
    <s v="100% STATE"/>
    <s v="NFA - Site Specific"/>
    <s v="NFA"/>
    <n v="0"/>
    <n v="0"/>
    <n v="0"/>
    <n v="12350"/>
    <n v="0"/>
    <n v="12349.999900000001"/>
    <n v="0"/>
    <n v="0"/>
    <n v="0"/>
    <n v="0"/>
    <n v="1277.5862"/>
    <n v="5110.3447999999999"/>
    <n v="5110.3447999999999"/>
    <n v="851.72410000000002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08197"/>
    <s v=""/>
    <s v="BOSTON- BRIDGE REHABILITATION, B-16-107, CANTERBURY STREET OVER AMTRAK RAILROAD"/>
    <s v="6"/>
    <s v="BR ON, STIP"/>
    <s v=" "/>
    <x v="0"/>
    <x v="0"/>
    <s v="BOSTON"/>
    <s v="Boston Region"/>
    <x v="5"/>
    <s v="Bridge Repair &amp; Replacement"/>
    <s v="Design"/>
    <s v="PRCApprove"/>
    <d v="2025-09-30T00:00:00"/>
    <s v="2025"/>
    <n v="0"/>
    <d v="2026-02-27T00:00:00"/>
    <d v="2026-04-28T00:00:00"/>
    <d v="2028-08-27T00:00:00"/>
    <n v="912"/>
    <s v="FEDERAL AID"/>
    <s v="FA - Hwy Infrast. Prgm (HIPBR) - Bridge"/>
    <s v="HIP"/>
    <n v="0.8"/>
    <n v="0"/>
    <n v="0"/>
    <n v="5879400"/>
    <n v="0"/>
    <n v="5879400"/>
    <n v="0"/>
    <n v="0"/>
    <n v="0"/>
    <n v="0"/>
    <n v="608213.79310000001"/>
    <n v="2432855.1724"/>
    <n v="2432855.1724"/>
    <n v="405475.86210000003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08203"/>
    <s v="117410"/>
    <s v="MILFORD- HOPKINTON- WESTBOROUGH- SOUTHBOROUGH- MARLBORO- HUDSON- BERLIN- PAVEMENT PRESERVATION AND RELATED WORK ON I-495"/>
    <s v="3"/>
    <s v="IM, STIP"/>
    <s v=" "/>
    <x v="0"/>
    <x v="0"/>
    <s v="BERLIN - HOPKINTON - HUDSON - MARLBOROUGH - MILFORD - SOUTHBOROUGH - WESTBOROUGH"/>
    <s v="Boston Region, Central Mass"/>
    <x v="9"/>
    <s v=""/>
    <s v="Active"/>
    <s v=""/>
    <d v="2022-02-19T00:00:00"/>
    <s v="2022"/>
    <n v="1"/>
    <d v="2022-05-06T00:00:00"/>
    <d v="2022-07-05T00:00:00"/>
    <d v="2025-06-12T00:00:00"/>
    <n v="1133"/>
    <s v="100% STATE"/>
    <s v="NFA - Site Specific"/>
    <s v="NFA"/>
    <n v="0"/>
    <n v="52471.03"/>
    <n v="9958.7999999999993"/>
    <n v="469767.57"/>
    <n v="461819.78159999999"/>
    <n v="461819.78159999999"/>
    <n v="197308.16159999999"/>
    <n v="249779.19159999999"/>
    <n v="207266.96159999998"/>
    <n v="264511.62"/>
    <n v="0"/>
    <n v="0"/>
    <n v="0"/>
    <n v="0"/>
    <n v="7947.7884000000004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1"/>
  </r>
  <r>
    <s v="Construction"/>
    <n v="608203"/>
    <s v="117410"/>
    <s v="MILFORD- HOPKINTON- WESTBOROUGH- SOUTHBOROUGH- MARLBORO- HUDSON- BERLIN- PAVEMENT PRESERVATION AND RELATED WORK ON I-495"/>
    <s v="3"/>
    <s v="IM, STIP"/>
    <s v=" "/>
    <x v="0"/>
    <x v="0"/>
    <s v="BERLIN - HOPKINTON - HUDSON - MARLBOROUGH - MILFORD - SOUTHBOROUGH - WESTBOROUGH"/>
    <s v="Boston Region, Central Mass"/>
    <x v="9"/>
    <s v=""/>
    <s v="Active"/>
    <s v=""/>
    <d v="2022-02-19T00:00:00"/>
    <s v="2022"/>
    <n v="1"/>
    <d v="2022-05-06T00:00:00"/>
    <d v="2022-07-05T00:00:00"/>
    <d v="2025-06-12T00:00:00"/>
    <n v="1133"/>
    <s v="FEDERAL AID"/>
    <s v="FA - Ntl. Hwy Perform. Prgm (NHPP) - Interstate Maintenance"/>
    <s v="NHPP"/>
    <n v="0.9"/>
    <n v="12451312.369999999"/>
    <n v="6861191.3700000001"/>
    <n v="12139416.949999999"/>
    <n v="13581789.2984"/>
    <n v="13581789.2984"/>
    <n v="5802691.8383999998"/>
    <n v="18254004.2084"/>
    <n v="12663883.2084"/>
    <n v="7779097.46"/>
    <n v="0"/>
    <n v="0"/>
    <n v="0"/>
    <n v="0"/>
    <n v="-1442372.3484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0"/>
  </r>
  <r>
    <s v="Construction"/>
    <n v="608204"/>
    <s v="105997"/>
    <s v="ATTLEBORO TO NORWOOD- GUIDE AND TRAFFIC SIGN REPLACEMENT ON A SECTION OF I-95"/>
    <s v="5"/>
    <s v="STIP"/>
    <s v=" "/>
    <x v="0"/>
    <x v="0"/>
    <s v="ATTLEBORO - NORWOOD"/>
    <s v="Boston Region, Southeastern Mass"/>
    <x v="19"/>
    <s v="Signs &amp; Lighting"/>
    <s v="Active"/>
    <s v=""/>
    <d v="2018-09-22T00:00:00"/>
    <s v="2018"/>
    <n v="1"/>
    <d v="2019-05-01T00:00:00"/>
    <d v="2019-06-30T00:00:00"/>
    <d v="2024-01-05T00:00:00"/>
    <n v="1710"/>
    <s v="FEDERAL AID"/>
    <s v="FA - Hwy Safety Improvement Prgm (HSIP)"/>
    <s v="HSIP"/>
    <n v="0.9"/>
    <n v="6205167.6699999999"/>
    <n v="63538.06"/>
    <n v="770731.83"/>
    <n v="105206.15"/>
    <n v="105206.15"/>
    <n v="105206.15"/>
    <n v="6310373.8200000003"/>
    <n v="168744.21"/>
    <n v="0"/>
    <n v="0"/>
    <n v="0"/>
    <n v="0"/>
    <n v="0"/>
    <n v="665525.68000000005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Construction"/>
    <n v="608204"/>
    <s v="105997"/>
    <s v="ATTLEBORO TO NORWOOD- GUIDE AND TRAFFIC SIGN REPLACEMENT ON A SECTION OF I-95"/>
    <s v="5"/>
    <s v="STIP"/>
    <s v=" "/>
    <x v="0"/>
    <x v="0"/>
    <s v="ATTLEBORO - NORWOOD"/>
    <s v="Boston Region, Southeastern Mass"/>
    <x v="19"/>
    <s v="Signs &amp; Lighting"/>
    <s v="Active"/>
    <s v=""/>
    <d v="2018-09-22T00:00:00"/>
    <s v="2018"/>
    <n v="1"/>
    <d v="2019-05-01T00:00:00"/>
    <d v="2019-06-30T00:00:00"/>
    <d v="2024-01-05T00:00:00"/>
    <n v="1710"/>
    <s v="100% STATE"/>
    <s v="NFA - Site Specific"/>
    <s v="NFA"/>
    <n v="0"/>
    <n v="290"/>
    <n v="0"/>
    <n v="45885"/>
    <n v="0"/>
    <n v="45885"/>
    <n v="45885"/>
    <n v="46175"/>
    <n v="4588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mplete"/>
    <n v="608205"/>
    <s v="109689"/>
    <s v="READING TO LYNNFIELD- GUIDE AND TRAFFIC SIGN REPLACEMENT ON A SECTION OF I-95 (SR 128)"/>
    <s v="4"/>
    <s v="STIP"/>
    <s v=" "/>
    <x v="0"/>
    <x v="0"/>
    <s v="LYNNFIELD - READING"/>
    <s v="Boston Region"/>
    <x v="19"/>
    <s v="Signs &amp; Lighting"/>
    <s v="Substantially Complete"/>
    <s v=""/>
    <d v="2019-09-14T00:00:00"/>
    <s v="2019"/>
    <n v="1"/>
    <d v="2020-02-26T00:00:00"/>
    <d v="2020-04-26T00:00:00"/>
    <d v="2023-10-13T00:00:00"/>
    <n v="1325"/>
    <s v="100% STATE"/>
    <s v="NFA - Open Ended"/>
    <s v="NFA"/>
    <n v="0"/>
    <n v="0"/>
    <n v="0"/>
    <n v="15600"/>
    <n v="0"/>
    <n v="15600"/>
    <n v="15600"/>
    <n v="15600"/>
    <n v="1560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1"/>
  </r>
  <r>
    <s v="Complete"/>
    <n v="608205"/>
    <s v="109689"/>
    <s v="READING TO LYNNFIELD- GUIDE AND TRAFFIC SIGN REPLACEMENT ON A SECTION OF I-95 (SR 128)"/>
    <s v="4"/>
    <s v="STIP"/>
    <s v=" "/>
    <x v="0"/>
    <x v="0"/>
    <s v="LYNNFIELD - READING"/>
    <s v="Boston Region"/>
    <x v="19"/>
    <s v="Signs &amp; Lighting"/>
    <s v="Substantially Complete"/>
    <s v=""/>
    <d v="2019-09-14T00:00:00"/>
    <s v="2019"/>
    <n v="1"/>
    <d v="2020-02-26T00:00:00"/>
    <d v="2020-04-26T00:00:00"/>
    <d v="2023-10-13T00:00:00"/>
    <n v="1325"/>
    <s v="FEDERAL AID"/>
    <s v="FA - Ntl. Hwy Perform. Prgm (NHPP) - NHS"/>
    <s v="NHPP"/>
    <n v="0.8"/>
    <n v="3675022.11"/>
    <n v="272622.98"/>
    <n v="415659.03"/>
    <n v="0"/>
    <n v="415659.03"/>
    <n v="415659.03"/>
    <n v="4090681.14"/>
    <n v="688282.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0"/>
  </r>
  <r>
    <s v="Construction"/>
    <n v="608206"/>
    <s v="109465"/>
    <s v="CHELSEA TO DANVERS- GUIDE AND TRAFFIC SIGN REPLACEMENT ON A SECTION OF US ROUTE 1"/>
    <s v="4"/>
    <s v="STIP"/>
    <s v=" "/>
    <x v="0"/>
    <x v="0"/>
    <s v="CHELSEA - DANVERS"/>
    <s v="Boston Region"/>
    <x v="19"/>
    <s v="Signs &amp; Lighting"/>
    <s v="Active"/>
    <s v=""/>
    <d v="2019-08-24T00:00:00"/>
    <s v="2019"/>
    <n v="1"/>
    <d v="2020-01-30T00:00:00"/>
    <d v="2020-03-30T00:00:00"/>
    <d v="2024-06-28T00:00:00"/>
    <n v="1611"/>
    <s v="100% STATE"/>
    <s v="NFA - Site Specific"/>
    <s v="NFA"/>
    <n v="0"/>
    <n v="229.25"/>
    <n v="0"/>
    <n v="66970.75"/>
    <n v="363.69200000000001"/>
    <n v="363.69200000000001"/>
    <n v="363.69200000000001"/>
    <n v="592.94200000000001"/>
    <n v="363.69200000000001"/>
    <n v="0"/>
    <n v="0"/>
    <n v="0"/>
    <n v="0"/>
    <n v="0"/>
    <n v="66607.058000000005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1"/>
  </r>
  <r>
    <s v="Construction"/>
    <n v="608206"/>
    <s v="109465"/>
    <s v="CHELSEA TO DANVERS- GUIDE AND TRAFFIC SIGN REPLACEMENT ON A SECTION OF US ROUTE 1"/>
    <s v="4"/>
    <s v="STIP"/>
    <s v=" "/>
    <x v="0"/>
    <x v="0"/>
    <s v="CHELSEA - DANVERS"/>
    <s v="Boston Region"/>
    <x v="19"/>
    <s v="Signs &amp; Lighting"/>
    <s v="Active"/>
    <s v=""/>
    <d v="2019-08-24T00:00:00"/>
    <s v="2019"/>
    <n v="1"/>
    <d v="2020-01-30T00:00:00"/>
    <d v="2020-03-30T00:00:00"/>
    <d v="2024-06-28T00:00:00"/>
    <n v="1611"/>
    <s v="FEDERAL AID"/>
    <s v="FA - Ntl. Hwy Perform. Prgm (NHPP) - NHS"/>
    <s v="NHPP"/>
    <n v="0.8"/>
    <n v="4874989.8"/>
    <n v="1544755.26"/>
    <n v="1426828.4"/>
    <n v="661991.90800000005"/>
    <n v="661991.90800000005"/>
    <n v="661991.90800000005"/>
    <n v="5536981.7079999996"/>
    <n v="2206747.1680000001"/>
    <n v="0"/>
    <n v="0"/>
    <n v="0"/>
    <n v="0"/>
    <n v="0"/>
    <n v="764836.49199999997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0"/>
  </r>
  <r>
    <s v="Withdrawn/Rejected"/>
    <n v="608208"/>
    <s v="122601"/>
    <s v="QUINCY- MILTON- BOSTON- INTERSTATE MAINTENANCE &amp; RELATED WORK ON I-93"/>
    <s v="6"/>
    <s v="IM, STIP"/>
    <s v=" "/>
    <x v="0"/>
    <x v="0"/>
    <s v="BOSTON - MILTON - QUINCY"/>
    <s v="Boston Region"/>
    <x v="9"/>
    <s v=""/>
    <s v="Rejected"/>
    <s v=""/>
    <d v="2023-06-24T00:00:00"/>
    <s v="2023"/>
    <n v="1"/>
    <d v="2024-03-25T06:30:14"/>
    <d v="2024-05-24T06:30:14"/>
    <d v="2025-11-23T06:30:14"/>
    <n v="608"/>
    <s v="Undetermined"/>
    <s v="Undetermined"/>
    <s v=""/>
    <n v="0"/>
    <n v="0"/>
    <n v="0"/>
    <n v="0"/>
    <n v="1800000"/>
    <n v="1800000"/>
    <n v="1800000"/>
    <n v="1800000"/>
    <n v="1800000"/>
    <n v="0"/>
    <n v="0"/>
    <n v="0"/>
    <n v="0"/>
    <n v="0"/>
    <n v="-1800000"/>
    <n v="0"/>
    <n v="0"/>
    <s v="    "/>
    <s v="    "/>
    <s v="Yes"/>
    <s v=""/>
    <s v=""/>
    <s v="HWY"/>
    <n v="1"/>
    <s v="No"/>
    <s v="Highway | Interstate Pavement"/>
    <s v="1 | Reliability"/>
    <s v="T068"/>
    <d v="2024-03-04T06:31:47"/>
    <x v="1"/>
    <x v="1"/>
  </r>
  <r>
    <s v="Complete"/>
    <n v="608209"/>
    <s v="104116"/>
    <s v="LITTLETON- WESTFORD- INTERSTATE MAINTENANCE AND RELATED WORK ON I-495"/>
    <s v="3"/>
    <s v="IM, STIP"/>
    <s v=" "/>
    <x v="0"/>
    <x v="0"/>
    <s v="LITTLETON - WESTFORD"/>
    <s v="Boston Region, Northern Middlesex"/>
    <x v="9"/>
    <s v=""/>
    <s v="Contractor Field Completion"/>
    <s v=""/>
    <d v="2018-06-02T00:00:00"/>
    <s v="2018"/>
    <n v="1"/>
    <d v="2019-01-09T00:00:00"/>
    <d v="2019-03-10T00:00:00"/>
    <d v="2021-05-23T00:00:00"/>
    <n v="865"/>
    <s v="100% STATE"/>
    <s v="NFA - Site Specific"/>
    <s v="NFA"/>
    <n v="0"/>
    <n v="265291.37"/>
    <n v="117154.02"/>
    <n v="240873.47"/>
    <n v="0"/>
    <n v="0"/>
    <n v="0"/>
    <n v="265291.37"/>
    <n v="117154.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1"/>
  </r>
  <r>
    <s v="Complete"/>
    <n v="608209"/>
    <s v="104116"/>
    <s v="LITTLETON- WESTFORD- INTERSTATE MAINTENANCE AND RELATED WORK ON I-495"/>
    <s v="3"/>
    <s v="IM, STIP"/>
    <s v=" "/>
    <x v="0"/>
    <x v="0"/>
    <s v="LITTLETON - WESTFORD"/>
    <s v="Boston Region, Northern Middlesex"/>
    <x v="9"/>
    <s v=""/>
    <s v="Contractor Field Completion"/>
    <s v=""/>
    <d v="2018-06-02T00:00:00"/>
    <s v="2018"/>
    <n v="1"/>
    <d v="2019-01-09T00:00:00"/>
    <d v="2019-03-10T00:00:00"/>
    <d v="2021-05-23T00:00:00"/>
    <n v="865"/>
    <s v="FEDERAL AID"/>
    <s v="FA - Ntl. Hwy Perform. Prgm (NHPP) - Interstate Maintenance"/>
    <s v="NHPP"/>
    <n v="0.9"/>
    <n v="17670421.649999999"/>
    <n v="77235.039999999994"/>
    <n v="54903.6"/>
    <n v="0"/>
    <n v="0"/>
    <n v="0"/>
    <n v="17670421.649999999"/>
    <n v="77235.03999999999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0"/>
  </r>
  <r>
    <s v="Complete"/>
    <n v="608210"/>
    <s v="113596"/>
    <s v="FOXBOROUGH- PLAINVILLE- WRENTHAM- FRANKLIN- INTERSTATE MAINTENANCE &amp; RELATED WORK ON I-495 NORTHBOUND"/>
    <s v="5"/>
    <s v="IM, STIP"/>
    <s v=" "/>
    <x v="0"/>
    <x v="0"/>
    <s v="FOXBOROUGH - PLAINVILLE - WRENTHAM"/>
    <s v="Boston Region, Southeastern Mass"/>
    <x v="9"/>
    <s v=""/>
    <s v="Full Beneficial Use"/>
    <s v=""/>
    <d v="2020-12-05T00:00:00"/>
    <s v="2021"/>
    <n v="1"/>
    <d v="2021-02-26T00:00:00"/>
    <d v="2021-04-27T00:00:00"/>
    <d v="2023-06-11T00:00:00"/>
    <n v="835"/>
    <s v="100% STATE"/>
    <s v="NFA - Site Specific"/>
    <s v="NFA"/>
    <n v="0"/>
    <n v="132656.94"/>
    <n v="1245.8699999999999"/>
    <n v="13603.06"/>
    <n v="0"/>
    <n v="0"/>
    <n v="0"/>
    <n v="132656.94"/>
    <n v="1245.869999999999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1"/>
  </r>
  <r>
    <s v="Complete"/>
    <n v="608210"/>
    <s v="113596"/>
    <s v="FOXBOROUGH- PLAINVILLE- WRENTHAM- FRANKLIN- INTERSTATE MAINTENANCE &amp; RELATED WORK ON I-495 NORTHBOUND"/>
    <s v="5"/>
    <s v="IM, STIP"/>
    <s v=" "/>
    <x v="0"/>
    <x v="0"/>
    <s v="FOXBOROUGH - PLAINVILLE - WRENTHAM"/>
    <s v="Boston Region, Southeastern Mass"/>
    <x v="9"/>
    <s v=""/>
    <s v="Full Beneficial Use"/>
    <s v=""/>
    <d v="2020-12-05T00:00:00"/>
    <s v="2021"/>
    <n v="1"/>
    <d v="2021-02-26T00:00:00"/>
    <d v="2021-04-27T00:00:00"/>
    <d v="2023-06-11T00:00:00"/>
    <n v="835"/>
    <s v="FEDERAL AID"/>
    <s v="FA - Ntl. Hwy Perform. Prgm (NHPP) - Interstate Maintenance"/>
    <s v="NHPP"/>
    <n v="0.9"/>
    <n v="6966737.6100000003"/>
    <n v="37594"/>
    <n v="93339.12"/>
    <n v="121598.66"/>
    <n v="121598.66"/>
    <n v="121598.66"/>
    <n v="7088336.2699999996"/>
    <n v="159192.66"/>
    <n v="0"/>
    <n v="0"/>
    <n v="0"/>
    <n v="0"/>
    <n v="0"/>
    <n v="-28259.54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0"/>
  </r>
  <r>
    <s v="Complete"/>
    <n v="608223"/>
    <s v="108466"/>
    <s v="FALL RIVER- RESURFACING AND RELATED WORK ON ROUTE 24"/>
    <s v="5"/>
    <s v="NHS, STIP"/>
    <s v=" "/>
    <x v="0"/>
    <x v="0"/>
    <s v="FALL RIVER"/>
    <s v="Southeastern Mass"/>
    <x v="22"/>
    <s v=""/>
    <s v="Contractor Field Completion"/>
    <s v=""/>
    <d v="2019-06-29T00:00:00"/>
    <s v="2019"/>
    <n v="1"/>
    <d v="2019-12-04T00:00:00"/>
    <d v="2020-02-02T00:00:00"/>
    <d v="2022-07-06T00:00:00"/>
    <n v="945"/>
    <s v="100% STATE"/>
    <s v="NFA - Site Specific"/>
    <s v="NFA"/>
    <n v="0"/>
    <n v="27778.75"/>
    <n v="0"/>
    <n v="207285"/>
    <n v="0"/>
    <n v="0"/>
    <n v="0"/>
    <n v="27778.7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2"/>
    <x v="1"/>
  </r>
  <r>
    <s v="Complete"/>
    <n v="608223"/>
    <s v="108466"/>
    <s v="FALL RIVER- RESURFACING AND RELATED WORK ON ROUTE 24"/>
    <s v="5"/>
    <s v="NHS, STIP"/>
    <s v=" "/>
    <x v="0"/>
    <x v="0"/>
    <s v="FALL RIVER"/>
    <s v="Southeastern Mass"/>
    <x v="22"/>
    <s v=""/>
    <s v="Contractor Field Completion"/>
    <s v=""/>
    <d v="2019-06-29T00:00:00"/>
    <s v="2019"/>
    <n v="1"/>
    <d v="2019-12-04T00:00:00"/>
    <d v="2020-02-02T00:00:00"/>
    <d v="2022-07-06T00:00:00"/>
    <n v="945"/>
    <s v="FEDERAL AID"/>
    <s v="FA - Ntl. Hwy Perform. Prgm (NHPP) - NHS"/>
    <s v="NHPP"/>
    <n v="0.8"/>
    <n v="13235272.48"/>
    <n v="108845.64"/>
    <n v="751797.34"/>
    <n v="0"/>
    <n v="0"/>
    <n v="0"/>
    <n v="13235272.48"/>
    <n v="108845.6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2"/>
    <x v="0"/>
  </r>
  <r>
    <s v="Design"/>
    <n v="608227"/>
    <s v=""/>
    <s v="BILLERICA- YANKEE DOODLE BIKE PATH CONSTRUCTION (PHASE I)"/>
    <s v="4"/>
    <s v="H-Risk, STIP"/>
    <s v=" "/>
    <x v="0"/>
    <x v="0"/>
    <s v="BILLERICA"/>
    <s v="Northern Middlesex"/>
    <x v="6"/>
    <s v="Bikeways"/>
    <s v="Design"/>
    <s v="100C"/>
    <d v="2024-08-31T00:00:00"/>
    <s v="2024"/>
    <n v="0"/>
    <d v="2025-01-28T00:00:00"/>
    <d v="2025-03-29T00:00:00"/>
    <d v="2026-12-29T00:00:00"/>
    <n v="700"/>
    <s v="FEDERAL AID"/>
    <s v="FA - Congestion Mitigation/Air Quality (CMAQ)"/>
    <s v="CMQ"/>
    <n v="0.8"/>
    <n v="0"/>
    <n v="0"/>
    <n v="17629422.887600001"/>
    <n v="0"/>
    <n v="17629422.887600001"/>
    <n v="0"/>
    <n v="0"/>
    <n v="0"/>
    <n v="3205349.6159000001"/>
    <n v="9616048.8477999996"/>
    <n v="4808024.4238999998"/>
    <n v="0"/>
    <n v="0"/>
    <n v="0"/>
    <n v="0"/>
    <n v="0"/>
    <s v="    "/>
    <s v="    "/>
    <s v="Yes"/>
    <s v="36"/>
    <s v="Municipal"/>
    <s v="HWY"/>
    <n v="3"/>
    <s v="Yes"/>
    <s v="Highway | Bicycle and Pedestrian"/>
    <s v="3 | Expansion"/>
    <s v="T061"/>
    <d v="2024-03-04T06:31:47"/>
    <x v="8"/>
    <x v="0"/>
  </r>
  <r>
    <s v="Design"/>
    <n v="608227"/>
    <s v=""/>
    <s v="BILLERICA- YANKEE DOODLE BIKE PATH CONSTRUCTION (PHASE I)"/>
    <s v="4"/>
    <s v="H-Risk, STIP"/>
    <s v=" "/>
    <x v="0"/>
    <x v="0"/>
    <s v="BILLERICA"/>
    <s v="Northern Middlesex"/>
    <x v="6"/>
    <s v="Bikeways"/>
    <s v="Design"/>
    <s v="100C"/>
    <d v="2024-08-31T00:00:00"/>
    <s v="2024"/>
    <n v="0"/>
    <d v="2025-01-28T00:00:00"/>
    <d v="2025-03-29T00:00:00"/>
    <d v="2026-12-29T00:00:00"/>
    <n v="700"/>
    <s v="100% STATE"/>
    <s v="NFA - Site Specific"/>
    <s v="NFA"/>
    <n v="0"/>
    <n v="0"/>
    <n v="0"/>
    <n v="181434"/>
    <n v="0"/>
    <n v="181434"/>
    <n v="0"/>
    <n v="0"/>
    <n v="0"/>
    <n v="32988"/>
    <n v="98964"/>
    <n v="49482"/>
    <n v="0"/>
    <n v="0"/>
    <n v="0"/>
    <n v="0"/>
    <n v="0"/>
    <s v="    "/>
    <s v="    "/>
    <s v="Yes"/>
    <s v="36"/>
    <s v="Municipal"/>
    <s v="HWY"/>
    <n v="3"/>
    <s v="Yes"/>
    <s v="Highway | Bicycle and Pedestrian"/>
    <s v="3 | Expansion"/>
    <s v="T061"/>
    <d v="2024-03-04T06:31:47"/>
    <x v="8"/>
    <x v="1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2"/>
    <s v="Roadway Reconstruction"/>
    <s v="Active"/>
    <s v=""/>
    <d v="2021-06-05T00:00:00"/>
    <s v="2021"/>
    <n v="1"/>
    <d v="2021-10-06T00:00:00"/>
    <d v="2021-12-05T00:00:00"/>
    <d v="2024-04-23T00:00:00"/>
    <n v="930"/>
    <s v="FEDERAL AID"/>
    <s v="FA - Hwy Safety Improvement Prgm (HSIP)"/>
    <s v="HSIP"/>
    <n v="0.9"/>
    <n v="830133.67"/>
    <n v="220958.93"/>
    <n v="485496.03"/>
    <n v="223142.451"/>
    <n v="223142.451"/>
    <n v="223142.451"/>
    <n v="1053276.121"/>
    <n v="444101.38099999999"/>
    <n v="0"/>
    <n v="0"/>
    <n v="0"/>
    <n v="0"/>
    <n v="0"/>
    <n v="262353.57900000003"/>
    <n v="0"/>
    <n v="0"/>
    <s v="    "/>
    <s v="    "/>
    <s v="Yes"/>
    <s v="63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2"/>
    <s v="Roadway Reconstruction"/>
    <s v="Active"/>
    <s v=""/>
    <d v="2021-06-05T00:00:00"/>
    <s v="2021"/>
    <n v="1"/>
    <d v="2021-10-06T00:00:00"/>
    <d v="2021-12-05T00:00:00"/>
    <d v="2024-04-23T00:00:00"/>
    <n v="930"/>
    <s v="100% STATE"/>
    <s v="NFA - Site Specific"/>
    <s v="NFA"/>
    <n v="0"/>
    <n v="60753.73"/>
    <n v="5870.67"/>
    <n v="254546.27"/>
    <n v="136818.2561"/>
    <n v="136818.2561"/>
    <n v="136818.2561"/>
    <n v="197571.98610000001"/>
    <n v="142688.92610000001"/>
    <n v="0"/>
    <n v="0"/>
    <n v="0"/>
    <n v="0"/>
    <n v="0"/>
    <n v="117728.01390000001"/>
    <n v="0"/>
    <n v="0"/>
    <s v="    "/>
    <s v="    "/>
    <s v="Yes"/>
    <s v="63.5"/>
    <s v="Municipal"/>
    <s v="HWY"/>
    <n v="4"/>
    <s v="No"/>
    <s v="Highway | Roadway Reconstruction"/>
    <s v="2 | Modernization"/>
    <s v="T055"/>
    <d v="2024-03-04T06:31:47"/>
    <x v="1"/>
    <x v="1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2"/>
    <s v="Roadway Reconstruction"/>
    <s v="Active"/>
    <s v=""/>
    <d v="2021-06-05T00:00:00"/>
    <s v="2021"/>
    <n v="1"/>
    <d v="2021-10-06T00:00:00"/>
    <d v="2021-12-05T00:00:00"/>
    <d v="2024-04-23T00:00:00"/>
    <n v="930"/>
    <s v="FEDERAL AID"/>
    <s v="FA - Trans. Alternative Prgm (TAP)"/>
    <s v="TAP"/>
    <n v="0.8"/>
    <n v="795767.73"/>
    <n v="419377.1"/>
    <n v="407720.27"/>
    <n v="208048.7868"/>
    <n v="208048.7868"/>
    <n v="208048.7868"/>
    <n v="1003816.5168"/>
    <n v="627425.88679999998"/>
    <n v="0"/>
    <n v="0"/>
    <n v="0"/>
    <n v="0"/>
    <n v="0"/>
    <n v="199671.48319999999"/>
    <n v="0"/>
    <n v="0"/>
    <s v="    "/>
    <s v="    "/>
    <s v="Yes"/>
    <s v="63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2"/>
    <s v="Roadway Reconstruction"/>
    <s v="Active"/>
    <s v=""/>
    <d v="2021-06-05T00:00:00"/>
    <s v="2021"/>
    <n v="1"/>
    <d v="2021-10-06T00:00:00"/>
    <d v="2021-12-05T00:00:00"/>
    <d v="2024-04-23T00:00:00"/>
    <n v="930"/>
    <s v="FEDERAL AID"/>
    <s v="FA - Surface Trans. Block Grant (STBG)"/>
    <s v="STBG"/>
    <n v="0.8"/>
    <n v="7849167.7400000002"/>
    <n v="1842336"/>
    <n v="999370.76"/>
    <n v="886990.5061"/>
    <n v="886990.5061"/>
    <n v="886990.5061"/>
    <n v="8736158.2460999992"/>
    <n v="2729326.5060999999"/>
    <n v="0"/>
    <n v="0"/>
    <n v="0"/>
    <n v="0"/>
    <n v="0"/>
    <n v="112380.2539"/>
    <n v="0"/>
    <n v="0"/>
    <s v="    "/>
    <s v="    "/>
    <s v="Yes"/>
    <s v="63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2"/>
    <s v="Roadway Reconstruction"/>
    <s v="Active"/>
    <s v=""/>
    <d v="2022-06-04T00:00:00"/>
    <s v="2022"/>
    <n v="1"/>
    <d v="2022-08-01T00:00:00"/>
    <d v="2022-09-30T00:00:00"/>
    <d v="2025-10-04T00:00:00"/>
    <n v="1160"/>
    <s v="FEDERAL AID"/>
    <s v="FA - Congestion Mitigation/Air Quality (CMAQ)"/>
    <s v="CMQ"/>
    <n v="0.8"/>
    <n v="108691"/>
    <n v="82353"/>
    <n v="3849521.5"/>
    <n v="3122964.4706000001"/>
    <n v="3122964.4706999999"/>
    <n v="629773.70519999997"/>
    <n v="738464.70519999997"/>
    <n v="712126.70519999997"/>
    <n v="2009509.2541"/>
    <n v="483681.51140000002"/>
    <n v="0"/>
    <n v="0"/>
    <n v="0"/>
    <n v="726557.02930000005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4-03-04T06:31:47"/>
    <x v="1"/>
    <x v="0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2"/>
    <s v="Roadway Reconstruction"/>
    <s v="Active"/>
    <s v=""/>
    <d v="2022-06-04T00:00:00"/>
    <s v="2022"/>
    <n v="1"/>
    <d v="2022-08-01T00:00:00"/>
    <d v="2022-09-30T00:00:00"/>
    <d v="2025-10-04T00:00:00"/>
    <n v="1160"/>
    <s v="100% STATE"/>
    <s v="NFA - Site Specific"/>
    <s v="NFA"/>
    <n v="0"/>
    <n v="3570.04"/>
    <n v="1989.02"/>
    <n v="345519.96"/>
    <n v="100800.90790000001"/>
    <n v="100800.908"/>
    <n v="20327.404299999998"/>
    <n v="23897.444299999999"/>
    <n v="22316.424299999999"/>
    <n v="64861.563199999997"/>
    <n v="15611.940500000001"/>
    <n v="0"/>
    <n v="0"/>
    <n v="0"/>
    <n v="244719.052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4-03-04T06:31:47"/>
    <x v="1"/>
    <x v="1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2"/>
    <s v="Roadway Reconstruction"/>
    <s v="Active"/>
    <s v=""/>
    <d v="2022-06-04T00:00:00"/>
    <s v="2022"/>
    <n v="1"/>
    <d v="2022-08-01T00:00:00"/>
    <d v="2022-09-30T00:00:00"/>
    <d v="2025-10-04T00:00:00"/>
    <n v="1160"/>
    <s v="FEDERAL AID"/>
    <s v="FA - Trans. Alternative Prgm (TAP)"/>
    <s v="TAP"/>
    <n v="0.8"/>
    <n v="43931.55"/>
    <n v="21659.7"/>
    <n v="147556.45000000001"/>
    <n v="125136.4385"/>
    <n v="125136.4385"/>
    <n v="25234.881600000001"/>
    <n v="69166.431599999996"/>
    <n v="46894.581600000005"/>
    <n v="80520.554600000003"/>
    <n v="19381.0023"/>
    <n v="0"/>
    <n v="0"/>
    <n v="0"/>
    <n v="22420.011500000001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4-03-04T06:31:47"/>
    <x v="1"/>
    <x v="0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2"/>
    <s v="Roadway Reconstruction"/>
    <s v="Active"/>
    <s v=""/>
    <d v="2022-06-04T00:00:00"/>
    <s v="2022"/>
    <n v="1"/>
    <d v="2022-08-01T00:00:00"/>
    <d v="2022-09-30T00:00:00"/>
    <d v="2025-10-04T00:00:00"/>
    <n v="1160"/>
    <s v="FEDERAL AID"/>
    <s v="FA - Surface Trans. Block Grant (STBG)"/>
    <s v="STBG"/>
    <n v="0.8"/>
    <n v="5926995.1200000001"/>
    <n v="2318449.56"/>
    <n v="7565786.4299999997"/>
    <n v="6940748.6129999999"/>
    <n v="6940748.6129999999"/>
    <n v="1399664.0090000001"/>
    <n v="7326659.1289999997"/>
    <n v="3718113.5690000001"/>
    <n v="4466108.6282000002"/>
    <n v="1074975.9757999999"/>
    <n v="0"/>
    <n v="0"/>
    <n v="0"/>
    <n v="625037.81700000004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4-03-04T06:31:47"/>
    <x v="1"/>
    <x v="0"/>
  </r>
  <r>
    <s v="Construction"/>
    <n v="608230"/>
    <s v="120706"/>
    <s v="REHOBOTH- INTERSECTION IMPROVEMENTS &amp; RELATED WORK AT WINTHROP STREET (ROUTE 44) AND ANAWAN STREET (ROUTE 118)"/>
    <s v="5"/>
    <s v="STIP"/>
    <s v=" "/>
    <x v="0"/>
    <x v="0"/>
    <s v="REHOBOTH"/>
    <s v="Southeastern Mass"/>
    <x v="11"/>
    <s v="Intersection &amp; Safety"/>
    <s v="Active"/>
    <s v=""/>
    <d v="2022-11-05T00:00:00"/>
    <s v="2023"/>
    <n v="1"/>
    <d v="2023-01-09T00:00:00"/>
    <d v="2023-03-10T00:00:00"/>
    <d v="2025-07-19T00:00:00"/>
    <n v="922"/>
    <s v="FEDERAL AID"/>
    <s v="FA - Congestion Mitigation/Air Quality (CMAQ)"/>
    <s v="CMQ"/>
    <n v="0.8"/>
    <n v="1213158.3799999999"/>
    <n v="1080848.94"/>
    <n v="3551315.22"/>
    <n v="3447369.5704000001"/>
    <n v="3447369.5704999999"/>
    <n v="291070.25270000001"/>
    <n v="1504228.6327"/>
    <n v="1371919.1927"/>
    <n v="2876168.7678999999"/>
    <n v="280130.54989999998"/>
    <n v="0"/>
    <n v="0"/>
    <n v="0"/>
    <n v="103945.6495"/>
    <n v="0"/>
    <n v="0"/>
    <s v="    "/>
    <s v="    "/>
    <s v="Yes"/>
    <s v="45.5"/>
    <s v="MassDOT"/>
    <s v="HWY"/>
    <n v="2"/>
    <s v="No"/>
    <s v="Highway | Intersection Improvements"/>
    <s v="2 | Modernization"/>
    <s v="T056"/>
    <d v="2024-03-04T06:31:47"/>
    <x v="2"/>
    <x v="0"/>
  </r>
  <r>
    <s v="Construction"/>
    <n v="608230"/>
    <s v="120706"/>
    <s v="REHOBOTH- INTERSECTION IMPROVEMENTS &amp; RELATED WORK AT WINTHROP STREET (ROUTE 44) AND ANAWAN STREET (ROUTE 118)"/>
    <s v="5"/>
    <s v="STIP"/>
    <s v=" "/>
    <x v="0"/>
    <x v="0"/>
    <s v="REHOBOTH"/>
    <s v="Southeastern Mass"/>
    <x v="11"/>
    <s v="Intersection &amp; Safety"/>
    <s v="Active"/>
    <s v=""/>
    <d v="2022-11-05T00:00:00"/>
    <s v="2023"/>
    <n v="1"/>
    <d v="2023-01-09T00:00:00"/>
    <d v="2023-03-10T00:00:00"/>
    <d v="2025-07-19T00:00:00"/>
    <n v="922"/>
    <s v="100% STATE"/>
    <s v="NFA - Site Specific"/>
    <s v="NFA"/>
    <n v="0"/>
    <n v="2799.25"/>
    <n v="2799.25"/>
    <n v="47139.75"/>
    <n v="46543.029600000002"/>
    <n v="46543.029499999997"/>
    <n v="3929.7473"/>
    <n v="6728.9973"/>
    <n v="6728.9973"/>
    <n v="38831.232100000001"/>
    <n v="3782.0500999999999"/>
    <n v="0"/>
    <n v="0"/>
    <n v="0"/>
    <n v="596.72050000000002"/>
    <n v="0"/>
    <n v="0"/>
    <s v="    "/>
    <s v="    "/>
    <s v="Yes"/>
    <s v="45.5"/>
    <s v="MassDOT"/>
    <s v="HWY"/>
    <n v="2"/>
    <s v="No"/>
    <s v="Highway | Intersection Improvements"/>
    <s v="2 | Modernization"/>
    <s v="T056"/>
    <d v="2024-03-04T06:31:47"/>
    <x v="2"/>
    <x v="1"/>
  </r>
  <r>
    <s v="Construction"/>
    <n v="608236"/>
    <s v="111305"/>
    <s v="NORTHAMPTON- RECONSTRUCTION OF DAMON ROAD, FROM ROUTE 9 TO ROUTE 5, INCLUDES DRAINAGE SYSTEM REPAIRS &amp; SLOPE STABILIZATION AT THE NORWOTTUCK RAIL TRAIL"/>
    <s v="2"/>
    <s v="PODI, STIP"/>
    <s v=" "/>
    <x v="0"/>
    <x v="0"/>
    <s v="NORTHAMPTON"/>
    <s v="Pioneer Valley"/>
    <x v="4"/>
    <s v="Roadway Reconstruction"/>
    <s v="Active"/>
    <s v=""/>
    <d v="2020-05-09T00:00:00"/>
    <s v="2020"/>
    <n v="1"/>
    <d v="2020-09-03T00:00:00"/>
    <d v="2020-11-02T00:00:00"/>
    <d v="2024-07-01T00:00:00"/>
    <n v="1397"/>
    <s v="100% STATE"/>
    <s v="NFA - Site Specific"/>
    <s v="NFA"/>
    <n v="0"/>
    <n v="5295.34"/>
    <n v="61"/>
    <n v="165072.66"/>
    <n v="139540.65669999999"/>
    <n v="139540.65669999999"/>
    <n v="79080.797500000001"/>
    <n v="84376.137499999997"/>
    <n v="79141.797500000001"/>
    <n v="60459.859199999999"/>
    <n v="0"/>
    <n v="0"/>
    <n v="0"/>
    <n v="0"/>
    <n v="25532.0033"/>
    <n v="0"/>
    <n v="0"/>
    <s v="    "/>
    <s v="    "/>
    <s v="Yes"/>
    <s v="63.5"/>
    <s v="MassDOT"/>
    <s v="HWY"/>
    <n v="3"/>
    <s v="No"/>
    <s v="Highway | Roadway Reconstruction"/>
    <s v="2 | Modernization"/>
    <s v="T055"/>
    <d v="2024-03-04T06:31:47"/>
    <x v="3"/>
    <x v="1"/>
  </r>
  <r>
    <s v="Construction"/>
    <n v="608236"/>
    <s v="111305"/>
    <s v="NORTHAMPTON- RECONSTRUCTION OF DAMON ROAD, FROM ROUTE 9 TO ROUTE 5, INCLUDES DRAINAGE SYSTEM REPAIRS &amp; SLOPE STABILIZATION AT THE NORWOTTUCK RAIL TRAIL"/>
    <s v="2"/>
    <s v="PODI, STIP"/>
    <s v=" "/>
    <x v="0"/>
    <x v="0"/>
    <s v="NORTHAMPTON"/>
    <s v="Pioneer Valley"/>
    <x v="4"/>
    <s v="Roadway Reconstruction"/>
    <s v="Active"/>
    <s v=""/>
    <d v="2020-05-09T00:00:00"/>
    <s v="2020"/>
    <n v="1"/>
    <d v="2020-09-03T00:00:00"/>
    <d v="2020-11-02T00:00:00"/>
    <d v="2024-07-01T00:00:00"/>
    <n v="1397"/>
    <s v="FEDERAL AID"/>
    <s v="FA - Hwy Infrast. Prgm (HIP) - Non-Interstate"/>
    <s v="HIP"/>
    <n v="0.8"/>
    <n v="932885.51"/>
    <n v="241811.05"/>
    <n v="47846.99"/>
    <n v="167447.77679999999"/>
    <n v="167447.7769"/>
    <n v="94896.384000000005"/>
    <n v="1027781.894"/>
    <n v="336707.43400000001"/>
    <n v="72551.392900000006"/>
    <n v="0"/>
    <n v="0"/>
    <n v="0"/>
    <n v="0"/>
    <n v="-119600.78690000001"/>
    <n v="0"/>
    <n v="0"/>
    <s v="    "/>
    <s v="    "/>
    <s v="Yes"/>
    <s v="63.5"/>
    <s v="MassDOT"/>
    <s v="HWY"/>
    <n v="3"/>
    <s v="No"/>
    <s v="Highway | Roadway Reconstruction"/>
    <s v="2 | Modernization"/>
    <s v="T055"/>
    <d v="2024-03-04T06:31:47"/>
    <x v="3"/>
    <x v="0"/>
  </r>
  <r>
    <s v="Construction"/>
    <n v="608236"/>
    <s v="111305"/>
    <s v="NORTHAMPTON- RECONSTRUCTION OF DAMON ROAD, FROM ROUTE 9 TO ROUTE 5, INCLUDES DRAINAGE SYSTEM REPAIRS &amp; SLOPE STABILIZATION AT THE NORWOTTUCK RAIL TRAIL"/>
    <s v="2"/>
    <s v="PODI, STIP"/>
    <s v=" "/>
    <x v="0"/>
    <x v="0"/>
    <s v="NORTHAMPTON"/>
    <s v="Pioneer Valley"/>
    <x v="4"/>
    <s v="Roadway Reconstruction"/>
    <s v="Active"/>
    <s v=""/>
    <d v="2020-05-09T00:00:00"/>
    <s v="2020"/>
    <n v="1"/>
    <d v="2020-09-03T00:00:00"/>
    <d v="2020-11-02T00:00:00"/>
    <d v="2024-07-01T00:00:00"/>
    <n v="1397"/>
    <s v="FEDERAL AID"/>
    <s v="FA - Surface Trans. Block Grant (STBG)"/>
    <s v="STBG"/>
    <n v="0.8"/>
    <n v="5822906.8200000003"/>
    <n v="910982.96"/>
    <n v="2536020.6800000002"/>
    <n v="2091011.5665"/>
    <n v="2091011.5665"/>
    <n v="1185022.8185000001"/>
    <n v="7007929.6385000004"/>
    <n v="2096005.7785"/>
    <n v="905988.74800000002"/>
    <n v="0"/>
    <n v="0"/>
    <n v="0"/>
    <n v="0"/>
    <n v="445009.11349999998"/>
    <n v="0"/>
    <n v="0"/>
    <s v="    "/>
    <s v="    "/>
    <s v="Yes"/>
    <s v="63.5"/>
    <s v="MassDOT"/>
    <s v="HWY"/>
    <n v="3"/>
    <s v="No"/>
    <s v="Highway | Roadway Reconstruction"/>
    <s v="2 | Modernization"/>
    <s v="T055"/>
    <d v="2024-03-04T06:31:47"/>
    <x v="3"/>
    <x v="0"/>
  </r>
  <r>
    <s v="Construction"/>
    <n v="608237"/>
    <s v="109909"/>
    <s v="WORCESTER- BOYLSTON- NORTHBOROUGH- STRUCTURAL STEEL CLEANING AND PAINTING AND VARIOUS REPAIRS OF OVERHEAD BRIDGES ON I-290"/>
    <s v="3"/>
    <s v="FED MT, NFA MT"/>
    <s v=" "/>
    <x v="1"/>
    <x v="1"/>
    <s v="BOYLSTON - NORTHBOROUGH - WORCESTER"/>
    <s v="Central Mass"/>
    <x v="24"/>
    <s v="Bridge Painting"/>
    <s v="Active"/>
    <s v=""/>
    <d v="2019-10-12T00:00:00"/>
    <s v="2020"/>
    <n v="1"/>
    <d v="2020-05-20T00:00:00"/>
    <d v="2020-07-19T00:00:00"/>
    <d v="2023-07-01T00:00:00"/>
    <n v="1137"/>
    <s v="100% STATE"/>
    <s v="NFA - Site Specific"/>
    <s v="NFA"/>
    <n v="0"/>
    <n v="2289778.83"/>
    <n v="98249.96"/>
    <n v="56096.17"/>
    <n v="0"/>
    <n v="0"/>
    <n v="0"/>
    <n v="2289778.83"/>
    <n v="98249.9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1"/>
  </r>
  <r>
    <s v="Construction"/>
    <n v="608255"/>
    <s v="124016"/>
    <s v="STOW- BRIDGE REPLACEMENT, S-29-011, BOX MILL ROAD OVER ELIZABETH BROOK"/>
    <s v="3"/>
    <s v="BR OFF, STIP"/>
    <s v=" "/>
    <x v="0"/>
    <x v="0"/>
    <s v="STOW"/>
    <s v="Boston Region"/>
    <x v="1"/>
    <s v="Bridge Repair &amp; Replacement"/>
    <s v="Active"/>
    <s v=""/>
    <d v="2023-09-09T00:00:00"/>
    <s v="2023"/>
    <n v="1"/>
    <d v="2023-11-10T00:00:00"/>
    <d v="2024-01-09T00:00:00"/>
    <d v="2025-11-09T00:00:00"/>
    <n v="730"/>
    <s v="100% STATE"/>
    <s v="NFA - Site Specific"/>
    <s v="NFA"/>
    <n v="0"/>
    <n v="0"/>
    <n v="0"/>
    <n v="19500"/>
    <n v="0"/>
    <n v="19500"/>
    <n v="6000"/>
    <n v="6000"/>
    <n v="6000"/>
    <n v="8000"/>
    <n v="55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08255"/>
    <s v="124016"/>
    <s v="STOW- BRIDGE REPLACEMENT, S-29-011, BOX MILL ROAD OVER ELIZABETH BROOK"/>
    <s v="3"/>
    <s v="BR OFF, STIP"/>
    <s v=" "/>
    <x v="0"/>
    <x v="0"/>
    <s v="STOW"/>
    <s v="Boston Region"/>
    <x v="1"/>
    <s v="Bridge Repair &amp; Replacement"/>
    <s v="Active"/>
    <s v=""/>
    <d v="2023-09-09T00:00:00"/>
    <s v="2023"/>
    <n v="1"/>
    <d v="2023-11-10T00:00:00"/>
    <d v="2024-01-09T00:00:00"/>
    <d v="2025-11-09T00:00:00"/>
    <n v="730"/>
    <s v="FEDERAL AID"/>
    <s v="FA - Surface Trans. Block Grant (STBG) - Off System Bridge"/>
    <s v="STBG"/>
    <n v="0.8"/>
    <n v="44012"/>
    <n v="44012"/>
    <n v="3301034"/>
    <n v="0"/>
    <n v="3301034"/>
    <n v="925988"/>
    <n v="970000"/>
    <n v="970000"/>
    <n v="1673000"/>
    <n v="702046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8264"/>
    <s v=""/>
    <s v="YARMOUTH- CORRIDOR IMPROVEMENTS ON ROUTE 28"/>
    <s v="5"/>
    <s v="STIP"/>
    <s v=" "/>
    <x v="0"/>
    <x v="0"/>
    <s v="YARMOUTH"/>
    <s v="Cape Cod"/>
    <x v="22"/>
    <s v=""/>
    <s v="Design"/>
    <s v="25C"/>
    <d v="2028-05-06T00:00:00"/>
    <s v="2028"/>
    <n v="0"/>
    <d v="2028-10-03T00:00:00"/>
    <d v="2028-12-02T00:00:00"/>
    <d v="2031-06-30T00:00:00"/>
    <n v="1000"/>
    <s v="FEDERAL AID"/>
    <s v="FA - Congestion Mitigation/Air Quality (CMAQ)"/>
    <s v="CMQ"/>
    <n v="0.8"/>
    <n v="0"/>
    <n v="0"/>
    <n v="9880384.3599999994"/>
    <n v="0"/>
    <n v="2231054.5329"/>
    <n v="0"/>
    <n v="0"/>
    <n v="0"/>
    <n v="0"/>
    <n v="0"/>
    <n v="0"/>
    <n v="0"/>
    <n v="2231054.5329"/>
    <n v="7649329.8271000003"/>
    <n v="0"/>
    <n v="0"/>
    <s v="    "/>
    <s v="    "/>
    <s v="No"/>
    <s v=""/>
    <s v="MassDOT"/>
    <s v="HWY"/>
    <n v="3"/>
    <s v="No"/>
    <s v="Highway | Roadway Reconstruction"/>
    <s v="2 | Modernization"/>
    <s v="T055"/>
    <d v="2024-03-04T06:31:47"/>
    <x v="11"/>
    <x v="0"/>
  </r>
  <r>
    <s v="Design"/>
    <n v="608264"/>
    <s v=""/>
    <s v="YARMOUTH- CORRIDOR IMPROVEMENTS ON ROUTE 28"/>
    <s v="5"/>
    <s v="STIP"/>
    <s v=" "/>
    <x v="0"/>
    <x v="0"/>
    <s v="YARMOUTH"/>
    <s v="Cape Cod"/>
    <x v="22"/>
    <s v=""/>
    <s v="Design"/>
    <s v="25C"/>
    <d v="2028-05-06T00:00:00"/>
    <s v="2028"/>
    <n v="0"/>
    <d v="2028-10-03T00:00:00"/>
    <d v="2028-12-02T00:00:00"/>
    <d v="2031-06-30T00:00:00"/>
    <n v="1000"/>
    <s v="100% STATE"/>
    <s v="NFA - Site Specific"/>
    <s v="NFA"/>
    <n v="0"/>
    <n v="0"/>
    <n v="0"/>
    <n v="434533.5"/>
    <n v="0"/>
    <n v="98120.467699999994"/>
    <n v="0"/>
    <n v="0"/>
    <n v="0"/>
    <n v="0"/>
    <n v="0"/>
    <n v="0"/>
    <n v="0"/>
    <n v="98120.467699999994"/>
    <n v="336413.03230000002"/>
    <n v="0"/>
    <n v="0"/>
    <s v="    "/>
    <s v="    "/>
    <s v="No"/>
    <s v=""/>
    <s v="MassDOT"/>
    <s v="HWY"/>
    <n v="3"/>
    <s v="No"/>
    <s v="Highway | Roadway Reconstruction"/>
    <s v="2 | Modernization"/>
    <s v="T055"/>
    <d v="2024-03-04T06:31:47"/>
    <x v="11"/>
    <x v="1"/>
  </r>
  <r>
    <s v="Design"/>
    <n v="608264"/>
    <s v=""/>
    <s v="YARMOUTH- CORRIDOR IMPROVEMENTS ON ROUTE 28"/>
    <s v="5"/>
    <s v="STIP"/>
    <s v=" "/>
    <x v="0"/>
    <x v="0"/>
    <s v="YARMOUTH"/>
    <s v="Cape Cod"/>
    <x v="22"/>
    <s v=""/>
    <s v="Design"/>
    <s v="25C"/>
    <d v="2028-05-06T00:00:00"/>
    <s v="2028"/>
    <n v="0"/>
    <d v="2028-10-03T00:00:00"/>
    <d v="2028-12-02T00:00:00"/>
    <d v="2031-06-30T00:00:00"/>
    <n v="1000"/>
    <s v="FEDERAL AID"/>
    <s v="FA - Ntl. Hwy Perform. Prgm (NHPP) - NHS"/>
    <s v="NHPP"/>
    <n v="0.8"/>
    <n v="0"/>
    <n v="0"/>
    <n v="15684681.4235"/>
    <n v="0"/>
    <n v="3541702.2568999999"/>
    <n v="0"/>
    <n v="0"/>
    <n v="0"/>
    <n v="0"/>
    <n v="0"/>
    <n v="0"/>
    <n v="0"/>
    <n v="3541702.2568999999"/>
    <n v="12142979.1666"/>
    <n v="0"/>
    <n v="0"/>
    <s v="    "/>
    <s v="    "/>
    <s v="No"/>
    <s v=""/>
    <s v="MassDOT"/>
    <s v="HWY"/>
    <n v="3"/>
    <s v="No"/>
    <s v="Highway | Roadway Reconstruction"/>
    <s v="2 | Modernization"/>
    <s v="T055"/>
    <d v="2024-03-04T06:31:47"/>
    <x v="11"/>
    <x v="0"/>
  </r>
  <r>
    <s v="Complete"/>
    <n v="608266"/>
    <s v="110284"/>
    <s v="PEMBROKE- RESURFACING AND RELATED WORK ON ROUTE 53"/>
    <s v="5"/>
    <s v="STIP"/>
    <s v=" "/>
    <x v="0"/>
    <x v="0"/>
    <s v="PEMBROKE"/>
    <s v="Old Colony"/>
    <x v="22"/>
    <s v=""/>
    <s v="Contractor Field Completion"/>
    <s v=""/>
    <d v="2019-11-30T00:00:00"/>
    <s v="2020"/>
    <n v="1"/>
    <d v="2020-07-07T00:00:00"/>
    <d v="2020-09-05T00:00:00"/>
    <d v="2023-07-03T00:00:00"/>
    <n v="1091"/>
    <s v="100% STATE"/>
    <s v="NFA - Site Specific"/>
    <s v="NFA"/>
    <n v="0"/>
    <n v="6372.56"/>
    <n v="0"/>
    <n v="91079.44"/>
    <n v="0"/>
    <n v="0"/>
    <n v="0"/>
    <n v="6372.5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4"/>
    <x v="1"/>
  </r>
  <r>
    <s v="Complete"/>
    <n v="608266"/>
    <s v="110284"/>
    <s v="PEMBROKE- RESURFACING AND RELATED WORK ON ROUTE 53"/>
    <s v="5"/>
    <s v="STIP"/>
    <s v=" "/>
    <x v="0"/>
    <x v="0"/>
    <s v="PEMBROKE"/>
    <s v="Old Colony"/>
    <x v="22"/>
    <s v=""/>
    <s v="Contractor Field Completion"/>
    <s v=""/>
    <d v="2019-11-30T00:00:00"/>
    <s v="2020"/>
    <n v="1"/>
    <d v="2020-07-07T00:00:00"/>
    <d v="2020-09-05T00:00:00"/>
    <d v="2023-07-03T00:00:00"/>
    <n v="1091"/>
    <s v="FEDERAL AID"/>
    <s v="FA - Surface Trans. Block Grant (STBG)"/>
    <s v="STBG"/>
    <n v="0.8"/>
    <n v="3705186.31"/>
    <n v="0"/>
    <n v="293698.05"/>
    <n v="0"/>
    <n v="0"/>
    <n v="0"/>
    <n v="3705186.3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4"/>
    <x v="0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8"/>
    <s v=""/>
    <s v="Active"/>
    <s v=""/>
    <d v="2021-07-31T00:00:00"/>
    <s v="2021"/>
    <n v="1"/>
    <d v="2021-11-29T00:00:00"/>
    <d v="2022-01-28T00:00:00"/>
    <d v="2025-08-17T00:00:00"/>
    <n v="1357"/>
    <s v="FEDERAL AID"/>
    <s v="FA - Congestion Mitigation/Air Quality (CMAQ)"/>
    <s v="CMQ"/>
    <n v="0.8"/>
    <n v="322844.57"/>
    <n v="7280.2"/>
    <n v="3821394.98"/>
    <n v="2251208.8881000001"/>
    <n v="2251208.8881000001"/>
    <n v="406278.28690000001"/>
    <n v="729122.85690000001"/>
    <n v="413558.48690000002"/>
    <n v="1841525.4813000001"/>
    <n v="3405.1199000000001"/>
    <n v="0"/>
    <n v="0"/>
    <n v="0"/>
    <n v="1570186.0919000001"/>
    <n v="0"/>
    <n v="0"/>
    <s v="    "/>
    <s v="    "/>
    <s v="Yes"/>
    <s v=""/>
    <s v="MassDOT"/>
    <s v="HWY"/>
    <n v="4"/>
    <s v="No"/>
    <s v="Highway | Roadway Reconstruction"/>
    <s v="2 | Modernization"/>
    <s v="T055"/>
    <d v="2024-03-04T06:31:47"/>
    <x v="2"/>
    <x v="0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8"/>
    <s v=""/>
    <s v="Active"/>
    <s v=""/>
    <d v="2021-07-31T00:00:00"/>
    <s v="2021"/>
    <n v="1"/>
    <d v="2021-11-29T00:00:00"/>
    <d v="2022-01-28T00:00:00"/>
    <d v="2025-08-17T00:00:00"/>
    <n v="1357"/>
    <s v="FEDERAL AID"/>
    <s v="FA - Hwy Safety Improvement Prgm (HSIP)"/>
    <s v="HSIP"/>
    <n v="0.9"/>
    <n v="408664.56"/>
    <n v="18646.5"/>
    <n v="2151026.09"/>
    <n v="1228875.9813999999"/>
    <n v="1228875.9813999999"/>
    <n v="221776.67790000001"/>
    <n v="630441.23789999995"/>
    <n v="240423.17790000001"/>
    <n v="1005240.5377"/>
    <n v="1858.7657999999999"/>
    <n v="0"/>
    <n v="0"/>
    <n v="0"/>
    <n v="922150.10860000004"/>
    <n v="0"/>
    <n v="0"/>
    <s v="    "/>
    <s v="    "/>
    <s v="Yes"/>
    <s v=""/>
    <s v="MassDOT"/>
    <s v="HWY"/>
    <n v="4"/>
    <s v="No"/>
    <s v="Highway | Roadway Reconstruction"/>
    <s v="2 | Modernization"/>
    <s v="T055"/>
    <d v="2024-03-04T06:31:47"/>
    <x v="2"/>
    <x v="0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8"/>
    <s v=""/>
    <s v="Active"/>
    <s v=""/>
    <d v="2021-07-31T00:00:00"/>
    <s v="2021"/>
    <n v="1"/>
    <d v="2021-11-29T00:00:00"/>
    <d v="2022-01-28T00:00:00"/>
    <d v="2025-08-17T00:00:00"/>
    <n v="1357"/>
    <s v="100% STATE"/>
    <s v="NFA - Site Specific"/>
    <s v="NFA"/>
    <n v="0"/>
    <n v="29198.75"/>
    <n v="8146"/>
    <n v="283880.25"/>
    <n v="177350.3155"/>
    <n v="177350.3156"/>
    <n v="32006.6178"/>
    <n v="61205.3678"/>
    <n v="40152.6178"/>
    <n v="145075.4423"/>
    <n v="268.25549999999998"/>
    <n v="0"/>
    <n v="0"/>
    <n v="0"/>
    <n v="106529.9344"/>
    <n v="0"/>
    <n v="0"/>
    <s v="    "/>
    <s v="    "/>
    <s v="Yes"/>
    <s v=""/>
    <s v="MassDOT"/>
    <s v="HWY"/>
    <n v="4"/>
    <s v="No"/>
    <s v="Highway | Roadway Reconstruction"/>
    <s v="2 | Modernization"/>
    <s v="T055"/>
    <d v="2024-03-04T06:31:47"/>
    <x v="2"/>
    <x v="1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8"/>
    <s v=""/>
    <s v="Active"/>
    <s v=""/>
    <d v="2021-07-31T00:00:00"/>
    <s v="2021"/>
    <n v="1"/>
    <d v="2021-11-29T00:00:00"/>
    <d v="2022-01-28T00:00:00"/>
    <d v="2025-08-17T00:00:00"/>
    <n v="1357"/>
    <s v="FEDERAL AID"/>
    <s v="FA - Surface Trans. Block Grant (STBG)"/>
    <s v="STBG"/>
    <n v="0.8"/>
    <n v="8423806.2599999998"/>
    <n v="2429388.52"/>
    <n v="4680539.74"/>
    <n v="5208247.1259000003"/>
    <n v="5208247.1259000003"/>
    <n v="939938.41760000004"/>
    <n v="9363744.6776000001"/>
    <n v="3369326.9375999998"/>
    <n v="4260430.8493999997"/>
    <n v="7877.8589000000002"/>
    <n v="0"/>
    <n v="0"/>
    <n v="0"/>
    <n v="-527707.38589999999"/>
    <n v="0"/>
    <n v="0"/>
    <s v="    "/>
    <s v="    "/>
    <s v="Yes"/>
    <s v=""/>
    <s v="MassDOT"/>
    <s v="HWY"/>
    <n v="4"/>
    <s v="No"/>
    <s v="Highway | Roadway Reconstruction"/>
    <s v="2 | Modernization"/>
    <s v="T055"/>
    <d v="2024-03-04T06:31:47"/>
    <x v="2"/>
    <x v="0"/>
  </r>
  <r>
    <s v="Complete"/>
    <n v="608275"/>
    <s v="109995"/>
    <s v="MALDEN- EXCHANGE STREET DOWNTOWN IMPROVEMENT PROJECT"/>
    <s v="4"/>
    <s v="STIP"/>
    <s v=" "/>
    <x v="0"/>
    <x v="0"/>
    <s v="MALDEN"/>
    <s v="Boston Region"/>
    <x v="2"/>
    <s v="Roadway Reconstruction"/>
    <s v="Contractor Field Completion"/>
    <s v=""/>
    <d v="2019-10-26T00:00:00"/>
    <s v="2020"/>
    <n v="1"/>
    <d v="2020-05-08T00:00:00"/>
    <d v="2020-07-07T00:00:00"/>
    <d v="2023-08-07T00:00:00"/>
    <n v="1186"/>
    <s v="FEDERAL AID"/>
    <s v="FA - Congestion Mitigation/Air Quality (CMAQ)"/>
    <s v="CMQ"/>
    <n v="0.8"/>
    <n v="957196.03"/>
    <n v="102059.52"/>
    <n v="50412.62"/>
    <n v="0"/>
    <n v="0"/>
    <n v="0"/>
    <n v="957196.03"/>
    <n v="102059.52"/>
    <n v="0"/>
    <n v="0"/>
    <n v="0"/>
    <n v="0"/>
    <n v="0"/>
    <n v="0"/>
    <n v="0"/>
    <n v="0"/>
    <s v="    "/>
    <s v="    "/>
    <s v="Yes"/>
    <s v="51"/>
    <s v="Municipal"/>
    <s v="HWY"/>
    <n v="3"/>
    <s v="Yes"/>
    <s v="Highway | Roadway Reconstruction"/>
    <s v="2 | Modernization"/>
    <s v="T055"/>
    <d v="2024-03-04T06:31:47"/>
    <x v="1"/>
    <x v="0"/>
  </r>
  <r>
    <s v="Complete"/>
    <n v="608275"/>
    <s v="109995"/>
    <s v="MALDEN- EXCHANGE STREET DOWNTOWN IMPROVEMENT PROJECT"/>
    <s v="4"/>
    <s v="STIP"/>
    <s v=" "/>
    <x v="0"/>
    <x v="0"/>
    <s v="MALDEN"/>
    <s v="Boston Region"/>
    <x v="2"/>
    <s v="Roadway Reconstruction"/>
    <s v="Contractor Field Completion"/>
    <s v=""/>
    <d v="2019-10-26T00:00:00"/>
    <s v="2020"/>
    <n v="1"/>
    <d v="2020-05-08T00:00:00"/>
    <d v="2020-07-07T00:00:00"/>
    <d v="2023-08-07T00:00:00"/>
    <n v="1186"/>
    <s v="100% STATE"/>
    <s v="NFA - Site Specific"/>
    <s v="NFA"/>
    <n v="0"/>
    <n v="5772.22"/>
    <n v="2642.26"/>
    <n v="40336.78"/>
    <n v="0"/>
    <n v="0"/>
    <n v="0"/>
    <n v="5772.22"/>
    <n v="2642.26"/>
    <n v="0"/>
    <n v="0"/>
    <n v="0"/>
    <n v="0"/>
    <n v="0"/>
    <n v="0"/>
    <n v="0"/>
    <n v="0"/>
    <s v="    "/>
    <s v="    "/>
    <s v="Yes"/>
    <s v="51"/>
    <s v="Municipal"/>
    <s v="HWY"/>
    <n v="3"/>
    <s v="Yes"/>
    <s v="Highway | Roadway Reconstruction"/>
    <s v="2 | Modernization"/>
    <s v="T055"/>
    <d v="2024-03-04T06:31:47"/>
    <x v="1"/>
    <x v="1"/>
  </r>
  <r>
    <s v="Complete"/>
    <n v="608275"/>
    <s v="109995"/>
    <s v="MALDEN- EXCHANGE STREET DOWNTOWN IMPROVEMENT PROJECT"/>
    <s v="4"/>
    <s v="STIP"/>
    <s v=" "/>
    <x v="0"/>
    <x v="0"/>
    <s v="MALDEN"/>
    <s v="Boston Region"/>
    <x v="2"/>
    <s v="Roadway Reconstruction"/>
    <s v="Contractor Field Completion"/>
    <s v=""/>
    <d v="2019-10-26T00:00:00"/>
    <s v="2020"/>
    <n v="1"/>
    <d v="2020-05-08T00:00:00"/>
    <d v="2020-07-07T00:00:00"/>
    <d v="2023-08-07T00:00:00"/>
    <n v="1186"/>
    <s v="FEDERAL AID"/>
    <s v="FA - Surface Trans. Block Grant (STBG)"/>
    <s v="STBG"/>
    <n v="0.8"/>
    <n v="1093514.6499999999"/>
    <n v="18637.93"/>
    <n v="100116.38"/>
    <n v="0"/>
    <n v="0"/>
    <n v="0"/>
    <n v="1093514.6499999999"/>
    <n v="18637.93"/>
    <n v="0"/>
    <n v="0"/>
    <n v="0"/>
    <n v="0"/>
    <n v="0"/>
    <n v="0"/>
    <n v="0"/>
    <n v="0"/>
    <s v="    "/>
    <s v="    "/>
    <s v="Yes"/>
    <s v="51"/>
    <s v="Municipal"/>
    <s v="HWY"/>
    <n v="3"/>
    <s v="Yes"/>
    <s v="Highway | Roadway Reconstruction"/>
    <s v="2 | Modernization"/>
    <s v="T055"/>
    <d v="2024-03-04T06:31:47"/>
    <x v="1"/>
    <x v="0"/>
  </r>
  <r>
    <s v="Construction"/>
    <n v="608279"/>
    <s v="123871"/>
    <s v="STOUGHTON- INTERSECTION IMPROVEMENTS AND RELATED WORK AT CENTRAL STREET, CANTON STREET AND TOSCA DRIVE"/>
    <s v="5"/>
    <s v="PODI, STIP"/>
    <s v=" "/>
    <x v="0"/>
    <x v="0"/>
    <s v="STOUGHTON"/>
    <s v="Old Colony"/>
    <x v="11"/>
    <s v="Intersection &amp; Safety"/>
    <s v="Active"/>
    <s v=""/>
    <d v="2023-08-26T00:00:00"/>
    <s v="2023"/>
    <n v="1"/>
    <d v="2023-12-11T00:00:00"/>
    <d v="2024-02-09T00:00:00"/>
    <d v="2026-08-16T00:00:00"/>
    <n v="979"/>
    <s v="100% STATE"/>
    <s v="NFA - Site Specific"/>
    <s v="NFA"/>
    <n v="0"/>
    <n v="0"/>
    <n v="0"/>
    <n v="65212.5"/>
    <n v="63749.995900000002"/>
    <n v="65212.5"/>
    <n v="13549.2673"/>
    <n v="13549.2673"/>
    <n v="13549.2673"/>
    <n v="14395.5615"/>
    <n v="35805.167099999999"/>
    <n v="1462.5041000000001"/>
    <n v="0"/>
    <n v="0"/>
    <n v="0"/>
    <n v="0"/>
    <n v="0"/>
    <s v="    "/>
    <s v="    "/>
    <s v="Yes"/>
    <s v="60.5"/>
    <s v="Municipal"/>
    <s v="HWY"/>
    <n v="2"/>
    <s v="No"/>
    <s v="Highway | Intersection Improvements"/>
    <s v="2 | Modernization"/>
    <s v="T056"/>
    <d v="2024-03-04T06:31:47"/>
    <x v="4"/>
    <x v="1"/>
  </r>
  <r>
    <s v="Construction"/>
    <n v="608279"/>
    <s v="123871"/>
    <s v="STOUGHTON- INTERSECTION IMPROVEMENTS AND RELATED WORK AT CENTRAL STREET, CANTON STREET AND TOSCA DRIVE"/>
    <s v="5"/>
    <s v="PODI, STIP"/>
    <s v=" "/>
    <x v="0"/>
    <x v="0"/>
    <s v="STOUGHTON"/>
    <s v="Old Colony"/>
    <x v="11"/>
    <s v="Intersection &amp; Safety"/>
    <s v="Active"/>
    <s v=""/>
    <d v="2023-08-26T00:00:00"/>
    <s v="2023"/>
    <n v="1"/>
    <d v="2023-12-11T00:00:00"/>
    <d v="2024-02-09T00:00:00"/>
    <d v="2026-08-16T00:00:00"/>
    <n v="979"/>
    <s v="FEDERAL AID"/>
    <s v="FA - Surface Trans. Block Grant (STBG)"/>
    <s v="STBG"/>
    <n v="0.8"/>
    <n v="0"/>
    <n v="0"/>
    <n v="4406286.47"/>
    <n v="4017242.0041"/>
    <n v="4406286.47"/>
    <n v="853814.73270000005"/>
    <n v="853814.73270000005"/>
    <n v="853814.73270000005"/>
    <n v="907144.43850000005"/>
    <n v="2256282.8328999998"/>
    <n v="389044.46590000001"/>
    <n v="0"/>
    <n v="0"/>
    <n v="0"/>
    <n v="0"/>
    <n v="0"/>
    <s v="    "/>
    <s v="    "/>
    <s v="Yes"/>
    <s v="60.5"/>
    <s v="Municipal"/>
    <s v="HWY"/>
    <n v="2"/>
    <s v="No"/>
    <s v="Highway | Intersection Improvements"/>
    <s v="2 | Modernization"/>
    <s v="T056"/>
    <d v="2024-03-04T06:31:47"/>
    <x v="4"/>
    <x v="0"/>
  </r>
  <r>
    <s v="Construction"/>
    <n v="608295"/>
    <s v="105763"/>
    <s v="DISTRICT 5- IMPLEMENTATION OF FLASHING YELLOW ARROW AT VARIOUS TRAFFIC SIGNALS"/>
    <s v="5"/>
    <s v="STIP"/>
    <s v=" "/>
    <x v="0"/>
    <x v="0"/>
    <s v="DISTRICT5"/>
    <s v="[District 5]"/>
    <x v="11"/>
    <s v="Intersection &amp; Safety"/>
    <s v="Active"/>
    <s v=""/>
    <d v="2018-09-01T00:00:00"/>
    <s v="2018"/>
    <n v="1"/>
    <d v="2019-02-21T00:00:00"/>
    <d v="2019-04-22T00:00:00"/>
    <d v="2021-09-01T00:00:00"/>
    <n v="923"/>
    <s v="FEDERAL AID"/>
    <s v="FA - Hwy Safety Improvement Prgm (HSIP)"/>
    <s v="HSIP"/>
    <n v="0.9"/>
    <n v="856571.91"/>
    <n v="0"/>
    <n v="0"/>
    <n v="207511.11110000001"/>
    <n v="207511.11110000001"/>
    <n v="207511.11110000001"/>
    <n v="1064083.0211"/>
    <n v="207511.11110000001"/>
    <n v="0"/>
    <n v="0"/>
    <n v="0"/>
    <n v="0"/>
    <n v="0"/>
    <n v="-207511.11110000001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0"/>
    <x v="0"/>
  </r>
  <r>
    <s v="Construction"/>
    <n v="608295"/>
    <s v="105763"/>
    <s v="DISTRICT 5- IMPLEMENTATION OF FLASHING YELLOW ARROW AT VARIOUS TRAFFIC SIGNALS"/>
    <s v="5"/>
    <s v="STIP"/>
    <s v=" "/>
    <x v="0"/>
    <x v="0"/>
    <s v="DISTRICT5"/>
    <s v="[District 5]"/>
    <x v="11"/>
    <s v="Intersection &amp; Safety"/>
    <s v="Active"/>
    <s v=""/>
    <d v="2018-09-01T00:00:00"/>
    <s v="2018"/>
    <n v="1"/>
    <d v="2019-02-21T00:00:00"/>
    <d v="2019-04-22T00:00:00"/>
    <d v="2021-09-01T00:00:00"/>
    <n v="923"/>
    <s v="100% STATE"/>
    <s v="NFA - Open Ended"/>
    <s v="NFA"/>
    <n v="0"/>
    <n v="511.88"/>
    <n v="0"/>
    <n v="0"/>
    <n v="12488.8889"/>
    <n v="12488.8889"/>
    <n v="12488.8889"/>
    <n v="13000.768899999999"/>
    <n v="12488.8889"/>
    <n v="0"/>
    <n v="0"/>
    <n v="0"/>
    <n v="0"/>
    <n v="0"/>
    <n v="-12488.8889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0"/>
    <x v="1"/>
  </r>
  <r>
    <s v="Complete"/>
    <n v="608297"/>
    <s v="116288"/>
    <s v="TEWKSBURY- RESURFACING AND SIDEWALK RECONSTRUCTION ON ROUTE 38 BEGINNING AT COLONIAL DRIVE NORTH TO THE INTERSECTION OF OLD BOSTON ROAD APPROXIMATELY 1.5 MILES"/>
    <s v="4"/>
    <s v="STIP"/>
    <s v=" "/>
    <x v="0"/>
    <x v="0"/>
    <s v="TEWKSBURY"/>
    <s v="Northern Middlesex"/>
    <x v="22"/>
    <s v=""/>
    <s v="Contractor Field Completion"/>
    <s v=""/>
    <d v="2021-09-11T00:00:00"/>
    <s v="2021"/>
    <n v="1"/>
    <d v="2021-11-10T00:00:00"/>
    <d v="2022-01-09T00:00:00"/>
    <d v="2023-11-15T00:00:00"/>
    <n v="735"/>
    <s v="FEDERAL AID"/>
    <s v="FA - Ntl. Hwy Perform. Prgm (NHPP) - NHS"/>
    <s v="NHPP"/>
    <n v="0.8"/>
    <n v="4279533.5599999996"/>
    <n v="1678203.74"/>
    <n v="40194.83"/>
    <n v="30000"/>
    <n v="30000"/>
    <n v="30000"/>
    <n v="4309533.5599999996"/>
    <n v="1708203.74"/>
    <n v="0"/>
    <n v="0"/>
    <n v="0"/>
    <n v="0"/>
    <n v="0"/>
    <n v="10194.83"/>
    <n v="0"/>
    <n v="0"/>
    <s v="    "/>
    <s v="    "/>
    <s v="Yes"/>
    <s v="41.5"/>
    <s v="MassDOT"/>
    <s v="HWY"/>
    <n v="2"/>
    <s v="No"/>
    <s v="Highway | Non-Interstate Pavement"/>
    <s v="1 | Reliability"/>
    <s v="T069"/>
    <d v="2024-03-04T06:31:47"/>
    <x v="8"/>
    <x v="0"/>
  </r>
  <r>
    <s v="Complete"/>
    <n v="608297"/>
    <s v="116288"/>
    <s v="TEWKSBURY- RESURFACING AND SIDEWALK RECONSTRUCTION ON ROUTE 38 BEGINNING AT COLONIAL DRIVE NORTH TO THE INTERSECTION OF OLD BOSTON ROAD APPROXIMATELY 1.5 MILES"/>
    <s v="4"/>
    <s v="STIP"/>
    <s v=" "/>
    <x v="0"/>
    <x v="0"/>
    <s v="TEWKSBURY"/>
    <s v="Northern Middlesex"/>
    <x v="22"/>
    <s v=""/>
    <s v="Contractor Field Completion"/>
    <s v=""/>
    <d v="2021-09-11T00:00:00"/>
    <s v="2021"/>
    <n v="1"/>
    <d v="2021-11-10T00:00:00"/>
    <d v="2022-01-09T00:00:00"/>
    <d v="2023-11-15T00:00:00"/>
    <n v="735"/>
    <s v="100% STATE"/>
    <s v="NFA - NHS Non-Interstate Paving"/>
    <s v="NFA"/>
    <n v="0"/>
    <n v="938833.74"/>
    <n v="94597.26"/>
    <n v="455415.27"/>
    <n v="0"/>
    <n v="455415.27"/>
    <n v="455415.27"/>
    <n v="1394249.01"/>
    <n v="550012.53"/>
    <n v="0"/>
    <n v="0"/>
    <n v="0"/>
    <n v="0"/>
    <n v="0"/>
    <n v="0"/>
    <n v="0"/>
    <n v="0"/>
    <s v="    "/>
    <s v="    "/>
    <s v="Yes"/>
    <s v="41.5"/>
    <s v="MassDOT"/>
    <s v="HWY"/>
    <n v="2"/>
    <s v="No"/>
    <s v="Highway | Non-Interstate Pavement"/>
    <s v="1 | Reliability"/>
    <s v="T069"/>
    <d v="2024-03-04T06:31:47"/>
    <x v="8"/>
    <x v="1"/>
  </r>
  <r>
    <s v="Complete"/>
    <n v="608298"/>
    <s v="115131"/>
    <s v="GROVELAND- GROVELAND COMMUNITY TRAIL, FROM MAIN STREET TO KING STREET"/>
    <s v="4"/>
    <s v="BDBA, STIP"/>
    <s v=" "/>
    <x v="0"/>
    <x v="0"/>
    <s v="GROVELAND"/>
    <s v="Merrimack Valley"/>
    <x v="6"/>
    <s v="Bikeways"/>
    <s v="Substantially Complete"/>
    <s v=""/>
    <d v="2021-07-10T00:00:00"/>
    <s v="2021"/>
    <n v="1"/>
    <d v="2021-09-27T00:00:00"/>
    <d v="2021-11-26T00:00:00"/>
    <d v="2024-06-10T00:00:00"/>
    <n v="987"/>
    <s v="100% STATE"/>
    <s v="NFA - Site Specific"/>
    <s v="NFA"/>
    <n v="0"/>
    <n v="1440"/>
    <n v="0"/>
    <n v="38055.120000000003"/>
    <n v="0"/>
    <n v="38055.120000000003"/>
    <n v="38055.120000000003"/>
    <n v="39495.120000000003"/>
    <n v="38055.120000000003"/>
    <n v="0"/>
    <n v="0"/>
    <n v="0"/>
    <n v="0"/>
    <n v="0"/>
    <n v="0"/>
    <n v="0"/>
    <n v="0"/>
    <s v="    "/>
    <s v="    "/>
    <s v="Yes"/>
    <s v="28"/>
    <s v="Municipal"/>
    <s v="HWY"/>
    <n v="2"/>
    <s v="No"/>
    <s v="Highway | Bicycle and Pedestrian"/>
    <s v="3 | Expansion"/>
    <s v="T061"/>
    <d v="2024-03-04T06:31:47"/>
    <x v="6"/>
    <x v="1"/>
  </r>
  <r>
    <s v="Complete"/>
    <n v="608298"/>
    <s v="115131"/>
    <s v="GROVELAND- GROVELAND COMMUNITY TRAIL, FROM MAIN STREET TO KING STREET"/>
    <s v="4"/>
    <s v="BDBA, STIP"/>
    <s v=" "/>
    <x v="0"/>
    <x v="0"/>
    <s v="GROVELAND"/>
    <s v="Merrimack Valley"/>
    <x v="6"/>
    <s v="Bikeways"/>
    <s v="Substantially Complete"/>
    <s v=""/>
    <d v="2021-07-10T00:00:00"/>
    <s v="2021"/>
    <n v="1"/>
    <d v="2021-09-27T00:00:00"/>
    <d v="2021-11-26T00:00:00"/>
    <d v="2024-06-10T00:00:00"/>
    <n v="987"/>
    <s v="FEDERAL AID"/>
    <s v="FA - Surface Trans. Block Grant (STBG)"/>
    <s v="STBG"/>
    <n v="0.8"/>
    <n v="2272788.17"/>
    <n v="11510.43"/>
    <n v="261047.36"/>
    <n v="0"/>
    <n v="261047.36"/>
    <n v="261047.36"/>
    <n v="2533835.5299999998"/>
    <n v="272557.78999999998"/>
    <n v="0"/>
    <n v="0"/>
    <n v="0"/>
    <n v="0"/>
    <n v="0"/>
    <n v="0"/>
    <n v="0"/>
    <n v="0"/>
    <s v="    "/>
    <s v="    "/>
    <s v="Yes"/>
    <s v="28"/>
    <s v="Municipal"/>
    <s v="HWY"/>
    <n v="2"/>
    <s v="No"/>
    <s v="Highway | Bicycle and Pedestrian"/>
    <s v="3 | Expansion"/>
    <s v="T061"/>
    <d v="2024-03-04T06:31:47"/>
    <x v="6"/>
    <x v="0"/>
  </r>
  <r>
    <s v="Construction"/>
    <n v="608322"/>
    <s v="117036"/>
    <s v="BRIMFIELD- WARREN- WEST SPRINGFIELD- WESTFIELD- STRUCTURAL REPAIRS ON FOUR BRIDGES ON I-90"/>
    <s v="2"/>
    <s v="BDBA, FED MT, WT, WT MT"/>
    <s v=" "/>
    <x v="0"/>
    <x v="1"/>
    <s v="BRIMFIELD - WARREN - WEST SPRINGFIELD - WESTFIELD"/>
    <s v="Central Mass, Pioneer Valley"/>
    <x v="14"/>
    <s v=""/>
    <s v="Active"/>
    <s v=""/>
    <d v="2021-12-25T00:00:00"/>
    <s v="2022"/>
    <n v="1"/>
    <d v="2022-03-18T00:00:00"/>
    <d v="2022-05-17T00:00:00"/>
    <d v="2024-09-05T00:00:00"/>
    <n v="902"/>
    <s v="TURNPIKE WT"/>
    <s v="Tolls - Western Turnpike (WT) - Site Specific"/>
    <s v="NFA"/>
    <n v="0"/>
    <n v="5454755.6900000004"/>
    <n v="2271190.4700000002"/>
    <n v="2405377.52"/>
    <n v="1868000"/>
    <n v="1868000"/>
    <n v="1067000"/>
    <n v="6521755.6900000004"/>
    <n v="3338190.47"/>
    <n v="801000"/>
    <n v="0"/>
    <n v="0"/>
    <n v="0"/>
    <n v="0"/>
    <n v="537377.52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8325"/>
    <s v="110652"/>
    <s v="CHICOPEE- INTERSTATE MAINTENANCE &amp; RELATED WORK ON I-90 (MM 46.4 - 50) (3.6 MILES)"/>
    <s v="2"/>
    <s v="WT"/>
    <s v=" "/>
    <x v="0"/>
    <x v="0"/>
    <s v="CHICOPEE"/>
    <s v="Pioneer Valley"/>
    <x v="9"/>
    <s v=""/>
    <s v="Contractor Field Completion"/>
    <s v=""/>
    <d v="2020-01-25T00:00:00"/>
    <s v="2020"/>
    <n v="1"/>
    <d v="2020-07-15T00:00:00"/>
    <d v="2020-09-13T00:00:00"/>
    <d v="2023-07-03T00:00:00"/>
    <n v="1083"/>
    <s v="TURNPIKE WT"/>
    <s v="Tolls - Western Turnpike (WT) - Site Specific"/>
    <s v="NFA"/>
    <n v="0"/>
    <n v="10817585.109999999"/>
    <n v="212049.82"/>
    <n v="418839.02"/>
    <n v="101000"/>
    <n v="101000"/>
    <n v="101000"/>
    <n v="10918585.109999999"/>
    <n v="313049.82"/>
    <n v="0"/>
    <n v="0"/>
    <n v="0"/>
    <n v="0"/>
    <n v="0"/>
    <n v="317839.02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3"/>
    <x v="1"/>
  </r>
  <r>
    <s v="Construction"/>
    <n v="608327"/>
    <s v="114901"/>
    <s v="BRIMFIELD- PALMER- WARREN- WILBRAHAM- INTERSTATE MAINTENANCE &amp; RELATED WORK ON I-90 (MM 59.0 - 68.0)"/>
    <s v="2"/>
    <s v="WT"/>
    <s v=" "/>
    <x v="0"/>
    <x v="0"/>
    <s v="BRIMFIELD - PALMER - WARREN - WILBRAHAM"/>
    <s v="Central Mass, Pioneer Valley"/>
    <x v="9"/>
    <s v=""/>
    <s v="Active"/>
    <s v=""/>
    <d v="2021-06-19T00:00:00"/>
    <s v="2021"/>
    <n v="1"/>
    <d v="2021-10-06T00:00:00"/>
    <d v="2021-12-05T00:00:00"/>
    <d v="2024-08-07T00:00:00"/>
    <n v="1036"/>
    <s v="TURNPIKE WT"/>
    <s v="Tolls - Western Turnpike (WT) - Site Specific"/>
    <s v="NFA"/>
    <n v="0"/>
    <n v="19534095.149999999"/>
    <n v="9224162.0600000005"/>
    <n v="7529036.4800000004"/>
    <n v="8033750.2039999999"/>
    <n v="8033750.2039000001"/>
    <n v="6765683.7412"/>
    <n v="26299778.891199999"/>
    <n v="15989845.801200001"/>
    <n v="1268066.4627"/>
    <n v="0"/>
    <n v="0"/>
    <n v="0"/>
    <n v="0"/>
    <n v="-504713.72389999998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1"/>
  </r>
  <r>
    <s v="Construction"/>
    <n v="608327"/>
    <s v="114901"/>
    <s v="BRIMFIELD- PALMER- WARREN- WILBRAHAM- INTERSTATE MAINTENANCE &amp; RELATED WORK ON I-90 (MM 59.0 - 68.0)"/>
    <s v="2"/>
    <s v="WT"/>
    <s v=" "/>
    <x v="0"/>
    <x v="0"/>
    <s v="BRIMFIELD - PALMER - WARREN - WILBRAHAM"/>
    <s v="Central Mass, Pioneer Valley"/>
    <x v="9"/>
    <s v=""/>
    <s v="Active"/>
    <s v=""/>
    <d v="2021-06-19T00:00:00"/>
    <s v="2021"/>
    <n v="1"/>
    <d v="2021-10-06T00:00:00"/>
    <d v="2021-12-05T00:00:00"/>
    <d v="2024-08-07T00:00:00"/>
    <n v="1036"/>
    <s v="THIRD PARTY OR ISA"/>
    <s v="Other - Third Party - Direct"/>
    <s v="OTH"/>
    <n v="0"/>
    <n v="363534.47"/>
    <n v="0"/>
    <n v="0"/>
    <n v="12249.796"/>
    <n v="12249.7961"/>
    <n v="10316.2588"/>
    <n v="373850.72879999998"/>
    <n v="10316.2588"/>
    <n v="1933.5373"/>
    <n v="0"/>
    <n v="0"/>
    <n v="0"/>
    <n v="0"/>
    <n v="-12249.7961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1"/>
  </r>
  <r>
    <s v="Design"/>
    <n v="608334"/>
    <s v=""/>
    <s v="CHARLTON- BRIDGE REHABILIATION, C-06-040, NORTHSIDE ROAD OVER I-90"/>
    <s v="3"/>
    <s v="STIP"/>
    <s v=" "/>
    <x v="0"/>
    <x v="0"/>
    <s v="CHARLTON"/>
    <s v="Central Mass"/>
    <x v="5"/>
    <s v="Bridge Repair &amp; Replacement"/>
    <s v="Design"/>
    <s v="PRCApprove"/>
    <d v="2028-06-03T00:00:00"/>
    <s v="2028"/>
    <n v="0"/>
    <d v="2028-10-31T00:00:00"/>
    <d v="2028-12-30T00:00:00"/>
    <d v="2031-05-01T00:00:00"/>
    <n v="912"/>
    <s v="100% STATE"/>
    <s v="NFA - Site Specific"/>
    <s v="NFA"/>
    <n v="0"/>
    <n v="0"/>
    <n v="0"/>
    <n v="30000"/>
    <n v="0"/>
    <n v="7000"/>
    <n v="0"/>
    <n v="0"/>
    <n v="0"/>
    <n v="0"/>
    <n v="0"/>
    <n v="0"/>
    <n v="0"/>
    <n v="7000"/>
    <n v="2300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08334"/>
    <s v=""/>
    <s v="CHARLTON- BRIDGE REHABILIATION, C-06-040, NORTHSIDE ROAD OVER I-90"/>
    <s v="3"/>
    <s v="STIP"/>
    <s v=" "/>
    <x v="0"/>
    <x v="0"/>
    <s v="CHARLTON"/>
    <s v="Central Mass"/>
    <x v="5"/>
    <s v="Bridge Repair &amp; Replacement"/>
    <s v="Design"/>
    <s v="PRCApprove"/>
    <d v="2028-06-03T00:00:00"/>
    <s v="2028"/>
    <n v="0"/>
    <d v="2028-10-31T00:00:00"/>
    <d v="2028-12-30T00:00:00"/>
    <d v="2031-05-01T00:00:00"/>
    <n v="912"/>
    <s v="FEDERAL AID"/>
    <s v="FA - Surface Trans. Block Grant (STBG) - Off System Bridge"/>
    <s v="STBG"/>
    <n v="0.8"/>
    <n v="0"/>
    <n v="0"/>
    <n v="4931414"/>
    <n v="0"/>
    <n v="1150663.2667"/>
    <n v="0"/>
    <n v="0"/>
    <n v="0"/>
    <n v="0"/>
    <n v="0"/>
    <n v="0"/>
    <n v="0"/>
    <n v="1150663.2667"/>
    <n v="3780750.733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mplete"/>
    <n v="608335"/>
    <s v="110906"/>
    <s v="SOUTHBOROUGH- WESTBOROUGH-  BRIDGE REHABILITATION OF S-20-022, S-20-024 &amp; W-24-032 &amp; REPLACEMENT OF S-20-023 "/>
    <s v="3"/>
    <s v="D-B, WT"/>
    <s v=" "/>
    <x v="0"/>
    <x v="0"/>
    <s v="SOUTHBOROUGH - WESTBOROUGH"/>
    <s v="Boston Region, Central Mass"/>
    <x v="5"/>
    <s v="Bridge Repair &amp; Replacement"/>
    <s v="Contractor Field Completion"/>
    <s v=""/>
    <d v="2020-02-29T00:00:00"/>
    <s v="2020"/>
    <n v="1"/>
    <d v="2020-08-06T00:00:00"/>
    <d v="2020-10-05T00:00:00"/>
    <d v="2022-06-15T00:00:00"/>
    <n v="678"/>
    <s v="TURNPIKE WT"/>
    <s v="Tolls - Western Turnpike (WT) - Site Specific"/>
    <s v="NFA"/>
    <n v="0"/>
    <n v="55079490.740000002"/>
    <n v="20773.939999999999"/>
    <n v="6493249.2599999998"/>
    <n v="0"/>
    <n v="0"/>
    <n v="0"/>
    <n v="55079490.740000002"/>
    <n v="20773.93999999999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8346"/>
    <s v="108892"/>
    <s v="TEWKSBURY- INTERSECTION IMPROVEMENTS AT MAIN STREET, SALEM ROAD AND SOUTH STREET "/>
    <s v="4"/>
    <s v="STIP"/>
    <s v=" "/>
    <x v="0"/>
    <x v="0"/>
    <s v="TEWKSBURY"/>
    <s v="Northern Middlesex"/>
    <x v="8"/>
    <s v=""/>
    <s v="Full Beneficial Use"/>
    <s v=""/>
    <d v="2019-07-20T00:00:00"/>
    <s v="2019"/>
    <n v="1"/>
    <d v="2020-01-14T00:00:00"/>
    <d v="2020-03-14T00:00:00"/>
    <d v="2022-03-21T00:00:00"/>
    <n v="797"/>
    <s v="FEDERAL AID"/>
    <s v="FA - Congestion Mitigation/Air Quality (CMAQ)"/>
    <s v="CMQ"/>
    <n v="0.8"/>
    <n v="3452201.89"/>
    <n v="37925"/>
    <n v="128789.26"/>
    <n v="0"/>
    <n v="0"/>
    <n v="0"/>
    <n v="3452201.89"/>
    <n v="37925"/>
    <n v="0"/>
    <n v="0"/>
    <n v="0"/>
    <n v="0"/>
    <n v="0"/>
    <n v="0"/>
    <n v="0"/>
    <n v="0"/>
    <s v="    "/>
    <s v="    "/>
    <s v="Yes"/>
    <s v="68.5"/>
    <s v="Municipal"/>
    <s v="HWY"/>
    <n v="2"/>
    <s v="No"/>
    <s v="Highway | Roadway Reconstruction"/>
    <s v="2 | Modernization"/>
    <s v="T055"/>
    <d v="2024-03-04T06:31:47"/>
    <x v="8"/>
    <x v="0"/>
  </r>
  <r>
    <s v="Complete"/>
    <n v="608346"/>
    <s v="108892"/>
    <s v="TEWKSBURY- INTERSECTION IMPROVEMENTS AT MAIN STREET, SALEM ROAD AND SOUTH STREET "/>
    <s v="4"/>
    <s v="STIP"/>
    <s v=" "/>
    <x v="0"/>
    <x v="0"/>
    <s v="TEWKSBURY"/>
    <s v="Northern Middlesex"/>
    <x v="8"/>
    <s v=""/>
    <s v="Full Beneficial Use"/>
    <s v=""/>
    <d v="2019-07-20T00:00:00"/>
    <s v="2019"/>
    <n v="1"/>
    <d v="2020-01-14T00:00:00"/>
    <d v="2020-03-14T00:00:00"/>
    <d v="2022-03-21T00:00:00"/>
    <n v="797"/>
    <s v="100% STATE"/>
    <s v="NFA - Site Specific"/>
    <s v="NFA"/>
    <n v="0"/>
    <n v="16818.5"/>
    <n v="57.5"/>
    <n v="24289.5"/>
    <n v="0"/>
    <n v="0"/>
    <n v="0"/>
    <n v="16818.5"/>
    <n v="57.5"/>
    <n v="0"/>
    <n v="0"/>
    <n v="0"/>
    <n v="0"/>
    <n v="0"/>
    <n v="0"/>
    <n v="0"/>
    <n v="0"/>
    <s v="    "/>
    <s v="    "/>
    <s v="Yes"/>
    <s v="68.5"/>
    <s v="Municipal"/>
    <s v="HWY"/>
    <n v="2"/>
    <s v="No"/>
    <s v="Highway | Roadway Reconstruction"/>
    <s v="2 | Modernization"/>
    <s v="T055"/>
    <d v="2024-03-04T06:31:47"/>
    <x v="8"/>
    <x v="1"/>
  </r>
  <r>
    <s v="Complete"/>
    <n v="608347"/>
    <s v="110501"/>
    <s v="BEVERLY- INTERSECTION IMPROVEMENTS @ 3 LOCATIONS: CABOT STREET (ROUTE 1A/97) @ DODGE STREET (ROUTE 1A), COUNTY WAY, LONGMEADOW ROAD &amp; SCOTT STREET, MCKAY STREET @ BALCH STREET &amp; VETERANS MEMORIAL BRIDGE (ROUTE 1A) AT RANTOUL, CABOT, WATER &amp; FRONT STREETS"/>
    <s v="4"/>
    <s v="STIP"/>
    <s v=" "/>
    <x v="0"/>
    <x v="0"/>
    <s v="BEVERLY"/>
    <s v="Boston Region"/>
    <x v="8"/>
    <s v=""/>
    <s v="Full Beneficial Use"/>
    <s v=""/>
    <d v="2019-12-28T00:00:00"/>
    <s v="2020"/>
    <n v="1"/>
    <d v="2020-05-26T00:00:00"/>
    <d v="2020-07-25T00:00:00"/>
    <d v="2022-08-27T00:00:00"/>
    <n v="823"/>
    <s v="FEDERAL AID"/>
    <s v="FA - Congestion Mitigation/Air Quality (CMAQ)"/>
    <s v="CMQ"/>
    <n v="0.8"/>
    <n v="1239313.6399999999"/>
    <n v="0"/>
    <n v="0"/>
    <n v="0"/>
    <n v="0"/>
    <n v="0"/>
    <n v="1239313.6399999999"/>
    <n v="0"/>
    <n v="0"/>
    <n v="0"/>
    <n v="0"/>
    <n v="0"/>
    <n v="0"/>
    <n v="0"/>
    <n v="0"/>
    <n v="0"/>
    <s v="    "/>
    <s v="    "/>
    <s v="Yes"/>
    <s v="54"/>
    <s v="Municipal"/>
    <s v="HWY"/>
    <n v="3"/>
    <s v="No"/>
    <s v="Highway | Roadway Reconstruction"/>
    <s v="2 | Modernization"/>
    <s v="T055"/>
    <d v="2024-03-04T06:31:47"/>
    <x v="1"/>
    <x v="0"/>
  </r>
  <r>
    <s v="Complete"/>
    <n v="608347"/>
    <s v="110501"/>
    <s v="BEVERLY- INTERSECTION IMPROVEMENTS @ 3 LOCATIONS: CABOT STREET (ROUTE 1A/97) @ DODGE STREET (ROUTE 1A), COUNTY WAY, LONGMEADOW ROAD &amp; SCOTT STREET, MCKAY STREET @ BALCH STREET &amp; VETERANS MEMORIAL BRIDGE (ROUTE 1A) AT RANTOUL, CABOT, WATER &amp; FRONT STREETS"/>
    <s v="4"/>
    <s v="STIP"/>
    <s v=" "/>
    <x v="0"/>
    <x v="0"/>
    <s v="BEVERLY"/>
    <s v="Boston Region"/>
    <x v="8"/>
    <s v=""/>
    <s v="Full Beneficial Use"/>
    <s v=""/>
    <d v="2019-12-28T00:00:00"/>
    <s v="2020"/>
    <n v="1"/>
    <d v="2020-05-26T00:00:00"/>
    <d v="2020-07-25T00:00:00"/>
    <d v="2022-08-27T00:00:00"/>
    <n v="823"/>
    <s v="FEDERAL AID"/>
    <s v="FA - Hwy Safety Improvement Prgm (HSIP)"/>
    <s v="HSIP"/>
    <n v="0.9"/>
    <n v="4681549.7300000004"/>
    <n v="0"/>
    <n v="0"/>
    <n v="20000"/>
    <n v="20000"/>
    <n v="20000"/>
    <n v="4701549.7300000004"/>
    <n v="20000"/>
    <n v="0"/>
    <n v="0"/>
    <n v="0"/>
    <n v="0"/>
    <n v="0"/>
    <n v="-20000"/>
    <n v="0"/>
    <n v="0"/>
    <s v="    "/>
    <s v="    "/>
    <s v="Yes"/>
    <s v="54"/>
    <s v="Municipal"/>
    <s v="HWY"/>
    <n v="3"/>
    <s v="No"/>
    <s v="Highway | Roadway Reconstruction"/>
    <s v="2 | Modernization"/>
    <s v="T055"/>
    <d v="2024-03-04T06:31:47"/>
    <x v="1"/>
    <x v="0"/>
  </r>
  <r>
    <s v="Complete"/>
    <n v="608347"/>
    <s v="110501"/>
    <s v="BEVERLY- INTERSECTION IMPROVEMENTS @ 3 LOCATIONS: CABOT STREET (ROUTE 1A/97) @ DODGE STREET (ROUTE 1A), COUNTY WAY, LONGMEADOW ROAD &amp; SCOTT STREET, MCKAY STREET @ BALCH STREET &amp; VETERANS MEMORIAL BRIDGE (ROUTE 1A) AT RANTOUL, CABOT, WATER &amp; FRONT STREETS"/>
    <s v="4"/>
    <s v="STIP"/>
    <s v=" "/>
    <x v="0"/>
    <x v="0"/>
    <s v="BEVERLY"/>
    <s v="Boston Region"/>
    <x v="8"/>
    <s v=""/>
    <s v="Full Beneficial Use"/>
    <s v=""/>
    <d v="2019-12-28T00:00:00"/>
    <s v="2020"/>
    <n v="1"/>
    <d v="2020-05-26T00:00:00"/>
    <d v="2020-07-25T00:00:00"/>
    <d v="2022-08-27T00:00:00"/>
    <n v="823"/>
    <s v="100% STATE"/>
    <s v="NFA - Site Specific"/>
    <s v="NFA"/>
    <n v="0"/>
    <n v="6916"/>
    <n v="0"/>
    <n v="0"/>
    <n v="0"/>
    <n v="0"/>
    <n v="0"/>
    <n v="6916"/>
    <n v="0"/>
    <n v="0"/>
    <n v="0"/>
    <n v="0"/>
    <n v="0"/>
    <n v="0"/>
    <n v="0"/>
    <n v="0"/>
    <n v="0"/>
    <s v="    "/>
    <s v="    "/>
    <s v="Yes"/>
    <s v="54"/>
    <s v="Municipal"/>
    <s v="HWY"/>
    <n v="3"/>
    <s v="No"/>
    <s v="Highway | Roadway Reconstruction"/>
    <s v="2 | Modernization"/>
    <s v="T055"/>
    <d v="2024-03-04T06:31:47"/>
    <x v="1"/>
    <x v="1"/>
  </r>
  <r>
    <s v="Construction"/>
    <n v="608348"/>
    <s v="124031"/>
    <s v="BEVERLY- RECONSTRUCTION OF BRIDGE STREET"/>
    <s v="4"/>
    <s v="STIP"/>
    <s v=" "/>
    <x v="0"/>
    <x v="0"/>
    <s v="BEVERLY"/>
    <s v="Boston Region"/>
    <x v="8"/>
    <s v=""/>
    <s v="Active"/>
    <s v=""/>
    <d v="2023-09-09T00:00:00"/>
    <s v="2023"/>
    <n v="1"/>
    <d v="2023-12-28T00:00:00"/>
    <d v="2024-02-26T00:00:00"/>
    <d v="2027-05-25T00:00:00"/>
    <n v="1244"/>
    <s v="FEDERAL AID"/>
    <s v="FA - Congestion Mitigation/Air Quality (CMAQ)"/>
    <s v="CMQ"/>
    <n v="0.8"/>
    <n v="0"/>
    <n v="0"/>
    <n v="6193368.5"/>
    <n v="5335913.6105000004"/>
    <n v="5335913.6105000004"/>
    <n v="521240.34710000001"/>
    <n v="521240.34710000001"/>
    <n v="521240.34710000001"/>
    <n v="2768916.1639"/>
    <n v="1596000.8007"/>
    <n v="449756.29879999999"/>
    <n v="0"/>
    <n v="0"/>
    <n v="857454.88950000005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348"/>
    <s v="124031"/>
    <s v="BEVERLY- RECONSTRUCTION OF BRIDGE STREET"/>
    <s v="4"/>
    <s v="STIP"/>
    <s v=" "/>
    <x v="0"/>
    <x v="0"/>
    <s v="BEVERLY"/>
    <s v="Boston Region"/>
    <x v="8"/>
    <s v=""/>
    <s v="Active"/>
    <s v=""/>
    <d v="2023-09-09T00:00:00"/>
    <s v="2023"/>
    <n v="1"/>
    <d v="2023-12-28T00:00:00"/>
    <d v="2024-02-26T00:00:00"/>
    <d v="2027-05-25T00:00:00"/>
    <n v="1244"/>
    <s v="FEDERAL AID"/>
    <s v="FA - High Priority Projects (HPP)"/>
    <s v="HPP"/>
    <n v="0.8"/>
    <n v="0"/>
    <n v="0"/>
    <n v="3592249.1"/>
    <n v="3094912.0606999998"/>
    <n v="3094912.0606999998"/>
    <n v="302327.4278"/>
    <n v="302327.4278"/>
    <n v="302327.4278"/>
    <n v="1606014.013"/>
    <n v="925705.04090000002"/>
    <n v="260865.579"/>
    <n v="0"/>
    <n v="0"/>
    <n v="497337.0393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348"/>
    <s v="124031"/>
    <s v="BEVERLY- RECONSTRUCTION OF BRIDGE STREET"/>
    <s v="4"/>
    <s v="STIP"/>
    <s v=" "/>
    <x v="0"/>
    <x v="0"/>
    <s v="BEVERLY"/>
    <s v="Boston Region"/>
    <x v="8"/>
    <s v=""/>
    <s v="Active"/>
    <s v=""/>
    <d v="2023-09-09T00:00:00"/>
    <s v="2023"/>
    <n v="1"/>
    <d v="2023-12-28T00:00:00"/>
    <d v="2024-02-26T00:00:00"/>
    <d v="2027-05-25T00:00:00"/>
    <n v="1244"/>
    <s v="100% STATE"/>
    <s v="NFA - Site Specific"/>
    <s v="NFA"/>
    <n v="0"/>
    <n v="0"/>
    <n v="0"/>
    <n v="189200"/>
    <n v="178169.10699999999"/>
    <n v="178169.10699999999"/>
    <n v="17404.503499999999"/>
    <n v="17404.503499999999"/>
    <n v="17404.503499999999"/>
    <n v="92455.642300000007"/>
    <n v="53291.349600000001"/>
    <n v="15017.6116"/>
    <n v="0"/>
    <n v="0"/>
    <n v="11030.893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4-03-04T06:31:47"/>
    <x v="1"/>
    <x v="1"/>
  </r>
  <r>
    <s v="Construction"/>
    <n v="608348"/>
    <s v="124031"/>
    <s v="BEVERLY- RECONSTRUCTION OF BRIDGE STREET"/>
    <s v="4"/>
    <s v="STIP"/>
    <s v=" "/>
    <x v="0"/>
    <x v="0"/>
    <s v="BEVERLY"/>
    <s v="Boston Region"/>
    <x v="8"/>
    <s v=""/>
    <s v="Active"/>
    <s v=""/>
    <d v="2023-09-09T00:00:00"/>
    <s v="2023"/>
    <n v="1"/>
    <d v="2023-12-28T00:00:00"/>
    <d v="2024-02-26T00:00:00"/>
    <d v="2027-05-25T00:00:00"/>
    <n v="1244"/>
    <s v="FEDERAL AID"/>
    <s v="FA - Surface Trans. Block Grant (STBG)"/>
    <s v="STBG"/>
    <n v="0.8"/>
    <n v="0"/>
    <n v="0"/>
    <n v="4450682.4000000004"/>
    <n v="3871372.0817999998"/>
    <n v="3871372.0817999998"/>
    <n v="378176.16159999999"/>
    <n v="378176.16159999999"/>
    <n v="378176.16159999999"/>
    <n v="2008935.2108"/>
    <n v="1157948.4589"/>
    <n v="326312.25050000002"/>
    <n v="0"/>
    <n v="0"/>
    <n v="579310.31819999998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4-03-04T06:31:47"/>
    <x v="1"/>
    <x v="0"/>
  </r>
  <r>
    <s v="Complete"/>
    <n v="608350"/>
    <s v="117002"/>
    <s v="DRACUT- IMPROVEMENTS ON NASHUA ROAD "/>
    <s v="4"/>
    <s v="BDBA, STIP"/>
    <s v=" "/>
    <x v="0"/>
    <x v="0"/>
    <s v="DRACUT"/>
    <s v="Northern Middlesex"/>
    <x v="8"/>
    <s v=""/>
    <s v="Full Beneficial Use"/>
    <s v=""/>
    <d v="2021-12-18T00:00:00"/>
    <s v="2022"/>
    <n v="1"/>
    <d v="2022-02-14T00:00:00"/>
    <d v="2022-04-15T00:00:00"/>
    <d v="2024-07-20T00:00:00"/>
    <n v="887"/>
    <s v="100% STATE"/>
    <s v="NFA - Site Specific"/>
    <s v="NFA"/>
    <n v="0"/>
    <n v="70989.88"/>
    <n v="67689.94"/>
    <n v="24086.12"/>
    <n v="341.41590000000002"/>
    <n v="24086.12"/>
    <n v="341.41590000000002"/>
    <n v="71331.295899999997"/>
    <n v="68031.35590000001"/>
    <n v="23744.704099999999"/>
    <n v="0"/>
    <n v="0"/>
    <n v="0"/>
    <n v="0"/>
    <n v="0"/>
    <n v="0"/>
    <n v="0"/>
    <s v="    "/>
    <s v="    "/>
    <s v="Yes"/>
    <s v="44.5"/>
    <s v="Municipal"/>
    <s v="HWY"/>
    <n v="3"/>
    <s v="No"/>
    <s v="Highway | Roadway Reconstruction"/>
    <s v="2 | Modernization"/>
    <s v="T055"/>
    <d v="2024-03-04T06:31:47"/>
    <x v="8"/>
    <x v="1"/>
  </r>
  <r>
    <s v="Complete"/>
    <n v="608350"/>
    <s v="117002"/>
    <s v="DRACUT- IMPROVEMENTS ON NASHUA ROAD "/>
    <s v="4"/>
    <s v="BDBA, STIP"/>
    <s v=" "/>
    <x v="0"/>
    <x v="0"/>
    <s v="DRACUT"/>
    <s v="Northern Middlesex"/>
    <x v="8"/>
    <s v=""/>
    <s v="Full Beneficial Use"/>
    <s v=""/>
    <d v="2021-12-18T00:00:00"/>
    <s v="2022"/>
    <n v="1"/>
    <d v="2022-02-14T00:00:00"/>
    <d v="2022-04-15T00:00:00"/>
    <d v="2024-07-20T00:00:00"/>
    <n v="887"/>
    <s v="FEDERAL AID"/>
    <s v="FA - Trans. Alternative Prgm (TAP)"/>
    <s v="TAP"/>
    <n v="0.8"/>
    <n v="450292.03"/>
    <n v="126059.92"/>
    <n v="1887.97"/>
    <n v="0"/>
    <n v="1887.97"/>
    <n v="1877.97"/>
    <n v="452170"/>
    <n v="127937.89"/>
    <n v="10"/>
    <n v="0"/>
    <n v="0"/>
    <n v="0"/>
    <n v="0"/>
    <n v="0"/>
    <n v="0"/>
    <n v="0"/>
    <s v="    "/>
    <s v="    "/>
    <s v="Yes"/>
    <s v="44.5"/>
    <s v="Municipal"/>
    <s v="HWY"/>
    <n v="3"/>
    <s v="No"/>
    <s v="Highway | Roadway Reconstruction"/>
    <s v="2 | Modernization"/>
    <s v="T055"/>
    <d v="2024-03-04T06:31:47"/>
    <x v="8"/>
    <x v="0"/>
  </r>
  <r>
    <s v="Complete"/>
    <n v="608350"/>
    <s v="117002"/>
    <s v="DRACUT- IMPROVEMENTS ON NASHUA ROAD "/>
    <s v="4"/>
    <s v="BDBA, STIP"/>
    <s v=" "/>
    <x v="0"/>
    <x v="0"/>
    <s v="DRACUT"/>
    <s v="Northern Middlesex"/>
    <x v="8"/>
    <s v=""/>
    <s v="Full Beneficial Use"/>
    <s v=""/>
    <d v="2021-12-18T00:00:00"/>
    <s v="2022"/>
    <n v="1"/>
    <d v="2022-02-14T00:00:00"/>
    <d v="2022-04-15T00:00:00"/>
    <d v="2024-07-20T00:00:00"/>
    <n v="887"/>
    <s v="FEDERAL AID"/>
    <s v="FA - Surface Trans. Block Grant (STBG)"/>
    <s v="STBG"/>
    <n v="0.8"/>
    <n v="5917697.0899999999"/>
    <n v="1237735.3400000001"/>
    <n v="61808.03"/>
    <n v="43658.564100000003"/>
    <n v="61808.03"/>
    <n v="43658.564100000003"/>
    <n v="5961355.6540999999"/>
    <n v="1281393.9041000002"/>
    <n v="18149.465899999999"/>
    <n v="0"/>
    <n v="0"/>
    <n v="0"/>
    <n v="0"/>
    <n v="0"/>
    <n v="0"/>
    <n v="0"/>
    <s v="    "/>
    <s v="    "/>
    <s v="Yes"/>
    <s v="44.5"/>
    <s v="Municipal"/>
    <s v="HWY"/>
    <n v="3"/>
    <s v="No"/>
    <s v="Highway | Roadway Reconstruction"/>
    <s v="2 | Modernization"/>
    <s v="T055"/>
    <d v="2024-03-04T06:31:47"/>
    <x v="8"/>
    <x v="0"/>
  </r>
  <r>
    <s v="Complete"/>
    <n v="608352"/>
    <s v="105924"/>
    <s v="SALEM- CANAL STREET RAIL TRAIL CONSTRUCTION (PHASE 2)"/>
    <s v="4"/>
    <s v="STIP"/>
    <s v=" "/>
    <x v="0"/>
    <x v="0"/>
    <s v="SALEM"/>
    <s v="Boston Region"/>
    <x v="6"/>
    <s v="Bikeways"/>
    <s v="Substantially Complete"/>
    <s v=""/>
    <d v="2018-09-15T00:00:00"/>
    <s v="2018"/>
    <n v="1"/>
    <d v="2019-06-14T00:00:00"/>
    <d v="2019-08-13T00:00:00"/>
    <d v="2022-04-01T00:00:00"/>
    <n v="1022"/>
    <s v="FEDERAL AID"/>
    <s v="FA - Trans. Alternative Prgm (TAP)"/>
    <s v="TAP"/>
    <n v="0.8"/>
    <n v="4203758.57"/>
    <n v="2"/>
    <n v="46.62"/>
    <n v="0"/>
    <n v="0"/>
    <n v="0"/>
    <n v="4203758.57"/>
    <n v="2"/>
    <n v="0"/>
    <n v="0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1"/>
    <x v="0"/>
  </r>
  <r>
    <s v="Complete"/>
    <n v="608352"/>
    <s v="105924"/>
    <s v="SALEM- CANAL STREET RAIL TRAIL CONSTRUCTION (PHASE 2)"/>
    <s v="4"/>
    <s v="STIP"/>
    <s v=" "/>
    <x v="0"/>
    <x v="0"/>
    <s v="SALEM"/>
    <s v="Boston Region"/>
    <x v="6"/>
    <s v="Bikeways"/>
    <s v="Substantially Complete"/>
    <s v=""/>
    <d v="2018-09-15T00:00:00"/>
    <s v="2018"/>
    <n v="1"/>
    <d v="2019-06-14T00:00:00"/>
    <d v="2019-08-13T00:00:00"/>
    <d v="2022-04-01T00:00:00"/>
    <n v="1022"/>
    <s v="100% STATE"/>
    <s v="NFA - Other State Funds - Site Specific"/>
    <s v="NFA"/>
    <n v="0"/>
    <n v="163675.49"/>
    <n v="10148"/>
    <n v="66324.509999999995"/>
    <n v="0"/>
    <n v="0"/>
    <n v="0"/>
    <n v="163675.49"/>
    <n v="10148"/>
    <n v="0"/>
    <n v="0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1"/>
    <x v="1"/>
  </r>
  <r>
    <s v="Construction"/>
    <n v="608374"/>
    <s v="118481"/>
    <s v="WEST SPRINGFIELD- RECONSTRUCTION OF MEMORIAL AVENUE (ROUTE 147), FROM COLONY ROAD TO THE MEMORIAL AVENUE ROTARY (1.4 MILES)"/>
    <s v="2"/>
    <s v="AC, BDBA, PODI, STIP"/>
    <s v=" "/>
    <x v="0"/>
    <x v="0"/>
    <s v="WEST SPRINGFIELD"/>
    <s v="Pioneer Valley"/>
    <x v="4"/>
    <s v="Roadway Reconstruction"/>
    <s v="Active"/>
    <s v=""/>
    <d v="2022-06-04T00:00:00"/>
    <s v="2022"/>
    <n v="1"/>
    <d v="2022-10-13T00:00:00"/>
    <d v="2022-12-12T00:00:00"/>
    <d v="2027-03-21T00:00:00"/>
    <n v="1620"/>
    <s v="100% STATE"/>
    <s v="NFA - Site Specific"/>
    <s v="NFA"/>
    <n v="0"/>
    <n v="30.5"/>
    <n v="30.5"/>
    <n v="281814.5"/>
    <n v="262051.84299999999"/>
    <n v="262051.84299999999"/>
    <n v="34329.583899999998"/>
    <n v="34360.083899999998"/>
    <n v="34360.083899999998"/>
    <n v="95668.867700000003"/>
    <n v="119495.4255"/>
    <n v="12557.965899999999"/>
    <n v="0"/>
    <n v="0"/>
    <n v="19762.656999999999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4-03-04T06:31:47"/>
    <x v="3"/>
    <x v="1"/>
  </r>
  <r>
    <s v="Construction"/>
    <n v="608374"/>
    <s v="118481"/>
    <s v="WEST SPRINGFIELD- RECONSTRUCTION OF MEMORIAL AVENUE (ROUTE 147), FROM COLONY ROAD TO THE MEMORIAL AVENUE ROTARY (1.4 MILES)"/>
    <s v="2"/>
    <s v="AC, BDBA, PODI, STIP"/>
    <s v=" "/>
    <x v="0"/>
    <x v="0"/>
    <s v="WEST SPRINGFIELD"/>
    <s v="Pioneer Valley"/>
    <x v="4"/>
    <s v="Roadway Reconstruction"/>
    <s v="Active"/>
    <s v=""/>
    <d v="2022-06-04T00:00:00"/>
    <s v="2022"/>
    <n v="1"/>
    <d v="2022-10-13T00:00:00"/>
    <d v="2022-12-12T00:00:00"/>
    <d v="2027-03-21T00:00:00"/>
    <n v="1620"/>
    <s v="FEDERAL AID"/>
    <s v="FA - Trans. Alternative Prgm (TAP)"/>
    <s v="TAP"/>
    <n v="0.8"/>
    <n v="0"/>
    <n v="0"/>
    <n v="1074810"/>
    <n v="913588.01"/>
    <n v="913588.01"/>
    <n v="119682.7919"/>
    <n v="119682.7919"/>
    <n v="119682.7919"/>
    <n v="333529.15769999998"/>
    <n v="416595.38339999999"/>
    <n v="43780.677000000003"/>
    <n v="0"/>
    <n v="0"/>
    <n v="161221.99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4-03-04T06:31:47"/>
    <x v="3"/>
    <x v="0"/>
  </r>
  <r>
    <s v="Construction"/>
    <n v="608374"/>
    <s v="118481"/>
    <s v="WEST SPRINGFIELD- RECONSTRUCTION OF MEMORIAL AVENUE (ROUTE 147), FROM COLONY ROAD TO THE MEMORIAL AVENUE ROTARY (1.4 MILES)"/>
    <s v="2"/>
    <s v="AC, BDBA, PODI, STIP"/>
    <s v=" "/>
    <x v="0"/>
    <x v="0"/>
    <s v="WEST SPRINGFIELD"/>
    <s v="Pioneer Valley"/>
    <x v="4"/>
    <s v="Roadway Reconstruction"/>
    <s v="Active"/>
    <s v=""/>
    <d v="2022-06-04T00:00:00"/>
    <s v="2022"/>
    <n v="1"/>
    <d v="2022-10-13T00:00:00"/>
    <d v="2022-12-12T00:00:00"/>
    <d v="2027-03-21T00:00:00"/>
    <n v="1620"/>
    <s v="FEDERAL AID"/>
    <s v="FA - Surface Trans. Block Grant (STBG)"/>
    <s v="STBG"/>
    <n v="0.8"/>
    <n v="4741569.08"/>
    <n v="2788493.94"/>
    <n v="20701392.120000001"/>
    <n v="18335360.147"/>
    <n v="18335360.147"/>
    <n v="2401987.6242"/>
    <n v="7143556.7041999996"/>
    <n v="5190481.5641999999"/>
    <n v="6693801.9746000003"/>
    <n v="8360909.1911000004"/>
    <n v="878661.35710000002"/>
    <n v="0"/>
    <n v="0"/>
    <n v="2366031.9730000002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4-03-04T06:31:47"/>
    <x v="3"/>
    <x v="0"/>
  </r>
  <r>
    <s v="Complete"/>
    <n v="608375"/>
    <s v="112693"/>
    <s v="CHELMSFORD- INTERSECTION IMPROVEMENTS AT BOSTON ROAD AND CONCORD ROAD"/>
    <s v="4"/>
    <s v="STIP"/>
    <s v=" "/>
    <x v="0"/>
    <x v="0"/>
    <s v="CHELMSFORD"/>
    <s v="Northern Middlesex"/>
    <x v="11"/>
    <s v="Intersection &amp; Safety"/>
    <s v="Final"/>
    <s v=""/>
    <d v="2020-08-29T00:00:00"/>
    <s v="2020"/>
    <n v="1"/>
    <d v="2020-11-18T00:00:00"/>
    <d v="2021-01-17T00:00:00"/>
    <d v="2023-04-02T00:00:00"/>
    <n v="865"/>
    <s v="100% STATE"/>
    <s v="NFA - Site Specific"/>
    <s v="NFA"/>
    <n v="0"/>
    <n v="2937.89"/>
    <n v="1000"/>
    <n v="44827.11"/>
    <n v="0"/>
    <n v="0"/>
    <n v="0"/>
    <n v="2937.89"/>
    <n v="1000"/>
    <n v="0"/>
    <n v="0"/>
    <n v="0"/>
    <n v="0"/>
    <n v="0"/>
    <n v="0"/>
    <n v="0"/>
    <n v="0"/>
    <s v="    "/>
    <s v="    "/>
    <s v="Yes"/>
    <s v="46"/>
    <s v="Municipal"/>
    <s v="HWY"/>
    <n v="2"/>
    <s v="No"/>
    <s v="Highway | Intersection Improvements"/>
    <s v="2 | Modernization"/>
    <s v="T056"/>
    <d v="2024-03-04T06:31:47"/>
    <x v="8"/>
    <x v="1"/>
  </r>
  <r>
    <s v="Complete"/>
    <n v="608375"/>
    <s v="112693"/>
    <s v="CHELMSFORD- INTERSECTION IMPROVEMENTS AT BOSTON ROAD AND CONCORD ROAD"/>
    <s v="4"/>
    <s v="STIP"/>
    <s v=" "/>
    <x v="0"/>
    <x v="0"/>
    <s v="CHELMSFORD"/>
    <s v="Northern Middlesex"/>
    <x v="11"/>
    <s v="Intersection &amp; Safety"/>
    <s v="Final"/>
    <s v=""/>
    <d v="2020-08-29T00:00:00"/>
    <s v="2020"/>
    <n v="1"/>
    <d v="2020-11-18T00:00:00"/>
    <d v="2021-01-17T00:00:00"/>
    <d v="2023-04-02T00:00:00"/>
    <n v="865"/>
    <s v="FEDERAL AID"/>
    <s v="FA - Surface Trans. Block Grant (STBG)"/>
    <s v="STBG"/>
    <n v="0.8"/>
    <n v="2635031.15"/>
    <n v="11620.31"/>
    <n v="286.75"/>
    <n v="0"/>
    <n v="0"/>
    <n v="0"/>
    <n v="2635031.15"/>
    <n v="11620.31"/>
    <n v="0"/>
    <n v="0"/>
    <n v="0"/>
    <n v="0"/>
    <n v="0"/>
    <n v="0"/>
    <n v="0"/>
    <n v="0"/>
    <s v="    "/>
    <s v="    "/>
    <s v="Yes"/>
    <s v="46"/>
    <s v="Municipal"/>
    <s v="HWY"/>
    <n v="2"/>
    <s v="No"/>
    <s v="Highway | Intersection Improvements"/>
    <s v="2 | Modernization"/>
    <s v="T056"/>
    <d v="2024-03-04T06:31:47"/>
    <x v="8"/>
    <x v="0"/>
  </r>
  <r>
    <s v="Construction"/>
    <n v="608378"/>
    <s v="111374"/>
    <s v="DANVERS- TOPSFIELD- BOXFORD- ROWLEY- INTERSTATE MAINTENANCE AND RELATED WORK ON I-95"/>
    <s v="4"/>
    <s v="IM, PODI, STIP"/>
    <s v=" "/>
    <x v="0"/>
    <x v="0"/>
    <s v="BOXFORD - DANVERS - ROWLEY - TOPSFIELD"/>
    <s v="Boston Region, Merrimack Valley"/>
    <x v="9"/>
    <s v=""/>
    <s v="Active"/>
    <s v=""/>
    <d v="2020-05-16T00:00:00"/>
    <s v="2020"/>
    <n v="1"/>
    <d v="2020-10-06T00:00:00"/>
    <d v="2020-12-05T00:00:00"/>
    <d v="2024-07-07T00:00:00"/>
    <n v="1370"/>
    <s v="FEDERAL AID"/>
    <s v="FA - Hwy Safety Improvement Prgm (HSIP)"/>
    <s v="HSIP"/>
    <n v="0.9"/>
    <n v="2238408.0099999998"/>
    <n v="0"/>
    <n v="725528.24"/>
    <n v="0"/>
    <n v="725528.24"/>
    <n v="700591.99"/>
    <n v="2939000"/>
    <n v="700591.99"/>
    <n v="24936.25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0"/>
    <x v="0"/>
  </r>
  <r>
    <s v="Construction"/>
    <n v="608378"/>
    <s v="111374"/>
    <s v="DANVERS- TOPSFIELD- BOXFORD- ROWLEY- INTERSTATE MAINTENANCE AND RELATED WORK ON I-95"/>
    <s v="4"/>
    <s v="IM, PODI, STIP"/>
    <s v=" "/>
    <x v="0"/>
    <x v="0"/>
    <s v="BOXFORD - DANVERS - ROWLEY - TOPSFIELD"/>
    <s v="Boston Region, Merrimack Valley"/>
    <x v="9"/>
    <s v=""/>
    <s v="Active"/>
    <s v=""/>
    <d v="2020-05-16T00:00:00"/>
    <s v="2020"/>
    <n v="1"/>
    <d v="2020-10-06T00:00:00"/>
    <d v="2020-12-05T00:00:00"/>
    <d v="2024-07-07T00:00:00"/>
    <n v="1370"/>
    <s v="100% STATE"/>
    <s v="NFA - Site Specific"/>
    <s v="NFA"/>
    <n v="0"/>
    <n v="688883.71"/>
    <n v="70205.490000000005"/>
    <n v="501207.89"/>
    <n v="178111.63190000001"/>
    <n v="178111.63190000001"/>
    <n v="176909.1906"/>
    <n v="865792.90060000005"/>
    <n v="247114.68060000002"/>
    <n v="1202.4413"/>
    <n v="0"/>
    <n v="0"/>
    <n v="0"/>
    <n v="0"/>
    <n v="323096.25809999998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0"/>
    <x v="1"/>
  </r>
  <r>
    <s v="Construction"/>
    <n v="608378"/>
    <s v="111374"/>
    <s v="DANVERS- TOPSFIELD- BOXFORD- ROWLEY- INTERSTATE MAINTENANCE AND RELATED WORK ON I-95"/>
    <s v="4"/>
    <s v="IM, PODI, STIP"/>
    <s v=" "/>
    <x v="0"/>
    <x v="0"/>
    <s v="BOXFORD - DANVERS - ROWLEY - TOPSFIELD"/>
    <s v="Boston Region, Merrimack Valley"/>
    <x v="9"/>
    <s v=""/>
    <s v="Active"/>
    <s v=""/>
    <d v="2020-05-16T00:00:00"/>
    <s v="2020"/>
    <n v="1"/>
    <d v="2020-10-06T00:00:00"/>
    <d v="2020-12-05T00:00:00"/>
    <d v="2024-07-07T00:00:00"/>
    <n v="1370"/>
    <s v="FEDERAL AID"/>
    <s v="FA - Ntl. Hwy Perform. Prgm (NHPP) - Interstate Maintenance"/>
    <s v="NHPP"/>
    <n v="0.9"/>
    <n v="23984094.77"/>
    <n v="4255348.24"/>
    <n v="1847069.28"/>
    <n v="2892619.0381"/>
    <n v="2892619.0381"/>
    <n v="2873090.8094000001"/>
    <n v="26857185.579399999"/>
    <n v="7128439.0493999999"/>
    <n v="19528.2287"/>
    <n v="0"/>
    <n v="0"/>
    <n v="0"/>
    <n v="0"/>
    <n v="-1045549.7581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0"/>
    <x v="0"/>
  </r>
  <r>
    <s v="Design"/>
    <n v="608396"/>
    <s v=""/>
    <s v="LYNN- REVERE- BRIDGE RECONSTRUCTION, L-18-015=R-05-008, ROUTE 1A OVER SAUGUS RIVER"/>
    <s v="4"/>
    <s v="STIP"/>
    <s v=" "/>
    <x v="0"/>
    <x v="0"/>
    <s v="LYNN - REVERE"/>
    <s v="Boston Region"/>
    <x v="5"/>
    <s v="Bridge Repair &amp; Replacement"/>
    <s v="Design"/>
    <s v="PRCApprove"/>
    <d v="2028-02-05T00:00:00"/>
    <s v="2028"/>
    <n v="0"/>
    <d v="2028-07-04T00:00:00"/>
    <d v="2028-09-02T00:00:00"/>
    <d v="2031-01-02T00:00:00"/>
    <n v="912"/>
    <s v="NGB - FA(GANs)"/>
    <s v="FA - Next Generation Bridge GANs"/>
    <s v="FA"/>
    <n v="0.8"/>
    <n v="0"/>
    <n v="0"/>
    <n v="117975000"/>
    <n v="0"/>
    <n v="40681034.482799999"/>
    <n v="0"/>
    <n v="0"/>
    <n v="0"/>
    <n v="0"/>
    <n v="0"/>
    <n v="0"/>
    <n v="0"/>
    <n v="40681034.482799999"/>
    <n v="77293965.517199993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08397"/>
    <s v=""/>
    <s v="GLOUCESTER- BRIDGE RECONSTRUCTION, G-05-002, WESTERN AVENUE OVER BLYNMAN CANAL"/>
    <s v="4"/>
    <s v="STIP"/>
    <s v=" "/>
    <x v="0"/>
    <x v="0"/>
    <s v="GLOUCESTER"/>
    <s v="Boston Region"/>
    <x v="5"/>
    <s v="Bridge Repair &amp; Replacement"/>
    <s v="Design"/>
    <s v="PRCApprove"/>
    <d v="2028-02-05T00:00:00"/>
    <s v="2028"/>
    <n v="0"/>
    <d v="2028-07-04T00:00:00"/>
    <d v="2028-09-02T00:00:00"/>
    <d v="2031-01-02T00:00:00"/>
    <n v="912"/>
    <s v="NGB - FA(GANs)"/>
    <s v="FA - Next Generation Bridge GANs"/>
    <s v="FA"/>
    <n v="0.8"/>
    <n v="0"/>
    <n v="0"/>
    <n v="72600000"/>
    <n v="0"/>
    <n v="25034482.7586"/>
    <n v="0"/>
    <n v="0"/>
    <n v="0"/>
    <n v="0"/>
    <n v="0"/>
    <n v="0"/>
    <n v="0"/>
    <n v="25034482.7586"/>
    <n v="47565517.241400003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Complete"/>
    <n v="608412"/>
    <s v="109408"/>
    <s v="BELCHERTOWN- IMPROVEMENTS &amp; RELATED WORK ON ROUTES 202 &amp; 21, FROM TURKEY HILL ROAD TO SOUTH MAIN STREET (1.2 MILES)"/>
    <s v="2"/>
    <s v="STIP"/>
    <s v=" "/>
    <x v="0"/>
    <x v="0"/>
    <s v="BELCHERTOWN"/>
    <s v="Pioneer Valley"/>
    <x v="3"/>
    <s v="Roadway Reconstruction"/>
    <s v="Substantially Complete"/>
    <s v=""/>
    <d v="2019-08-17T00:00:00"/>
    <s v="2019"/>
    <n v="1"/>
    <d v="2020-04-22T00:00:00"/>
    <d v="2020-06-21T00:00:00"/>
    <d v="2022-05-07T00:00:00"/>
    <n v="745"/>
    <s v="100% STATE"/>
    <s v="NFA - Site Specific"/>
    <s v="NFA"/>
    <n v="0"/>
    <n v="6052.02"/>
    <n v="0"/>
    <n v="71997.98"/>
    <n v="0"/>
    <n v="0"/>
    <n v="0"/>
    <n v="6052.02"/>
    <n v="0"/>
    <n v="0"/>
    <n v="0"/>
    <n v="0"/>
    <n v="0"/>
    <n v="0"/>
    <n v="0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4-03-04T06:31:47"/>
    <x v="3"/>
    <x v="1"/>
  </r>
  <r>
    <s v="Complete"/>
    <n v="608412"/>
    <s v="109408"/>
    <s v="BELCHERTOWN- IMPROVEMENTS &amp; RELATED WORK ON ROUTES 202 &amp; 21, FROM TURKEY HILL ROAD TO SOUTH MAIN STREET (1.2 MILES)"/>
    <s v="2"/>
    <s v="STIP"/>
    <s v=" "/>
    <x v="0"/>
    <x v="0"/>
    <s v="BELCHERTOWN"/>
    <s v="Pioneer Valley"/>
    <x v="3"/>
    <s v="Roadway Reconstruction"/>
    <s v="Substantially Complete"/>
    <s v=""/>
    <d v="2019-08-17T00:00:00"/>
    <s v="2019"/>
    <n v="1"/>
    <d v="2020-04-22T00:00:00"/>
    <d v="2020-06-21T00:00:00"/>
    <d v="2022-05-07T00:00:00"/>
    <n v="745"/>
    <s v="100% STATE"/>
    <s v="NFA - Open Ended"/>
    <s v="NFA"/>
    <n v="0"/>
    <n v="496.19"/>
    <n v="496.19"/>
    <n v="0"/>
    <n v="0"/>
    <n v="0"/>
    <n v="0"/>
    <n v="496.19"/>
    <n v="496.19"/>
    <n v="0"/>
    <n v="0"/>
    <n v="0"/>
    <n v="0"/>
    <n v="0"/>
    <n v="0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4-03-04T06:31:47"/>
    <x v="3"/>
    <x v="1"/>
  </r>
  <r>
    <s v="Complete"/>
    <n v="608412"/>
    <s v="109408"/>
    <s v="BELCHERTOWN- IMPROVEMENTS &amp; RELATED WORK ON ROUTES 202 &amp; 21, FROM TURKEY HILL ROAD TO SOUTH MAIN STREET (1.2 MILES)"/>
    <s v="2"/>
    <s v="STIP"/>
    <s v=" "/>
    <x v="0"/>
    <x v="0"/>
    <s v="BELCHERTOWN"/>
    <s v="Pioneer Valley"/>
    <x v="3"/>
    <s v="Roadway Reconstruction"/>
    <s v="Substantially Complete"/>
    <s v=""/>
    <d v="2019-08-17T00:00:00"/>
    <s v="2019"/>
    <n v="1"/>
    <d v="2020-04-22T00:00:00"/>
    <d v="2020-06-21T00:00:00"/>
    <d v="2022-05-07T00:00:00"/>
    <n v="745"/>
    <s v="FEDERAL AID"/>
    <s v="Surface Transportation Program"/>
    <s v="STP"/>
    <n v="0.8"/>
    <n v="4165685.77"/>
    <n v="2156.15"/>
    <n v="357964.75"/>
    <n v="0"/>
    <n v="0"/>
    <n v="0"/>
    <n v="4165685.77"/>
    <n v="2156.15"/>
    <n v="0"/>
    <n v="0"/>
    <n v="0"/>
    <n v="0"/>
    <n v="0"/>
    <n v="0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4-03-04T06:31:47"/>
    <x v="3"/>
    <x v="0"/>
  </r>
  <r>
    <s v="Design"/>
    <n v="608413"/>
    <s v=""/>
    <s v="NORTHAMPTON- ROCKY HILL GREENWAY MULTI-USE TRAIL, FROM THE MANHAN RAIL TRAIL TO ROCKY HILL ROAD (0.4 MILES)"/>
    <s v="2"/>
    <s v="STIP"/>
    <s v=" "/>
    <x v="0"/>
    <x v="0"/>
    <s v="NORTHAMPTON"/>
    <s v="Pioneer Valley"/>
    <x v="6"/>
    <s v="Bikeways"/>
    <s v="Design"/>
    <s v="100C"/>
    <d v="2025-01-11T00:00:00"/>
    <s v="2025"/>
    <n v="0"/>
    <d v="2025-06-10T00:00:00"/>
    <d v="2025-08-09T00:00:00"/>
    <d v="2026-08-04T00:00:00"/>
    <n v="420"/>
    <s v="FEDERAL AID"/>
    <s v="FA - Congestion Mitigation/Air Quality (CMAQ)"/>
    <s v="CMQ"/>
    <n v="0.8"/>
    <n v="0"/>
    <n v="0"/>
    <n v="2814609.8946000002"/>
    <n v="0"/>
    <n v="2814609.8946000002"/>
    <n v="0"/>
    <n v="0"/>
    <n v="0"/>
    <n v="0"/>
    <n v="2381592.9876999999"/>
    <n v="433016.9069"/>
    <n v="0"/>
    <n v="0"/>
    <n v="0"/>
    <n v="0"/>
    <n v="0"/>
    <s v="    "/>
    <s v="    "/>
    <s v="Yes"/>
    <s v="21"/>
    <s v="Municipal"/>
    <s v="HWY"/>
    <n v="2"/>
    <s v="No"/>
    <s v="Highway | Bicycle and Pedestrian"/>
    <s v="3 | Expansion"/>
    <s v="T061"/>
    <d v="2024-03-04T06:31:47"/>
    <x v="3"/>
    <x v="0"/>
  </r>
  <r>
    <s v="Design"/>
    <n v="608413"/>
    <s v=""/>
    <s v="NORTHAMPTON- ROCKY HILL GREENWAY MULTI-USE TRAIL, FROM THE MANHAN RAIL TRAIL TO ROCKY HILL ROAD (0.4 MILES)"/>
    <s v="2"/>
    <s v="STIP"/>
    <s v=" "/>
    <x v="0"/>
    <x v="0"/>
    <s v="NORTHAMPTON"/>
    <s v="Pioneer Valley"/>
    <x v="6"/>
    <s v="Bikeways"/>
    <s v="Design"/>
    <s v="100C"/>
    <d v="2025-01-11T00:00:00"/>
    <s v="2025"/>
    <n v="0"/>
    <d v="2025-06-10T00:00:00"/>
    <d v="2025-08-09T00:00:00"/>
    <d v="2026-08-04T00:00:00"/>
    <n v="420"/>
    <s v="100% STATE"/>
    <s v="NFA - Site Specific"/>
    <s v="NFA"/>
    <n v="0"/>
    <n v="0"/>
    <n v="0"/>
    <n v="21966.350999999999"/>
    <n v="0"/>
    <n v="21966.350999999999"/>
    <n v="0"/>
    <n v="0"/>
    <n v="0"/>
    <n v="0"/>
    <n v="18586.912400000001"/>
    <n v="3379.4386"/>
    <n v="0"/>
    <n v="0"/>
    <n v="0"/>
    <n v="0"/>
    <n v="0"/>
    <s v="    "/>
    <s v="    "/>
    <s v="Yes"/>
    <s v="21"/>
    <s v="Municipal"/>
    <s v="HWY"/>
    <n v="2"/>
    <s v="No"/>
    <s v="Highway | Bicycle and Pedestrian"/>
    <s v="3 | Expansion"/>
    <s v="T061"/>
    <d v="2024-03-04T06:31:47"/>
    <x v="3"/>
    <x v="1"/>
  </r>
  <r>
    <s v="Construction"/>
    <n v="608414"/>
    <s v="123405"/>
    <s v="GREENFIELD- INTERSECTION IMPROVEMENTS AT TWO LOCATIONS, ROUTE 2 AND COLRAIN ROAD &amp; ROUTE 2 AND BIG Y ENTRANCE"/>
    <s v="2"/>
    <s v="STIP"/>
    <s v=" "/>
    <x v="0"/>
    <x v="0"/>
    <s v="GREENFIELD"/>
    <s v="Franklin Region"/>
    <x v="11"/>
    <s v="Intersection &amp; Safety"/>
    <s v="Active"/>
    <s v=""/>
    <d v="2023-07-29T00:00:00"/>
    <s v="2023"/>
    <n v="1"/>
    <d v="2023-09-20T00:00:00"/>
    <d v="2023-11-19T00:00:00"/>
    <d v="2025-06-25T00:00:00"/>
    <n v="644"/>
    <s v="FEDERAL AID"/>
    <s v="FA - Hwy Safety Improvement Prgm (HSIP)"/>
    <s v="HSIP"/>
    <n v="0.9"/>
    <n v="0"/>
    <n v="0"/>
    <n v="2712133.45"/>
    <n v="2418231.1042999998"/>
    <n v="2418231.1042999998"/>
    <n v="584014.55070000002"/>
    <n v="584014.55070000002"/>
    <n v="584014.55070000002"/>
    <n v="1834216.5536"/>
    <n v="0"/>
    <n v="0"/>
    <n v="0"/>
    <n v="0"/>
    <n v="293902.34570000001"/>
    <n v="0"/>
    <n v="0"/>
    <s v="    "/>
    <s v="    "/>
    <s v="Yes"/>
    <s v="56.5"/>
    <s v="MassDOT"/>
    <s v="HWY"/>
    <n v="2"/>
    <s v="No"/>
    <s v="Highway | Intersection Improvements"/>
    <s v="2 | Modernization"/>
    <s v="T056"/>
    <d v="2024-03-04T06:31:47"/>
    <x v="5"/>
    <x v="0"/>
  </r>
  <r>
    <s v="Construction"/>
    <n v="608414"/>
    <s v="123405"/>
    <s v="GREENFIELD- INTERSECTION IMPROVEMENTS AT TWO LOCATIONS, ROUTE 2 AND COLRAIN ROAD &amp; ROUTE 2 AND BIG Y ENTRANCE"/>
    <s v="2"/>
    <s v="STIP"/>
    <s v=" "/>
    <x v="0"/>
    <x v="0"/>
    <s v="GREENFIELD"/>
    <s v="Franklin Region"/>
    <x v="11"/>
    <s v="Intersection &amp; Safety"/>
    <s v="Active"/>
    <s v=""/>
    <d v="2023-07-29T00:00:00"/>
    <s v="2023"/>
    <n v="1"/>
    <d v="2023-09-20T00:00:00"/>
    <d v="2023-11-19T00:00:00"/>
    <d v="2025-06-25T00:00:00"/>
    <n v="644"/>
    <s v="100% STATE"/>
    <s v="NFA - Site Specific"/>
    <s v="NFA"/>
    <n v="0"/>
    <n v="0"/>
    <n v="0"/>
    <n v="58248.98"/>
    <n v="53768.895700000001"/>
    <n v="53768.895700000001"/>
    <n v="12985.4493"/>
    <n v="12985.4493"/>
    <n v="12985.4493"/>
    <n v="40783.446400000001"/>
    <n v="0"/>
    <n v="0"/>
    <n v="0"/>
    <n v="0"/>
    <n v="4480.0843000000004"/>
    <n v="0"/>
    <n v="0"/>
    <s v="    "/>
    <s v="    "/>
    <s v="Yes"/>
    <s v="56.5"/>
    <s v="MassDOT"/>
    <s v="HWY"/>
    <n v="2"/>
    <s v="No"/>
    <s v="Highway | Intersection Improvements"/>
    <s v="2 | Modernization"/>
    <s v="T056"/>
    <d v="2024-03-04T06:31:47"/>
    <x v="5"/>
    <x v="1"/>
  </r>
  <r>
    <s v="Design"/>
    <n v="608415"/>
    <s v=""/>
    <s v="ATHOL- INTERSECTION IMPROVEMENTS AT ROUTE 2A AND BROOKSIDE ROAD"/>
    <s v="2"/>
    <s v="STIP"/>
    <s v=" "/>
    <x v="0"/>
    <x v="0"/>
    <s v="ATHOL"/>
    <s v="Montachusett"/>
    <x v="11"/>
    <s v="Intersection &amp; Safety"/>
    <s v="Design"/>
    <s v="PRCApprove"/>
    <d v="2027-01-02T00:00:00"/>
    <s v="2027"/>
    <n v="0"/>
    <d v="2027-06-01T00:00:00"/>
    <d v="2027-07-31T00:00:00"/>
    <d v="2029-05-30T00:00:00"/>
    <n v="729"/>
    <s v="FEDERAL AID"/>
    <s v="FA - Hwy Safety Improvement Prgm (HSIP)"/>
    <s v="HSIP"/>
    <n v="0.9"/>
    <n v="0"/>
    <n v="0"/>
    <n v="2088400"/>
    <n v="0"/>
    <n v="2088400"/>
    <n v="0"/>
    <n v="0"/>
    <n v="0"/>
    <n v="0"/>
    <n v="0"/>
    <n v="0"/>
    <n v="1089600"/>
    <n v="998800"/>
    <n v="0"/>
    <n v="0"/>
    <n v="0"/>
    <s v="    "/>
    <s v="    "/>
    <s v="Yes"/>
    <s v="36.5"/>
    <s v="MassDOT"/>
    <s v="HWY"/>
    <n v="1"/>
    <s v="No"/>
    <s v="Highway | Intersection Improvements"/>
    <s v="2 | Modernization"/>
    <s v="T056"/>
    <d v="2024-03-04T06:31:47"/>
    <x v="10"/>
    <x v="0"/>
  </r>
  <r>
    <s v="Construction"/>
    <n v="608420"/>
    <s v="101888"/>
    <s v="LOWELL- RECONSTRUCTION AND REHABILITATION OF FIVE BRIDGES (ENEL BRIDGES) TIGER GRANT"/>
    <s v="4"/>
    <s v="PODI"/>
    <s v=" "/>
    <x v="0"/>
    <x v="0"/>
    <s v="LOWELL"/>
    <s v="Northern Middlesex"/>
    <x v="5"/>
    <s v="Bridge Repair &amp; Replacement"/>
    <s v="Active"/>
    <s v=""/>
    <d v="2017-08-12T00:00:00"/>
    <s v="2017"/>
    <n v="1"/>
    <d v="2018-04-27T00:00:00"/>
    <d v="2018-06-26T00:00:00"/>
    <d v="2023-11-30T00:00:00"/>
    <n v="2043"/>
    <s v="FEDERAL AID"/>
    <s v="FA - Other Federal Aid (100%)"/>
    <s v="FED"/>
    <n v="1"/>
    <n v="10847265.27"/>
    <n v="0"/>
    <n v="0"/>
    <n v="0"/>
    <n v="0"/>
    <n v="0"/>
    <n v="10847265.27"/>
    <n v="0"/>
    <n v="0"/>
    <n v="0"/>
    <n v="0"/>
    <n v="0"/>
    <n v="0"/>
    <n v="0"/>
    <n v="0"/>
    <n v="0"/>
    <s v="    "/>
    <s v="    "/>
    <s v="Yes"/>
    <s v="34"/>
    <s v="Municipal"/>
    <s v="HWY"/>
    <n v="3"/>
    <s v="No"/>
    <s v="Highway | Bridge"/>
    <s v="1 | Reliability"/>
    <s v="T070"/>
    <d v="2024-03-04T06:31:47"/>
    <x v="8"/>
    <x v="0"/>
  </r>
  <r>
    <s v="Construction"/>
    <n v="608420"/>
    <s v="101888"/>
    <s v="LOWELL- RECONSTRUCTION AND REHABILITATION OF FIVE BRIDGES (ENEL BRIDGES) TIGER GRANT"/>
    <s v="4"/>
    <s v="PODI"/>
    <s v=" "/>
    <x v="0"/>
    <x v="0"/>
    <s v="LOWELL"/>
    <s v="Northern Middlesex"/>
    <x v="5"/>
    <s v="Bridge Repair &amp; Replacement"/>
    <s v="Active"/>
    <s v=""/>
    <d v="2017-08-12T00:00:00"/>
    <s v="2017"/>
    <n v="1"/>
    <d v="2018-04-27T00:00:00"/>
    <d v="2018-06-26T00:00:00"/>
    <d v="2023-11-30T00:00:00"/>
    <n v="2043"/>
    <s v="ABP - 100% STATE"/>
    <s v="NFA - Accelerated Bridge Program"/>
    <s v="NFA"/>
    <n v="0"/>
    <n v="544169.29"/>
    <n v="84739.58"/>
    <n v="0"/>
    <n v="0"/>
    <n v="0"/>
    <n v="0"/>
    <n v="544169.29"/>
    <n v="84739.58"/>
    <n v="0"/>
    <n v="0"/>
    <n v="0"/>
    <n v="0"/>
    <n v="0"/>
    <n v="0"/>
    <n v="0"/>
    <n v="0"/>
    <s v="    "/>
    <s v="    "/>
    <s v="Yes"/>
    <s v="34"/>
    <s v="Municipal"/>
    <s v="HWY"/>
    <n v="3"/>
    <s v="No"/>
    <s v="Highway | Bridge"/>
    <s v="1 | Reliability"/>
    <s v="T070"/>
    <d v="2024-03-04T06:31:47"/>
    <x v="8"/>
    <x v="1"/>
  </r>
  <r>
    <s v="Construction"/>
    <n v="608420"/>
    <s v="101888"/>
    <s v="LOWELL- RECONSTRUCTION AND REHABILITATION OF FIVE BRIDGES (ENEL BRIDGES) TIGER GRANT"/>
    <s v="4"/>
    <s v="PODI"/>
    <s v=" "/>
    <x v="0"/>
    <x v="0"/>
    <s v="LOWELL"/>
    <s v="Northern Middlesex"/>
    <x v="5"/>
    <s v="Bridge Repair &amp; Replacement"/>
    <s v="Active"/>
    <s v=""/>
    <d v="2017-08-12T00:00:00"/>
    <s v="2017"/>
    <n v="1"/>
    <d v="2018-04-27T00:00:00"/>
    <d v="2018-06-26T00:00:00"/>
    <d v="2023-11-30T00:00:00"/>
    <n v="2043"/>
    <s v="100% STATE"/>
    <s v="NFA - Open Ended"/>
    <s v="NFA"/>
    <n v="0"/>
    <n v="3789233.75"/>
    <n v="172148.32"/>
    <n v="315260.21999999997"/>
    <n v="14000"/>
    <n v="14000"/>
    <n v="14000"/>
    <n v="3803233.75"/>
    <n v="186148.32"/>
    <n v="0"/>
    <n v="0"/>
    <n v="0"/>
    <n v="0"/>
    <n v="0"/>
    <n v="301260.21999999997"/>
    <n v="0"/>
    <n v="0"/>
    <s v="    "/>
    <s v="    "/>
    <s v="Yes"/>
    <s v="34"/>
    <s v="Municipal"/>
    <s v="HWY"/>
    <n v="3"/>
    <s v="No"/>
    <s v="Highway | Bridge"/>
    <s v="1 | Reliability"/>
    <s v="T070"/>
    <d v="2024-03-04T06:31:47"/>
    <x v="8"/>
    <x v="1"/>
  </r>
  <r>
    <s v="Construction"/>
    <n v="608422"/>
    <s v="120083"/>
    <s v="SANDWICH- CONSTRUCTION OF SHARED USE PATH ALONG SERVICE ROAD FROM ROUTE 130 TO CHASE ROAD"/>
    <s v="5"/>
    <s v="STIP"/>
    <s v=" "/>
    <x v="0"/>
    <x v="0"/>
    <s v="SANDWICH"/>
    <s v="Cape Cod"/>
    <x v="6"/>
    <s v="Bikeways"/>
    <s v="Active"/>
    <s v=""/>
    <d v="2022-08-27T00:00:00"/>
    <s v="2022"/>
    <n v="1"/>
    <d v="2022-10-26T00:00:00"/>
    <d v="2022-12-25T00:00:00"/>
    <d v="2025-08-01T00:00:00"/>
    <n v="1010"/>
    <s v="FEDERAL AID"/>
    <s v="FA - Congestion Mitigation/Air Quality (CMAQ)"/>
    <s v="CMQ"/>
    <n v="0.8"/>
    <n v="6948279.3899999997"/>
    <n v="4214919.75"/>
    <n v="2945536.33"/>
    <n v="2731353.5214"/>
    <n v="2731353.5213000001"/>
    <n v="2283841.7296000002"/>
    <n v="9232121.1195999999"/>
    <n v="6498761.4796000002"/>
    <n v="442557.68819999998"/>
    <n v="4954.1035000000002"/>
    <n v="0"/>
    <n v="0"/>
    <n v="0"/>
    <n v="214182.80869999999"/>
    <n v="0"/>
    <n v="0"/>
    <s v="    "/>
    <s v="    "/>
    <s v="Yes"/>
    <s v="22"/>
    <s v="Municipal"/>
    <s v="HWY"/>
    <n v="2"/>
    <s v="No"/>
    <s v="Highway | Bicycle and Pedestrian"/>
    <s v="3 | Expansion"/>
    <s v="T061"/>
    <d v="2024-03-04T06:31:47"/>
    <x v="11"/>
    <x v="0"/>
  </r>
  <r>
    <s v="Construction"/>
    <n v="608422"/>
    <s v="120083"/>
    <s v="SANDWICH- CONSTRUCTION OF SHARED USE PATH ALONG SERVICE ROAD FROM ROUTE 130 TO CHASE ROAD"/>
    <s v="5"/>
    <s v="STIP"/>
    <s v=" "/>
    <x v="0"/>
    <x v="0"/>
    <s v="SANDWICH"/>
    <s v="Cape Cod"/>
    <x v="6"/>
    <s v="Bikeways"/>
    <s v="Active"/>
    <s v=""/>
    <d v="2022-08-27T00:00:00"/>
    <s v="2022"/>
    <n v="1"/>
    <d v="2022-10-26T00:00:00"/>
    <d v="2022-12-25T00:00:00"/>
    <d v="2025-08-01T00:00:00"/>
    <n v="1010"/>
    <s v="100% STATE"/>
    <s v="NFA - Site Specific"/>
    <s v="NFA"/>
    <n v="0"/>
    <n v="6712.5"/>
    <n v="3622.5"/>
    <n v="29497.5"/>
    <n v="25304.168600000001"/>
    <n v="25304.168699999998"/>
    <n v="21158.270400000001"/>
    <n v="27870.770400000001"/>
    <n v="24780.770400000001"/>
    <n v="4100.0018"/>
    <n v="45.896500000000003"/>
    <n v="0"/>
    <n v="0"/>
    <n v="0"/>
    <n v="4193.3312999999998"/>
    <n v="0"/>
    <n v="0"/>
    <s v="    "/>
    <s v="    "/>
    <s v="Yes"/>
    <s v="22"/>
    <s v="Municipal"/>
    <s v="HWY"/>
    <n v="2"/>
    <s v="No"/>
    <s v="Highway | Bicycle and Pedestrian"/>
    <s v="3 | Expansion"/>
    <s v="T061"/>
    <d v="2024-03-04T06:31:47"/>
    <x v="11"/>
    <x v="1"/>
  </r>
  <r>
    <s v="Design"/>
    <n v="608423"/>
    <s v=""/>
    <s v="EASTHAMPTON- IMPROVEMENTS AND RELATED WORK ON ROUTE 10, FROM WEST STREET TO THE NORTHAMPTON TOWN LINE"/>
    <s v="2"/>
    <s v="STIP"/>
    <s v=" "/>
    <x v="0"/>
    <x v="0"/>
    <s v="EASTHAMPTON"/>
    <s v="Pioneer Valley"/>
    <x v="4"/>
    <s v="Roadway Reconstruction"/>
    <s v="Design"/>
    <s v="PRCApprove"/>
    <d v="2028-03-25T00:00:00"/>
    <s v="2028"/>
    <n v="0"/>
    <d v="2028-08-22T00:00:00"/>
    <d v="2028-10-21T00:00:00"/>
    <d v="2031-02-20T00:00:00"/>
    <n v="912"/>
    <s v="100% STATE"/>
    <s v="NFA - Site Specific"/>
    <s v="NFA"/>
    <n v="0"/>
    <n v="0"/>
    <n v="0"/>
    <n v="51300"/>
    <n v="0"/>
    <n v="15920.689700000001"/>
    <n v="0"/>
    <n v="0"/>
    <n v="0"/>
    <n v="0"/>
    <n v="0"/>
    <n v="0"/>
    <n v="0"/>
    <n v="15920.689700000001"/>
    <n v="35379.310299999997"/>
    <n v="0"/>
    <n v="0"/>
    <s v="    "/>
    <s v="    "/>
    <s v="Yes"/>
    <s v="49.5"/>
    <s v="MassDOT"/>
    <s v="HWY"/>
    <n v="2"/>
    <s v="No"/>
    <s v="Highway | Roadway Reconstruction"/>
    <s v="2 | Modernization"/>
    <s v="T055"/>
    <d v="2024-03-04T06:31:47"/>
    <x v="3"/>
    <x v="1"/>
  </r>
  <r>
    <s v="Design"/>
    <n v="608423"/>
    <s v=""/>
    <s v="EASTHAMPTON- IMPROVEMENTS AND RELATED WORK ON ROUTE 10, FROM WEST STREET TO THE NORTHAMPTON TOWN LINE"/>
    <s v="2"/>
    <s v="STIP"/>
    <s v=" "/>
    <x v="0"/>
    <x v="0"/>
    <s v="EASTHAMPTON"/>
    <s v="Pioneer Valley"/>
    <x v="4"/>
    <s v="Roadway Reconstruction"/>
    <s v="Design"/>
    <s v="PRCApprove"/>
    <d v="2028-03-25T00:00:00"/>
    <s v="2028"/>
    <n v="0"/>
    <d v="2028-08-22T00:00:00"/>
    <d v="2028-10-21T00:00:00"/>
    <d v="2031-02-20T00:00:00"/>
    <n v="912"/>
    <s v="FEDERAL AID"/>
    <s v="FA - Surface Trans. Block Grant (STBG)"/>
    <s v="STBG"/>
    <n v="0.8"/>
    <n v="0"/>
    <n v="0"/>
    <n v="7437500"/>
    <n v="0"/>
    <n v="2308189.6551999999"/>
    <n v="0"/>
    <n v="0"/>
    <n v="0"/>
    <n v="0"/>
    <n v="0"/>
    <n v="0"/>
    <n v="0"/>
    <n v="2308189.6551999999"/>
    <n v="5129310.3448000001"/>
    <n v="0"/>
    <n v="0"/>
    <s v="    "/>
    <s v="    "/>
    <s v="Yes"/>
    <s v="49.5"/>
    <s v="MassDOT"/>
    <s v="HWY"/>
    <n v="2"/>
    <s v="No"/>
    <s v="Highway | Roadway Reconstruction"/>
    <s v="2 | Modernization"/>
    <s v="T055"/>
    <d v="2024-03-04T06:31:47"/>
    <x v="3"/>
    <x v="0"/>
  </r>
  <r>
    <s v="Design"/>
    <n v="608424"/>
    <s v=""/>
    <s v="TEMPLETON- RECONSTRUCTION OF ROUTE 68, FROM KING PHILLIP TRAIL (ROUTE 202) NORTH TO THE PHILLIPSTON TOWN LINE (2.65 MILES)"/>
    <s v="2"/>
    <s v="STIP"/>
    <s v=" "/>
    <x v="0"/>
    <x v="0"/>
    <s v="TEMPLETON"/>
    <s v="Montachusett"/>
    <x v="3"/>
    <s v="Roadway Reconstruction"/>
    <s v="Design"/>
    <s v="75C"/>
    <d v="2026-01-10T00:00:00"/>
    <s v="2026"/>
    <n v="0"/>
    <d v="2026-06-09T00:00:00"/>
    <d v="2026-08-08T00:00:00"/>
    <d v="2029-03-05T00:00:00"/>
    <n v="1000"/>
    <s v="100% STATE"/>
    <s v="NFA - Site Specific"/>
    <s v="NFA"/>
    <n v="0"/>
    <n v="0"/>
    <n v="0"/>
    <n v="126000"/>
    <n v="0"/>
    <n v="126000"/>
    <n v="0"/>
    <n v="0"/>
    <n v="0"/>
    <n v="0"/>
    <n v="0"/>
    <n v="43312.5"/>
    <n v="47250"/>
    <n v="35437.5"/>
    <n v="0"/>
    <n v="0"/>
    <n v="0"/>
    <s v="    "/>
    <s v="    "/>
    <s v="Yes"/>
    <s v="23"/>
    <s v="Municipal"/>
    <s v="HWY"/>
    <n v="3"/>
    <s v="No"/>
    <s v="Highway | Roadway Reconstruction"/>
    <s v="2 | Modernization"/>
    <s v="T055"/>
    <d v="2024-03-04T06:31:47"/>
    <x v="10"/>
    <x v="1"/>
  </r>
  <r>
    <s v="Design"/>
    <n v="608424"/>
    <s v=""/>
    <s v="TEMPLETON- RECONSTRUCTION OF ROUTE 68, FROM KING PHILLIP TRAIL (ROUTE 202) NORTH TO THE PHILLIPSTON TOWN LINE (2.65 MILES)"/>
    <s v="2"/>
    <s v="STIP"/>
    <s v=" "/>
    <x v="0"/>
    <x v="0"/>
    <s v="TEMPLETON"/>
    <s v="Montachusett"/>
    <x v="3"/>
    <s v="Roadway Reconstruction"/>
    <s v="Design"/>
    <s v="75C"/>
    <d v="2026-01-10T00:00:00"/>
    <s v="2026"/>
    <n v="0"/>
    <d v="2026-06-09T00:00:00"/>
    <d v="2026-08-08T00:00:00"/>
    <d v="2029-03-05T00:00:00"/>
    <n v="1000"/>
    <s v="FEDERAL AID"/>
    <s v="FA - Surface Trans. Block Grant (STBG)"/>
    <s v="STBG"/>
    <n v="0.8"/>
    <n v="0"/>
    <n v="0"/>
    <n v="10897167.4858"/>
    <n v="0"/>
    <n v="10897167.4858"/>
    <n v="0"/>
    <n v="0"/>
    <n v="0"/>
    <n v="0"/>
    <n v="0"/>
    <n v="3745901.3232"/>
    <n v="4086437.8072000002"/>
    <n v="3064828.3553999998"/>
    <n v="0"/>
    <n v="0"/>
    <n v="0"/>
    <s v="    "/>
    <s v="    "/>
    <s v="Yes"/>
    <s v="23"/>
    <s v="Municipal"/>
    <s v="HWY"/>
    <n v="3"/>
    <s v="No"/>
    <s v="Highway | Roadway Reconstruction"/>
    <s v="2 | Modernization"/>
    <s v="T055"/>
    <d v="2024-03-04T06:31:47"/>
    <x v="10"/>
    <x v="0"/>
  </r>
  <r>
    <s v="Construction"/>
    <n v="608432"/>
    <s v="120184"/>
    <s v="RUTLAND- RECONSTRUCTION OF ROUTE 56 (POMMOGUSSETT ROAD)"/>
    <s v="3"/>
    <s v="BDBA, STIP"/>
    <s v=" "/>
    <x v="0"/>
    <x v="0"/>
    <s v="RUTLAND"/>
    <s v="Central Mass"/>
    <x v="3"/>
    <s v="Roadway Reconstruction"/>
    <s v="Active"/>
    <s v=""/>
    <d v="2022-09-10T00:00:00"/>
    <s v="2022"/>
    <n v="1"/>
    <d v="2022-12-09T00:00:00"/>
    <d v="2023-02-07T00:00:00"/>
    <d v="2025-09-04T00:00:00"/>
    <n v="1000"/>
    <s v="100% STATE"/>
    <s v="NFA - Site Specific"/>
    <s v="NFA"/>
    <n v="0"/>
    <n v="3748"/>
    <n v="3212"/>
    <n v="74252"/>
    <n v="4255.2623000000003"/>
    <n v="4255.2623999999996"/>
    <n v="1407.3824999999999"/>
    <n v="5155.3824999999997"/>
    <n v="4619.3824999999997"/>
    <n v="2649.1905999999999"/>
    <n v="198.6893"/>
    <n v="0"/>
    <n v="0"/>
    <n v="0"/>
    <n v="69996.737599999993"/>
    <n v="0"/>
    <n v="0"/>
    <s v="    "/>
    <s v="    "/>
    <s v="Yes"/>
    <s v="38.5"/>
    <s v="Municipal"/>
    <s v="HWY"/>
    <n v="2"/>
    <s v="No"/>
    <s v="Highway | Roadway Reconstruction"/>
    <s v="2 | Modernization"/>
    <s v="T055"/>
    <d v="2024-03-04T06:31:47"/>
    <x v="7"/>
    <x v="1"/>
  </r>
  <r>
    <s v="Construction"/>
    <n v="608432"/>
    <s v="120184"/>
    <s v="RUTLAND- RECONSTRUCTION OF ROUTE 56 (POMMOGUSSETT ROAD)"/>
    <s v="3"/>
    <s v="BDBA, STIP"/>
    <s v=" "/>
    <x v="0"/>
    <x v="0"/>
    <s v="RUTLAND"/>
    <s v="Central Mass"/>
    <x v="3"/>
    <s v="Roadway Reconstruction"/>
    <s v="Active"/>
    <s v=""/>
    <d v="2022-09-10T00:00:00"/>
    <s v="2022"/>
    <n v="1"/>
    <d v="2022-12-09T00:00:00"/>
    <d v="2023-02-07T00:00:00"/>
    <d v="2025-09-04T00:00:00"/>
    <n v="1000"/>
    <s v="FEDERAL AID"/>
    <s v="FA - Surface Trans. Block Grant (STBG)"/>
    <s v="STBG"/>
    <n v="0.8"/>
    <n v="4431831.68"/>
    <n v="3022803.31"/>
    <n v="2596234.7200000002"/>
    <n v="2565744.7376999999"/>
    <n v="2565744.7376000001"/>
    <n v="848592.61750000005"/>
    <n v="5280424.2975000003"/>
    <n v="3871395.9275000002"/>
    <n v="1597350.8093999999"/>
    <n v="119801.3107"/>
    <n v="0"/>
    <n v="0"/>
    <n v="0"/>
    <n v="30489.982400000001"/>
    <n v="0"/>
    <n v="0"/>
    <s v="    "/>
    <s v="    "/>
    <s v="Yes"/>
    <s v="38.5"/>
    <s v="Municipal"/>
    <s v="HWY"/>
    <n v="2"/>
    <s v="No"/>
    <s v="Highway | Roadway Reconstruction"/>
    <s v="2 | Modernization"/>
    <s v="T055"/>
    <d v="2024-03-04T06:31:47"/>
    <x v="7"/>
    <x v="0"/>
  </r>
  <r>
    <s v="Design"/>
    <n v="608433"/>
    <s v=""/>
    <s v="WEBSTER- INTERSECTION IMPROVEMENTS AT I-395 RAMPS (EXIT 3) AT ROUTE 16 (EAST MAIN STREET) AND SUTTON ROAD"/>
    <s v="3"/>
    <s v="STIP"/>
    <s v=" "/>
    <x v="0"/>
    <x v="0"/>
    <s v="WEBSTER"/>
    <s v="Central Mass"/>
    <x v="11"/>
    <s v="Intersection &amp; Safety"/>
    <s v="Design"/>
    <s v="100C"/>
    <d v="2024-06-29T00:00:00"/>
    <s v="2024"/>
    <n v="0"/>
    <d v="2024-11-26T00:00:00"/>
    <d v="2025-01-25T00:00:00"/>
    <d v="2027-01-16T00:00:00"/>
    <n v="781"/>
    <s v="FEDERAL AID"/>
    <s v="FA - Congestion Mitigation/Air Quality (CMAQ)"/>
    <s v="CMQ"/>
    <n v="0.8"/>
    <n v="0"/>
    <n v="0"/>
    <n v="1724158.656"/>
    <n v="0"/>
    <n v="1724158.656"/>
    <n v="0"/>
    <n v="0"/>
    <n v="0"/>
    <n v="413798.07740000001"/>
    <n v="827596.15489999996"/>
    <n v="482764.42369999998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4-03-04T06:31:47"/>
    <x v="7"/>
    <x v="0"/>
  </r>
  <r>
    <s v="Design"/>
    <n v="608433"/>
    <s v=""/>
    <s v="WEBSTER- INTERSECTION IMPROVEMENTS AT I-395 RAMPS (EXIT 3) AT ROUTE 16 (EAST MAIN STREET) AND SUTTON ROAD"/>
    <s v="3"/>
    <s v="STIP"/>
    <s v=" "/>
    <x v="0"/>
    <x v="0"/>
    <s v="WEBSTER"/>
    <s v="Central Mass"/>
    <x v="11"/>
    <s v="Intersection &amp; Safety"/>
    <s v="Design"/>
    <s v="100C"/>
    <d v="2024-06-29T00:00:00"/>
    <s v="2024"/>
    <n v="0"/>
    <d v="2024-11-26T00:00:00"/>
    <d v="2025-01-25T00:00:00"/>
    <d v="2027-01-16T00:00:00"/>
    <n v="781"/>
    <s v="FEDERAL AID"/>
    <s v="FA - Hwy Safety Improvement Prgm (HSIP)"/>
    <s v="HSIP"/>
    <n v="0.9"/>
    <n v="0"/>
    <n v="0"/>
    <n v="7756634.8870000001"/>
    <n v="0"/>
    <n v="7756634.8870999999"/>
    <n v="0"/>
    <n v="0"/>
    <n v="0"/>
    <n v="1861592.3729000001"/>
    <n v="3723184.7458000001"/>
    <n v="2171857.7683999999"/>
    <n v="0"/>
    <n v="0"/>
    <n v="-1E-4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4-03-04T06:31:47"/>
    <x v="7"/>
    <x v="0"/>
  </r>
  <r>
    <s v="Design"/>
    <n v="608433"/>
    <s v=""/>
    <s v="WEBSTER- INTERSECTION IMPROVEMENTS AT I-395 RAMPS (EXIT 3) AT ROUTE 16 (EAST MAIN STREET) AND SUTTON ROAD"/>
    <s v="3"/>
    <s v="STIP"/>
    <s v=" "/>
    <x v="0"/>
    <x v="0"/>
    <s v="WEBSTER"/>
    <s v="Central Mass"/>
    <x v="11"/>
    <s v="Intersection &amp; Safety"/>
    <s v="Design"/>
    <s v="100C"/>
    <d v="2024-06-29T00:00:00"/>
    <s v="2024"/>
    <n v="0"/>
    <d v="2024-11-26T00:00:00"/>
    <d v="2025-01-25T00:00:00"/>
    <d v="2027-01-16T00:00:00"/>
    <n v="781"/>
    <s v="100% STATE"/>
    <s v="NFA - Site Specific"/>
    <s v="NFA"/>
    <n v="0"/>
    <n v="0"/>
    <n v="0"/>
    <n v="166409.18"/>
    <n v="0"/>
    <n v="166409.18"/>
    <n v="0"/>
    <n v="0"/>
    <n v="0"/>
    <n v="39938.203200000004"/>
    <n v="79876.406400000007"/>
    <n v="46594.570399999997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4-03-04T06:31:47"/>
    <x v="7"/>
    <x v="1"/>
  </r>
  <r>
    <s v="Design"/>
    <n v="608433"/>
    <s v=""/>
    <s v="WEBSTER- INTERSECTION IMPROVEMENTS AT I-395 RAMPS (EXIT 3) AT ROUTE 16 (EAST MAIN STREET) AND SUTTON ROAD"/>
    <s v="3"/>
    <s v="STIP"/>
    <s v=" "/>
    <x v="0"/>
    <x v="0"/>
    <s v="WEBSTER"/>
    <s v="Central Mass"/>
    <x v="11"/>
    <s v="Intersection &amp; Safety"/>
    <s v="Design"/>
    <s v="100C"/>
    <d v="2024-06-29T00:00:00"/>
    <s v="2024"/>
    <n v="0"/>
    <d v="2024-11-26T00:00:00"/>
    <d v="2025-01-25T00:00:00"/>
    <d v="2027-01-16T00:00:00"/>
    <n v="781"/>
    <s v="FEDERAL AID"/>
    <s v="FA - Surface Trans. Block Grant (STBG)"/>
    <s v="STBG"/>
    <n v="0.8"/>
    <n v="0"/>
    <n v="0"/>
    <n v="4703886"/>
    <n v="0"/>
    <n v="4703886"/>
    <n v="0"/>
    <n v="0"/>
    <n v="0"/>
    <n v="1128932.6399999999"/>
    <n v="2257865.2799999998"/>
    <n v="1317088.08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4-03-04T06:31:47"/>
    <x v="7"/>
    <x v="0"/>
  </r>
  <r>
    <s v="Design"/>
    <n v="608436"/>
    <s v=""/>
    <s v="ASHLAND- REHABILITATION AND RAIL CROSSING IMPROVEMENTS ON CHERRY STREET"/>
    <s v="3"/>
    <s v="H-Risk, STIP"/>
    <s v=" "/>
    <x v="0"/>
    <x v="0"/>
    <s v="ASHLAND"/>
    <s v="Boston Region"/>
    <x v="8"/>
    <s v=""/>
    <s v="Design"/>
    <s v="25C"/>
    <d v="2025-07-05T00:00:00"/>
    <s v="2025"/>
    <n v="0"/>
    <d v="2025-12-02T00:00:00"/>
    <d v="2026-01-31T00:00:00"/>
    <d v="2026-08-29T00:00:00"/>
    <n v="270"/>
    <s v="FEDERAL AID"/>
    <s v="FA - Other Federal Aid (100%)"/>
    <s v="FED"/>
    <n v="1"/>
    <n v="0"/>
    <n v="0"/>
    <n v="919215.15760000004"/>
    <n v="0"/>
    <n v="919215.15760000004"/>
    <n v="0"/>
    <n v="0"/>
    <n v="0"/>
    <n v="0"/>
    <n v="689411.36820000003"/>
    <n v="229803.78940000001"/>
    <n v="0"/>
    <n v="0"/>
    <n v="0"/>
    <n v="0"/>
    <n v="0"/>
    <s v="    "/>
    <s v="    "/>
    <s v="Yes"/>
    <s v="23"/>
    <s v="Municipal"/>
    <s v="HWY"/>
    <n v="2"/>
    <s v="No"/>
    <s v="Highway | Roadway Reconstruction"/>
    <s v="2 | Modernization"/>
    <s v="T055"/>
    <d v="2024-03-04T06:31:47"/>
    <x v="1"/>
    <x v="0"/>
  </r>
  <r>
    <s v="Design"/>
    <n v="608436"/>
    <s v=""/>
    <s v="ASHLAND- REHABILITATION AND RAIL CROSSING IMPROVEMENTS ON CHERRY STREET"/>
    <s v="3"/>
    <s v="H-Risk, STIP"/>
    <s v=" "/>
    <x v="0"/>
    <x v="0"/>
    <s v="ASHLAND"/>
    <s v="Boston Region"/>
    <x v="8"/>
    <s v=""/>
    <s v="Design"/>
    <s v="25C"/>
    <d v="2025-07-05T00:00:00"/>
    <s v="2025"/>
    <n v="0"/>
    <d v="2025-12-02T00:00:00"/>
    <d v="2026-01-31T00:00:00"/>
    <d v="2026-08-29T00:00:00"/>
    <n v="270"/>
    <s v="100% STATE"/>
    <s v="NFA - Site Specific"/>
    <s v="NFA"/>
    <n v="0"/>
    <n v="0"/>
    <n v="0"/>
    <n v="12000"/>
    <n v="0"/>
    <n v="12000"/>
    <n v="0"/>
    <n v="0"/>
    <n v="0"/>
    <n v="0"/>
    <n v="9000"/>
    <n v="3000"/>
    <n v="0"/>
    <n v="0"/>
    <n v="0"/>
    <n v="0"/>
    <n v="0"/>
    <s v="    "/>
    <s v="    "/>
    <s v="Yes"/>
    <s v="23"/>
    <s v="Municipal"/>
    <s v="HWY"/>
    <n v="2"/>
    <s v="No"/>
    <s v="Highway | Roadway Reconstruction"/>
    <s v="2 | Modernization"/>
    <s v="T055"/>
    <d v="2024-03-04T06:31:47"/>
    <x v="1"/>
    <x v="1"/>
  </r>
  <r>
    <s v="Construction"/>
    <n v="608443"/>
    <s v="120176"/>
    <s v="LITTLETON- AYER- INTERSECTION IMPROVEMENTS ON ROUTE 2A AT WILLOW ROAD AND BRUCE STREET"/>
    <s v="3"/>
    <s v="BDBA, STIP"/>
    <s v=" "/>
    <x v="0"/>
    <x v="0"/>
    <s v="AYER - LITTLETON"/>
    <s v="Boston Region, Montachusett"/>
    <x v="11"/>
    <s v="Intersection &amp; Safety"/>
    <s v="Active"/>
    <s v=""/>
    <d v="2022-09-10T00:00:00"/>
    <s v="2022"/>
    <n v="1"/>
    <d v="2022-11-07T00:00:00"/>
    <d v="2023-01-06T00:00:00"/>
    <d v="2024-05-17T00:00:00"/>
    <n v="557"/>
    <s v="FEDERAL AID"/>
    <s v="FA - Hwy Safety Improvement Prgm (HSIP)"/>
    <s v="HSIP"/>
    <n v="0.9"/>
    <n v="356454.63"/>
    <n v="173581.59"/>
    <n v="828066.65"/>
    <n v="294039.35100000002"/>
    <n v="294039.35100000002"/>
    <n v="294039.35100000002"/>
    <n v="650493.98100000003"/>
    <n v="467620.94099999999"/>
    <n v="0"/>
    <n v="0"/>
    <n v="0"/>
    <n v="0"/>
    <n v="0"/>
    <n v="534027.299"/>
    <n v="0"/>
    <n v="0"/>
    <s v="    "/>
    <s v="    "/>
    <s v="Yes"/>
    <s v="46.5"/>
    <s v="MassDOT"/>
    <s v="HWY"/>
    <n v="3"/>
    <s v="No"/>
    <s v="Highway | Intersection Improvements"/>
    <s v="2 | Modernization"/>
    <s v="T056"/>
    <d v="2024-03-04T06:31:47"/>
    <x v="0"/>
    <x v="0"/>
  </r>
  <r>
    <s v="Construction"/>
    <n v="608443"/>
    <s v="120176"/>
    <s v="LITTLETON- AYER- INTERSECTION IMPROVEMENTS ON ROUTE 2A AT WILLOW ROAD AND BRUCE STREET"/>
    <s v="3"/>
    <s v="BDBA, STIP"/>
    <s v=" "/>
    <x v="0"/>
    <x v="0"/>
    <s v="AYER - LITTLETON"/>
    <s v="Boston Region, Montachusett"/>
    <x v="11"/>
    <s v="Intersection &amp; Safety"/>
    <s v="Active"/>
    <s v=""/>
    <d v="2022-09-10T00:00:00"/>
    <s v="2022"/>
    <n v="1"/>
    <d v="2022-11-07T00:00:00"/>
    <d v="2023-01-06T00:00:00"/>
    <d v="2024-05-17T00:00:00"/>
    <n v="557"/>
    <s v="100% STATE"/>
    <s v="NFA - Site Specific"/>
    <s v="NFA"/>
    <n v="0"/>
    <n v="3069.21"/>
    <n v="2837.37"/>
    <n v="53000.79"/>
    <n v="21259.394400000001"/>
    <n v="21259.394400000001"/>
    <n v="21259.394400000001"/>
    <n v="24328.6044"/>
    <n v="24096.7644"/>
    <n v="0"/>
    <n v="0"/>
    <n v="0"/>
    <n v="0"/>
    <n v="0"/>
    <n v="31741.3956"/>
    <n v="0"/>
    <n v="0"/>
    <s v="    "/>
    <s v="    "/>
    <s v="Yes"/>
    <s v="46.5"/>
    <s v="MassDOT"/>
    <s v="HWY"/>
    <n v="3"/>
    <s v="No"/>
    <s v="Highway | Intersection Improvements"/>
    <s v="2 | Modernization"/>
    <s v="T056"/>
    <d v="2024-03-04T06:31:47"/>
    <x v="0"/>
    <x v="1"/>
  </r>
  <r>
    <s v="Construction"/>
    <n v="608443"/>
    <s v="120176"/>
    <s v="LITTLETON- AYER- INTERSECTION IMPROVEMENTS ON ROUTE 2A AT WILLOW ROAD AND BRUCE STREET"/>
    <s v="3"/>
    <s v="BDBA, STIP"/>
    <s v=" "/>
    <x v="0"/>
    <x v="0"/>
    <s v="AYER - LITTLETON"/>
    <s v="Boston Region, Montachusett"/>
    <x v="11"/>
    <s v="Intersection &amp; Safety"/>
    <s v="Active"/>
    <s v=""/>
    <d v="2022-09-10T00:00:00"/>
    <s v="2022"/>
    <n v="1"/>
    <d v="2022-11-07T00:00:00"/>
    <d v="2023-01-06T00:00:00"/>
    <d v="2024-05-17T00:00:00"/>
    <n v="557"/>
    <s v="FEDERAL AID"/>
    <s v="FA - Surface Trans. Block Grant (STBG)"/>
    <s v="STBG"/>
    <n v="0.8"/>
    <n v="1252584.46"/>
    <n v="978517.12"/>
    <n v="1063458.02"/>
    <n v="484701.25459999999"/>
    <n v="484701.25459999999"/>
    <n v="484701.25459999999"/>
    <n v="1737285.7146000001"/>
    <n v="1463218.3746"/>
    <n v="0"/>
    <n v="0"/>
    <n v="0"/>
    <n v="0"/>
    <n v="0"/>
    <n v="578756.76540000003"/>
    <n v="0"/>
    <n v="0"/>
    <s v="    "/>
    <s v="    "/>
    <s v="Yes"/>
    <s v="46.5"/>
    <s v="MassDOT"/>
    <s v="HWY"/>
    <n v="3"/>
    <s v="No"/>
    <s v="Highway | Intersection Improvements"/>
    <s v="2 | Modernization"/>
    <s v="T056"/>
    <d v="2024-03-04T06:31:47"/>
    <x v="0"/>
    <x v="0"/>
  </r>
  <r>
    <s v="Design"/>
    <n v="608456"/>
    <s v=""/>
    <s v="UPTON- CULVERT REPLACEMENT, MILFORD STREET (ROUTE 140) OVER UNNAMED TRIBUTARY TO CENTER BROOK"/>
    <s v="3"/>
    <s v="STIP"/>
    <s v=" "/>
    <x v="0"/>
    <x v="0"/>
    <s v="UPTON"/>
    <s v="Central Mass"/>
    <x v="25"/>
    <s v=""/>
    <s v="Design"/>
    <s v="25C"/>
    <d v="2026-01-10T00:00:00"/>
    <s v="2026"/>
    <n v="0"/>
    <d v="2026-06-09T00:00:00"/>
    <d v="2026-08-08T00:00:00"/>
    <d v="2028-05-09T00:00:00"/>
    <n v="700"/>
    <s v="100% STATE"/>
    <s v="NFA - Site Specific"/>
    <s v="NFA"/>
    <n v="0"/>
    <n v="0"/>
    <n v="0"/>
    <n v="25736"/>
    <n v="0"/>
    <n v="25736"/>
    <n v="0"/>
    <n v="0"/>
    <n v="0"/>
    <n v="0"/>
    <n v="0"/>
    <n v="12868"/>
    <n v="12868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7"/>
    <x v="1"/>
  </r>
  <r>
    <s v="Design"/>
    <n v="608456"/>
    <s v=""/>
    <s v="UPTON- CULVERT REPLACEMENT, MILFORD STREET (ROUTE 140) OVER UNNAMED TRIBUTARY TO CENTER BROOK"/>
    <s v="3"/>
    <s v="STIP"/>
    <s v=" "/>
    <x v="0"/>
    <x v="0"/>
    <s v="UPTON"/>
    <s v="Central Mass"/>
    <x v="25"/>
    <s v=""/>
    <s v="Design"/>
    <s v="25C"/>
    <d v="2026-01-10T00:00:00"/>
    <s v="2026"/>
    <n v="0"/>
    <d v="2026-06-09T00:00:00"/>
    <d v="2026-08-08T00:00:00"/>
    <d v="2028-05-09T00:00:00"/>
    <n v="700"/>
    <s v="FEDERAL AID"/>
    <s v="FA - Surface Trans. Block Grant (STBG)"/>
    <s v="STBG"/>
    <n v="0.8"/>
    <n v="0"/>
    <n v="0"/>
    <n v="1586056.08"/>
    <n v="0"/>
    <n v="1586056.08"/>
    <n v="0"/>
    <n v="0"/>
    <n v="0"/>
    <n v="0"/>
    <n v="0"/>
    <n v="793028.04"/>
    <n v="793028.04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7"/>
    <x v="0"/>
  </r>
  <r>
    <s v="Design"/>
    <n v="608460"/>
    <s v=""/>
    <s v="HADLEY- BRIDGE REPLACEMENT, H-01-005, BAY ROAD (ROUTE 47) OVER THE FORT RIVER"/>
    <s v="2"/>
    <s v="BR ON, STIP"/>
    <s v=" "/>
    <x v="0"/>
    <x v="0"/>
    <s v="HADLEY"/>
    <s v="Pioneer Valley"/>
    <x v="1"/>
    <s v="Bridge Repair &amp; Replacement"/>
    <s v="Design"/>
    <s v="FINAL"/>
    <d v="2024-10-01T00:00:00"/>
    <s v="2025"/>
    <n v="0"/>
    <d v="2025-02-28T00:00:00"/>
    <d v="2025-04-29T00:00:00"/>
    <d v="2027-02-18T00:00:00"/>
    <n v="720"/>
    <s v="100% STATE"/>
    <s v="NFA - Site Specific"/>
    <s v="NFA"/>
    <n v="0"/>
    <n v="0"/>
    <n v="0"/>
    <n v="110000"/>
    <n v="0"/>
    <n v="110000"/>
    <n v="0"/>
    <n v="0"/>
    <n v="0"/>
    <n v="14347.8261"/>
    <n v="57391.304300000003"/>
    <n v="38260.869599999998"/>
    <n v="0"/>
    <n v="0"/>
    <n v="0"/>
    <n v="0"/>
    <n v="0"/>
    <s v="    "/>
    <s v="    "/>
    <s v="Yes"/>
    <s v="0"/>
    <s v="MassDOT"/>
    <s v="HWY"/>
    <n v="2"/>
    <s v="No"/>
    <s v="Highway | Bridge"/>
    <s v="1 | Reliability"/>
    <s v="T070"/>
    <d v="2024-03-04T06:31:47"/>
    <x v="3"/>
    <x v="1"/>
  </r>
  <r>
    <s v="Design"/>
    <n v="608460"/>
    <s v=""/>
    <s v="HADLEY- BRIDGE REPLACEMENT, H-01-005, BAY ROAD (ROUTE 47) OVER THE FORT RIVER"/>
    <s v="2"/>
    <s v="BR ON, STIP"/>
    <s v=" "/>
    <x v="0"/>
    <x v="0"/>
    <s v="HADLEY"/>
    <s v="Pioneer Valley"/>
    <x v="1"/>
    <s v="Bridge Repair &amp; Replacement"/>
    <s v="Design"/>
    <s v="FINAL"/>
    <d v="2024-10-01T00:00:00"/>
    <s v="2025"/>
    <n v="0"/>
    <d v="2025-02-28T00:00:00"/>
    <d v="2025-04-29T00:00:00"/>
    <d v="2027-02-18T00:00:00"/>
    <n v="720"/>
    <s v="FEDERAL AID"/>
    <s v="FA - Ntl. Hwy Perform. Prgm (NHPP) - On-System Bridge"/>
    <s v="NHPP"/>
    <n v="0.8"/>
    <n v="0"/>
    <n v="0"/>
    <n v="6192824.9139999999"/>
    <n v="0"/>
    <n v="6192824.9139999999"/>
    <n v="0"/>
    <n v="0"/>
    <n v="0"/>
    <n v="807759.77139999997"/>
    <n v="3231039.0855999999"/>
    <n v="2154026.057"/>
    <n v="0"/>
    <n v="0"/>
    <n v="0"/>
    <n v="0"/>
    <n v="0"/>
    <s v="    "/>
    <s v="    "/>
    <s v="Yes"/>
    <s v="0"/>
    <s v="MassDOT"/>
    <s v="HWY"/>
    <n v="2"/>
    <s v="No"/>
    <s v="Highway | Bridge"/>
    <s v="1 | Reliability"/>
    <s v="T070"/>
    <d v="2024-03-04T06:31:47"/>
    <x v="3"/>
    <x v="0"/>
  </r>
  <r>
    <s v="Design"/>
    <n v="608466"/>
    <s v=""/>
    <s v="GRANBY- RESURFACING AND RELATED WORK ON ROUTE 202 FROM KENDALL STREET TO SCHOOL STREET"/>
    <s v="2"/>
    <s v="STIP"/>
    <s v=" "/>
    <x v="0"/>
    <x v="0"/>
    <s v="GRANBY"/>
    <s v="Pioneer Valley"/>
    <x v="22"/>
    <s v=""/>
    <s v="Design"/>
    <s v="25C"/>
    <d v="2027-02-06T00:00:00"/>
    <s v="2027"/>
    <n v="0"/>
    <d v="2027-07-06T00:00:00"/>
    <d v="2027-09-04T00:00:00"/>
    <d v="2029-02-25T00:00:00"/>
    <n v="600"/>
    <s v="100% STATE"/>
    <s v="NFA - Site Specific"/>
    <s v="NFA"/>
    <n v="0"/>
    <n v="0"/>
    <n v="0"/>
    <n v="83586.78"/>
    <n v="0"/>
    <n v="83586.78"/>
    <n v="0"/>
    <n v="0"/>
    <n v="0"/>
    <n v="0"/>
    <n v="0"/>
    <n v="0"/>
    <n v="46437.1"/>
    <n v="37149.68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3"/>
    <x v="1"/>
  </r>
  <r>
    <s v="Design"/>
    <n v="608466"/>
    <s v=""/>
    <s v="GRANBY- RESURFACING AND RELATED WORK ON ROUTE 202 FROM KENDALL STREET TO SCHOOL STREET"/>
    <s v="2"/>
    <s v="STIP"/>
    <s v=" "/>
    <x v="0"/>
    <x v="0"/>
    <s v="GRANBY"/>
    <s v="Pioneer Valley"/>
    <x v="22"/>
    <s v=""/>
    <s v="Design"/>
    <s v="25C"/>
    <d v="2027-02-06T00:00:00"/>
    <s v="2027"/>
    <n v="0"/>
    <d v="2027-07-06T00:00:00"/>
    <d v="2027-09-04T00:00:00"/>
    <d v="2029-02-25T00:00:00"/>
    <n v="600"/>
    <s v="FEDERAL AID"/>
    <s v="FA - Ntl. Hwy Perform. Prgm (NHPP) - NHS"/>
    <s v="NHPP"/>
    <n v="0.8"/>
    <n v="0"/>
    <n v="0"/>
    <n v="4311315.2050999999"/>
    <n v="0"/>
    <n v="4311315.2050999999"/>
    <n v="0"/>
    <n v="0"/>
    <n v="0"/>
    <n v="0"/>
    <n v="0"/>
    <n v="0"/>
    <n v="2395175.1139000002"/>
    <n v="1916140.0911999999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3"/>
    <x v="0"/>
  </r>
  <r>
    <s v="Construction"/>
    <n v="608467"/>
    <s v="114659"/>
    <s v="MARLBOROUGH- RESURFACING AND RELATED WORK ON ROUTE 20"/>
    <s v="3"/>
    <s v="BDBA, NHS, PODI, STIP"/>
    <s v=" "/>
    <x v="0"/>
    <x v="0"/>
    <s v="MARLBOROUGH"/>
    <s v="Boston Region"/>
    <x v="22"/>
    <s v=""/>
    <s v="Active"/>
    <s v=""/>
    <d v="2021-05-29T00:00:00"/>
    <s v="2021"/>
    <n v="1"/>
    <d v="2021-10-18T00:00:00"/>
    <d v="2021-12-17T00:00:00"/>
    <d v="2025-06-15T00:00:00"/>
    <n v="1336"/>
    <s v="100% STATE"/>
    <s v="NFA - Site Specific"/>
    <s v="NFA"/>
    <n v="0"/>
    <n v="6021.03"/>
    <n v="2451.9"/>
    <n v="273224.96999999997"/>
    <n v="124661.7271"/>
    <n v="124661.7271"/>
    <n v="37860.444799999997"/>
    <n v="43881.474800000004"/>
    <n v="40312.344799999999"/>
    <n v="86801.282300000006"/>
    <n v="0"/>
    <n v="0"/>
    <n v="0"/>
    <n v="0"/>
    <n v="148563.24290000001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1"/>
  </r>
  <r>
    <s v="Construction"/>
    <n v="608467"/>
    <s v="114659"/>
    <s v="MARLBOROUGH- RESURFACING AND RELATED WORK ON ROUTE 20"/>
    <s v="3"/>
    <s v="BDBA, NHS, PODI, STIP"/>
    <s v=" "/>
    <x v="0"/>
    <x v="0"/>
    <s v="MARLBOROUGH"/>
    <s v="Boston Region"/>
    <x v="22"/>
    <s v=""/>
    <s v="Active"/>
    <s v=""/>
    <d v="2021-05-29T00:00:00"/>
    <s v="2021"/>
    <n v="1"/>
    <d v="2021-10-18T00:00:00"/>
    <d v="2021-12-17T00:00:00"/>
    <d v="2025-06-15T00:00:00"/>
    <n v="1336"/>
    <s v="FEDERAL AID"/>
    <s v="FA - Ntl. Hwy Perform. Prgm (NHPP) - NHS"/>
    <s v="NHPP"/>
    <n v="0.8"/>
    <n v="4763247.43"/>
    <n v="1667631.48"/>
    <n v="6450327.6200000001"/>
    <n v="2943543.8670999999"/>
    <n v="2943543.8672000002"/>
    <n v="893970.28799999994"/>
    <n v="5657217.7180000003"/>
    <n v="2561601.7680000002"/>
    <n v="2049573.5792"/>
    <n v="0"/>
    <n v="0"/>
    <n v="0"/>
    <n v="0"/>
    <n v="3506783.7527999999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0"/>
  </r>
  <r>
    <s v="Construction"/>
    <n v="608467"/>
    <s v="114659"/>
    <s v="MARLBOROUGH- RESURFACING AND RELATED WORK ON ROUTE 20"/>
    <s v="3"/>
    <s v="BDBA, NHS, PODI, STIP"/>
    <s v=" "/>
    <x v="0"/>
    <x v="0"/>
    <s v="MARLBOROUGH"/>
    <s v="Boston Region"/>
    <x v="22"/>
    <s v=""/>
    <s v="Active"/>
    <s v=""/>
    <d v="2021-05-29T00:00:00"/>
    <s v="2021"/>
    <n v="1"/>
    <d v="2021-10-18T00:00:00"/>
    <d v="2021-12-17T00:00:00"/>
    <d v="2025-06-15T00:00:00"/>
    <n v="1336"/>
    <s v="100% STATE"/>
    <s v="NFA - NHS Non-Interstate Paving"/>
    <s v="NFA"/>
    <n v="0"/>
    <n v="1077181.4399999999"/>
    <n v="958311.87"/>
    <n v="2759161.06"/>
    <n v="1195794.4058000001"/>
    <n v="1195794.4058000001"/>
    <n v="363169.2672"/>
    <n v="1440350.7072000001"/>
    <n v="1321481.1372"/>
    <n v="832625.13859999995"/>
    <n v="0"/>
    <n v="0"/>
    <n v="0"/>
    <n v="0"/>
    <n v="1563366.6542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1"/>
  </r>
  <r>
    <s v="Complete"/>
    <n v="608469"/>
    <s v="109680"/>
    <s v="BOURNE- PLYMOUTH- PAVEMENT PRESERVATION AND RELATED WORK ON ROUTE 3"/>
    <s v="5"/>
    <s v="NHS, STIP-AI"/>
    <s v=" "/>
    <x v="0"/>
    <x v="0"/>
    <s v="BOURNE - PLYMOUTH"/>
    <s v="Cape Cod, Old Colony"/>
    <x v="22"/>
    <s v=""/>
    <s v="Full Beneficial Use"/>
    <s v=""/>
    <d v="2019-09-14T00:00:00"/>
    <s v="2019"/>
    <n v="1"/>
    <d v="2020-05-14T00:00:00"/>
    <d v="2020-07-13T00:00:00"/>
    <d v="2022-10-31T00:00:00"/>
    <n v="900"/>
    <s v="100% STATE"/>
    <s v="NFA - Site Specific"/>
    <s v="NFA"/>
    <n v="0"/>
    <n v="185006.1"/>
    <n v="0"/>
    <n v="145953.9"/>
    <n v="0"/>
    <n v="0"/>
    <n v="0"/>
    <n v="185006.1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0"/>
    <x v="1"/>
  </r>
  <r>
    <s v="Complete"/>
    <n v="608469"/>
    <s v="109680"/>
    <s v="BOURNE- PLYMOUTH- PAVEMENT PRESERVATION AND RELATED WORK ON ROUTE 3"/>
    <s v="5"/>
    <s v="NHS, STIP-AI"/>
    <s v=" "/>
    <x v="0"/>
    <x v="0"/>
    <s v="BOURNE - PLYMOUTH"/>
    <s v="Cape Cod, Old Colony"/>
    <x v="22"/>
    <s v=""/>
    <s v="Full Beneficial Use"/>
    <s v=""/>
    <d v="2019-09-14T00:00:00"/>
    <s v="2019"/>
    <n v="1"/>
    <d v="2020-05-14T00:00:00"/>
    <d v="2020-07-13T00:00:00"/>
    <d v="2022-10-31T00:00:00"/>
    <n v="900"/>
    <s v="FEDERAL AID"/>
    <s v="FA - Ntl. Hwy Perform. Prgm (NHPP) - Exempt Non-Interstate"/>
    <s v="NHPP"/>
    <n v="0.8"/>
    <n v="10916431.560000001"/>
    <n v="6723"/>
    <n v="487829.04"/>
    <n v="87569.98"/>
    <n v="87569.98"/>
    <n v="87569.98"/>
    <n v="11004001.539999999"/>
    <n v="94292.98"/>
    <n v="0"/>
    <n v="0"/>
    <n v="0"/>
    <n v="0"/>
    <n v="0"/>
    <n v="400259.06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0"/>
    <x v="0"/>
  </r>
  <r>
    <s v="Complete"/>
    <n v="608469"/>
    <s v="109680"/>
    <s v="BOURNE- PLYMOUTH- PAVEMENT PRESERVATION AND RELATED WORK ON ROUTE 3"/>
    <s v="5"/>
    <s v="NHS, STIP-AI"/>
    <s v=" "/>
    <x v="0"/>
    <x v="0"/>
    <s v="BOURNE - PLYMOUTH"/>
    <s v="Cape Cod, Old Colony"/>
    <x v="22"/>
    <s v=""/>
    <s v="Full Beneficial Use"/>
    <s v=""/>
    <d v="2019-09-14T00:00:00"/>
    <s v="2019"/>
    <n v="1"/>
    <d v="2020-05-14T00:00:00"/>
    <d v="2020-07-13T00:00:00"/>
    <d v="2022-10-31T00:00:00"/>
    <n v="900"/>
    <s v="FEDERAL AID"/>
    <s v="FA - Hwy Infrast. Prgm (HIP) - Non-Interstate"/>
    <s v="HIP"/>
    <n v="0.8"/>
    <n v="2221340.7999999998"/>
    <n v="123494.22"/>
    <n v="0.2"/>
    <n v="0"/>
    <n v="0"/>
    <n v="0"/>
    <n v="2221340.7999999998"/>
    <n v="123494.2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0"/>
    <x v="0"/>
  </r>
  <r>
    <s v="Complete"/>
    <n v="608470"/>
    <s v="106978"/>
    <s v="REHOBOTH- RESURFACING AND RELATED WORK ON ROUTE 44"/>
    <s v="5"/>
    <s v="NFA CIP"/>
    <s v=" "/>
    <x v="0"/>
    <x v="0"/>
    <s v="REHOBOTH"/>
    <s v="Southeastern Mass"/>
    <x v="22"/>
    <s v=""/>
    <s v="Contractor Field Completion"/>
    <s v=""/>
    <d v="2019-02-02T00:00:00"/>
    <s v="2019"/>
    <n v="1"/>
    <d v="2019-08-23T00:00:00"/>
    <d v="2019-10-22T00:00:00"/>
    <d v="2021-05-29T00:00:00"/>
    <n v="645"/>
    <s v="100% STATE"/>
    <s v="NFA - Site Specific"/>
    <s v="NFA"/>
    <n v="0"/>
    <n v="4798286.1399999997"/>
    <n v="5000"/>
    <n v="958413.43"/>
    <n v="25000"/>
    <n v="25000"/>
    <n v="25000"/>
    <n v="4823286.1399999997"/>
    <n v="30000"/>
    <n v="0"/>
    <n v="0"/>
    <n v="0"/>
    <n v="0"/>
    <n v="0"/>
    <n v="933413.43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2"/>
    <x v="1"/>
  </r>
  <r>
    <s v="Construction"/>
    <n v="608473"/>
    <s v="116951"/>
    <s v="SOUTH HADLEY- RESURFACING AND RELATED WORK ON ROUTE 116"/>
    <s v="2"/>
    <s v="BDBA, NHS, STIP"/>
    <s v=" "/>
    <x v="0"/>
    <x v="0"/>
    <s v="SOUTH HADLEY"/>
    <s v="Pioneer Valley"/>
    <x v="22"/>
    <s v=""/>
    <s v="Active"/>
    <s v=""/>
    <d v="2021-12-11T00:00:00"/>
    <s v="2022"/>
    <n v="1"/>
    <d v="2022-02-15T00:00:00"/>
    <d v="2022-04-16T00:00:00"/>
    <d v="2024-06-30T00:00:00"/>
    <n v="866"/>
    <s v="100% STATE"/>
    <s v="NFA - Site Specific"/>
    <s v="NFA"/>
    <n v="0"/>
    <n v="3096.58"/>
    <n v="2065.14"/>
    <n v="90315.199999999997"/>
    <n v="15490.6224"/>
    <n v="15490.6224"/>
    <n v="15490.6224"/>
    <n v="18587.202399999998"/>
    <n v="17555.7624"/>
    <n v="0"/>
    <n v="0"/>
    <n v="0"/>
    <n v="0"/>
    <n v="0"/>
    <n v="74824.577600000004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3"/>
    <x v="1"/>
  </r>
  <r>
    <s v="Construction"/>
    <n v="608473"/>
    <s v="116951"/>
    <s v="SOUTH HADLEY- RESURFACING AND RELATED WORK ON ROUTE 116"/>
    <s v="2"/>
    <s v="BDBA, NHS, STIP"/>
    <s v=" "/>
    <x v="0"/>
    <x v="0"/>
    <s v="SOUTH HADLEY"/>
    <s v="Pioneer Valley"/>
    <x v="22"/>
    <s v=""/>
    <s v="Active"/>
    <s v=""/>
    <d v="2021-12-11T00:00:00"/>
    <s v="2022"/>
    <n v="1"/>
    <d v="2022-02-15T00:00:00"/>
    <d v="2022-04-16T00:00:00"/>
    <d v="2024-06-30T00:00:00"/>
    <n v="866"/>
    <s v="FEDERAL AID"/>
    <s v="FA - Ntl. Hwy Perform. Prgm (NHPP) - NHS"/>
    <s v="NHPP"/>
    <n v="0.8"/>
    <n v="4283074.46"/>
    <n v="2195237.4900000002"/>
    <n v="2835272.89"/>
    <n v="1484509.3776"/>
    <n v="1484509.3776"/>
    <n v="1484509.3776"/>
    <n v="5767583.8376000002"/>
    <n v="3679746.8676000005"/>
    <n v="0"/>
    <n v="0"/>
    <n v="0"/>
    <n v="0"/>
    <n v="0"/>
    <n v="1350763.5123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3"/>
    <x v="0"/>
  </r>
  <r>
    <s v="Construction"/>
    <n v="608480"/>
    <s v="122606"/>
    <s v="FOXBOROUGH- RESURFACING AND RELATED WORK ON ROUTE 1"/>
    <s v="5"/>
    <s v="NHS, STIP"/>
    <s v=" "/>
    <x v="0"/>
    <x v="0"/>
    <s v="FOXBOROUGH"/>
    <s v="Boston Region"/>
    <x v="22"/>
    <s v=""/>
    <s v="Active"/>
    <s v=""/>
    <d v="2023-06-24T00:00:00"/>
    <s v="2023"/>
    <n v="1"/>
    <d v="2023-09-12T00:00:00"/>
    <d v="2023-11-11T00:00:00"/>
    <d v="2025-07-18T00:00:00"/>
    <n v="675"/>
    <s v="100% STATE"/>
    <s v="NFA - Site Specific"/>
    <s v="NFA"/>
    <n v="0"/>
    <n v="0"/>
    <n v="0"/>
    <n v="194700"/>
    <n v="186956.5534"/>
    <n v="186956.5533"/>
    <n v="30676.305400000001"/>
    <n v="30676.305400000001"/>
    <n v="30676.305400000001"/>
    <n v="156111.13930000001"/>
    <n v="169.1086"/>
    <n v="0"/>
    <n v="0"/>
    <n v="0"/>
    <n v="7743.4467000000004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1"/>
  </r>
  <r>
    <s v="Construction"/>
    <n v="608480"/>
    <s v="122606"/>
    <s v="FOXBOROUGH- RESURFACING AND RELATED WORK ON ROUTE 1"/>
    <s v="5"/>
    <s v="NHS, STIP"/>
    <s v=" "/>
    <x v="0"/>
    <x v="0"/>
    <s v="FOXBOROUGH"/>
    <s v="Boston Region"/>
    <x v="22"/>
    <s v=""/>
    <s v="Active"/>
    <s v=""/>
    <d v="2023-06-24T00:00:00"/>
    <s v="2023"/>
    <n v="1"/>
    <d v="2023-09-12T00:00:00"/>
    <d v="2023-11-11T00:00:00"/>
    <d v="2025-07-18T00:00:00"/>
    <n v="675"/>
    <s v="FEDERAL AID"/>
    <s v="FA - Ntl. Hwy Perform. Prgm (NHPP) - NHS"/>
    <s v="NHPP"/>
    <n v="0.8"/>
    <n v="17424"/>
    <n v="17424"/>
    <n v="10101183.07"/>
    <n v="9210143.4465999994"/>
    <n v="9210143.4466999993"/>
    <n v="1511223.6946"/>
    <n v="1528647.6946"/>
    <n v="1528647.6946"/>
    <n v="7690588.8607000001"/>
    <n v="8330.8914000000004"/>
    <n v="0"/>
    <n v="0"/>
    <n v="0"/>
    <n v="891039.62329999998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0"/>
  </r>
  <r>
    <s v="Complete"/>
    <n v="608481"/>
    <s v="114155"/>
    <s v="SEEKONK- RESURFACING AND RELATED WORK ON ROUTE 44"/>
    <s v="5"/>
    <s v="NHS, STIP"/>
    <s v=" "/>
    <x v="0"/>
    <x v="0"/>
    <s v="SEEKONK"/>
    <s v="Southeastern Mass"/>
    <x v="22"/>
    <s v=""/>
    <s v="Contractor Field Completion"/>
    <s v=""/>
    <d v="2021-03-13T00:00:00"/>
    <s v="2021"/>
    <n v="1"/>
    <d v="2021-05-18T00:00:00"/>
    <d v="2021-07-17T00:00:00"/>
    <d v="2023-07-31T00:00:00"/>
    <n v="804"/>
    <s v="100% STATE"/>
    <s v="NFA - Site Specific"/>
    <s v="NFA"/>
    <n v="0"/>
    <n v="22713.52"/>
    <n v="1573.98"/>
    <n v="30017.73"/>
    <n v="0"/>
    <n v="0"/>
    <n v="0"/>
    <n v="22713.52"/>
    <n v="1573.9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2"/>
    <x v="1"/>
  </r>
  <r>
    <s v="Complete"/>
    <n v="608481"/>
    <s v="114155"/>
    <s v="SEEKONK- RESURFACING AND RELATED WORK ON ROUTE 44"/>
    <s v="5"/>
    <s v="NHS, STIP"/>
    <s v=" "/>
    <x v="0"/>
    <x v="0"/>
    <s v="SEEKONK"/>
    <s v="Southeastern Mass"/>
    <x v="22"/>
    <s v=""/>
    <s v="Contractor Field Completion"/>
    <s v=""/>
    <d v="2021-03-13T00:00:00"/>
    <s v="2021"/>
    <n v="1"/>
    <d v="2021-05-18T00:00:00"/>
    <d v="2021-07-17T00:00:00"/>
    <d v="2023-07-31T00:00:00"/>
    <n v="804"/>
    <s v="FEDERAL AID"/>
    <s v="FA - Ntl. Hwy Perform. Prgm (NHPP) - NHS"/>
    <s v="NHPP"/>
    <n v="0.8"/>
    <n v="1982542.14"/>
    <n v="193103.52"/>
    <n v="94837.73"/>
    <n v="15553.21"/>
    <n v="15553.21"/>
    <n v="15553.21"/>
    <n v="1998095.35"/>
    <n v="208656.72999999998"/>
    <n v="0"/>
    <n v="0"/>
    <n v="0"/>
    <n v="0"/>
    <n v="0"/>
    <n v="79284.52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2"/>
    <x v="0"/>
  </r>
  <r>
    <s v="Construction"/>
    <n v="608482"/>
    <s v="114227"/>
    <s v="CAMBRIDGE- SOMERVILLE- RESURFACING AND RELATED WORK ON ROUTE 28"/>
    <s v="4"/>
    <s v="NHS, PODI, STIP"/>
    <s v=" "/>
    <x v="0"/>
    <x v="0"/>
    <s v="CAMBRIDGE - SOMERVILLE"/>
    <s v="Boston Region"/>
    <x v="22"/>
    <s v=""/>
    <s v="Active"/>
    <s v=""/>
    <d v="2021-03-27T00:00:00"/>
    <s v="2021"/>
    <n v="1"/>
    <d v="2021-07-28T00:00:00"/>
    <d v="2021-09-26T00:00:00"/>
    <d v="2024-05-16T00:00:00"/>
    <n v="1023"/>
    <s v="FEDERAL AID"/>
    <s v="FA - Ntl. Hwy Perform. Prgm (NHPP) - NHS"/>
    <s v="NHPP"/>
    <n v="0.8"/>
    <n v="11489845.869999999"/>
    <n v="4592020.76"/>
    <n v="1917398.56"/>
    <n v="2866952.4561000001"/>
    <n v="2866952.4561000001"/>
    <n v="2866952.4561000001"/>
    <n v="14356798.326099999"/>
    <n v="7458973.2160999998"/>
    <n v="0"/>
    <n v="0"/>
    <n v="0"/>
    <n v="0"/>
    <n v="0"/>
    <n v="-949553.8961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0"/>
  </r>
  <r>
    <s v="Construction"/>
    <n v="608482"/>
    <s v="114227"/>
    <s v="CAMBRIDGE- SOMERVILLE- RESURFACING AND RELATED WORK ON ROUTE 28"/>
    <s v="4"/>
    <s v="NHS, PODI, STIP"/>
    <s v=" "/>
    <x v="0"/>
    <x v="0"/>
    <s v="CAMBRIDGE - SOMERVILLE"/>
    <s v="Boston Region"/>
    <x v="22"/>
    <s v=""/>
    <s v="Active"/>
    <s v=""/>
    <d v="2021-03-27T00:00:00"/>
    <s v="2021"/>
    <n v="1"/>
    <d v="2021-07-28T00:00:00"/>
    <d v="2021-09-26T00:00:00"/>
    <d v="2024-05-16T00:00:00"/>
    <n v="1023"/>
    <s v="100% STATE"/>
    <s v="NFA - NHS Non-Interstate Paving"/>
    <s v="NFA"/>
    <n v="0"/>
    <n v="3779349.25"/>
    <n v="2035167.95"/>
    <n v="1871674.02"/>
    <n v="1206047.5438999999"/>
    <n v="1206047.5438999999"/>
    <n v="1206047.5438999999"/>
    <n v="4985396.7938999999"/>
    <n v="3241215.4939000001"/>
    <n v="0"/>
    <n v="0"/>
    <n v="0"/>
    <n v="0"/>
    <n v="0"/>
    <n v="665626.47609999997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1"/>
  </r>
  <r>
    <s v="Complete"/>
    <n v="608485"/>
    <s v="116163"/>
    <s v="PITTSFIELD- LANESBOROUGH- RESURFACING AND RELATED WORK ON ROUTE 8 (FROM MM 44.43 TO MM 47.77)"/>
    <s v="1"/>
    <s v="BDBA, NHS, STIP"/>
    <s v=" "/>
    <x v="0"/>
    <x v="0"/>
    <s v="LANESBOROUGH - PITTSFIELD"/>
    <s v="Berkshire Region"/>
    <x v="22"/>
    <s v=""/>
    <s v="Substantially Complete"/>
    <s v=""/>
    <d v="2021-08-28T00:00:00"/>
    <s v="2021"/>
    <n v="1"/>
    <d v="2021-10-20T00:00:00"/>
    <d v="2021-12-19T00:00:00"/>
    <d v="2023-07-31T00:00:00"/>
    <n v="649"/>
    <s v="FEDERAL AID"/>
    <s v="FA - Ntl. Hwy Perform. Prgm (NHPP) - NHS"/>
    <s v="NHPP"/>
    <n v="0.8"/>
    <n v="3162191.39"/>
    <n v="73392.100000000006"/>
    <n v="375799.02"/>
    <n v="0"/>
    <n v="0"/>
    <n v="0"/>
    <n v="3162191.39"/>
    <n v="73392.10000000000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9"/>
    <x v="0"/>
  </r>
  <r>
    <s v="Complete"/>
    <n v="608485"/>
    <s v="116163"/>
    <s v="PITTSFIELD- LANESBOROUGH- RESURFACING AND RELATED WORK ON ROUTE 8 (FROM MM 44.43 TO MM 47.77)"/>
    <s v="1"/>
    <s v="BDBA, NHS, STIP"/>
    <s v=" "/>
    <x v="0"/>
    <x v="0"/>
    <s v="LANESBOROUGH - PITTSFIELD"/>
    <s v="Berkshire Region"/>
    <x v="22"/>
    <s v=""/>
    <s v="Substantially Complete"/>
    <s v=""/>
    <d v="2021-08-28T00:00:00"/>
    <s v="2021"/>
    <n v="1"/>
    <d v="2021-10-20T00:00:00"/>
    <d v="2021-12-19T00:00:00"/>
    <d v="2023-07-31T00:00:00"/>
    <n v="649"/>
    <s v="100% STATE"/>
    <s v="NFA - NHS Non-Interstate Paving"/>
    <s v="NFA"/>
    <n v="0"/>
    <n v="1013922.95"/>
    <n v="1563.44"/>
    <n v="14824.81"/>
    <n v="0"/>
    <n v="0"/>
    <n v="0"/>
    <n v="1013922.95"/>
    <n v="1563.4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9"/>
    <x v="1"/>
  </r>
  <r>
    <s v="Design"/>
    <n v="608487"/>
    <s v=""/>
    <s v="WESTFIELD- RESURFACING AND RELATED WORK ON ROUTE 10 AND 202"/>
    <s v="2"/>
    <s v="STIP"/>
    <s v=" "/>
    <x v="0"/>
    <x v="0"/>
    <s v="WESTFIELD"/>
    <s v="Pioneer Valley"/>
    <x v="22"/>
    <s v=""/>
    <s v="Design"/>
    <s v="25C"/>
    <d v="2027-02-06T00:00:00"/>
    <s v="2027"/>
    <n v="0"/>
    <d v="2027-07-06T00:00:00"/>
    <d v="2027-09-04T00:00:00"/>
    <d v="2029-06-25T00:00:00"/>
    <n v="720"/>
    <s v="100% STATE"/>
    <s v="NFA - Site Specific"/>
    <s v="NFA"/>
    <n v="0"/>
    <n v="0"/>
    <n v="0"/>
    <n v="100000"/>
    <n v="0"/>
    <n v="100000"/>
    <n v="0"/>
    <n v="0"/>
    <n v="0"/>
    <n v="0"/>
    <n v="0"/>
    <n v="0"/>
    <n v="45454.5455"/>
    <n v="54545.4545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3"/>
    <x v="1"/>
  </r>
  <r>
    <s v="Design"/>
    <n v="608487"/>
    <s v=""/>
    <s v="WESTFIELD- RESURFACING AND RELATED WORK ON ROUTE 10 AND 202"/>
    <s v="2"/>
    <s v="STIP"/>
    <s v=" "/>
    <x v="0"/>
    <x v="0"/>
    <s v="WESTFIELD"/>
    <s v="Pioneer Valley"/>
    <x v="22"/>
    <s v=""/>
    <s v="Design"/>
    <s v="25C"/>
    <d v="2027-02-06T00:00:00"/>
    <s v="2027"/>
    <n v="0"/>
    <d v="2027-07-06T00:00:00"/>
    <d v="2027-09-04T00:00:00"/>
    <d v="2029-06-25T00:00:00"/>
    <n v="720"/>
    <s v="FEDERAL AID"/>
    <s v="FA - Ntl. Hwy Perform. Prgm (NHPP) - NHS"/>
    <s v="NHPP"/>
    <n v="0.8"/>
    <n v="0"/>
    <n v="0"/>
    <n v="10331774.949999999"/>
    <n v="0"/>
    <n v="10331774.949999999"/>
    <n v="0"/>
    <n v="0"/>
    <n v="0"/>
    <n v="0"/>
    <n v="0"/>
    <n v="0"/>
    <n v="4696261.3409000002"/>
    <n v="5635513.6091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3"/>
    <x v="0"/>
  </r>
  <r>
    <s v="Design"/>
    <n v="608490"/>
    <s v=""/>
    <s v="UPTON- RESURFACING AND RELATED WORK ON ROUTE 140 AND ROUNDABOUT CONSTRUCTION AT ROUTE 140, CHURCH STREET AND GROVE STREET"/>
    <s v="3"/>
    <s v="NHS, STIP"/>
    <s v=" "/>
    <x v="0"/>
    <x v="0"/>
    <s v="UPTON"/>
    <s v="Central Mass"/>
    <x v="4"/>
    <s v="Roadway Reconstruction"/>
    <s v="Design"/>
    <s v="25C"/>
    <d v="2024-12-07T00:00:00"/>
    <s v="2025"/>
    <n v="0"/>
    <d v="2025-05-06T00:00:00"/>
    <d v="2025-07-05T00:00:00"/>
    <d v="2027-05-06T00:00:00"/>
    <n v="730"/>
    <s v="FEDERAL AID"/>
    <s v="FA - Ntl. Hwy Perform. Prgm (NHPP) - NHS"/>
    <s v="NHPP"/>
    <n v="0.8"/>
    <n v="0"/>
    <n v="0"/>
    <n v="7744483.3586999997"/>
    <n v="0"/>
    <n v="7744483.3586999997"/>
    <n v="0"/>
    <n v="0"/>
    <n v="0"/>
    <n v="0"/>
    <n v="4040600.0131999999"/>
    <n v="3703883.3454999998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4-03-04T06:31:47"/>
    <x v="7"/>
    <x v="0"/>
  </r>
  <r>
    <s v="Design"/>
    <n v="608491"/>
    <s v=""/>
    <s v="MENDON- RESURFACING AND RELATED WORK ON ROUTE 16"/>
    <s v="3"/>
    <s v="NHS, STIP"/>
    <s v=" "/>
    <x v="0"/>
    <x v="0"/>
    <s v="MENDON"/>
    <s v="Central Mass"/>
    <x v="22"/>
    <s v=""/>
    <s v="Design"/>
    <s v="75C"/>
    <d v="2025-05-24T00:00:00"/>
    <s v="2025"/>
    <n v="0"/>
    <d v="2025-10-21T00:00:00"/>
    <d v="2025-12-20T00:00:00"/>
    <d v="2027-09-21T00:00:00"/>
    <n v="700"/>
    <s v="100% STATE"/>
    <s v="NFA - Site Specific"/>
    <s v="NFA"/>
    <n v="0"/>
    <n v="0"/>
    <n v="0"/>
    <n v="90000"/>
    <n v="0"/>
    <n v="90000"/>
    <n v="0"/>
    <n v="0"/>
    <n v="0"/>
    <n v="0"/>
    <n v="28636.363600000001"/>
    <n v="49090.909099999997"/>
    <n v="12272.7273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7"/>
    <x v="1"/>
  </r>
  <r>
    <s v="Design"/>
    <n v="608491"/>
    <s v=""/>
    <s v="MENDON- RESURFACING AND RELATED WORK ON ROUTE 16"/>
    <s v="3"/>
    <s v="NHS, STIP"/>
    <s v=" "/>
    <x v="0"/>
    <x v="0"/>
    <s v="MENDON"/>
    <s v="Central Mass"/>
    <x v="22"/>
    <s v=""/>
    <s v="Design"/>
    <s v="75C"/>
    <d v="2025-05-24T00:00:00"/>
    <s v="2025"/>
    <n v="0"/>
    <d v="2025-10-21T00:00:00"/>
    <d v="2025-12-20T00:00:00"/>
    <d v="2027-09-21T00:00:00"/>
    <n v="700"/>
    <s v="FEDERAL AID"/>
    <s v="FA - Ntl. Hwy Perform. Prgm (NHPP) - NHS"/>
    <s v="NHPP"/>
    <n v="0.8"/>
    <n v="0"/>
    <n v="0"/>
    <n v="24082891.983199999"/>
    <n v="0"/>
    <n v="24082891.983199999"/>
    <n v="0"/>
    <n v="0"/>
    <n v="0"/>
    <n v="0"/>
    <n v="7662738.3583000004"/>
    <n v="13136122.899900001"/>
    <n v="3284030.7250000001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7"/>
    <x v="0"/>
  </r>
  <r>
    <s v="Construction"/>
    <n v="608494"/>
    <s v="119810"/>
    <s v="NEWBURY- NEWBURYPORT- SALISBURY- RESURFACING AND RELATED WORK ON ROUTE 1"/>
    <s v="4"/>
    <s v="NHS, STIP"/>
    <s v=" "/>
    <x v="0"/>
    <x v="0"/>
    <s v="NEWBURY - NEWBURYPORT - SALISBURY"/>
    <s v="Merrimack Valley"/>
    <x v="22"/>
    <s v=""/>
    <s v="Active"/>
    <s v=""/>
    <d v="2022-08-13T00:00:00"/>
    <s v="2022"/>
    <n v="1"/>
    <d v="2023-03-22T00:00:00"/>
    <d v="2023-05-21T00:00:00"/>
    <d v="2026-05-16T00:00:00"/>
    <n v="1151"/>
    <s v="FEDERAL AID"/>
    <s v="FA - High Priority Projects (HPP)"/>
    <s v="HPP"/>
    <n v="0.8"/>
    <n v="0"/>
    <n v="0"/>
    <n v="2882404.02"/>
    <n v="2620609.1110999999"/>
    <n v="2620609.111"/>
    <n v="1087597.6406"/>
    <n v="1087597.6406"/>
    <n v="1087597.6406"/>
    <n v="1001015.8955"/>
    <n v="531995.57490000001"/>
    <n v="0"/>
    <n v="0"/>
    <n v="0"/>
    <n v="261794.90900000001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6"/>
    <x v="0"/>
  </r>
  <r>
    <s v="Construction"/>
    <n v="608494"/>
    <s v="119810"/>
    <s v="NEWBURY- NEWBURYPORT- SALISBURY- RESURFACING AND RELATED WORK ON ROUTE 1"/>
    <s v="4"/>
    <s v="NHS, STIP"/>
    <s v=" "/>
    <x v="0"/>
    <x v="0"/>
    <s v="NEWBURY - NEWBURYPORT - SALISBURY"/>
    <s v="Merrimack Valley"/>
    <x v="22"/>
    <s v=""/>
    <s v="Active"/>
    <s v=""/>
    <d v="2022-08-13T00:00:00"/>
    <s v="2022"/>
    <n v="1"/>
    <d v="2023-03-22T00:00:00"/>
    <d v="2023-05-21T00:00:00"/>
    <d v="2026-05-16T00:00:00"/>
    <n v="1151"/>
    <s v="FEDERAL AID"/>
    <s v="FA - Ntl. Hwy Perform. Prgm (NHPP) - NHS"/>
    <s v="NHPP"/>
    <n v="0.8"/>
    <n v="4705490.33"/>
    <n v="3580210.49"/>
    <n v="11638875.67"/>
    <n v="10249270.192500001"/>
    <n v="10249270.192399999"/>
    <n v="4253622.5766000003"/>
    <n v="8959112.9066000003"/>
    <n v="7833833.0666000005"/>
    <n v="3914999.1261999998"/>
    <n v="2080648.4896"/>
    <n v="0"/>
    <n v="0"/>
    <n v="0"/>
    <n v="1389605.4776000001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6"/>
    <x v="0"/>
  </r>
  <r>
    <s v="Construction"/>
    <n v="608494"/>
    <s v="119810"/>
    <s v="NEWBURY- NEWBURYPORT- SALISBURY- RESURFACING AND RELATED WORK ON ROUTE 1"/>
    <s v="4"/>
    <s v="NHS, STIP"/>
    <s v=" "/>
    <x v="0"/>
    <x v="0"/>
    <s v="NEWBURY - NEWBURYPORT - SALISBURY"/>
    <s v="Merrimack Valley"/>
    <x v="22"/>
    <s v=""/>
    <s v="Active"/>
    <s v=""/>
    <d v="2022-08-13T00:00:00"/>
    <s v="2022"/>
    <n v="1"/>
    <d v="2023-03-22T00:00:00"/>
    <d v="2023-05-21T00:00:00"/>
    <d v="2026-05-16T00:00:00"/>
    <n v="1151"/>
    <s v="100% STATE"/>
    <s v="NFA - NHS Non-Interstate Paving"/>
    <s v="NFA"/>
    <n v="0"/>
    <n v="7011.38"/>
    <n v="6156.38"/>
    <n v="324546.87"/>
    <n v="306443.89640000003"/>
    <n v="306443.89640000003"/>
    <n v="127179.4627"/>
    <n v="134190.84270000001"/>
    <n v="133335.84270000001"/>
    <n v="117054.92819999999"/>
    <n v="62209.505499999999"/>
    <n v="0"/>
    <n v="0"/>
    <n v="0"/>
    <n v="18102.973600000001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6"/>
    <x v="1"/>
  </r>
  <r>
    <s v="Design"/>
    <n v="608495"/>
    <s v=""/>
    <s v="CONCORD- LEXINGTON- LINCOLN- RESURFACING AND RELATED WORK ON ROUTE 2A"/>
    <s v="4"/>
    <s v=""/>
    <s v=" "/>
    <x v="0"/>
    <x v="0"/>
    <s v="CONCORD - LEXINGTON - LINCOLN"/>
    <s v="Boston Region"/>
    <x v="22"/>
    <s v=""/>
    <s v="Design"/>
    <s v="75C"/>
    <d v="2025-10-03T00:00:00"/>
    <s v="2026"/>
    <n v="0"/>
    <d v="2026-03-02T00:00:00"/>
    <d v="2026-05-01T00:00:00"/>
    <d v="2027-08-24T00:00:00"/>
    <n v="540"/>
    <s v="100% STATE"/>
    <s v="NFA - Site Specific"/>
    <s v="NFA"/>
    <n v="0"/>
    <n v="0"/>
    <n v="0"/>
    <n v="126980.09"/>
    <n v="0"/>
    <n v="126980.0901"/>
    <n v="0"/>
    <n v="0"/>
    <n v="0"/>
    <n v="0"/>
    <n v="15872.5113"/>
    <n v="95235.067500000005"/>
    <n v="15872.5113"/>
    <n v="0"/>
    <n v="-1E-4"/>
    <n v="0"/>
    <n v="0"/>
    <s v="    "/>
    <s v="    "/>
    <s v="No"/>
    <s v=""/>
    <s v="MassDOT"/>
    <s v="HWY"/>
    <n v="2"/>
    <s v="No"/>
    <s v="Highway | Non-Interstate Pavement"/>
    <s v="1 | Reliability"/>
    <s v="T069"/>
    <d v="2024-03-04T06:31:47"/>
    <x v="1"/>
    <x v="1"/>
  </r>
  <r>
    <s v="Design"/>
    <n v="608495"/>
    <s v=""/>
    <s v="CONCORD- LEXINGTON- LINCOLN- RESURFACING AND RELATED WORK ON ROUTE 2A"/>
    <s v="4"/>
    <s v=""/>
    <s v=" "/>
    <x v="0"/>
    <x v="0"/>
    <s v="CONCORD - LEXINGTON - LINCOLN"/>
    <s v="Boston Region"/>
    <x v="22"/>
    <s v=""/>
    <s v="Design"/>
    <s v="75C"/>
    <d v="2025-10-03T00:00:00"/>
    <s v="2026"/>
    <n v="0"/>
    <d v="2026-03-02T00:00:00"/>
    <d v="2026-05-01T00:00:00"/>
    <d v="2027-08-24T00:00:00"/>
    <n v="540"/>
    <s v="FEDERAL AID"/>
    <s v="FA - Ntl. Hwy Perform. Prgm (NHPP) - NHS"/>
    <s v="NHPP"/>
    <n v="0.8"/>
    <n v="0"/>
    <n v="0"/>
    <n v="4936879.6595999999"/>
    <n v="0"/>
    <n v="4936879.6596999997"/>
    <n v="0"/>
    <n v="0"/>
    <n v="0"/>
    <n v="0"/>
    <n v="617109.95750000002"/>
    <n v="3702659.7447000002"/>
    <n v="617109.95750000002"/>
    <n v="0"/>
    <n v="-1E-4"/>
    <n v="0"/>
    <n v="0"/>
    <s v="    "/>
    <s v="    "/>
    <s v="No"/>
    <s v=""/>
    <s v="MassDOT"/>
    <s v="HWY"/>
    <n v="2"/>
    <s v="No"/>
    <s v="Highway | Non-Interstate Pavement"/>
    <s v="1 | Reliability"/>
    <s v="T069"/>
    <d v="2024-03-04T06:31:47"/>
    <x v="1"/>
    <x v="0"/>
  </r>
  <r>
    <s v="Construction"/>
    <n v="608496"/>
    <s v="116598"/>
    <s v="AVON- STOUGHTON- RESURFACING AND RELATED WORK ON ROUTE 24"/>
    <s v="5"/>
    <s v="BDBA, NHS, STIP"/>
    <s v=" "/>
    <x v="0"/>
    <x v="0"/>
    <s v="AVON - STOUGHTON"/>
    <s v="Old Colony"/>
    <x v="22"/>
    <s v=""/>
    <s v="Active"/>
    <s v=""/>
    <d v="2021-10-23T00:00:00"/>
    <s v="2022"/>
    <n v="1"/>
    <d v="2021-12-29T00:00:00"/>
    <d v="2022-02-27T00:00:00"/>
    <d v="2023-06-07T00:00:00"/>
    <n v="525"/>
    <s v="100% STATE"/>
    <s v="NFA - Site Specific"/>
    <s v="NFA"/>
    <n v="0"/>
    <n v="74516.45"/>
    <n v="30947.22"/>
    <n v="41453.550000000003"/>
    <n v="0"/>
    <n v="0"/>
    <n v="0"/>
    <n v="74516.45"/>
    <n v="30947.2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4"/>
    <x v="1"/>
  </r>
  <r>
    <s v="Construction"/>
    <n v="608496"/>
    <s v="116598"/>
    <s v="AVON- STOUGHTON- RESURFACING AND RELATED WORK ON ROUTE 24"/>
    <s v="5"/>
    <s v="BDBA, NHS, STIP"/>
    <s v=" "/>
    <x v="0"/>
    <x v="0"/>
    <s v="AVON - STOUGHTON"/>
    <s v="Old Colony"/>
    <x v="22"/>
    <s v=""/>
    <s v="Active"/>
    <s v=""/>
    <d v="2021-10-23T00:00:00"/>
    <s v="2022"/>
    <n v="1"/>
    <d v="2021-12-29T00:00:00"/>
    <d v="2022-02-27T00:00:00"/>
    <d v="2023-06-07T00:00:00"/>
    <n v="525"/>
    <s v="FEDERAL AID"/>
    <s v="FA - Ntl. Hwy Perform. Prgm (NHPP) - NHS"/>
    <s v="NHPP"/>
    <n v="0.8"/>
    <n v="7417192.1699999999"/>
    <n v="576550.98"/>
    <n v="5798.83"/>
    <n v="186371"/>
    <n v="186371"/>
    <n v="186371"/>
    <n v="7603563.1699999999"/>
    <n v="762921.98"/>
    <n v="0"/>
    <n v="0"/>
    <n v="0"/>
    <n v="0"/>
    <n v="0"/>
    <n v="-180572.17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4"/>
    <x v="0"/>
  </r>
  <r>
    <s v="Design"/>
    <n v="608498"/>
    <s v=""/>
    <s v="QUINCY- WEYMOUTH- BRAINTREE- RESURFACING AND RELATED WORK ON ROUTE 53"/>
    <s v="6"/>
    <s v="NHS, STIP"/>
    <s v=" "/>
    <x v="0"/>
    <x v="0"/>
    <s v="BRAINTREE - QUINCY - WEYMOUTH"/>
    <s v="Boston Region"/>
    <x v="22"/>
    <s v=""/>
    <s v="Design"/>
    <s v="25C"/>
    <d v="2025-03-15T00:00:00"/>
    <s v="2025"/>
    <n v="0"/>
    <d v="2025-08-12T00:00:00"/>
    <d v="2025-10-11T00:00:00"/>
    <d v="2027-04-04T00:00:00"/>
    <n v="600"/>
    <s v="100% STATE"/>
    <s v="NFA - Site Specific"/>
    <s v="NFA"/>
    <n v="0"/>
    <n v="0"/>
    <n v="0"/>
    <n v="303756.75"/>
    <n v="0"/>
    <n v="303756.75"/>
    <n v="0"/>
    <n v="0"/>
    <n v="0"/>
    <n v="0"/>
    <n v="143884.7763"/>
    <n v="159871.9737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1"/>
  </r>
  <r>
    <s v="Design"/>
    <n v="608498"/>
    <s v=""/>
    <s v="QUINCY- WEYMOUTH- BRAINTREE- RESURFACING AND RELATED WORK ON ROUTE 53"/>
    <s v="6"/>
    <s v="NHS, STIP"/>
    <s v=" "/>
    <x v="0"/>
    <x v="0"/>
    <s v="BRAINTREE - QUINCY - WEYMOUTH"/>
    <s v="Boston Region"/>
    <x v="22"/>
    <s v=""/>
    <s v="Design"/>
    <s v="25C"/>
    <d v="2025-03-15T00:00:00"/>
    <s v="2025"/>
    <n v="0"/>
    <d v="2025-08-12T00:00:00"/>
    <d v="2025-10-11T00:00:00"/>
    <d v="2027-04-04T00:00:00"/>
    <n v="600"/>
    <s v="FEDERAL AID"/>
    <s v="FA - Ntl. Hwy Perform. Prgm (NHPP) - NHS"/>
    <s v="NHPP"/>
    <n v="0.8"/>
    <n v="0"/>
    <n v="0"/>
    <n v="10112982.9131"/>
    <n v="0"/>
    <n v="10112982.9131"/>
    <n v="0"/>
    <n v="0"/>
    <n v="0"/>
    <n v="0"/>
    <n v="4790360.3273"/>
    <n v="5322622.5857999995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0"/>
  </r>
  <r>
    <s v="Design"/>
    <n v="608506"/>
    <s v=""/>
    <s v="HANSON- CORRIDOR IMPROVEMENTS ON ROUTE 14 (MAQUAN STREET), FROM THE PEMBROKE T.L. TO INDIAN HEAD STREET AND RELATED WORK"/>
    <s v="5"/>
    <s v="AC, STIP"/>
    <s v=" "/>
    <x v="0"/>
    <x v="0"/>
    <s v="HANSON"/>
    <s v="Old Colony"/>
    <x v="2"/>
    <s v="Roadway Reconstruction"/>
    <s v="Design"/>
    <s v="25C"/>
    <d v="2026-12-12T00:00:00"/>
    <s v="2027"/>
    <n v="0"/>
    <d v="2027-05-11T00:00:00"/>
    <d v="2027-07-10T00:00:00"/>
    <d v="2029-04-10T00:00:00"/>
    <n v="700"/>
    <s v="100% STATE"/>
    <s v="NFA - Site Specific"/>
    <s v="NFA"/>
    <n v="0"/>
    <n v="0"/>
    <n v="0"/>
    <n v="109602"/>
    <n v="0"/>
    <n v="109602"/>
    <n v="0"/>
    <n v="0"/>
    <n v="0"/>
    <n v="0"/>
    <n v="0"/>
    <n v="0"/>
    <n v="59782.909099999997"/>
    <n v="49819.090900000003"/>
    <n v="0"/>
    <n v="0"/>
    <n v="0"/>
    <s v="    "/>
    <s v="    "/>
    <s v="Yes"/>
    <s v="31"/>
    <s v="Municipal"/>
    <s v="HWY"/>
    <n v="2"/>
    <s v="No"/>
    <s v="Highway | Roadway Reconstruction"/>
    <s v="2 | Modernization"/>
    <s v="T055"/>
    <d v="2024-03-04T06:31:47"/>
    <x v="4"/>
    <x v="1"/>
  </r>
  <r>
    <s v="Design"/>
    <n v="608506"/>
    <s v=""/>
    <s v="HANSON- CORRIDOR IMPROVEMENTS ON ROUTE 14 (MAQUAN STREET), FROM THE PEMBROKE T.L. TO INDIAN HEAD STREET AND RELATED WORK"/>
    <s v="5"/>
    <s v="AC, STIP"/>
    <s v=" "/>
    <x v="0"/>
    <x v="0"/>
    <s v="HANSON"/>
    <s v="Old Colony"/>
    <x v="2"/>
    <s v="Roadway Reconstruction"/>
    <s v="Design"/>
    <s v="25C"/>
    <d v="2026-12-12T00:00:00"/>
    <s v="2027"/>
    <n v="0"/>
    <d v="2027-05-11T00:00:00"/>
    <d v="2027-07-10T00:00:00"/>
    <d v="2029-04-10T00:00:00"/>
    <n v="700"/>
    <s v="FEDERAL AID"/>
    <s v="FA - Surface Trans. Block Grant (STBG)"/>
    <s v="STBG"/>
    <n v="0.8"/>
    <n v="0"/>
    <n v="0"/>
    <n v="11027190.284"/>
    <n v="0"/>
    <n v="11027190.284"/>
    <n v="0"/>
    <n v="0"/>
    <n v="0"/>
    <n v="0"/>
    <n v="0"/>
    <n v="0"/>
    <n v="6014831.0640000002"/>
    <n v="5012359.22"/>
    <n v="0"/>
    <n v="0"/>
    <n v="0"/>
    <s v="    "/>
    <s v="    "/>
    <s v="Yes"/>
    <s v="31"/>
    <s v="Municipal"/>
    <s v="HWY"/>
    <n v="2"/>
    <s v="No"/>
    <s v="Highway | Roadway Reconstruction"/>
    <s v="2 | Modernization"/>
    <s v="T055"/>
    <d v="2024-03-04T06:31:47"/>
    <x v="4"/>
    <x v="0"/>
  </r>
  <r>
    <s v="Design"/>
    <n v="608514"/>
    <s v=""/>
    <s v="BEVERLY- TEMPORARY BRIDGE CONSTRUCTION, B-11-001, BRIDGE STREET OVER BASS RIVER (HALL-WHITAKER DRAWBRIDGE)"/>
    <s v="4"/>
    <s v="NGB, STIP"/>
    <s v=" "/>
    <x v="0"/>
    <x v="0"/>
    <s v="BEVERLY"/>
    <s v="Boston Region"/>
    <x v="1"/>
    <s v="Bridge Repair &amp; Replacement"/>
    <s v="Design"/>
    <s v="75C"/>
    <d v="2027-02-06T00:00:00"/>
    <s v="2027"/>
    <n v="0"/>
    <d v="2027-07-06T00:00:00"/>
    <d v="2027-09-04T00:00:00"/>
    <d v="2029-01-06T00:00:00"/>
    <n v="550"/>
    <s v="100% STATE"/>
    <s v="NFA - Site Specific"/>
    <s v="NFA"/>
    <n v="0"/>
    <n v="0"/>
    <n v="0"/>
    <n v="4511202.9910000004"/>
    <n v="0"/>
    <n v="4511202.9910000004"/>
    <n v="0"/>
    <n v="0"/>
    <n v="0"/>
    <n v="0"/>
    <n v="0"/>
    <n v="0"/>
    <n v="2653648.8182000001"/>
    <n v="1857554.1728000001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Design"/>
    <n v="608522"/>
    <s v=""/>
    <s v="MIDDLETON- BRIDGE REPLACEMENT, M-20-003, ROUTE 62 (MAPLE STREET) OVER IPSWICH RIVER"/>
    <s v="4"/>
    <s v="BR ON, STIP"/>
    <s v=" "/>
    <x v="0"/>
    <x v="0"/>
    <s v="MIDDLETON"/>
    <s v="Boston Region"/>
    <x v="5"/>
    <s v="Bridge Repair &amp; Replacement"/>
    <s v="Design"/>
    <s v="PRCApprove"/>
    <d v="2024-09-30T00:00:00"/>
    <s v="2024"/>
    <n v="0"/>
    <d v="2025-02-27T00:00:00"/>
    <d v="2025-04-28T00:00:00"/>
    <d v="2027-08-28T00:00:00"/>
    <n v="912"/>
    <s v="FEDERAL AID"/>
    <s v="FA - Hwy Infrast. Prgm (HIPBR) - Bridge"/>
    <s v="HIP"/>
    <n v="0.8"/>
    <n v="0"/>
    <n v="0"/>
    <n v="3865966"/>
    <n v="0"/>
    <n v="3865966"/>
    <n v="0"/>
    <n v="0"/>
    <n v="0"/>
    <n v="399927.5172"/>
    <n v="1599710.0689999999"/>
    <n v="1599710.0689999999"/>
    <n v="266618.34480000002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08530"/>
    <s v=""/>
    <s v="MIDDLEBORO- RECONSTRUCTION AND RELATED WORK ON WAREHAM STREET AND WOOD STREET"/>
    <s v="5"/>
    <s v="STIP"/>
    <s v=" "/>
    <x v="0"/>
    <x v="0"/>
    <s v="MIDDLEBOROUGH"/>
    <s v="Southeastern Mass"/>
    <x v="2"/>
    <s v="Roadway Reconstruction"/>
    <s v="Design"/>
    <s v="PRCApprove"/>
    <d v="2027-01-09T00:00:00"/>
    <s v="2027"/>
    <n v="0"/>
    <d v="2027-06-08T00:00:00"/>
    <d v="2027-08-07T00:00:00"/>
    <d v="2029-06-07T00:00:00"/>
    <n v="730"/>
    <s v="FEDERAL AID"/>
    <s v="FA - Surface Trans. Block Grant (STBG)"/>
    <s v="STBG"/>
    <n v="0.8"/>
    <n v="0"/>
    <n v="0"/>
    <n v="5134360"/>
    <n v="0"/>
    <n v="5134360"/>
    <n v="0"/>
    <n v="0"/>
    <n v="0"/>
    <n v="0"/>
    <n v="0"/>
    <n v="0"/>
    <n v="2455563.4783000001"/>
    <n v="2678796.5216999999"/>
    <n v="0"/>
    <n v="0"/>
    <n v="0"/>
    <s v="    "/>
    <s v="    "/>
    <s v="Yes"/>
    <s v="41"/>
    <s v="Municipal"/>
    <s v="HWY"/>
    <n v="1"/>
    <s v="No"/>
    <s v="Highway | Roadway Reconstruction"/>
    <s v="2 | Modernization"/>
    <s v="T055"/>
    <d v="2024-03-04T06:31:47"/>
    <x v="2"/>
    <x v="0"/>
  </r>
  <r>
    <s v="Construction"/>
    <n v="608535"/>
    <s v="124023"/>
    <s v="NEW BEDFORD- CORRIDOR IMPROVEMENTS AND RELATED WORK ON COUNTY STREET, FROM NELSON STREET TO UNION STREET"/>
    <s v="5"/>
    <s v="STIP"/>
    <s v=" "/>
    <x v="0"/>
    <x v="0"/>
    <s v="NEW BEDFORD"/>
    <s v="Southeastern Mass"/>
    <x v="26"/>
    <s v=""/>
    <s v="Active"/>
    <s v=""/>
    <d v="2023-09-09T00:00:00"/>
    <s v="2023"/>
    <n v="1"/>
    <d v="2024-01-17T00:00:00"/>
    <d v="2024-03-17T00:00:00"/>
    <d v="2029-03-18T00:00:00"/>
    <n v="1887"/>
    <s v="100% STATE"/>
    <s v="NFA - Site Specific"/>
    <s v="NFA"/>
    <n v="0"/>
    <n v="0"/>
    <n v="0"/>
    <n v="260747.5"/>
    <n v="248380.00039999999"/>
    <n v="248380.00030000001"/>
    <n v="4940.1893"/>
    <n v="4940.1893"/>
    <n v="4940.1893"/>
    <n v="35569.363100000002"/>
    <n v="47425.817499999997"/>
    <n v="47425.817499999997"/>
    <n v="47425.817499999997"/>
    <n v="65592.9954"/>
    <n v="12367.4997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4-03-04T06:31:47"/>
    <x v="2"/>
    <x v="1"/>
  </r>
  <r>
    <s v="Construction"/>
    <n v="608535"/>
    <s v="124023"/>
    <s v="NEW BEDFORD- CORRIDOR IMPROVEMENTS AND RELATED WORK ON COUNTY STREET, FROM NELSON STREET TO UNION STREET"/>
    <s v="5"/>
    <s v="STIP"/>
    <s v=" "/>
    <x v="0"/>
    <x v="0"/>
    <s v="NEW BEDFORD"/>
    <s v="Southeastern Mass"/>
    <x v="26"/>
    <s v=""/>
    <s v="Active"/>
    <s v=""/>
    <d v="2023-09-09T00:00:00"/>
    <s v="2023"/>
    <n v="1"/>
    <d v="2024-01-17T00:00:00"/>
    <d v="2024-03-17T00:00:00"/>
    <d v="2029-03-18T00:00:00"/>
    <n v="1887"/>
    <s v="FEDERAL AID"/>
    <s v="FA - Trans. Alternative Prgm (TAP)"/>
    <s v="TAP"/>
    <n v="0.8"/>
    <n v="0"/>
    <n v="0"/>
    <n v="1625353.4"/>
    <n v="1477594.0001999999"/>
    <n v="1477594.0001000001"/>
    <n v="29388.815900000001"/>
    <n v="29388.815900000001"/>
    <n v="29388.815900000001"/>
    <n v="211599.47450000001"/>
    <n v="282132.63260000001"/>
    <n v="282132.63260000001"/>
    <n v="282132.63260000001"/>
    <n v="390207.81189999997"/>
    <n v="147759.39989999999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4-03-04T06:31:47"/>
    <x v="2"/>
    <x v="0"/>
  </r>
  <r>
    <s v="Construction"/>
    <n v="608535"/>
    <s v="124023"/>
    <s v="NEW BEDFORD- CORRIDOR IMPROVEMENTS AND RELATED WORK ON COUNTY STREET, FROM NELSON STREET TO UNION STREET"/>
    <s v="5"/>
    <s v="STIP"/>
    <s v=" "/>
    <x v="0"/>
    <x v="0"/>
    <s v="NEW BEDFORD"/>
    <s v="Southeastern Mass"/>
    <x v="26"/>
    <s v=""/>
    <s v="Active"/>
    <s v=""/>
    <d v="2023-09-09T00:00:00"/>
    <s v="2023"/>
    <n v="1"/>
    <d v="2024-01-17T00:00:00"/>
    <d v="2024-03-17T00:00:00"/>
    <d v="2029-03-18T00:00:00"/>
    <n v="1887"/>
    <s v="FEDERAL AID"/>
    <s v="FA - Surface Trans. Block Grant (STBG)"/>
    <s v="STBG"/>
    <n v="0.8"/>
    <n v="0"/>
    <n v="0"/>
    <n v="11888603.59"/>
    <n v="10843382.3606"/>
    <n v="10843382.3607"/>
    <n v="215670.99479999999"/>
    <n v="215670.99479999999"/>
    <n v="215670.99479999999"/>
    <n v="1552831.1625999999"/>
    <n v="2070441.5501000001"/>
    <n v="2070441.5501000001"/>
    <n v="2070441.5501000001"/>
    <n v="2863555.5529999998"/>
    <n v="1045221.2293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4-03-04T06:31:47"/>
    <x v="2"/>
    <x v="0"/>
  </r>
  <r>
    <s v="Construction"/>
    <n v="608536"/>
    <s v="114419"/>
    <s v="NEW BEDFORD- INTERSECTION IMPROVEMENTS AND RELATED WORK AT ROCKDALE AVENUE AND ALLEN STREET"/>
    <s v="5"/>
    <s v="STIP"/>
    <s v=" "/>
    <x v="0"/>
    <x v="0"/>
    <s v="NEW BEDFORD"/>
    <s v="Southeastern Mass"/>
    <x v="11"/>
    <s v="Intersection &amp; Safety"/>
    <s v="Active"/>
    <s v=""/>
    <d v="2021-04-24T00:00:00"/>
    <s v="2021"/>
    <n v="1"/>
    <d v="2021-07-16T00:00:00"/>
    <d v="2021-09-14T00:00:00"/>
    <d v="2024-10-10T00:00:00"/>
    <n v="1182"/>
    <s v="FEDERAL AID"/>
    <s v="FA - Hwy Safety Improvement Prgm (HSIP)"/>
    <s v="HSIP"/>
    <n v="0.9"/>
    <n v="1407928.69"/>
    <n v="19382.349999999999"/>
    <n v="927233.37"/>
    <n v="891246.65240000002"/>
    <n v="891246.65240000002"/>
    <n v="846203.29059999995"/>
    <n v="2254131.9805999999"/>
    <n v="865585.64059999993"/>
    <n v="45043.361799999999"/>
    <n v="0"/>
    <n v="0"/>
    <n v="0"/>
    <n v="0"/>
    <n v="35986.717600000004"/>
    <n v="0"/>
    <n v="0"/>
    <s v="    "/>
    <s v="    "/>
    <s v="Yes"/>
    <s v="43"/>
    <s v="Municipal"/>
    <s v="HWY"/>
    <n v="2"/>
    <s v="No"/>
    <s v="Highway | Intersection Improvements"/>
    <s v="2 | Modernization"/>
    <s v="T056"/>
    <d v="2024-03-04T06:31:47"/>
    <x v="2"/>
    <x v="0"/>
  </r>
  <r>
    <s v="Construction"/>
    <n v="608536"/>
    <s v="114419"/>
    <s v="NEW BEDFORD- INTERSECTION IMPROVEMENTS AND RELATED WORK AT ROCKDALE AVENUE AND ALLEN STREET"/>
    <s v="5"/>
    <s v="STIP"/>
    <s v=" "/>
    <x v="0"/>
    <x v="0"/>
    <s v="NEW BEDFORD"/>
    <s v="Southeastern Mass"/>
    <x v="11"/>
    <s v="Intersection &amp; Safety"/>
    <s v="Active"/>
    <s v=""/>
    <d v="2021-04-24T00:00:00"/>
    <s v="2021"/>
    <n v="1"/>
    <d v="2021-07-16T00:00:00"/>
    <d v="2021-09-14T00:00:00"/>
    <d v="2024-10-10T00:00:00"/>
    <n v="1182"/>
    <s v="100% STATE"/>
    <s v="NFA - Site Specific"/>
    <s v="NFA"/>
    <n v="0"/>
    <n v="2274"/>
    <n v="0"/>
    <n v="29563"/>
    <n v="29316.3076"/>
    <n v="29316.3076"/>
    <n v="27834.669399999999"/>
    <n v="30108.669399999999"/>
    <n v="27834.669399999999"/>
    <n v="1481.6382000000001"/>
    <n v="0"/>
    <n v="0"/>
    <n v="0"/>
    <n v="0"/>
    <n v="246.69239999999999"/>
    <n v="0"/>
    <n v="0"/>
    <s v="    "/>
    <s v="    "/>
    <s v="Yes"/>
    <s v="43"/>
    <s v="Municipal"/>
    <s v="HWY"/>
    <n v="2"/>
    <s v="No"/>
    <s v="Highway | Intersection Improvements"/>
    <s v="2 | Modernization"/>
    <s v="T056"/>
    <d v="2024-03-04T06:31:47"/>
    <x v="2"/>
    <x v="1"/>
  </r>
  <r>
    <s v="Complete"/>
    <n v="608545"/>
    <s v="111440"/>
    <s v="YARMOUTH- RESURFACING AND RELATED WORK ON ROUTE 6 (MID-CAPE HIGHWAY)"/>
    <s v="5"/>
    <s v="NFA NHS"/>
    <s v=" "/>
    <x v="0"/>
    <x v="0"/>
    <s v="YARMOUTH"/>
    <s v="Cape Cod"/>
    <x v="22"/>
    <s v=""/>
    <s v="Contractor Field Completion"/>
    <s v=""/>
    <d v="2020-05-30T00:00:00"/>
    <s v="2020"/>
    <n v="1"/>
    <d v="2020-09-01T00:00:00"/>
    <d v="2020-10-31T00:00:00"/>
    <d v="2023-03-24T00:00:00"/>
    <n v="934"/>
    <s v="100% STATE"/>
    <s v="NFA - NHS Non-Interstate Paving"/>
    <s v="NFA"/>
    <n v="0"/>
    <n v="9116174.0700000003"/>
    <n v="11728.57"/>
    <n v="532143.11"/>
    <n v="0"/>
    <n v="0"/>
    <n v="0"/>
    <n v="9116174.0700000003"/>
    <n v="11728.5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11"/>
    <x v="1"/>
  </r>
  <r>
    <s v="Design"/>
    <n v="608547"/>
    <s v=""/>
    <s v="EGREMONT- RECONSTRUCTION OF MOUNT WASHINGTON ROAD (PHASE I)"/>
    <s v="1"/>
    <s v="STIP"/>
    <s v=" "/>
    <x v="0"/>
    <x v="0"/>
    <s v="EGREMONT"/>
    <s v="Berkshire Region"/>
    <x v="3"/>
    <s v="Roadway Reconstruction"/>
    <s v="Design"/>
    <s v="100C"/>
    <d v="2025-11-29T00:00:00"/>
    <s v="2026"/>
    <n v="0"/>
    <d v="2026-04-28T00:00:00"/>
    <d v="2026-06-27T00:00:00"/>
    <d v="2030-07-10T00:00:00"/>
    <n v="1534"/>
    <s v="100% STATE"/>
    <s v="NFA - Site Specific"/>
    <s v="NFA"/>
    <n v="0"/>
    <n v="0"/>
    <n v="0"/>
    <n v="149552.82"/>
    <n v="0"/>
    <n v="110669.0868"/>
    <n v="0"/>
    <n v="0"/>
    <n v="0"/>
    <n v="0"/>
    <n v="2991.0563999999999"/>
    <n v="35892.676800000001"/>
    <n v="35892.676800000001"/>
    <n v="35892.676800000001"/>
    <n v="38883.733200000002"/>
    <n v="0"/>
    <n v="0"/>
    <s v="    "/>
    <s v="    "/>
    <s v="Yes"/>
    <s v="8.5"/>
    <s v="Municipal"/>
    <s v="HWY"/>
    <n v="2"/>
    <s v="No"/>
    <s v="Highway | Roadway Reconstruction"/>
    <s v="2 | Modernization"/>
    <s v="T055"/>
    <d v="2024-03-04T06:31:47"/>
    <x v="9"/>
    <x v="1"/>
  </r>
  <r>
    <s v="Design"/>
    <n v="608547"/>
    <s v=""/>
    <s v="EGREMONT- RECONSTRUCTION OF MOUNT WASHINGTON ROAD (PHASE I)"/>
    <s v="1"/>
    <s v="STIP"/>
    <s v=" "/>
    <x v="0"/>
    <x v="0"/>
    <s v="EGREMONT"/>
    <s v="Berkshire Region"/>
    <x v="3"/>
    <s v="Roadway Reconstruction"/>
    <s v="Design"/>
    <s v="100C"/>
    <d v="2025-11-29T00:00:00"/>
    <s v="2026"/>
    <n v="0"/>
    <d v="2026-04-28T00:00:00"/>
    <d v="2026-06-27T00:00:00"/>
    <d v="2030-07-10T00:00:00"/>
    <n v="1534"/>
    <s v="FEDERAL AID"/>
    <s v="FA - Surface Trans. Block Grant (STBG)"/>
    <s v="STBG"/>
    <n v="0.8"/>
    <n v="0"/>
    <n v="0"/>
    <n v="14196255.630000001"/>
    <n v="0"/>
    <n v="10505229.166200001"/>
    <n v="0"/>
    <n v="0"/>
    <n v="0"/>
    <n v="0"/>
    <n v="283925.11259999999"/>
    <n v="3407101.3511999999"/>
    <n v="3407101.3511999999"/>
    <n v="3407101.3511999999"/>
    <n v="3691026.4638"/>
    <n v="0"/>
    <n v="0"/>
    <s v="    "/>
    <s v="    "/>
    <s v="Yes"/>
    <s v="8.5"/>
    <s v="Municipal"/>
    <s v="HWY"/>
    <n v="2"/>
    <s v="No"/>
    <s v="Highway | Roadway Reconstruction"/>
    <s v="2 | Modernization"/>
    <s v="T055"/>
    <d v="2024-03-04T06:31:47"/>
    <x v="9"/>
    <x v="0"/>
  </r>
  <r>
    <s v="Complete"/>
    <n v="608548"/>
    <s v="115834"/>
    <s v="WINCHENDON- IMPROVEMENTS &amp; RELATED WORK ON CENTRAL STREET (ROUTE 202), FROM FRONT STREET TO MAPLE STREET (0.5 MILES)"/>
    <s v="2"/>
    <s v="BDBA, STIP"/>
    <s v=" "/>
    <x v="0"/>
    <x v="0"/>
    <s v="WINCHENDON"/>
    <s v="Montachusett"/>
    <x v="4"/>
    <s v="Roadway Reconstruction"/>
    <s v="Substantially Complete"/>
    <s v=""/>
    <d v="2021-08-07T00:00:00"/>
    <s v="2021"/>
    <n v="1"/>
    <d v="2021-10-12T00:00:00"/>
    <d v="2021-12-11T00:00:00"/>
    <d v="2023-07-17T00:00:00"/>
    <n v="643"/>
    <s v="100% STATE"/>
    <s v="NFA - Site Specific"/>
    <s v="NFA"/>
    <n v="0"/>
    <n v="5454.02"/>
    <n v="0"/>
    <n v="87485.98"/>
    <n v="0"/>
    <n v="0"/>
    <n v="0"/>
    <n v="5454.02"/>
    <n v="0"/>
    <n v="0"/>
    <n v="0"/>
    <n v="0"/>
    <n v="0"/>
    <n v="0"/>
    <n v="0"/>
    <n v="0"/>
    <n v="0"/>
    <s v="    "/>
    <s v="    "/>
    <s v="Yes"/>
    <s v="36"/>
    <s v="Municipal"/>
    <s v="HWY"/>
    <n v="2"/>
    <s v="No"/>
    <s v="Highway | Roadway Reconstruction"/>
    <s v="2 | Modernization"/>
    <s v="T055"/>
    <d v="2024-03-04T06:31:47"/>
    <x v="10"/>
    <x v="1"/>
  </r>
  <r>
    <s v="Complete"/>
    <n v="608548"/>
    <s v="115834"/>
    <s v="WINCHENDON- IMPROVEMENTS &amp; RELATED WORK ON CENTRAL STREET (ROUTE 202), FROM FRONT STREET TO MAPLE STREET (0.5 MILES)"/>
    <s v="2"/>
    <s v="BDBA, STIP"/>
    <s v=" "/>
    <x v="0"/>
    <x v="0"/>
    <s v="WINCHENDON"/>
    <s v="Montachusett"/>
    <x v="4"/>
    <s v="Roadway Reconstruction"/>
    <s v="Substantially Complete"/>
    <s v=""/>
    <d v="2021-08-07T00:00:00"/>
    <s v="2021"/>
    <n v="1"/>
    <d v="2021-10-12T00:00:00"/>
    <d v="2021-12-11T00:00:00"/>
    <d v="2023-07-17T00:00:00"/>
    <n v="643"/>
    <s v="FEDERAL AID"/>
    <s v="FA - Surface Trans. Block Grant (STBG)"/>
    <s v="STBG"/>
    <n v="0.8"/>
    <n v="3489031.73"/>
    <n v="24388.11"/>
    <n v="379540.07"/>
    <n v="1000"/>
    <n v="1000"/>
    <n v="1000"/>
    <n v="3490031.73"/>
    <n v="25388.11"/>
    <n v="0"/>
    <n v="0"/>
    <n v="0"/>
    <n v="0"/>
    <n v="0"/>
    <n v="378540.07"/>
    <n v="0"/>
    <n v="0"/>
    <s v="    "/>
    <s v="    "/>
    <s v="Yes"/>
    <s v="36"/>
    <s v="Municipal"/>
    <s v="HWY"/>
    <n v="2"/>
    <s v="No"/>
    <s v="Highway | Roadway Reconstruction"/>
    <s v="2 | Modernization"/>
    <s v="T055"/>
    <d v="2024-03-04T06:31:47"/>
    <x v="10"/>
    <x v="0"/>
  </r>
  <r>
    <s v="Construction"/>
    <n v="608560"/>
    <s v="121837"/>
    <s v="SPRINGFIELD- IMPROVEMENTS ON ST. JAMES AVENUE AT TAPLEY STREET"/>
    <s v="2"/>
    <s v="STIP"/>
    <s v=" "/>
    <x v="0"/>
    <x v="0"/>
    <s v="SPRINGFIELD"/>
    <s v="Pioneer Valley"/>
    <x v="11"/>
    <s v="Intersection &amp; Safety"/>
    <s v="Active"/>
    <s v=""/>
    <d v="2023-04-15T00:00:00"/>
    <s v="2023"/>
    <n v="1"/>
    <d v="2023-06-08T00:00:00"/>
    <d v="2023-08-07T00:00:00"/>
    <d v="2025-08-16T00:00:00"/>
    <n v="800"/>
    <s v="FEDERAL AID"/>
    <s v="FA - Hwy Safety Improvement Prgm (HSIP)"/>
    <s v="HSIP"/>
    <n v="0.9"/>
    <n v="890549.59"/>
    <n v="890549.59"/>
    <n v="4360089.41"/>
    <n v="3094775.8574999999"/>
    <n v="4360089.41"/>
    <n v="1193615.2611"/>
    <n v="2084164.8511000001"/>
    <n v="2084164.8511000001"/>
    <n v="1901160.5965"/>
    <n v="1265313.5523999999"/>
    <n v="0"/>
    <n v="0"/>
    <n v="0"/>
    <n v="0"/>
    <n v="0"/>
    <n v="0"/>
    <s v="    "/>
    <s v="    "/>
    <s v="Yes"/>
    <s v="75.5"/>
    <s v="MassDOT"/>
    <s v="HWY"/>
    <n v="2"/>
    <s v="No"/>
    <s v="Highway | Intersection Improvements"/>
    <s v="2 | Modernization"/>
    <s v="T056"/>
    <d v="2024-03-04T06:31:47"/>
    <x v="3"/>
    <x v="0"/>
  </r>
  <r>
    <s v="Construction"/>
    <n v="608560"/>
    <s v="121837"/>
    <s v="SPRINGFIELD- IMPROVEMENTS ON ST. JAMES AVENUE AT TAPLEY STREET"/>
    <s v="2"/>
    <s v="STIP"/>
    <s v=" "/>
    <x v="0"/>
    <x v="0"/>
    <s v="SPRINGFIELD"/>
    <s v="Pioneer Valley"/>
    <x v="11"/>
    <s v="Intersection &amp; Safety"/>
    <s v="Active"/>
    <s v=""/>
    <d v="2023-04-15T00:00:00"/>
    <s v="2023"/>
    <n v="1"/>
    <d v="2023-06-08T00:00:00"/>
    <d v="2023-08-07T00:00:00"/>
    <d v="2025-08-16T00:00:00"/>
    <n v="800"/>
    <s v="100% STATE"/>
    <s v="NFA - Site Specific"/>
    <s v="NFA"/>
    <n v="0"/>
    <n v="298.70999999999998"/>
    <n v="298.70999999999998"/>
    <n v="85723.79"/>
    <n v="63224.142500000002"/>
    <n v="85723.79"/>
    <n v="24384.7389"/>
    <n v="24683.448899999999"/>
    <n v="24683.448899999999"/>
    <n v="38839.4035"/>
    <n v="22499.6476"/>
    <n v="0"/>
    <n v="0"/>
    <n v="0"/>
    <n v="0"/>
    <n v="0"/>
    <n v="0"/>
    <s v="    "/>
    <s v="    "/>
    <s v="Yes"/>
    <s v="75.5"/>
    <s v="MassDOT"/>
    <s v="HWY"/>
    <n v="2"/>
    <s v="No"/>
    <s v="Highway | Intersection Improvements"/>
    <s v="2 | Modernization"/>
    <s v="T056"/>
    <d v="2024-03-04T06:31:47"/>
    <x v="3"/>
    <x v="1"/>
  </r>
  <r>
    <s v="Construction"/>
    <n v="608561"/>
    <s v="116247"/>
    <s v="LEOMINSTER- IMPROVEMENTS AT ROUTE 12 (NORTH MAIN STREET) AT HAMILTON STREET; ROUTE 12 (NORTH MAIN STREET) AT NELSON STREET"/>
    <s v="3"/>
    <s v="BDBA, STIP"/>
    <s v=" "/>
    <x v="0"/>
    <x v="0"/>
    <s v="LEOMINSTER"/>
    <s v="Montachusett"/>
    <x v="11"/>
    <s v="Intersection &amp; Safety"/>
    <s v="Active"/>
    <s v=""/>
    <d v="2021-09-04T00:00:00"/>
    <s v="2021"/>
    <n v="1"/>
    <d v="2021-11-18T00:00:00"/>
    <d v="2022-01-17T00:00:00"/>
    <d v="2024-07-29T00:00:00"/>
    <n v="984"/>
    <s v="FEDERAL AID"/>
    <s v="FA - Hwy Safety Improvement Prgm (HSIP)"/>
    <s v="HSIP"/>
    <n v="0.9"/>
    <n v="5641494.6399999997"/>
    <n v="1985827.49"/>
    <n v="2121041.96"/>
    <n v="2530445.8204000001"/>
    <n v="2530445.8204000001"/>
    <n v="812506.15650000004"/>
    <n v="6454000.7965000002"/>
    <n v="2798333.6464999998"/>
    <n v="1717939.6639"/>
    <n v="0"/>
    <n v="0"/>
    <n v="0"/>
    <n v="0"/>
    <n v="-409403.86040000001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4-03-04T06:31:47"/>
    <x v="10"/>
    <x v="0"/>
  </r>
  <r>
    <s v="Construction"/>
    <n v="608561"/>
    <s v="116247"/>
    <s v="LEOMINSTER- IMPROVEMENTS AT ROUTE 12 (NORTH MAIN STREET) AT HAMILTON STREET; ROUTE 12 (NORTH MAIN STREET) AT NELSON STREET"/>
    <s v="3"/>
    <s v="BDBA, STIP"/>
    <s v=" "/>
    <x v="0"/>
    <x v="0"/>
    <s v="LEOMINSTER"/>
    <s v="Montachusett"/>
    <x v="11"/>
    <s v="Intersection &amp; Safety"/>
    <s v="Active"/>
    <s v=""/>
    <d v="2021-09-04T00:00:00"/>
    <s v="2021"/>
    <n v="1"/>
    <d v="2021-11-18T00:00:00"/>
    <d v="2022-01-17T00:00:00"/>
    <d v="2024-07-29T00:00:00"/>
    <n v="984"/>
    <s v="100% STATE"/>
    <s v="NFA - Site Specific"/>
    <s v="NFA"/>
    <n v="0"/>
    <n v="13446"/>
    <n v="9947"/>
    <n v="296221.5"/>
    <n v="70054.179600000003"/>
    <n v="70054.179600000003"/>
    <n v="22493.843499999999"/>
    <n v="35939.843500000003"/>
    <n v="32440.843499999999"/>
    <n v="47560.3361"/>
    <n v="0"/>
    <n v="0"/>
    <n v="0"/>
    <n v="0"/>
    <n v="226167.3204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4-03-04T06:31:47"/>
    <x v="10"/>
    <x v="1"/>
  </r>
  <r>
    <s v="Design"/>
    <n v="608562"/>
    <s v=""/>
    <s v="SOMERVILLE- SIGNAL AND INTERSECTION IMPROVEMENT ON I-93 AT MYSTIC AVENUE AND MCGRATH HIGHWAY (TOP 200 CRASH LOCATION)"/>
    <s v="4"/>
    <s v="PODI, STIP"/>
    <s v=" "/>
    <x v="0"/>
    <x v="0"/>
    <s v="SOMERVILLE"/>
    <s v="Boston Region"/>
    <x v="11"/>
    <s v="Intersection &amp; Safety"/>
    <s v="Design"/>
    <s v="100C"/>
    <d v="2024-07-20T00:00:00"/>
    <s v="2024"/>
    <n v="0"/>
    <d v="2024-12-17T00:00:00"/>
    <d v="2025-02-15T00:00:00"/>
    <d v="2025-11-02T00:00:00"/>
    <n v="320"/>
    <s v="FEDERAL AID"/>
    <s v="FA - Hwy Safety Improvement Prgm (HSIP)"/>
    <s v="HSIP"/>
    <n v="0.9"/>
    <n v="0"/>
    <n v="0"/>
    <n v="7573935.6519999998"/>
    <n v="0"/>
    <n v="7573935.6519999998"/>
    <n v="0"/>
    <n v="0"/>
    <n v="0"/>
    <n v="3786967.8259999999"/>
    <n v="3786967.8259999999"/>
    <n v="0"/>
    <n v="0"/>
    <n v="0"/>
    <n v="0"/>
    <n v="0"/>
    <n v="0"/>
    <s v="    "/>
    <s v="    "/>
    <s v="Yes"/>
    <s v="68"/>
    <s v="MassDOT"/>
    <s v="HWY"/>
    <n v="2"/>
    <s v="No"/>
    <s v="Highway | Intersection Improvements"/>
    <s v="2 | Modernization"/>
    <s v="T056"/>
    <d v="2024-03-04T06:31:47"/>
    <x v="1"/>
    <x v="0"/>
  </r>
  <r>
    <s v="Design"/>
    <n v="608562"/>
    <s v=""/>
    <s v="SOMERVILLE- SIGNAL AND INTERSECTION IMPROVEMENT ON I-93 AT MYSTIC AVENUE AND MCGRATH HIGHWAY (TOP 200 CRASH LOCATION)"/>
    <s v="4"/>
    <s v="PODI, STIP"/>
    <s v=" "/>
    <x v="0"/>
    <x v="0"/>
    <s v="SOMERVILLE"/>
    <s v="Boston Region"/>
    <x v="11"/>
    <s v="Intersection &amp; Safety"/>
    <s v="Design"/>
    <s v="100C"/>
    <d v="2024-07-20T00:00:00"/>
    <s v="2024"/>
    <n v="0"/>
    <d v="2024-12-17T00:00:00"/>
    <d v="2025-02-15T00:00:00"/>
    <d v="2025-11-02T00:00:00"/>
    <n v="320"/>
    <s v="100% STATE"/>
    <s v="NFA - Site Specific"/>
    <s v="NFA"/>
    <n v="0"/>
    <n v="0"/>
    <n v="0"/>
    <n v="125000"/>
    <n v="0"/>
    <n v="125000"/>
    <n v="0"/>
    <n v="0"/>
    <n v="0"/>
    <n v="62500"/>
    <n v="62500"/>
    <n v="0"/>
    <n v="0"/>
    <n v="0"/>
    <n v="0"/>
    <n v="0"/>
    <n v="0"/>
    <s v="    "/>
    <s v="    "/>
    <s v="Yes"/>
    <s v="68"/>
    <s v="MassDOT"/>
    <s v="HWY"/>
    <n v="2"/>
    <s v="No"/>
    <s v="Highway | Intersection Improvements"/>
    <s v="2 | Modernization"/>
    <s v="T056"/>
    <d v="2024-03-04T06:31:47"/>
    <x v="1"/>
    <x v="1"/>
  </r>
  <r>
    <s v="Design"/>
    <n v="608563"/>
    <s v=""/>
    <s v="SWANSEA- IMPROVEMENTS ON ROUTE 6 (GRAND ARMY OF THE REPUBLIC HIGHWAY) AT GARDNERS NECK ROAD"/>
    <s v="5"/>
    <s v="H-Risk, STIP"/>
    <s v=" "/>
    <x v="0"/>
    <x v="0"/>
    <s v="SWANSEA"/>
    <s v="Southeastern Mass"/>
    <x v="27"/>
    <s v="Intersection &amp; Safety"/>
    <s v="Design"/>
    <s v="100C"/>
    <d v="2024-05-11T00:00:00"/>
    <s v="2024"/>
    <n v="0"/>
    <d v="2024-10-08T00:00:00"/>
    <d v="2024-12-07T00:00:00"/>
    <d v="2026-09-08T00:00:00"/>
    <n v="700"/>
    <s v="FEDERAL AID"/>
    <s v="FA - Hwy Safety Improvement Prgm (HSIP)"/>
    <s v="HSIP"/>
    <n v="0.9"/>
    <n v="0"/>
    <n v="0"/>
    <n v="4008649.6568999998"/>
    <n v="0"/>
    <n v="4008649.6568999998"/>
    <n v="0"/>
    <n v="0"/>
    <n v="0"/>
    <n v="1275479.4362999999"/>
    <n v="2186536.1765000001"/>
    <n v="546634.04410000006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0"/>
  </r>
  <r>
    <s v="Design"/>
    <n v="608563"/>
    <s v=""/>
    <s v="SWANSEA- IMPROVEMENTS ON ROUTE 6 (GRAND ARMY OF THE REPUBLIC HIGHWAY) AT GARDNERS NECK ROAD"/>
    <s v="5"/>
    <s v="H-Risk, STIP"/>
    <s v=" "/>
    <x v="0"/>
    <x v="0"/>
    <s v="SWANSEA"/>
    <s v="Southeastern Mass"/>
    <x v="27"/>
    <s v="Intersection &amp; Safety"/>
    <s v="Design"/>
    <s v="100C"/>
    <d v="2024-05-11T00:00:00"/>
    <s v="2024"/>
    <n v="0"/>
    <d v="2024-10-08T00:00:00"/>
    <d v="2024-12-07T00:00:00"/>
    <d v="2026-09-08T00:00:00"/>
    <n v="700"/>
    <s v="100% STATE"/>
    <s v="NFA - Site Specific"/>
    <s v="NFA"/>
    <n v="0"/>
    <n v="0"/>
    <n v="0"/>
    <n v="75194.62"/>
    <n v="0"/>
    <n v="75194.62"/>
    <n v="0"/>
    <n v="0"/>
    <n v="0"/>
    <n v="23925.5609"/>
    <n v="41015.247300000003"/>
    <n v="10253.811799999999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1"/>
  </r>
  <r>
    <s v="Design"/>
    <n v="608564"/>
    <s v=""/>
    <s v="WATERTOWN- INTERSECTION IMPROVEMENTS AT ROUTE 16 AND GALEN STREET"/>
    <s v="6"/>
    <s v="STIP"/>
    <s v=" "/>
    <x v="0"/>
    <x v="0"/>
    <s v="WATERTOWN"/>
    <s v="Boston Region"/>
    <x v="11"/>
    <s v="Intersection &amp; Safety"/>
    <s v="Design"/>
    <s v="PRCApprove"/>
    <d v="2025-11-29T00:00:00"/>
    <s v="2026"/>
    <n v="0"/>
    <d v="2026-04-28T00:00:00"/>
    <d v="2026-06-27T00:00:00"/>
    <d v="2028-04-26T00:00:00"/>
    <n v="729"/>
    <s v="FEDERAL AID"/>
    <s v="FA - Other Federal Aid"/>
    <s v="FA"/>
    <n v="0.8"/>
    <n v="0"/>
    <n v="0"/>
    <n v="255200"/>
    <n v="0"/>
    <n v="255200"/>
    <n v="0"/>
    <n v="0"/>
    <n v="0"/>
    <n v="0"/>
    <n v="11095.6522"/>
    <n v="133147.82610000001"/>
    <n v="110956.5217"/>
    <n v="0"/>
    <n v="0"/>
    <n v="0"/>
    <n v="0"/>
    <s v="    "/>
    <s v="    "/>
    <s v="Yes"/>
    <s v="56"/>
    <s v="MassDOT"/>
    <s v="HWY"/>
    <n v="2"/>
    <s v="No"/>
    <s v="Highway | Intersection Improvements"/>
    <s v="2 | Modernization"/>
    <s v="T056"/>
    <d v="2024-03-04T06:31:47"/>
    <x v="1"/>
    <x v="0"/>
  </r>
  <r>
    <s v="Design"/>
    <n v="608564"/>
    <s v=""/>
    <s v="WATERTOWN- INTERSECTION IMPROVEMENTS AT ROUTE 16 AND GALEN STREET"/>
    <s v="6"/>
    <s v="STIP"/>
    <s v=" "/>
    <x v="0"/>
    <x v="0"/>
    <s v="WATERTOWN"/>
    <s v="Boston Region"/>
    <x v="11"/>
    <s v="Intersection &amp; Safety"/>
    <s v="Design"/>
    <s v="PRCApprove"/>
    <d v="2025-11-29T00:00:00"/>
    <s v="2026"/>
    <n v="0"/>
    <d v="2026-04-28T00:00:00"/>
    <d v="2026-06-27T00:00:00"/>
    <d v="2028-04-26T00:00:00"/>
    <n v="729"/>
    <s v="FEDERAL AID"/>
    <s v="FA - Hwy Safety Improvement Prgm (HSIP)"/>
    <s v="HSIP"/>
    <n v="0.9"/>
    <n v="0"/>
    <n v="0"/>
    <n v="3521600"/>
    <n v="0"/>
    <n v="3521600"/>
    <n v="0"/>
    <n v="0"/>
    <n v="0"/>
    <n v="0"/>
    <n v="153113.0435"/>
    <n v="1837356.5216999999"/>
    <n v="1531130.4347999999"/>
    <n v="0"/>
    <n v="0"/>
    <n v="0"/>
    <n v="0"/>
    <s v="    "/>
    <s v="    "/>
    <s v="Yes"/>
    <s v="56"/>
    <s v="MassDOT"/>
    <s v="HWY"/>
    <n v="2"/>
    <s v="No"/>
    <s v="Highway | Intersection Improvements"/>
    <s v="2 | Modernization"/>
    <s v="T056"/>
    <d v="2024-03-04T06:31:47"/>
    <x v="1"/>
    <x v="0"/>
  </r>
  <r>
    <s v="Construction"/>
    <n v="608565"/>
    <s v="121499"/>
    <s v="SPRINGFIELD- IMPROVEMENTS ON ST. JAMES AVENUE AT ST. JAMES BOULEVARD AND CAREW STREET"/>
    <s v="2"/>
    <s v="STIP"/>
    <s v=" "/>
    <x v="0"/>
    <x v="0"/>
    <s v="SPRINGFIELD"/>
    <s v="Pioneer Valley"/>
    <x v="11"/>
    <s v="Intersection &amp; Safety"/>
    <s v="Active"/>
    <s v=""/>
    <d v="2023-02-25T00:00:00"/>
    <s v="2023"/>
    <n v="1"/>
    <d v="2023-05-17T00:00:00"/>
    <d v="2023-07-16T00:00:00"/>
    <d v="2025-05-21T00:00:00"/>
    <n v="735"/>
    <s v="FEDERAL AID"/>
    <s v="FA - Hwy Safety Improvement Prgm (HSIP)"/>
    <s v="HSIP"/>
    <n v="0.9"/>
    <n v="1044681.16"/>
    <n v="1044681.16"/>
    <n v="6870510.3399999999"/>
    <n v="6394090.0790999997"/>
    <n v="6394090.0790999997"/>
    <n v="2002367.503"/>
    <n v="3047048.6630000002"/>
    <n v="3047048.6630000002"/>
    <n v="4391722.5761000002"/>
    <n v="0"/>
    <n v="0"/>
    <n v="0"/>
    <n v="0"/>
    <n v="476420.26089999999"/>
    <n v="0"/>
    <n v="0"/>
    <s v="    "/>
    <s v="    "/>
    <s v="Yes"/>
    <s v="66.5"/>
    <s v="MassDOT"/>
    <s v="HWY"/>
    <n v="2"/>
    <s v="No"/>
    <s v="Highway | Intersection Improvements"/>
    <s v="2 | Modernization"/>
    <s v="T056"/>
    <d v="2024-03-04T06:31:47"/>
    <x v="3"/>
    <x v="0"/>
  </r>
  <r>
    <s v="Construction"/>
    <n v="608565"/>
    <s v="121499"/>
    <s v="SPRINGFIELD- IMPROVEMENTS ON ST. JAMES AVENUE AT ST. JAMES BOULEVARD AND CAREW STREET"/>
    <s v="2"/>
    <s v="STIP"/>
    <s v=" "/>
    <x v="0"/>
    <x v="0"/>
    <s v="SPRINGFIELD"/>
    <s v="Pioneer Valley"/>
    <x v="11"/>
    <s v="Intersection &amp; Safety"/>
    <s v="Active"/>
    <s v=""/>
    <d v="2023-02-25T00:00:00"/>
    <s v="2023"/>
    <n v="1"/>
    <d v="2023-05-17T00:00:00"/>
    <d v="2023-07-16T00:00:00"/>
    <d v="2025-05-21T00:00:00"/>
    <n v="735"/>
    <s v="100% STATE"/>
    <s v="NFA - Site Specific"/>
    <s v="NFA"/>
    <n v="0"/>
    <n v="1981.28"/>
    <n v="1981.28"/>
    <n v="152718.72"/>
    <n v="148909.9209"/>
    <n v="148909.9209"/>
    <n v="46632.497000000003"/>
    <n v="48613.777000000002"/>
    <n v="48613.777000000002"/>
    <n v="102277.42389999999"/>
    <n v="0"/>
    <n v="0"/>
    <n v="0"/>
    <n v="0"/>
    <n v="3808.7991000000002"/>
    <n v="0"/>
    <n v="0"/>
    <s v="    "/>
    <s v="    "/>
    <s v="Yes"/>
    <s v="66.5"/>
    <s v="MassDOT"/>
    <s v="HWY"/>
    <n v="2"/>
    <s v="No"/>
    <s v="Highway | Intersection Improvements"/>
    <s v="2 | Modernization"/>
    <s v="T056"/>
    <d v="2024-03-04T06:31:47"/>
    <x v="3"/>
    <x v="1"/>
  </r>
  <r>
    <s v="Construction"/>
    <n v="608574"/>
    <s v="113643"/>
    <s v="BURLINGTON TO TYNGSBOROUGH- GUIDE AND TRAFFIC SIGN REPLACEMENT ON A SECTION OF US 3"/>
    <s v="4"/>
    <s v="STIP"/>
    <s v=" "/>
    <x v="0"/>
    <x v="0"/>
    <s v="BILLERICA - BURLINGTON - CHELMSFORD - TYNGSBOROUGH - WESTFORD"/>
    <s v="Boston Region, Northern Middlesex"/>
    <x v="19"/>
    <s v="Signs &amp; Lighting"/>
    <s v="Active"/>
    <s v=""/>
    <d v="2020-12-12T00:00:00"/>
    <s v="2021"/>
    <n v="1"/>
    <d v="2021-03-01T00:00:00"/>
    <d v="2021-04-30T00:00:00"/>
    <d v="2024-07-15T00:00:00"/>
    <n v="1232"/>
    <s v="100% STATE"/>
    <s v="NFA - Open Ended"/>
    <s v="NFA"/>
    <n v="0"/>
    <n v="0"/>
    <n v="0"/>
    <n v="10000"/>
    <n v="9880.4205999999995"/>
    <n v="10000"/>
    <n v="9880.4205999999995"/>
    <n v="9880.4205999999995"/>
    <n v="9880.4205999999995"/>
    <n v="119.57940000000001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08574"/>
    <s v="113643"/>
    <s v="BURLINGTON TO TYNGSBOROUGH- GUIDE AND TRAFFIC SIGN REPLACEMENT ON A SECTION OF US 3"/>
    <s v="4"/>
    <s v="STIP"/>
    <s v=" "/>
    <x v="0"/>
    <x v="0"/>
    <s v="BILLERICA - BURLINGTON - CHELMSFORD - TYNGSBOROUGH - WESTFORD"/>
    <s v="Boston Region, Northern Middlesex"/>
    <x v="19"/>
    <s v="Signs &amp; Lighting"/>
    <s v="Active"/>
    <s v=""/>
    <d v="2020-12-12T00:00:00"/>
    <s v="2021"/>
    <n v="1"/>
    <d v="2021-03-01T00:00:00"/>
    <d v="2021-04-30T00:00:00"/>
    <d v="2024-07-15T00:00:00"/>
    <n v="1232"/>
    <s v="FEDERAL AID"/>
    <s v="FA - Ntl. Hwy Perform. Prgm (NHPP) - NHS"/>
    <s v="NHPP"/>
    <n v="0.8"/>
    <n v="3575662.5"/>
    <n v="1315166.05"/>
    <n v="4044505.13"/>
    <n v="2740119.5795"/>
    <n v="4044505.13"/>
    <n v="2740119.5795"/>
    <n v="6315782.0795"/>
    <n v="4055285.6294999998"/>
    <n v="1304385.5504999999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Complete"/>
    <n v="608575"/>
    <s v="110340"/>
    <s v="CHICOPEE TO HOLYOKE- GUIDE AND TRAFFIC SIGN REPLACEMENT ON I-391"/>
    <s v="2"/>
    <s v="STIP"/>
    <s v=" "/>
    <x v="0"/>
    <x v="0"/>
    <s v="CHICOPEE - HOLYOKE"/>
    <s v="Pioneer Valley"/>
    <x v="19"/>
    <s v="Signs &amp; Lighting"/>
    <s v="Substantially Complete"/>
    <s v=""/>
    <d v="2019-12-07T00:00:00"/>
    <s v="2020"/>
    <n v="1"/>
    <d v="2020-05-28T00:00:00"/>
    <d v="2020-07-27T00:00:00"/>
    <d v="2023-08-18T00:00:00"/>
    <n v="1177"/>
    <s v="FEDERAL AID"/>
    <s v="FA - Hwy Safety Improvement Prgm (HSIP)"/>
    <s v="HSIP"/>
    <n v="0.9"/>
    <n v="2507199.4700000002"/>
    <n v="287266.65000000002"/>
    <n v="760602.37"/>
    <n v="0"/>
    <n v="0"/>
    <n v="0"/>
    <n v="2507199.4700000002"/>
    <n v="287266.650000000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3"/>
    <x v="0"/>
  </r>
  <r>
    <s v="Complete"/>
    <n v="608575"/>
    <s v="110340"/>
    <s v="CHICOPEE TO HOLYOKE- GUIDE AND TRAFFIC SIGN REPLACEMENT ON I-391"/>
    <s v="2"/>
    <s v="STIP"/>
    <s v=" "/>
    <x v="0"/>
    <x v="0"/>
    <s v="CHICOPEE - HOLYOKE"/>
    <s v="Pioneer Valley"/>
    <x v="19"/>
    <s v="Signs &amp; Lighting"/>
    <s v="Substantially Complete"/>
    <s v=""/>
    <d v="2019-12-07T00:00:00"/>
    <s v="2020"/>
    <n v="1"/>
    <d v="2020-05-28T00:00:00"/>
    <d v="2020-07-27T00:00:00"/>
    <d v="2023-08-18T00:00:00"/>
    <n v="1177"/>
    <s v="100% STATE"/>
    <s v="NFA - Site Specific"/>
    <s v="NFA"/>
    <n v="0"/>
    <n v="0"/>
    <n v="0"/>
    <n v="21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3"/>
    <x v="1"/>
  </r>
  <r>
    <s v="Construction"/>
    <n v="608577"/>
    <s v="117538"/>
    <s v="EASTHAMPTON- IMPROVEMENTS AND RELATED WORK ON UNION STREET (ROUTE 141) FROM PAYSON AVENUE TO HIGH STREET (0.36 MILES)"/>
    <s v="2"/>
    <s v="BDBA, STIP"/>
    <s v=" "/>
    <x v="0"/>
    <x v="0"/>
    <s v="EASTHAMPTON"/>
    <s v="Pioneer Valley"/>
    <x v="4"/>
    <s v="Roadway Reconstruction"/>
    <s v="Active"/>
    <s v=""/>
    <d v="2022-03-12T00:00:00"/>
    <s v="2022"/>
    <n v="1"/>
    <d v="2022-05-17T00:00:00"/>
    <d v="2022-07-16T00:00:00"/>
    <d v="2025-10-03T00:00:00"/>
    <n v="1235"/>
    <s v="100% STATE"/>
    <s v="NFA - Site Specific"/>
    <s v="NFA"/>
    <n v="0"/>
    <n v="1672.88"/>
    <n v="1672.88"/>
    <n v="49818.12"/>
    <n v="46769.489099999999"/>
    <n v="49818.12"/>
    <n v="15097.3573"/>
    <n v="16770.237300000001"/>
    <n v="16770.237300000001"/>
    <n v="31672.131799999999"/>
    <n v="3048.6309000000001"/>
    <n v="0"/>
    <n v="0"/>
    <n v="0"/>
    <n v="0"/>
    <n v="0"/>
    <n v="0"/>
    <s v="    "/>
    <s v="    "/>
    <s v="Yes"/>
    <s v="61.5"/>
    <s v="Municipal"/>
    <s v="HWY"/>
    <n v="2"/>
    <s v="No"/>
    <s v="Highway | Roadway Reconstruction"/>
    <s v="2 | Modernization"/>
    <s v="T055"/>
    <d v="2024-03-04T06:31:47"/>
    <x v="3"/>
    <x v="1"/>
  </r>
  <r>
    <s v="Construction"/>
    <n v="608577"/>
    <s v="117538"/>
    <s v="EASTHAMPTON- IMPROVEMENTS AND RELATED WORK ON UNION STREET (ROUTE 141) FROM PAYSON AVENUE TO HIGH STREET (0.36 MILES)"/>
    <s v="2"/>
    <s v="BDBA, STIP"/>
    <s v=" "/>
    <x v="0"/>
    <x v="0"/>
    <s v="EASTHAMPTON"/>
    <s v="Pioneer Valley"/>
    <x v="4"/>
    <s v="Roadway Reconstruction"/>
    <s v="Active"/>
    <s v=""/>
    <d v="2022-03-12T00:00:00"/>
    <s v="2022"/>
    <n v="1"/>
    <d v="2022-05-17T00:00:00"/>
    <d v="2022-07-16T00:00:00"/>
    <d v="2025-10-03T00:00:00"/>
    <n v="1235"/>
    <s v="FEDERAL AID"/>
    <s v="FA - Surface Trans. Block Grant (STBG)"/>
    <s v="STBG"/>
    <n v="0.8"/>
    <n v="1442517.22"/>
    <n v="953874.43"/>
    <n v="2140511.9"/>
    <n v="1979230.5109000001"/>
    <n v="2140511.9"/>
    <n v="638902.64269999997"/>
    <n v="2081419.8626999999"/>
    <n v="1592777.0726999999"/>
    <n v="1340327.8681999999"/>
    <n v="161281.3891"/>
    <n v="0"/>
    <n v="0"/>
    <n v="0"/>
    <n v="0"/>
    <n v="0"/>
    <n v="0"/>
    <s v="    "/>
    <s v="    "/>
    <s v="Yes"/>
    <s v="61.5"/>
    <s v="Municipal"/>
    <s v="HWY"/>
    <n v="2"/>
    <s v="No"/>
    <s v="Highway | Roadway Reconstruction"/>
    <s v="2 | Modernization"/>
    <s v="T055"/>
    <d v="2024-03-04T06:31:47"/>
    <x v="3"/>
    <x v="0"/>
  </r>
  <r>
    <s v="Design"/>
    <n v="608586"/>
    <s v=""/>
    <s v="DARTMOUTH- CORRIDOR IMPROVEMENTS ON  DARTMOUTH STREET AND PROSPECT STREET "/>
    <s v="5"/>
    <s v="STIP"/>
    <s v=" "/>
    <x v="0"/>
    <x v="0"/>
    <s v="DARTMOUTH"/>
    <s v="Southeastern Mass"/>
    <x v="2"/>
    <s v="Roadway Reconstruction"/>
    <s v="Design"/>
    <s v="25C"/>
    <d v="2027-02-06T00:00:00"/>
    <s v="2027"/>
    <n v="0"/>
    <d v="2027-07-06T00:00:00"/>
    <d v="2027-09-04T00:00:00"/>
    <d v="2028-07-05T00:00:00"/>
    <n v="365"/>
    <s v="100% STATE"/>
    <s v="NFA - Site Specific"/>
    <s v="NFA"/>
    <n v="0"/>
    <n v="0"/>
    <n v="0"/>
    <n v="115440.68"/>
    <n v="0"/>
    <n v="115440.68"/>
    <n v="0"/>
    <n v="0"/>
    <n v="0"/>
    <n v="0"/>
    <n v="0"/>
    <n v="0"/>
    <n v="104946.0727"/>
    <n v="10494.6073"/>
    <n v="0"/>
    <n v="0"/>
    <n v="0"/>
    <s v="    "/>
    <s v="    "/>
    <s v="Yes"/>
    <s v="40"/>
    <s v="Municipal"/>
    <s v="HWY"/>
    <n v="2"/>
    <s v="No"/>
    <s v="Highway | Roadway Reconstruction"/>
    <s v="2 | Modernization"/>
    <s v="T055"/>
    <d v="2024-03-04T06:31:47"/>
    <x v="2"/>
    <x v="1"/>
  </r>
  <r>
    <s v="Design"/>
    <n v="608586"/>
    <s v=""/>
    <s v="DARTMOUTH- CORRIDOR IMPROVEMENTS ON  DARTMOUTH STREET AND PROSPECT STREET "/>
    <s v="5"/>
    <s v="STIP"/>
    <s v=" "/>
    <x v="0"/>
    <x v="0"/>
    <s v="DARTMOUTH"/>
    <s v="Southeastern Mass"/>
    <x v="2"/>
    <s v="Roadway Reconstruction"/>
    <s v="Design"/>
    <s v="25C"/>
    <d v="2027-02-06T00:00:00"/>
    <s v="2027"/>
    <n v="0"/>
    <d v="2027-07-06T00:00:00"/>
    <d v="2027-09-04T00:00:00"/>
    <d v="2028-07-05T00:00:00"/>
    <n v="365"/>
    <s v="FEDERAL AID"/>
    <s v="FA - Surface Trans. Block Grant (STBG)"/>
    <s v="STBG"/>
    <n v="0.8"/>
    <n v="0"/>
    <n v="0"/>
    <n v="4730645.0020000003"/>
    <n v="0"/>
    <n v="4730645.0020000003"/>
    <n v="0"/>
    <n v="0"/>
    <n v="0"/>
    <n v="0"/>
    <n v="0"/>
    <n v="0"/>
    <n v="4300586.3655000003"/>
    <n v="430058.63650000002"/>
    <n v="0"/>
    <n v="0"/>
    <n v="0"/>
    <s v="    "/>
    <s v="    "/>
    <s v="Yes"/>
    <s v="40"/>
    <s v="Municipal"/>
    <s v="HWY"/>
    <n v="2"/>
    <s v="No"/>
    <s v="Highway | Roadway Reconstruction"/>
    <s v="2 | Modernization"/>
    <s v="T055"/>
    <d v="2024-03-04T06:31:47"/>
    <x v="2"/>
    <x v="0"/>
  </r>
  <r>
    <s v="Complete"/>
    <n v="608587"/>
    <s v="109675"/>
    <s v="DEDHAM- RECONSTRUCTION &amp; RELATED WORK OF BRIDGE STREET (ROUTE 109) AND AMES STREET"/>
    <s v="6"/>
    <s v="NHS, STIP"/>
    <s v=" "/>
    <x v="0"/>
    <x v="0"/>
    <s v="DEDHAM"/>
    <s v="Boston Region"/>
    <x v="22"/>
    <s v=""/>
    <s v="Substantially Complete"/>
    <s v=""/>
    <d v="2019-09-14T00:00:00"/>
    <s v="2019"/>
    <n v="1"/>
    <d v="2020-04-21T00:00:00"/>
    <d v="2020-06-20T00:00:00"/>
    <d v="2023-11-02T00:00:00"/>
    <n v="1290"/>
    <s v="100% STATE"/>
    <s v="NFA - Site Specific"/>
    <s v="NFA"/>
    <n v="0"/>
    <n v="14527.85"/>
    <n v="0"/>
    <n v="185262.15"/>
    <n v="0"/>
    <n v="185262.15"/>
    <n v="185262.15"/>
    <n v="199790"/>
    <n v="185262.1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1"/>
  </r>
  <r>
    <s v="Complete"/>
    <n v="608587"/>
    <s v="109675"/>
    <s v="DEDHAM- RECONSTRUCTION &amp; RELATED WORK OF BRIDGE STREET (ROUTE 109) AND AMES STREET"/>
    <s v="6"/>
    <s v="NHS, STIP"/>
    <s v=" "/>
    <x v="0"/>
    <x v="0"/>
    <s v="DEDHAM"/>
    <s v="Boston Region"/>
    <x v="22"/>
    <s v=""/>
    <s v="Substantially Complete"/>
    <s v=""/>
    <d v="2019-09-14T00:00:00"/>
    <s v="2019"/>
    <n v="1"/>
    <d v="2020-04-21T00:00:00"/>
    <d v="2020-06-20T00:00:00"/>
    <d v="2023-11-02T00:00:00"/>
    <n v="1290"/>
    <s v="FEDERAL AID"/>
    <s v="FA - Ntl. Hwy Perform. Prgm (NHPP) - NHS"/>
    <s v="NHPP"/>
    <n v="0.8"/>
    <n v="6579467.9900000002"/>
    <n v="39882.639999999999"/>
    <n v="440442.46"/>
    <n v="0"/>
    <n v="440442.46"/>
    <n v="440442.46"/>
    <n v="7019910.4500000002"/>
    <n v="480325.1000000000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0"/>
  </r>
  <r>
    <s v="Complete"/>
    <n v="608587"/>
    <s v="109675"/>
    <s v="DEDHAM- RECONSTRUCTION &amp; RELATED WORK OF BRIDGE STREET (ROUTE 109) AND AMES STREET"/>
    <s v="6"/>
    <s v="NHS, STIP"/>
    <s v=" "/>
    <x v="0"/>
    <x v="0"/>
    <s v="DEDHAM"/>
    <s v="Boston Region"/>
    <x v="22"/>
    <s v=""/>
    <s v="Substantially Complete"/>
    <s v=""/>
    <d v="2019-09-14T00:00:00"/>
    <s v="2019"/>
    <n v="1"/>
    <d v="2020-04-21T00:00:00"/>
    <d v="2020-06-20T00:00:00"/>
    <d v="2023-11-02T00:00:00"/>
    <n v="1290"/>
    <s v="FEDERAL AID"/>
    <s v="FA - Hwy Infrast. Prgm (HIP) - Non-Interstate"/>
    <s v="HIP"/>
    <n v="0.8"/>
    <n v="256615"/>
    <n v="0"/>
    <n v="75310"/>
    <n v="0"/>
    <n v="75310"/>
    <n v="75310"/>
    <n v="331925"/>
    <n v="7531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0"/>
  </r>
  <r>
    <s v="Construction"/>
    <n v="608590"/>
    <s v="113678"/>
    <s v="DISTRICT 3- CLEAN AND PAINT STRUCTURAL STEEL BRIDGES ON I-190 AND I-290"/>
    <s v="3"/>
    <s v="BR PRES, FED MT, NFA MT, STIP"/>
    <s v=" "/>
    <x v="1"/>
    <x v="1"/>
    <s v="DISTRICT3"/>
    <s v="[District 3]"/>
    <x v="24"/>
    <s v="Bridge Painting"/>
    <s v="Active"/>
    <s v=""/>
    <d v="2020-12-19T00:00:00"/>
    <s v="2021"/>
    <n v="1"/>
    <d v="2021-02-18T00:00:00"/>
    <d v="2021-04-19T00:00:00"/>
    <d v="2022-09-11T00:00:00"/>
    <n v="570"/>
    <s v="100% STATE"/>
    <s v="NFA - Site Specific"/>
    <s v="NFA"/>
    <n v="0"/>
    <n v="2052010.48"/>
    <n v="40131.4"/>
    <n v="705002.14"/>
    <n v="119794.2519"/>
    <n v="119794.2519"/>
    <n v="119794.2519"/>
    <n v="2171804.7319"/>
    <n v="159925.6519"/>
    <n v="0"/>
    <n v="0"/>
    <n v="0"/>
    <n v="0"/>
    <n v="0"/>
    <n v="585207.88809999998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08590"/>
    <s v="113678"/>
    <s v="DISTRICT 3- CLEAN AND PAINT STRUCTURAL STEEL BRIDGES ON I-190 AND I-290"/>
    <s v="3"/>
    <s v="BR PRES, FED MT, NFA MT, STIP"/>
    <s v=" "/>
    <x v="1"/>
    <x v="1"/>
    <s v="DISTRICT3"/>
    <s v="[District 3]"/>
    <x v="24"/>
    <s v="Bridge Painting"/>
    <s v="Active"/>
    <s v=""/>
    <d v="2020-12-19T00:00:00"/>
    <s v="2021"/>
    <n v="1"/>
    <d v="2021-02-18T00:00:00"/>
    <d v="2021-04-19T00:00:00"/>
    <d v="2022-09-11T00:00:00"/>
    <n v="570"/>
    <s v="FEDERAL AID"/>
    <s v="FA - Ntl. Hwy Perform. Prgm (NHPP) - On-System Bridge"/>
    <s v="NHPP"/>
    <n v="0.8"/>
    <n v="1117247.2"/>
    <n v="23250"/>
    <n v="282986.8"/>
    <n v="30205.748100000001"/>
    <n v="30205.748100000001"/>
    <n v="30205.748100000001"/>
    <n v="1147452.9480999999"/>
    <n v="53455.748099999997"/>
    <n v="0"/>
    <n v="0"/>
    <n v="0"/>
    <n v="0"/>
    <n v="0"/>
    <n v="252781.0518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mplete"/>
    <n v="608596"/>
    <s v="114942"/>
    <s v="ESSEX- SUPERSTRUCTURE REPLACEMENT, E-11-001 (2TV), ROUTE 133\MAIN STREET OVER ESSEX RIVER"/>
    <s v="4"/>
    <s v="BDBA, BR ON, STIP"/>
    <s v=" "/>
    <x v="0"/>
    <x v="0"/>
    <s v="ESSEX"/>
    <s v="Boston Region"/>
    <x v="1"/>
    <s v="Bridge Repair &amp; Replacement"/>
    <s v="Contractor Field Completion"/>
    <s v=""/>
    <d v="2021-06-26T00:00:00"/>
    <s v="2021"/>
    <n v="1"/>
    <d v="2021-09-16T00:00:00"/>
    <d v="2021-11-15T00:00:00"/>
    <d v="2024-06-14T00:00:00"/>
    <n v="1002"/>
    <s v="100% STATE"/>
    <s v="NFA - Site Specific"/>
    <s v="NFA"/>
    <n v="0"/>
    <n v="18143.59"/>
    <n v="1011"/>
    <n v="12479.66"/>
    <n v="0"/>
    <n v="12479.66"/>
    <n v="12479.66"/>
    <n v="30623.25"/>
    <n v="13490.6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mplete"/>
    <n v="608596"/>
    <s v="114942"/>
    <s v="ESSEX- SUPERSTRUCTURE REPLACEMENT, E-11-001 (2TV), ROUTE 133\MAIN STREET OVER ESSEX RIVER"/>
    <s v="4"/>
    <s v="BDBA, BR ON, STIP"/>
    <s v=" "/>
    <x v="0"/>
    <x v="0"/>
    <s v="ESSEX"/>
    <s v="Boston Region"/>
    <x v="1"/>
    <s v="Bridge Repair &amp; Replacement"/>
    <s v="Contractor Field Completion"/>
    <s v=""/>
    <d v="2021-06-26T00:00:00"/>
    <s v="2021"/>
    <n v="1"/>
    <d v="2021-09-16T00:00:00"/>
    <d v="2021-11-15T00:00:00"/>
    <d v="2024-06-14T00:00:00"/>
    <n v="1002"/>
    <s v="FEDERAL AID"/>
    <s v="FA - Ntl. Hwy Perform. Prgm (NHPP) - Non-NHS Bridge"/>
    <s v="NHPP"/>
    <n v="0.8"/>
    <n v="4815569.63"/>
    <n v="32588.16"/>
    <n v="517532.1"/>
    <n v="0"/>
    <n v="517532.1"/>
    <n v="517532.1"/>
    <n v="5333101.7300000004"/>
    <n v="550120.2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mplete"/>
    <n v="608597"/>
    <s v="114577"/>
    <s v="ATTLEBORO- STORMWATER IMPROVEMENTS ALONG INTERSTATE 95"/>
    <s v="5"/>
    <s v="PODI, STIP, SWP"/>
    <s v=" "/>
    <x v="0"/>
    <x v="0"/>
    <s v="ATTLEBORO"/>
    <s v="Southeastern Mass"/>
    <x v="23"/>
    <s v=""/>
    <s v="Full Beneficial Use"/>
    <s v=""/>
    <d v="2021-05-15T00:00:00"/>
    <s v="2021"/>
    <n v="1"/>
    <d v="2021-08-10T00:00:00"/>
    <d v="2021-10-09T00:00:00"/>
    <d v="2023-03-18T00:00:00"/>
    <n v="585"/>
    <s v="100% STATE"/>
    <s v="NFA - Site Specific"/>
    <s v="NFA"/>
    <n v="0"/>
    <n v="1762.5"/>
    <n v="0"/>
    <n v="0"/>
    <n v="956.25"/>
    <n v="956.25"/>
    <n v="956.25"/>
    <n v="2718.75"/>
    <n v="956.25"/>
    <n v="0"/>
    <n v="0"/>
    <n v="0"/>
    <n v="0"/>
    <n v="0"/>
    <n v="-956.25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2"/>
    <x v="1"/>
  </r>
  <r>
    <s v="Complete"/>
    <n v="608597"/>
    <s v="114577"/>
    <s v="ATTLEBORO- STORMWATER IMPROVEMENTS ALONG INTERSTATE 95"/>
    <s v="5"/>
    <s v="PODI, STIP, SWP"/>
    <s v=" "/>
    <x v="0"/>
    <x v="0"/>
    <s v="ATTLEBORO"/>
    <s v="Southeastern Mass"/>
    <x v="23"/>
    <s v=""/>
    <s v="Full Beneficial Use"/>
    <s v=""/>
    <d v="2021-05-15T00:00:00"/>
    <s v="2021"/>
    <n v="1"/>
    <d v="2021-08-10T00:00:00"/>
    <d v="2021-10-09T00:00:00"/>
    <d v="2023-03-18T00:00:00"/>
    <n v="585"/>
    <s v="FEDERAL AID"/>
    <s v="FA - Surface Trans. Block Grant (STBG)"/>
    <s v="STBG"/>
    <n v="0.8"/>
    <n v="793786.41"/>
    <n v="0"/>
    <n v="0"/>
    <n v="8333.68"/>
    <n v="8333.68"/>
    <n v="8333.68"/>
    <n v="802120.09"/>
    <n v="8333.68"/>
    <n v="0"/>
    <n v="0"/>
    <n v="0"/>
    <n v="0"/>
    <n v="0"/>
    <n v="-8333.68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2"/>
    <x v="0"/>
  </r>
  <r>
    <s v="Construction"/>
    <n v="608603"/>
    <s v="116295"/>
    <s v="DUNSTABLE- IMPROVEMENTS ON MAIN STREET (ROUTE 113), FROM PLEASANT STREET TO 750 FT EAST OF WESTFORD STREET"/>
    <s v="3"/>
    <s v="BDBA, STIP"/>
    <s v=" "/>
    <x v="0"/>
    <x v="0"/>
    <s v="DUNSTABLE"/>
    <s v="Northern Middlesex"/>
    <x v="2"/>
    <s v="Roadway Reconstruction"/>
    <s v="Active"/>
    <s v=""/>
    <d v="2021-09-11T00:00:00"/>
    <s v="2021"/>
    <n v="1"/>
    <d v="2022-02-10T00:00:00"/>
    <d v="2022-04-11T00:00:00"/>
    <d v="2023-11-17T00:00:00"/>
    <n v="645"/>
    <s v="FEDERAL AID"/>
    <s v="FA - Congestion Mitigation/Air Quality (CMAQ)"/>
    <s v="CMQ"/>
    <n v="0.8"/>
    <n v="766480.85"/>
    <n v="166530.65"/>
    <n v="19205.3"/>
    <n v="0"/>
    <n v="19205.3"/>
    <n v="19205.3"/>
    <n v="785686.15"/>
    <n v="185735.94999999998"/>
    <n v="0"/>
    <n v="0"/>
    <n v="0"/>
    <n v="0"/>
    <n v="0"/>
    <n v="0"/>
    <n v="0"/>
    <n v="0"/>
    <s v="    "/>
    <s v="    "/>
    <s v="Yes"/>
    <s v="35.5"/>
    <s v="Municipal"/>
    <s v="HWY"/>
    <n v="4"/>
    <s v="No"/>
    <s v="Highway | Roadway Reconstruction"/>
    <s v="2 | Modernization"/>
    <s v="T055"/>
    <d v="2024-03-04T06:31:47"/>
    <x v="8"/>
    <x v="0"/>
  </r>
  <r>
    <s v="Construction"/>
    <n v="608603"/>
    <s v="116295"/>
    <s v="DUNSTABLE- IMPROVEMENTS ON MAIN STREET (ROUTE 113), FROM PLEASANT STREET TO 750 FT EAST OF WESTFORD STREET"/>
    <s v="3"/>
    <s v="BDBA, STIP"/>
    <s v=" "/>
    <x v="0"/>
    <x v="0"/>
    <s v="DUNSTABLE"/>
    <s v="Northern Middlesex"/>
    <x v="2"/>
    <s v="Roadway Reconstruction"/>
    <s v="Active"/>
    <s v=""/>
    <d v="2021-09-11T00:00:00"/>
    <s v="2021"/>
    <n v="1"/>
    <d v="2022-02-10T00:00:00"/>
    <d v="2022-04-11T00:00:00"/>
    <d v="2023-11-17T00:00:00"/>
    <n v="645"/>
    <s v="100% STATE"/>
    <s v="NFA - Site Specific"/>
    <s v="NFA"/>
    <n v="0"/>
    <n v="2681.96"/>
    <n v="983.65"/>
    <n v="58199.29"/>
    <n v="0"/>
    <n v="58199.29"/>
    <n v="58199.29"/>
    <n v="60881.25"/>
    <n v="59182.94"/>
    <n v="0"/>
    <n v="0"/>
    <n v="0"/>
    <n v="0"/>
    <n v="0"/>
    <n v="0"/>
    <n v="0"/>
    <n v="0"/>
    <s v="    "/>
    <s v="    "/>
    <s v="Yes"/>
    <s v="35.5"/>
    <s v="Municipal"/>
    <s v="HWY"/>
    <n v="4"/>
    <s v="No"/>
    <s v="Highway | Roadway Reconstruction"/>
    <s v="2 | Modernization"/>
    <s v="T055"/>
    <d v="2024-03-04T06:31:47"/>
    <x v="8"/>
    <x v="1"/>
  </r>
  <r>
    <s v="Construction"/>
    <n v="608603"/>
    <s v="116295"/>
    <s v="DUNSTABLE- IMPROVEMENTS ON MAIN STREET (ROUTE 113), FROM PLEASANT STREET TO 750 FT EAST OF WESTFORD STREET"/>
    <s v="3"/>
    <s v="BDBA, STIP"/>
    <s v=" "/>
    <x v="0"/>
    <x v="0"/>
    <s v="DUNSTABLE"/>
    <s v="Northern Middlesex"/>
    <x v="2"/>
    <s v="Roadway Reconstruction"/>
    <s v="Active"/>
    <s v=""/>
    <d v="2021-09-11T00:00:00"/>
    <s v="2021"/>
    <n v="1"/>
    <d v="2022-02-10T00:00:00"/>
    <d v="2022-04-11T00:00:00"/>
    <d v="2023-11-17T00:00:00"/>
    <n v="645"/>
    <s v="FEDERAL AID"/>
    <s v="FA - Trans. Alternative Prgm (TAP)"/>
    <s v="TAP"/>
    <n v="0.8"/>
    <n v="465640"/>
    <n v="36108"/>
    <n v="46564"/>
    <n v="0"/>
    <n v="46564"/>
    <n v="46564"/>
    <n v="512204"/>
    <n v="82672"/>
    <n v="0"/>
    <n v="0"/>
    <n v="0"/>
    <n v="0"/>
    <n v="0"/>
    <n v="0"/>
    <n v="0"/>
    <n v="0"/>
    <s v="    "/>
    <s v="    "/>
    <s v="Yes"/>
    <s v="35.5"/>
    <s v="Municipal"/>
    <s v="HWY"/>
    <n v="4"/>
    <s v="No"/>
    <s v="Highway | Roadway Reconstruction"/>
    <s v="2 | Modernization"/>
    <s v="T055"/>
    <d v="2024-03-04T06:31:47"/>
    <x v="8"/>
    <x v="0"/>
  </r>
  <r>
    <s v="Construction"/>
    <n v="608603"/>
    <s v="116295"/>
    <s v="DUNSTABLE- IMPROVEMENTS ON MAIN STREET (ROUTE 113), FROM PLEASANT STREET TO 750 FT EAST OF WESTFORD STREET"/>
    <s v="3"/>
    <s v="BDBA, STIP"/>
    <s v=" "/>
    <x v="0"/>
    <x v="0"/>
    <s v="DUNSTABLE"/>
    <s v="Northern Middlesex"/>
    <x v="2"/>
    <s v="Roadway Reconstruction"/>
    <s v="Active"/>
    <s v=""/>
    <d v="2021-09-11T00:00:00"/>
    <s v="2021"/>
    <n v="1"/>
    <d v="2022-02-10T00:00:00"/>
    <d v="2022-04-11T00:00:00"/>
    <d v="2023-11-17T00:00:00"/>
    <n v="645"/>
    <s v="FEDERAL AID"/>
    <s v="FA - Surface Trans. Block Grant (STBG)"/>
    <s v="STBG"/>
    <n v="0.8"/>
    <n v="3147332.71"/>
    <n v="241374.25"/>
    <n v="28511.74"/>
    <n v="0"/>
    <n v="28511.74"/>
    <n v="28511.74"/>
    <n v="3175844.45"/>
    <n v="269885.99"/>
    <n v="0"/>
    <n v="0"/>
    <n v="0"/>
    <n v="0"/>
    <n v="0"/>
    <n v="0"/>
    <n v="0"/>
    <n v="0"/>
    <s v="    "/>
    <s v="    "/>
    <s v="Yes"/>
    <s v="35.5"/>
    <s v="Municipal"/>
    <s v="HWY"/>
    <n v="4"/>
    <s v="No"/>
    <s v="Highway | Roadway Reconstruction"/>
    <s v="2 | Modernization"/>
    <s v="T055"/>
    <d v="2024-03-04T06:31:47"/>
    <x v="8"/>
    <x v="0"/>
  </r>
  <r>
    <s v="Complete"/>
    <n v="608604"/>
    <s v="102195"/>
    <s v="DISTRICT 4- DISTRICT 6- ITS EQUIPMENT (CCTV CAMERAS AND VMS) INSTALLATION FOR HIGHWAY OPERATIONS AT VARIOUS LOCATIONS "/>
    <s v="4"/>
    <s v="ITS, STIP"/>
    <s v=" "/>
    <x v="0"/>
    <x v="0"/>
    <s v="DISTRICT4 - DISTRICT6"/>
    <s v="[District 6]"/>
    <x v="21"/>
    <s v="Other"/>
    <s v="Substantially Complete"/>
    <s v=""/>
    <d v="2017-09-09T00:00:00"/>
    <s v="2017"/>
    <n v="1"/>
    <d v="2018-05-22T00:00:00"/>
    <d v="2018-07-21T00:00:00"/>
    <d v="2024-11-28T00:00:00"/>
    <n v="2382"/>
    <s v="100% STATE"/>
    <s v="NFA - Open Ended"/>
    <s v="NFA"/>
    <n v="0"/>
    <n v="0"/>
    <n v="0"/>
    <n v="88200"/>
    <n v="0"/>
    <n v="88200"/>
    <n v="83200"/>
    <n v="83200"/>
    <n v="83200"/>
    <n v="500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mplete"/>
    <n v="608604"/>
    <s v="102195"/>
    <s v="DISTRICT 4- DISTRICT 6- ITS EQUIPMENT (CCTV CAMERAS AND VMS) INSTALLATION FOR HIGHWAY OPERATIONS AT VARIOUS LOCATIONS "/>
    <s v="4"/>
    <s v="ITS, STIP"/>
    <s v=" "/>
    <x v="0"/>
    <x v="0"/>
    <s v="DISTRICT4 - DISTRICT6"/>
    <s v="[District 6]"/>
    <x v="21"/>
    <s v="Other"/>
    <s v="Substantially Complete"/>
    <s v=""/>
    <d v="2017-09-09T00:00:00"/>
    <s v="2017"/>
    <n v="1"/>
    <d v="2018-05-22T00:00:00"/>
    <d v="2018-07-21T00:00:00"/>
    <d v="2024-11-28T00:00:00"/>
    <n v="2382"/>
    <s v="FEDERAL AID"/>
    <s v="FA - Ntl. Hwy Perform. Prgm (NHPP) - NHS"/>
    <s v="NHPP"/>
    <n v="0.8"/>
    <n v="4399890.2699999996"/>
    <n v="0"/>
    <n v="703765.13"/>
    <n v="0"/>
    <n v="703765.13"/>
    <n v="653765.13"/>
    <n v="5053655.4000000004"/>
    <n v="653765.13"/>
    <n v="5000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nstruction"/>
    <n v="608605"/>
    <s v="116289"/>
    <s v="DISTRICT 4- ADA RETROFITS AT VARIOUS LOCATIONS"/>
    <s v="4"/>
    <s v="ADA, BDBA, STIP"/>
    <s v=" "/>
    <x v="0"/>
    <x v="0"/>
    <s v="DISTRICT4"/>
    <s v="[District 4]"/>
    <x v="28"/>
    <s v=""/>
    <s v="Active"/>
    <s v=""/>
    <d v="2021-09-11T00:00:00"/>
    <s v="2021"/>
    <n v="1"/>
    <d v="2021-11-23T00:00:00"/>
    <d v="2022-01-22T00:00:00"/>
    <d v="2023-10-28T00:00:00"/>
    <n v="704"/>
    <s v="100% STATE"/>
    <s v="NFA - Site Specific"/>
    <s v="NFA"/>
    <n v="0"/>
    <n v="855"/>
    <n v="855"/>
    <n v="25219"/>
    <n v="0"/>
    <n v="25219"/>
    <n v="25219"/>
    <n v="26074"/>
    <n v="2607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nstruction"/>
    <n v="608605"/>
    <s v="116289"/>
    <s v="DISTRICT 4- ADA RETROFITS AT VARIOUS LOCATIONS"/>
    <s v="4"/>
    <s v="ADA, BDBA, STIP"/>
    <s v=" "/>
    <x v="0"/>
    <x v="0"/>
    <s v="DISTRICT4"/>
    <s v="[District 4]"/>
    <x v="28"/>
    <s v=""/>
    <s v="Active"/>
    <s v=""/>
    <d v="2021-09-11T00:00:00"/>
    <s v="2021"/>
    <n v="1"/>
    <d v="2021-11-23T00:00:00"/>
    <d v="2022-01-22T00:00:00"/>
    <d v="2023-10-28T00:00:00"/>
    <n v="704"/>
    <s v="FEDERAL AID"/>
    <s v="FA - Surface Trans. Block Grant (STBG)"/>
    <s v="STBG"/>
    <n v="0.8"/>
    <n v="1369493.27"/>
    <n v="805394.82"/>
    <n v="32155.93"/>
    <n v="13950"/>
    <n v="13950"/>
    <n v="13950"/>
    <n v="1383443.27"/>
    <n v="819344.82"/>
    <n v="0"/>
    <n v="0"/>
    <n v="0"/>
    <n v="0"/>
    <n v="0"/>
    <n v="18205.93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Complete"/>
    <n v="608606"/>
    <s v="116249"/>
    <s v="DISTRICT 5- ADA RETROFITS AT VARIOUS LOCATIONS"/>
    <s v="5"/>
    <s v="ADA, BDBA, STIP"/>
    <s v=" "/>
    <x v="0"/>
    <x v="0"/>
    <s v="DISTRICT5"/>
    <s v="[District 5]"/>
    <x v="28"/>
    <s v=""/>
    <s v="Contractor Field Completion"/>
    <s v=""/>
    <d v="2021-09-04T00:00:00"/>
    <s v="2021"/>
    <n v="1"/>
    <d v="2021-11-15T00:00:00"/>
    <d v="2022-01-14T00:00:00"/>
    <d v="2023-08-30T00:00:00"/>
    <n v="653"/>
    <s v="100% STATE"/>
    <s v="NFA - Site Specific"/>
    <s v="NFA"/>
    <n v="0"/>
    <n v="17999.75"/>
    <n v="0"/>
    <n v="787.75"/>
    <n v="0"/>
    <n v="0"/>
    <n v="0"/>
    <n v="17999.7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mplete"/>
    <n v="608606"/>
    <s v="116249"/>
    <s v="DISTRICT 5- ADA RETROFITS AT VARIOUS LOCATIONS"/>
    <s v="5"/>
    <s v="ADA, BDBA, STIP"/>
    <s v=" "/>
    <x v="0"/>
    <x v="0"/>
    <s v="DISTRICT5"/>
    <s v="[District 5]"/>
    <x v="28"/>
    <s v=""/>
    <s v="Contractor Field Completion"/>
    <s v=""/>
    <d v="2021-09-04T00:00:00"/>
    <s v="2021"/>
    <n v="1"/>
    <d v="2021-11-15T00:00:00"/>
    <d v="2022-01-14T00:00:00"/>
    <d v="2023-08-30T00:00:00"/>
    <n v="653"/>
    <s v="FEDERAL AID"/>
    <s v="FA - Surface Trans. Block Grant (STBG)"/>
    <s v="STBG"/>
    <n v="0.8"/>
    <n v="833711.12"/>
    <n v="0"/>
    <n v="338436.18"/>
    <n v="0"/>
    <n v="0"/>
    <n v="0"/>
    <n v="833711.1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Construction"/>
    <n v="608607"/>
    <s v="102274"/>
    <s v="DISTRICT 3- DISTRICT 5- ITS EQUIPMENT (CCTV CAMERAS AND VMS) INSTALLATION FOR HIGHWAY OPERATIONS AT VARIOUS LOCATIONS "/>
    <s v="5"/>
    <s v="ITS, STIP"/>
    <s v=" "/>
    <x v="0"/>
    <x v="0"/>
    <s v="DISTRICT3 - DISTRICT5"/>
    <s v="[District 5]"/>
    <x v="21"/>
    <s v="Other"/>
    <s v="Active"/>
    <s v=""/>
    <d v="2017-09-16T00:00:00"/>
    <s v="2017"/>
    <n v="1"/>
    <d v="2018-07-25T00:00:00"/>
    <d v="2018-09-23T00:00:00"/>
    <d v="2024-02-24T00:00:00"/>
    <n v="2040"/>
    <s v="100% STATE"/>
    <s v="NFA - Open Ended"/>
    <s v="NFA"/>
    <n v="0"/>
    <n v="433.74"/>
    <n v="371.24"/>
    <n v="103566.26"/>
    <n v="580.87959999999998"/>
    <n v="580.87959999999998"/>
    <n v="178.78749999999999"/>
    <n v="612.52750000000003"/>
    <n v="550.02750000000003"/>
    <n v="393.84039999999999"/>
    <n v="8.2516999999999996"/>
    <n v="0"/>
    <n v="0"/>
    <n v="0"/>
    <n v="102985.38039999999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08607"/>
    <s v="102274"/>
    <s v="DISTRICT 3- DISTRICT 5- ITS EQUIPMENT (CCTV CAMERAS AND VMS) INSTALLATION FOR HIGHWAY OPERATIONS AT VARIOUS LOCATIONS "/>
    <s v="5"/>
    <s v="ITS, STIP"/>
    <s v=" "/>
    <x v="0"/>
    <x v="0"/>
    <s v="DISTRICT3 - DISTRICT5"/>
    <s v="[District 5]"/>
    <x v="21"/>
    <s v="Other"/>
    <s v="Active"/>
    <s v=""/>
    <d v="2017-09-16T00:00:00"/>
    <s v="2017"/>
    <n v="1"/>
    <d v="2018-07-25T00:00:00"/>
    <d v="2018-09-23T00:00:00"/>
    <d v="2024-02-24T00:00:00"/>
    <n v="2040"/>
    <s v="FEDERAL AID"/>
    <s v="FA - Ntl. Hwy Perform. Prgm (NHPP) - NHS"/>
    <s v="NHPP"/>
    <n v="0.8"/>
    <n v="4642569.7300000004"/>
    <n v="248643.26"/>
    <n v="1401866.37"/>
    <n v="1055342.2804"/>
    <n v="1055342.2804"/>
    <n v="324821.21250000002"/>
    <n v="4967390.9424999999"/>
    <n v="573464.47250000003"/>
    <n v="715529.31960000005"/>
    <n v="14991.748299999999"/>
    <n v="0"/>
    <n v="0"/>
    <n v="0"/>
    <n v="346524.0896000000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mplete"/>
    <n v="608608"/>
    <s v="108586"/>
    <s v="BRAINTREE- HIGHWAY LIGHTING IMPROVEMENTS AT I-93/ROUTE 3 INTERCHANGE"/>
    <s v="6"/>
    <s v="STIP"/>
    <s v=" "/>
    <x v="0"/>
    <x v="0"/>
    <s v="BRAINTREE"/>
    <s v="Boston Region"/>
    <x v="16"/>
    <s v=""/>
    <s v="Substantially Complete"/>
    <s v=""/>
    <d v="2019-07-06T00:00:00"/>
    <s v="2019"/>
    <n v="1"/>
    <d v="2019-11-20T00:00:00"/>
    <d v="2020-01-19T00:00:00"/>
    <d v="2022-08-29T00:00:00"/>
    <n v="1013"/>
    <s v="100% STATE"/>
    <s v="NFA - Site Specific"/>
    <s v="NFA"/>
    <n v="0"/>
    <n v="54768.75"/>
    <n v="0"/>
    <n v="0"/>
    <n v="0"/>
    <n v="0"/>
    <n v="0"/>
    <n v="54768.7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1"/>
  </r>
  <r>
    <s v="Complete"/>
    <n v="608608"/>
    <s v="108586"/>
    <s v="BRAINTREE- HIGHWAY LIGHTING IMPROVEMENTS AT I-93/ROUTE 3 INTERCHANGE"/>
    <s v="6"/>
    <s v="STIP"/>
    <s v=" "/>
    <x v="0"/>
    <x v="0"/>
    <s v="BRAINTREE"/>
    <s v="Boston Region"/>
    <x v="16"/>
    <s v=""/>
    <s v="Substantially Complete"/>
    <s v=""/>
    <d v="2019-07-06T00:00:00"/>
    <s v="2019"/>
    <n v="1"/>
    <d v="2019-11-20T00:00:00"/>
    <d v="2020-01-19T00:00:00"/>
    <d v="2022-08-29T00:00:00"/>
    <n v="1013"/>
    <s v="FEDERAL AID"/>
    <s v="FA - Ntl. Hwy Perform. Prgm (NHPP) - NHS"/>
    <s v="NHPP"/>
    <n v="0.8"/>
    <n v="6879013.9299999997"/>
    <n v="0"/>
    <n v="0"/>
    <n v="93161.57"/>
    <n v="93161.57"/>
    <n v="93161.57"/>
    <n v="6972175.5"/>
    <n v="93161.57"/>
    <n v="0"/>
    <n v="0"/>
    <n v="0"/>
    <n v="0"/>
    <n v="0"/>
    <n v="-93161.57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0"/>
  </r>
  <r>
    <s v="Construction"/>
    <n v="608609"/>
    <s v="120831"/>
    <s v="BOSTON- WESTWOOD- STEEL SUPERSTRUCTURE CLEANING (FULL REMOVAL) AND PAINTING OF 2 BRIDGES: B-16-118 &amp; W-31-006"/>
    <s v="6"/>
    <s v="BR PRES, FED MT, STIP"/>
    <s v=" "/>
    <x v="0"/>
    <x v="1"/>
    <s v="BOSTON - WESTWOOD"/>
    <s v="Boston Region"/>
    <x v="24"/>
    <s v="Bridge Painting"/>
    <s v="Active"/>
    <s v=""/>
    <d v="2022-11-26T00:00:00"/>
    <s v="2023"/>
    <n v="1"/>
    <d v="2023-01-26T00:00:00"/>
    <d v="2023-03-27T00:00:00"/>
    <d v="2024-07-24T00:00:00"/>
    <n v="545"/>
    <s v="100% STATE"/>
    <s v="NFA - Site Specific"/>
    <s v="NFA"/>
    <n v="0"/>
    <n v="0"/>
    <n v="0"/>
    <n v="26000"/>
    <n v="16481.939399999999"/>
    <n v="16481.939399999999"/>
    <n v="5172.0120999999999"/>
    <n v="5172.0120999999999"/>
    <n v="5172.0120999999999"/>
    <n v="11309.927299999999"/>
    <n v="0"/>
    <n v="0"/>
    <n v="0"/>
    <n v="0"/>
    <n v="9518.060600000000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08609"/>
    <s v="120831"/>
    <s v="BOSTON- WESTWOOD- STEEL SUPERSTRUCTURE CLEANING (FULL REMOVAL) AND PAINTING OF 2 BRIDGES: B-16-118 &amp; W-31-006"/>
    <s v="6"/>
    <s v="BR PRES, FED MT, STIP"/>
    <s v=" "/>
    <x v="0"/>
    <x v="1"/>
    <s v="BOSTON - WESTWOOD"/>
    <s v="Boston Region"/>
    <x v="24"/>
    <s v="Bridge Painting"/>
    <s v="Active"/>
    <s v=""/>
    <d v="2022-11-26T00:00:00"/>
    <s v="2023"/>
    <n v="1"/>
    <d v="2023-01-26T00:00:00"/>
    <d v="2023-03-27T00:00:00"/>
    <d v="2024-07-24T00:00:00"/>
    <n v="545"/>
    <s v="FEDERAL AID"/>
    <s v="FA - Hwy Infrast. Prgm (HIPBR) - Bridge"/>
    <s v="HIP"/>
    <n v="0.8"/>
    <n v="878816.16"/>
    <n v="878816.16"/>
    <n v="1565100.84"/>
    <n v="869963.57059999998"/>
    <n v="869963.57059999998"/>
    <n v="272993.48790000001"/>
    <n v="1151809.6479"/>
    <n v="1151809.6479"/>
    <n v="596970.08270000003"/>
    <n v="0"/>
    <n v="0"/>
    <n v="0"/>
    <n v="0"/>
    <n v="695137.2693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08611"/>
    <s v="119144"/>
    <s v="RANDOLPH- QUINCY- REPLACEMENT &amp; REHABILITATION OF HIGHWAY LIGHTING SYSTEM AT I-93/ROUTE 24"/>
    <s v="6"/>
    <s v="STIP-AI"/>
    <s v=" "/>
    <x v="0"/>
    <x v="0"/>
    <s v="QUINCY - RANDOLPH"/>
    <s v="Boston Region"/>
    <x v="16"/>
    <s v=""/>
    <s v="Active"/>
    <s v=""/>
    <d v="2022-07-16T00:00:00"/>
    <s v="2022"/>
    <n v="1"/>
    <d v="2022-10-20T00:00:00"/>
    <d v="2022-12-19T00:00:00"/>
    <d v="2024-09-18T00:00:00"/>
    <n v="699"/>
    <s v="100% STATE"/>
    <s v="NFA - Site Specific"/>
    <s v="NFA"/>
    <n v="0"/>
    <n v="281.3"/>
    <n v="281.3"/>
    <n v="100218.7"/>
    <n v="66447.628700000001"/>
    <n v="66447.628700000001"/>
    <n v="49319.190799999997"/>
    <n v="49600.4908"/>
    <n v="49600.4908"/>
    <n v="17128.437900000001"/>
    <n v="0"/>
    <n v="0"/>
    <n v="0"/>
    <n v="0"/>
    <n v="33771.071300000003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1"/>
  </r>
  <r>
    <s v="Construction"/>
    <n v="608611"/>
    <s v="119144"/>
    <s v="RANDOLPH- QUINCY- REPLACEMENT &amp; REHABILITATION OF HIGHWAY LIGHTING SYSTEM AT I-93/ROUTE 24"/>
    <s v="6"/>
    <s v="STIP-AI"/>
    <s v=" "/>
    <x v="0"/>
    <x v="0"/>
    <s v="QUINCY - RANDOLPH"/>
    <s v="Boston Region"/>
    <x v="16"/>
    <s v=""/>
    <s v="Active"/>
    <s v=""/>
    <d v="2022-07-16T00:00:00"/>
    <s v="2022"/>
    <n v="1"/>
    <d v="2022-10-20T00:00:00"/>
    <d v="2022-12-19T00:00:00"/>
    <d v="2024-09-18T00:00:00"/>
    <n v="699"/>
    <s v="FEDERAL AID"/>
    <s v="FA - Ntl. Hwy Perform. Prgm (NHPP) - NHS"/>
    <s v="NHPP"/>
    <n v="0.8"/>
    <n v="2323803.4300000002"/>
    <n v="921848.1"/>
    <n v="3512324.55"/>
    <n v="2562068.4813000001"/>
    <n v="2562068.4813000001"/>
    <n v="1901635.1192000001"/>
    <n v="4225438.5492000002"/>
    <n v="2823483.2192000002"/>
    <n v="660433.36210000003"/>
    <n v="0"/>
    <n v="0"/>
    <n v="0"/>
    <n v="0"/>
    <n v="950256.06869999995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0"/>
  </r>
  <r>
    <s v="Design"/>
    <n v="608615"/>
    <s v=""/>
    <s v="KINGSTON- BRIDGE REPLACEMENT, K-01-014, SMITHS LANE OVER ROUTE 3 (PILGRIM HIGHWAY)"/>
    <s v="5"/>
    <s v="STIP"/>
    <s v=" "/>
    <x v="0"/>
    <x v="0"/>
    <s v="KINGSTON"/>
    <s v="Old Colony"/>
    <x v="1"/>
    <s v="Bridge Repair &amp; Replacement"/>
    <s v="Design"/>
    <s v="PRCApprove"/>
    <d v="2028-05-06T00:00:00"/>
    <s v="2028"/>
    <n v="0"/>
    <d v="2028-10-03T00:00:00"/>
    <d v="2028-12-02T00:00:00"/>
    <d v="2031-06-30T00:00:00"/>
    <n v="1000"/>
    <s v="FEDERAL AID"/>
    <s v="STP Off System Bridge"/>
    <s v="STP"/>
    <n v="0.8"/>
    <n v="0"/>
    <n v="0"/>
    <n v="18592640"/>
    <n v="0"/>
    <n v="4198338.0645000003"/>
    <n v="0"/>
    <n v="0"/>
    <n v="0"/>
    <n v="0"/>
    <n v="0"/>
    <n v="0"/>
    <n v="0"/>
    <n v="4198338.0645000003"/>
    <n v="14394301.9355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4"/>
    <x v="0"/>
  </r>
  <r>
    <s v="Design"/>
    <n v="608616"/>
    <s v=""/>
    <s v="TAUNTON- BRIDGE REPLACEMENT, T-01-024, SCADDING STREET OVER SNAKE RIVER"/>
    <s v="5"/>
    <s v="BR OFF, H-Risk, STIP"/>
    <s v=" "/>
    <x v="0"/>
    <x v="0"/>
    <s v="TAUNTON"/>
    <s v="Southeastern Mass"/>
    <x v="1"/>
    <s v="Bridge Repair &amp; Replacement"/>
    <s v="Design"/>
    <s v="100C"/>
    <d v="2024-11-30T00:00:00"/>
    <s v="2025"/>
    <n v="0"/>
    <d v="2025-04-29T00:00:00"/>
    <d v="2025-06-28T00:00:00"/>
    <d v="2027-10-26T00:00:00"/>
    <n v="910"/>
    <s v="100% STATE"/>
    <s v="NFA - Site Specific"/>
    <s v="NFA"/>
    <n v="0"/>
    <n v="0"/>
    <n v="0"/>
    <n v="33660"/>
    <n v="0"/>
    <n v="33660.000099999997"/>
    <n v="0"/>
    <n v="0"/>
    <n v="0"/>
    <n v="1160.6896999999999"/>
    <n v="13928.275900000001"/>
    <n v="13928.275900000001"/>
    <n v="4642.7586000000001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Design"/>
    <n v="608616"/>
    <s v=""/>
    <s v="TAUNTON- BRIDGE REPLACEMENT, T-01-024, SCADDING STREET OVER SNAKE RIVER"/>
    <s v="5"/>
    <s v="BR OFF, H-Risk, STIP"/>
    <s v=" "/>
    <x v="0"/>
    <x v="0"/>
    <s v="TAUNTON"/>
    <s v="Southeastern Mass"/>
    <x v="1"/>
    <s v="Bridge Repair &amp; Replacement"/>
    <s v="Design"/>
    <s v="100C"/>
    <d v="2024-11-30T00:00:00"/>
    <s v="2025"/>
    <n v="0"/>
    <d v="2025-04-29T00:00:00"/>
    <d v="2025-06-28T00:00:00"/>
    <d v="2027-10-26T00:00:00"/>
    <n v="910"/>
    <s v="FEDERAL AID"/>
    <s v="FA - Surface Trans. Block Grant (STBG) - Off System Bridge"/>
    <s v="STBG"/>
    <n v="0.8"/>
    <n v="0"/>
    <n v="0"/>
    <n v="13909006.192"/>
    <n v="0"/>
    <n v="13909006.1921"/>
    <n v="0"/>
    <n v="0"/>
    <n v="0"/>
    <n v="479620.9032"/>
    <n v="5755450.8381000003"/>
    <n v="5755450.8381000003"/>
    <n v="1918483.6126999999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Construction"/>
    <n v="608617"/>
    <s v="120084"/>
    <s v="HARWICH- BRIDGE REPLACEMENT, H-10-019, AZALEA DRIVE OVER HERRING RIVER"/>
    <s v="5"/>
    <s v="BDBA, BR OFF, STIP"/>
    <s v=" "/>
    <x v="0"/>
    <x v="0"/>
    <s v="HARWICH"/>
    <s v="Cape Cod"/>
    <x v="1"/>
    <s v="Bridge Repair &amp; Replacement"/>
    <s v="Active"/>
    <s v=""/>
    <d v="2022-08-27T00:00:00"/>
    <s v="2022"/>
    <n v="1"/>
    <d v="2022-11-01T00:00:00"/>
    <d v="2022-12-31T00:00:00"/>
    <d v="2024-10-09T00:00:00"/>
    <n v="708"/>
    <s v="100% STATE"/>
    <s v="NFA - Site Specific"/>
    <s v="NFA"/>
    <n v="0"/>
    <n v="526"/>
    <n v="110"/>
    <n v="19361.5"/>
    <n v="1454.9321"/>
    <n v="1454.9321"/>
    <n v="887.20029999999997"/>
    <n v="1413.2003"/>
    <n v="997.20029999999997"/>
    <n v="567.73180000000002"/>
    <n v="0"/>
    <n v="0"/>
    <n v="0"/>
    <n v="0"/>
    <n v="17906.567899999998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1"/>
    <x v="1"/>
  </r>
  <r>
    <s v="Construction"/>
    <n v="608617"/>
    <s v="120084"/>
    <s v="HARWICH- BRIDGE REPLACEMENT, H-10-019, AZALEA DRIVE OVER HERRING RIVER"/>
    <s v="5"/>
    <s v="BDBA, BR OFF, STIP"/>
    <s v=" "/>
    <x v="0"/>
    <x v="0"/>
    <s v="HARWICH"/>
    <s v="Cape Cod"/>
    <x v="1"/>
    <s v="Bridge Repair &amp; Replacement"/>
    <s v="Active"/>
    <s v=""/>
    <d v="2022-08-27T00:00:00"/>
    <s v="2022"/>
    <n v="1"/>
    <d v="2022-11-01T00:00:00"/>
    <d v="2022-12-31T00:00:00"/>
    <d v="2024-10-09T00:00:00"/>
    <n v="708"/>
    <s v="FEDERAL AID"/>
    <s v="FA - Surface Trans. Block Grant (STBG) - Off System Bridge"/>
    <s v="STBG"/>
    <n v="0.8"/>
    <n v="2933651.65"/>
    <n v="1669965.35"/>
    <n v="1419414.05"/>
    <n v="1036262.5579"/>
    <n v="1036262.5579"/>
    <n v="631900.58970000001"/>
    <n v="3565552.2396999998"/>
    <n v="2301865.9397"/>
    <n v="404361.9682"/>
    <n v="0"/>
    <n v="0"/>
    <n v="0"/>
    <n v="0"/>
    <n v="383151.4920999999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1"/>
    <x v="0"/>
  </r>
  <r>
    <s v="Complete"/>
    <n v="608618"/>
    <s v="116248"/>
    <s v="REHOBOTH- BRIDGE REPLACEMENT, R-04-004, REED STREET OVER PALMER RIVER"/>
    <s v="5"/>
    <s v="BDBA, BR OFF, STIP"/>
    <s v=" "/>
    <x v="0"/>
    <x v="0"/>
    <s v="REHOBOTH"/>
    <s v="Southeastern Mass"/>
    <x v="1"/>
    <s v="Bridge Repair &amp; Replacement"/>
    <s v="Full Beneficial Use"/>
    <s v=""/>
    <d v="2021-09-04T00:00:00"/>
    <s v="2021"/>
    <n v="1"/>
    <d v="2021-11-10T00:00:00"/>
    <d v="2022-01-09T00:00:00"/>
    <d v="2025-07-01T00:00:00"/>
    <n v="1329"/>
    <s v="100% STATE"/>
    <s v="NFA - Site Specific"/>
    <s v="NFA"/>
    <n v="0"/>
    <n v="0"/>
    <n v="0"/>
    <n v="11770"/>
    <n v="0"/>
    <n v="11770"/>
    <n v="9770"/>
    <n v="9770"/>
    <n v="9770"/>
    <n v="1000"/>
    <n v="10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Complete"/>
    <n v="608618"/>
    <s v="116248"/>
    <s v="REHOBOTH- BRIDGE REPLACEMENT, R-04-004, REED STREET OVER PALMER RIVER"/>
    <s v="5"/>
    <s v="BDBA, BR OFF, STIP"/>
    <s v=" "/>
    <x v="0"/>
    <x v="0"/>
    <s v="REHOBOTH"/>
    <s v="Southeastern Mass"/>
    <x v="1"/>
    <s v="Bridge Repair &amp; Replacement"/>
    <s v="Full Beneficial Use"/>
    <s v=""/>
    <d v="2021-09-04T00:00:00"/>
    <s v="2021"/>
    <n v="1"/>
    <d v="2021-11-10T00:00:00"/>
    <d v="2022-01-09T00:00:00"/>
    <d v="2025-07-01T00:00:00"/>
    <n v="1329"/>
    <s v="FEDERAL AID"/>
    <s v="FA - Surface Trans. Block Grant (STBG) - Off System Bridge"/>
    <s v="STBG"/>
    <n v="0.8"/>
    <n v="2735104.45"/>
    <n v="57759.42"/>
    <n v="440845.07"/>
    <n v="17000"/>
    <n v="432845.07"/>
    <n v="415845.07"/>
    <n v="3150949.52"/>
    <n v="473604.49"/>
    <n v="13000"/>
    <n v="4000"/>
    <n v="0"/>
    <n v="0"/>
    <n v="0"/>
    <n v="800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Construction"/>
    <n v="608619"/>
    <s v="114902"/>
    <s v="FALL RIVER- BRIDGE REPLACEMENT, F-02-019, WEAVER STREET OVER MASSACHUSETTS COASTAL RAILROAD"/>
    <s v="5"/>
    <s v="BR OFF, STIP"/>
    <s v=" "/>
    <x v="0"/>
    <x v="0"/>
    <s v="FALL RIVER"/>
    <s v="Southeastern Mass"/>
    <x v="1"/>
    <s v="Bridge Repair &amp; Replacement"/>
    <s v="Active"/>
    <s v=""/>
    <d v="2021-06-19T00:00:00"/>
    <s v="2021"/>
    <n v="1"/>
    <d v="2021-09-17T00:00:00"/>
    <d v="2021-11-16T00:00:00"/>
    <d v="2024-11-22T00:00:00"/>
    <n v="1162"/>
    <s v="100% STATE"/>
    <s v="NFA - Site Specific"/>
    <s v="NFA"/>
    <n v="0"/>
    <n v="112.5"/>
    <n v="97.5"/>
    <n v="27541"/>
    <n v="23086.3112"/>
    <n v="27541"/>
    <n v="23086.3112"/>
    <n v="23198.8112"/>
    <n v="23183.8112"/>
    <n v="4454.6887999999999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Construction"/>
    <n v="608619"/>
    <s v="114902"/>
    <s v="FALL RIVER- BRIDGE REPLACEMENT, F-02-019, WEAVER STREET OVER MASSACHUSETTS COASTAL RAILROAD"/>
    <s v="5"/>
    <s v="BR OFF, STIP"/>
    <s v=" "/>
    <x v="0"/>
    <x v="0"/>
    <s v="FALL RIVER"/>
    <s v="Southeastern Mass"/>
    <x v="1"/>
    <s v="Bridge Repair &amp; Replacement"/>
    <s v="Active"/>
    <s v=""/>
    <d v="2021-06-19T00:00:00"/>
    <s v="2021"/>
    <n v="1"/>
    <d v="2021-09-17T00:00:00"/>
    <d v="2021-11-16T00:00:00"/>
    <d v="2024-11-22T00:00:00"/>
    <n v="1162"/>
    <s v="FEDERAL AID"/>
    <s v="FA - Surface Trans. Block Grant (STBG) - Off System Bridge"/>
    <s v="STBG"/>
    <n v="0.8"/>
    <n v="5340945.3600000003"/>
    <n v="1579158.2"/>
    <n v="1137638.1399999999"/>
    <n v="457261.65879999998"/>
    <n v="1137638.1399999999"/>
    <n v="457261.65879999998"/>
    <n v="5798207.0187999997"/>
    <n v="2036419.8588"/>
    <n v="680376.48120000004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Complete"/>
    <n v="608620"/>
    <s v="114226"/>
    <s v="ANDOVER- TEWKSBURY- HIGHWAY LIGHTING SYSTEM REHABILITATION AND REPAIR AT THE INTERCHANGE OF INTERSTATE ROUTES 93 AND 495"/>
    <s v="4"/>
    <s v="STIP"/>
    <s v=" "/>
    <x v="0"/>
    <x v="0"/>
    <s v="ANDOVER"/>
    <s v="Merrimack Valley"/>
    <x v="16"/>
    <s v=""/>
    <s v="Full Beneficial Use"/>
    <s v=""/>
    <d v="2021-03-27T00:00:00"/>
    <s v="2021"/>
    <n v="1"/>
    <d v="2021-06-09T00:00:00"/>
    <d v="2021-08-08T00:00:00"/>
    <d v="2023-08-18T00:00:00"/>
    <n v="800"/>
    <s v="100% STATE"/>
    <s v="NFA - Site Specific"/>
    <s v="NFA"/>
    <n v="0"/>
    <n v="6700.11"/>
    <n v="6406.98"/>
    <n v="75351.38"/>
    <n v="44.023099999999999"/>
    <n v="44.023099999999999"/>
    <n v="44.023099999999999"/>
    <n v="6744.1331"/>
    <n v="6451.0030999999999"/>
    <n v="0"/>
    <n v="0"/>
    <n v="0"/>
    <n v="0"/>
    <n v="0"/>
    <n v="75307.3568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6"/>
    <x v="1"/>
  </r>
  <r>
    <s v="Complete"/>
    <n v="608620"/>
    <s v="114226"/>
    <s v="ANDOVER- TEWKSBURY- HIGHWAY LIGHTING SYSTEM REHABILITATION AND REPAIR AT THE INTERCHANGE OF INTERSTATE ROUTES 93 AND 495"/>
    <s v="4"/>
    <s v="STIP"/>
    <s v=" "/>
    <x v="0"/>
    <x v="0"/>
    <s v="ANDOVER"/>
    <s v="Merrimack Valley"/>
    <x v="16"/>
    <s v=""/>
    <s v="Full Beneficial Use"/>
    <s v=""/>
    <d v="2021-03-27T00:00:00"/>
    <s v="2021"/>
    <n v="1"/>
    <d v="2021-06-09T00:00:00"/>
    <d v="2021-08-08T00:00:00"/>
    <d v="2023-08-18T00:00:00"/>
    <n v="800"/>
    <s v="FEDERAL AID"/>
    <s v="FA - Ntl. Hwy Perform. Prgm (NHPP) - NHS"/>
    <s v="NHPP"/>
    <n v="0.8"/>
    <n v="4851270.59"/>
    <n v="363587.18"/>
    <n v="24257.68"/>
    <n v="64955.976900000001"/>
    <n v="64955.976900000001"/>
    <n v="64955.976900000001"/>
    <n v="4916226.5669"/>
    <n v="428543.1569"/>
    <n v="0"/>
    <n v="0"/>
    <n v="0"/>
    <n v="0"/>
    <n v="0"/>
    <n v="-40698.2969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6"/>
    <x v="0"/>
  </r>
  <r>
    <s v="Design"/>
    <n v="608634"/>
    <s v=""/>
    <s v="DEERFIELD- BRIDGE REPLACEMENT, D-06-001, UPPER ROAD OVER DEERFIELD RIVER"/>
    <s v="2"/>
    <s v="BR OFF, STIP"/>
    <s v=" "/>
    <x v="0"/>
    <x v="0"/>
    <s v="DEERFIELD"/>
    <s v="Franklin Region"/>
    <x v="1"/>
    <s v="Bridge Repair &amp; Replacement"/>
    <s v="Design"/>
    <s v="75C"/>
    <d v="2026-02-21T00:00:00"/>
    <s v="2026"/>
    <n v="0"/>
    <d v="2026-07-21T00:00:00"/>
    <d v="2026-09-19T00:00:00"/>
    <d v="2028-07-20T00:00:00"/>
    <n v="730"/>
    <s v="100% STATE"/>
    <s v="NFA - Site Specific"/>
    <s v="NFA"/>
    <n v="0"/>
    <n v="0"/>
    <n v="0"/>
    <n v="118286.05869999999"/>
    <n v="0"/>
    <n v="118286.05869999999"/>
    <n v="0"/>
    <n v="0"/>
    <n v="0"/>
    <n v="0"/>
    <n v="0"/>
    <n v="51428.7212"/>
    <n v="61714.465400000001"/>
    <n v="5142.8720999999996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Design"/>
    <n v="608634"/>
    <s v=""/>
    <s v="DEERFIELD- BRIDGE REPLACEMENT, D-06-001, UPPER ROAD OVER DEERFIELD RIVER"/>
    <s v="2"/>
    <s v="BR OFF, STIP"/>
    <s v=" "/>
    <x v="0"/>
    <x v="0"/>
    <s v="DEERFIELD"/>
    <s v="Franklin Region"/>
    <x v="1"/>
    <s v="Bridge Repair &amp; Replacement"/>
    <s v="Design"/>
    <s v="75C"/>
    <d v="2026-02-21T00:00:00"/>
    <s v="2026"/>
    <n v="0"/>
    <d v="2026-07-21T00:00:00"/>
    <d v="2026-09-19T00:00:00"/>
    <d v="2028-07-20T00:00:00"/>
    <n v="730"/>
    <s v="FEDERAL AID"/>
    <s v="FA - Surface Trans. Block Grant (STBG) - Off System Bridge"/>
    <s v="STBG"/>
    <n v="0.8"/>
    <n v="0"/>
    <n v="0"/>
    <n v="27947500.024999999"/>
    <n v="0"/>
    <n v="27947500.024999999"/>
    <n v="0"/>
    <n v="0"/>
    <n v="0"/>
    <n v="0"/>
    <n v="0"/>
    <n v="12151086.967399999"/>
    <n v="14581304.3609"/>
    <n v="1215108.6967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Complete"/>
    <n v="608636"/>
    <s v="116246"/>
    <s v="LENOX- SUPERSTRUCTURE REPLACEMENT, L-07-006, ROARING BROOK ROAD OVER ROARING BROOK"/>
    <s v="1"/>
    <s v="BDBA, BR OFF, STIP"/>
    <s v=" "/>
    <x v="0"/>
    <x v="0"/>
    <s v="LENOX"/>
    <s v="Berkshire Region"/>
    <x v="5"/>
    <s v="Bridge Repair &amp; Replacement"/>
    <s v="Full Beneficial Use"/>
    <s v=""/>
    <d v="2021-09-04T00:00:00"/>
    <s v="2021"/>
    <n v="1"/>
    <d v="2021-11-01T00:00:00"/>
    <d v="2021-12-31T00:00:00"/>
    <d v="2023-08-18T00:00:00"/>
    <n v="655"/>
    <s v="100% STATE"/>
    <s v="NFA - Site Specific"/>
    <s v="NFA"/>
    <n v="0"/>
    <n v="0"/>
    <n v="0"/>
    <n v="12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Complete"/>
    <n v="608636"/>
    <s v="116246"/>
    <s v="LENOX- SUPERSTRUCTURE REPLACEMENT, L-07-006, ROARING BROOK ROAD OVER ROARING BROOK"/>
    <s v="1"/>
    <s v="BDBA, BR OFF, STIP"/>
    <s v=" "/>
    <x v="0"/>
    <x v="0"/>
    <s v="LENOX"/>
    <s v="Berkshire Region"/>
    <x v="5"/>
    <s v="Bridge Repair &amp; Replacement"/>
    <s v="Full Beneficial Use"/>
    <s v=""/>
    <d v="2021-09-04T00:00:00"/>
    <s v="2021"/>
    <n v="1"/>
    <d v="2021-11-01T00:00:00"/>
    <d v="2021-12-31T00:00:00"/>
    <d v="2023-08-18T00:00:00"/>
    <n v="655"/>
    <s v="FEDERAL AID"/>
    <s v="FA - Surface Trans. Block Grant (STBG) - Off System Bridge"/>
    <s v="STBG"/>
    <n v="0.8"/>
    <n v="1048020.77"/>
    <n v="10682"/>
    <n v="265038.83"/>
    <n v="0"/>
    <n v="0"/>
    <n v="0"/>
    <n v="1048020.77"/>
    <n v="1068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Complete"/>
    <n v="608637"/>
    <s v="115044"/>
    <s v="MAYNARD- BRIDGE REPLACMENT, M-10-006, CARRYING FLORIDA ROAD OVER THE ASSABET RIVER"/>
    <s v="3"/>
    <s v="BDBA, BR OFF, STIP"/>
    <s v=" "/>
    <x v="0"/>
    <x v="0"/>
    <s v="MAYNARD"/>
    <s v="Boston Region"/>
    <x v="1"/>
    <s v="Bridge Repair &amp; Replacement"/>
    <s v="Full Beneficial Use"/>
    <s v=""/>
    <d v="2021-07-03T00:00:00"/>
    <s v="2021"/>
    <n v="1"/>
    <d v="2021-09-28T00:00:00"/>
    <d v="2021-11-27T00:00:00"/>
    <d v="2023-10-07T00:00:00"/>
    <n v="739"/>
    <s v="100% STATE"/>
    <s v="NFA - Site Specific"/>
    <s v="NFA"/>
    <n v="0"/>
    <n v="484.92"/>
    <n v="28.96"/>
    <n v="7117.58"/>
    <n v="0"/>
    <n v="7117.58"/>
    <n v="7117.58"/>
    <n v="7602.5"/>
    <n v="7146.5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mplete"/>
    <n v="608637"/>
    <s v="115044"/>
    <s v="MAYNARD- BRIDGE REPLACMENT, M-10-006, CARRYING FLORIDA ROAD OVER THE ASSABET RIVER"/>
    <s v="3"/>
    <s v="BDBA, BR OFF, STIP"/>
    <s v=" "/>
    <x v="0"/>
    <x v="0"/>
    <s v="MAYNARD"/>
    <s v="Boston Region"/>
    <x v="1"/>
    <s v="Bridge Repair &amp; Replacement"/>
    <s v="Full Beneficial Use"/>
    <s v=""/>
    <d v="2021-07-03T00:00:00"/>
    <s v="2021"/>
    <n v="1"/>
    <d v="2021-09-28T00:00:00"/>
    <d v="2021-11-27T00:00:00"/>
    <d v="2023-10-07T00:00:00"/>
    <n v="739"/>
    <s v="FEDERAL AID"/>
    <s v="FA - Surface Trans. Block Grant (STBG) - Off System Bridge"/>
    <s v="STBG"/>
    <n v="0.8"/>
    <n v="3547004.08"/>
    <n v="859304.26"/>
    <n v="168091.62"/>
    <n v="0"/>
    <n v="168091.62"/>
    <n v="168091.62"/>
    <n v="3715095.7"/>
    <n v="1027395.8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mplete"/>
    <n v="608639"/>
    <s v="112230"/>
    <s v="WESTMINSTER- BRIDGE REPLACEMENT, W-28-010, CARRYING WHITMANVILLE ROAD OVER THE WHITMAN RIVER"/>
    <s v="3"/>
    <s v="BR OFF, STIP"/>
    <s v=" "/>
    <x v="0"/>
    <x v="0"/>
    <s v="WESTMINSTER"/>
    <s v="Montachusett"/>
    <x v="1"/>
    <s v="Bridge Repair &amp; Replacement"/>
    <s v="Substantially Complete"/>
    <s v=""/>
    <d v="2020-07-25T00:00:00"/>
    <s v="2020"/>
    <n v="1"/>
    <d v="2020-09-28T00:00:00"/>
    <d v="2020-11-27T00:00:00"/>
    <d v="2021-11-12T00:00:00"/>
    <n v="410"/>
    <s v="100% STATE"/>
    <s v="NFA - Site Specific"/>
    <s v="NFA"/>
    <n v="0"/>
    <n v="0"/>
    <n v="0"/>
    <n v="666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1"/>
  </r>
  <r>
    <s v="Complete"/>
    <n v="608639"/>
    <s v="112230"/>
    <s v="WESTMINSTER- BRIDGE REPLACEMENT, W-28-010, CARRYING WHITMANVILLE ROAD OVER THE WHITMAN RIVER"/>
    <s v="3"/>
    <s v="BR OFF, STIP"/>
    <s v=" "/>
    <x v="0"/>
    <x v="0"/>
    <s v="WESTMINSTER"/>
    <s v="Montachusett"/>
    <x v="1"/>
    <s v="Bridge Repair &amp; Replacement"/>
    <s v="Substantially Complete"/>
    <s v=""/>
    <d v="2020-07-25T00:00:00"/>
    <s v="2020"/>
    <n v="1"/>
    <d v="2020-09-28T00:00:00"/>
    <d v="2020-11-27T00:00:00"/>
    <d v="2021-11-12T00:00:00"/>
    <n v="410"/>
    <s v="FEDERAL AID"/>
    <s v="FA - Surface Trans. Block Grant (STBG) - Off System Bridge"/>
    <s v="STBG"/>
    <n v="0.8"/>
    <n v="1596481.47"/>
    <n v="53614.66"/>
    <n v="342515.98"/>
    <n v="0"/>
    <n v="0"/>
    <n v="0"/>
    <n v="1596481.47"/>
    <n v="53614.6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0"/>
  </r>
  <r>
    <s v="Design"/>
    <n v="608640"/>
    <s v=""/>
    <s v="SUTTON- GRAFTON- BRIDGE REPLACEMENT, S-33-004, DEPOT STREET OVER THE BLACKSTONE RIVER"/>
    <s v="3"/>
    <s v="BR OFF, STIP"/>
    <s v=" "/>
    <x v="0"/>
    <x v="0"/>
    <s v="GRAFTON - SUTTON"/>
    <s v="Central Mass"/>
    <x v="1"/>
    <s v="Bridge Repair &amp; Replacement"/>
    <s v="Design"/>
    <s v="100C"/>
    <d v="2024-06-29T00:00:00"/>
    <s v="2024"/>
    <n v="0"/>
    <d v="2024-11-26T00:00:00"/>
    <d v="2025-01-25T00:00:00"/>
    <d v="2027-05-27T00:00:00"/>
    <n v="912"/>
    <s v="100% STATE"/>
    <s v="NFA - Site Specific"/>
    <s v="NFA"/>
    <n v="0"/>
    <n v="0"/>
    <n v="0"/>
    <n v="321708.17739999999"/>
    <n v="0"/>
    <n v="321708.17739999999"/>
    <n v="0"/>
    <n v="0"/>
    <n v="0"/>
    <n v="66560.312600000005"/>
    <n v="133120.6251"/>
    <n v="122027.2397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08640"/>
    <s v=""/>
    <s v="SUTTON- GRAFTON- BRIDGE REPLACEMENT, S-33-004, DEPOT STREET OVER THE BLACKSTONE RIVER"/>
    <s v="3"/>
    <s v="BR OFF, STIP"/>
    <s v=" "/>
    <x v="0"/>
    <x v="0"/>
    <s v="GRAFTON - SUTTON"/>
    <s v="Central Mass"/>
    <x v="1"/>
    <s v="Bridge Repair &amp; Replacement"/>
    <s v="Design"/>
    <s v="100C"/>
    <d v="2024-06-29T00:00:00"/>
    <s v="2024"/>
    <n v="0"/>
    <d v="2024-11-26T00:00:00"/>
    <d v="2025-01-25T00:00:00"/>
    <d v="2027-05-27T00:00:00"/>
    <n v="912"/>
    <s v="FEDERAL AID"/>
    <s v="FA - Surface Trans. Block Grant (STBG) - Off System Bridge"/>
    <s v="STBG"/>
    <n v="0.8"/>
    <n v="0"/>
    <n v="0"/>
    <n v="9394594.5559999999"/>
    <n v="0"/>
    <n v="9394594.5560999997"/>
    <n v="0"/>
    <n v="0"/>
    <n v="0"/>
    <n v="1943709.2185"/>
    <n v="3887418.4369999999"/>
    <n v="3563466.9005999998"/>
    <n v="0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mplete"/>
    <n v="608642"/>
    <s v="114578"/>
    <s v="NEW MARLBOROUGH- SUPERSTRUCURE REPLACEMENT OF THREE (3) BRIDGES,N-08-001, NORFOLK ROAD, N-08-017, LUMBERT ROAD, N-08-018, CANAAN-SOUTHFIELD ROAD OVER UMPACHENE RIVER "/>
    <s v="1"/>
    <s v="BDBA, BR OFF, STIP"/>
    <s v=" "/>
    <x v="0"/>
    <x v="0"/>
    <s v="NEW MARLBOROUGH"/>
    <s v="Berkshire Region"/>
    <x v="5"/>
    <s v="Bridge Repair &amp; Replacement"/>
    <s v="Final"/>
    <s v=""/>
    <d v="2021-05-15T00:00:00"/>
    <s v="2021"/>
    <n v="1"/>
    <d v="2021-08-16T00:00:00"/>
    <d v="2021-10-15T00:00:00"/>
    <d v="2023-09-12T00:00:00"/>
    <n v="757"/>
    <s v="100% STATE"/>
    <s v="NFA - Site Specific"/>
    <s v="NFA"/>
    <n v="0"/>
    <n v="338"/>
    <n v="0"/>
    <n v="44662"/>
    <n v="0"/>
    <n v="44662"/>
    <n v="44662"/>
    <n v="45000"/>
    <n v="4466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Complete"/>
    <n v="608642"/>
    <s v="114578"/>
    <s v="NEW MARLBOROUGH- SUPERSTRUCURE REPLACEMENT OF THREE (3) BRIDGES,N-08-001, NORFOLK ROAD, N-08-017, LUMBERT ROAD, N-08-018, CANAAN-SOUTHFIELD ROAD OVER UMPACHENE RIVER "/>
    <s v="1"/>
    <s v="BDBA, BR OFF, STIP"/>
    <s v=" "/>
    <x v="0"/>
    <x v="0"/>
    <s v="NEW MARLBOROUGH"/>
    <s v="Berkshire Region"/>
    <x v="5"/>
    <s v="Bridge Repair &amp; Replacement"/>
    <s v="Final"/>
    <s v=""/>
    <d v="2021-05-15T00:00:00"/>
    <s v="2021"/>
    <n v="1"/>
    <d v="2021-08-16T00:00:00"/>
    <d v="2021-10-15T00:00:00"/>
    <d v="2023-09-12T00:00:00"/>
    <n v="757"/>
    <s v="FEDERAL AID"/>
    <s v="FA - Surface Trans. Block Grant (STBG) - Off System Bridge"/>
    <s v="STBG"/>
    <n v="0.8"/>
    <n v="2977596.2"/>
    <n v="20174.580000000002"/>
    <n v="296615.55"/>
    <n v="0"/>
    <n v="296615.55"/>
    <n v="296615.55"/>
    <n v="3274211.75"/>
    <n v="316790.1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Construction"/>
    <n v="608649"/>
    <s v="120790"/>
    <s v="COLRAIN- LEE- STOCKBRIDGE- BRIDGE PRESERVATION OF C-18-010, C-18-012, L-05-045 &amp; S-26-001"/>
    <s v="1"/>
    <s v="BR PRES, FED MT, STIP"/>
    <s v=" "/>
    <x v="0"/>
    <x v="1"/>
    <s v="COLRAIN - LEE - STOCKBRIDGE"/>
    <s v="Berkshire Region, Franklin Region"/>
    <x v="14"/>
    <s v=""/>
    <s v="Active"/>
    <s v=""/>
    <d v="2022-11-19T00:00:00"/>
    <s v="2023"/>
    <n v="1"/>
    <d v="2023-03-02T00:00:00"/>
    <d v="2023-05-01T00:00:00"/>
    <d v="2025-03-01T00:00:00"/>
    <n v="730"/>
    <s v="100% STATE"/>
    <s v="NFA - Site Specific"/>
    <s v="NFA"/>
    <n v="0"/>
    <n v="323.5"/>
    <n v="323.5"/>
    <n v="3276.5"/>
    <n v="3246.5958000000001"/>
    <n v="3246.5958000000001"/>
    <n v="655.61749999999995"/>
    <n v="979.11749999999995"/>
    <n v="979.11749999999995"/>
    <n v="2590.9783000000002"/>
    <n v="0"/>
    <n v="0"/>
    <n v="0"/>
    <n v="0"/>
    <n v="29.9041999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08649"/>
    <s v="120790"/>
    <s v="COLRAIN- LEE- STOCKBRIDGE- BRIDGE PRESERVATION OF C-18-010, C-18-012, L-05-045 &amp; S-26-001"/>
    <s v="1"/>
    <s v="BR PRES, FED MT, STIP"/>
    <s v=" "/>
    <x v="0"/>
    <x v="1"/>
    <s v="COLRAIN - LEE - STOCKBRIDGE"/>
    <s v="Berkshire Region, Franklin Region"/>
    <x v="14"/>
    <s v=""/>
    <s v="Active"/>
    <s v=""/>
    <d v="2022-11-19T00:00:00"/>
    <s v="2023"/>
    <n v="1"/>
    <d v="2023-03-02T00:00:00"/>
    <d v="2023-05-01T00:00:00"/>
    <d v="2025-03-01T00:00:00"/>
    <n v="730"/>
    <s v="FEDERAL AID"/>
    <s v="FA - Hwy Infrast. Prgm (HIPBR) - Bridge"/>
    <s v="HIP"/>
    <n v="0.8"/>
    <n v="1407280.54"/>
    <n v="1396174.54"/>
    <n v="1109816.1599999999"/>
    <n v="1028000.4042"/>
    <n v="1028000.4042"/>
    <n v="207594.38250000001"/>
    <n v="1614874.9225000001"/>
    <n v="1603768.9225000001"/>
    <n v="820406.02170000004"/>
    <n v="0"/>
    <n v="0"/>
    <n v="0"/>
    <n v="0"/>
    <n v="81815.7557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mplete"/>
    <n v="608658"/>
    <s v="100596"/>
    <s v="BOSTON- SIDEWALKS, WHEELCHAIR RAMP &amp; CROSSWALKS REPAIRS AT VARIOUS CA/T LOCATIONS (CRC 25) CONTRACT 2"/>
    <s v="6"/>
    <s v="CRC, FED MT"/>
    <s v=" "/>
    <x v="0"/>
    <x v="1"/>
    <s v="BOSTON"/>
    <s v="Boston Region"/>
    <x v="8"/>
    <s v=""/>
    <s v="Substantially Complete"/>
    <s v=""/>
    <d v="2017-06-03T00:00:00"/>
    <s v="2017"/>
    <n v="1"/>
    <d v="2017-09-12T00:00:00"/>
    <d v="2017-11-11T00:00:00"/>
    <d v="2021-11-05T00:00:00"/>
    <n v="1515"/>
    <s v="100% STATE"/>
    <s v="NFA - Open Ended"/>
    <s v="NFA"/>
    <n v="0"/>
    <n v="32111.09"/>
    <n v="32111.09"/>
    <n v="2888.91"/>
    <n v="0"/>
    <n v="0"/>
    <n v="0"/>
    <n v="32111.09"/>
    <n v="32111.0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1"/>
  </r>
  <r>
    <s v="Complete"/>
    <n v="608658"/>
    <s v="100596"/>
    <s v="BOSTON- SIDEWALKS, WHEELCHAIR RAMP &amp; CROSSWALKS REPAIRS AT VARIOUS CA/T LOCATIONS (CRC 25) CONTRACT 2"/>
    <s v="6"/>
    <s v="CRC, FED MT"/>
    <s v=" "/>
    <x v="0"/>
    <x v="1"/>
    <s v="BOSTON"/>
    <s v="Boston Region"/>
    <x v="8"/>
    <s v=""/>
    <s v="Substantially Complete"/>
    <s v=""/>
    <d v="2017-06-03T00:00:00"/>
    <s v="2017"/>
    <n v="1"/>
    <d v="2017-09-12T00:00:00"/>
    <d v="2017-11-11T00:00:00"/>
    <d v="2021-11-05T00:00:00"/>
    <n v="1515"/>
    <s v="CARM/APP"/>
    <s v="Trust - CA/T Repair and Maint. (CARM)"/>
    <s v="TRUST"/>
    <n v="0"/>
    <n v="5825632.9900000002"/>
    <n v="0"/>
    <n v="0"/>
    <n v="0"/>
    <n v="0"/>
    <n v="0"/>
    <n v="5825632.990000000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1"/>
  </r>
  <r>
    <s v="Construction"/>
    <n v="608666"/>
    <s v="118041"/>
    <s v="ORLEANS- INTERSECTION IMPROVEMENTS AT ROUTE 28 (SOUTH ORLEANS ROAD), ROUTE 39 (HARWICH ROAD) AND QUANSET ROAD"/>
    <s v="5"/>
    <s v="BDBA, STIP"/>
    <s v=" "/>
    <x v="0"/>
    <x v="0"/>
    <s v="ORLEANS"/>
    <s v="Cape Cod"/>
    <x v="4"/>
    <s v="Roadway Reconstruction"/>
    <s v="Active"/>
    <s v=""/>
    <d v="2022-05-21T00:00:00"/>
    <s v="2022"/>
    <n v="1"/>
    <d v="2022-08-01T00:00:00"/>
    <d v="2022-09-30T00:00:00"/>
    <d v="2024-05-10T00:00:00"/>
    <n v="648"/>
    <s v="100% STATE"/>
    <s v="NFA - Site Specific"/>
    <s v="NFA"/>
    <n v="0"/>
    <n v="49819.31"/>
    <n v="46702.93"/>
    <n v="81382.59"/>
    <n v="71343.280100000004"/>
    <n v="71343.280100000004"/>
    <n v="71343.280100000004"/>
    <n v="121162.5901"/>
    <n v="118046.2101"/>
    <n v="0"/>
    <n v="0"/>
    <n v="0"/>
    <n v="0"/>
    <n v="0"/>
    <n v="10039.3099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4-03-04T06:31:47"/>
    <x v="11"/>
    <x v="1"/>
  </r>
  <r>
    <s v="Construction"/>
    <n v="608666"/>
    <s v="118041"/>
    <s v="ORLEANS- INTERSECTION IMPROVEMENTS AT ROUTE 28 (SOUTH ORLEANS ROAD), ROUTE 39 (HARWICH ROAD) AND QUANSET ROAD"/>
    <s v="5"/>
    <s v="BDBA, STIP"/>
    <s v=" "/>
    <x v="0"/>
    <x v="0"/>
    <s v="ORLEANS"/>
    <s v="Cape Cod"/>
    <x v="4"/>
    <s v="Roadway Reconstruction"/>
    <s v="Active"/>
    <s v=""/>
    <d v="2022-05-21T00:00:00"/>
    <s v="2022"/>
    <n v="1"/>
    <d v="2022-08-01T00:00:00"/>
    <d v="2022-09-30T00:00:00"/>
    <d v="2024-05-10T00:00:00"/>
    <n v="648"/>
    <s v="FEDERAL AID"/>
    <s v="FA - Surface Trans. Block Grant (STBG)"/>
    <s v="STBG"/>
    <n v="0.8"/>
    <n v="3898008.95"/>
    <n v="939072.54"/>
    <n v="2409061.36"/>
    <n v="1657853.8099"/>
    <n v="1657853.8099"/>
    <n v="1657853.8099"/>
    <n v="5555862.7598999999"/>
    <n v="2596926.3498999998"/>
    <n v="0"/>
    <n v="0"/>
    <n v="0"/>
    <n v="0"/>
    <n v="0"/>
    <n v="751207.55009999999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4-03-04T06:31:47"/>
    <x v="11"/>
    <x v="0"/>
  </r>
  <r>
    <s v="Construction"/>
    <n v="608697"/>
    <s v="110103"/>
    <s v="DISTRICT 6- ROADSIDE BARRIER RECONSTRUCTION &amp; REPAIR AT VARIOUS LOCATIONS"/>
    <s v="6"/>
    <s v="FED MT, MHS, MHS MT, NFA MT, RE-AD, TOB"/>
    <s v=" "/>
    <x v="1"/>
    <x v="1"/>
    <s v="DISTRICT6"/>
    <s v="[District 6]"/>
    <x v="29"/>
    <s v=""/>
    <s v="Active"/>
    <s v=""/>
    <d v="2019-11-09T00:00:00"/>
    <s v="2020"/>
    <n v="1"/>
    <d v="2020-05-28T00:00:00"/>
    <d v="2020-07-27T00:00:00"/>
    <d v="2023-06-30T00:00:00"/>
    <n v="1128"/>
    <s v="100% STATE"/>
    <s v="NFA - Open Ended"/>
    <s v="NFA"/>
    <n v="0"/>
    <n v="269012.64"/>
    <n v="27509.39"/>
    <n v="640807.16"/>
    <n v="0"/>
    <n v="0"/>
    <n v="0"/>
    <n v="269012.64"/>
    <n v="27509.39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08697"/>
    <s v="110103"/>
    <s v="DISTRICT 6- ROADSIDE BARRIER RECONSTRUCTION &amp; REPAIR AT VARIOUS LOCATIONS"/>
    <s v="6"/>
    <s v="FED MT, MHS, MHS MT, NFA MT, RE-AD, TOB"/>
    <s v=" "/>
    <x v="1"/>
    <x v="1"/>
    <s v="DISTRICT6"/>
    <s v="[District 6]"/>
    <x v="29"/>
    <s v=""/>
    <s v="Active"/>
    <s v=""/>
    <d v="2019-11-09T00:00:00"/>
    <s v="2020"/>
    <n v="1"/>
    <d v="2020-05-28T00:00:00"/>
    <d v="2020-07-27T00:00:00"/>
    <d v="2023-06-30T00:00:00"/>
    <n v="1128"/>
    <s v="TURNPIKE MHS"/>
    <s v="Tolls - Metro. Hwy System (MHS) - Open Ended"/>
    <s v="NFA"/>
    <n v="0"/>
    <n v="625808.04"/>
    <n v="0"/>
    <n v="476483.76"/>
    <n v="0"/>
    <n v="0"/>
    <n v="0"/>
    <n v="625808.04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08697"/>
    <s v="110103"/>
    <s v="DISTRICT 6- ROADSIDE BARRIER RECONSTRUCTION &amp; REPAIR AT VARIOUS LOCATIONS"/>
    <s v="6"/>
    <s v="FED MT, MHS, MHS MT, NFA MT, RE-AD, TOB"/>
    <s v=" "/>
    <x v="1"/>
    <x v="1"/>
    <s v="DISTRICT6"/>
    <s v="[District 6]"/>
    <x v="29"/>
    <s v=""/>
    <s v="Active"/>
    <s v=""/>
    <d v="2019-11-09T00:00:00"/>
    <s v="2020"/>
    <n v="1"/>
    <d v="2020-05-28T00:00:00"/>
    <d v="2020-07-27T00:00:00"/>
    <d v="2023-06-30T00:00:00"/>
    <n v="1128"/>
    <s v="TOBIN BRIDGE"/>
    <s v="Tolls - Tobin Bridge (Tobin) - Open Ended"/>
    <s v="NFA"/>
    <n v="0"/>
    <n v="0"/>
    <n v="0"/>
    <n v="40525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08703"/>
    <s v=""/>
    <s v="WILMINGTON- BRIDGE REPLACEMENT, W-38-029 (2KV), ST 129 LOWELL STREET OVER I 93"/>
    <s v="4"/>
    <s v="BR ON, STIP"/>
    <s v=" "/>
    <x v="0"/>
    <x v="0"/>
    <s v="WILMINGTON"/>
    <s v="Boston Region"/>
    <x v="1"/>
    <s v="Bridge Repair &amp; Replacement"/>
    <s v="Design"/>
    <s v="PRCApprove"/>
    <d v="2025-03-08T00:00:00"/>
    <s v="2025"/>
    <n v="0"/>
    <d v="2025-08-05T00:00:00"/>
    <d v="2025-10-04T00:00:00"/>
    <d v="2027-08-04T00:00:00"/>
    <n v="729"/>
    <s v="FEDERAL AID"/>
    <s v="FA - Other Federal Aid"/>
    <s v="FA"/>
    <n v="0.8"/>
    <n v="0"/>
    <n v="0"/>
    <n v="1314280"/>
    <n v="0"/>
    <n v="1314280"/>
    <n v="0"/>
    <n v="0"/>
    <n v="0"/>
    <n v="0"/>
    <n v="514283.47830000002"/>
    <n v="685711.30429999996"/>
    <n v="114285.21739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8703"/>
    <s v=""/>
    <s v="WILMINGTON- BRIDGE REPLACEMENT, W-38-029 (2KV), ST 129 LOWELL STREET OVER I 93"/>
    <s v="4"/>
    <s v="BR ON, STIP"/>
    <s v=" "/>
    <x v="0"/>
    <x v="0"/>
    <s v="WILMINGTON"/>
    <s v="Boston Region"/>
    <x v="1"/>
    <s v="Bridge Repair &amp; Replacement"/>
    <s v="Design"/>
    <s v="PRCApprove"/>
    <d v="2025-03-08T00:00:00"/>
    <s v="2025"/>
    <n v="0"/>
    <d v="2025-08-05T00:00:00"/>
    <d v="2025-10-04T00:00:00"/>
    <d v="2027-08-04T00:00:00"/>
    <n v="729"/>
    <s v="FEDERAL AID"/>
    <s v="FA - Ntl. Hwy Perform. Prgm (NHPP) - On-System Bridge"/>
    <s v="NHPP"/>
    <n v="0.8"/>
    <n v="0"/>
    <n v="0"/>
    <n v="18082720"/>
    <n v="0"/>
    <n v="18082720"/>
    <n v="0"/>
    <n v="0"/>
    <n v="0"/>
    <n v="0"/>
    <n v="7075846.9565000003"/>
    <n v="9434462.6086999997"/>
    <n v="1572410.4347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08707"/>
    <s v="123872"/>
    <s v="QUINCY- RECONSTRUCTION OF SEA STREET "/>
    <s v="6"/>
    <s v="STIP"/>
    <s v=" "/>
    <x v="0"/>
    <x v="0"/>
    <s v="QUINCY"/>
    <s v="Boston Region"/>
    <x v="2"/>
    <s v="Roadway Reconstruction"/>
    <s v="Active"/>
    <s v=""/>
    <d v="2023-08-26T00:00:00"/>
    <s v="2023"/>
    <n v="1"/>
    <d v="2023-11-16T00:00:00"/>
    <d v="2024-01-15T00:00:00"/>
    <d v="2026-07-26T00:00:00"/>
    <n v="983"/>
    <s v="100% STATE"/>
    <s v="NFA - Site Specific"/>
    <s v="NFA"/>
    <n v="0"/>
    <n v="0"/>
    <n v="0"/>
    <n v="209325"/>
    <n v="205500.0417"/>
    <n v="209325"/>
    <n v="41925.128400000001"/>
    <n v="41925.128400000001"/>
    <n v="41925.128400000001"/>
    <n v="83273.618600000002"/>
    <n v="80301.294699999999"/>
    <n v="3824.9582999999998"/>
    <n v="0"/>
    <n v="0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4-03-04T06:31:47"/>
    <x v="1"/>
    <x v="1"/>
  </r>
  <r>
    <s v="Construction"/>
    <n v="608707"/>
    <s v="123872"/>
    <s v="QUINCY- RECONSTRUCTION OF SEA STREET "/>
    <s v="6"/>
    <s v="STIP"/>
    <s v=" "/>
    <x v="0"/>
    <x v="0"/>
    <s v="QUINCY"/>
    <s v="Boston Region"/>
    <x v="2"/>
    <s v="Roadway Reconstruction"/>
    <s v="Active"/>
    <s v=""/>
    <d v="2023-08-26T00:00:00"/>
    <s v="2023"/>
    <n v="1"/>
    <d v="2023-11-16T00:00:00"/>
    <d v="2024-01-15T00:00:00"/>
    <d v="2026-07-26T00:00:00"/>
    <n v="983"/>
    <s v="FEDERAL AID"/>
    <s v="FA - Trans. Alternative Prgm (TAP)"/>
    <s v="TAP"/>
    <n v="0.8"/>
    <n v="0"/>
    <n v="0"/>
    <n v="2025197.9"/>
    <n v="1841089.3755000001"/>
    <n v="2025197.9"/>
    <n v="375610.18400000001"/>
    <n v="375610.18400000001"/>
    <n v="375610.18400000001"/>
    <n v="746054.22549999994"/>
    <n v="719424.96589999995"/>
    <n v="184108.5246"/>
    <n v="0"/>
    <n v="0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4-03-04T06:31:47"/>
    <x v="1"/>
    <x v="0"/>
  </r>
  <r>
    <s v="Construction"/>
    <n v="608707"/>
    <s v="123872"/>
    <s v="QUINCY- RECONSTRUCTION OF SEA STREET "/>
    <s v="6"/>
    <s v="STIP"/>
    <s v=" "/>
    <x v="0"/>
    <x v="0"/>
    <s v="QUINCY"/>
    <s v="Boston Region"/>
    <x v="2"/>
    <s v="Roadway Reconstruction"/>
    <s v="Active"/>
    <s v=""/>
    <d v="2023-08-26T00:00:00"/>
    <s v="2023"/>
    <n v="1"/>
    <d v="2023-11-16T00:00:00"/>
    <d v="2024-01-15T00:00:00"/>
    <d v="2026-07-26T00:00:00"/>
    <n v="983"/>
    <s v="FEDERAL AID"/>
    <s v="FA - Surface Trans. Block Grant (STBG)"/>
    <s v="STBG"/>
    <n v="0.8"/>
    <n v="0"/>
    <n v="0"/>
    <n v="8489461.0999999996"/>
    <n v="7756602.5828999998"/>
    <n v="8489461.0999999996"/>
    <n v="1582464.6876000001"/>
    <n v="1582464.6876000001"/>
    <n v="1582464.6876000001"/>
    <n v="3143164.1559000001"/>
    <n v="3030973.7393999998"/>
    <n v="732858.51710000006"/>
    <n v="0"/>
    <n v="0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4-03-04T06:31:47"/>
    <x v="1"/>
    <x v="0"/>
  </r>
  <r>
    <s v="Design"/>
    <n v="608717"/>
    <s v=""/>
    <s v="SPRINGFIELD- RECONSTRUCTION OF SUMNER AVENUE AT DICKINSON STREET AND BELMONT AVENUE (THE &quot;X&quot;)"/>
    <s v="2"/>
    <s v="H-Risk, PODI, STIP"/>
    <s v=" "/>
    <x v="0"/>
    <x v="0"/>
    <s v="SPRINGFIELD"/>
    <s v="Pioneer Valley"/>
    <x v="4"/>
    <s v="Roadway Reconstruction"/>
    <s v="Design"/>
    <s v="100C"/>
    <d v="2024-08-31T00:00:00"/>
    <s v="2024"/>
    <n v="0"/>
    <d v="2025-01-28T00:00:00"/>
    <d v="2025-03-29T00:00:00"/>
    <d v="2030-04-22T00:00:00"/>
    <n v="1910"/>
    <s v="FEDERAL AID"/>
    <s v="FA - Hwy Safety Improvement Prgm (HSIP)"/>
    <s v="HSIP"/>
    <n v="0.9"/>
    <n v="0"/>
    <n v="0"/>
    <n v="936719.652"/>
    <n v="0"/>
    <n v="785635.8371"/>
    <n v="0"/>
    <n v="0"/>
    <n v="0"/>
    <n v="60433.525900000001"/>
    <n v="181300.5778"/>
    <n v="181300.5778"/>
    <n v="181300.5778"/>
    <n v="181300.5778"/>
    <n v="151083.8149"/>
    <n v="0"/>
    <n v="0"/>
    <s v="    "/>
    <s v="    "/>
    <s v="Yes"/>
    <s v="77.5"/>
    <s v="Municipal"/>
    <s v="HWY"/>
    <n v="5"/>
    <s v="No"/>
    <s v="Highway | Roadway Reconstruction"/>
    <s v="2 | Modernization"/>
    <s v="T055"/>
    <d v="2024-03-04T06:31:47"/>
    <x v="3"/>
    <x v="0"/>
  </r>
  <r>
    <s v="Design"/>
    <n v="608717"/>
    <s v=""/>
    <s v="SPRINGFIELD- RECONSTRUCTION OF SUMNER AVENUE AT DICKINSON STREET AND BELMONT AVENUE (THE &quot;X&quot;)"/>
    <s v="2"/>
    <s v="H-Risk, PODI, STIP"/>
    <s v=" "/>
    <x v="0"/>
    <x v="0"/>
    <s v="SPRINGFIELD"/>
    <s v="Pioneer Valley"/>
    <x v="4"/>
    <s v="Roadway Reconstruction"/>
    <s v="Design"/>
    <s v="100C"/>
    <d v="2024-08-31T00:00:00"/>
    <s v="2024"/>
    <n v="0"/>
    <d v="2025-01-28T00:00:00"/>
    <d v="2025-03-29T00:00:00"/>
    <d v="2030-04-22T00:00:00"/>
    <n v="1910"/>
    <s v="100% STATE"/>
    <s v="NFA - Site Specific"/>
    <s v="NFA"/>
    <n v="0"/>
    <n v="0"/>
    <n v="0"/>
    <n v="150000"/>
    <n v="0"/>
    <n v="125806.4518"/>
    <n v="0"/>
    <n v="0"/>
    <n v="0"/>
    <n v="9677.4194000000007"/>
    <n v="29032.258099999999"/>
    <n v="29032.258099999999"/>
    <n v="29032.258099999999"/>
    <n v="29032.258099999999"/>
    <n v="24193.548200000001"/>
    <n v="0"/>
    <n v="0"/>
    <s v="    "/>
    <s v="    "/>
    <s v="Yes"/>
    <s v="77.5"/>
    <s v="Municipal"/>
    <s v="HWY"/>
    <n v="5"/>
    <s v="No"/>
    <s v="Highway | Roadway Reconstruction"/>
    <s v="2 | Modernization"/>
    <s v="T055"/>
    <d v="2024-03-04T06:31:47"/>
    <x v="3"/>
    <x v="1"/>
  </r>
  <r>
    <s v="Design"/>
    <n v="608717"/>
    <s v=""/>
    <s v="SPRINGFIELD- RECONSTRUCTION OF SUMNER AVENUE AT DICKINSON STREET AND BELMONT AVENUE (THE &quot;X&quot;)"/>
    <s v="2"/>
    <s v="H-Risk, PODI, STIP"/>
    <s v=" "/>
    <x v="0"/>
    <x v="0"/>
    <s v="SPRINGFIELD"/>
    <s v="Pioneer Valley"/>
    <x v="4"/>
    <s v="Roadway Reconstruction"/>
    <s v="Design"/>
    <s v="100C"/>
    <d v="2024-08-31T00:00:00"/>
    <s v="2024"/>
    <n v="0"/>
    <d v="2025-01-28T00:00:00"/>
    <d v="2025-03-29T00:00:00"/>
    <d v="2030-04-22T00:00:00"/>
    <n v="1910"/>
    <s v="FEDERAL AID"/>
    <s v="FA - Trans. Alternative Prgm (TAP)"/>
    <s v="TAP"/>
    <n v="0.8"/>
    <n v="0"/>
    <n v="0"/>
    <n v="938520"/>
    <n v="0"/>
    <n v="787145.80660000001"/>
    <n v="0"/>
    <n v="0"/>
    <n v="0"/>
    <n v="60549.6774"/>
    <n v="181649.03229999999"/>
    <n v="181649.03229999999"/>
    <n v="181649.03229999999"/>
    <n v="181649.03229999999"/>
    <n v="151374.19339999999"/>
    <n v="0"/>
    <n v="0"/>
    <s v="    "/>
    <s v="    "/>
    <s v="Yes"/>
    <s v="77.5"/>
    <s v="Municipal"/>
    <s v="HWY"/>
    <n v="5"/>
    <s v="No"/>
    <s v="Highway | Roadway Reconstruction"/>
    <s v="2 | Modernization"/>
    <s v="T055"/>
    <d v="2024-03-04T06:31:47"/>
    <x v="3"/>
    <x v="0"/>
  </r>
  <r>
    <s v="Design"/>
    <n v="608717"/>
    <s v=""/>
    <s v="SPRINGFIELD- RECONSTRUCTION OF SUMNER AVENUE AT DICKINSON STREET AND BELMONT AVENUE (THE &quot;X&quot;)"/>
    <s v="2"/>
    <s v="H-Risk, PODI, STIP"/>
    <s v=" "/>
    <x v="0"/>
    <x v="0"/>
    <s v="SPRINGFIELD"/>
    <s v="Pioneer Valley"/>
    <x v="4"/>
    <s v="Roadway Reconstruction"/>
    <s v="Design"/>
    <s v="100C"/>
    <d v="2024-08-31T00:00:00"/>
    <s v="2024"/>
    <n v="0"/>
    <d v="2025-01-28T00:00:00"/>
    <d v="2025-03-29T00:00:00"/>
    <d v="2030-04-22T00:00:00"/>
    <n v="1910"/>
    <s v="FEDERAL AID"/>
    <s v="FA - Surface Trans. Block Grant (STBG)"/>
    <s v="STBG"/>
    <n v="0.8"/>
    <n v="0"/>
    <n v="0"/>
    <n v="17008304.304000001"/>
    <n v="0"/>
    <n v="14265029.416300001"/>
    <n v="0"/>
    <n v="0"/>
    <n v="0"/>
    <n v="1097309.9550999999"/>
    <n v="3291929.8653000002"/>
    <n v="3291929.8653000002"/>
    <n v="3291929.8653000002"/>
    <n v="3291929.8653000002"/>
    <n v="2743274.8876999998"/>
    <n v="0"/>
    <n v="0"/>
    <s v="    "/>
    <s v="    "/>
    <s v="Yes"/>
    <s v="77.5"/>
    <s v="Municipal"/>
    <s v="HWY"/>
    <n v="5"/>
    <s v="No"/>
    <s v="Highway | Roadway Reconstruction"/>
    <s v="2 | Modernization"/>
    <s v="T055"/>
    <d v="2024-03-04T06:31:47"/>
    <x v="3"/>
    <x v="0"/>
  </r>
  <r>
    <s v="Complete"/>
    <n v="608718"/>
    <s v="112584"/>
    <s v="SPRINGFIELD- INTERSECTION IMPROVEMENTS AT BERKSHIRE AVENUE, COTTAGE AND HARVEY STREETS"/>
    <s v="2"/>
    <s v="STIP"/>
    <s v=" "/>
    <x v="0"/>
    <x v="0"/>
    <s v="SPRINGFIELD"/>
    <s v="Pioneer Valley"/>
    <x v="11"/>
    <s v="Intersection &amp; Safety"/>
    <s v="Substantially Complete"/>
    <s v=""/>
    <d v="2020-08-22T00:00:00"/>
    <s v="2020"/>
    <n v="1"/>
    <d v="2020-11-16T00:00:00"/>
    <d v="2021-01-15T00:00:00"/>
    <d v="2022-12-10T00:00:00"/>
    <n v="754"/>
    <s v="100% STATE"/>
    <s v="NFA - Site Specific"/>
    <s v="NFA"/>
    <n v="0"/>
    <n v="1408.39"/>
    <n v="0"/>
    <n v="30021.61"/>
    <n v="0"/>
    <n v="0"/>
    <n v="0"/>
    <n v="1408.39"/>
    <n v="0"/>
    <n v="0"/>
    <n v="0"/>
    <n v="0"/>
    <n v="0"/>
    <n v="0"/>
    <n v="0"/>
    <n v="0"/>
    <n v="0"/>
    <s v="    "/>
    <s v="    "/>
    <s v="Yes"/>
    <s v="58"/>
    <s v="Municipal"/>
    <s v="HWY"/>
    <n v="2"/>
    <s v="No"/>
    <s v="Highway | Intersection Improvements"/>
    <s v="2 | Modernization"/>
    <s v="T056"/>
    <d v="2024-03-04T06:31:47"/>
    <x v="3"/>
    <x v="1"/>
  </r>
  <r>
    <s v="Complete"/>
    <n v="608718"/>
    <s v="112584"/>
    <s v="SPRINGFIELD- INTERSECTION IMPROVEMENTS AT BERKSHIRE AVENUE, COTTAGE AND HARVEY STREETS"/>
    <s v="2"/>
    <s v="STIP"/>
    <s v=" "/>
    <x v="0"/>
    <x v="0"/>
    <s v="SPRINGFIELD"/>
    <s v="Pioneer Valley"/>
    <x v="11"/>
    <s v="Intersection &amp; Safety"/>
    <s v="Substantially Complete"/>
    <s v=""/>
    <d v="2020-08-22T00:00:00"/>
    <s v="2020"/>
    <n v="1"/>
    <d v="2020-11-16T00:00:00"/>
    <d v="2021-01-15T00:00:00"/>
    <d v="2022-12-10T00:00:00"/>
    <n v="754"/>
    <s v="FEDERAL AID"/>
    <s v="FA - Hwy Infrast. Prgm (HIP) - Non-Interstate"/>
    <s v="HIP"/>
    <n v="0.8"/>
    <n v="2021489.85"/>
    <n v="4414.33"/>
    <n v="244768.77"/>
    <n v="0"/>
    <n v="0"/>
    <n v="0"/>
    <n v="2021489.85"/>
    <n v="4414.33"/>
    <n v="0"/>
    <n v="0"/>
    <n v="0"/>
    <n v="0"/>
    <n v="0"/>
    <n v="0"/>
    <n v="0"/>
    <n v="0"/>
    <s v="    "/>
    <s v="    "/>
    <s v="Yes"/>
    <s v="58"/>
    <s v="Municipal"/>
    <s v="HWY"/>
    <n v="2"/>
    <s v="No"/>
    <s v="Highway | Intersection Improvements"/>
    <s v="2 | Modernization"/>
    <s v="T056"/>
    <d v="2024-03-04T06:31:47"/>
    <x v="3"/>
    <x v="0"/>
  </r>
  <r>
    <s v="Construction"/>
    <n v="608719"/>
    <s v="119676"/>
    <s v="AMHERST- BELCHERTOWN- NORWOTTUCK RAIL TRAIL RESURFACING, FROM STATION ROAD IN AMHERST TO WARREN WRIGHT ROAD IN BELCHERTOWN (1.5 MILES)"/>
    <s v="2"/>
    <s v="STIP"/>
    <s v=" "/>
    <x v="0"/>
    <x v="0"/>
    <s v="AMHERST - BELCHERTOWN"/>
    <s v="Pioneer Valley"/>
    <x v="6"/>
    <s v="Bikeways"/>
    <s v="Active"/>
    <s v=""/>
    <d v="2022-08-06T00:00:00"/>
    <s v="2022"/>
    <n v="1"/>
    <d v="2022-09-28T00:00:00"/>
    <d v="2022-11-27T00:00:00"/>
    <d v="2024-06-05T00:00:00"/>
    <n v="616"/>
    <s v="100% STATE"/>
    <s v="NFA - Site Specific"/>
    <s v="NFA"/>
    <n v="0"/>
    <n v="0"/>
    <n v="0"/>
    <n v="17415"/>
    <n v="4380.1181999999999"/>
    <n v="4380.1181999999999"/>
    <n v="4380.1181999999999"/>
    <n v="4380.1181999999999"/>
    <n v="4380.1181999999999"/>
    <n v="0"/>
    <n v="0"/>
    <n v="0"/>
    <n v="0"/>
    <n v="0"/>
    <n v="13034.881799999999"/>
    <n v="0"/>
    <n v="0"/>
    <s v="    "/>
    <s v="    "/>
    <s v="Yes"/>
    <s v="21"/>
    <s v="Other"/>
    <s v="HWY"/>
    <n v="2"/>
    <s v="No"/>
    <s v="Highway | Bicycle and Pedestrian"/>
    <s v="3 | Expansion"/>
    <s v="T061"/>
    <d v="2024-03-04T06:31:47"/>
    <x v="3"/>
    <x v="1"/>
  </r>
  <r>
    <s v="Construction"/>
    <n v="608719"/>
    <s v="119676"/>
    <s v="AMHERST- BELCHERTOWN- NORWOTTUCK RAIL TRAIL RESURFACING, FROM STATION ROAD IN AMHERST TO WARREN WRIGHT ROAD IN BELCHERTOWN (1.5 MILES)"/>
    <s v="2"/>
    <s v="STIP"/>
    <s v=" "/>
    <x v="0"/>
    <x v="0"/>
    <s v="AMHERST - BELCHERTOWN"/>
    <s v="Pioneer Valley"/>
    <x v="6"/>
    <s v="Bikeways"/>
    <s v="Active"/>
    <s v=""/>
    <d v="2022-08-06T00:00:00"/>
    <s v="2022"/>
    <n v="1"/>
    <d v="2022-09-28T00:00:00"/>
    <d v="2022-11-27T00:00:00"/>
    <d v="2024-06-05T00:00:00"/>
    <n v="616"/>
    <s v="FEDERAL AID"/>
    <s v="FA - Surface Trans. Block Grant (STBG)"/>
    <s v="STBG"/>
    <n v="0.8"/>
    <n v="1050957.08"/>
    <n v="332141.33"/>
    <n v="402782.83"/>
    <n v="230619.8818"/>
    <n v="230619.8818"/>
    <n v="230619.8818"/>
    <n v="1281576.9617999999"/>
    <n v="562761.21180000005"/>
    <n v="0"/>
    <n v="0"/>
    <n v="0"/>
    <n v="0"/>
    <n v="0"/>
    <n v="172162.94820000001"/>
    <n v="0"/>
    <n v="0"/>
    <s v="    "/>
    <s v="    "/>
    <s v="Yes"/>
    <s v="21"/>
    <s v="Other"/>
    <s v="HWY"/>
    <n v="2"/>
    <s v="No"/>
    <s v="Highway | Bicycle and Pedestrian"/>
    <s v="3 | Expansion"/>
    <s v="T061"/>
    <d v="2024-03-04T06:31:47"/>
    <x v="3"/>
    <x v="0"/>
  </r>
  <r>
    <s v="Design"/>
    <n v="608723"/>
    <s v=""/>
    <s v="ATHOL- INTERSECTION IMPROVEMENTS AT CRESCENT STREET AND CHESTNUT HILL AVENUE"/>
    <s v="2"/>
    <s v="STIP"/>
    <s v=" "/>
    <x v="0"/>
    <x v="0"/>
    <s v="ATHOL"/>
    <s v="Montachusett"/>
    <x v="4"/>
    <s v="Roadway Reconstruction"/>
    <s v="Design"/>
    <s v="FINAL"/>
    <d v="2024-06-29T00:00:00"/>
    <s v="2024"/>
    <n v="0"/>
    <d v="2024-11-26T00:00:00"/>
    <d v="2025-01-25T00:00:00"/>
    <d v="2027-09-12T00:00:00"/>
    <n v="1020"/>
    <s v="100% STATE"/>
    <s v="NFA - Site Specific"/>
    <s v="NFA"/>
    <n v="0"/>
    <n v="0"/>
    <n v="0"/>
    <n v="92450.1"/>
    <n v="0"/>
    <n v="92450.1"/>
    <n v="0"/>
    <n v="0"/>
    <n v="0"/>
    <n v="16809.109100000001"/>
    <n v="33618.218200000003"/>
    <n v="33618.218200000003"/>
    <n v="8404.5545000000002"/>
    <n v="0"/>
    <n v="0"/>
    <n v="0"/>
    <n v="0"/>
    <s v="    "/>
    <s v="    "/>
    <s v="Yes"/>
    <s v="30"/>
    <s v="Municipal"/>
    <s v="HWY"/>
    <n v="2"/>
    <s v="No"/>
    <s v="Highway | Intersection Improvements"/>
    <s v="2 | Modernization"/>
    <s v="T056"/>
    <d v="2024-03-04T06:31:47"/>
    <x v="10"/>
    <x v="1"/>
  </r>
  <r>
    <s v="Design"/>
    <n v="608723"/>
    <s v=""/>
    <s v="ATHOL- INTERSECTION IMPROVEMENTS AT CRESCENT STREET AND CHESTNUT HILL AVENUE"/>
    <s v="2"/>
    <s v="STIP"/>
    <s v=" "/>
    <x v="0"/>
    <x v="0"/>
    <s v="ATHOL"/>
    <s v="Montachusett"/>
    <x v="4"/>
    <s v="Roadway Reconstruction"/>
    <s v="Design"/>
    <s v="FINAL"/>
    <d v="2024-06-29T00:00:00"/>
    <s v="2024"/>
    <n v="0"/>
    <d v="2024-11-26T00:00:00"/>
    <d v="2025-01-25T00:00:00"/>
    <d v="2027-09-12T00:00:00"/>
    <n v="1020"/>
    <s v="FEDERAL AID"/>
    <s v="FA - Surface Trans. Block Grant (STBG)"/>
    <s v="STBG"/>
    <n v="0.8"/>
    <n v="0"/>
    <n v="0"/>
    <n v="8595075.9420999996"/>
    <n v="0"/>
    <n v="8595075.9421999995"/>
    <n v="0"/>
    <n v="0"/>
    <n v="0"/>
    <n v="1562741.0804000001"/>
    <n v="3125482.1608000002"/>
    <n v="3125482.1608000002"/>
    <n v="781370.54020000005"/>
    <n v="0"/>
    <n v="-1E-4"/>
    <n v="0"/>
    <n v="0"/>
    <s v="    "/>
    <s v="    "/>
    <s v="Yes"/>
    <s v="30"/>
    <s v="Municipal"/>
    <s v="HWY"/>
    <n v="2"/>
    <s v="No"/>
    <s v="Highway | Intersection Improvements"/>
    <s v="2 | Modernization"/>
    <s v="T056"/>
    <d v="2024-03-04T06:31:47"/>
    <x v="10"/>
    <x v="0"/>
  </r>
  <r>
    <s v="Complete"/>
    <n v="608724"/>
    <s v="115130"/>
    <s v="GREENFIELD- RECONSTRUCTION OF WISDOM WAY, FROM 480 FEET EAST OF PETTY PLAIN ROAD TO MILL STREET (0.43 MILES)"/>
    <s v="2"/>
    <s v="BDBA, STIP"/>
    <s v=" "/>
    <x v="0"/>
    <x v="0"/>
    <s v="GREENFIELD"/>
    <s v="Franklin Region"/>
    <x v="4"/>
    <s v="Roadway Reconstruction"/>
    <s v="Contractor Field Completion"/>
    <s v=""/>
    <d v="2021-07-10T00:00:00"/>
    <s v="2021"/>
    <n v="1"/>
    <d v="2021-09-21T00:00:00"/>
    <d v="2021-11-20T00:00:00"/>
    <d v="2023-11-09T00:00:00"/>
    <n v="779"/>
    <s v="100% STATE"/>
    <s v="NFA - Site Specific"/>
    <s v="NFA"/>
    <n v="0"/>
    <n v="11415.75"/>
    <n v="5903.5"/>
    <n v="16001.75"/>
    <n v="0"/>
    <n v="16001.75"/>
    <n v="16001.75"/>
    <n v="27417.5"/>
    <n v="21905.25"/>
    <n v="0"/>
    <n v="0"/>
    <n v="0"/>
    <n v="0"/>
    <n v="0"/>
    <n v="0"/>
    <n v="0"/>
    <n v="0"/>
    <s v="    "/>
    <s v="    "/>
    <s v="Yes"/>
    <s v="35.5"/>
    <s v="Municipal"/>
    <s v="HWY"/>
    <n v="2"/>
    <s v="No"/>
    <s v="Highway | Roadway Reconstruction"/>
    <s v="2 | Modernization"/>
    <s v="T055"/>
    <d v="2024-03-04T06:31:47"/>
    <x v="5"/>
    <x v="1"/>
  </r>
  <r>
    <s v="Complete"/>
    <n v="608724"/>
    <s v="115130"/>
    <s v="GREENFIELD- RECONSTRUCTION OF WISDOM WAY, FROM 480 FEET EAST OF PETTY PLAIN ROAD TO MILL STREET (0.43 MILES)"/>
    <s v="2"/>
    <s v="BDBA, STIP"/>
    <s v=" "/>
    <x v="0"/>
    <x v="0"/>
    <s v="GREENFIELD"/>
    <s v="Franklin Region"/>
    <x v="4"/>
    <s v="Roadway Reconstruction"/>
    <s v="Contractor Field Completion"/>
    <s v=""/>
    <d v="2021-07-10T00:00:00"/>
    <s v="2021"/>
    <n v="1"/>
    <d v="2021-09-21T00:00:00"/>
    <d v="2021-11-20T00:00:00"/>
    <d v="2023-11-09T00:00:00"/>
    <n v="779"/>
    <s v="FEDERAL AID"/>
    <s v="FA - Surface Trans. Block Grant (STBG)"/>
    <s v="STBG"/>
    <n v="0.8"/>
    <n v="2801619.07"/>
    <n v="146796.10999999999"/>
    <n v="387463.93"/>
    <n v="0"/>
    <n v="387463.93"/>
    <n v="387463.93"/>
    <n v="3189083"/>
    <n v="534260.04"/>
    <n v="0"/>
    <n v="0"/>
    <n v="0"/>
    <n v="0"/>
    <n v="0"/>
    <n v="0"/>
    <n v="0"/>
    <n v="0"/>
    <s v="    "/>
    <s v="    "/>
    <s v="Yes"/>
    <s v="35.5"/>
    <s v="Municipal"/>
    <s v="HWY"/>
    <n v="2"/>
    <s v="No"/>
    <s v="Highway | Roadway Reconstruction"/>
    <s v="2 | Modernization"/>
    <s v="T055"/>
    <d v="2024-03-04T06:31:47"/>
    <x v="5"/>
    <x v="0"/>
  </r>
  <r>
    <s v="Complete"/>
    <n v="608733"/>
    <s v="114938"/>
    <s v="DISTRICT 2- SCHEDULED AND EMERGENCY CLEANING, REPAIR AND RECONSTRUCTION OF DRAINAGE STRUCTURES AND PIPES AT VARIOUS LOCATIONS"/>
    <s v="2"/>
    <s v="BDBA, FED MT, NFA MT, SC"/>
    <s v=" "/>
    <x v="1"/>
    <x v="1"/>
    <s v="DISTRICT2"/>
    <s v="[District 2]"/>
    <x v="23"/>
    <s v=""/>
    <s v="Full Beneficial Use"/>
    <s v=""/>
    <d v="2021-06-26T00:00:00"/>
    <s v="2021"/>
    <n v="1"/>
    <d v="2021-08-19T00:00:00"/>
    <d v="2021-10-18T00:00:00"/>
    <d v="2023-08-19T00:00:00"/>
    <n v="730"/>
    <s v="100% STATE"/>
    <s v="NFA - Open Ended"/>
    <s v="NFA"/>
    <n v="0"/>
    <n v="1786234.32"/>
    <n v="1271.52"/>
    <n v="370.68"/>
    <n v="0"/>
    <n v="0"/>
    <n v="0"/>
    <n v="1786234.32"/>
    <n v="1271.5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08735"/>
    <s v="102811"/>
    <s v="BOSTON- SIDEWALK, WHEELCHAIR RAMP &amp; CROSSWALKS REPAIRS AT VARIOUS CA/T LOCATIONS (CRC 25) CONTRACT 3"/>
    <s v="6"/>
    <s v="CRC"/>
    <s v=" "/>
    <x v="0"/>
    <x v="0"/>
    <s v="BOSTON"/>
    <s v="Boston Region"/>
    <x v="8"/>
    <s v=""/>
    <s v="Substantially Complete"/>
    <s v=""/>
    <d v="2017-11-25T00:00:00"/>
    <s v="2018"/>
    <n v="1"/>
    <d v="2018-05-30T00:00:00"/>
    <d v="2018-07-29T00:00:00"/>
    <d v="2021-06-15T00:00:00"/>
    <n v="1112"/>
    <s v="CARM/APP"/>
    <s v="Trust - CA/T Repair and Maint. (CARM)"/>
    <s v="TRUST"/>
    <n v="0"/>
    <n v="2843194.78"/>
    <n v="0"/>
    <n v="0"/>
    <n v="0"/>
    <n v="0"/>
    <n v="0"/>
    <n v="2843194.78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4-03-04T06:31:47"/>
    <x v="1"/>
    <x v="1"/>
  </r>
  <r>
    <s v="Design"/>
    <n v="608737"/>
    <s v=""/>
    <s v="DALTON- RECONSTRUCTION OF DALTON DIVISION ROAD"/>
    <s v="1"/>
    <s v="AC, STIP"/>
    <s v=" "/>
    <x v="0"/>
    <x v="0"/>
    <s v="DALTON"/>
    <s v="Berkshire Region"/>
    <x v="3"/>
    <s v="Roadway Reconstruction"/>
    <s v="Design"/>
    <s v="PRCApprove"/>
    <d v="2028-03-04T00:00:00"/>
    <s v="2028"/>
    <n v="0"/>
    <d v="2028-08-01T00:00:00"/>
    <d v="2028-09-30T00:00:00"/>
    <d v="2031-01-30T00:00:00"/>
    <n v="912"/>
    <s v="FEDERAL AID"/>
    <s v="FA - Congestion Mitigation/Air Quality (CMAQ)"/>
    <s v="CMQ"/>
    <n v="0.8"/>
    <n v="0"/>
    <n v="0"/>
    <n v="1619750"/>
    <n v="0"/>
    <n v="558534.4828"/>
    <n v="0"/>
    <n v="0"/>
    <n v="0"/>
    <n v="0"/>
    <n v="0"/>
    <n v="0"/>
    <n v="0"/>
    <n v="558534.4828"/>
    <n v="1061215.5171999999"/>
    <n v="0"/>
    <n v="0"/>
    <s v="    "/>
    <s v="    "/>
    <s v="Yes"/>
    <s v="43.3"/>
    <s v="Municipal"/>
    <s v="HWY"/>
    <n v="3"/>
    <s v="No"/>
    <s v="Highway | Roadway Reconstruction"/>
    <s v="2 | Modernization"/>
    <s v="T055"/>
    <d v="2024-03-04T06:31:47"/>
    <x v="9"/>
    <x v="0"/>
  </r>
  <r>
    <s v="Design"/>
    <n v="608737"/>
    <s v=""/>
    <s v="DALTON- RECONSTRUCTION OF DALTON DIVISION ROAD"/>
    <s v="1"/>
    <s v="AC, STIP"/>
    <s v=" "/>
    <x v="0"/>
    <x v="0"/>
    <s v="DALTON"/>
    <s v="Berkshire Region"/>
    <x v="3"/>
    <s v="Roadway Reconstruction"/>
    <s v="Design"/>
    <s v="PRCApprove"/>
    <d v="2028-03-04T00:00:00"/>
    <s v="2028"/>
    <n v="0"/>
    <d v="2028-08-01T00:00:00"/>
    <d v="2028-09-30T00:00:00"/>
    <d v="2031-01-30T00:00:00"/>
    <n v="912"/>
    <s v="100% STATE"/>
    <s v="NFA - Site Specific"/>
    <s v="NFA"/>
    <n v="0"/>
    <n v="0"/>
    <n v="0"/>
    <n v="140572"/>
    <n v="0"/>
    <n v="48473.1034"/>
    <n v="0"/>
    <n v="0"/>
    <n v="0"/>
    <n v="0"/>
    <n v="0"/>
    <n v="0"/>
    <n v="0"/>
    <n v="48473.1034"/>
    <n v="92098.896599999993"/>
    <n v="0"/>
    <n v="0"/>
    <s v="    "/>
    <s v="    "/>
    <s v="Yes"/>
    <s v="43.3"/>
    <s v="Municipal"/>
    <s v="HWY"/>
    <n v="3"/>
    <s v="No"/>
    <s v="Highway | Roadway Reconstruction"/>
    <s v="2 | Modernization"/>
    <s v="T055"/>
    <d v="2024-03-04T06:31:47"/>
    <x v="9"/>
    <x v="1"/>
  </r>
  <r>
    <s v="Design"/>
    <n v="608737"/>
    <s v=""/>
    <s v="DALTON- RECONSTRUCTION OF DALTON DIVISION ROAD"/>
    <s v="1"/>
    <s v="AC, STIP"/>
    <s v=" "/>
    <x v="0"/>
    <x v="0"/>
    <s v="DALTON"/>
    <s v="Berkshire Region"/>
    <x v="3"/>
    <s v="Roadway Reconstruction"/>
    <s v="Design"/>
    <s v="PRCApprove"/>
    <d v="2028-03-04T00:00:00"/>
    <s v="2028"/>
    <n v="0"/>
    <d v="2028-08-01T00:00:00"/>
    <d v="2028-09-30T00:00:00"/>
    <d v="2031-01-30T00:00:00"/>
    <n v="912"/>
    <s v="FEDERAL AID"/>
    <s v="FA - Surface Trans. Block Grant (STBG)"/>
    <s v="STBG"/>
    <n v="0.8"/>
    <n v="0"/>
    <n v="0"/>
    <n v="14867925"/>
    <n v="0"/>
    <n v="5126870.6897"/>
    <n v="0"/>
    <n v="0"/>
    <n v="0"/>
    <n v="0"/>
    <n v="0"/>
    <n v="0"/>
    <n v="0"/>
    <n v="5126870.6897"/>
    <n v="9741054.3103"/>
    <n v="0"/>
    <n v="0"/>
    <s v="    "/>
    <s v="    "/>
    <s v="Yes"/>
    <s v="43.3"/>
    <s v="Municipal"/>
    <s v="HWY"/>
    <n v="3"/>
    <s v="No"/>
    <s v="Highway | Roadway Reconstruction"/>
    <s v="2 | Modernization"/>
    <s v="T055"/>
    <d v="2024-03-04T06:31:47"/>
    <x v="9"/>
    <x v="0"/>
  </r>
  <r>
    <s v="Design"/>
    <n v="608742"/>
    <s v=""/>
    <s v="DENNIS- HARWICH- RECONSTRUCTION &amp; RELATED WORK ON MAIN STREET (ROUTE 28), FROM UPPER COUNTY ROAD TO THE HERRING RIVER BRIDGE "/>
    <s v="5"/>
    <s v="STIP"/>
    <s v=" "/>
    <x v="0"/>
    <x v="0"/>
    <s v="DENNIS - HARWICH"/>
    <s v="Cape Cod"/>
    <x v="3"/>
    <s v="Roadway Reconstruction"/>
    <s v="Design"/>
    <s v="25C"/>
    <d v="2024-12-28T00:00:00"/>
    <s v="2025"/>
    <n v="0"/>
    <d v="2025-05-27T00:00:00"/>
    <d v="2025-07-26T00:00:00"/>
    <d v="2027-11-13T00:00:00"/>
    <n v="900"/>
    <s v="100% STATE"/>
    <s v="NFA - Site Specific"/>
    <s v="NFA"/>
    <n v="0"/>
    <n v="0"/>
    <n v="0"/>
    <n v="178520"/>
    <n v="0"/>
    <n v="178519.9999"/>
    <n v="0"/>
    <n v="0"/>
    <n v="0"/>
    <n v="0"/>
    <n v="73870.344800000006"/>
    <n v="73870.344800000006"/>
    <n v="30779.310300000001"/>
    <n v="0"/>
    <n v="1E-4"/>
    <n v="0"/>
    <n v="0"/>
    <s v="    "/>
    <s v="    "/>
    <s v="Yes"/>
    <s v="35.5"/>
    <s v="Municipal"/>
    <s v="HWY"/>
    <n v="2"/>
    <s v="No"/>
    <s v="Highway | Roadway Reconstruction"/>
    <s v="2 | Modernization"/>
    <s v="T055"/>
    <d v="2024-03-04T06:31:47"/>
    <x v="11"/>
    <x v="1"/>
  </r>
  <r>
    <s v="Design"/>
    <n v="608742"/>
    <s v=""/>
    <s v="DENNIS- HARWICH- RECONSTRUCTION &amp; RELATED WORK ON MAIN STREET (ROUTE 28), FROM UPPER COUNTY ROAD TO THE HERRING RIVER BRIDGE "/>
    <s v="5"/>
    <s v="STIP"/>
    <s v=" "/>
    <x v="0"/>
    <x v="0"/>
    <s v="DENNIS - HARWICH"/>
    <s v="Cape Cod"/>
    <x v="3"/>
    <s v="Roadway Reconstruction"/>
    <s v="Design"/>
    <s v="25C"/>
    <d v="2024-12-28T00:00:00"/>
    <s v="2025"/>
    <n v="0"/>
    <d v="2025-05-27T00:00:00"/>
    <d v="2025-07-26T00:00:00"/>
    <d v="2027-11-13T00:00:00"/>
    <n v="900"/>
    <s v="FEDERAL AID"/>
    <s v="FA - Surface Trans. Block Grant (STBG)"/>
    <s v="STBG"/>
    <n v="0.8"/>
    <n v="0"/>
    <n v="0"/>
    <n v="7837217.0999999996"/>
    <n v="0"/>
    <n v="7837217.0999999996"/>
    <n v="0"/>
    <n v="0"/>
    <n v="0"/>
    <n v="0"/>
    <n v="3242986.3862000001"/>
    <n v="3242986.3862000001"/>
    <n v="1351244.3276"/>
    <n v="0"/>
    <n v="0"/>
    <n v="0"/>
    <n v="0"/>
    <s v="    "/>
    <s v="    "/>
    <s v="Yes"/>
    <s v="35.5"/>
    <s v="Municipal"/>
    <s v="HWY"/>
    <n v="2"/>
    <s v="No"/>
    <s v="Highway | Roadway Reconstruction"/>
    <s v="2 | Modernization"/>
    <s v="T055"/>
    <d v="2024-03-04T06:31:47"/>
    <x v="11"/>
    <x v="0"/>
  </r>
  <r>
    <s v="Design"/>
    <n v="608744"/>
    <s v=""/>
    <s v="PROVINCETOWN- CORRIDOR IMPROVEMENTS AND RELATED WORK ON SHANK PAINTER ROAD, FROM ROUTE 6 TO BRADFORD STREET"/>
    <s v="5"/>
    <s v="STIP"/>
    <s v=" "/>
    <x v="0"/>
    <x v="0"/>
    <s v="PROVINCETOWN"/>
    <s v="Cape Cod"/>
    <x v="8"/>
    <s v=""/>
    <s v="Design"/>
    <s v="25C"/>
    <d v="2025-02-15T00:00:00"/>
    <s v="2025"/>
    <n v="0"/>
    <d v="2025-07-15T00:00:00"/>
    <d v="2025-09-13T00:00:00"/>
    <d v="2028-09-20T00:00:00"/>
    <n v="1163"/>
    <s v="FEDERAL AID"/>
    <s v="FA - Congestion Mitigation/Air Quality (CMAQ)"/>
    <s v="CMQ"/>
    <n v="0.8"/>
    <n v="0"/>
    <n v="0"/>
    <n v="298750.53120000003"/>
    <n v="0"/>
    <n v="298750.53120000003"/>
    <n v="0"/>
    <n v="0"/>
    <n v="0"/>
    <n v="0"/>
    <n v="80743.386799999993"/>
    <n v="96892.064199999993"/>
    <n v="96892.064199999993"/>
    <n v="24223.016"/>
    <n v="0"/>
    <n v="0"/>
    <n v="0"/>
    <s v="    "/>
    <s v="    "/>
    <s v="Yes"/>
    <s v="51"/>
    <s v="Municipal"/>
    <s v="HWY"/>
    <n v="3"/>
    <s v="No"/>
    <s v="Highway | Roadway Reconstruction"/>
    <s v="2 | Modernization"/>
    <s v="T055"/>
    <d v="2024-03-04T06:31:47"/>
    <x v="11"/>
    <x v="0"/>
  </r>
  <r>
    <s v="Design"/>
    <n v="608744"/>
    <s v=""/>
    <s v="PROVINCETOWN- CORRIDOR IMPROVEMENTS AND RELATED WORK ON SHANK PAINTER ROAD, FROM ROUTE 6 TO BRADFORD STREET"/>
    <s v="5"/>
    <s v="STIP"/>
    <s v=" "/>
    <x v="0"/>
    <x v="0"/>
    <s v="PROVINCETOWN"/>
    <s v="Cape Cod"/>
    <x v="8"/>
    <s v=""/>
    <s v="Design"/>
    <s v="25C"/>
    <d v="2025-02-15T00:00:00"/>
    <s v="2025"/>
    <n v="0"/>
    <d v="2025-07-15T00:00:00"/>
    <d v="2025-09-13T00:00:00"/>
    <d v="2028-09-20T00:00:00"/>
    <n v="1163"/>
    <s v="100% STATE"/>
    <s v="NFA - Site Specific"/>
    <s v="NFA"/>
    <n v="0"/>
    <n v="0"/>
    <n v="0"/>
    <n v="310271.44"/>
    <n v="0"/>
    <n v="310271.4399"/>
    <n v="0"/>
    <n v="0"/>
    <n v="0"/>
    <n v="0"/>
    <n v="83857.145900000003"/>
    <n v="100628.5751"/>
    <n v="100628.5751"/>
    <n v="25157.143800000002"/>
    <n v="1E-4"/>
    <n v="0"/>
    <n v="0"/>
    <s v="    "/>
    <s v="    "/>
    <s v="Yes"/>
    <s v="51"/>
    <s v="Municipal"/>
    <s v="HWY"/>
    <n v="3"/>
    <s v="No"/>
    <s v="Highway | Roadway Reconstruction"/>
    <s v="2 | Modernization"/>
    <s v="T055"/>
    <d v="2024-03-04T06:31:47"/>
    <x v="11"/>
    <x v="1"/>
  </r>
  <r>
    <s v="Design"/>
    <n v="608744"/>
    <s v=""/>
    <s v="PROVINCETOWN- CORRIDOR IMPROVEMENTS AND RELATED WORK ON SHANK PAINTER ROAD, FROM ROUTE 6 TO BRADFORD STREET"/>
    <s v="5"/>
    <s v="STIP"/>
    <s v=" "/>
    <x v="0"/>
    <x v="0"/>
    <s v="PROVINCETOWN"/>
    <s v="Cape Cod"/>
    <x v="8"/>
    <s v=""/>
    <s v="Design"/>
    <s v="25C"/>
    <d v="2025-02-15T00:00:00"/>
    <s v="2025"/>
    <n v="0"/>
    <d v="2025-07-15T00:00:00"/>
    <d v="2025-09-13T00:00:00"/>
    <d v="2028-09-20T00:00:00"/>
    <n v="1163"/>
    <s v="FEDERAL AID"/>
    <s v="FA - Surface Trans. Block Grant (STBG)"/>
    <s v="STBG"/>
    <n v="0.8"/>
    <n v="0"/>
    <n v="0"/>
    <n v="13024527.585000001"/>
    <n v="0"/>
    <n v="13024527.584899999"/>
    <n v="0"/>
    <n v="0"/>
    <n v="0"/>
    <n v="0"/>
    <n v="3520142.5904999999"/>
    <n v="4224171.1085999999"/>
    <n v="4224171.1085999999"/>
    <n v="1056042.7771999999"/>
    <n v="1E-4"/>
    <n v="0"/>
    <n v="0"/>
    <s v="    "/>
    <s v="    "/>
    <s v="Yes"/>
    <s v="51"/>
    <s v="Municipal"/>
    <s v="HWY"/>
    <n v="3"/>
    <s v="No"/>
    <s v="Highway | Roadway Reconstruction"/>
    <s v="2 | Modernization"/>
    <s v="T055"/>
    <d v="2024-03-04T06:31:47"/>
    <x v="11"/>
    <x v="0"/>
  </r>
  <r>
    <s v="Design"/>
    <n v="608750"/>
    <s v=""/>
    <s v="PLAINVILLE- RECONSTRUCTION OF SOUTH STREET (ROUTE 1A), FROM SHARLENE LANE TO EVERETT STREET AND RELATED WORK"/>
    <s v="5"/>
    <s v="STIP"/>
    <s v=" "/>
    <x v="0"/>
    <x v="0"/>
    <s v="PLAINVILLE"/>
    <s v="Southeastern Mass"/>
    <x v="2"/>
    <s v="Roadway Reconstruction"/>
    <s v="Design"/>
    <s v="25C"/>
    <d v="2025-12-13T00:00:00"/>
    <s v="2026"/>
    <n v="0"/>
    <d v="2026-05-12T00:00:00"/>
    <d v="2026-07-11T00:00:00"/>
    <d v="2028-05-01T00:00:00"/>
    <n v="720"/>
    <s v="FEDERAL AID"/>
    <s v="FA - Other Federal Aid"/>
    <s v="FA"/>
    <n v="0.8"/>
    <n v="0"/>
    <n v="0"/>
    <n v="12205940.300000001"/>
    <n v="0"/>
    <n v="12205940.300000001"/>
    <n v="0"/>
    <n v="0"/>
    <n v="0"/>
    <n v="0"/>
    <n v="0"/>
    <n v="6368316.6782999998"/>
    <n v="5837623.6217"/>
    <n v="0"/>
    <n v="0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4-03-04T06:31:47"/>
    <x v="2"/>
    <x v="0"/>
  </r>
  <r>
    <s v="Design"/>
    <n v="608750"/>
    <s v=""/>
    <s v="PLAINVILLE- RECONSTRUCTION OF SOUTH STREET (ROUTE 1A), FROM SHARLENE LANE TO EVERETT STREET AND RELATED WORK"/>
    <s v="5"/>
    <s v="STIP"/>
    <s v=" "/>
    <x v="0"/>
    <x v="0"/>
    <s v="PLAINVILLE"/>
    <s v="Southeastern Mass"/>
    <x v="2"/>
    <s v="Roadway Reconstruction"/>
    <s v="Design"/>
    <s v="25C"/>
    <d v="2025-12-13T00:00:00"/>
    <s v="2026"/>
    <n v="0"/>
    <d v="2026-05-12T00:00:00"/>
    <d v="2026-07-11T00:00:00"/>
    <d v="2028-05-01T00:00:00"/>
    <n v="720"/>
    <s v="100% STATE"/>
    <s v="NFA - Site Specific"/>
    <s v="NFA"/>
    <n v="0"/>
    <n v="0"/>
    <n v="0"/>
    <n v="105000"/>
    <n v="0"/>
    <n v="105000"/>
    <n v="0"/>
    <n v="0"/>
    <n v="0"/>
    <n v="0"/>
    <n v="0"/>
    <n v="54782.608699999997"/>
    <n v="50217.391300000003"/>
    <n v="0"/>
    <n v="0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4-03-04T06:31:47"/>
    <x v="2"/>
    <x v="1"/>
  </r>
  <r>
    <s v="Design"/>
    <n v="608753"/>
    <s v=""/>
    <s v="TAUNTON- CORRIDOR IMPROVEMENTS AND RELATED WORK ON BROADWAY (ROUTE 138), FROM PURCHASE STREET TO JACKSON STREET (PHASE 2)"/>
    <s v="5"/>
    <s v="M-Risk, PODI, STIP"/>
    <s v=" "/>
    <x v="0"/>
    <x v="0"/>
    <s v="TAUNTON"/>
    <s v="Southeastern Mass"/>
    <x v="2"/>
    <s v="Roadway Reconstruction"/>
    <s v="Design"/>
    <s v="FINAL"/>
    <d v="2024-08-17T00:00:00"/>
    <s v="2024"/>
    <n v="0"/>
    <d v="2025-01-14T00:00:00"/>
    <d v="2025-03-15T00:00:00"/>
    <d v="2026-05-29T00:00:00"/>
    <n v="500"/>
    <s v="100% STATE"/>
    <s v="NFA - Site Specific"/>
    <s v="NFA"/>
    <n v="0"/>
    <n v="0"/>
    <n v="0"/>
    <n v="143358"/>
    <n v="0"/>
    <n v="143358"/>
    <n v="0"/>
    <n v="0"/>
    <n v="0"/>
    <n v="38228.800000000003"/>
    <n v="105129.2"/>
    <n v="0"/>
    <n v="0"/>
    <n v="0"/>
    <n v="0"/>
    <n v="0"/>
    <n v="0"/>
    <s v="    "/>
    <s v="    "/>
    <s v="Yes"/>
    <s v="48.5"/>
    <s v="Municipal"/>
    <s v="HWY"/>
    <n v="2"/>
    <s v="No"/>
    <s v="Highway | Roadway Reconstruction"/>
    <s v="2 | Modernization"/>
    <s v="T055"/>
    <d v="2024-03-04T06:31:47"/>
    <x v="2"/>
    <x v="1"/>
  </r>
  <r>
    <s v="Design"/>
    <n v="608753"/>
    <s v=""/>
    <s v="TAUNTON- CORRIDOR IMPROVEMENTS AND RELATED WORK ON BROADWAY (ROUTE 138), FROM PURCHASE STREET TO JACKSON STREET (PHASE 2)"/>
    <s v="5"/>
    <s v="M-Risk, PODI, STIP"/>
    <s v=" "/>
    <x v="0"/>
    <x v="0"/>
    <s v="TAUNTON"/>
    <s v="Southeastern Mass"/>
    <x v="2"/>
    <s v="Roadway Reconstruction"/>
    <s v="Design"/>
    <s v="FINAL"/>
    <d v="2024-08-17T00:00:00"/>
    <s v="2024"/>
    <n v="0"/>
    <d v="2025-01-14T00:00:00"/>
    <d v="2025-03-15T00:00:00"/>
    <d v="2026-05-29T00:00:00"/>
    <n v="500"/>
    <s v="FEDERAL AID"/>
    <s v="FA - Surface Trans. Block Grant (STBG)"/>
    <s v="STBG"/>
    <n v="0.8"/>
    <n v="0"/>
    <n v="0"/>
    <n v="9339652.8399999999"/>
    <n v="0"/>
    <n v="9339652.8399999999"/>
    <n v="0"/>
    <n v="0"/>
    <n v="0"/>
    <n v="2490574.0907000001"/>
    <n v="6849078.7493000003"/>
    <n v="0"/>
    <n v="0"/>
    <n v="0"/>
    <n v="0"/>
    <n v="0"/>
    <n v="0"/>
    <s v="    "/>
    <s v="    "/>
    <s v="Yes"/>
    <s v="48.5"/>
    <s v="Municipal"/>
    <s v="HWY"/>
    <n v="2"/>
    <s v="No"/>
    <s v="Highway | Roadway Reconstruction"/>
    <s v="2 | Modernization"/>
    <s v="T055"/>
    <d v="2024-03-04T06:31:47"/>
    <x v="2"/>
    <x v="0"/>
  </r>
  <r>
    <s v="Construction"/>
    <n v="608755"/>
    <s v="109679"/>
    <s v="BOSTON- INTERSECTION IMPROVEMENTS MORTON STREET (ROUTE 203) AT BLUE HILL AVE, AT COURTLAND ROAD/HAVELOCK STREET, AND AT HARVARD STREET"/>
    <s v="6"/>
    <s v="STIP"/>
    <s v=" "/>
    <x v="0"/>
    <x v="0"/>
    <s v="BOSTON"/>
    <s v="Boston Region"/>
    <x v="11"/>
    <s v="Intersection &amp; Safety"/>
    <s v="Active"/>
    <s v=""/>
    <d v="2019-09-14T00:00:00"/>
    <s v="2019"/>
    <n v="1"/>
    <d v="2020-04-22T00:00:00"/>
    <d v="2020-06-21T00:00:00"/>
    <d v="2023-09-04T00:00:00"/>
    <n v="1230"/>
    <s v="FEDERAL AID"/>
    <s v="FA - Hwy Safety Improvement Prgm (HSIP)"/>
    <s v="HSIP"/>
    <n v="0.9"/>
    <n v="2769019.58"/>
    <n v="0"/>
    <n v="207506.52"/>
    <n v="241231.7475"/>
    <n v="241231.7475"/>
    <n v="241231.7475"/>
    <n v="3010251.3275000001"/>
    <n v="241231.7475"/>
    <n v="0"/>
    <n v="0"/>
    <n v="0"/>
    <n v="0"/>
    <n v="0"/>
    <n v="-33725.227500000001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1"/>
    <x v="0"/>
  </r>
  <r>
    <s v="Construction"/>
    <n v="608755"/>
    <s v="109679"/>
    <s v="BOSTON- INTERSECTION IMPROVEMENTS MORTON STREET (ROUTE 203) AT BLUE HILL AVE, AT COURTLAND ROAD/HAVELOCK STREET, AND AT HARVARD STREET"/>
    <s v="6"/>
    <s v="STIP"/>
    <s v=" "/>
    <x v="0"/>
    <x v="0"/>
    <s v="BOSTON"/>
    <s v="Boston Region"/>
    <x v="11"/>
    <s v="Intersection &amp; Safety"/>
    <s v="Active"/>
    <s v=""/>
    <d v="2019-09-14T00:00:00"/>
    <s v="2019"/>
    <n v="1"/>
    <d v="2020-04-22T00:00:00"/>
    <d v="2020-06-21T00:00:00"/>
    <d v="2023-09-04T00:00:00"/>
    <n v="1230"/>
    <s v="100% STATE"/>
    <s v="NFA - Site Specific"/>
    <s v="NFA"/>
    <n v="0"/>
    <n v="321263.2"/>
    <n v="0"/>
    <n v="113292.23"/>
    <n v="29653.612499999999"/>
    <n v="29653.612499999999"/>
    <n v="29653.612499999999"/>
    <n v="350916.8125"/>
    <n v="29653.612499999999"/>
    <n v="0"/>
    <n v="0"/>
    <n v="0"/>
    <n v="0"/>
    <n v="0"/>
    <n v="83638.617499999993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1"/>
    <x v="1"/>
  </r>
  <r>
    <s v="Complete"/>
    <n v="608758"/>
    <s v="108458"/>
    <s v="DISTRICT 4- BRIDGE STRUCTURAL REPAIRS AND RELATED WORK AT VARIOUS LOCATIONS ALONG THE I-495 CORRIDOR "/>
    <s v="4"/>
    <s v="FED MT, NFA MT"/>
    <s v=" "/>
    <x v="1"/>
    <x v="1"/>
    <s v="DISTRICT4"/>
    <s v="[District 4]"/>
    <x v="30"/>
    <s v=""/>
    <s v="Substantially Complete"/>
    <s v=""/>
    <d v="2019-06-29T00:00:00"/>
    <s v="2019"/>
    <n v="1"/>
    <d v="2019-11-01T00:00:00"/>
    <d v="2019-12-31T00:00:00"/>
    <d v="2021-10-31T00:00:00"/>
    <n v="730"/>
    <s v="100% STATE"/>
    <s v="NFA - Open Ended"/>
    <s v="NFA"/>
    <n v="0"/>
    <n v="4413664.79"/>
    <n v="0"/>
    <n v="0"/>
    <n v="0"/>
    <n v="0"/>
    <n v="0"/>
    <n v="4413664.79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08759"/>
    <s v=""/>
    <s v="SWANSEA- TRAFFIC SIGNAL AND SAFETY IMPROVEMENTS AT THREE INTERSECTIONS ON ROUTE 6"/>
    <s v="5"/>
    <s v="STIP"/>
    <s v=" "/>
    <x v="0"/>
    <x v="0"/>
    <s v="SWANSEA"/>
    <s v="Southeastern Mass"/>
    <x v="11"/>
    <s v="Intersection &amp; Safety"/>
    <s v="Design"/>
    <s v="FINAL"/>
    <d v="2025-01-18T00:00:00"/>
    <s v="2025"/>
    <n v="0"/>
    <d v="2025-06-17T00:00:00"/>
    <d v="2025-08-16T00:00:00"/>
    <d v="2028-04-02T00:00:00"/>
    <n v="1020"/>
    <s v="FEDERAL AID"/>
    <s v="FA - Hwy Safety Improvement Prgm (HSIP)"/>
    <s v="HSIP"/>
    <n v="0.9"/>
    <n v="0"/>
    <n v="0"/>
    <n v="12616537.246400001"/>
    <n v="0"/>
    <n v="12616537.2465"/>
    <n v="0"/>
    <n v="0"/>
    <n v="0"/>
    <n v="0"/>
    <n v="4205512.4155000001"/>
    <n v="4587831.7259999998"/>
    <n v="3823193.105"/>
    <n v="0"/>
    <n v="-1E-4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2"/>
    <x v="0"/>
  </r>
  <r>
    <s v="Design"/>
    <n v="608759"/>
    <s v=""/>
    <s v="SWANSEA- TRAFFIC SIGNAL AND SAFETY IMPROVEMENTS AT THREE INTERSECTIONS ON ROUTE 6"/>
    <s v="5"/>
    <s v="STIP"/>
    <s v=" "/>
    <x v="0"/>
    <x v="0"/>
    <s v="SWANSEA"/>
    <s v="Southeastern Mass"/>
    <x v="11"/>
    <s v="Intersection &amp; Safety"/>
    <s v="Design"/>
    <s v="FINAL"/>
    <d v="2025-01-18T00:00:00"/>
    <s v="2025"/>
    <n v="0"/>
    <d v="2025-06-17T00:00:00"/>
    <d v="2025-08-16T00:00:00"/>
    <d v="2028-04-02T00:00:00"/>
    <n v="1020"/>
    <s v="100% STATE"/>
    <s v="NFA - Site Specific"/>
    <s v="NFA"/>
    <n v="0"/>
    <n v="0"/>
    <n v="0"/>
    <n v="198678.39999999999"/>
    <n v="0"/>
    <n v="198678.39999999999"/>
    <n v="0"/>
    <n v="0"/>
    <n v="0"/>
    <n v="0"/>
    <n v="66226.133300000001"/>
    <n v="72246.690900000001"/>
    <n v="60205.575799999999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2"/>
    <x v="1"/>
  </r>
  <r>
    <s v="Complete"/>
    <n v="608761"/>
    <s v="116109"/>
    <s v="HAVERHILL- INTERSECTION RECONSTRUCTION ON ROUTE 108 (NEWTON ROAD) AT ROUTE 110 (KENOZA AVENUE AND AMESBURY ROAD)"/>
    <s v="4"/>
    <s v="BDBA, STIP"/>
    <s v=" "/>
    <x v="0"/>
    <x v="0"/>
    <s v="HAVERHILL"/>
    <s v="Merrimack Valley"/>
    <x v="4"/>
    <s v="Roadway Reconstruction"/>
    <s v="Contractor Field Completion"/>
    <s v=""/>
    <d v="2021-08-21T00:00:00"/>
    <s v="2021"/>
    <n v="1"/>
    <d v="2021-10-22T00:00:00"/>
    <d v="2021-12-21T00:00:00"/>
    <d v="2023-09-04T00:00:00"/>
    <n v="682"/>
    <s v="100% STATE"/>
    <s v="NFA - Site Specific"/>
    <s v="NFA"/>
    <n v="0"/>
    <n v="41266.300000000003"/>
    <n v="4022.8"/>
    <n v="8992.6299999999992"/>
    <n v="0"/>
    <n v="8992.6299999999992"/>
    <n v="8992.6299999999992"/>
    <n v="50258.93"/>
    <n v="13015.43"/>
    <n v="0"/>
    <n v="0"/>
    <n v="0"/>
    <n v="0"/>
    <n v="0"/>
    <n v="0"/>
    <n v="0"/>
    <n v="0"/>
    <s v="    "/>
    <s v="    "/>
    <s v="Yes"/>
    <s v="50"/>
    <s v="Municipal"/>
    <s v="HWY"/>
    <n v="2"/>
    <s v="No"/>
    <s v="Highway | Roadway Reconstruction"/>
    <s v="2 | Modernization"/>
    <s v="T055"/>
    <d v="2024-03-04T06:31:47"/>
    <x v="6"/>
    <x v="1"/>
  </r>
  <r>
    <s v="Complete"/>
    <n v="608761"/>
    <s v="116109"/>
    <s v="HAVERHILL- INTERSECTION RECONSTRUCTION ON ROUTE 108 (NEWTON ROAD) AT ROUTE 110 (KENOZA AVENUE AND AMESBURY ROAD)"/>
    <s v="4"/>
    <s v="BDBA, STIP"/>
    <s v=" "/>
    <x v="0"/>
    <x v="0"/>
    <s v="HAVERHILL"/>
    <s v="Merrimack Valley"/>
    <x v="4"/>
    <s v="Roadway Reconstruction"/>
    <s v="Contractor Field Completion"/>
    <s v=""/>
    <d v="2021-08-21T00:00:00"/>
    <s v="2021"/>
    <n v="1"/>
    <d v="2021-10-22T00:00:00"/>
    <d v="2021-12-21T00:00:00"/>
    <d v="2023-09-04T00:00:00"/>
    <n v="682"/>
    <s v="FEDERAL AID"/>
    <s v="FA - Surface Trans. Block Grant (STBG)"/>
    <s v="STBG"/>
    <n v="0.8"/>
    <n v="2449986.87"/>
    <n v="252696.45"/>
    <n v="146460.99"/>
    <n v="0"/>
    <n v="146460.99"/>
    <n v="146460.99"/>
    <n v="2596447.86"/>
    <n v="399157.44"/>
    <n v="0"/>
    <n v="0"/>
    <n v="0"/>
    <n v="0"/>
    <n v="0"/>
    <n v="0"/>
    <n v="0"/>
    <n v="0"/>
    <s v="    "/>
    <s v="    "/>
    <s v="Yes"/>
    <s v="50"/>
    <s v="Municipal"/>
    <s v="HWY"/>
    <n v="2"/>
    <s v="No"/>
    <s v="Highway | Roadway Reconstruction"/>
    <s v="2 | Modernization"/>
    <s v="T055"/>
    <d v="2024-03-04T06:31:47"/>
    <x v="6"/>
    <x v="0"/>
  </r>
  <r>
    <s v="Procurement"/>
    <n v="608762"/>
    <s v="124916"/>
    <s v="BOSTON- CAMBRIDGE- BRIDGE PRESERVATION OF B-16-246=C-01-029, ELIOT STREET OVER THE CHARLES RIVER"/>
    <s v="6"/>
    <s v="STIP-AI"/>
    <s v=" "/>
    <x v="0"/>
    <x v="0"/>
    <s v="BOSTON - CAMBRIDGE"/>
    <s v="Boston Region"/>
    <x v="14"/>
    <s v=""/>
    <s v="Advertised"/>
    <s v=""/>
    <d v="2023-12-30T00:00:00"/>
    <s v="2024"/>
    <n v="1"/>
    <d v="2024-04-26T00:00:00"/>
    <d v="2024-06-25T00:00:00"/>
    <d v="2026-08-06T00:00:00"/>
    <n v="832"/>
    <s v="100% STATE"/>
    <s v="NFA - Site Specific"/>
    <s v="NFA"/>
    <n v="0"/>
    <n v="0"/>
    <n v="0"/>
    <n v="36000"/>
    <n v="0"/>
    <n v="36000"/>
    <n v="1333.3333"/>
    <n v="1333.3333"/>
    <n v="1333.3333"/>
    <n v="16000"/>
    <n v="16000"/>
    <n v="2666.6667000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Procurement"/>
    <n v="608762"/>
    <s v="124916"/>
    <s v="BOSTON- CAMBRIDGE- BRIDGE PRESERVATION OF B-16-246=C-01-029, ELIOT STREET OVER THE CHARLES RIVER"/>
    <s v="6"/>
    <s v="STIP-AI"/>
    <s v=" "/>
    <x v="0"/>
    <x v="0"/>
    <s v="BOSTON - CAMBRIDGE"/>
    <s v="Boston Region"/>
    <x v="14"/>
    <s v=""/>
    <s v="Advertised"/>
    <s v=""/>
    <d v="2023-12-30T00:00:00"/>
    <s v="2024"/>
    <n v="1"/>
    <d v="2024-04-26T00:00:00"/>
    <d v="2024-06-25T00:00:00"/>
    <d v="2026-08-06T00:00:00"/>
    <n v="832"/>
    <s v="FEDERAL AID"/>
    <s v="FA - Hwy Infrast. Prgm (HIPBR) - Bridge"/>
    <s v="HIP"/>
    <n v="0.8"/>
    <n v="0"/>
    <n v="0"/>
    <n v="7605837.2967999997"/>
    <n v="0"/>
    <n v="7605837.2967999997"/>
    <n v="281697.6777"/>
    <n v="281697.6777"/>
    <n v="281697.6777"/>
    <n v="3380372.1318999999"/>
    <n v="3380372.1318999999"/>
    <n v="563395.3553000000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mplete"/>
    <n v="608763"/>
    <s v="100297"/>
    <s v="BOSTON- SOMERVILLE- MEDFORD- STONEHAM- WOBURN- READING- HIGHWAY LIGHTING REHABILITATION ON I-93 (PHASE II)"/>
    <s v="4"/>
    <s v="STIP"/>
    <s v=" "/>
    <x v="0"/>
    <x v="0"/>
    <s v="BOSTON - MEDFORD - READING - SOMERVILLE - STONEHAM - WOBURN"/>
    <s v="Boston Region"/>
    <x v="16"/>
    <s v=""/>
    <s v="Contractor Field Completion"/>
    <s v=""/>
    <d v="2017-04-29T00:00:00"/>
    <s v="2017"/>
    <n v="1"/>
    <d v="2018-05-03T00:00:00"/>
    <d v="2018-07-02T00:00:00"/>
    <d v="2021-07-30T00:00:00"/>
    <n v="1184"/>
    <s v="100% STATE"/>
    <s v="NFA - Open Ended"/>
    <s v="NFA"/>
    <n v="0"/>
    <n v="18043.59"/>
    <n v="0"/>
    <n v="278763.40999999997"/>
    <n v="0"/>
    <n v="0"/>
    <n v="0"/>
    <n v="18043.5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1"/>
  </r>
  <r>
    <s v="Complete"/>
    <n v="608763"/>
    <s v="100297"/>
    <s v="BOSTON- SOMERVILLE- MEDFORD- STONEHAM- WOBURN- READING- HIGHWAY LIGHTING REHABILITATION ON I-93 (PHASE II)"/>
    <s v="4"/>
    <s v="STIP"/>
    <s v=" "/>
    <x v="0"/>
    <x v="0"/>
    <s v="BOSTON - MEDFORD - READING - SOMERVILLE - STONEHAM - WOBURN"/>
    <s v="Boston Region"/>
    <x v="16"/>
    <s v=""/>
    <s v="Contractor Field Completion"/>
    <s v=""/>
    <d v="2017-04-29T00:00:00"/>
    <s v="2017"/>
    <n v="1"/>
    <d v="2018-05-03T00:00:00"/>
    <d v="2018-07-02T00:00:00"/>
    <d v="2021-07-30T00:00:00"/>
    <n v="1184"/>
    <s v="FEDERAL AID"/>
    <s v="Surface Transportation Program"/>
    <s v="STP"/>
    <n v="0.8"/>
    <n v="15592855.23"/>
    <n v="85847.55"/>
    <n v="1358980.12"/>
    <n v="0"/>
    <n v="0"/>
    <n v="0"/>
    <n v="15592855.23"/>
    <n v="85847.5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0"/>
  </r>
  <r>
    <s v="Construction"/>
    <n v="608764"/>
    <s v="112695"/>
    <s v="UPTON- RECONSTRUCTION OF HARTFORD AVENUE NORTH AND HIGH STREET (PHASE II)"/>
    <s v="3"/>
    <s v="STIP"/>
    <s v=" "/>
    <x v="0"/>
    <x v="0"/>
    <s v="UPTON"/>
    <s v="Central Mass"/>
    <x v="2"/>
    <s v="Roadway Reconstruction"/>
    <s v="Active"/>
    <s v=""/>
    <d v="2020-08-29T00:00:00"/>
    <s v="2020"/>
    <n v="1"/>
    <d v="2020-11-18T00:00:00"/>
    <d v="2021-01-17T00:00:00"/>
    <d v="2022-11-06T00:00:00"/>
    <n v="718"/>
    <s v="100% STATE"/>
    <s v="NFA - Site Specific"/>
    <s v="NFA"/>
    <n v="0"/>
    <n v="4392.59"/>
    <n v="68.75"/>
    <n v="61644.91"/>
    <n v="10857.410400000001"/>
    <n v="10857.410400000001"/>
    <n v="10857.410400000001"/>
    <n v="15250.000400000001"/>
    <n v="10926.160400000001"/>
    <n v="0"/>
    <n v="0"/>
    <n v="0"/>
    <n v="0"/>
    <n v="0"/>
    <n v="50787.499600000003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4-03-04T06:31:47"/>
    <x v="7"/>
    <x v="1"/>
  </r>
  <r>
    <s v="Construction"/>
    <n v="608764"/>
    <s v="112695"/>
    <s v="UPTON- RECONSTRUCTION OF HARTFORD AVENUE NORTH AND HIGH STREET (PHASE II)"/>
    <s v="3"/>
    <s v="STIP"/>
    <s v=" "/>
    <x v="0"/>
    <x v="0"/>
    <s v="UPTON"/>
    <s v="Central Mass"/>
    <x v="2"/>
    <s v="Roadway Reconstruction"/>
    <s v="Active"/>
    <s v=""/>
    <d v="2020-08-29T00:00:00"/>
    <s v="2020"/>
    <n v="1"/>
    <d v="2020-11-18T00:00:00"/>
    <d v="2021-01-17T00:00:00"/>
    <d v="2022-11-06T00:00:00"/>
    <n v="718"/>
    <s v="FEDERAL AID"/>
    <s v="FA - Trans. Alternative Prgm (TAP)"/>
    <s v="TAP"/>
    <n v="0.8"/>
    <n v="552605.32999999996"/>
    <n v="14066"/>
    <n v="118009.67"/>
    <n v="57061.171999999999"/>
    <n v="57061.171999999999"/>
    <n v="57061.171999999999"/>
    <n v="609666.50199999998"/>
    <n v="71127.171999999991"/>
    <n v="0"/>
    <n v="0"/>
    <n v="0"/>
    <n v="0"/>
    <n v="0"/>
    <n v="60948.498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4-03-04T06:31:47"/>
    <x v="7"/>
    <x v="0"/>
  </r>
  <r>
    <s v="Construction"/>
    <n v="608764"/>
    <s v="112695"/>
    <s v="UPTON- RECONSTRUCTION OF HARTFORD AVENUE NORTH AND HIGH STREET (PHASE II)"/>
    <s v="3"/>
    <s v="STIP"/>
    <s v=" "/>
    <x v="0"/>
    <x v="0"/>
    <s v="UPTON"/>
    <s v="Central Mass"/>
    <x v="2"/>
    <s v="Roadway Reconstruction"/>
    <s v="Active"/>
    <s v=""/>
    <d v="2020-08-29T00:00:00"/>
    <s v="2020"/>
    <n v="1"/>
    <d v="2020-11-18T00:00:00"/>
    <d v="2021-01-17T00:00:00"/>
    <d v="2022-11-06T00:00:00"/>
    <n v="718"/>
    <s v="FEDERAL AID"/>
    <s v="FA - Surface Trans. Block Grant (STBG)"/>
    <s v="STBG"/>
    <n v="0.8"/>
    <n v="3448163.17"/>
    <n v="109919.09"/>
    <n v="257454.07"/>
    <n v="230539.19769999999"/>
    <n v="230539.19769999999"/>
    <n v="230539.19769999999"/>
    <n v="3678702.3676999998"/>
    <n v="340458.28769999999"/>
    <n v="0"/>
    <n v="0"/>
    <n v="0"/>
    <n v="0"/>
    <n v="0"/>
    <n v="26914.872299999999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4-03-04T06:31:47"/>
    <x v="7"/>
    <x v="0"/>
  </r>
  <r>
    <s v="Construction"/>
    <n v="608767"/>
    <s v="118722"/>
    <s v="EGREMONT- RECONSTRUCTION AND RELATED WORK ON ROUTE 23/41, FROM CREAMERY ROAD TO NORTH UNDERMOUNTAIN ROAD"/>
    <s v="1"/>
    <s v="BDBA, PODI, STIP"/>
    <s v=" "/>
    <x v="0"/>
    <x v="0"/>
    <s v="EGREMONT"/>
    <s v="Berkshire Region"/>
    <x v="8"/>
    <s v=""/>
    <s v="Active"/>
    <s v=""/>
    <d v="2022-06-25T00:00:00"/>
    <s v="2022"/>
    <n v="1"/>
    <d v="2022-09-01T00:00:00"/>
    <d v="2022-10-31T00:00:00"/>
    <d v="2024-11-30T00:00:00"/>
    <n v="821"/>
    <s v="FEDERAL AID"/>
    <s v="FA - Congestion Mitigation/Air Quality (CMAQ)"/>
    <s v="CMQ"/>
    <n v="0.8"/>
    <n v="818583.95"/>
    <n v="686183.95"/>
    <n v="779380.55"/>
    <n v="563187.6446"/>
    <n v="563187.6446"/>
    <n v="259950.3401"/>
    <n v="1078534.2901000001"/>
    <n v="946134.29009999998"/>
    <n v="303237.30450000003"/>
    <n v="0"/>
    <n v="0"/>
    <n v="0"/>
    <n v="0"/>
    <n v="216192.90539999999"/>
    <n v="0"/>
    <n v="0"/>
    <s v="    "/>
    <s v="    "/>
    <s v="Yes"/>
    <s v="31.5"/>
    <s v="MassDOT"/>
    <s v="HWY"/>
    <n v="3"/>
    <s v="No"/>
    <s v="Highway | Roadway Reconstruction"/>
    <s v="2 | Modernization"/>
    <s v="T055"/>
    <d v="2024-03-04T06:31:47"/>
    <x v="9"/>
    <x v="0"/>
  </r>
  <r>
    <s v="Construction"/>
    <n v="608767"/>
    <s v="118722"/>
    <s v="EGREMONT- RECONSTRUCTION AND RELATED WORK ON ROUTE 23/41, FROM CREAMERY ROAD TO NORTH UNDERMOUNTAIN ROAD"/>
    <s v="1"/>
    <s v="BDBA, PODI, STIP"/>
    <s v=" "/>
    <x v="0"/>
    <x v="0"/>
    <s v="EGREMONT"/>
    <s v="Berkshire Region"/>
    <x v="8"/>
    <s v=""/>
    <s v="Active"/>
    <s v=""/>
    <d v="2022-06-25T00:00:00"/>
    <s v="2022"/>
    <n v="1"/>
    <d v="2022-09-01T00:00:00"/>
    <d v="2022-10-31T00:00:00"/>
    <d v="2024-11-30T00:00:00"/>
    <n v="821"/>
    <s v="100% STATE"/>
    <s v="NFA - Site Specific"/>
    <s v="NFA"/>
    <n v="0"/>
    <n v="40516.42"/>
    <n v="8861.5"/>
    <n v="82098.509999999995"/>
    <n v="16621.726900000001"/>
    <n v="16621.7268"/>
    <n v="7672.0851000000002"/>
    <n v="48188.505100000002"/>
    <n v="16533.5851"/>
    <n v="8949.6417000000001"/>
    <n v="0"/>
    <n v="0"/>
    <n v="0"/>
    <n v="0"/>
    <n v="65476.783199999998"/>
    <n v="0"/>
    <n v="0"/>
    <s v="    "/>
    <s v="    "/>
    <s v="Yes"/>
    <s v="31.5"/>
    <s v="MassDOT"/>
    <s v="HWY"/>
    <n v="3"/>
    <s v="No"/>
    <s v="Highway | Roadway Reconstruction"/>
    <s v="2 | Modernization"/>
    <s v="T055"/>
    <d v="2024-03-04T06:31:47"/>
    <x v="9"/>
    <x v="1"/>
  </r>
  <r>
    <s v="Construction"/>
    <n v="608767"/>
    <s v="118722"/>
    <s v="EGREMONT- RECONSTRUCTION AND RELATED WORK ON ROUTE 23/41, FROM CREAMERY ROAD TO NORTH UNDERMOUNTAIN ROAD"/>
    <s v="1"/>
    <s v="BDBA, PODI, STIP"/>
    <s v=" "/>
    <x v="0"/>
    <x v="0"/>
    <s v="EGREMONT"/>
    <s v="Berkshire Region"/>
    <x v="8"/>
    <s v=""/>
    <s v="Active"/>
    <s v=""/>
    <d v="2022-06-25T00:00:00"/>
    <s v="2022"/>
    <n v="1"/>
    <d v="2022-09-01T00:00:00"/>
    <d v="2022-10-31T00:00:00"/>
    <d v="2024-11-30T00:00:00"/>
    <n v="821"/>
    <s v="FEDERAL AID"/>
    <s v="FA - Surface Trans. Block Grant (STBG)"/>
    <s v="STBG"/>
    <n v="0.8"/>
    <n v="5829705.6699999999"/>
    <n v="3455885.89"/>
    <n v="1265232.96"/>
    <n v="1532846.6487"/>
    <n v="1532846.6487"/>
    <n v="707515.53489999997"/>
    <n v="6537221.2049000002"/>
    <n v="4163401.4249"/>
    <n v="825331.11380000005"/>
    <n v="0"/>
    <n v="0"/>
    <n v="0"/>
    <n v="0"/>
    <n v="-267613.6887"/>
    <n v="0"/>
    <n v="0"/>
    <s v="    "/>
    <s v="    "/>
    <s v="Yes"/>
    <s v="31.5"/>
    <s v="MassDOT"/>
    <s v="HWY"/>
    <n v="3"/>
    <s v="No"/>
    <s v="Highway | Roadway Reconstruction"/>
    <s v="2 | Modernization"/>
    <s v="T055"/>
    <d v="2024-03-04T06:31:47"/>
    <x v="9"/>
    <x v="0"/>
  </r>
  <r>
    <s v="Design"/>
    <n v="608768"/>
    <s v=""/>
    <s v="PITTSFIELD- RESURFACING AND RELATED WORK ON MERRILL ROAD, INCLUDING CONSTRUCTION OF SHARED-USE PATH"/>
    <s v="1"/>
    <s v="STIP"/>
    <s v=" "/>
    <x v="0"/>
    <x v="0"/>
    <s v="PITTSFIELD"/>
    <s v="Berkshire Region"/>
    <x v="4"/>
    <s v="Roadway Reconstruction"/>
    <s v="Design"/>
    <s v="25C"/>
    <d v="2026-12-19T00:00:00"/>
    <s v="2027"/>
    <n v="0"/>
    <d v="2027-05-18T00:00:00"/>
    <d v="2027-07-17T00:00:00"/>
    <d v="2028-05-17T00:00:00"/>
    <n v="365"/>
    <s v="FEDERAL AID"/>
    <s v="FA - Hwy Safety Improvement Prgm (HSIP)"/>
    <s v="HSIP"/>
    <n v="0.9"/>
    <n v="0"/>
    <n v="0"/>
    <n v="740022.4656"/>
    <n v="0"/>
    <n v="740022.4656"/>
    <n v="0"/>
    <n v="0"/>
    <n v="0"/>
    <n v="0"/>
    <n v="0"/>
    <n v="0"/>
    <n v="740022.4656"/>
    <n v="0"/>
    <n v="0"/>
    <n v="0"/>
    <n v="0"/>
    <s v="    "/>
    <s v="    "/>
    <s v="Yes"/>
    <s v="57.5"/>
    <s v="MassDOT"/>
    <s v="HWY"/>
    <n v="3"/>
    <s v="No"/>
    <s v="Highway | Roadway Reconstruction"/>
    <s v="2 | Modernization"/>
    <s v="T055"/>
    <d v="2024-03-04T06:31:47"/>
    <x v="9"/>
    <x v="0"/>
  </r>
  <r>
    <s v="Design"/>
    <n v="608768"/>
    <s v=""/>
    <s v="PITTSFIELD- RESURFACING AND RELATED WORK ON MERRILL ROAD, INCLUDING CONSTRUCTION OF SHARED-USE PATH"/>
    <s v="1"/>
    <s v="STIP"/>
    <s v=" "/>
    <x v="0"/>
    <x v="0"/>
    <s v="PITTSFIELD"/>
    <s v="Berkshire Region"/>
    <x v="4"/>
    <s v="Roadway Reconstruction"/>
    <s v="Design"/>
    <s v="25C"/>
    <d v="2026-12-19T00:00:00"/>
    <s v="2027"/>
    <n v="0"/>
    <d v="2027-05-18T00:00:00"/>
    <d v="2027-07-17T00:00:00"/>
    <d v="2028-05-17T00:00:00"/>
    <n v="365"/>
    <s v="100% STATE"/>
    <s v="NFA - Site Specific"/>
    <s v="NFA"/>
    <n v="0"/>
    <n v="0"/>
    <n v="0"/>
    <n v="125877.5904"/>
    <n v="0"/>
    <n v="125877.5904"/>
    <n v="0"/>
    <n v="0"/>
    <n v="0"/>
    <n v="0"/>
    <n v="0"/>
    <n v="0"/>
    <n v="125877.5904"/>
    <n v="0"/>
    <n v="0"/>
    <n v="0"/>
    <n v="0"/>
    <s v="    "/>
    <s v="    "/>
    <s v="Yes"/>
    <s v="57.5"/>
    <s v="MassDOT"/>
    <s v="HWY"/>
    <n v="3"/>
    <s v="No"/>
    <s v="Highway | Roadway Reconstruction"/>
    <s v="2 | Modernization"/>
    <s v="T055"/>
    <d v="2024-03-04T06:31:47"/>
    <x v="9"/>
    <x v="1"/>
  </r>
  <r>
    <s v="Design"/>
    <n v="608768"/>
    <s v=""/>
    <s v="PITTSFIELD- RESURFACING AND RELATED WORK ON MERRILL ROAD, INCLUDING CONSTRUCTION OF SHARED-USE PATH"/>
    <s v="1"/>
    <s v="STIP"/>
    <s v=" "/>
    <x v="0"/>
    <x v="0"/>
    <s v="PITTSFIELD"/>
    <s v="Berkshire Region"/>
    <x v="4"/>
    <s v="Roadway Reconstruction"/>
    <s v="Design"/>
    <s v="25C"/>
    <d v="2026-12-19T00:00:00"/>
    <s v="2027"/>
    <n v="0"/>
    <d v="2027-05-18T00:00:00"/>
    <d v="2027-07-17T00:00:00"/>
    <d v="2028-05-17T00:00:00"/>
    <n v="365"/>
    <s v="FEDERAL AID"/>
    <s v="FA - Surface Trans. Block Grant (STBG)"/>
    <s v="STBG"/>
    <n v="0.8"/>
    <n v="0"/>
    <n v="0"/>
    <n v="16261444.255000001"/>
    <n v="0"/>
    <n v="16261444.255000001"/>
    <n v="0"/>
    <n v="0"/>
    <n v="0"/>
    <n v="0"/>
    <n v="0"/>
    <n v="0"/>
    <n v="16261444.255000001"/>
    <n v="0"/>
    <n v="0"/>
    <n v="0"/>
    <n v="0"/>
    <s v="    "/>
    <s v="    "/>
    <s v="Yes"/>
    <s v="57.5"/>
    <s v="MassDOT"/>
    <s v="HWY"/>
    <n v="3"/>
    <s v="No"/>
    <s v="Highway | Roadway Reconstruction"/>
    <s v="2 | Modernization"/>
    <s v="T055"/>
    <d v="2024-03-04T06:31:47"/>
    <x v="9"/>
    <x v="0"/>
  </r>
  <r>
    <s v="Construction"/>
    <n v="608774"/>
    <s v="124022"/>
    <s v="LOWELL- TEWKSBURY- ROUTE 38 INTERSECTION IMPROVEMENTS"/>
    <s v="4"/>
    <s v="STIP"/>
    <s v=" "/>
    <x v="0"/>
    <x v="0"/>
    <s v="LOWELL - TEWKSBURY"/>
    <s v="Northern Middlesex"/>
    <x v="11"/>
    <s v="Intersection &amp; Safety"/>
    <s v="Active"/>
    <s v=""/>
    <d v="2023-09-09T00:00:00"/>
    <s v="2023"/>
    <n v="1"/>
    <d v="2023-11-22T00:00:00"/>
    <d v="2024-01-21T00:00:00"/>
    <d v="2026-06-27T00:00:00"/>
    <n v="948"/>
    <s v="FEDERAL AID"/>
    <s v="FA - Hwy Safety Improvement Prgm (HSIP)"/>
    <s v="HSIP"/>
    <n v="0.9"/>
    <n v="0"/>
    <n v="0"/>
    <n v="3770464.7"/>
    <n v="228141.91740000001"/>
    <n v="3770464.7"/>
    <n v="228141.91740000001"/>
    <n v="228141.91740000001"/>
    <n v="228141.91740000001"/>
    <n v="2090322.7826"/>
    <n v="145200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8"/>
    <x v="0"/>
  </r>
  <r>
    <s v="Construction"/>
    <n v="608774"/>
    <s v="124022"/>
    <s v="LOWELL- TEWKSBURY- ROUTE 38 INTERSECTION IMPROVEMENTS"/>
    <s v="4"/>
    <s v="STIP"/>
    <s v=" "/>
    <x v="0"/>
    <x v="0"/>
    <s v="LOWELL - TEWKSBURY"/>
    <s v="Northern Middlesex"/>
    <x v="11"/>
    <s v="Intersection &amp; Safety"/>
    <s v="Active"/>
    <s v=""/>
    <d v="2023-09-09T00:00:00"/>
    <s v="2023"/>
    <n v="1"/>
    <d v="2023-11-22T00:00:00"/>
    <d v="2024-01-21T00:00:00"/>
    <d v="2026-06-27T00:00:00"/>
    <n v="948"/>
    <s v="100% STATE"/>
    <s v="NFA - Site Specific"/>
    <s v="NFA"/>
    <n v="0"/>
    <n v="0"/>
    <n v="0"/>
    <n v="43124.39"/>
    <n v="2858.0826000000002"/>
    <n v="43124.39"/>
    <n v="2858.0826000000002"/>
    <n v="2858.0826000000002"/>
    <n v="2858.0826000000002"/>
    <n v="23266.307400000002"/>
    <n v="1700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8"/>
    <x v="1"/>
  </r>
  <r>
    <s v="Design"/>
    <n v="608778"/>
    <s v=""/>
    <s v="SOUTHBRIDGE- INTERSECTION IMPROVEMENTS AT CENTRAL STREET, FOSTER STREET, HOOK STREET AND HAMILTON STREET "/>
    <s v="3"/>
    <s v="STIP"/>
    <s v=" "/>
    <x v="0"/>
    <x v="0"/>
    <s v="SOUTHBRIDGE"/>
    <s v="Central Mass"/>
    <x v="11"/>
    <s v="Intersection &amp; Safety"/>
    <s v="Design"/>
    <s v="FINAL"/>
    <d v="2025-03-22T00:00:00"/>
    <s v="2025"/>
    <n v="0"/>
    <d v="2025-08-19T00:00:00"/>
    <d v="2025-10-18T00:00:00"/>
    <d v="2026-08-19T00:00:00"/>
    <n v="365"/>
    <s v="FEDERAL AID"/>
    <s v="FA - Congestion Mitigation/Air Quality (CMAQ)"/>
    <s v="CMQ"/>
    <n v="0.8"/>
    <n v="0"/>
    <n v="0"/>
    <n v="1170376.02"/>
    <n v="0"/>
    <n v="1170376.02"/>
    <n v="0"/>
    <n v="0"/>
    <n v="0"/>
    <n v="0"/>
    <n v="957580.38"/>
    <n v="212795.64"/>
    <n v="0"/>
    <n v="0"/>
    <n v="0"/>
    <n v="0"/>
    <n v="0"/>
    <s v="    "/>
    <s v="    "/>
    <s v="Yes"/>
    <s v="62.5"/>
    <s v="Municipal"/>
    <s v="HWY"/>
    <n v="5"/>
    <s v="No"/>
    <s v="Highway | Intersection Improvements"/>
    <s v="2 | Modernization"/>
    <s v="T056"/>
    <d v="2024-03-04T06:31:47"/>
    <x v="7"/>
    <x v="0"/>
  </r>
  <r>
    <s v="Design"/>
    <n v="608778"/>
    <s v=""/>
    <s v="SOUTHBRIDGE- INTERSECTION IMPROVEMENTS AT CENTRAL STREET, FOSTER STREET, HOOK STREET AND HAMILTON STREET "/>
    <s v="3"/>
    <s v="STIP"/>
    <s v=" "/>
    <x v="0"/>
    <x v="0"/>
    <s v="SOUTHBRIDGE"/>
    <s v="Central Mass"/>
    <x v="11"/>
    <s v="Intersection &amp; Safety"/>
    <s v="Design"/>
    <s v="FINAL"/>
    <d v="2025-03-22T00:00:00"/>
    <s v="2025"/>
    <n v="0"/>
    <d v="2025-08-19T00:00:00"/>
    <d v="2025-10-18T00:00:00"/>
    <d v="2026-08-19T00:00:00"/>
    <n v="365"/>
    <s v="FEDERAL AID"/>
    <s v="FA - Hwy Safety Improvement Prgm (HSIP)"/>
    <s v="HSIP"/>
    <n v="0.9"/>
    <n v="0"/>
    <n v="0"/>
    <n v="998904"/>
    <n v="0"/>
    <n v="998904"/>
    <n v="0"/>
    <n v="0"/>
    <n v="0"/>
    <n v="0"/>
    <n v="817285.09089999995"/>
    <n v="181618.90909999999"/>
    <n v="0"/>
    <n v="0"/>
    <n v="0"/>
    <n v="0"/>
    <n v="0"/>
    <s v="    "/>
    <s v="    "/>
    <s v="Yes"/>
    <s v="62.5"/>
    <s v="Municipal"/>
    <s v="HWY"/>
    <n v="5"/>
    <s v="No"/>
    <s v="Highway | Intersection Improvements"/>
    <s v="2 | Modernization"/>
    <s v="T056"/>
    <d v="2024-03-04T06:31:47"/>
    <x v="7"/>
    <x v="0"/>
  </r>
  <r>
    <s v="Design"/>
    <n v="608778"/>
    <s v=""/>
    <s v="SOUTHBRIDGE- INTERSECTION IMPROVEMENTS AT CENTRAL STREET, FOSTER STREET, HOOK STREET AND HAMILTON STREET "/>
    <s v="3"/>
    <s v="STIP"/>
    <s v=" "/>
    <x v="0"/>
    <x v="0"/>
    <s v="SOUTHBRIDGE"/>
    <s v="Central Mass"/>
    <x v="11"/>
    <s v="Intersection &amp; Safety"/>
    <s v="Design"/>
    <s v="FINAL"/>
    <d v="2025-03-22T00:00:00"/>
    <s v="2025"/>
    <n v="0"/>
    <d v="2025-08-19T00:00:00"/>
    <d v="2025-10-18T00:00:00"/>
    <d v="2026-08-19T00:00:00"/>
    <n v="365"/>
    <s v="100% STATE"/>
    <s v="NFA - Site Specific"/>
    <s v="NFA"/>
    <n v="0"/>
    <n v="0"/>
    <n v="0"/>
    <n v="135501"/>
    <n v="0"/>
    <n v="135501"/>
    <n v="0"/>
    <n v="0"/>
    <n v="0"/>
    <n v="0"/>
    <n v="110864.45450000001"/>
    <n v="24636.5455"/>
    <n v="0"/>
    <n v="0"/>
    <n v="0"/>
    <n v="0"/>
    <n v="0"/>
    <s v="    "/>
    <s v="    "/>
    <s v="Yes"/>
    <s v="62.5"/>
    <s v="Municipal"/>
    <s v="HWY"/>
    <n v="5"/>
    <s v="No"/>
    <s v="Highway | Intersection Improvements"/>
    <s v="2 | Modernization"/>
    <s v="T056"/>
    <d v="2024-03-04T06:31:47"/>
    <x v="7"/>
    <x v="1"/>
  </r>
  <r>
    <s v="Design"/>
    <n v="608778"/>
    <s v=""/>
    <s v="SOUTHBRIDGE- INTERSECTION IMPROVEMENTS AT CENTRAL STREET, FOSTER STREET, HOOK STREET AND HAMILTON STREET "/>
    <s v="3"/>
    <s v="STIP"/>
    <s v=" "/>
    <x v="0"/>
    <x v="0"/>
    <s v="SOUTHBRIDGE"/>
    <s v="Central Mass"/>
    <x v="11"/>
    <s v="Intersection &amp; Safety"/>
    <s v="Design"/>
    <s v="FINAL"/>
    <d v="2025-03-22T00:00:00"/>
    <s v="2025"/>
    <n v="0"/>
    <d v="2025-08-19T00:00:00"/>
    <d v="2025-10-18T00:00:00"/>
    <d v="2026-08-19T00:00:00"/>
    <n v="365"/>
    <s v="FEDERAL AID"/>
    <s v="FA - Surface Trans. Block Grant (STBG)"/>
    <s v="STBG"/>
    <n v="0.8"/>
    <n v="0"/>
    <n v="0"/>
    <n v="4943778.6380000003"/>
    <n v="0"/>
    <n v="4943778.6380000003"/>
    <n v="0"/>
    <n v="0"/>
    <n v="0"/>
    <n v="0"/>
    <n v="4044909.7947"/>
    <n v="898868.84329999995"/>
    <n v="0"/>
    <n v="0"/>
    <n v="0"/>
    <n v="0"/>
    <n v="0"/>
    <s v="    "/>
    <s v="    "/>
    <s v="Yes"/>
    <s v="62.5"/>
    <s v="Municipal"/>
    <s v="HWY"/>
    <n v="5"/>
    <s v="No"/>
    <s v="Highway | Intersection Improvements"/>
    <s v="2 | Modernization"/>
    <s v="T056"/>
    <d v="2024-03-04T06:31:47"/>
    <x v="7"/>
    <x v="0"/>
  </r>
  <r>
    <s v="Construction"/>
    <n v="608779"/>
    <s v="117647"/>
    <s v="LANCASTER- INTERSECTION IMPROVEMENTS ON ROUTE 117/ROUTE 70 AT LUNENBURG ROAD AND ROUTE 117/ROUTE 70 AT MAIN STREET"/>
    <s v="3"/>
    <s v="BDBA, STIP"/>
    <s v=" "/>
    <x v="0"/>
    <x v="0"/>
    <s v="LANCASTER"/>
    <s v="Montachusett"/>
    <x v="11"/>
    <s v="Intersection &amp; Safety"/>
    <s v="Active"/>
    <s v=""/>
    <d v="2022-03-26T00:00:00"/>
    <s v="2022"/>
    <n v="1"/>
    <d v="2022-05-17T00:00:00"/>
    <d v="2022-07-16T00:00:00"/>
    <d v="2024-03-17T00:00:00"/>
    <n v="670"/>
    <s v="FEDERAL AID"/>
    <s v="FA - Congestion Mitigation/Air Quality (CMAQ)"/>
    <s v="CMQ"/>
    <n v="0.8"/>
    <n v="1940887.81"/>
    <n v="256276.71"/>
    <n v="303612.78000000003"/>
    <n v="67888.971399999995"/>
    <n v="67888.971399999995"/>
    <n v="67888.971399999995"/>
    <n v="2008776.7814"/>
    <n v="324165.6814"/>
    <n v="0"/>
    <n v="0"/>
    <n v="0"/>
    <n v="0"/>
    <n v="0"/>
    <n v="235723.80859999999"/>
    <n v="0"/>
    <n v="0"/>
    <s v="    "/>
    <s v="    "/>
    <s v="Yes"/>
    <s v="54"/>
    <s v="Municipal"/>
    <s v="HWY"/>
    <n v="4"/>
    <s v="No"/>
    <s v="Highway | Intersection Improvements"/>
    <s v="2 | Modernization"/>
    <s v="T056"/>
    <d v="2024-03-04T06:31:47"/>
    <x v="10"/>
    <x v="0"/>
  </r>
  <r>
    <s v="Construction"/>
    <n v="608779"/>
    <s v="117647"/>
    <s v="LANCASTER- INTERSECTION IMPROVEMENTS ON ROUTE 117/ROUTE 70 AT LUNENBURG ROAD AND ROUTE 117/ROUTE 70 AT MAIN STREET"/>
    <s v="3"/>
    <s v="BDBA, STIP"/>
    <s v=" "/>
    <x v="0"/>
    <x v="0"/>
    <s v="LANCASTER"/>
    <s v="Montachusett"/>
    <x v="11"/>
    <s v="Intersection &amp; Safety"/>
    <s v="Active"/>
    <s v=""/>
    <d v="2022-03-26T00:00:00"/>
    <s v="2022"/>
    <n v="1"/>
    <d v="2022-05-17T00:00:00"/>
    <d v="2022-07-16T00:00:00"/>
    <d v="2024-03-17T00:00:00"/>
    <n v="670"/>
    <s v="FEDERAL AID"/>
    <s v="FA - Hwy Safety Improvement Prgm (HSIP)"/>
    <s v="HSIP"/>
    <n v="0.9"/>
    <n v="1356175.31"/>
    <n v="110080.11"/>
    <n v="355203.46"/>
    <n v="24728.8917"/>
    <n v="24728.8917"/>
    <n v="24728.8917"/>
    <n v="1380904.2017000001"/>
    <n v="134809.00169999999"/>
    <n v="0"/>
    <n v="0"/>
    <n v="0"/>
    <n v="0"/>
    <n v="0"/>
    <n v="330474.56829999998"/>
    <n v="0"/>
    <n v="0"/>
    <s v="    "/>
    <s v="    "/>
    <s v="Yes"/>
    <s v="54"/>
    <s v="Municipal"/>
    <s v="HWY"/>
    <n v="4"/>
    <s v="No"/>
    <s v="Highway | Intersection Improvements"/>
    <s v="2 | Modernization"/>
    <s v="T056"/>
    <d v="2024-03-04T06:31:47"/>
    <x v="10"/>
    <x v="0"/>
  </r>
  <r>
    <s v="Construction"/>
    <n v="608779"/>
    <s v="117647"/>
    <s v="LANCASTER- INTERSECTION IMPROVEMENTS ON ROUTE 117/ROUTE 70 AT LUNENBURG ROAD AND ROUTE 117/ROUTE 70 AT MAIN STREET"/>
    <s v="3"/>
    <s v="BDBA, STIP"/>
    <s v=" "/>
    <x v="0"/>
    <x v="0"/>
    <s v="LANCASTER"/>
    <s v="Montachusett"/>
    <x v="11"/>
    <s v="Intersection &amp; Safety"/>
    <s v="Active"/>
    <s v=""/>
    <d v="2022-03-26T00:00:00"/>
    <s v="2022"/>
    <n v="1"/>
    <d v="2022-05-17T00:00:00"/>
    <d v="2022-07-16T00:00:00"/>
    <d v="2024-03-17T00:00:00"/>
    <n v="670"/>
    <s v="100% STATE"/>
    <s v="NFA - Site Specific"/>
    <s v="NFA"/>
    <n v="0"/>
    <n v="7712.55"/>
    <n v="601.5"/>
    <n v="74704.95"/>
    <n v="21580.132099999999"/>
    <n v="21580.132099999999"/>
    <n v="21580.132099999999"/>
    <n v="29292.682100000002"/>
    <n v="22181.632099999999"/>
    <n v="0"/>
    <n v="0"/>
    <n v="0"/>
    <n v="0"/>
    <n v="0"/>
    <n v="53124.817900000002"/>
    <n v="0"/>
    <n v="0"/>
    <s v="    "/>
    <s v="    "/>
    <s v="Yes"/>
    <s v="54"/>
    <s v="Municipal"/>
    <s v="HWY"/>
    <n v="4"/>
    <s v="No"/>
    <s v="Highway | Intersection Improvements"/>
    <s v="2 | Modernization"/>
    <s v="T056"/>
    <d v="2024-03-04T06:31:47"/>
    <x v="10"/>
    <x v="1"/>
  </r>
  <r>
    <s v="Construction"/>
    <n v="608779"/>
    <s v="117647"/>
    <s v="LANCASTER- INTERSECTION IMPROVEMENTS ON ROUTE 117/ROUTE 70 AT LUNENBURG ROAD AND ROUTE 117/ROUTE 70 AT MAIN STREET"/>
    <s v="3"/>
    <s v="BDBA, STIP"/>
    <s v=" "/>
    <x v="0"/>
    <x v="0"/>
    <s v="LANCASTER"/>
    <s v="Montachusett"/>
    <x v="11"/>
    <s v="Intersection &amp; Safety"/>
    <s v="Active"/>
    <s v=""/>
    <d v="2022-03-26T00:00:00"/>
    <s v="2022"/>
    <n v="1"/>
    <d v="2022-05-17T00:00:00"/>
    <d v="2022-07-16T00:00:00"/>
    <d v="2024-03-17T00:00:00"/>
    <n v="670"/>
    <s v="FEDERAL AID"/>
    <s v="FA - Surface Trans. Block Grant (STBG)"/>
    <s v="STBG"/>
    <n v="0.8"/>
    <n v="1128024.52"/>
    <n v="476644.24"/>
    <n v="25873.83"/>
    <n v="5802.0047999999997"/>
    <n v="5802.0047999999997"/>
    <n v="5802.0047999999997"/>
    <n v="1133826.5248"/>
    <n v="482446.24479999999"/>
    <n v="0"/>
    <n v="0"/>
    <n v="0"/>
    <n v="0"/>
    <n v="0"/>
    <n v="20071.825199999999"/>
    <n v="0"/>
    <n v="0"/>
    <s v="    "/>
    <s v="    "/>
    <s v="Yes"/>
    <s v="54"/>
    <s v="Municipal"/>
    <s v="HWY"/>
    <n v="4"/>
    <s v="No"/>
    <s v="Highway | Intersection Improvements"/>
    <s v="2 | Modernization"/>
    <s v="T056"/>
    <d v="2024-03-04T06:31:47"/>
    <x v="10"/>
    <x v="0"/>
  </r>
  <r>
    <s v="Complete"/>
    <n v="608782"/>
    <s v="114229"/>
    <s v="SPRINGFIELD- INTERSECTION IMPROVEMENTS AT COTTAGE STREET, INDUSTRY AVENUE AND ROBBINS ROAD"/>
    <s v="2"/>
    <s v="STIP"/>
    <s v=" "/>
    <x v="0"/>
    <x v="0"/>
    <s v="SPRINGFIELD"/>
    <s v="Pioneer Valley"/>
    <x v="11"/>
    <s v="Intersection &amp; Safety"/>
    <s v="Contractor Field Completion"/>
    <s v=""/>
    <d v="2021-03-27T00:00:00"/>
    <s v="2021"/>
    <n v="1"/>
    <d v="2021-06-10T00:00:00"/>
    <d v="2021-08-09T00:00:00"/>
    <d v="2023-06-10T00:00:00"/>
    <n v="730"/>
    <s v="FEDERAL AID"/>
    <s v="FA - Congestion Mitigation/Air Quality (CMAQ)"/>
    <s v="CMQ"/>
    <n v="0.8"/>
    <n v="2139958.19"/>
    <n v="121670.23"/>
    <n v="5008.21"/>
    <n v="0"/>
    <n v="0"/>
    <n v="0"/>
    <n v="2139958.19"/>
    <n v="121670.23"/>
    <n v="0"/>
    <n v="0"/>
    <n v="0"/>
    <n v="0"/>
    <n v="0"/>
    <n v="0"/>
    <n v="0"/>
    <n v="0"/>
    <s v="    "/>
    <s v="    "/>
    <s v="Yes"/>
    <s v="53.5"/>
    <s v="Municipal"/>
    <s v="HWY"/>
    <n v="3"/>
    <s v="No"/>
    <s v="Highway | Intersection Improvements"/>
    <s v="2 | Modernization"/>
    <s v="T056"/>
    <d v="2024-03-04T06:31:47"/>
    <x v="3"/>
    <x v="0"/>
  </r>
  <r>
    <s v="Complete"/>
    <n v="608782"/>
    <s v="114229"/>
    <s v="SPRINGFIELD- INTERSECTION IMPROVEMENTS AT COTTAGE STREET, INDUSTRY AVENUE AND ROBBINS ROAD"/>
    <s v="2"/>
    <s v="STIP"/>
    <s v=" "/>
    <x v="0"/>
    <x v="0"/>
    <s v="SPRINGFIELD"/>
    <s v="Pioneer Valley"/>
    <x v="11"/>
    <s v="Intersection &amp; Safety"/>
    <s v="Contractor Field Completion"/>
    <s v=""/>
    <d v="2021-03-27T00:00:00"/>
    <s v="2021"/>
    <n v="1"/>
    <d v="2021-06-10T00:00:00"/>
    <d v="2021-08-09T00:00:00"/>
    <d v="2023-06-10T00:00:00"/>
    <n v="730"/>
    <s v="100% STATE"/>
    <s v="NFA - Site Specific"/>
    <s v="NFA"/>
    <n v="0"/>
    <n v="6260.11"/>
    <n v="0"/>
    <n v="44344.89"/>
    <n v="0"/>
    <n v="0"/>
    <n v="0"/>
    <n v="6260.11"/>
    <n v="0"/>
    <n v="0"/>
    <n v="0"/>
    <n v="0"/>
    <n v="0"/>
    <n v="0"/>
    <n v="0"/>
    <n v="0"/>
    <n v="0"/>
    <s v="    "/>
    <s v="    "/>
    <s v="Yes"/>
    <s v="53.5"/>
    <s v="Municipal"/>
    <s v="HWY"/>
    <n v="3"/>
    <s v="No"/>
    <s v="Highway | Intersection Improvements"/>
    <s v="2 | Modernization"/>
    <s v="T056"/>
    <d v="2024-03-04T06:31:47"/>
    <x v="3"/>
    <x v="1"/>
  </r>
  <r>
    <s v="Complete"/>
    <n v="608782"/>
    <s v="114229"/>
    <s v="SPRINGFIELD- INTERSECTION IMPROVEMENTS AT COTTAGE STREET, INDUSTRY AVENUE AND ROBBINS ROAD"/>
    <s v="2"/>
    <s v="STIP"/>
    <s v=" "/>
    <x v="0"/>
    <x v="0"/>
    <s v="SPRINGFIELD"/>
    <s v="Pioneer Valley"/>
    <x v="11"/>
    <s v="Intersection &amp; Safety"/>
    <s v="Contractor Field Completion"/>
    <s v=""/>
    <d v="2021-03-27T00:00:00"/>
    <s v="2021"/>
    <n v="1"/>
    <d v="2021-06-10T00:00:00"/>
    <d v="2021-08-09T00:00:00"/>
    <d v="2023-06-10T00:00:00"/>
    <n v="730"/>
    <s v="FEDERAL AID"/>
    <s v="FA - Surface Trans. Block Grant (STBG)"/>
    <s v="STBG"/>
    <n v="0.8"/>
    <n v="338831.62"/>
    <n v="4182.7299999999996"/>
    <n v="48153.88"/>
    <n v="0"/>
    <n v="0"/>
    <n v="0"/>
    <n v="338831.62"/>
    <n v="4182.7299999999996"/>
    <n v="0"/>
    <n v="0"/>
    <n v="0"/>
    <n v="0"/>
    <n v="0"/>
    <n v="0"/>
    <n v="0"/>
    <n v="0"/>
    <s v="    "/>
    <s v="    "/>
    <s v="Yes"/>
    <s v="53.5"/>
    <s v="Municipal"/>
    <s v="HWY"/>
    <n v="3"/>
    <s v="No"/>
    <s v="Highway | Intersection Improvements"/>
    <s v="2 | Modernization"/>
    <s v="T056"/>
    <d v="2024-03-04T06:31:47"/>
    <x v="3"/>
    <x v="0"/>
  </r>
  <r>
    <s v="Construction"/>
    <n v="608784"/>
    <s v="121400"/>
    <s v="TEMPLETON- ROUNDABOUT CONSTRUCTION AT THE INTERSECTION OF PATRIOTS ROAD, SOUTH MAIN STREET, NORTH MAIN STREET AND GARDNER ROAD"/>
    <s v="2"/>
    <s v="STIP"/>
    <s v=" "/>
    <x v="0"/>
    <x v="0"/>
    <s v="TEMPLETON"/>
    <s v="Montachusett"/>
    <x v="4"/>
    <s v="Roadway Reconstruction"/>
    <s v="Active"/>
    <s v=""/>
    <d v="2023-02-11T00:00:00"/>
    <s v="2023"/>
    <n v="1"/>
    <d v="2023-04-25T00:00:00"/>
    <d v="2023-06-24T00:00:00"/>
    <d v="2024-11-16T00:00:00"/>
    <n v="571"/>
    <s v="100% STATE"/>
    <s v="NFA - Site Specific"/>
    <s v="NFA"/>
    <n v="0"/>
    <n v="265"/>
    <n v="265"/>
    <n v="34270"/>
    <n v="31567.325799999999"/>
    <n v="31567.325799999999"/>
    <n v="22641.769199999999"/>
    <n v="22906.769199999999"/>
    <n v="22906.769199999999"/>
    <n v="8925.5565999999999"/>
    <n v="0"/>
    <n v="0"/>
    <n v="0"/>
    <n v="0"/>
    <n v="2702.6741999999999"/>
    <n v="0"/>
    <n v="0"/>
    <s v="    "/>
    <s v="    "/>
    <s v="Yes"/>
    <s v="38.5"/>
    <s v="MassDOT"/>
    <s v="HWY"/>
    <n v="3"/>
    <s v="No"/>
    <s v="Highway | Roadway Reconstruction"/>
    <s v="2 | Modernization"/>
    <s v="T055"/>
    <d v="2024-03-04T06:31:47"/>
    <x v="10"/>
    <x v="1"/>
  </r>
  <r>
    <s v="Construction"/>
    <n v="608784"/>
    <s v="121400"/>
    <s v="TEMPLETON- ROUNDABOUT CONSTRUCTION AT THE INTERSECTION OF PATRIOTS ROAD, SOUTH MAIN STREET, NORTH MAIN STREET AND GARDNER ROAD"/>
    <s v="2"/>
    <s v="STIP"/>
    <s v=" "/>
    <x v="0"/>
    <x v="0"/>
    <s v="TEMPLETON"/>
    <s v="Montachusett"/>
    <x v="4"/>
    <s v="Roadway Reconstruction"/>
    <s v="Active"/>
    <s v=""/>
    <d v="2023-02-11T00:00:00"/>
    <s v="2023"/>
    <n v="1"/>
    <d v="2023-04-25T00:00:00"/>
    <d v="2023-06-24T00:00:00"/>
    <d v="2024-11-16T00:00:00"/>
    <n v="571"/>
    <s v="FEDERAL AID"/>
    <s v="FA - Trans. Alternative Prgm (TAP)"/>
    <s v="TAP"/>
    <n v="0.8"/>
    <n v="6320"/>
    <n v="6320"/>
    <n v="217310"/>
    <n v="188800.11679999999"/>
    <n v="188800.11679999999"/>
    <n v="135417.51019999999"/>
    <n v="141737.51019999999"/>
    <n v="141737.51019999999"/>
    <n v="53382.606599999999"/>
    <n v="0"/>
    <n v="0"/>
    <n v="0"/>
    <n v="0"/>
    <n v="28509.8832"/>
    <n v="0"/>
    <n v="0"/>
    <s v="    "/>
    <s v="    "/>
    <s v="Yes"/>
    <s v="38.5"/>
    <s v="MassDOT"/>
    <s v="HWY"/>
    <n v="3"/>
    <s v="No"/>
    <s v="Highway | Roadway Reconstruction"/>
    <s v="2 | Modernization"/>
    <s v="T055"/>
    <d v="2024-03-04T06:31:47"/>
    <x v="10"/>
    <x v="0"/>
  </r>
  <r>
    <s v="Construction"/>
    <n v="608784"/>
    <s v="121400"/>
    <s v="TEMPLETON- ROUNDABOUT CONSTRUCTION AT THE INTERSECTION OF PATRIOTS ROAD, SOUTH MAIN STREET, NORTH MAIN STREET AND GARDNER ROAD"/>
    <s v="2"/>
    <s v="STIP"/>
    <s v=" "/>
    <x v="0"/>
    <x v="0"/>
    <s v="TEMPLETON"/>
    <s v="Montachusett"/>
    <x v="4"/>
    <s v="Roadway Reconstruction"/>
    <s v="Active"/>
    <s v=""/>
    <d v="2023-02-11T00:00:00"/>
    <s v="2023"/>
    <n v="1"/>
    <d v="2023-04-25T00:00:00"/>
    <d v="2023-06-24T00:00:00"/>
    <d v="2024-11-16T00:00:00"/>
    <n v="571"/>
    <s v="FEDERAL AID"/>
    <s v="FA - Surface Trans. Block Grant (STBG)"/>
    <s v="STBG"/>
    <n v="0.8"/>
    <n v="565050.63"/>
    <n v="565050.63"/>
    <n v="1735119.23"/>
    <n v="1512632.5574"/>
    <n v="1512632.5574"/>
    <n v="1084940.7205999999"/>
    <n v="1649991.3506"/>
    <n v="1649991.3506"/>
    <n v="427691.83679999999"/>
    <n v="0"/>
    <n v="0"/>
    <n v="0"/>
    <n v="0"/>
    <n v="222486.67259999999"/>
    <n v="0"/>
    <n v="0"/>
    <s v="    "/>
    <s v="    "/>
    <s v="Yes"/>
    <s v="38.5"/>
    <s v="MassDOT"/>
    <s v="HWY"/>
    <n v="3"/>
    <s v="No"/>
    <s v="Highway | Roadway Reconstruction"/>
    <s v="2 | Modernization"/>
    <s v="T055"/>
    <d v="2024-03-04T06:31:47"/>
    <x v="10"/>
    <x v="0"/>
  </r>
  <r>
    <s v="Design"/>
    <n v="608785"/>
    <s v=""/>
    <s v="SOUTH HADLEY- RECONSTRUCTION OF MAIN STREET FROM THE CHICOPEE CITY LINE TO CANAL STREET (0.67 MILES)"/>
    <s v="2"/>
    <s v="STIP"/>
    <s v=" "/>
    <x v="0"/>
    <x v="0"/>
    <s v="SOUTH HADLEY"/>
    <s v="Pioneer Valley"/>
    <x v="4"/>
    <s v="Roadway Reconstruction"/>
    <s v="Design"/>
    <s v="25C"/>
    <d v="2026-02-28T00:00:00"/>
    <s v="2026"/>
    <n v="0"/>
    <d v="2026-07-28T00:00:00"/>
    <d v="2026-09-26T00:00:00"/>
    <d v="2027-07-28T00:00:00"/>
    <n v="365"/>
    <s v="FEDERAL AID"/>
    <s v="FA - Congestion Mitigation/Air Quality (CMAQ)"/>
    <s v="CMQ"/>
    <n v="0.8"/>
    <n v="0"/>
    <n v="0"/>
    <n v="6421580.2341999998"/>
    <n v="0"/>
    <n v="6421580.2341999998"/>
    <n v="0"/>
    <n v="0"/>
    <n v="0"/>
    <n v="0"/>
    <n v="0"/>
    <n v="5837800.2128999997"/>
    <n v="583780.02130000002"/>
    <n v="0"/>
    <n v="0"/>
    <n v="0"/>
    <n v="0"/>
    <s v="    "/>
    <s v="    "/>
    <s v="Yes"/>
    <s v="45.5"/>
    <s v="Municipal"/>
    <s v="HWY"/>
    <n v="3"/>
    <s v="No"/>
    <s v="Highway | Roadway Reconstruction"/>
    <s v="2 | Modernization"/>
    <s v="T055"/>
    <d v="2024-03-04T06:31:47"/>
    <x v="3"/>
    <x v="0"/>
  </r>
  <r>
    <s v="Design"/>
    <n v="608785"/>
    <s v=""/>
    <s v="SOUTH HADLEY- RECONSTRUCTION OF MAIN STREET FROM THE CHICOPEE CITY LINE TO CANAL STREET (0.67 MILES)"/>
    <s v="2"/>
    <s v="STIP"/>
    <s v=" "/>
    <x v="0"/>
    <x v="0"/>
    <s v="SOUTH HADLEY"/>
    <s v="Pioneer Valley"/>
    <x v="4"/>
    <s v="Roadway Reconstruction"/>
    <s v="Design"/>
    <s v="25C"/>
    <d v="2026-02-28T00:00:00"/>
    <s v="2026"/>
    <n v="0"/>
    <d v="2026-07-28T00:00:00"/>
    <d v="2026-09-26T00:00:00"/>
    <d v="2027-07-28T00:00:00"/>
    <n v="365"/>
    <s v="100% STATE"/>
    <s v="NFA - Site Specific"/>
    <s v="NFA"/>
    <n v="0"/>
    <n v="0"/>
    <n v="0"/>
    <n v="79829.600000000006"/>
    <n v="0"/>
    <n v="79829.600000000006"/>
    <n v="0"/>
    <n v="0"/>
    <n v="0"/>
    <n v="0"/>
    <n v="0"/>
    <n v="72572.363599999997"/>
    <n v="7257.2363999999998"/>
    <n v="0"/>
    <n v="0"/>
    <n v="0"/>
    <n v="0"/>
    <s v="    "/>
    <s v="    "/>
    <s v="Yes"/>
    <s v="45.5"/>
    <s v="Municipal"/>
    <s v="HWY"/>
    <n v="3"/>
    <s v="No"/>
    <s v="Highway | Roadway Reconstruction"/>
    <s v="2 | Modernization"/>
    <s v="T055"/>
    <d v="2024-03-04T06:31:47"/>
    <x v="3"/>
    <x v="1"/>
  </r>
  <r>
    <s v="Design"/>
    <n v="608787"/>
    <s v=""/>
    <s v="WILLIAMSBURG- CONSTRUCTION OF THE &quot;MILL RIVER GREENWAY&quot; SHARED USE PATH"/>
    <s v="1"/>
    <s v="STIP"/>
    <s v=" "/>
    <x v="0"/>
    <x v="0"/>
    <s v="WILLIAMSBURG"/>
    <s v="Pioneer Valley"/>
    <x v="6"/>
    <s v="Bikeways"/>
    <s v="Design"/>
    <s v="PRCApprove"/>
    <d v="2028-01-08T00:00:00"/>
    <s v="2028"/>
    <n v="0"/>
    <d v="2028-06-06T00:00:00"/>
    <d v="2028-08-05T00:00:00"/>
    <d v="2031-06-06T00:00:00"/>
    <n v="1095"/>
    <s v="FEDERAL AID"/>
    <s v="FA - Congestion Mitigation/Air Quality (CMAQ)"/>
    <s v="CMQ"/>
    <n v="0.8"/>
    <n v="0"/>
    <n v="0"/>
    <n v="11082500"/>
    <n v="0"/>
    <n v="3483071.4286000002"/>
    <n v="0"/>
    <n v="0"/>
    <n v="0"/>
    <n v="0"/>
    <n v="0"/>
    <n v="0"/>
    <n v="0"/>
    <n v="3483071.4286000002"/>
    <n v="7599428.5713999998"/>
    <n v="0"/>
    <n v="0"/>
    <s v="    "/>
    <s v="    "/>
    <s v="Yes"/>
    <s v="44.5"/>
    <s v="MassDOT"/>
    <s v="HWY"/>
    <n v="5"/>
    <s v="No"/>
    <s v="Highway | Roadway Reconstruction"/>
    <s v="2 | Modernization"/>
    <s v="T055"/>
    <d v="2024-03-04T06:31:47"/>
    <x v="3"/>
    <x v="0"/>
  </r>
  <r>
    <s v="Design"/>
    <n v="608787"/>
    <s v=""/>
    <s v="WILLIAMSBURG- CONSTRUCTION OF THE &quot;MILL RIVER GREENWAY&quot; SHARED USE PATH"/>
    <s v="1"/>
    <s v="STIP"/>
    <s v=" "/>
    <x v="0"/>
    <x v="0"/>
    <s v="WILLIAMSBURG"/>
    <s v="Pioneer Valley"/>
    <x v="6"/>
    <s v="Bikeways"/>
    <s v="Design"/>
    <s v="PRCApprove"/>
    <d v="2028-01-08T00:00:00"/>
    <s v="2028"/>
    <n v="0"/>
    <d v="2028-06-06T00:00:00"/>
    <d v="2028-08-05T00:00:00"/>
    <d v="2031-06-06T00:00:00"/>
    <n v="1095"/>
    <s v="100% STATE"/>
    <s v="NFA - Site Specific"/>
    <s v="NFA"/>
    <n v="0"/>
    <n v="0"/>
    <n v="0"/>
    <n v="600000"/>
    <n v="0"/>
    <n v="188571.42860000001"/>
    <n v="0"/>
    <n v="0"/>
    <n v="0"/>
    <n v="0"/>
    <n v="0"/>
    <n v="0"/>
    <n v="0"/>
    <n v="188571.42860000001"/>
    <n v="411428.57140000002"/>
    <n v="0"/>
    <n v="0"/>
    <s v="    "/>
    <s v="    "/>
    <s v="Yes"/>
    <s v="44.5"/>
    <s v="MassDOT"/>
    <s v="HWY"/>
    <n v="5"/>
    <s v="No"/>
    <s v="Highway | Roadway Reconstruction"/>
    <s v="2 | Modernization"/>
    <s v="T055"/>
    <d v="2024-03-04T06:31:47"/>
    <x v="3"/>
    <x v="1"/>
  </r>
  <r>
    <s v="Design"/>
    <n v="608787"/>
    <s v=""/>
    <s v="WILLIAMSBURG- CONSTRUCTION OF THE &quot;MILL RIVER GREENWAY&quot; SHARED USE PATH"/>
    <s v="1"/>
    <s v="STIP"/>
    <s v=" "/>
    <x v="0"/>
    <x v="0"/>
    <s v="WILLIAMSBURG"/>
    <s v="Pioneer Valley"/>
    <x v="6"/>
    <s v="Bikeways"/>
    <s v="Design"/>
    <s v="PRCApprove"/>
    <d v="2028-01-08T00:00:00"/>
    <s v="2028"/>
    <n v="0"/>
    <d v="2028-06-06T00:00:00"/>
    <d v="2028-08-05T00:00:00"/>
    <d v="2031-06-06T00:00:00"/>
    <n v="1095"/>
    <s v="FEDERAL AID"/>
    <s v="FA - Trans. Alternative Prgm (TAP)"/>
    <s v="TAP"/>
    <n v="0.8"/>
    <n v="0"/>
    <n v="0"/>
    <n v="1705000"/>
    <n v="0"/>
    <n v="535857.14289999998"/>
    <n v="0"/>
    <n v="0"/>
    <n v="0"/>
    <n v="0"/>
    <n v="0"/>
    <n v="0"/>
    <n v="0"/>
    <n v="535857.14289999998"/>
    <n v="1169142.8570999999"/>
    <n v="0"/>
    <n v="0"/>
    <s v="    "/>
    <s v="    "/>
    <s v="Yes"/>
    <s v="44.5"/>
    <s v="MassDOT"/>
    <s v="HWY"/>
    <n v="5"/>
    <s v="No"/>
    <s v="Highway | Roadway Reconstruction"/>
    <s v="2 | Modernization"/>
    <s v="T055"/>
    <d v="2024-03-04T06:31:47"/>
    <x v="3"/>
    <x v="0"/>
  </r>
  <r>
    <s v="Design"/>
    <n v="608787"/>
    <s v=""/>
    <s v="WILLIAMSBURG- CONSTRUCTION OF THE &quot;MILL RIVER GREENWAY&quot; SHARED USE PATH"/>
    <s v="1"/>
    <s v="STIP"/>
    <s v=" "/>
    <x v="0"/>
    <x v="0"/>
    <s v="WILLIAMSBURG"/>
    <s v="Pioneer Valley"/>
    <x v="6"/>
    <s v="Bikeways"/>
    <s v="Design"/>
    <s v="PRCApprove"/>
    <d v="2028-01-08T00:00:00"/>
    <s v="2028"/>
    <n v="0"/>
    <d v="2028-06-06T00:00:00"/>
    <d v="2028-08-05T00:00:00"/>
    <d v="2031-06-06T00:00:00"/>
    <n v="1095"/>
    <s v="FEDERAL AID"/>
    <s v="FA - Surface Trans. Block Grant (STBG)"/>
    <s v="STBG"/>
    <n v="0.8"/>
    <n v="0"/>
    <n v="0"/>
    <n v="47094000"/>
    <n v="0"/>
    <n v="14800971.4286"/>
    <n v="0"/>
    <n v="0"/>
    <n v="0"/>
    <n v="0"/>
    <n v="0"/>
    <n v="0"/>
    <n v="0"/>
    <n v="14800971.4286"/>
    <n v="32293028.571400002"/>
    <n v="0"/>
    <n v="0"/>
    <s v="    "/>
    <s v="    "/>
    <s v="Yes"/>
    <s v="44.5"/>
    <s v="MassDOT"/>
    <s v="HWY"/>
    <n v="5"/>
    <s v="No"/>
    <s v="Highway | Roadway Reconstruction"/>
    <s v="2 | Modernization"/>
    <s v="T055"/>
    <d v="2024-03-04T06:31:47"/>
    <x v="3"/>
    <x v="0"/>
  </r>
  <r>
    <s v="Design"/>
    <n v="608788"/>
    <s v=""/>
    <s v="HAVERHILL- ROADWAY RECONSTRUCTION ON NORTH AVENUE, FROM MAIN STREET (ROUTE 125) TO PLAISTOW NH"/>
    <s v="4"/>
    <s v="STIP"/>
    <s v=" "/>
    <x v="0"/>
    <x v="0"/>
    <s v="HAVERHILL"/>
    <s v="Merrimack Valley"/>
    <x v="4"/>
    <s v="Roadway Reconstruction"/>
    <s v="Design"/>
    <s v="25C"/>
    <d v="2028-02-05T00:00:00"/>
    <s v="2028"/>
    <n v="0"/>
    <d v="2028-07-04T00:00:00"/>
    <d v="2028-09-02T00:00:00"/>
    <d v="2030-07-04T00:00:00"/>
    <n v="730"/>
    <s v="FEDERAL AID"/>
    <s v="FA - Congestion Mitigation/Air Quality (CMAQ)"/>
    <s v="CMQ"/>
    <n v="0.8"/>
    <n v="0"/>
    <n v="0"/>
    <n v="29111552.425000001"/>
    <n v="0"/>
    <n v="12657196.706499999"/>
    <n v="0"/>
    <n v="0"/>
    <n v="0"/>
    <n v="0"/>
    <n v="0"/>
    <n v="0"/>
    <n v="0"/>
    <n v="12657196.706499999"/>
    <n v="16454355.718499999"/>
    <n v="0"/>
    <n v="0"/>
    <s v="    "/>
    <s v="    "/>
    <s v="Yes"/>
    <s v="49"/>
    <s v="Municipal"/>
    <s v="HWY"/>
    <n v="2"/>
    <s v="No"/>
    <s v="Highway | Roadway Reconstruction"/>
    <s v="2 | Modernization"/>
    <s v="T055"/>
    <d v="2024-03-04T06:31:47"/>
    <x v="6"/>
    <x v="0"/>
  </r>
  <r>
    <s v="Design"/>
    <n v="608788"/>
    <s v=""/>
    <s v="HAVERHILL- ROADWAY RECONSTRUCTION ON NORTH AVENUE, FROM MAIN STREET (ROUTE 125) TO PLAISTOW NH"/>
    <s v="4"/>
    <s v="STIP"/>
    <s v=" "/>
    <x v="0"/>
    <x v="0"/>
    <s v="HAVERHILL"/>
    <s v="Merrimack Valley"/>
    <x v="4"/>
    <s v="Roadway Reconstruction"/>
    <s v="Design"/>
    <s v="25C"/>
    <d v="2028-02-05T00:00:00"/>
    <s v="2028"/>
    <n v="0"/>
    <d v="2028-07-04T00:00:00"/>
    <d v="2028-09-02T00:00:00"/>
    <d v="2030-07-04T00:00:00"/>
    <n v="730"/>
    <s v="100% STATE"/>
    <s v="NFA - Site Specific"/>
    <s v="NFA"/>
    <n v="0"/>
    <n v="0"/>
    <n v="0"/>
    <n v="240902.5"/>
    <n v="0"/>
    <n v="104740.21739999999"/>
    <n v="0"/>
    <n v="0"/>
    <n v="0"/>
    <n v="0"/>
    <n v="0"/>
    <n v="0"/>
    <n v="0"/>
    <n v="104740.21739999999"/>
    <n v="136162.28260000001"/>
    <n v="0"/>
    <n v="0"/>
    <s v="    "/>
    <s v="    "/>
    <s v="Yes"/>
    <s v="49"/>
    <s v="Municipal"/>
    <s v="HWY"/>
    <n v="2"/>
    <s v="No"/>
    <s v="Highway | Roadway Reconstruction"/>
    <s v="2 | Modernization"/>
    <s v="T055"/>
    <d v="2024-03-04T06:31:47"/>
    <x v="6"/>
    <x v="1"/>
  </r>
  <r>
    <s v="Construction"/>
    <n v="608789"/>
    <s v="112227"/>
    <s v="DISTRICT 6- NORUU ASBESTOS REMOVAL AT VARIOUS LOCATIONS"/>
    <s v="6"/>
    <s v="MHS"/>
    <s v=" "/>
    <x v="0"/>
    <x v="0"/>
    <s v="DISTRICT6"/>
    <s v="[District 6]"/>
    <x v="31"/>
    <s v="Other"/>
    <s v="Active"/>
    <s v=""/>
    <d v="2020-07-25T00:00:00"/>
    <s v="2020"/>
    <n v="1"/>
    <d v="2020-11-05T00:00:00"/>
    <d v="2021-01-04T00:00:00"/>
    <d v="2024-04-16T00:00:00"/>
    <n v="1258"/>
    <s v="TURNPIKE MHS"/>
    <s v="Tolls - Metro. Hwy System (MHS) - Site Specific"/>
    <s v="NFA"/>
    <n v="0"/>
    <n v="2013665.89"/>
    <n v="326930.56"/>
    <n v="790037.37"/>
    <n v="550000"/>
    <n v="550000"/>
    <n v="550000"/>
    <n v="2563665.89"/>
    <n v="876930.56000000006"/>
    <n v="0"/>
    <n v="0"/>
    <n v="0"/>
    <n v="0"/>
    <n v="0"/>
    <n v="240037.37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08791"/>
    <s v="112793"/>
    <s v="WINCHESTER- IMPROVEMENTS AT VINSON-OWEN ELEMENTARY SCHOOL (SRTS)"/>
    <s v="4"/>
    <s v="PV-C, STIP"/>
    <s v=" "/>
    <x v="0"/>
    <x v="0"/>
    <s v="WINCHESTER"/>
    <s v="Boston Region"/>
    <x v="8"/>
    <s v=""/>
    <s v="Final"/>
    <s v=""/>
    <d v="2020-09-05T00:00:00"/>
    <s v="2020"/>
    <n v="1"/>
    <d v="2020-12-21T00:00:00"/>
    <d v="2021-02-19T00:00:00"/>
    <d v="2022-07-02T00:00:00"/>
    <n v="558"/>
    <s v="100% STATE"/>
    <s v="NFA - Site Specific"/>
    <s v="NFA"/>
    <n v="0"/>
    <n v="3185.28"/>
    <n v="0"/>
    <n v="26291.22"/>
    <n v="0"/>
    <n v="0"/>
    <n v="0"/>
    <n v="3185.28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"/>
    <x v="1"/>
  </r>
  <r>
    <s v="Complete"/>
    <n v="608791"/>
    <s v="112793"/>
    <s v="WINCHESTER- IMPROVEMENTS AT VINSON-OWEN ELEMENTARY SCHOOL (SRTS)"/>
    <s v="4"/>
    <s v="PV-C, STIP"/>
    <s v=" "/>
    <x v="0"/>
    <x v="0"/>
    <s v="WINCHESTER"/>
    <s v="Boston Region"/>
    <x v="8"/>
    <s v=""/>
    <s v="Final"/>
    <s v=""/>
    <d v="2020-09-05T00:00:00"/>
    <s v="2020"/>
    <n v="1"/>
    <d v="2020-12-21T00:00:00"/>
    <d v="2021-02-19T00:00:00"/>
    <d v="2022-07-02T00:00:00"/>
    <n v="558"/>
    <s v="FEDERAL AID"/>
    <s v="FA - Trans. Alternative Prgm (TAP)"/>
    <s v="TAP"/>
    <n v="0.8"/>
    <n v="1791650.82"/>
    <n v="41700.879999999997"/>
    <n v="63721.22"/>
    <n v="0"/>
    <n v="0"/>
    <n v="0"/>
    <n v="1791650.82"/>
    <n v="41700.87999999999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"/>
    <x v="0"/>
  </r>
  <r>
    <s v="Construction"/>
    <n v="608793"/>
    <s v="118479"/>
    <s v="HUBBARDSTON- HIGHWAY RECONSTRUCTION OF ROUTE 68 (MAIN STREET), FROM 1,000 FT NORTH OF WILLIAMSVILLE ROAD TO ELM STREET"/>
    <s v="3"/>
    <s v="BDBA, STIP"/>
    <s v=" "/>
    <x v="0"/>
    <x v="0"/>
    <s v="HUBBARDSTON"/>
    <s v="Montachusett"/>
    <x v="2"/>
    <s v="Roadway Reconstruction"/>
    <s v="Active"/>
    <s v=""/>
    <d v="2022-06-04T00:00:00"/>
    <s v="2022"/>
    <n v="1"/>
    <d v="2022-08-16T00:00:00"/>
    <d v="2022-10-15T00:00:00"/>
    <d v="2024-06-16T00:00:00"/>
    <n v="670"/>
    <s v="100% STATE"/>
    <s v="NFA - Site Specific"/>
    <s v="NFA"/>
    <n v="0"/>
    <n v="2800"/>
    <n v="2525"/>
    <n v="70727.5"/>
    <n v="17115.868600000002"/>
    <n v="17115.868600000002"/>
    <n v="17115.868600000002"/>
    <n v="19915.868600000002"/>
    <n v="19640.868600000002"/>
    <n v="0"/>
    <n v="0"/>
    <n v="0"/>
    <n v="0"/>
    <n v="0"/>
    <n v="53611.631399999998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4-03-04T06:31:47"/>
    <x v="10"/>
    <x v="1"/>
  </r>
  <r>
    <s v="Construction"/>
    <n v="608793"/>
    <s v="118479"/>
    <s v="HUBBARDSTON- HIGHWAY RECONSTRUCTION OF ROUTE 68 (MAIN STREET), FROM 1,000 FT NORTH OF WILLIAMSVILLE ROAD TO ELM STREET"/>
    <s v="3"/>
    <s v="BDBA, STIP"/>
    <s v=" "/>
    <x v="0"/>
    <x v="0"/>
    <s v="HUBBARDSTON"/>
    <s v="Montachusett"/>
    <x v="2"/>
    <s v="Roadway Reconstruction"/>
    <s v="Active"/>
    <s v=""/>
    <d v="2022-06-04T00:00:00"/>
    <s v="2022"/>
    <n v="1"/>
    <d v="2022-08-16T00:00:00"/>
    <d v="2022-10-15T00:00:00"/>
    <d v="2024-06-16T00:00:00"/>
    <n v="670"/>
    <s v="FEDERAL AID"/>
    <s v="FA - Surface Trans. Block Grant (STBG)"/>
    <s v="STBG"/>
    <n v="0.8"/>
    <n v="3696057.78"/>
    <n v="2794803.16"/>
    <n v="830451.4"/>
    <n v="185884.13140000001"/>
    <n v="185884.13140000001"/>
    <n v="185884.13140000001"/>
    <n v="3881941.9114000001"/>
    <n v="2980687.2914"/>
    <n v="0"/>
    <n v="0"/>
    <n v="0"/>
    <n v="0"/>
    <n v="0"/>
    <n v="644567.26859999995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4-03-04T06:31:47"/>
    <x v="10"/>
    <x v="0"/>
  </r>
  <r>
    <s v="Complete"/>
    <n v="608795"/>
    <s v="112082"/>
    <s v="DISTRICT 1- ADA RETROFITS AT VARIOUS LOCATIONS"/>
    <s v="1"/>
    <s v="NFA CIP"/>
    <s v=" "/>
    <x v="0"/>
    <x v="0"/>
    <s v="DISTRICT1"/>
    <s v="[District 1]"/>
    <x v="28"/>
    <s v=""/>
    <s v="Substantially Complete"/>
    <s v=""/>
    <d v="2020-07-18T00:00:00"/>
    <s v="2020"/>
    <n v="1"/>
    <d v="2020-09-25T00:00:00"/>
    <d v="2020-11-24T00:00:00"/>
    <d v="2022-09-25T00:00:00"/>
    <n v="730"/>
    <s v="100% STATE"/>
    <s v="NFA - Site Specific"/>
    <s v="NFA"/>
    <n v="0"/>
    <n v="758182.07"/>
    <n v="4512"/>
    <n v="166398.43"/>
    <n v="0"/>
    <n v="0"/>
    <n v="0"/>
    <n v="758182.07"/>
    <n v="451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Construction"/>
    <n v="608796"/>
    <s v="120183"/>
    <s v="DISTRICT 6- ADA RETROFITS AT VARIOUS LOCATIONS"/>
    <s v="6"/>
    <s v="BDBA, CRRSAA, STIP-AI"/>
    <s v=" "/>
    <x v="0"/>
    <x v="0"/>
    <s v="DISTRICT6"/>
    <s v="[District 6]"/>
    <x v="28"/>
    <s v=""/>
    <s v="Active"/>
    <s v=""/>
    <d v="2022-09-10T00:00:00"/>
    <s v="2022"/>
    <n v="1"/>
    <d v="2023-02-03T00:00:00"/>
    <d v="2023-04-04T00:00:00"/>
    <d v="2025-05-18T00:00:00"/>
    <n v="835"/>
    <s v="100% STATE"/>
    <s v="NFA - Site Specific"/>
    <s v="NFA"/>
    <n v="0"/>
    <n v="334999.96999999997"/>
    <n v="0"/>
    <n v="48525.03"/>
    <n v="0"/>
    <n v="48525.03"/>
    <n v="34500.03"/>
    <n v="369500"/>
    <n v="34500.03"/>
    <n v="14025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nstruction"/>
    <n v="608796"/>
    <s v="120183"/>
    <s v="DISTRICT 6- ADA RETROFITS AT VARIOUS LOCATIONS"/>
    <s v="6"/>
    <s v="BDBA, CRRSAA, STIP-AI"/>
    <s v=" "/>
    <x v="0"/>
    <x v="0"/>
    <s v="DISTRICT6"/>
    <s v="[District 6]"/>
    <x v="28"/>
    <s v=""/>
    <s v="Active"/>
    <s v=""/>
    <d v="2022-09-10T00:00:00"/>
    <s v="2022"/>
    <n v="1"/>
    <d v="2023-02-03T00:00:00"/>
    <d v="2023-04-04T00:00:00"/>
    <d v="2025-05-18T00:00:00"/>
    <n v="835"/>
    <s v="FEDERAL AID"/>
    <s v="FA - Coronavirus Response and Relief Supplemental Appropriations Act"/>
    <s v="FA"/>
    <n v="1"/>
    <n v="1293509.58"/>
    <n v="1271829.58"/>
    <n v="1368518.14"/>
    <n v="0"/>
    <n v="1368518.14"/>
    <n v="572490.42000000004"/>
    <n v="1866000"/>
    <n v="1844320"/>
    <n v="796027.72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Complete"/>
    <n v="608800"/>
    <s v="113675"/>
    <s v="DISTRICT 2- ADA RETROFITS AT VARIOUS LOCATIONS"/>
    <s v="2"/>
    <s v="NFA CIP"/>
    <s v=" "/>
    <x v="0"/>
    <x v="0"/>
    <s v="DISTRICT2"/>
    <s v="[District 2]"/>
    <x v="28"/>
    <s v=""/>
    <s v="Final"/>
    <s v=""/>
    <d v="2020-12-19T00:00:00"/>
    <s v="2021"/>
    <n v="1"/>
    <d v="2021-01-27T00:00:00"/>
    <d v="2021-03-28T00:00:00"/>
    <d v="2022-05-07T00:00:00"/>
    <n v="465"/>
    <s v="100% STATE"/>
    <s v="NFA - Site Specific"/>
    <s v="NFA"/>
    <n v="0"/>
    <n v="1501792.98"/>
    <n v="16181.8"/>
    <n v="63597.02"/>
    <n v="0"/>
    <n v="0"/>
    <n v="0"/>
    <n v="1501792.98"/>
    <n v="16181.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Construction"/>
    <n v="608803"/>
    <s v="120139"/>
    <s v="DISTRICT 5- ADA RETROFITS AT VARIOUS LOCATIONS"/>
    <s v="5"/>
    <s v="BDBA, CRRSAA, STIP-AI"/>
    <s v=" "/>
    <x v="0"/>
    <x v="0"/>
    <s v="DISTRICT5"/>
    <s v="[District 5]"/>
    <x v="28"/>
    <s v=""/>
    <s v="Active"/>
    <s v=""/>
    <d v="2022-09-03T00:00:00"/>
    <s v="2022"/>
    <n v="1"/>
    <d v="2022-11-21T00:00:00"/>
    <d v="2023-01-20T00:00:00"/>
    <d v="2023-10-19T00:00:00"/>
    <n v="332"/>
    <s v="100% STATE"/>
    <s v="NFA - Site Specific"/>
    <s v="NFA"/>
    <n v="0"/>
    <n v="11573.61"/>
    <n v="8195.61"/>
    <n v="27363.19"/>
    <n v="2650.6797999999999"/>
    <n v="2650.6797999999999"/>
    <n v="2650.6797999999999"/>
    <n v="14224.2898"/>
    <n v="10846.2898"/>
    <n v="0"/>
    <n v="0"/>
    <n v="0"/>
    <n v="0"/>
    <n v="0"/>
    <n v="24712.510200000001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nstruction"/>
    <n v="608803"/>
    <s v="120139"/>
    <s v="DISTRICT 5- ADA RETROFITS AT VARIOUS LOCATIONS"/>
    <s v="5"/>
    <s v="BDBA, CRRSAA, STIP-AI"/>
    <s v=" "/>
    <x v="0"/>
    <x v="0"/>
    <s v="DISTRICT5"/>
    <s v="[District 5]"/>
    <x v="28"/>
    <s v=""/>
    <s v="Active"/>
    <s v=""/>
    <d v="2022-09-03T00:00:00"/>
    <s v="2022"/>
    <n v="1"/>
    <d v="2022-11-21T00:00:00"/>
    <d v="2023-01-20T00:00:00"/>
    <d v="2023-10-19T00:00:00"/>
    <n v="332"/>
    <s v="FEDERAL AID"/>
    <s v="FA - Coronavirus Response and Relief Supplemental Appropriations Act"/>
    <s v="FA"/>
    <n v="1"/>
    <n v="1303712.6599999999"/>
    <n v="617421.34"/>
    <n v="585456.98"/>
    <n v="74227.590200000006"/>
    <n v="74227.590200000006"/>
    <n v="74227.590200000006"/>
    <n v="1377940.2501999999"/>
    <n v="691648.93019999994"/>
    <n v="0"/>
    <n v="0"/>
    <n v="0"/>
    <n v="0"/>
    <n v="0"/>
    <n v="511229.3898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Construction"/>
    <n v="608813"/>
    <s v="123873"/>
    <s v="LANESBOROUGH- RESURFACING AND RELATED WORK ON ROUTE 7"/>
    <s v="1"/>
    <s v="BDBA, NHS, STIP"/>
    <s v=" "/>
    <x v="0"/>
    <x v="0"/>
    <s v="LANESBOROUGH"/>
    <s v="Berkshire Region"/>
    <x v="22"/>
    <s v=""/>
    <s v="Active"/>
    <s v=""/>
    <d v="2023-08-26T00:00:00"/>
    <s v="2023"/>
    <n v="1"/>
    <d v="2023-11-16T00:00:00"/>
    <d v="2024-01-15T00:00:00"/>
    <d v="2026-04-29T00:00:00"/>
    <n v="895"/>
    <s v="100% STATE"/>
    <s v="NFA - Site Specific"/>
    <s v="NFA"/>
    <n v="0"/>
    <n v="0"/>
    <n v="0"/>
    <n v="158360"/>
    <n v="162266.12059999999"/>
    <n v="162266.12059999999"/>
    <n v="22036.139800000001"/>
    <n v="22036.139800000001"/>
    <n v="22036.139800000001"/>
    <n v="89146.202099999995"/>
    <n v="51083.778700000003"/>
    <n v="0"/>
    <n v="0"/>
    <n v="0"/>
    <n v="-3906.1206000000002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9"/>
    <x v="1"/>
  </r>
  <r>
    <s v="Construction"/>
    <n v="608813"/>
    <s v="123873"/>
    <s v="LANESBOROUGH- RESURFACING AND RELATED WORK ON ROUTE 7"/>
    <s v="1"/>
    <s v="BDBA, NHS, STIP"/>
    <s v=" "/>
    <x v="0"/>
    <x v="0"/>
    <s v="LANESBOROUGH"/>
    <s v="Berkshire Region"/>
    <x v="22"/>
    <s v=""/>
    <s v="Active"/>
    <s v=""/>
    <d v="2023-08-26T00:00:00"/>
    <s v="2023"/>
    <n v="1"/>
    <d v="2023-11-16T00:00:00"/>
    <d v="2024-01-15T00:00:00"/>
    <d v="2026-04-29T00:00:00"/>
    <n v="895"/>
    <s v="FEDERAL AID"/>
    <s v="FA - Ntl. Hwy Perform. Prgm (NHPP) - NHS"/>
    <s v="NHPP"/>
    <n v="0.8"/>
    <n v="0"/>
    <n v="0"/>
    <n v="5270552.5"/>
    <n v="5159478.5241"/>
    <n v="5159478.5241"/>
    <n v="700669.92299999995"/>
    <n v="700669.92299999995"/>
    <n v="700669.92299999995"/>
    <n v="2834528.3250000002"/>
    <n v="1624280.2760999999"/>
    <n v="0"/>
    <n v="0"/>
    <n v="0"/>
    <n v="111073.9759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9"/>
    <x v="0"/>
  </r>
  <r>
    <s v="Construction"/>
    <n v="608813"/>
    <s v="123873"/>
    <s v="LANESBOROUGH- RESURFACING AND RELATED WORK ON ROUTE 7"/>
    <s v="1"/>
    <s v="BDBA, NHS, STIP"/>
    <s v=" "/>
    <x v="0"/>
    <x v="0"/>
    <s v="LANESBOROUGH"/>
    <s v="Berkshire Region"/>
    <x v="22"/>
    <s v=""/>
    <s v="Active"/>
    <s v=""/>
    <d v="2023-08-26T00:00:00"/>
    <s v="2023"/>
    <n v="1"/>
    <d v="2023-11-16T00:00:00"/>
    <d v="2024-01-15T00:00:00"/>
    <d v="2026-04-29T00:00:00"/>
    <n v="895"/>
    <s v="FEDERAL AID"/>
    <s v="FA - Trans. Alternative Prgm (TAP)"/>
    <s v="TAP"/>
    <n v="0.8"/>
    <n v="0"/>
    <n v="0"/>
    <n v="2851431"/>
    <n v="2778255.3552000001"/>
    <n v="2778255.3552000001"/>
    <n v="377293.93709999998"/>
    <n v="377293.93709999998"/>
    <n v="377293.93709999998"/>
    <n v="1526325.4728999999"/>
    <n v="874635.94519999996"/>
    <n v="0"/>
    <n v="0"/>
    <n v="0"/>
    <n v="73175.644799999995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9"/>
    <x v="0"/>
  </r>
  <r>
    <s v="Design"/>
    <n v="608814"/>
    <s v=""/>
    <s v="SPENCER- RESURFACING AND RELATED WORK ON ROUTE 9"/>
    <s v="3"/>
    <s v="M-Risk, NHS, STIP"/>
    <s v=" "/>
    <x v="0"/>
    <x v="0"/>
    <s v="SPENCER"/>
    <s v="Central Mass"/>
    <x v="4"/>
    <s v="Roadway Reconstruction"/>
    <s v="Design"/>
    <s v="FINAL"/>
    <d v="2024-08-17T00:00:00"/>
    <s v="2024"/>
    <n v="0"/>
    <d v="2025-01-14T00:00:00"/>
    <d v="2025-03-15T00:00:00"/>
    <d v="2027-07-03T00:00:00"/>
    <n v="900"/>
    <s v="100% STATE"/>
    <s v="NFA - Site Specific"/>
    <s v="NFA"/>
    <n v="0"/>
    <n v="0"/>
    <n v="0"/>
    <n v="205173"/>
    <n v="0"/>
    <n v="205172.9999"/>
    <n v="0"/>
    <n v="0"/>
    <n v="0"/>
    <n v="28299.724099999999"/>
    <n v="84899.172399999996"/>
    <n v="84899.172399999996"/>
    <n v="7074.9309999999996"/>
    <n v="0"/>
    <n v="1E-4"/>
    <n v="0"/>
    <n v="0"/>
    <s v="    "/>
    <s v="    "/>
    <s v="Yes"/>
    <s v=""/>
    <s v="MassDOT"/>
    <s v="HWY"/>
    <n v="3"/>
    <s v="No"/>
    <s v="Highway | Roadway Reconstruction"/>
    <s v="2 | Modernization"/>
    <s v="T055"/>
    <d v="2024-03-04T06:31:47"/>
    <x v="7"/>
    <x v="1"/>
  </r>
  <r>
    <s v="Design"/>
    <n v="608814"/>
    <s v=""/>
    <s v="SPENCER- RESURFACING AND RELATED WORK ON ROUTE 9"/>
    <s v="3"/>
    <s v="M-Risk, NHS, STIP"/>
    <s v=" "/>
    <x v="0"/>
    <x v="0"/>
    <s v="SPENCER"/>
    <s v="Central Mass"/>
    <x v="4"/>
    <s v="Roadway Reconstruction"/>
    <s v="Design"/>
    <s v="FINAL"/>
    <d v="2024-08-17T00:00:00"/>
    <s v="2024"/>
    <n v="0"/>
    <d v="2025-01-14T00:00:00"/>
    <d v="2025-03-15T00:00:00"/>
    <d v="2027-07-03T00:00:00"/>
    <n v="900"/>
    <s v="FEDERAL AID"/>
    <s v="FA - Ntl. Hwy Perform. Prgm (NHPP) - NHS"/>
    <s v="NHPP"/>
    <n v="0.8"/>
    <n v="0"/>
    <n v="0"/>
    <n v="9047378.0840000007"/>
    <n v="0"/>
    <n v="9047378.0839000009"/>
    <n v="0"/>
    <n v="0"/>
    <n v="0"/>
    <n v="1247914.2185"/>
    <n v="3743742.6554"/>
    <n v="3743742.6554"/>
    <n v="311978.55459999997"/>
    <n v="0"/>
    <n v="1E-4"/>
    <n v="0"/>
    <n v="0"/>
    <s v="    "/>
    <s v="    "/>
    <s v="Yes"/>
    <s v=""/>
    <s v="MassDOT"/>
    <s v="HWY"/>
    <n v="3"/>
    <s v="No"/>
    <s v="Highway | Roadway Reconstruction"/>
    <s v="2 | Modernization"/>
    <s v="T055"/>
    <d v="2024-03-04T06:31:47"/>
    <x v="7"/>
    <x v="0"/>
  </r>
  <r>
    <s v="Construction"/>
    <n v="608815"/>
    <s v="117602"/>
    <s v="HOLDEN- RESURFACING AND RELATED WORK ON ROUTE 122A"/>
    <s v="3"/>
    <s v="BDBA, NHS, STIP"/>
    <s v=" "/>
    <x v="0"/>
    <x v="0"/>
    <s v="HOLDEN"/>
    <s v="Central Mass"/>
    <x v="22"/>
    <s v=""/>
    <s v="Active"/>
    <s v=""/>
    <d v="2022-03-19T00:00:00"/>
    <s v="2022"/>
    <n v="1"/>
    <d v="2022-05-17T00:00:00"/>
    <d v="2022-07-16T00:00:00"/>
    <d v="2024-06-30T00:00:00"/>
    <n v="775"/>
    <s v="100% STATE"/>
    <s v="NFA - Site Specific"/>
    <s v="NFA"/>
    <n v="0"/>
    <n v="1929800.37"/>
    <n v="533124.1"/>
    <n v="336115.39"/>
    <n v="125548.548"/>
    <n v="125548.548"/>
    <n v="125548.548"/>
    <n v="2055348.9180000001"/>
    <n v="658672.64799999993"/>
    <n v="0"/>
    <n v="0"/>
    <n v="0"/>
    <n v="0"/>
    <n v="0"/>
    <n v="210566.842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7"/>
    <x v="1"/>
  </r>
  <r>
    <s v="Construction"/>
    <n v="608815"/>
    <s v="117602"/>
    <s v="HOLDEN- RESURFACING AND RELATED WORK ON ROUTE 122A"/>
    <s v="3"/>
    <s v="BDBA, NHS, STIP"/>
    <s v=" "/>
    <x v="0"/>
    <x v="0"/>
    <s v="HOLDEN"/>
    <s v="Central Mass"/>
    <x v="22"/>
    <s v=""/>
    <s v="Active"/>
    <s v=""/>
    <d v="2022-03-19T00:00:00"/>
    <s v="2022"/>
    <n v="1"/>
    <d v="2022-05-17T00:00:00"/>
    <d v="2022-07-16T00:00:00"/>
    <d v="2024-06-30T00:00:00"/>
    <n v="775"/>
    <s v="FEDERAL AID"/>
    <s v="FA - Ntl. Hwy Perform. Prgm (NHPP) - NHS"/>
    <s v="NHPP"/>
    <n v="0.8"/>
    <n v="478112.09"/>
    <n v="381.25"/>
    <n v="2405964.98"/>
    <n v="1682451.452"/>
    <n v="1682451.452"/>
    <n v="1682451.452"/>
    <n v="2160563.5419999999"/>
    <n v="1682832.702"/>
    <n v="0"/>
    <n v="0"/>
    <n v="0"/>
    <n v="0"/>
    <n v="0"/>
    <n v="723513.52800000005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7"/>
    <x v="0"/>
  </r>
  <r>
    <s v="Design"/>
    <n v="608816"/>
    <s v=""/>
    <s v="LOWELL- DRACUT- METHUEN- RESURFACING AND RELATED WORK ON ROUTE 110"/>
    <s v="4"/>
    <s v="M-Risk, NHS, STIP"/>
    <s v=" "/>
    <x v="0"/>
    <x v="0"/>
    <s v="DRACUT - LOWELL - METHUEN"/>
    <s v="Northern Middlesex"/>
    <x v="22"/>
    <s v=""/>
    <s v="Design"/>
    <s v="100C"/>
    <d v="2024-05-04T00:00:00"/>
    <s v="2024"/>
    <n v="0"/>
    <d v="2024-10-01T00:00:00"/>
    <d v="2024-11-30T00:00:00"/>
    <d v="2028-02-26T00:00:00"/>
    <n v="1243"/>
    <s v="100% STATE"/>
    <s v="NFA - Site Specific"/>
    <s v="NFA"/>
    <n v="0"/>
    <n v="0"/>
    <n v="0"/>
    <n v="181729.64"/>
    <n v="0"/>
    <n v="181729.64"/>
    <n v="0"/>
    <n v="0"/>
    <n v="0"/>
    <n v="36345.928"/>
    <n v="54518.892"/>
    <n v="54518.892"/>
    <n v="36345.928"/>
    <n v="0"/>
    <n v="0"/>
    <n v="0"/>
    <n v="0"/>
    <s v="    "/>
    <s v="    "/>
    <s v="Yes"/>
    <s v="46.5"/>
    <s v="MassDOT"/>
    <s v="HWY"/>
    <n v="2"/>
    <s v="No"/>
    <s v="Highway | Non-Interstate Pavement"/>
    <s v="1 | Reliability"/>
    <s v="T069"/>
    <d v="2024-03-04T06:31:47"/>
    <x v="8"/>
    <x v="1"/>
  </r>
  <r>
    <s v="Design"/>
    <n v="608816"/>
    <s v=""/>
    <s v="LOWELL- DRACUT- METHUEN- RESURFACING AND RELATED WORK ON ROUTE 110"/>
    <s v="4"/>
    <s v="M-Risk, NHS, STIP"/>
    <s v=" "/>
    <x v="0"/>
    <x v="0"/>
    <s v="DRACUT - LOWELL - METHUEN"/>
    <s v="Northern Middlesex"/>
    <x v="22"/>
    <s v=""/>
    <s v="Design"/>
    <s v="100C"/>
    <d v="2024-05-04T00:00:00"/>
    <s v="2024"/>
    <n v="0"/>
    <d v="2024-10-01T00:00:00"/>
    <d v="2024-11-30T00:00:00"/>
    <d v="2028-02-26T00:00:00"/>
    <n v="1243"/>
    <s v="FEDERAL AID"/>
    <s v="FA - Ntl. Hwy Perform. Prgm (NHPP) - NHS"/>
    <s v="NHPP"/>
    <n v="0.8"/>
    <n v="0"/>
    <n v="0"/>
    <n v="17457080.7172"/>
    <n v="0"/>
    <n v="17457080.7172"/>
    <n v="0"/>
    <n v="0"/>
    <n v="0"/>
    <n v="3491416.1433999999"/>
    <n v="5237124.2152000004"/>
    <n v="5237124.2152000004"/>
    <n v="3491416.1433999999"/>
    <n v="0"/>
    <n v="0"/>
    <n v="0"/>
    <n v="0"/>
    <s v="    "/>
    <s v="    "/>
    <s v="Yes"/>
    <s v="46.5"/>
    <s v="MassDOT"/>
    <s v="HWY"/>
    <n v="2"/>
    <s v="No"/>
    <s v="Highway | Non-Interstate Pavement"/>
    <s v="1 | Reliability"/>
    <s v="T069"/>
    <d v="2024-03-04T06:31:47"/>
    <x v="8"/>
    <x v="0"/>
  </r>
  <r>
    <s v="Complete"/>
    <n v="608817"/>
    <s v="114228"/>
    <s v="SALEM- LYNN- RESURFACING AND RELATED WORK ON ROUTE 107"/>
    <s v="4"/>
    <s v="NHS, STIP"/>
    <s v=" "/>
    <x v="0"/>
    <x v="0"/>
    <s v="LYNN - SALEM"/>
    <s v="Boston Region"/>
    <x v="22"/>
    <s v=""/>
    <s v="Full Beneficial Use"/>
    <s v=""/>
    <d v="2021-03-27T00:00:00"/>
    <s v="2021"/>
    <n v="1"/>
    <d v="2021-06-02T00:00:00"/>
    <d v="2021-08-01T00:00:00"/>
    <d v="2022-11-22T00:00:00"/>
    <n v="538"/>
    <s v="FEDERAL AID"/>
    <s v="FA - Ntl. Hwy Perform. Prgm (NHPP) - NHS"/>
    <s v="NHPP"/>
    <n v="0.8"/>
    <n v="1531108.32"/>
    <n v="74744"/>
    <n v="134448.07999999999"/>
    <n v="0"/>
    <n v="0"/>
    <n v="0"/>
    <n v="1531108.32"/>
    <n v="7474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0"/>
  </r>
  <r>
    <s v="Complete"/>
    <n v="608817"/>
    <s v="114228"/>
    <s v="SALEM- LYNN- RESURFACING AND RELATED WORK ON ROUTE 107"/>
    <s v="4"/>
    <s v="NHS, STIP"/>
    <s v=" "/>
    <x v="0"/>
    <x v="0"/>
    <s v="LYNN - SALEM"/>
    <s v="Boston Region"/>
    <x v="22"/>
    <s v=""/>
    <s v="Full Beneficial Use"/>
    <s v=""/>
    <d v="2021-03-27T00:00:00"/>
    <s v="2021"/>
    <n v="1"/>
    <d v="2021-06-02T00:00:00"/>
    <d v="2021-08-01T00:00:00"/>
    <d v="2022-11-22T00:00:00"/>
    <n v="538"/>
    <s v="100% STATE"/>
    <s v="NFA - NHS Non-Interstate Paving"/>
    <s v="NFA"/>
    <n v="0"/>
    <n v="1849169.59"/>
    <n v="0"/>
    <n v="532111.91"/>
    <n v="0"/>
    <n v="0"/>
    <n v="0"/>
    <n v="1849169.5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1"/>
  </r>
  <r>
    <s v="Construction"/>
    <n v="608818"/>
    <s v="122001"/>
    <s v="DANVERS- MIDDLETON- RESURFACING AND RELATED WORK ON ROUTE 114"/>
    <s v="4"/>
    <s v="NHS, STIP"/>
    <s v=" "/>
    <x v="0"/>
    <x v="0"/>
    <s v="DANVERS - MIDDLETON"/>
    <s v="Boston Region"/>
    <x v="22"/>
    <s v=""/>
    <s v="Active"/>
    <s v=""/>
    <d v="2023-05-06T00:00:00"/>
    <s v="2023"/>
    <n v="1"/>
    <d v="2023-07-03T00:00:00"/>
    <d v="2023-09-01T00:00:00"/>
    <d v="2025-05-16T00:00:00"/>
    <n v="683"/>
    <s v="100% STATE"/>
    <s v="NFA - Site Specific"/>
    <s v="NFA"/>
    <n v="0"/>
    <n v="0"/>
    <n v="0"/>
    <n v="95574.5"/>
    <n v="86544.410300000003"/>
    <n v="86544.410300000003"/>
    <n v="20815.776399999999"/>
    <n v="20815.776399999999"/>
    <n v="20815.776399999999"/>
    <n v="65728.633900000001"/>
    <n v="0"/>
    <n v="0"/>
    <n v="0"/>
    <n v="0"/>
    <n v="9030.0897000000004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1"/>
  </r>
  <r>
    <s v="Construction"/>
    <n v="608818"/>
    <s v="122001"/>
    <s v="DANVERS- MIDDLETON- RESURFACING AND RELATED WORK ON ROUTE 114"/>
    <s v="4"/>
    <s v="NHS, STIP"/>
    <s v=" "/>
    <x v="0"/>
    <x v="0"/>
    <s v="DANVERS - MIDDLETON"/>
    <s v="Boston Region"/>
    <x v="22"/>
    <s v=""/>
    <s v="Active"/>
    <s v=""/>
    <d v="2023-05-06T00:00:00"/>
    <s v="2023"/>
    <n v="1"/>
    <d v="2023-07-03T00:00:00"/>
    <d v="2023-09-01T00:00:00"/>
    <d v="2025-05-16T00:00:00"/>
    <n v="683"/>
    <s v="FEDERAL AID"/>
    <s v="FA - Ntl. Hwy Perform. Prgm (NHPP) - NHS"/>
    <s v="NHPP"/>
    <n v="0.8"/>
    <n v="124663.18"/>
    <n v="124663.18"/>
    <n v="4813371.7699999996"/>
    <n v="4133455.5896999999"/>
    <n v="4133455.5896999999"/>
    <n v="994184.22360000003"/>
    <n v="1118847.4036000001"/>
    <n v="1118847.4036000001"/>
    <n v="3139271.3661000002"/>
    <n v="0"/>
    <n v="0"/>
    <n v="0"/>
    <n v="0"/>
    <n v="679916.1803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0"/>
  </r>
  <r>
    <s v="Design"/>
    <n v="608819"/>
    <s v=""/>
    <s v="BARNSTABLE- RESURFACING AND RELATED WORK ON ROUTE 6"/>
    <s v="5"/>
    <s v="STIP"/>
    <s v=" "/>
    <x v="0"/>
    <x v="0"/>
    <s v="BARNSTABLE"/>
    <s v="Cape Cod"/>
    <x v="22"/>
    <s v=""/>
    <s v="Design"/>
    <s v="PRCApprove"/>
    <d v="2026-02-14T00:00:00"/>
    <s v="2026"/>
    <n v="0"/>
    <d v="2026-07-14T00:00:00"/>
    <d v="2026-09-12T00:00:00"/>
    <d v="2028-01-12T00:00:00"/>
    <n v="547"/>
    <s v="FEDERAL AID"/>
    <s v="FA - Ntl. Hwy Perform. Prgm (NHPP) - NHS"/>
    <s v="NHPP"/>
    <n v="0.8"/>
    <n v="0"/>
    <n v="0"/>
    <n v="50160000"/>
    <n v="0"/>
    <n v="50160000"/>
    <n v="0"/>
    <n v="0"/>
    <n v="0"/>
    <n v="0"/>
    <n v="0"/>
    <n v="29505882.352899998"/>
    <n v="20654117.647100002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11"/>
    <x v="0"/>
  </r>
  <r>
    <s v="Construction"/>
    <n v="608820"/>
    <s v="111312"/>
    <s v="RAYNHAM- BRIDGEWATER- WEST BRIDGEWATER- BROCKTON- PAVEMENT PRESERVATION AND RELATED WORK ON ROUTE 24"/>
    <s v="5"/>
    <s v="NHS, STIP"/>
    <s v=" "/>
    <x v="0"/>
    <x v="0"/>
    <s v="BRIDGEWATER - BROCKTON - RAYNHAM - WEST BRIDGEWATER"/>
    <s v="Old Colony, Southeastern Mass"/>
    <x v="22"/>
    <s v=""/>
    <s v="Active"/>
    <s v=""/>
    <d v="2020-05-09T00:00:00"/>
    <s v="2020"/>
    <n v="1"/>
    <d v="2020-09-17T00:00:00"/>
    <d v="2020-11-16T00:00:00"/>
    <d v="2023-10-13T00:00:00"/>
    <n v="1121"/>
    <s v="100% STATE"/>
    <s v="NFA - Site Specific"/>
    <s v="NFA"/>
    <n v="0"/>
    <n v="58088.4"/>
    <n v="57582.400000000001"/>
    <n v="217907.6"/>
    <n v="19.241599999999998"/>
    <n v="19.241599999999998"/>
    <n v="19.241599999999998"/>
    <n v="58107.641600000003"/>
    <n v="57601.641600000003"/>
    <n v="0"/>
    <n v="0"/>
    <n v="0"/>
    <n v="0"/>
    <n v="0"/>
    <n v="217888.3584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08820"/>
    <s v="111312"/>
    <s v="RAYNHAM- BRIDGEWATER- WEST BRIDGEWATER- BROCKTON- PAVEMENT PRESERVATION AND RELATED WORK ON ROUTE 24"/>
    <s v="5"/>
    <s v="NHS, STIP"/>
    <s v=" "/>
    <x v="0"/>
    <x v="0"/>
    <s v="BRIDGEWATER - BROCKTON - RAYNHAM - WEST BRIDGEWATER"/>
    <s v="Old Colony, Southeastern Mass"/>
    <x v="22"/>
    <s v=""/>
    <s v="Active"/>
    <s v=""/>
    <d v="2020-05-09T00:00:00"/>
    <s v="2020"/>
    <n v="1"/>
    <d v="2020-09-17T00:00:00"/>
    <d v="2020-11-16T00:00:00"/>
    <d v="2023-10-13T00:00:00"/>
    <n v="1121"/>
    <s v="FEDERAL AID"/>
    <s v="FA - Ntl. Hwy Perform. Prgm (NHPP) - NHS"/>
    <s v="NHPP"/>
    <n v="0.8"/>
    <n v="17862787.98"/>
    <n v="2230926.59"/>
    <n v="167984.93"/>
    <n v="16980.758399999999"/>
    <n v="16980.758399999999"/>
    <n v="16980.758399999999"/>
    <n v="17879768.738400001"/>
    <n v="2247907.3484"/>
    <n v="0"/>
    <n v="0"/>
    <n v="0"/>
    <n v="0"/>
    <n v="0"/>
    <n v="151004.1716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0"/>
  </r>
  <r>
    <s v="Complete"/>
    <n v="608824"/>
    <s v="107202"/>
    <s v="ATTLEBORO- PAVEMENT PRESERVATION AND RELATED WORK ON I-95"/>
    <s v="5"/>
    <s v="IM, STIP"/>
    <s v=" "/>
    <x v="0"/>
    <x v="0"/>
    <s v="ATTLEBORO"/>
    <s v="Southeastern Mass"/>
    <x v="9"/>
    <s v=""/>
    <s v="Full Beneficial Use"/>
    <s v=""/>
    <d v="2019-03-09T00:00:00"/>
    <s v="2019"/>
    <n v="1"/>
    <d v="2019-08-14T00:00:00"/>
    <d v="2019-10-13T00:00:00"/>
    <d v="2022-07-03T00:00:00"/>
    <n v="1054"/>
    <s v="100% STATE"/>
    <s v="NFA - Site Specific"/>
    <s v="NFA"/>
    <n v="0"/>
    <n v="94362.84"/>
    <n v="0"/>
    <n v="129633.86"/>
    <n v="7586.8842999999997"/>
    <n v="7586.8842999999997"/>
    <n v="7586.8842999999997"/>
    <n v="101949.7243"/>
    <n v="7586.8842999999997"/>
    <n v="0"/>
    <n v="0"/>
    <n v="0"/>
    <n v="0"/>
    <n v="0"/>
    <n v="122046.9757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1"/>
  </r>
  <r>
    <s v="Complete"/>
    <n v="608824"/>
    <s v="107202"/>
    <s v="ATTLEBORO- PAVEMENT PRESERVATION AND RELATED WORK ON I-95"/>
    <s v="5"/>
    <s v="IM, STIP"/>
    <s v=" "/>
    <x v="0"/>
    <x v="0"/>
    <s v="ATTLEBORO"/>
    <s v="Southeastern Mass"/>
    <x v="9"/>
    <s v=""/>
    <s v="Full Beneficial Use"/>
    <s v=""/>
    <d v="2019-03-09T00:00:00"/>
    <s v="2019"/>
    <n v="1"/>
    <d v="2019-08-14T00:00:00"/>
    <d v="2019-10-13T00:00:00"/>
    <d v="2022-07-03T00:00:00"/>
    <n v="1054"/>
    <s v="FEDERAL AID"/>
    <s v="FA - Ntl. Hwy Perform. Prgm (NHPP) - Interstate Maintenance"/>
    <s v="NHPP"/>
    <n v="0.9"/>
    <n v="12243236.08"/>
    <n v="34841.19"/>
    <n v="410688.26"/>
    <n v="274865.50569999998"/>
    <n v="274865.50569999998"/>
    <n v="274865.50569999998"/>
    <n v="12518101.5857"/>
    <n v="309706.69569999998"/>
    <n v="0"/>
    <n v="0"/>
    <n v="0"/>
    <n v="0"/>
    <n v="0"/>
    <n v="135822.7543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0"/>
  </r>
  <r>
    <s v="Design"/>
    <n v="608827"/>
    <s v=""/>
    <s v="NORTH ATTLEBOROUGH- ATTLEBORO- INTERSTATE MAINTENANCE AND RELATED WORK ON I-295"/>
    <s v="5"/>
    <s v="STIP"/>
    <s v=" "/>
    <x v="0"/>
    <x v="0"/>
    <s v="ATTLEBORO - NORTH ATTLEBOROUGH"/>
    <s v="Southeastern Mass"/>
    <x v="9"/>
    <s v=""/>
    <s v="Design"/>
    <s v="75C"/>
    <d v="2027-02-20T00:00:00"/>
    <s v="2027"/>
    <n v="0"/>
    <d v="2027-07-20T00:00:00"/>
    <d v="2027-09-18T00:00:00"/>
    <d v="2029-09-07T00:00:00"/>
    <n v="780"/>
    <s v="100% STATE"/>
    <s v="NFA - Site Specific"/>
    <s v="NFA"/>
    <n v="0"/>
    <n v="0"/>
    <n v="0"/>
    <n v="197915.05"/>
    <n v="0"/>
    <n v="174165.24400000001"/>
    <n v="0"/>
    <n v="0"/>
    <n v="0"/>
    <n v="0"/>
    <n v="0"/>
    <n v="0"/>
    <n v="79166.02"/>
    <n v="94999.224000000002"/>
    <n v="23749.806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1"/>
  </r>
  <r>
    <s v="Design"/>
    <n v="608827"/>
    <s v=""/>
    <s v="NORTH ATTLEBOROUGH- ATTLEBORO- INTERSTATE MAINTENANCE AND RELATED WORK ON I-295"/>
    <s v="5"/>
    <s v="STIP"/>
    <s v=" "/>
    <x v="0"/>
    <x v="0"/>
    <s v="ATTLEBORO - NORTH ATTLEBOROUGH"/>
    <s v="Southeastern Mass"/>
    <x v="9"/>
    <s v=""/>
    <s v="Design"/>
    <s v="75C"/>
    <d v="2027-02-20T00:00:00"/>
    <s v="2027"/>
    <n v="0"/>
    <d v="2027-07-20T00:00:00"/>
    <d v="2027-09-18T00:00:00"/>
    <d v="2029-09-07T00:00:00"/>
    <n v="780"/>
    <s v="FEDERAL AID"/>
    <s v="FA - Ntl. Hwy Perform. Prgm (NHPP) - Interstate Maintenance"/>
    <s v="NHPP"/>
    <n v="0.9"/>
    <n v="0"/>
    <n v="0"/>
    <n v="11066512.075999999"/>
    <n v="0"/>
    <n v="9738530.6269000005"/>
    <n v="0"/>
    <n v="0"/>
    <n v="0"/>
    <n v="0"/>
    <n v="0"/>
    <n v="0"/>
    <n v="4426604.8304000003"/>
    <n v="5311925.7965000002"/>
    <n v="1327981.4491000001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0"/>
  </r>
  <r>
    <s v="Construction"/>
    <n v="608829"/>
    <s v="114657"/>
    <s v="STOUGHTON- IMPROVEMENTS AT RICHARD L. WILKINS ELEMENTARY SCHOOL (SRTS)"/>
    <s v="5"/>
    <s v="BDBA, SRTS, STIP"/>
    <s v=" "/>
    <x v="0"/>
    <x v="0"/>
    <s v="STOUGHTON"/>
    <s v="Old Colony"/>
    <x v="8"/>
    <s v=""/>
    <s v="Active"/>
    <s v=""/>
    <d v="2021-05-29T00:00:00"/>
    <s v="2021"/>
    <n v="1"/>
    <d v="2021-07-30T00:00:00"/>
    <d v="2021-09-28T00:00:00"/>
    <d v="2024-04-01T00:00:00"/>
    <n v="976"/>
    <s v="100% STATE"/>
    <s v="NFA - Site Specific"/>
    <s v="NFA"/>
    <n v="0"/>
    <n v="19530.04"/>
    <n v="2235.2399999999998"/>
    <n v="26204.959999999999"/>
    <n v="25043.277099999999"/>
    <n v="25043.277099999999"/>
    <n v="17329.8688"/>
    <n v="36859.908799999997"/>
    <n v="19565.108800000002"/>
    <n v="7713.4083000000001"/>
    <n v="0"/>
    <n v="0"/>
    <n v="0"/>
    <n v="0"/>
    <n v="1161.6829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4"/>
    <x v="1"/>
  </r>
  <r>
    <s v="Construction"/>
    <n v="608829"/>
    <s v="114657"/>
    <s v="STOUGHTON- IMPROVEMENTS AT RICHARD L. WILKINS ELEMENTARY SCHOOL (SRTS)"/>
    <s v="5"/>
    <s v="BDBA, SRTS, STIP"/>
    <s v=" "/>
    <x v="0"/>
    <x v="0"/>
    <s v="STOUGHTON"/>
    <s v="Old Colony"/>
    <x v="8"/>
    <s v=""/>
    <s v="Active"/>
    <s v=""/>
    <d v="2021-05-29T00:00:00"/>
    <s v="2021"/>
    <n v="1"/>
    <d v="2021-07-30T00:00:00"/>
    <d v="2021-09-28T00:00:00"/>
    <d v="2024-04-01T00:00:00"/>
    <n v="976"/>
    <s v="FEDERAL AID"/>
    <s v="FA - Trans. Alternative Prgm (TAP)"/>
    <s v="TAP"/>
    <n v="0.8"/>
    <n v="1692651.5"/>
    <n v="221974.12"/>
    <n v="1275098.9099999999"/>
    <n v="1124295.6129000001"/>
    <n v="1124295.6129000001"/>
    <n v="778009.02119999996"/>
    <n v="2470660.5211999998"/>
    <n v="999983.14119999995"/>
    <n v="346286.59169999999"/>
    <n v="0"/>
    <n v="0"/>
    <n v="0"/>
    <n v="0"/>
    <n v="150803.2971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4"/>
    <x v="0"/>
  </r>
  <r>
    <s v="Complete"/>
    <n v="608830"/>
    <s v="118621"/>
    <s v="WESTFORD- BRIDGE REHABILITATION BEAVER BROOK ROAD OVER BEAVER BROOK (W-26-014)"/>
    <s v="3"/>
    <s v="BDBA, STIP"/>
    <s v=" "/>
    <x v="0"/>
    <x v="0"/>
    <s v="WESTFORD"/>
    <s v="Northern Middlesex"/>
    <x v="1"/>
    <s v="Bridge Repair &amp; Replacement"/>
    <s v="Full Beneficial Use"/>
    <s v=""/>
    <d v="2022-06-18T00:00:00"/>
    <s v="2022"/>
    <n v="1"/>
    <d v="2022-08-17T00:00:00"/>
    <d v="2022-10-16T00:00:00"/>
    <d v="2024-05-16T00:00:00"/>
    <n v="638"/>
    <s v="100% STATE"/>
    <s v="NFA - Site Specific"/>
    <s v="NFA"/>
    <n v="0"/>
    <n v="0"/>
    <n v="0"/>
    <n v="19500"/>
    <n v="0"/>
    <n v="19500"/>
    <n v="19500"/>
    <n v="19500"/>
    <n v="19500"/>
    <n v="0"/>
    <n v="0"/>
    <n v="0"/>
    <n v="0"/>
    <n v="0"/>
    <n v="0"/>
    <n v="0"/>
    <n v="0"/>
    <s v="    "/>
    <s v="    "/>
    <s v="Yes"/>
    <s v="28"/>
    <s v="Municipal"/>
    <s v="HWY"/>
    <n v="2"/>
    <s v="No"/>
    <s v="Highway | Bridge"/>
    <s v="1 | Reliability"/>
    <s v="T070"/>
    <d v="2024-03-04T06:31:47"/>
    <x v="8"/>
    <x v="1"/>
  </r>
  <r>
    <s v="Complete"/>
    <n v="608830"/>
    <s v="118621"/>
    <s v="WESTFORD- BRIDGE REHABILITATION BEAVER BROOK ROAD OVER BEAVER BROOK (W-26-014)"/>
    <s v="3"/>
    <s v="BDBA, STIP"/>
    <s v=" "/>
    <x v="0"/>
    <x v="0"/>
    <s v="WESTFORD"/>
    <s v="Northern Middlesex"/>
    <x v="1"/>
    <s v="Bridge Repair &amp; Replacement"/>
    <s v="Full Beneficial Use"/>
    <s v=""/>
    <d v="2022-06-18T00:00:00"/>
    <s v="2022"/>
    <n v="1"/>
    <d v="2022-08-17T00:00:00"/>
    <d v="2022-10-16T00:00:00"/>
    <d v="2024-05-16T00:00:00"/>
    <n v="638"/>
    <s v="FEDERAL AID"/>
    <s v="FA - Surface Trans. Block Grant (STBG) - Off System Bridge"/>
    <s v="STBG"/>
    <n v="0.8"/>
    <n v="2697015.56"/>
    <n v="1362130.42"/>
    <n v="215441.44"/>
    <n v="0"/>
    <n v="215441.44"/>
    <n v="215441.44"/>
    <n v="2912457"/>
    <n v="1577571.8599999999"/>
    <n v="0"/>
    <n v="0"/>
    <n v="0"/>
    <n v="0"/>
    <n v="0"/>
    <n v="0"/>
    <n v="0"/>
    <n v="0"/>
    <s v="    "/>
    <s v="    "/>
    <s v="Yes"/>
    <s v="28"/>
    <s v="Municipal"/>
    <s v="HWY"/>
    <n v="2"/>
    <s v="No"/>
    <s v="Highway | Bridge"/>
    <s v="1 | Reliability"/>
    <s v="T070"/>
    <d v="2024-03-04T06:31:47"/>
    <x v="8"/>
    <x v="0"/>
  </r>
  <r>
    <s v="Construction"/>
    <n v="608835"/>
    <s v="111660"/>
    <s v="MEDFORD- IMPROVEMENTS AT BROOKS ELEMENTARY SCHOOL (SRTS)"/>
    <s v="4"/>
    <s v="SRTS, STIP"/>
    <s v=" "/>
    <x v="0"/>
    <x v="0"/>
    <s v="MEDFORD"/>
    <s v="Boston Region"/>
    <x v="8"/>
    <s v=""/>
    <s v="Active"/>
    <s v=""/>
    <d v="2020-06-20T00:00:00"/>
    <s v="2020"/>
    <n v="1"/>
    <d v="2020-08-24T00:00:00"/>
    <d v="2020-10-23T00:00:00"/>
    <d v="2021-11-07T00:00:00"/>
    <n v="440"/>
    <s v="100% STATE"/>
    <s v="NFA - Site Specific"/>
    <s v="NFA"/>
    <n v="0"/>
    <n v="8648.5"/>
    <n v="0"/>
    <n v="0"/>
    <n v="0"/>
    <n v="0"/>
    <n v="0"/>
    <n v="8648.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"/>
    <x v="1"/>
  </r>
  <r>
    <s v="Construction"/>
    <n v="608835"/>
    <s v="111660"/>
    <s v="MEDFORD- IMPROVEMENTS AT BROOKS ELEMENTARY SCHOOL (SRTS)"/>
    <s v="4"/>
    <s v="SRTS, STIP"/>
    <s v=" "/>
    <x v="0"/>
    <x v="0"/>
    <s v="MEDFORD"/>
    <s v="Boston Region"/>
    <x v="8"/>
    <s v=""/>
    <s v="Active"/>
    <s v=""/>
    <d v="2020-06-20T00:00:00"/>
    <s v="2020"/>
    <n v="1"/>
    <d v="2020-08-24T00:00:00"/>
    <d v="2020-10-23T00:00:00"/>
    <d v="2021-11-07T00:00:00"/>
    <n v="440"/>
    <s v="FEDERAL AID"/>
    <s v="FA - Trans. Alternative Prgm (TAP)"/>
    <s v="TAP"/>
    <n v="0.8"/>
    <n v="775183.1"/>
    <n v="0"/>
    <n v="0"/>
    <n v="0"/>
    <n v="0"/>
    <n v="0"/>
    <n v="775183.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"/>
    <x v="0"/>
  </r>
  <r>
    <s v="Complete"/>
    <n v="608836"/>
    <s v="114939"/>
    <s v="FRAMINGHAM- DRAINAGE IMPROVEMENTS ON ROUTE 9 AT ROUTE 126 INTERCHANGE AND SALT SHED DEMOLITION"/>
    <s v="3"/>
    <s v="NFA MT, STIP-AI"/>
    <s v=" "/>
    <x v="1"/>
    <x v="0"/>
    <s v="FRAMINGHAM"/>
    <s v="Boston Region"/>
    <x v="23"/>
    <s v=""/>
    <s v="Full Beneficial Use"/>
    <s v=""/>
    <d v="2021-06-26T00:00:00"/>
    <s v="2021"/>
    <n v="1"/>
    <d v="2021-10-04T00:00:00"/>
    <d v="2021-12-03T00:00:00"/>
    <d v="2023-06-26T00:00:00"/>
    <n v="630"/>
    <s v="100% STATE"/>
    <s v="NFA - Site Specific"/>
    <s v="NFA"/>
    <n v="0"/>
    <n v="1426847.46"/>
    <n v="64936.09"/>
    <n v="69861.91"/>
    <n v="26656.032500000001"/>
    <n v="26656.032500000001"/>
    <n v="26656.032500000001"/>
    <n v="1453503.4924999999"/>
    <n v="91592.122499999998"/>
    <n v="0"/>
    <n v="0"/>
    <n v="0"/>
    <n v="0"/>
    <n v="0"/>
    <n v="43205.877500000002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"/>
    <x v="1"/>
  </r>
  <r>
    <s v="Complete"/>
    <n v="608836"/>
    <s v="114939"/>
    <s v="FRAMINGHAM- DRAINAGE IMPROVEMENTS ON ROUTE 9 AT ROUTE 126 INTERCHANGE AND SALT SHED DEMOLITION"/>
    <s v="3"/>
    <s v="NFA MT, STIP-AI"/>
    <s v=" "/>
    <x v="1"/>
    <x v="0"/>
    <s v="FRAMINGHAM"/>
    <s v="Boston Region"/>
    <x v="23"/>
    <s v=""/>
    <s v="Full Beneficial Use"/>
    <s v=""/>
    <d v="2021-06-26T00:00:00"/>
    <s v="2021"/>
    <n v="1"/>
    <d v="2021-10-04T00:00:00"/>
    <d v="2021-12-03T00:00:00"/>
    <d v="2023-06-26T00:00:00"/>
    <n v="630"/>
    <s v="FEDERAL AID"/>
    <s v="FA - Surface Trans. Block Grant (STBG)"/>
    <s v="STBG"/>
    <n v="0.8"/>
    <n v="2099664.11"/>
    <n v="122008.89"/>
    <n v="93208.01"/>
    <n v="28343.967499999999"/>
    <n v="28343.967499999999"/>
    <n v="28343.967499999999"/>
    <n v="2128008.0775000001"/>
    <n v="150352.85749999998"/>
    <n v="0"/>
    <n v="0"/>
    <n v="0"/>
    <n v="0"/>
    <n v="0"/>
    <n v="64864.042500000003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"/>
    <x v="0"/>
  </r>
  <r>
    <s v="Construction"/>
    <n v="608837"/>
    <s v="118547"/>
    <s v="CHICOPEE- HOLYOKE- BRIDGE PRESERVATION ALONG I-391"/>
    <s v="2"/>
    <s v="BDBA, STIP"/>
    <s v=" "/>
    <x v="0"/>
    <x v="0"/>
    <s v="CHICOPEE - HOLYOKE"/>
    <s v="Pioneer Valley"/>
    <x v="14"/>
    <s v=""/>
    <s v="Active"/>
    <s v=""/>
    <d v="2022-06-11T00:00:00"/>
    <s v="2022"/>
    <n v="1"/>
    <d v="2022-08-23T00:00:00"/>
    <d v="2022-10-22T00:00:00"/>
    <d v="2024-07-04T00:00:00"/>
    <n v="681"/>
    <s v="100% STATE"/>
    <s v="NFA - Site Specific"/>
    <s v="NFA"/>
    <n v="0"/>
    <n v="0"/>
    <n v="0"/>
    <n v="123459"/>
    <n v="59237.4375"/>
    <n v="59237.437599999997"/>
    <n v="53109.426800000001"/>
    <n v="53109.426800000001"/>
    <n v="53109.426800000001"/>
    <n v="6128.0108"/>
    <n v="0"/>
    <n v="0"/>
    <n v="0"/>
    <n v="0"/>
    <n v="64221.562400000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Construction"/>
    <n v="608837"/>
    <s v="118547"/>
    <s v="CHICOPEE- HOLYOKE- BRIDGE PRESERVATION ALONG I-391"/>
    <s v="2"/>
    <s v="BDBA, STIP"/>
    <s v=" "/>
    <x v="0"/>
    <x v="0"/>
    <s v="CHICOPEE - HOLYOKE"/>
    <s v="Pioneer Valley"/>
    <x v="14"/>
    <s v=""/>
    <s v="Active"/>
    <s v=""/>
    <d v="2022-06-11T00:00:00"/>
    <s v="2022"/>
    <n v="1"/>
    <d v="2022-08-23T00:00:00"/>
    <d v="2022-10-22T00:00:00"/>
    <d v="2024-07-04T00:00:00"/>
    <n v="681"/>
    <s v="FEDERAL AID"/>
    <s v="FA - Ntl. Hwy Perform. Prgm (NHPP) - On-System Bridge"/>
    <s v="NHPP"/>
    <n v="0.8"/>
    <n v="6071233.3799999999"/>
    <n v="4083615.65"/>
    <n v="3335542.12"/>
    <n v="2840762.5625"/>
    <n v="2840762.5624000002"/>
    <n v="2546890.5732"/>
    <n v="8618123.9531999994"/>
    <n v="6630506.2231999999"/>
    <n v="293871.98920000001"/>
    <n v="0"/>
    <n v="0"/>
    <n v="0"/>
    <n v="0"/>
    <n v="494779.5576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Design"/>
    <n v="608846"/>
    <s v=""/>
    <s v="MONSON- BRIDGE REPLACEMENT, M-27-015, OLD WALES ROAD OVER CONANT BROOK"/>
    <s v="2"/>
    <s v="BR OFF, STIP"/>
    <s v=" "/>
    <x v="0"/>
    <x v="0"/>
    <s v="MONSON"/>
    <s v="Pioneer Valley"/>
    <x v="1"/>
    <s v="Bridge Repair &amp; Replacement"/>
    <s v="Design"/>
    <s v="FINAL"/>
    <d v="2024-04-27T00:00:00"/>
    <s v="2024"/>
    <n v="0"/>
    <d v="2024-09-24T00:00:00"/>
    <d v="2024-11-23T00:00:00"/>
    <d v="2026-11-14T00:00:00"/>
    <n v="781"/>
    <s v="100% STATE"/>
    <s v="NFA - Site Specific"/>
    <s v="NFA"/>
    <n v="0"/>
    <n v="0"/>
    <n v="0"/>
    <n v="15876"/>
    <n v="0"/>
    <n v="15876"/>
    <n v="0"/>
    <n v="0"/>
    <n v="0"/>
    <n v="5080.32"/>
    <n v="7620.48"/>
    <n v="3175.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08846"/>
    <s v=""/>
    <s v="MONSON- BRIDGE REPLACEMENT, M-27-015, OLD WALES ROAD OVER CONANT BROOK"/>
    <s v="2"/>
    <s v="BR OFF, STIP"/>
    <s v=" "/>
    <x v="0"/>
    <x v="0"/>
    <s v="MONSON"/>
    <s v="Pioneer Valley"/>
    <x v="1"/>
    <s v="Bridge Repair &amp; Replacement"/>
    <s v="Design"/>
    <s v="FINAL"/>
    <d v="2024-04-27T00:00:00"/>
    <s v="2024"/>
    <n v="0"/>
    <d v="2024-09-24T00:00:00"/>
    <d v="2024-11-23T00:00:00"/>
    <d v="2026-11-14T00:00:00"/>
    <n v="781"/>
    <s v="FEDERAL AID"/>
    <s v="FA - Surface Trans. Block Grant (STBG) - Off System Bridge"/>
    <s v="STBG"/>
    <n v="0.8"/>
    <n v="0"/>
    <n v="0"/>
    <n v="4116645.1373000001"/>
    <n v="0"/>
    <n v="4116645.1373000001"/>
    <n v="0"/>
    <n v="0"/>
    <n v="0"/>
    <n v="1317326.4439000001"/>
    <n v="1975989.6658999999"/>
    <n v="823329.02749999997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nstruction"/>
    <n v="608847"/>
    <s v="122599"/>
    <s v="WALES- BRIDGE REPLACEMENT, W-02-002, HOLLAND ROAD OVER WALES BROOK"/>
    <s v="2"/>
    <s v="BR OFF, STIP"/>
    <s v=" "/>
    <x v="0"/>
    <x v="0"/>
    <s v="WALES"/>
    <s v="Pioneer Valley"/>
    <x v="1"/>
    <s v="Bridge Repair &amp; Replacement"/>
    <s v="Active"/>
    <s v=""/>
    <d v="2023-06-24T00:00:00"/>
    <s v="2023"/>
    <n v="1"/>
    <d v="2023-08-18T00:00:00"/>
    <d v="2023-10-17T00:00:00"/>
    <d v="2025-06-08T00:00:00"/>
    <n v="660"/>
    <s v="100% STATE"/>
    <s v="NFA - Site Specific"/>
    <s v="NFA"/>
    <n v="0"/>
    <n v="0"/>
    <n v="0"/>
    <n v="23963.45"/>
    <n v="22648.992200000001"/>
    <n v="22648.992200000001"/>
    <n v="10306.6037"/>
    <n v="10306.6037"/>
    <n v="10306.6037"/>
    <n v="12342.388499999999"/>
    <n v="0"/>
    <n v="0"/>
    <n v="0"/>
    <n v="0"/>
    <n v="1314.45779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Construction"/>
    <n v="608847"/>
    <s v="122599"/>
    <s v="WALES- BRIDGE REPLACEMENT, W-02-002, HOLLAND ROAD OVER WALES BROOK"/>
    <s v="2"/>
    <s v="BR OFF, STIP"/>
    <s v=" "/>
    <x v="0"/>
    <x v="0"/>
    <s v="WALES"/>
    <s v="Pioneer Valley"/>
    <x v="1"/>
    <s v="Bridge Repair &amp; Replacement"/>
    <s v="Active"/>
    <s v=""/>
    <d v="2023-06-24T00:00:00"/>
    <s v="2023"/>
    <n v="1"/>
    <d v="2023-08-18T00:00:00"/>
    <d v="2023-10-17T00:00:00"/>
    <d v="2025-06-08T00:00:00"/>
    <n v="660"/>
    <s v="FEDERAL AID"/>
    <s v="FA - Surface Trans. Block Grant (STBG) - Off System Bridge"/>
    <s v="STBG"/>
    <n v="0.8"/>
    <n v="11277"/>
    <n v="11277"/>
    <n v="3615769.64"/>
    <n v="3170351.0077999998"/>
    <n v="3170351.0077999998"/>
    <n v="1442693.3962999999"/>
    <n v="1453970.3962999999"/>
    <n v="1453970.3962999999"/>
    <n v="1727657.6115000001"/>
    <n v="0"/>
    <n v="0"/>
    <n v="0"/>
    <n v="0"/>
    <n v="445418.6321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Design"/>
    <n v="608849"/>
    <s v=""/>
    <s v="LEVERETT- BRIDGE REPLACEMENT, L-09-003, MILLERS ROAD OVER ROARING BROOK"/>
    <s v="2"/>
    <s v="BR OFF, M-Risk, STIP"/>
    <s v=" "/>
    <x v="0"/>
    <x v="0"/>
    <s v="LEVERETT"/>
    <s v="Franklin Region"/>
    <x v="1"/>
    <s v="Bridge Repair &amp; Replacement"/>
    <s v="Design"/>
    <s v="100C"/>
    <d v="2024-05-11T00:00:00"/>
    <s v="2024"/>
    <n v="0"/>
    <d v="2024-10-08T00:00:00"/>
    <d v="2024-12-07T00:00:00"/>
    <d v="2026-09-28T00:00:00"/>
    <n v="720"/>
    <s v="100% STATE"/>
    <s v="NFA - Site Specific"/>
    <s v="NFA"/>
    <n v="0"/>
    <n v="0"/>
    <n v="0"/>
    <n v="8880"/>
    <n v="0"/>
    <n v="8880"/>
    <n v="0"/>
    <n v="0"/>
    <n v="0"/>
    <n v="2825.4544999999998"/>
    <n v="4843.6364000000003"/>
    <n v="1210.909100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Design"/>
    <n v="608849"/>
    <s v=""/>
    <s v="LEVERETT- BRIDGE REPLACEMENT, L-09-003, MILLERS ROAD OVER ROARING BROOK"/>
    <s v="2"/>
    <s v="BR OFF, M-Risk, STIP"/>
    <s v=" "/>
    <x v="0"/>
    <x v="0"/>
    <s v="LEVERETT"/>
    <s v="Franklin Region"/>
    <x v="1"/>
    <s v="Bridge Repair &amp; Replacement"/>
    <s v="Design"/>
    <s v="100C"/>
    <d v="2024-05-11T00:00:00"/>
    <s v="2024"/>
    <n v="0"/>
    <d v="2024-10-08T00:00:00"/>
    <d v="2024-12-07T00:00:00"/>
    <d v="2026-09-28T00:00:00"/>
    <n v="720"/>
    <s v="FEDERAL AID"/>
    <s v="FA - Surface Trans. Block Grant (STBG) - Off System Bridge"/>
    <s v="STBG"/>
    <n v="0.8"/>
    <n v="0"/>
    <n v="0"/>
    <n v="3023299.7773000002"/>
    <n v="0"/>
    <n v="3023299.7774"/>
    <n v="0"/>
    <n v="0"/>
    <n v="0"/>
    <n v="961959.02009999997"/>
    <n v="1649072.6058"/>
    <n v="412268.15149999998"/>
    <n v="0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Complete"/>
    <n v="608850"/>
    <s v="118548"/>
    <s v="PETERSHAM- BRIDGE REPLACEMENT, P-08-002, GLEN VALLEY ROAD OVER EAST BRANCH OF SWIFT RIVER"/>
    <s v="2"/>
    <s v="BDBA, BR OFF, STIP"/>
    <s v=" "/>
    <x v="0"/>
    <x v="0"/>
    <s v="PETERSHAM"/>
    <s v="Montachusett"/>
    <x v="1"/>
    <s v="Bridge Repair &amp; Replacement"/>
    <s v="Contractor Field Completion"/>
    <s v=""/>
    <d v="2022-06-11T00:00:00"/>
    <s v="2022"/>
    <n v="1"/>
    <d v="2022-08-16T00:00:00"/>
    <d v="2022-10-15T00:00:00"/>
    <d v="2024-06-04T00:00:00"/>
    <n v="658"/>
    <s v="100% STATE"/>
    <s v="NFA - Site Specific"/>
    <s v="NFA"/>
    <n v="0"/>
    <n v="0"/>
    <n v="0"/>
    <n v="12380"/>
    <n v="15498.7682"/>
    <n v="15498.7682"/>
    <n v="15498.7682"/>
    <n v="15498.7682"/>
    <n v="15498.7682"/>
    <n v="0"/>
    <n v="0"/>
    <n v="0"/>
    <n v="0"/>
    <n v="0"/>
    <n v="-3118.7682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1"/>
  </r>
  <r>
    <s v="Complete"/>
    <n v="608850"/>
    <s v="118548"/>
    <s v="PETERSHAM- BRIDGE REPLACEMENT, P-08-002, GLEN VALLEY ROAD OVER EAST BRANCH OF SWIFT RIVER"/>
    <s v="2"/>
    <s v="BDBA, BR OFF, STIP"/>
    <s v=" "/>
    <x v="0"/>
    <x v="0"/>
    <s v="PETERSHAM"/>
    <s v="Montachusett"/>
    <x v="1"/>
    <s v="Bridge Repair &amp; Replacement"/>
    <s v="Contractor Field Completion"/>
    <s v=""/>
    <d v="2022-06-11T00:00:00"/>
    <s v="2022"/>
    <n v="1"/>
    <d v="2022-08-16T00:00:00"/>
    <d v="2022-10-15T00:00:00"/>
    <d v="2024-06-04T00:00:00"/>
    <n v="658"/>
    <s v="FEDERAL AID"/>
    <s v="FA - Surface Trans. Block Grant (STBG) - Off System Bridge"/>
    <s v="STBG"/>
    <n v="0.8"/>
    <n v="2048952.59"/>
    <n v="1154298.44"/>
    <n v="328944.65999999997"/>
    <n v="134501.23190000001"/>
    <n v="134501.23190000001"/>
    <n v="134501.23190000001"/>
    <n v="2183453.8218999999"/>
    <n v="1288799.6719"/>
    <n v="0"/>
    <n v="0"/>
    <n v="0"/>
    <n v="0"/>
    <n v="0"/>
    <n v="194443.4280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0"/>
  </r>
  <r>
    <s v="Design"/>
    <n v="608851"/>
    <s v=""/>
    <s v="HARDWICK- NEW BRAINTREE- BRIDGE REPLACEMENT, H-08-003=N-07-002, CREAMERY ROAD OVER WARE RIVER"/>
    <s v="2"/>
    <s v="BR OFF, STIP"/>
    <s v=" "/>
    <x v="0"/>
    <x v="0"/>
    <s v="HARDWICK - NEW BRAINTREE"/>
    <s v="Central Mass"/>
    <x v="1"/>
    <s v="Bridge Repair &amp; Replacement"/>
    <s v="Design"/>
    <s v="FINAL"/>
    <d v="2024-11-02T00:00:00"/>
    <s v="2025"/>
    <n v="0"/>
    <d v="2025-04-01T00:00:00"/>
    <d v="2025-05-31T00:00:00"/>
    <d v="2026-12-30T00:00:00"/>
    <n v="638"/>
    <s v="100% STATE"/>
    <s v="NFA - Site Specific"/>
    <s v="NFA"/>
    <n v="0"/>
    <n v="0"/>
    <n v="0"/>
    <n v="9248"/>
    <n v="0"/>
    <n v="9248"/>
    <n v="0"/>
    <n v="0"/>
    <n v="0"/>
    <n v="924.8"/>
    <n v="5548.8"/>
    <n v="2774.4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08851"/>
    <s v=""/>
    <s v="HARDWICK- NEW BRAINTREE- BRIDGE REPLACEMENT, H-08-003=N-07-002, CREAMERY ROAD OVER WARE RIVER"/>
    <s v="2"/>
    <s v="BR OFF, STIP"/>
    <s v=" "/>
    <x v="0"/>
    <x v="0"/>
    <s v="HARDWICK - NEW BRAINTREE"/>
    <s v="Central Mass"/>
    <x v="1"/>
    <s v="Bridge Repair &amp; Replacement"/>
    <s v="Design"/>
    <s v="FINAL"/>
    <d v="2024-11-02T00:00:00"/>
    <s v="2025"/>
    <n v="0"/>
    <d v="2025-04-01T00:00:00"/>
    <d v="2025-05-31T00:00:00"/>
    <d v="2026-12-30T00:00:00"/>
    <n v="638"/>
    <s v="FEDERAL AID"/>
    <s v="FA - Surface Trans. Block Grant (STBG) - Off System Bridge"/>
    <s v="STBG"/>
    <n v="0.8"/>
    <n v="0"/>
    <n v="0"/>
    <n v="3684160.0082999999"/>
    <n v="0"/>
    <n v="3684160.0082999999"/>
    <n v="0"/>
    <n v="0"/>
    <n v="0"/>
    <n v="368416.00079999998"/>
    <n v="2210496.0049999999"/>
    <n v="1105248.0024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Design"/>
    <n v="608855"/>
    <s v=""/>
    <s v="ROWE- SUPERSTRUCTURE REPLACEMENT, R-10-008, CYRUS STAGE ROAD OVER POTTER BROOK"/>
    <s v="1"/>
    <s v="BR OFF, STIP"/>
    <s v=" "/>
    <x v="0"/>
    <x v="0"/>
    <s v="ROWE"/>
    <s v="Franklin Region"/>
    <x v="1"/>
    <s v="Bridge Repair &amp; Replacement"/>
    <s v="Design"/>
    <s v="100C"/>
    <d v="2024-05-18T00:00:00"/>
    <s v="2024"/>
    <n v="0"/>
    <d v="2024-10-15T00:00:00"/>
    <d v="2024-12-14T00:00:00"/>
    <d v="2027-01-16T00:00:00"/>
    <n v="823"/>
    <s v="100% STATE"/>
    <s v="NFA - Site Specific"/>
    <s v="NFA"/>
    <n v="0"/>
    <n v="0"/>
    <n v="0"/>
    <n v="4860"/>
    <n v="0"/>
    <n v="4859.9998999999998"/>
    <n v="0"/>
    <n v="0"/>
    <n v="0"/>
    <n v="1308.4614999999999"/>
    <n v="2243.0769"/>
    <n v="1308.4614999999999"/>
    <n v="0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Design"/>
    <n v="608855"/>
    <s v=""/>
    <s v="ROWE- SUPERSTRUCTURE REPLACEMENT, R-10-008, CYRUS STAGE ROAD OVER POTTER BROOK"/>
    <s v="1"/>
    <s v="BR OFF, STIP"/>
    <s v=" "/>
    <x v="0"/>
    <x v="0"/>
    <s v="ROWE"/>
    <s v="Franklin Region"/>
    <x v="1"/>
    <s v="Bridge Repair &amp; Replacement"/>
    <s v="Design"/>
    <s v="100C"/>
    <d v="2024-05-18T00:00:00"/>
    <s v="2024"/>
    <n v="0"/>
    <d v="2024-10-15T00:00:00"/>
    <d v="2024-12-14T00:00:00"/>
    <d v="2027-01-16T00:00:00"/>
    <n v="823"/>
    <s v="FEDERAL AID"/>
    <s v="FA - Surface Trans. Block Grant (STBG) - Off System Bridge"/>
    <s v="STBG"/>
    <n v="0.8"/>
    <n v="0"/>
    <n v="0"/>
    <n v="2015626.68"/>
    <n v="0"/>
    <n v="2015626.6799000001"/>
    <n v="0"/>
    <n v="0"/>
    <n v="0"/>
    <n v="542668.72149999999"/>
    <n v="930289.23690000002"/>
    <n v="542668.72149999999"/>
    <n v="0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Complete"/>
    <n v="608856"/>
    <s v="117037"/>
    <s v="OTIS- BRIDGE REPLACEMENT, O-05-007, TANNERY ROAD OVER W. BRANCH OF FARMINGTON RIVER"/>
    <s v="1"/>
    <s v="BDBA, BR OFF, STIP"/>
    <s v=" "/>
    <x v="0"/>
    <x v="0"/>
    <s v="OTIS"/>
    <s v="Berkshire Region"/>
    <x v="1"/>
    <s v="Bridge Repair &amp; Replacement"/>
    <s v="Full Beneficial Use"/>
    <s v=""/>
    <d v="2021-12-25T00:00:00"/>
    <s v="2022"/>
    <n v="1"/>
    <d v="2022-03-09T00:00:00"/>
    <d v="2022-05-08T00:00:00"/>
    <d v="2024-09-05T00:00:00"/>
    <n v="911"/>
    <s v="100% STATE"/>
    <s v="NFA - Site Specific"/>
    <s v="NFA"/>
    <n v="0"/>
    <n v="0"/>
    <n v="0"/>
    <n v="89568"/>
    <n v="178.9922"/>
    <n v="89568"/>
    <n v="178.9922"/>
    <n v="178.9922"/>
    <n v="178.9922"/>
    <n v="89389.007800000007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Complete"/>
    <n v="608856"/>
    <s v="117037"/>
    <s v="OTIS- BRIDGE REPLACEMENT, O-05-007, TANNERY ROAD OVER W. BRANCH OF FARMINGTON RIVER"/>
    <s v="1"/>
    <s v="BDBA, BR OFF, STIP"/>
    <s v=" "/>
    <x v="0"/>
    <x v="0"/>
    <s v="OTIS"/>
    <s v="Berkshire Region"/>
    <x v="1"/>
    <s v="Bridge Repair &amp; Replacement"/>
    <s v="Full Beneficial Use"/>
    <s v=""/>
    <d v="2021-12-25T00:00:00"/>
    <s v="2022"/>
    <n v="1"/>
    <d v="2022-03-09T00:00:00"/>
    <d v="2022-05-08T00:00:00"/>
    <d v="2024-09-05T00:00:00"/>
    <n v="911"/>
    <s v="FEDERAL AID"/>
    <s v="FA - Surface Trans. Block Grant (STBG) - Off System Bridge"/>
    <s v="STBG"/>
    <n v="0.8"/>
    <n v="1373155.03"/>
    <n v="576460.67000000004"/>
    <n v="463145.92"/>
    <n v="25181.917799999999"/>
    <n v="463145.92"/>
    <n v="25181.917799999999"/>
    <n v="1398336.9478"/>
    <n v="601642.5878000001"/>
    <n v="437964.00219999999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08857"/>
    <s v=""/>
    <s v="CHESHIRE- BRIDGE REPLACEMENT, C-10-002, SAND MILL ROAD OVER DRY BROOK"/>
    <s v="1"/>
    <s v="BR OFF, STIP"/>
    <s v=" "/>
    <x v="0"/>
    <x v="0"/>
    <s v="CHESHIRE"/>
    <s v="Berkshire Region"/>
    <x v="1"/>
    <s v="Bridge Repair &amp; Replacement"/>
    <s v="Design"/>
    <s v="FINAL"/>
    <d v="2024-03-16T00:00:00"/>
    <s v="2024"/>
    <n v="0"/>
    <d v="2024-08-13T00:00:00"/>
    <d v="2024-10-12T00:00:00"/>
    <d v="2026-10-30T00:00:00"/>
    <n v="808"/>
    <s v="100% STATE"/>
    <s v="NFA - Site Specific"/>
    <s v="NFA"/>
    <n v="0"/>
    <n v="0"/>
    <n v="0"/>
    <n v="9422"/>
    <n v="0"/>
    <n v="9422"/>
    <n v="0"/>
    <n v="0"/>
    <n v="0"/>
    <n v="3391.92"/>
    <n v="4522.5600000000004"/>
    <n v="1507.5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Design"/>
    <n v="608857"/>
    <s v=""/>
    <s v="CHESHIRE- BRIDGE REPLACEMENT, C-10-002, SAND MILL ROAD OVER DRY BROOK"/>
    <s v="1"/>
    <s v="BR OFF, STIP"/>
    <s v=" "/>
    <x v="0"/>
    <x v="0"/>
    <s v="CHESHIRE"/>
    <s v="Berkshire Region"/>
    <x v="1"/>
    <s v="Bridge Repair &amp; Replacement"/>
    <s v="Design"/>
    <s v="FINAL"/>
    <d v="2024-03-16T00:00:00"/>
    <s v="2024"/>
    <n v="0"/>
    <d v="2024-08-13T00:00:00"/>
    <d v="2024-10-12T00:00:00"/>
    <d v="2026-10-30T00:00:00"/>
    <n v="808"/>
    <s v="FEDERAL AID"/>
    <s v="FA - Surface Trans. Block Grant (STBG) - Off System Bridge"/>
    <s v="STBG"/>
    <n v="0.8"/>
    <n v="0"/>
    <n v="0"/>
    <n v="3753840.9876999999"/>
    <n v="0"/>
    <n v="3753840.9876999999"/>
    <n v="0"/>
    <n v="0"/>
    <n v="0"/>
    <n v="1351382.7556"/>
    <n v="1801843.6740999999"/>
    <n v="600614.55799999996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Procurement"/>
    <n v="608858"/>
    <s v="125266"/>
    <s v="CHARLEMONT- BRIDGE REPLACEMENT, C-05-042, EAST OXBOW ROAD OVER OXBOW BROOK"/>
    <s v="1"/>
    <s v="BFP, BR OFF, STIP"/>
    <s v=" "/>
    <x v="0"/>
    <x v="0"/>
    <s v="CHARLEMONT"/>
    <s v="Franklin Region"/>
    <x v="1"/>
    <s v="Bridge Repair &amp; Replacement"/>
    <s v="Advertised"/>
    <s v=""/>
    <d v="2024-02-17T00:00:00"/>
    <s v="2024"/>
    <n v="1"/>
    <d v="2024-05-03T00:00:00"/>
    <d v="2024-07-02T00:00:00"/>
    <d v="2026-12-19T00:00:00"/>
    <n v="960"/>
    <s v="100% STATE"/>
    <s v="NFA - Site Specific"/>
    <s v="NFA"/>
    <n v="0"/>
    <n v="0"/>
    <n v="0"/>
    <n v="15900"/>
    <n v="0"/>
    <n v="15900"/>
    <n v="0"/>
    <n v="0"/>
    <n v="0"/>
    <n v="6360"/>
    <n v="6360"/>
    <n v="318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Procurement"/>
    <n v="608858"/>
    <s v="125266"/>
    <s v="CHARLEMONT- BRIDGE REPLACEMENT, C-05-042, EAST OXBOW ROAD OVER OXBOW BROOK"/>
    <s v="1"/>
    <s v="BFP, BR OFF, STIP"/>
    <s v=" "/>
    <x v="0"/>
    <x v="0"/>
    <s v="CHARLEMONT"/>
    <s v="Franklin Region"/>
    <x v="1"/>
    <s v="Bridge Repair &amp; Replacement"/>
    <s v="Advertised"/>
    <s v=""/>
    <d v="2024-02-17T00:00:00"/>
    <s v="2024"/>
    <n v="1"/>
    <d v="2024-05-03T00:00:00"/>
    <d v="2024-07-02T00:00:00"/>
    <d v="2026-12-19T00:00:00"/>
    <n v="960"/>
    <s v="FEDERAL AID"/>
    <s v="FA - Surface Trans. Block Grant (STBG) - Off System Bridge"/>
    <s v="STBG"/>
    <n v="0.8"/>
    <n v="0"/>
    <n v="0"/>
    <n v="4217568.2290000003"/>
    <n v="0"/>
    <n v="4217568.2290000003"/>
    <n v="0"/>
    <n v="0"/>
    <n v="0"/>
    <n v="1687027.2916000001"/>
    <n v="1687027.2916000001"/>
    <n v="843513.64580000006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Design"/>
    <n v="608859"/>
    <s v=""/>
    <s v="TYRINGHAM- BRIDGE REPLACEMENT, T-10-003, JERUSALEM ROAD OVER HOP BROOK"/>
    <s v="1"/>
    <s v="BR OFF, STIP"/>
    <s v=" "/>
    <x v="0"/>
    <x v="0"/>
    <s v="TYRINGHAM"/>
    <s v="Berkshire Region"/>
    <x v="1"/>
    <s v="Bridge Repair &amp; Replacement"/>
    <s v="Design"/>
    <s v="PRCApprove"/>
    <d v="2025-03-01T00:00:00"/>
    <s v="2025"/>
    <n v="0"/>
    <d v="2025-07-29T00:00:00"/>
    <d v="2025-09-27T00:00:00"/>
    <d v="2027-07-28T00:00:00"/>
    <n v="729"/>
    <s v="FEDERAL AID"/>
    <s v="FA - Other Federal Aid"/>
    <s v="FA"/>
    <n v="0.8"/>
    <n v="0"/>
    <n v="0"/>
    <n v="105270"/>
    <n v="0"/>
    <n v="105270"/>
    <n v="0"/>
    <n v="0"/>
    <n v="0"/>
    <n v="0"/>
    <n v="45769.565199999997"/>
    <n v="54923.478300000002"/>
    <n v="4576.9565000000002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9"/>
    <x v="0"/>
  </r>
  <r>
    <s v="Design"/>
    <n v="608859"/>
    <s v=""/>
    <s v="TYRINGHAM- BRIDGE REPLACEMENT, T-10-003, JERUSALEM ROAD OVER HOP BROOK"/>
    <s v="1"/>
    <s v="BR OFF, STIP"/>
    <s v=" "/>
    <x v="0"/>
    <x v="0"/>
    <s v="TYRINGHAM"/>
    <s v="Berkshire Region"/>
    <x v="1"/>
    <s v="Bridge Repair &amp; Replacement"/>
    <s v="Design"/>
    <s v="PRCApprove"/>
    <d v="2025-03-01T00:00:00"/>
    <s v="2025"/>
    <n v="0"/>
    <d v="2025-07-29T00:00:00"/>
    <d v="2025-09-27T00:00:00"/>
    <d v="2027-07-28T00:00:00"/>
    <n v="729"/>
    <s v="100% STATE"/>
    <s v="NFA - Site Specific"/>
    <s v="NFA"/>
    <n v="0"/>
    <n v="0"/>
    <n v="0"/>
    <n v="39200"/>
    <n v="0"/>
    <n v="39200"/>
    <n v="0"/>
    <n v="0"/>
    <n v="0"/>
    <n v="0"/>
    <n v="17043.478299999999"/>
    <n v="20452.173900000002"/>
    <n v="1704.3478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9"/>
    <x v="1"/>
  </r>
  <r>
    <s v="Design"/>
    <n v="608859"/>
    <s v=""/>
    <s v="TYRINGHAM- BRIDGE REPLACEMENT, T-10-003, JERUSALEM ROAD OVER HOP BROOK"/>
    <s v="1"/>
    <s v="BR OFF, STIP"/>
    <s v=" "/>
    <x v="0"/>
    <x v="0"/>
    <s v="TYRINGHAM"/>
    <s v="Berkshire Region"/>
    <x v="1"/>
    <s v="Bridge Repair &amp; Replacement"/>
    <s v="Design"/>
    <s v="PRCApprove"/>
    <d v="2025-03-01T00:00:00"/>
    <s v="2025"/>
    <n v="0"/>
    <d v="2025-07-29T00:00:00"/>
    <d v="2025-09-27T00:00:00"/>
    <d v="2027-07-28T00:00:00"/>
    <n v="729"/>
    <s v="FEDERAL AID"/>
    <s v="FA - Surface Trans. Block Grant (STBG) - Off System Bridge"/>
    <s v="STBG"/>
    <n v="0.8"/>
    <n v="0"/>
    <n v="0"/>
    <n v="2857315"/>
    <n v="0"/>
    <n v="2857315.0000999998"/>
    <n v="0"/>
    <n v="0"/>
    <n v="0"/>
    <n v="0"/>
    <n v="1242310.8696000001"/>
    <n v="1490773.0434999999"/>
    <n v="124231.087"/>
    <n v="0"/>
    <n v="-1E-4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9"/>
    <x v="0"/>
  </r>
  <r>
    <s v="Construction"/>
    <n v="608860"/>
    <s v="117064"/>
    <s v="PITTSFIELD- BRIDGE REPLACEMENT, P-10-055, EAST NEW LENOX ROAD OVER SACKETT BROOK"/>
    <s v="1"/>
    <s v="BDBA, BR OFF, STIP"/>
    <s v=" "/>
    <x v="0"/>
    <x v="0"/>
    <s v="PITTSFIELD"/>
    <s v="Berkshire Region"/>
    <x v="1"/>
    <s v="Bridge Repair &amp; Replacement"/>
    <s v="Active"/>
    <s v=""/>
    <d v="2022-01-01T00:00:00"/>
    <s v="2022"/>
    <n v="1"/>
    <d v="2022-03-25T00:00:00"/>
    <d v="2022-05-24T00:00:00"/>
    <d v="2024-10-17T00:00:00"/>
    <n v="937"/>
    <s v="100% STATE"/>
    <s v="NFA - Site Specific"/>
    <s v="NFA"/>
    <n v="0"/>
    <n v="573.5"/>
    <n v="66"/>
    <n v="19946.5"/>
    <n v="11134.456700000001"/>
    <n v="11134.456700000001"/>
    <n v="7678.9357"/>
    <n v="8252.4357"/>
    <n v="7744.9357"/>
    <n v="3455.5210000000002"/>
    <n v="0"/>
    <n v="0"/>
    <n v="0"/>
    <n v="0"/>
    <n v="8812.043299999999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Construction"/>
    <n v="608860"/>
    <s v="117064"/>
    <s v="PITTSFIELD- BRIDGE REPLACEMENT, P-10-055, EAST NEW LENOX ROAD OVER SACKETT BROOK"/>
    <s v="1"/>
    <s v="BDBA, BR OFF, STIP"/>
    <s v=" "/>
    <x v="0"/>
    <x v="0"/>
    <s v="PITTSFIELD"/>
    <s v="Berkshire Region"/>
    <x v="1"/>
    <s v="Bridge Repair &amp; Replacement"/>
    <s v="Active"/>
    <s v=""/>
    <d v="2022-01-01T00:00:00"/>
    <s v="2022"/>
    <n v="1"/>
    <d v="2022-03-25T00:00:00"/>
    <d v="2022-05-24T00:00:00"/>
    <d v="2024-10-17T00:00:00"/>
    <n v="937"/>
    <s v="FEDERAL AID"/>
    <s v="FA - Surface Trans. Block Grant (STBG) - Off System Bridge"/>
    <s v="STBG"/>
    <n v="0.8"/>
    <n v="2110887.0699999998"/>
    <n v="821621.78"/>
    <n v="643712.23"/>
    <n v="713865.54330000002"/>
    <n v="713865.54339999997"/>
    <n v="492321.06439999997"/>
    <n v="2603208.1343999999"/>
    <n v="1313942.8444000001"/>
    <n v="221544.47899999999"/>
    <n v="0"/>
    <n v="0"/>
    <n v="0"/>
    <n v="0"/>
    <n v="-70153.3133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08861"/>
    <s v=""/>
    <s v="WESTFORD- BRIDGE REHABILITATION, W-26-002, STONY BROOK ROAD OVER THE STONY BROOK"/>
    <s v="3"/>
    <s v="BFP, BR OFF, STIP"/>
    <s v=" "/>
    <x v="0"/>
    <x v="0"/>
    <s v="WESTFORD"/>
    <s v="Northern Middlesex"/>
    <x v="5"/>
    <s v="Bridge Repair &amp; Replacement"/>
    <s v="Design"/>
    <s v="25C"/>
    <d v="2024-12-07T00:00:00"/>
    <s v="2025"/>
    <n v="0"/>
    <d v="2025-05-06T00:00:00"/>
    <d v="2025-07-05T00:00:00"/>
    <d v="2026-05-06T00:00:00"/>
    <n v="365"/>
    <s v="100% STATE"/>
    <s v="NFA - Site Specific"/>
    <s v="NFA"/>
    <n v="0"/>
    <n v="0"/>
    <n v="0"/>
    <n v="8167"/>
    <n v="0"/>
    <n v="8167"/>
    <n v="0"/>
    <n v="0"/>
    <n v="0"/>
    <n v="0"/>
    <n v="8167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1"/>
  </r>
  <r>
    <s v="Design"/>
    <n v="608861"/>
    <s v=""/>
    <s v="WESTFORD- BRIDGE REHABILITATION, W-26-002, STONY BROOK ROAD OVER THE STONY BROOK"/>
    <s v="3"/>
    <s v="BFP, BR OFF, STIP"/>
    <s v=" "/>
    <x v="0"/>
    <x v="0"/>
    <s v="WESTFORD"/>
    <s v="Northern Middlesex"/>
    <x v="5"/>
    <s v="Bridge Repair &amp; Replacement"/>
    <s v="Design"/>
    <s v="25C"/>
    <d v="2024-12-07T00:00:00"/>
    <s v="2025"/>
    <n v="0"/>
    <d v="2025-05-06T00:00:00"/>
    <d v="2025-07-05T00:00:00"/>
    <d v="2026-05-06T00:00:00"/>
    <n v="365"/>
    <s v="FEDERAL AID"/>
    <s v="FA - Hwy Infrast. Prgm (HIPBR) - Bridge"/>
    <s v="HIP"/>
    <n v="0.8"/>
    <n v="0"/>
    <n v="0"/>
    <n v="1657279.3060000001"/>
    <n v="0"/>
    <n v="1657279.3060000001"/>
    <n v="0"/>
    <n v="0"/>
    <n v="0"/>
    <n v="0"/>
    <n v="1657279.3060000001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0"/>
  </r>
  <r>
    <s v="Design"/>
    <n v="608862"/>
    <s v=""/>
    <s v="SOUTHBRIDGE- BRIDGE REPLACEMENT, S-21-009, MILL STREET OVER MCKINSTRY BROOK &amp; S-21-003, MILL STREET OVER THE QUINEBAUG RIVER"/>
    <s v="3"/>
    <s v="BR OFF, STIP"/>
    <s v=" "/>
    <x v="0"/>
    <x v="0"/>
    <s v="SOUTHBRIDGE"/>
    <s v="Central Mass"/>
    <x v="1"/>
    <s v="Bridge Repair &amp; Replacement"/>
    <s v="Design"/>
    <s v="25C"/>
    <d v="2025-03-15T00:00:00"/>
    <s v="2025"/>
    <n v="0"/>
    <d v="2025-08-12T00:00:00"/>
    <d v="2025-10-11T00:00:00"/>
    <d v="2027-08-02T00:00:00"/>
    <n v="720"/>
    <s v="FEDERAL AID"/>
    <s v="FA - Surface Trans. Block Grant (STBG)"/>
    <s v="STBG"/>
    <n v="0.8"/>
    <n v="0"/>
    <n v="0"/>
    <n v="9975680.8172999993"/>
    <n v="0"/>
    <n v="9975680.8172999993"/>
    <n v="0"/>
    <n v="0"/>
    <n v="0"/>
    <n v="0"/>
    <n v="3903527.2763"/>
    <n v="5204703.0351"/>
    <n v="867450.50589999999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0"/>
  </r>
  <r>
    <s v="Complete"/>
    <n v="608863"/>
    <s v="116721"/>
    <s v="DISTRICT 5- SYSTEMATIC BRIDGE PRESERVATION ALONG THE ROUTE 24 CORRIDOR"/>
    <s v="5"/>
    <s v="BDBA, BR PRES, STIP"/>
    <s v=" "/>
    <x v="0"/>
    <x v="0"/>
    <s v="DISTRICT5"/>
    <s v="[District 5]"/>
    <x v="24"/>
    <s v="Bridge Painting"/>
    <s v="Substantially Complete"/>
    <s v=""/>
    <d v="2021-11-06T00:00:00"/>
    <s v="2022"/>
    <n v="1"/>
    <d v="2022-01-12T00:00:00"/>
    <d v="2022-03-13T00:00:00"/>
    <d v="2024-01-12T00:00:00"/>
    <n v="730"/>
    <s v="100% STATE"/>
    <s v="NFA - Site Specific"/>
    <s v="NFA"/>
    <n v="0"/>
    <n v="513549.26"/>
    <n v="0"/>
    <n v="15548.64"/>
    <n v="0"/>
    <n v="15548.64"/>
    <n v="15548.64"/>
    <n v="529097.9"/>
    <n v="15548.6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mplete"/>
    <n v="608863"/>
    <s v="116721"/>
    <s v="DISTRICT 5- SYSTEMATIC BRIDGE PRESERVATION ALONG THE ROUTE 24 CORRIDOR"/>
    <s v="5"/>
    <s v="BDBA, BR PRES, STIP"/>
    <s v=" "/>
    <x v="0"/>
    <x v="0"/>
    <s v="DISTRICT5"/>
    <s v="[District 5]"/>
    <x v="24"/>
    <s v="Bridge Painting"/>
    <s v="Substantially Complete"/>
    <s v=""/>
    <d v="2021-11-06T00:00:00"/>
    <s v="2022"/>
    <n v="1"/>
    <d v="2022-01-12T00:00:00"/>
    <d v="2022-03-13T00:00:00"/>
    <d v="2024-01-12T00:00:00"/>
    <n v="730"/>
    <s v="FEDERAL AID"/>
    <s v="FA - Ntl. Hwy Perform. Prgm (NHPP) - On-System Bridge"/>
    <s v="NHPP"/>
    <n v="0.8"/>
    <n v="1562096.08"/>
    <n v="13048.3"/>
    <n v="3034.07"/>
    <n v="0"/>
    <n v="3034.07"/>
    <n v="3034.07"/>
    <n v="1565130.15"/>
    <n v="16082.36999999999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Design"/>
    <n v="608865"/>
    <s v=""/>
    <s v="STONEHAM- WINCHESTER- DECK REPLACEMENT, S-27-008=W-40-030 (2M5), MARBLE STREET OVER I-93"/>
    <s v="4"/>
    <s v=""/>
    <s v=" "/>
    <x v="0"/>
    <x v="0"/>
    <s v="STONEHAM - WINCHESTER"/>
    <s v="Boston Region"/>
    <x v="14"/>
    <s v=""/>
    <s v="Design"/>
    <s v="100C"/>
    <d v="2025-10-18T00:00:00"/>
    <s v="2026"/>
    <n v="0"/>
    <d v="2026-03-17T00:00:00"/>
    <d v="2026-05-16T00:00:00"/>
    <d v="2028-03-16T00:00:00"/>
    <n v="730"/>
    <s v="100% STATE"/>
    <s v="NFA - Site Specific"/>
    <s v="NFA"/>
    <n v="0"/>
    <n v="0"/>
    <n v="0"/>
    <n v="10560"/>
    <n v="0"/>
    <n v="10560"/>
    <n v="0"/>
    <n v="0"/>
    <n v="0"/>
    <n v="0"/>
    <n v="918.26089999999999"/>
    <n v="5509.5652"/>
    <n v="4132.1738999999998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4-03-04T06:31:47"/>
    <x v="1"/>
    <x v="1"/>
  </r>
  <r>
    <s v="Design"/>
    <n v="608865"/>
    <s v=""/>
    <s v="STONEHAM- WINCHESTER- DECK REPLACEMENT, S-27-008=W-40-030 (2M5), MARBLE STREET OVER I-93"/>
    <s v="4"/>
    <s v=""/>
    <s v=" "/>
    <x v="0"/>
    <x v="0"/>
    <s v="STONEHAM - WINCHESTER"/>
    <s v="Boston Region"/>
    <x v="14"/>
    <s v=""/>
    <s v="Design"/>
    <s v="100C"/>
    <d v="2025-10-18T00:00:00"/>
    <s v="2026"/>
    <n v="0"/>
    <d v="2026-03-17T00:00:00"/>
    <d v="2026-05-16T00:00:00"/>
    <d v="2028-03-16T00:00:00"/>
    <n v="730"/>
    <s v="FEDERAL AID"/>
    <s v="FA - Ntl. Hwy Perform. Prgm (NHPP) - Non-NHS Bridge"/>
    <s v="NHPP"/>
    <n v="0.8"/>
    <n v="0"/>
    <n v="0"/>
    <n v="4054524.38"/>
    <n v="0"/>
    <n v="4054524.38"/>
    <n v="0"/>
    <n v="0"/>
    <n v="0"/>
    <n v="0"/>
    <n v="352567.33740000002"/>
    <n v="2115404.0243000002"/>
    <n v="1586553.0183000001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4-03-04T06:31:47"/>
    <x v="1"/>
    <x v="0"/>
  </r>
  <r>
    <s v="Construction"/>
    <n v="608866"/>
    <s v="116898"/>
    <s v="NEWTON- WESTON- STEEL SUPERSTRUCTURE CLEANING (FULL REMOVAL) AND PAINTING OF 3 BRIDGES: N-12-051, W-29-011 &amp; W-29-028"/>
    <s v="6"/>
    <s v="BDBA, BR PRES, STIP"/>
    <s v=" "/>
    <x v="0"/>
    <x v="0"/>
    <s v="NEWTON - WESTON"/>
    <s v="Boston Region"/>
    <x v="14"/>
    <s v=""/>
    <s v="Active"/>
    <s v=""/>
    <d v="2021-12-04T00:00:00"/>
    <s v="2022"/>
    <n v="1"/>
    <d v="2022-01-28T00:00:00"/>
    <d v="2022-03-29T00:00:00"/>
    <d v="2024-08-14T00:00:00"/>
    <n v="929"/>
    <s v="100% STATE"/>
    <s v="NFA - Site Specific"/>
    <s v="NFA"/>
    <n v="0"/>
    <n v="0"/>
    <n v="0"/>
    <n v="22044"/>
    <n v="2783.8775999999998"/>
    <n v="2783.8775999999998"/>
    <n v="2399.6295"/>
    <n v="2399.6295"/>
    <n v="2399.6295"/>
    <n v="384.24810000000002"/>
    <n v="0"/>
    <n v="0"/>
    <n v="0"/>
    <n v="0"/>
    <n v="19260.122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08866"/>
    <s v="116898"/>
    <s v="NEWTON- WESTON- STEEL SUPERSTRUCTURE CLEANING (FULL REMOVAL) AND PAINTING OF 3 BRIDGES: N-12-051, W-29-011 &amp; W-29-028"/>
    <s v="6"/>
    <s v="BDBA, BR PRES, STIP"/>
    <s v=" "/>
    <x v="0"/>
    <x v="0"/>
    <s v="NEWTON - WESTON"/>
    <s v="Boston Region"/>
    <x v="14"/>
    <s v=""/>
    <s v="Active"/>
    <s v=""/>
    <d v="2021-12-04T00:00:00"/>
    <s v="2022"/>
    <n v="1"/>
    <d v="2022-01-28T00:00:00"/>
    <d v="2022-03-29T00:00:00"/>
    <d v="2024-08-14T00:00:00"/>
    <n v="929"/>
    <s v="FEDERAL AID"/>
    <s v="FA - Ntl. Hwy Perform. Prgm (NHPP) - On-System Bridge"/>
    <s v="NHPP"/>
    <n v="0.8"/>
    <n v="2575789.06"/>
    <n v="1699288.42"/>
    <n v="1637476.28"/>
    <n v="1446216.1224"/>
    <n v="1446216.1224"/>
    <n v="1246600.3705"/>
    <n v="3822389.4304999998"/>
    <n v="2945888.7905000001"/>
    <n v="199615.7519"/>
    <n v="0"/>
    <n v="0"/>
    <n v="0"/>
    <n v="0"/>
    <n v="191260.1576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8869"/>
    <s v=""/>
    <s v="NORTHAMPTON- BRIDGE REPLACEMENT, N-19-068, OLD SPRINGFIELD ROAD OVER THE MILL RIVER"/>
    <s v="2"/>
    <s v="BR OFF, STIP"/>
    <s v=" "/>
    <x v="0"/>
    <x v="0"/>
    <s v="NORTHAMPTON"/>
    <s v="Pioneer Valley"/>
    <x v="1"/>
    <s v="Bridge Repair &amp; Replacement"/>
    <s v="Design"/>
    <s v="25C"/>
    <d v="2025-02-22T00:00:00"/>
    <s v="2025"/>
    <n v="0"/>
    <d v="2025-07-22T00:00:00"/>
    <d v="2025-09-20T00:00:00"/>
    <d v="2026-12-24T00:00:00"/>
    <n v="520"/>
    <s v="100% STATE"/>
    <s v="NFA - Site Specific"/>
    <s v="NFA"/>
    <n v="0"/>
    <n v="0"/>
    <n v="0"/>
    <n v="15000"/>
    <n v="0"/>
    <n v="15000"/>
    <n v="0"/>
    <n v="0"/>
    <n v="0"/>
    <n v="0"/>
    <n v="9375"/>
    <n v="562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08869"/>
    <s v=""/>
    <s v="NORTHAMPTON- BRIDGE REPLACEMENT, N-19-068, OLD SPRINGFIELD ROAD OVER THE MILL RIVER"/>
    <s v="2"/>
    <s v="BR OFF, STIP"/>
    <s v=" "/>
    <x v="0"/>
    <x v="0"/>
    <s v="NORTHAMPTON"/>
    <s v="Pioneer Valley"/>
    <x v="1"/>
    <s v="Bridge Repair &amp; Replacement"/>
    <s v="Design"/>
    <s v="25C"/>
    <d v="2025-02-22T00:00:00"/>
    <s v="2025"/>
    <n v="0"/>
    <d v="2025-07-22T00:00:00"/>
    <d v="2025-09-20T00:00:00"/>
    <d v="2026-12-24T00:00:00"/>
    <n v="520"/>
    <s v="FEDERAL AID"/>
    <s v="FA - Surface Trans. Block Grant (STBG) - Off System Bridge"/>
    <s v="STBG"/>
    <n v="0.8"/>
    <n v="0"/>
    <n v="0"/>
    <n v="5411174.6639"/>
    <n v="0"/>
    <n v="5411174.6639"/>
    <n v="0"/>
    <n v="0"/>
    <n v="0"/>
    <n v="0"/>
    <n v="3381984.1649000002"/>
    <n v="2029190.499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nstruction"/>
    <n v="608873"/>
    <s v="122515"/>
    <s v="SPENCER- ROADWAY REHABILITATION OF MEADOW ROAD"/>
    <s v="3"/>
    <s v="STIP"/>
    <s v=" "/>
    <x v="0"/>
    <x v="0"/>
    <s v="SPENCER"/>
    <s v="Central Mass"/>
    <x v="2"/>
    <s v="Roadway Reconstruction"/>
    <s v="Active"/>
    <s v=""/>
    <d v="2023-06-17T00:00:00"/>
    <s v="2023"/>
    <n v="1"/>
    <d v="2023-09-12T00:00:00"/>
    <d v="2023-11-11T00:00:00"/>
    <d v="2026-09-16T00:00:00"/>
    <n v="1100"/>
    <s v="FEDERAL AID"/>
    <s v="FA - Congestion Mitigation/Air Quality (CMAQ)"/>
    <s v="CMQ"/>
    <n v="0.8"/>
    <n v="62183.59"/>
    <n v="62183.59"/>
    <n v="2177535.91"/>
    <n v="681424.59539999999"/>
    <n v="2177535.91"/>
    <n v="200788.0944"/>
    <n v="262971.68440000003"/>
    <n v="262971.68440000003"/>
    <n v="480636.50099999999"/>
    <n v="1346391.8145999999"/>
    <n v="149719.5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4-03-04T06:31:47"/>
    <x v="7"/>
    <x v="0"/>
  </r>
  <r>
    <s v="Construction"/>
    <n v="608873"/>
    <s v="122515"/>
    <s v="SPENCER- ROADWAY REHABILITATION OF MEADOW ROAD"/>
    <s v="3"/>
    <s v="STIP"/>
    <s v=" "/>
    <x v="0"/>
    <x v="0"/>
    <s v="SPENCER"/>
    <s v="Central Mass"/>
    <x v="2"/>
    <s v="Roadway Reconstruction"/>
    <s v="Active"/>
    <s v=""/>
    <d v="2023-06-17T00:00:00"/>
    <s v="2023"/>
    <n v="1"/>
    <d v="2023-09-12T00:00:00"/>
    <d v="2023-11-11T00:00:00"/>
    <d v="2026-09-16T00:00:00"/>
    <n v="1100"/>
    <s v="100% STATE"/>
    <s v="NFA - Site Specific"/>
    <s v="NFA"/>
    <n v="0"/>
    <n v="1050"/>
    <n v="1050"/>
    <n v="232007.5"/>
    <n v="77297.993400000007"/>
    <n v="232007.5"/>
    <n v="22776.5726"/>
    <n v="23826.5726"/>
    <n v="23826.5726"/>
    <n v="54521.4208"/>
    <n v="140652.00659999999"/>
    <n v="14057.5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4-03-04T06:31:47"/>
    <x v="7"/>
    <x v="1"/>
  </r>
  <r>
    <s v="Construction"/>
    <n v="608873"/>
    <s v="122515"/>
    <s v="SPENCER- ROADWAY REHABILITATION OF MEADOW ROAD"/>
    <s v="3"/>
    <s v="STIP"/>
    <s v=" "/>
    <x v="0"/>
    <x v="0"/>
    <s v="SPENCER"/>
    <s v="Central Mass"/>
    <x v="2"/>
    <s v="Roadway Reconstruction"/>
    <s v="Active"/>
    <s v=""/>
    <d v="2023-06-17T00:00:00"/>
    <s v="2023"/>
    <n v="1"/>
    <d v="2023-09-12T00:00:00"/>
    <d v="2023-11-11T00:00:00"/>
    <d v="2026-09-16T00:00:00"/>
    <n v="1100"/>
    <s v="FEDERAL AID"/>
    <s v="FA - Trans. Alternative Prgm (TAP)"/>
    <s v="TAP"/>
    <n v="0.8"/>
    <n v="311209.7"/>
    <n v="311209.7"/>
    <n v="1450126.8"/>
    <n v="440223.88620000001"/>
    <n v="1450126.8"/>
    <n v="129716.0622"/>
    <n v="440925.7622"/>
    <n v="440925.7622"/>
    <n v="310507.82400000002"/>
    <n v="898566.41379999998"/>
    <n v="111336.5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4-03-04T06:31:47"/>
    <x v="7"/>
    <x v="0"/>
  </r>
  <r>
    <s v="Construction"/>
    <n v="608873"/>
    <s v="122515"/>
    <s v="SPENCER- ROADWAY REHABILITATION OF MEADOW ROAD"/>
    <s v="3"/>
    <s v="STIP"/>
    <s v=" "/>
    <x v="0"/>
    <x v="0"/>
    <s v="SPENCER"/>
    <s v="Central Mass"/>
    <x v="2"/>
    <s v="Roadway Reconstruction"/>
    <s v="Active"/>
    <s v=""/>
    <d v="2023-06-17T00:00:00"/>
    <s v="2023"/>
    <n v="1"/>
    <d v="2023-09-12T00:00:00"/>
    <d v="2023-11-11T00:00:00"/>
    <d v="2026-09-16T00:00:00"/>
    <n v="1100"/>
    <s v="FEDERAL AID"/>
    <s v="FA - Surface Trans. Block Grant (STBG)"/>
    <s v="STBG"/>
    <n v="0.8"/>
    <n v="1178154.7"/>
    <n v="1178154.7"/>
    <n v="5059181.13"/>
    <n v="1516053.5253000001"/>
    <n v="5059181.13"/>
    <n v="446719.2708"/>
    <n v="1624873.9708"/>
    <n v="1624873.9708"/>
    <n v="1069334.2545"/>
    <n v="3110791.7747"/>
    <n v="432335.83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4-03-04T06:31:47"/>
    <x v="7"/>
    <x v="0"/>
  </r>
  <r>
    <s v="Design"/>
    <n v="608881"/>
    <s v=""/>
    <s v="LONGMEADOW- SPRINGFIELD- RESURFACING AND INTERSECTION IMPROVEMENTS ON LONGMEADOW STREET (ROUTE 5) AND CONVERSE STREET (0.84 MILES)"/>
    <s v="2"/>
    <s v="STIP"/>
    <s v=" "/>
    <x v="0"/>
    <x v="0"/>
    <s v="LONGMEADOW"/>
    <s v="Pioneer Valley"/>
    <x v="4"/>
    <s v="Roadway Reconstruction"/>
    <s v="Design"/>
    <s v="100C"/>
    <d v="2025-01-18T00:00:00"/>
    <s v="2025"/>
    <n v="0"/>
    <d v="2025-06-17T00:00:00"/>
    <d v="2025-08-16T00:00:00"/>
    <d v="2026-07-22T00:00:00"/>
    <n v="400"/>
    <s v="100% STATE"/>
    <s v="NFA - Site Specific"/>
    <s v="NFA"/>
    <n v="0"/>
    <n v="0"/>
    <n v="0"/>
    <n v="88512.407999999996"/>
    <n v="0"/>
    <n v="88512.407999999996"/>
    <n v="0"/>
    <n v="0"/>
    <n v="0"/>
    <n v="0"/>
    <n v="81136.373999999996"/>
    <n v="7376.0339999999997"/>
    <n v="0"/>
    <n v="0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4-03-04T06:31:47"/>
    <x v="3"/>
    <x v="1"/>
  </r>
  <r>
    <s v="Design"/>
    <n v="608881"/>
    <s v=""/>
    <s v="LONGMEADOW- SPRINGFIELD- RESURFACING AND INTERSECTION IMPROVEMENTS ON LONGMEADOW STREET (ROUTE 5) AND CONVERSE STREET (0.84 MILES)"/>
    <s v="2"/>
    <s v="STIP"/>
    <s v=" "/>
    <x v="0"/>
    <x v="0"/>
    <s v="LONGMEADOW"/>
    <s v="Pioneer Valley"/>
    <x v="4"/>
    <s v="Roadway Reconstruction"/>
    <s v="Design"/>
    <s v="100C"/>
    <d v="2025-01-18T00:00:00"/>
    <s v="2025"/>
    <n v="0"/>
    <d v="2025-06-17T00:00:00"/>
    <d v="2025-08-16T00:00:00"/>
    <d v="2026-07-22T00:00:00"/>
    <n v="400"/>
    <s v="FEDERAL AID"/>
    <s v="FA - Surface Trans. Block Grant (STBG)"/>
    <s v="STBG"/>
    <n v="0.8"/>
    <n v="0"/>
    <n v="0"/>
    <n v="9616724.7880000006"/>
    <n v="0"/>
    <n v="9616724.7880000006"/>
    <n v="0"/>
    <n v="0"/>
    <n v="0"/>
    <n v="0"/>
    <n v="8815331.0557000004"/>
    <n v="801393.73230000003"/>
    <n v="0"/>
    <n v="0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4-03-04T06:31:47"/>
    <x v="3"/>
    <x v="0"/>
  </r>
  <r>
    <s v="Design"/>
    <n v="608886"/>
    <s v=""/>
    <s v="CHESTERFIELD- RECONSTRUCTION OF NORTH ROAD AND DAMON POND ROAD"/>
    <s v="1"/>
    <s v="STIP"/>
    <s v=" "/>
    <x v="0"/>
    <x v="0"/>
    <s v="CHESTERFIELD"/>
    <s v="Pioneer Valley"/>
    <x v="4"/>
    <s v="Roadway Reconstruction"/>
    <s v="Design"/>
    <s v="75C"/>
    <d v="2027-01-02T00:00:00"/>
    <s v="2027"/>
    <n v="0"/>
    <d v="2027-06-01T00:00:00"/>
    <d v="2027-07-31T00:00:00"/>
    <d v="2029-04-10T00:00:00"/>
    <n v="679"/>
    <s v="100% STATE"/>
    <s v="NFA - Site Specific"/>
    <s v="NFA"/>
    <n v="0"/>
    <n v="0"/>
    <n v="0"/>
    <n v="88245"/>
    <n v="0"/>
    <n v="88245"/>
    <n v="0"/>
    <n v="0"/>
    <n v="0"/>
    <n v="0"/>
    <n v="0"/>
    <n v="0"/>
    <n v="48133.636400000003"/>
    <n v="40111.363599999997"/>
    <n v="0"/>
    <n v="0"/>
    <n v="0"/>
    <s v="    "/>
    <s v="    "/>
    <s v="Yes"/>
    <s v="21"/>
    <s v="Municipal"/>
    <s v="HWY"/>
    <n v="2"/>
    <s v="No"/>
    <s v="Highway | Roadway Reconstruction"/>
    <s v="2 | Modernization"/>
    <s v="T055"/>
    <d v="2024-03-04T06:31:47"/>
    <x v="3"/>
    <x v="1"/>
  </r>
  <r>
    <s v="Design"/>
    <n v="608886"/>
    <s v=""/>
    <s v="CHESTERFIELD- RECONSTRUCTION OF NORTH ROAD AND DAMON POND ROAD"/>
    <s v="1"/>
    <s v="STIP"/>
    <s v=" "/>
    <x v="0"/>
    <x v="0"/>
    <s v="CHESTERFIELD"/>
    <s v="Pioneer Valley"/>
    <x v="4"/>
    <s v="Roadway Reconstruction"/>
    <s v="Design"/>
    <s v="75C"/>
    <d v="2027-01-02T00:00:00"/>
    <s v="2027"/>
    <n v="0"/>
    <d v="2027-06-01T00:00:00"/>
    <d v="2027-07-31T00:00:00"/>
    <d v="2029-04-10T00:00:00"/>
    <n v="679"/>
    <s v="FEDERAL AID"/>
    <s v="FA - Surface Trans. Block Grant (STBG)"/>
    <s v="STBG"/>
    <n v="0.8"/>
    <n v="0"/>
    <n v="0"/>
    <n v="10261298.507999999"/>
    <n v="0"/>
    <n v="10261298.507999999"/>
    <n v="0"/>
    <n v="0"/>
    <n v="0"/>
    <n v="0"/>
    <n v="0"/>
    <n v="0"/>
    <n v="5597071.9134999998"/>
    <n v="4664226.5944999997"/>
    <n v="0"/>
    <n v="0"/>
    <n v="0"/>
    <s v="    "/>
    <s v="    "/>
    <s v="Yes"/>
    <s v="21"/>
    <s v="Municipal"/>
    <s v="HWY"/>
    <n v="2"/>
    <s v="No"/>
    <s v="Highway | Roadway Reconstruction"/>
    <s v="2 | Modernization"/>
    <s v="T055"/>
    <d v="2024-03-04T06:31:47"/>
    <x v="3"/>
    <x v="0"/>
  </r>
  <r>
    <s v="Construction"/>
    <n v="608887"/>
    <s v="117365"/>
    <s v="BELLINGHAM- REHABILITATION AND RELATED WORK ON ROUTE 126, FROM DOUGLAS DRIVE TO ROUTE 140"/>
    <s v="3"/>
    <s v="BDBA, STIP"/>
    <s v=" "/>
    <x v="0"/>
    <x v="0"/>
    <s v="BELLINGHAM"/>
    <s v="Boston Region"/>
    <x v="2"/>
    <s v="Roadway Reconstruction"/>
    <s v="Active"/>
    <s v=""/>
    <d v="2022-02-12T00:00:00"/>
    <s v="2022"/>
    <n v="1"/>
    <d v="2022-04-27T00:00:00"/>
    <d v="2022-06-26T00:00:00"/>
    <d v="2024-07-15T00:00:00"/>
    <n v="810"/>
    <s v="FEDERAL AID"/>
    <s v="FA - Congestion Mitigation/Air Quality (CMAQ)"/>
    <s v="CMQ"/>
    <n v="0.8"/>
    <n v="1744990.02"/>
    <n v="949532.44"/>
    <n v="177514.33"/>
    <n v="113128.5961"/>
    <n v="113128.5962"/>
    <n v="17696.0743"/>
    <n v="1762686.0943"/>
    <n v="967228.51429999992"/>
    <n v="95432.521900000007"/>
    <n v="0"/>
    <n v="0"/>
    <n v="0"/>
    <n v="0"/>
    <n v="64385.733800000002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887"/>
    <s v="117365"/>
    <s v="BELLINGHAM- REHABILITATION AND RELATED WORK ON ROUTE 126, FROM DOUGLAS DRIVE TO ROUTE 140"/>
    <s v="3"/>
    <s v="BDBA, STIP"/>
    <s v=" "/>
    <x v="0"/>
    <x v="0"/>
    <s v="BELLINGHAM"/>
    <s v="Boston Region"/>
    <x v="2"/>
    <s v="Roadway Reconstruction"/>
    <s v="Active"/>
    <s v=""/>
    <d v="2022-02-12T00:00:00"/>
    <s v="2022"/>
    <n v="1"/>
    <d v="2022-04-27T00:00:00"/>
    <d v="2022-06-26T00:00:00"/>
    <d v="2024-07-15T00:00:00"/>
    <n v="810"/>
    <s v="100% STATE"/>
    <s v="NFA - Site Specific"/>
    <s v="NFA"/>
    <n v="0"/>
    <n v="9901.41"/>
    <n v="3060.98"/>
    <n v="97374.8"/>
    <n v="26945.3387"/>
    <n v="26945.3387"/>
    <n v="4214.9088000000002"/>
    <n v="14116.318799999999"/>
    <n v="7275.8888000000006"/>
    <n v="22730.429899999999"/>
    <n v="0"/>
    <n v="0"/>
    <n v="0"/>
    <n v="0"/>
    <n v="70429.461299999995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4-03-04T06:31:47"/>
    <x v="1"/>
    <x v="1"/>
  </r>
  <r>
    <s v="Construction"/>
    <n v="608887"/>
    <s v="117365"/>
    <s v="BELLINGHAM- REHABILITATION AND RELATED WORK ON ROUTE 126, FROM DOUGLAS DRIVE TO ROUTE 140"/>
    <s v="3"/>
    <s v="BDBA, STIP"/>
    <s v=" "/>
    <x v="0"/>
    <x v="0"/>
    <s v="BELLINGHAM"/>
    <s v="Boston Region"/>
    <x v="2"/>
    <s v="Roadway Reconstruction"/>
    <s v="Active"/>
    <s v=""/>
    <d v="2022-02-12T00:00:00"/>
    <s v="2022"/>
    <n v="1"/>
    <d v="2022-04-27T00:00:00"/>
    <d v="2022-06-26T00:00:00"/>
    <d v="2024-07-15T00:00:00"/>
    <n v="810"/>
    <s v="FEDERAL AID"/>
    <s v="FA - Trans. Alternative Prgm (TAP)"/>
    <s v="TAP"/>
    <n v="0.8"/>
    <n v="704901.55"/>
    <n v="505954.88"/>
    <n v="73254.95"/>
    <n v="11765.527400000001"/>
    <n v="11765.5273"/>
    <n v="1840.4157"/>
    <n v="706741.96569999994"/>
    <n v="507795.29570000002"/>
    <n v="9925.1116000000002"/>
    <n v="0"/>
    <n v="0"/>
    <n v="0"/>
    <n v="0"/>
    <n v="61489.422700000003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887"/>
    <s v="117365"/>
    <s v="BELLINGHAM- REHABILITATION AND RELATED WORK ON ROUTE 126, FROM DOUGLAS DRIVE TO ROUTE 140"/>
    <s v="3"/>
    <s v="BDBA, STIP"/>
    <s v=" "/>
    <x v="0"/>
    <x v="0"/>
    <s v="BELLINGHAM"/>
    <s v="Boston Region"/>
    <x v="2"/>
    <s v="Roadway Reconstruction"/>
    <s v="Active"/>
    <s v=""/>
    <d v="2022-02-12T00:00:00"/>
    <s v="2022"/>
    <n v="1"/>
    <d v="2022-04-27T00:00:00"/>
    <d v="2022-06-26T00:00:00"/>
    <d v="2024-07-15T00:00:00"/>
    <n v="810"/>
    <s v="FEDERAL AID"/>
    <s v="FA - Surface Trans. Block Grant (STBG)"/>
    <s v="STBG"/>
    <n v="0.8"/>
    <n v="2969995.17"/>
    <n v="585508.47"/>
    <n v="259353.7"/>
    <n v="39946.457799999996"/>
    <n v="39946.457799999996"/>
    <n v="6248.6012000000001"/>
    <n v="2976243.7711999998"/>
    <n v="591757.07120000001"/>
    <n v="33697.856599999999"/>
    <n v="0"/>
    <n v="0"/>
    <n v="0"/>
    <n v="0"/>
    <n v="219407.24220000001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889"/>
    <s v="123956"/>
    <s v="FRAMINGHAM- TRAFFIC SIGNAL INSTALLATION AT EDGELL ROAD AT CENTRAL STREET"/>
    <s v="3"/>
    <s v="STIP"/>
    <s v=" "/>
    <x v="0"/>
    <x v="0"/>
    <s v="FRAMINGHAM"/>
    <s v="Boston Region"/>
    <x v="11"/>
    <s v="Intersection &amp; Safety"/>
    <s v="Active"/>
    <s v=""/>
    <d v="2023-09-02T00:00:00"/>
    <s v="2023"/>
    <n v="1"/>
    <d v="2023-11-17T00:00:00"/>
    <d v="2024-01-16T00:00:00"/>
    <d v="2025-08-18T00:00:00"/>
    <n v="640"/>
    <s v="FEDERAL AID"/>
    <s v="FA - Congestion Mitigation/Air Quality (CMAQ)"/>
    <s v="CMQ"/>
    <n v="0.8"/>
    <n v="0"/>
    <n v="0"/>
    <n v="2314757.2599999998"/>
    <n v="1025554.5313"/>
    <n v="1025554.5314"/>
    <n v="104648.4216"/>
    <n v="104648.4216"/>
    <n v="104648.4216"/>
    <n v="753468.63529999997"/>
    <n v="167437.47450000001"/>
    <n v="0"/>
    <n v="0"/>
    <n v="0"/>
    <n v="1289202.7286"/>
    <n v="0"/>
    <n v="0"/>
    <s v="    "/>
    <s v="    "/>
    <s v="Yes"/>
    <s v="42"/>
    <s v="Municipal"/>
    <s v="HWY"/>
    <n v="3"/>
    <s v="No"/>
    <s v="Highway | Intersection Improvements"/>
    <s v="2 | Modernization"/>
    <s v="T056"/>
    <d v="2024-03-04T06:31:47"/>
    <x v="1"/>
    <x v="0"/>
  </r>
  <r>
    <s v="Construction"/>
    <n v="608889"/>
    <s v="123956"/>
    <s v="FRAMINGHAM- TRAFFIC SIGNAL INSTALLATION AT EDGELL ROAD AT CENTRAL STREET"/>
    <s v="3"/>
    <s v="STIP"/>
    <s v=" "/>
    <x v="0"/>
    <x v="0"/>
    <s v="FRAMINGHAM"/>
    <s v="Boston Region"/>
    <x v="11"/>
    <s v="Intersection &amp; Safety"/>
    <s v="Active"/>
    <s v=""/>
    <d v="2023-09-02T00:00:00"/>
    <s v="2023"/>
    <n v="1"/>
    <d v="2023-11-17T00:00:00"/>
    <d v="2024-01-16T00:00:00"/>
    <d v="2025-08-18T00:00:00"/>
    <n v="640"/>
    <s v="100% STATE"/>
    <s v="NFA - Site Specific"/>
    <s v="NFA"/>
    <n v="0"/>
    <n v="0"/>
    <n v="0"/>
    <n v="93138.75"/>
    <n v="44288.624199999998"/>
    <n v="44288.624199999998"/>
    <n v="4519.2474000000002"/>
    <n v="4519.2474000000002"/>
    <n v="4519.2474000000002"/>
    <n v="32538.580999999998"/>
    <n v="7230.7957999999999"/>
    <n v="0"/>
    <n v="0"/>
    <n v="0"/>
    <n v="48850.125800000002"/>
    <n v="0"/>
    <n v="0"/>
    <s v="    "/>
    <s v="    "/>
    <s v="Yes"/>
    <s v="42"/>
    <s v="Municipal"/>
    <s v="HWY"/>
    <n v="3"/>
    <s v="No"/>
    <s v="Highway | Intersection Improvements"/>
    <s v="2 | Modernization"/>
    <s v="T056"/>
    <d v="2024-03-04T06:31:47"/>
    <x v="1"/>
    <x v="1"/>
  </r>
  <r>
    <s v="Construction"/>
    <n v="608889"/>
    <s v="123956"/>
    <s v="FRAMINGHAM- TRAFFIC SIGNAL INSTALLATION AT EDGELL ROAD AT CENTRAL STREET"/>
    <s v="3"/>
    <s v="STIP"/>
    <s v=" "/>
    <x v="0"/>
    <x v="0"/>
    <s v="FRAMINGHAM"/>
    <s v="Boston Region"/>
    <x v="11"/>
    <s v="Intersection &amp; Safety"/>
    <s v="Active"/>
    <s v=""/>
    <d v="2023-09-02T00:00:00"/>
    <s v="2023"/>
    <n v="1"/>
    <d v="2023-11-17T00:00:00"/>
    <d v="2024-01-16T00:00:00"/>
    <d v="2025-08-18T00:00:00"/>
    <n v="640"/>
    <s v="FEDERAL AID"/>
    <s v="FA - Trans. Alternative Prgm (TAP)"/>
    <s v="TAP"/>
    <n v="0.8"/>
    <n v="0"/>
    <n v="0"/>
    <n v="352319.27"/>
    <n v="155156.84450000001"/>
    <n v="155156.84450000001"/>
    <n v="15832.331099999999"/>
    <n v="15832.331099999999"/>
    <n v="15832.331099999999"/>
    <n v="113992.7837"/>
    <n v="25331.7297"/>
    <n v="0"/>
    <n v="0"/>
    <n v="0"/>
    <n v="197162.42550000001"/>
    <n v="0"/>
    <n v="0"/>
    <s v="    "/>
    <s v="    "/>
    <s v="Yes"/>
    <s v="42"/>
    <s v="Municipal"/>
    <s v="HWY"/>
    <n v="3"/>
    <s v="No"/>
    <s v="Highway | Intersection Improvements"/>
    <s v="2 | Modernization"/>
    <s v="T056"/>
    <d v="2024-03-04T06:31:47"/>
    <x v="1"/>
    <x v="0"/>
  </r>
  <r>
    <s v="Construction"/>
    <n v="608895"/>
    <s v="110859"/>
    <s v="BOSTON- MISCELLANEOUS RAMPS MICROSILICA OVERLAY REPLACEMENT ON I-90 &amp; I-93 (CRC 28) CONTRACT 2"/>
    <s v="6"/>
    <s v="CRC"/>
    <s v=" "/>
    <x v="0"/>
    <x v="0"/>
    <s v="BOSTON"/>
    <s v="Boston Region"/>
    <x v="17"/>
    <s v="Other"/>
    <s v="Active"/>
    <s v=""/>
    <d v="2020-02-22T00:00:00"/>
    <s v="2020"/>
    <n v="1"/>
    <d v="2020-09-02T00:00:00"/>
    <d v="2020-11-01T00:00:00"/>
    <d v="2023-12-31T00:00:00"/>
    <n v="1215"/>
    <s v="TURNPIKE MHS"/>
    <s v="Tolls - Metro. Hwy System (MHS) - Site Specific"/>
    <s v="NFA"/>
    <n v="0"/>
    <n v="2522276.2999999998"/>
    <n v="1711681.65"/>
    <n v="6421526.7000000002"/>
    <n v="123663.53320000001"/>
    <n v="123663.53320000001"/>
    <n v="123663.53320000001"/>
    <n v="2645939.8332000002"/>
    <n v="1835345.1831999999"/>
    <n v="0"/>
    <n v="0"/>
    <n v="0"/>
    <n v="0"/>
    <n v="0"/>
    <n v="6297863.1667999998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nstruction"/>
    <n v="608895"/>
    <s v="110859"/>
    <s v="BOSTON- MISCELLANEOUS RAMPS MICROSILICA OVERLAY REPLACEMENT ON I-90 &amp; I-93 (CRC 28) CONTRACT 2"/>
    <s v="6"/>
    <s v="CRC"/>
    <s v=" "/>
    <x v="0"/>
    <x v="0"/>
    <s v="BOSTON"/>
    <s v="Boston Region"/>
    <x v="17"/>
    <s v="Other"/>
    <s v="Active"/>
    <s v=""/>
    <d v="2020-02-22T00:00:00"/>
    <s v="2020"/>
    <n v="1"/>
    <d v="2020-09-02T00:00:00"/>
    <d v="2020-11-01T00:00:00"/>
    <d v="2023-12-31T00:00:00"/>
    <n v="1215"/>
    <s v="CARM/APP"/>
    <s v="Trust - CA/T Repair and Maint. (CARM)"/>
    <s v="TRUST"/>
    <n v="0"/>
    <n v="5413840.1900000004"/>
    <n v="298788.5"/>
    <n v="4029962.81"/>
    <n v="69336.466799999995"/>
    <n v="69336.466799999995"/>
    <n v="69336.466799999995"/>
    <n v="5483176.6568"/>
    <n v="368124.96679999999"/>
    <n v="0"/>
    <n v="0"/>
    <n v="0"/>
    <n v="0"/>
    <n v="0"/>
    <n v="3960626.3432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nstruction"/>
    <n v="608896"/>
    <s v="123518"/>
    <s v="BOSTON- MISCELLANEOUS RAMPS MICROSILICA OVERLAY REPLACEMENT ON I-90 &amp; I-93 (CRC 28) CONTRACT 3"/>
    <s v="6"/>
    <s v="CRC"/>
    <s v=" "/>
    <x v="0"/>
    <x v="0"/>
    <s v="BOSTON"/>
    <s v="Boston Region"/>
    <x v="17"/>
    <s v="Other"/>
    <s v="Active"/>
    <s v=""/>
    <d v="2023-08-05T00:00:00"/>
    <s v="2023"/>
    <n v="1"/>
    <d v="2023-12-28T00:00:00"/>
    <d v="2024-02-26T00:00:00"/>
    <d v="2026-04-27T00:00:00"/>
    <n v="851"/>
    <s v="TURNPIKE MHS"/>
    <s v="Tolls - Metro. Hwy System (MHS) - Site Specific"/>
    <s v="NFA"/>
    <n v="0"/>
    <n v="0"/>
    <n v="0"/>
    <n v="8510881.1199999992"/>
    <n v="0"/>
    <n v="8510881.1199999992"/>
    <n v="1960000"/>
    <n v="1960000"/>
    <n v="1960000"/>
    <n v="3660000"/>
    <n v="2890881.12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nstruction"/>
    <n v="608896"/>
    <s v="123518"/>
    <s v="BOSTON- MISCELLANEOUS RAMPS MICROSILICA OVERLAY REPLACEMENT ON I-90 &amp; I-93 (CRC 28) CONTRACT 3"/>
    <s v="6"/>
    <s v="CRC"/>
    <s v=" "/>
    <x v="0"/>
    <x v="0"/>
    <s v="BOSTON"/>
    <s v="Boston Region"/>
    <x v="17"/>
    <s v="Other"/>
    <s v="Active"/>
    <s v=""/>
    <d v="2023-08-05T00:00:00"/>
    <s v="2023"/>
    <n v="1"/>
    <d v="2023-12-28T00:00:00"/>
    <d v="2024-02-26T00:00:00"/>
    <d v="2026-04-27T00:00:00"/>
    <n v="851"/>
    <s v="CARM/APP"/>
    <s v="Trust - CA/T Repair and Maint. (CARM)"/>
    <s v="TRUST"/>
    <n v="0"/>
    <n v="0"/>
    <n v="0"/>
    <n v="7323461.6200000001"/>
    <n v="0"/>
    <n v="7323461.6200000001"/>
    <n v="1685000"/>
    <n v="1685000"/>
    <n v="1685000"/>
    <n v="3150000"/>
    <n v="2488461.62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mplete"/>
    <n v="608907"/>
    <s v="118480"/>
    <s v="UXBRIDGE- SUPERSTRUCTURE REPLACEMENT, U-02-052, ROUTE 146 RAMP OVER EMERSON BROOK"/>
    <s v="3"/>
    <s v="BR OFF, STIP"/>
    <s v=" "/>
    <x v="0"/>
    <x v="0"/>
    <s v="UXBRIDGE"/>
    <s v="Central Mass"/>
    <x v="1"/>
    <s v="Bridge Repair &amp; Replacement"/>
    <s v="Full Beneficial Use"/>
    <s v=""/>
    <d v="2022-06-04T00:00:00"/>
    <s v="2022"/>
    <n v="1"/>
    <d v="2022-08-01T00:00:00"/>
    <d v="2022-09-30T00:00:00"/>
    <d v="2023-10-30T00:00:00"/>
    <n v="455"/>
    <s v="100% STATE"/>
    <s v="NFA - Site Specific"/>
    <s v="NFA"/>
    <n v="0"/>
    <n v="0"/>
    <n v="0"/>
    <n v="6750"/>
    <n v="380.66789999999997"/>
    <n v="380.66789999999997"/>
    <n v="380.66789999999997"/>
    <n v="380.66789999999997"/>
    <n v="380.66789999999997"/>
    <n v="0"/>
    <n v="0"/>
    <n v="0"/>
    <n v="0"/>
    <n v="0"/>
    <n v="6369.3320999999996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Complete"/>
    <n v="608907"/>
    <s v="118480"/>
    <s v="UXBRIDGE- SUPERSTRUCTURE REPLACEMENT, U-02-052, ROUTE 146 RAMP OVER EMERSON BROOK"/>
    <s v="3"/>
    <s v="BR OFF, STIP"/>
    <s v=" "/>
    <x v="0"/>
    <x v="0"/>
    <s v="UXBRIDGE"/>
    <s v="Central Mass"/>
    <x v="1"/>
    <s v="Bridge Repair &amp; Replacement"/>
    <s v="Full Beneficial Use"/>
    <s v=""/>
    <d v="2022-06-04T00:00:00"/>
    <s v="2022"/>
    <n v="1"/>
    <d v="2022-08-01T00:00:00"/>
    <d v="2022-09-30T00:00:00"/>
    <d v="2023-10-30T00:00:00"/>
    <n v="455"/>
    <s v="FEDERAL AID"/>
    <s v="FA - Surface Trans. Block Grant (STBG) - Off System Bridge"/>
    <s v="STBG"/>
    <n v="0.8"/>
    <n v="1355227.2"/>
    <n v="837649.4"/>
    <n v="298562.7"/>
    <n v="8619.3320999999996"/>
    <n v="8619.3320999999996"/>
    <n v="8619.3320999999996"/>
    <n v="1363846.5321"/>
    <n v="846268.73210000002"/>
    <n v="0"/>
    <n v="0"/>
    <n v="0"/>
    <n v="0"/>
    <n v="0"/>
    <n v="289943.3679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mplete"/>
    <n v="608917"/>
    <s v="105387"/>
    <s v="DISTRICT 4- SCHEDULED AND EMERGENCY DRAWBRIDGE OPERATION, REPAIR AND MAINTENANCE AT VARIOUS LOCATIONS "/>
    <s v="4"/>
    <s v="NFA MT"/>
    <s v=" "/>
    <x v="1"/>
    <x v="0"/>
    <s v="DISTRICT4"/>
    <s v="[District 4]"/>
    <x v="32"/>
    <s v="Bridge Repair &amp; Replacement"/>
    <s v="Substantially Complete"/>
    <s v=""/>
    <d v="2018-08-04T00:00:00"/>
    <s v="2018"/>
    <n v="1"/>
    <d v="2018-11-30T00:00:00"/>
    <d v="2019-01-29T00:00:00"/>
    <d v="2021-01-31T00:00:00"/>
    <n v="793"/>
    <s v="100% STATE"/>
    <s v="NFA - Open Ended"/>
    <s v="NFA"/>
    <n v="0"/>
    <n v="8487170.5500000007"/>
    <n v="0"/>
    <n v="441.43"/>
    <n v="0"/>
    <n v="0"/>
    <n v="0"/>
    <n v="8487170.5500000007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08929"/>
    <s v="123406"/>
    <s v="WILMINGTON- BRIDGE REPLACEMENT, W-38-003, BUTTERS ROW OVER MBTA "/>
    <s v="4"/>
    <s v="BR ON, STIP"/>
    <s v=" "/>
    <x v="0"/>
    <x v="0"/>
    <s v="WILMINGTON"/>
    <s v="Boston Region"/>
    <x v="1"/>
    <s v="Bridge Repair &amp; Replacement"/>
    <s v="Active"/>
    <s v=""/>
    <d v="2023-07-29T00:00:00"/>
    <s v="2023"/>
    <n v="1"/>
    <d v="2023-11-15T00:00:00"/>
    <d v="2024-01-14T00:00:00"/>
    <d v="2028-05-14T00:00:00"/>
    <n v="1642"/>
    <s v="100% STATE"/>
    <s v="NFA - Site Specific"/>
    <s v="NFA"/>
    <n v="0"/>
    <n v="0"/>
    <n v="0"/>
    <n v="77700"/>
    <n v="305.72770000000003"/>
    <n v="77700"/>
    <n v="305.72770000000003"/>
    <n v="305.72770000000003"/>
    <n v="305.72770000000003"/>
    <n v="28794.272300000001"/>
    <n v="17900"/>
    <n v="17100"/>
    <n v="1360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08929"/>
    <s v="123406"/>
    <s v="WILMINGTON- BRIDGE REPLACEMENT, W-38-003, BUTTERS ROW OVER MBTA "/>
    <s v="4"/>
    <s v="BR ON, STIP"/>
    <s v=" "/>
    <x v="0"/>
    <x v="0"/>
    <s v="WILMINGTON"/>
    <s v="Boston Region"/>
    <x v="1"/>
    <s v="Bridge Repair &amp; Replacement"/>
    <s v="Active"/>
    <s v=""/>
    <d v="2023-07-29T00:00:00"/>
    <s v="2023"/>
    <n v="1"/>
    <d v="2023-11-15T00:00:00"/>
    <d v="2024-01-14T00:00:00"/>
    <d v="2028-05-14T00:00:00"/>
    <n v="1642"/>
    <s v="FEDERAL AID"/>
    <s v="FA - Hwy Infrast. Prgm (HIPBR) - Bridge"/>
    <s v="HIP"/>
    <n v="0.8"/>
    <n v="159160"/>
    <n v="159160"/>
    <n v="17952666.140000001"/>
    <n v="64494.272299999997"/>
    <n v="17952666.140000001"/>
    <n v="64494.272299999997"/>
    <n v="223654.27230000001"/>
    <n v="223654.27230000001"/>
    <n v="6481345.7276999997"/>
    <n v="4170000"/>
    <n v="3985000"/>
    <n v="3251826.14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8930"/>
    <s v=""/>
    <s v="LAWRENCE- LAWRENCE MANCHESTER RAIL CORRIDOR (LMRC) RAIL TRAIL"/>
    <s v="4"/>
    <s v="M-Risk, STIP"/>
    <s v=" "/>
    <x v="0"/>
    <x v="0"/>
    <s v="LAWRENCE"/>
    <s v="Merrimack Valley"/>
    <x v="6"/>
    <s v="Bikeways"/>
    <s v="Design"/>
    <s v="100C"/>
    <d v="2024-05-25T00:00:00"/>
    <s v="2024"/>
    <n v="0"/>
    <d v="2024-10-22T00:00:00"/>
    <d v="2024-12-21T00:00:00"/>
    <d v="2027-10-07T00:00:00"/>
    <n v="1080"/>
    <s v="FEDERAL AID"/>
    <s v="FA - Congestion Mitigation/Air Quality (CMAQ)"/>
    <s v="CMQ"/>
    <n v="0.8"/>
    <n v="0"/>
    <n v="0"/>
    <n v="30008757.270799998"/>
    <n v="0"/>
    <n v="30008757.2709"/>
    <n v="0"/>
    <n v="0"/>
    <n v="0"/>
    <n v="6001751.4541999996"/>
    <n v="10288716.7786"/>
    <n v="10288716.7786"/>
    <n v="3429572.2595000002"/>
    <n v="0"/>
    <n v="-1E-4"/>
    <n v="0"/>
    <n v="0"/>
    <s v="    "/>
    <s v="    "/>
    <s v="Yes"/>
    <s v="60"/>
    <s v="Municipal"/>
    <s v="HWY"/>
    <n v="2"/>
    <s v="No"/>
    <s v="Highway | Bicycle and Pedestrian"/>
    <s v="3 | Expansion"/>
    <s v="T061"/>
    <d v="2024-03-04T06:31:47"/>
    <x v="6"/>
    <x v="0"/>
  </r>
  <r>
    <s v="Design"/>
    <n v="608930"/>
    <s v=""/>
    <s v="LAWRENCE- LAWRENCE MANCHESTER RAIL CORRIDOR (LMRC) RAIL TRAIL"/>
    <s v="4"/>
    <s v="M-Risk, STIP"/>
    <s v=" "/>
    <x v="0"/>
    <x v="0"/>
    <s v="LAWRENCE"/>
    <s v="Merrimack Valley"/>
    <x v="6"/>
    <s v="Bikeways"/>
    <s v="Design"/>
    <s v="100C"/>
    <d v="2024-05-25T00:00:00"/>
    <s v="2024"/>
    <n v="0"/>
    <d v="2024-10-22T00:00:00"/>
    <d v="2024-12-21T00:00:00"/>
    <d v="2027-10-07T00:00:00"/>
    <n v="1080"/>
    <s v="100% STATE"/>
    <s v="NFA - Site Specific"/>
    <s v="NFA"/>
    <n v="0"/>
    <n v="0"/>
    <n v="0"/>
    <n v="306210"/>
    <n v="0"/>
    <n v="306210"/>
    <n v="0"/>
    <n v="0"/>
    <n v="0"/>
    <n v="61242"/>
    <n v="104986.28569999999"/>
    <n v="104986.28569999999"/>
    <n v="34995.428599999999"/>
    <n v="0"/>
    <n v="0"/>
    <n v="0"/>
    <n v="0"/>
    <s v="    "/>
    <s v="    "/>
    <s v="Yes"/>
    <s v="60"/>
    <s v="Municipal"/>
    <s v="HWY"/>
    <n v="2"/>
    <s v="No"/>
    <s v="Highway | Bicycle and Pedestrian"/>
    <s v="3 | Expansion"/>
    <s v="T061"/>
    <d v="2024-03-04T06:31:47"/>
    <x v="6"/>
    <x v="1"/>
  </r>
  <r>
    <s v="Construction"/>
    <n v="608933"/>
    <s v="123965"/>
    <s v="PEABODY- REHABILITATION OF CENTRAL STREET"/>
    <s v="4"/>
    <s v="STIP"/>
    <s v=" "/>
    <x v="0"/>
    <x v="0"/>
    <s v="PEABODY"/>
    <s v="Boston Region"/>
    <x v="4"/>
    <s v="Roadway Reconstruction"/>
    <s v="Active"/>
    <s v=""/>
    <d v="2023-09-02T00:00:00"/>
    <s v="2023"/>
    <n v="1"/>
    <d v="2023-12-29T00:00:00"/>
    <d v="2024-02-27T00:00:00"/>
    <d v="2027-10-09T00:00:00"/>
    <n v="1380"/>
    <s v="FEDERAL AID"/>
    <s v="FA - Congestion Mitigation/Air Quality (CMAQ)"/>
    <s v="CMQ"/>
    <n v="0.8"/>
    <n v="0"/>
    <n v="0"/>
    <n v="7655783.6900000004"/>
    <n v="3204501.5362999998"/>
    <n v="7655783.6900000004"/>
    <n v="951372.65020000003"/>
    <n v="951372.65020000003"/>
    <n v="951372.65020000003"/>
    <n v="2253128.8862000001"/>
    <n v="2005498.4635999999"/>
    <n v="1990000"/>
    <n v="455783.69"/>
    <n v="0"/>
    <n v="0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933"/>
    <s v="123965"/>
    <s v="PEABODY- REHABILITATION OF CENTRAL STREET"/>
    <s v="4"/>
    <s v="STIP"/>
    <s v=" "/>
    <x v="0"/>
    <x v="0"/>
    <s v="PEABODY"/>
    <s v="Boston Region"/>
    <x v="4"/>
    <s v="Roadway Reconstruction"/>
    <s v="Active"/>
    <s v=""/>
    <d v="2023-09-02T00:00:00"/>
    <s v="2023"/>
    <n v="1"/>
    <d v="2023-12-29T00:00:00"/>
    <d v="2024-02-27T00:00:00"/>
    <d v="2027-10-09T00:00:00"/>
    <n v="1380"/>
    <s v="FEDERAL AID"/>
    <s v="FA - Hwy Safety Improvement Prgm (HSIP)"/>
    <s v="HSIP"/>
    <n v="0.9"/>
    <n v="0"/>
    <n v="0"/>
    <n v="1672242"/>
    <n v="699954.73620000004"/>
    <n v="1672242"/>
    <n v="207806.98180000001"/>
    <n v="207806.98180000001"/>
    <n v="207806.98180000001"/>
    <n v="492147.75439999998"/>
    <n v="437045.26380000002"/>
    <n v="435000"/>
    <n v="100242"/>
    <n v="0"/>
    <n v="0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8933"/>
    <s v="123965"/>
    <s v="PEABODY- REHABILITATION OF CENTRAL STREET"/>
    <s v="4"/>
    <s v="STIP"/>
    <s v=" "/>
    <x v="0"/>
    <x v="0"/>
    <s v="PEABODY"/>
    <s v="Boston Region"/>
    <x v="4"/>
    <s v="Roadway Reconstruction"/>
    <s v="Active"/>
    <s v=""/>
    <d v="2023-09-02T00:00:00"/>
    <s v="2023"/>
    <n v="1"/>
    <d v="2023-12-29T00:00:00"/>
    <d v="2024-02-27T00:00:00"/>
    <d v="2027-10-09T00:00:00"/>
    <n v="1380"/>
    <s v="100% STATE"/>
    <s v="NFA - Site Specific"/>
    <s v="NFA"/>
    <n v="0"/>
    <n v="0"/>
    <n v="0"/>
    <n v="216442.5"/>
    <n v="97588.116399999999"/>
    <n v="216442.5"/>
    <n v="28972.5762"/>
    <n v="28972.5762"/>
    <n v="28972.5762"/>
    <n v="68615.540200000003"/>
    <n v="49411.883600000001"/>
    <n v="56500"/>
    <n v="12942.5"/>
    <n v="0"/>
    <n v="0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4-03-04T06:31:47"/>
    <x v="1"/>
    <x v="1"/>
  </r>
  <r>
    <s v="Construction"/>
    <n v="608933"/>
    <s v="123965"/>
    <s v="PEABODY- REHABILITATION OF CENTRAL STREET"/>
    <s v="4"/>
    <s v="STIP"/>
    <s v=" "/>
    <x v="0"/>
    <x v="0"/>
    <s v="PEABODY"/>
    <s v="Boston Region"/>
    <x v="4"/>
    <s v="Roadway Reconstruction"/>
    <s v="Active"/>
    <s v=""/>
    <d v="2023-09-02T00:00:00"/>
    <s v="2023"/>
    <n v="1"/>
    <d v="2023-12-29T00:00:00"/>
    <d v="2024-02-27T00:00:00"/>
    <d v="2027-10-09T00:00:00"/>
    <n v="1380"/>
    <s v="FEDERAL AID"/>
    <s v="FA - Surface Trans. Block Grant (STBG)"/>
    <s v="STBG"/>
    <n v="0.8"/>
    <n v="0"/>
    <n v="0"/>
    <n v="6892518.8799999999"/>
    <n v="2902955.6104000001"/>
    <n v="6892518.8799999999"/>
    <n v="861847.7916"/>
    <n v="861847.7916"/>
    <n v="861847.7916"/>
    <n v="2041107.8186999999"/>
    <n v="1787044.3896999999"/>
    <n v="1795000"/>
    <n v="407518.88"/>
    <n v="0"/>
    <n v="0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4-03-04T06:31:47"/>
    <x v="1"/>
    <x v="0"/>
  </r>
  <r>
    <s v="Design"/>
    <n v="608940"/>
    <s v=""/>
    <s v="WESTON- INTERSECTION IMPROVEMENTS BOSTON POST ROAD (ROUTE 20) AT WELLESLEY STREET "/>
    <s v="6"/>
    <s v="STIP"/>
    <s v=" "/>
    <x v="0"/>
    <x v="0"/>
    <s v="WESTON"/>
    <s v="Boston Region"/>
    <x v="27"/>
    <s v="Intersection &amp; Safety"/>
    <s v="Design"/>
    <s v="75C"/>
    <d v="2026-04-18T00:00:00"/>
    <s v="2026"/>
    <n v="0"/>
    <d v="2026-09-15T00:00:00"/>
    <d v="2026-11-14T00:00:00"/>
    <d v="2027-01-13T00:00:00"/>
    <n v="120"/>
    <s v="FEDERAL AID"/>
    <s v="FA - Hwy Safety Improvement Prgm (HSIP)"/>
    <s v="HSIP"/>
    <n v="0.9"/>
    <n v="0"/>
    <n v="0"/>
    <n v="3063547.1519999998"/>
    <n v="0"/>
    <n v="3063547.1519999998"/>
    <n v="0"/>
    <n v="0"/>
    <n v="0"/>
    <n v="0"/>
    <n v="0"/>
    <n v="3063547.1519999998"/>
    <n v="0"/>
    <n v="0"/>
    <n v="0"/>
    <n v="0"/>
    <n v="0"/>
    <s v="    "/>
    <s v="    "/>
    <s v="Yes"/>
    <s v="42"/>
    <s v="Municipal"/>
    <s v="HWY"/>
    <n v="2"/>
    <s v="No"/>
    <s v="Highway | Safety Improvements"/>
    <s v="1 | Reliability"/>
    <s v="T052"/>
    <d v="2024-03-04T06:31:47"/>
    <x v="1"/>
    <x v="0"/>
  </r>
  <r>
    <s v="Design"/>
    <n v="608940"/>
    <s v=""/>
    <s v="WESTON- INTERSECTION IMPROVEMENTS BOSTON POST ROAD (ROUTE 20) AT WELLESLEY STREET "/>
    <s v="6"/>
    <s v="STIP"/>
    <s v=" "/>
    <x v="0"/>
    <x v="0"/>
    <s v="WESTON"/>
    <s v="Boston Region"/>
    <x v="27"/>
    <s v="Intersection &amp; Safety"/>
    <s v="Design"/>
    <s v="75C"/>
    <d v="2026-04-18T00:00:00"/>
    <s v="2026"/>
    <n v="0"/>
    <d v="2026-09-15T00:00:00"/>
    <d v="2026-11-14T00:00:00"/>
    <d v="2027-01-13T00:00:00"/>
    <n v="120"/>
    <s v="100% STATE"/>
    <s v="NFA - Site Specific"/>
    <s v="NFA"/>
    <n v="0"/>
    <n v="0"/>
    <n v="0"/>
    <n v="25000"/>
    <n v="0"/>
    <n v="25000"/>
    <n v="0"/>
    <n v="0"/>
    <n v="0"/>
    <n v="0"/>
    <n v="0"/>
    <n v="25000"/>
    <n v="0"/>
    <n v="0"/>
    <n v="0"/>
    <n v="0"/>
    <n v="0"/>
    <s v="    "/>
    <s v="    "/>
    <s v="Yes"/>
    <s v="42"/>
    <s v="Municipal"/>
    <s v="HWY"/>
    <n v="2"/>
    <s v="No"/>
    <s v="Highway | Safety Improvements"/>
    <s v="1 | Reliability"/>
    <s v="T052"/>
    <d v="2024-03-04T06:31:47"/>
    <x v="1"/>
    <x v="1"/>
  </r>
  <r>
    <s v="Construction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6"/>
    <s v="Bikeways"/>
    <s v="Active"/>
    <s v=""/>
    <d v="2022-09-10T00:00:00"/>
    <s v="2022"/>
    <n v="1"/>
    <d v="2023-01-18T00:00:00"/>
    <d v="2023-03-19T00:00:00"/>
    <d v="2025-06-19T00:00:00"/>
    <n v="883"/>
    <s v="FEDERAL AID"/>
    <s v="FA - Congestion Mitigation/Air Quality (CMAQ)"/>
    <s v="CMQ"/>
    <n v="0.8"/>
    <n v="4709512.87"/>
    <n v="3890732.42"/>
    <n v="5106420.7300000004"/>
    <n v="3077011.0284000002"/>
    <n v="3077011.0282999999"/>
    <n v="1339988.6736000001"/>
    <n v="6049501.5436000004"/>
    <n v="5230721.0936000003"/>
    <n v="1737022.3547"/>
    <n v="0"/>
    <n v="0"/>
    <n v="0"/>
    <n v="0"/>
    <n v="2029409.7017000001"/>
    <n v="0"/>
    <n v="0"/>
    <s v="    "/>
    <s v="    "/>
    <s v="Yes"/>
    <s v="31"/>
    <s v="Other"/>
    <s v="HWY"/>
    <n v="2"/>
    <s v="No"/>
    <s v="Highway | Bicycle and Pedestrian"/>
    <s v="3 | Expansion"/>
    <s v="T061"/>
    <d v="2024-03-04T06:31:47"/>
    <x v="1"/>
    <x v="0"/>
  </r>
  <r>
    <s v="Construction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6"/>
    <s v="Bikeways"/>
    <s v="Active"/>
    <s v=""/>
    <d v="2022-09-10T00:00:00"/>
    <s v="2022"/>
    <n v="1"/>
    <d v="2023-01-18T00:00:00"/>
    <d v="2023-03-19T00:00:00"/>
    <d v="2025-06-19T00:00:00"/>
    <n v="883"/>
    <s v="100% STATE"/>
    <s v="NFA - Site Specific"/>
    <s v="NFA"/>
    <n v="0"/>
    <n v="0"/>
    <n v="0"/>
    <n v="35650"/>
    <n v="22988.971600000001"/>
    <n v="22988.971699999998"/>
    <n v="10011.3264"/>
    <n v="10011.3264"/>
    <n v="10011.3264"/>
    <n v="12977.6453"/>
    <n v="0"/>
    <n v="0"/>
    <n v="0"/>
    <n v="0"/>
    <n v="12661.0283"/>
    <n v="0"/>
    <n v="0"/>
    <s v="    "/>
    <s v="    "/>
    <s v="Yes"/>
    <s v="31"/>
    <s v="Other"/>
    <s v="HWY"/>
    <n v="2"/>
    <s v="No"/>
    <s v="Highway | Bicycle and Pedestrian"/>
    <s v="3 | Expansion"/>
    <s v="T061"/>
    <d v="2024-03-04T06:31:47"/>
    <x v="1"/>
    <x v="1"/>
  </r>
  <r>
    <s v="Design"/>
    <n v="608952"/>
    <s v=""/>
    <s v="CHELSEA- BRIDGE SUPERSTRUCTURE REPLACEMENT C-09-013, WASHINGTON AVENUE, CARTER STREET &amp; COUNTY ROAD/ROUTE 1"/>
    <s v="6"/>
    <s v="NGB, STIP"/>
    <s v=" "/>
    <x v="0"/>
    <x v="0"/>
    <s v="CHELSEA"/>
    <s v="Boston Region"/>
    <x v="5"/>
    <s v="Bridge Repair &amp; Replacement"/>
    <s v="Design"/>
    <s v="25C"/>
    <d v="2025-03-08T00:00:00"/>
    <s v="2025"/>
    <n v="0"/>
    <d v="2025-08-05T00:00:00"/>
    <d v="2025-10-04T00:00:00"/>
    <d v="2028-05-01T00:00:00"/>
    <n v="1000"/>
    <s v="100% STATE"/>
    <s v="NFA - Site Specific"/>
    <s v="NFA"/>
    <n v="0"/>
    <n v="0"/>
    <n v="0"/>
    <n v="196493"/>
    <n v="0"/>
    <n v="196493.0001"/>
    <n v="0"/>
    <n v="0"/>
    <n v="0"/>
    <n v="0"/>
    <n v="55263.656300000002"/>
    <n v="73684.875"/>
    <n v="67544.468800000002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08952"/>
    <s v=""/>
    <s v="CHELSEA- BRIDGE SUPERSTRUCTURE REPLACEMENT C-09-013, WASHINGTON AVENUE, CARTER STREET &amp; COUNTY ROAD/ROUTE 1"/>
    <s v="6"/>
    <s v="NGB, STIP"/>
    <s v=" "/>
    <x v="0"/>
    <x v="0"/>
    <s v="CHELSEA"/>
    <s v="Boston Region"/>
    <x v="5"/>
    <s v="Bridge Repair &amp; Replacement"/>
    <s v="Design"/>
    <s v="25C"/>
    <d v="2025-03-08T00:00:00"/>
    <s v="2025"/>
    <n v="0"/>
    <d v="2025-08-05T00:00:00"/>
    <d v="2025-10-04T00:00:00"/>
    <d v="2028-05-01T00:00:00"/>
    <n v="1000"/>
    <s v="FEDERAL AID"/>
    <s v="FA - Surface Trans. Block Grant (STBG)"/>
    <s v="STBG"/>
    <n v="0.8"/>
    <n v="0"/>
    <n v="0"/>
    <n v="22877239.98"/>
    <n v="0"/>
    <n v="22877239.98"/>
    <n v="0"/>
    <n v="0"/>
    <n v="0"/>
    <n v="0"/>
    <n v="6434223.7444000002"/>
    <n v="8578964.9924999997"/>
    <n v="7864051.2430999996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8954"/>
    <s v=""/>
    <s v="WESTON- RECONSTRUCTION ON ROUTE 30"/>
    <s v="6"/>
    <s v="STIP"/>
    <s v=" "/>
    <x v="0"/>
    <x v="0"/>
    <s v="WESTON"/>
    <s v="Boston Region"/>
    <x v="2"/>
    <s v="Roadway Reconstruction"/>
    <s v="Design"/>
    <s v="25C"/>
    <d v="2026-05-02T00:00:00"/>
    <s v="2026"/>
    <n v="0"/>
    <d v="2026-09-29T00:00:00"/>
    <d v="2026-11-28T00:00:00"/>
    <d v="2029-04-21T00:00:00"/>
    <n v="935"/>
    <s v="100% STATE"/>
    <s v="NFA - Site Specific"/>
    <s v="NFA"/>
    <n v="0"/>
    <n v="0"/>
    <n v="0"/>
    <n v="175044"/>
    <n v="0"/>
    <n v="175044"/>
    <n v="0"/>
    <n v="0"/>
    <n v="0"/>
    <n v="0"/>
    <n v="0"/>
    <n v="46678.400000000001"/>
    <n v="70017.600000000006"/>
    <n v="58348"/>
    <n v="0"/>
    <n v="0"/>
    <n v="0"/>
    <s v="    "/>
    <s v="    "/>
    <s v="Yes"/>
    <s v="36"/>
    <s v="Municipal"/>
    <s v="HWY"/>
    <n v="2"/>
    <s v="No"/>
    <s v="Highway | Roadway Reconstruction"/>
    <s v="2 | Modernization"/>
    <s v="T055"/>
    <d v="2024-03-04T06:31:47"/>
    <x v="1"/>
    <x v="1"/>
  </r>
  <r>
    <s v="Design"/>
    <n v="608954"/>
    <s v=""/>
    <s v="WESTON- RECONSTRUCTION ON ROUTE 30"/>
    <s v="6"/>
    <s v="STIP"/>
    <s v=" "/>
    <x v="0"/>
    <x v="0"/>
    <s v="WESTON"/>
    <s v="Boston Region"/>
    <x v="2"/>
    <s v="Roadway Reconstruction"/>
    <s v="Design"/>
    <s v="25C"/>
    <d v="2026-05-02T00:00:00"/>
    <s v="2026"/>
    <n v="0"/>
    <d v="2026-09-29T00:00:00"/>
    <d v="2026-11-28T00:00:00"/>
    <d v="2029-04-21T00:00:00"/>
    <n v="935"/>
    <s v="FEDERAL AID"/>
    <s v="FA - Surface Trans. Block Grant (STBG)"/>
    <s v="STBG"/>
    <n v="0.8"/>
    <n v="0"/>
    <n v="0"/>
    <n v="20678985"/>
    <n v="0"/>
    <n v="20678985"/>
    <n v="0"/>
    <n v="0"/>
    <n v="0"/>
    <n v="0"/>
    <n v="0"/>
    <n v="5514396"/>
    <n v="8271594"/>
    <n v="6892995"/>
    <n v="0"/>
    <n v="0"/>
    <n v="0"/>
    <s v="    "/>
    <s v="    "/>
    <s v="Yes"/>
    <s v="36"/>
    <s v="Municipal"/>
    <s v="HWY"/>
    <n v="2"/>
    <s v="No"/>
    <s v="Highway | Roadway Reconstruction"/>
    <s v="2 | Modernization"/>
    <s v="T055"/>
    <d v="2024-03-04T06:31:47"/>
    <x v="1"/>
    <x v="0"/>
  </r>
  <r>
    <s v="Design"/>
    <n v="608955"/>
    <s v=""/>
    <s v="MILTON- INTERSECTION IMPROVEMENTS SQUANTUM STREET AT ADAMS STREET"/>
    <s v="6"/>
    <s v=""/>
    <s v=" "/>
    <x v="0"/>
    <x v="0"/>
    <s v="MILTON"/>
    <s v="Boston Region"/>
    <x v="2"/>
    <s v="Roadway Reconstruction"/>
    <s v="Design"/>
    <s v="25C"/>
    <d v="2025-10-03T00:00:00"/>
    <s v="2026"/>
    <n v="0"/>
    <d v="2026-03-02T00:00:00"/>
    <d v="2026-05-01T00:00:00"/>
    <d v="2027-03-02T00:00:00"/>
    <n v="365"/>
    <s v="100% STATE"/>
    <s v="NFA - Site Specific"/>
    <s v="NFA"/>
    <n v="0"/>
    <n v="0"/>
    <n v="0"/>
    <n v="30056.625"/>
    <n v="0"/>
    <n v="30056.625"/>
    <n v="0"/>
    <n v="0"/>
    <n v="0"/>
    <n v="0"/>
    <n v="5464.8409000000001"/>
    <n v="24591.784100000001"/>
    <n v="0"/>
    <n v="0"/>
    <n v="0"/>
    <n v="0"/>
    <n v="0"/>
    <s v="    "/>
    <s v="    "/>
    <s v="No"/>
    <s v="36"/>
    <s v="Municipal"/>
    <s v="HWY"/>
    <n v="2"/>
    <s v="No"/>
    <s v="Highway | Intersection Improvements"/>
    <s v="2 | Modernization"/>
    <s v="T056"/>
    <d v="2024-03-04T06:31:47"/>
    <x v="1"/>
    <x v="1"/>
  </r>
  <r>
    <s v="Design"/>
    <n v="608955"/>
    <s v=""/>
    <s v="MILTON- INTERSECTION IMPROVEMENTS SQUANTUM STREET AT ADAMS STREET"/>
    <s v="6"/>
    <s v=""/>
    <s v=" "/>
    <x v="0"/>
    <x v="0"/>
    <s v="MILTON"/>
    <s v="Boston Region"/>
    <x v="2"/>
    <s v="Roadway Reconstruction"/>
    <s v="Design"/>
    <s v="25C"/>
    <d v="2025-10-03T00:00:00"/>
    <s v="2026"/>
    <n v="0"/>
    <d v="2026-03-02T00:00:00"/>
    <d v="2026-05-01T00:00:00"/>
    <d v="2027-03-02T00:00:00"/>
    <n v="365"/>
    <s v="FEDERAL AID"/>
    <s v="FA - Surface Trans. Block Grant (STBG)"/>
    <s v="STBG"/>
    <n v="0.8"/>
    <n v="0"/>
    <n v="0"/>
    <n v="2567733.25"/>
    <n v="0"/>
    <n v="2567733.25"/>
    <n v="0"/>
    <n v="0"/>
    <n v="0"/>
    <n v="0"/>
    <n v="466860.59090000001"/>
    <n v="2100872.6590999998"/>
    <n v="0"/>
    <n v="0"/>
    <n v="0"/>
    <n v="0"/>
    <n v="0"/>
    <s v="    "/>
    <s v="    "/>
    <s v="No"/>
    <s v="36"/>
    <s v="Municipal"/>
    <s v="HWY"/>
    <n v="2"/>
    <s v="No"/>
    <s v="Highway | Intersection Improvements"/>
    <s v="2 | Modernization"/>
    <s v="T056"/>
    <d v="2024-03-04T06:31:47"/>
    <x v="1"/>
    <x v="0"/>
  </r>
  <r>
    <s v="Design"/>
    <n v="608961"/>
    <s v=""/>
    <s v="WORCESTER- INTERSECTION IMPROVEMENTS ON CHANDLER STREET AND MAY STREET"/>
    <s v="3"/>
    <s v="STIP"/>
    <s v=" "/>
    <x v="0"/>
    <x v="0"/>
    <s v="WORCESTER"/>
    <s v="Central Mass"/>
    <x v="11"/>
    <s v="Intersection &amp; Safety"/>
    <s v="Design"/>
    <s v="25C"/>
    <d v="2025-06-07T00:00:00"/>
    <s v="2025"/>
    <n v="0"/>
    <d v="2025-11-04T00:00:00"/>
    <d v="2026-01-03T00:00:00"/>
    <d v="2026-11-04T00:00:00"/>
    <n v="365"/>
    <s v="FEDERAL AID"/>
    <s v="FA - Hwy Safety Improvement Prgm (HSIP)"/>
    <s v="HSIP"/>
    <n v="0.9"/>
    <n v="0"/>
    <n v="0"/>
    <n v="1173608.5444"/>
    <n v="0"/>
    <n v="1173608.5444"/>
    <n v="0"/>
    <n v="0"/>
    <n v="0"/>
    <n v="0"/>
    <n v="640150.11510000005"/>
    <n v="533458.42929999996"/>
    <n v="0"/>
    <n v="0"/>
    <n v="0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4-03-04T06:31:47"/>
    <x v="7"/>
    <x v="0"/>
  </r>
  <r>
    <s v="Design"/>
    <n v="608961"/>
    <s v=""/>
    <s v="WORCESTER- INTERSECTION IMPROVEMENTS ON CHANDLER STREET AND MAY STREET"/>
    <s v="3"/>
    <s v="STIP"/>
    <s v=" "/>
    <x v="0"/>
    <x v="0"/>
    <s v="WORCESTER"/>
    <s v="Central Mass"/>
    <x v="11"/>
    <s v="Intersection &amp; Safety"/>
    <s v="Design"/>
    <s v="25C"/>
    <d v="2025-06-07T00:00:00"/>
    <s v="2025"/>
    <n v="0"/>
    <d v="2025-11-04T00:00:00"/>
    <d v="2026-01-03T00:00:00"/>
    <d v="2026-11-04T00:00:00"/>
    <n v="365"/>
    <s v="100% STATE"/>
    <s v="NFA - Site Specific"/>
    <s v="NFA"/>
    <n v="0"/>
    <n v="0"/>
    <n v="0"/>
    <n v="106713.52499999999"/>
    <n v="0"/>
    <n v="106713.52499999999"/>
    <n v="0"/>
    <n v="0"/>
    <n v="0"/>
    <n v="0"/>
    <n v="58207.3773"/>
    <n v="48506.147700000001"/>
    <n v="0"/>
    <n v="0"/>
    <n v="0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4-03-04T06:31:47"/>
    <x v="7"/>
    <x v="1"/>
  </r>
  <r>
    <s v="Design"/>
    <n v="608961"/>
    <s v=""/>
    <s v="WORCESTER- INTERSECTION IMPROVEMENTS ON CHANDLER STREET AND MAY STREET"/>
    <s v="3"/>
    <s v="STIP"/>
    <s v=" "/>
    <x v="0"/>
    <x v="0"/>
    <s v="WORCESTER"/>
    <s v="Central Mass"/>
    <x v="11"/>
    <s v="Intersection &amp; Safety"/>
    <s v="Design"/>
    <s v="25C"/>
    <d v="2025-06-07T00:00:00"/>
    <s v="2025"/>
    <n v="0"/>
    <d v="2025-11-04T00:00:00"/>
    <d v="2026-01-03T00:00:00"/>
    <d v="2026-11-04T00:00:00"/>
    <n v="365"/>
    <s v="FEDERAL AID"/>
    <s v="FA - Surface Trans. Block Grant (STBG)"/>
    <s v="STBG"/>
    <n v="0.8"/>
    <n v="0"/>
    <n v="0"/>
    <n v="5115729.5125000002"/>
    <n v="0"/>
    <n v="5115729.5125000002"/>
    <n v="0"/>
    <n v="0"/>
    <n v="0"/>
    <n v="0"/>
    <n v="2790397.9158999999"/>
    <n v="2325331.5965999998"/>
    <n v="0"/>
    <n v="0"/>
    <n v="0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4-03-04T06:31:47"/>
    <x v="7"/>
    <x v="0"/>
  </r>
  <r>
    <s v="Design"/>
    <n v="608990"/>
    <s v=""/>
    <s v="WORCESTER- INTERSECTION IMPROVEMENTS AND RESURFACING ON CHANDLER STREET, FROM MAIN STREET TO QUEEN STREET"/>
    <s v="3"/>
    <s v="STIP"/>
    <s v=" "/>
    <x v="0"/>
    <x v="0"/>
    <s v="WORCESTER"/>
    <s v="Central Mass"/>
    <x v="2"/>
    <s v="Roadway Reconstruction"/>
    <s v="Design"/>
    <s v="PRCApprove"/>
    <d v="2026-01-10T00:00:00"/>
    <s v="2026"/>
    <n v="0"/>
    <d v="2026-06-09T00:00:00"/>
    <d v="2026-08-08T00:00:00"/>
    <d v="2028-06-07T00:00:00"/>
    <n v="729"/>
    <s v="FEDERAL AID"/>
    <s v="FA - Surface Trans. Block Grant (STBG)"/>
    <s v="STBG"/>
    <n v="0.8"/>
    <n v="0"/>
    <n v="0"/>
    <n v="6311844"/>
    <n v="0"/>
    <n v="6311844"/>
    <n v="0"/>
    <n v="0"/>
    <n v="0"/>
    <n v="0"/>
    <n v="0"/>
    <n v="3018708"/>
    <n v="3293136"/>
    <n v="0"/>
    <n v="0"/>
    <n v="0"/>
    <n v="0"/>
    <s v="    "/>
    <s v="    "/>
    <s v="Yes"/>
    <s v="56"/>
    <s v="Municipal"/>
    <s v="HWY"/>
    <n v="1"/>
    <s v="No"/>
    <s v="Highway | Roadway Reconstruction"/>
    <s v="2 | Modernization"/>
    <s v="T055"/>
    <d v="2024-03-04T06:31:47"/>
    <x v="7"/>
    <x v="0"/>
  </r>
  <r>
    <s v="Construction"/>
    <n v="608991"/>
    <s v="105776"/>
    <s v="DISTRICT 5- EXPANSION OF ITS ROADWAY EQUIPMENT FOR HIGHWAY OPERATIONS"/>
    <s v="5"/>
    <s v="ITS, STIP, STIP-AI"/>
    <s v=" "/>
    <x v="0"/>
    <x v="0"/>
    <s v="DISTRICT5"/>
    <s v="[District 5]"/>
    <x v="21"/>
    <s v="Other"/>
    <s v="Active"/>
    <s v=""/>
    <d v="2018-09-01T00:00:00"/>
    <s v="2018"/>
    <n v="1"/>
    <d v="2019-03-27T00:00:00"/>
    <d v="2019-05-26T00:00:00"/>
    <d v="2024-06-21T00:00:00"/>
    <n v="1913"/>
    <s v="100% STATE"/>
    <s v="NFA - Open Ended"/>
    <s v="NFA"/>
    <n v="0"/>
    <n v="87.5"/>
    <n v="0"/>
    <n v="43112.5"/>
    <n v="4310.4040999999997"/>
    <n v="4310.4040000000005"/>
    <n v="1924.2358999999999"/>
    <n v="2011.7358999999999"/>
    <n v="1924.2358999999999"/>
    <n v="2309.1986999999999"/>
    <n v="76.969399999999993"/>
    <n v="0"/>
    <n v="0"/>
    <n v="0"/>
    <n v="38802.095999999998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08991"/>
    <s v="105776"/>
    <s v="DISTRICT 5- EXPANSION OF ITS ROADWAY EQUIPMENT FOR HIGHWAY OPERATIONS"/>
    <s v="5"/>
    <s v="ITS, STIP, STIP-AI"/>
    <s v=" "/>
    <x v="0"/>
    <x v="0"/>
    <s v="DISTRICT5"/>
    <s v="[District 5]"/>
    <x v="21"/>
    <s v="Other"/>
    <s v="Active"/>
    <s v=""/>
    <d v="2018-09-01T00:00:00"/>
    <s v="2018"/>
    <n v="1"/>
    <d v="2019-03-27T00:00:00"/>
    <d v="2019-05-26T00:00:00"/>
    <d v="2024-06-21T00:00:00"/>
    <n v="1913"/>
    <s v="FEDERAL AID"/>
    <s v="FA - Ntl. Hwy Perform. Prgm (NHPP) - NHS"/>
    <s v="NHPP"/>
    <n v="0.8"/>
    <n v="2294829.0099999998"/>
    <n v="0"/>
    <n v="914396.06"/>
    <n v="555704.61589999998"/>
    <n v="555704.61600000004"/>
    <n v="248075.7641"/>
    <n v="2542904.7741"/>
    <n v="248075.7641"/>
    <n v="297705.82130000001"/>
    <n v="9923.0306"/>
    <n v="0"/>
    <n v="0"/>
    <n v="0"/>
    <n v="358691.44400000002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mplete"/>
    <n v="609002"/>
    <s v="103963"/>
    <s v="DISTRICT 3- SCHEDULED AND EMERGENCY STANDPIPE &amp; FIRE SAFETY INSPECTION, TESTING AND REPAIRS AT VARIOUS LOCATIONS"/>
    <s v="3"/>
    <s v="WT, WT MT"/>
    <s v=" "/>
    <x v="0"/>
    <x v="0"/>
    <s v="DISTRICT3"/>
    <s v="[District 3]"/>
    <x v="12"/>
    <s v="Facilities"/>
    <s v="Final"/>
    <s v=""/>
    <d v="2018-05-12T00:00:00"/>
    <s v="2018"/>
    <n v="1"/>
    <d v="2018-10-26T00:00:00"/>
    <d v="2018-12-25T00:00:00"/>
    <d v="2022-03-26T00:00:00"/>
    <n v="1247"/>
    <s v="TURNPIKE WT"/>
    <s v="Tolls - Western Turnpike (WT) - Open Ended"/>
    <s v="NFA"/>
    <n v="0"/>
    <n v="91959"/>
    <n v="0"/>
    <n v="52741"/>
    <n v="0"/>
    <n v="0"/>
    <n v="0"/>
    <n v="91959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nstruction"/>
    <n v="609023"/>
    <s v="121947"/>
    <s v="HATFIELD- WHATELY- DEERFIELD- GREENFIELD- BERNARDSTON- BRIDGE PRESERVATION ALONG I-91"/>
    <s v="2"/>
    <s v="BR PRES, STIP"/>
    <s v=" "/>
    <x v="0"/>
    <x v="0"/>
    <s v="BERNARDSTON - DEERFIELD - GREENFIELD - HATFIELD - WHATELY"/>
    <s v="Franklin Region, Pioneer Valley"/>
    <x v="14"/>
    <s v=""/>
    <s v="Active"/>
    <s v=""/>
    <d v="2023-04-29T00:00:00"/>
    <s v="2023"/>
    <n v="1"/>
    <d v="2023-08-01T00:00:00"/>
    <d v="2023-09-30T00:00:00"/>
    <d v="2025-10-26T00:00:00"/>
    <n v="817"/>
    <s v="100% STATE"/>
    <s v="NFA - Site Specific"/>
    <s v="NFA"/>
    <n v="0"/>
    <n v="110"/>
    <n v="110"/>
    <n v="215890"/>
    <n v="204437.64739999999"/>
    <n v="215890"/>
    <n v="95478.8986"/>
    <n v="95588.8986"/>
    <n v="95588.8986"/>
    <n v="108958.7488"/>
    <n v="11452.3526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09023"/>
    <s v="121947"/>
    <s v="HATFIELD- WHATELY- DEERFIELD- GREENFIELD- BERNARDSTON- BRIDGE PRESERVATION ALONG I-91"/>
    <s v="2"/>
    <s v="BR PRES, STIP"/>
    <s v=" "/>
    <x v="0"/>
    <x v="0"/>
    <s v="BERNARDSTON - DEERFIELD - GREENFIELD - HATFIELD - WHATELY"/>
    <s v="Franklin Region, Pioneer Valley"/>
    <x v="14"/>
    <s v=""/>
    <s v="Active"/>
    <s v=""/>
    <d v="2023-04-29T00:00:00"/>
    <s v="2023"/>
    <n v="1"/>
    <d v="2023-08-01T00:00:00"/>
    <d v="2023-09-30T00:00:00"/>
    <d v="2025-10-26T00:00:00"/>
    <n v="817"/>
    <s v="FEDERAL AID"/>
    <s v="FA - Hwy Infrast. Prgm (HIPBR) - Bridge"/>
    <s v="HIP"/>
    <n v="0.8"/>
    <n v="257729.02"/>
    <n v="257729.02"/>
    <n v="9839005.8800000008"/>
    <n v="8411184.6569999997"/>
    <n v="9839005.8800000008"/>
    <n v="3928291.3757000002"/>
    <n v="4186020.3957000002"/>
    <n v="4186020.3957000002"/>
    <n v="4482893.2812999999"/>
    <n v="1427821.223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0"/>
  </r>
  <r>
    <s v="Construction"/>
    <n v="609023"/>
    <s v="121947"/>
    <s v="HATFIELD- WHATELY- DEERFIELD- GREENFIELD- BERNARDSTON- BRIDGE PRESERVATION ALONG I-91"/>
    <s v="2"/>
    <s v="BR PRES, STIP"/>
    <s v=" "/>
    <x v="0"/>
    <x v="0"/>
    <s v="BERNARDSTON - DEERFIELD - GREENFIELD - HATFIELD - WHATELY"/>
    <s v="Franklin Region, Pioneer Valley"/>
    <x v="14"/>
    <s v=""/>
    <s v="Active"/>
    <s v=""/>
    <d v="2023-04-29T00:00:00"/>
    <s v="2023"/>
    <n v="1"/>
    <d v="2023-08-01T00:00:00"/>
    <d v="2023-09-30T00:00:00"/>
    <d v="2025-10-26T00:00:00"/>
    <n v="817"/>
    <s v="FEDERAL AID"/>
    <s v="FA - Bridge Formula Program - State Off System Bridge"/>
    <s v="BFPS"/>
    <n v="0.8"/>
    <n v="0"/>
    <n v="0"/>
    <n v="7621189.9500000002"/>
    <n v="6535377.6957"/>
    <n v="7621189.9500000002"/>
    <n v="3052229.7256999998"/>
    <n v="3052229.7256999998"/>
    <n v="3052229.7256999998"/>
    <n v="3483147.9698999999"/>
    <n v="1085812.2544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0"/>
  </r>
  <r>
    <s v="Design"/>
    <n v="609035"/>
    <s v=""/>
    <s v="WESTFORD- REHABILITATION OF BOSTON ROAD"/>
    <s v="3"/>
    <s v="H-Risk, STIP"/>
    <s v=" "/>
    <x v="0"/>
    <x v="0"/>
    <s v="WESTFORD"/>
    <s v="Northern Middlesex"/>
    <x v="3"/>
    <s v="Roadway Reconstruction"/>
    <s v="Design"/>
    <s v="FINAL"/>
    <d v="2024-06-01T00:00:00"/>
    <s v="2024"/>
    <n v="0"/>
    <d v="2024-10-29T00:00:00"/>
    <d v="2024-12-28T00:00:00"/>
    <d v="2032-08-17T00:00:00"/>
    <n v="2849"/>
    <s v="FEDERAL AID"/>
    <s v="FA - Congestion Mitigation/Air Quality (CMAQ)"/>
    <s v="CMQ"/>
    <n v="0.8"/>
    <n v="0"/>
    <n v="0"/>
    <n v="2369796"/>
    <n v="0"/>
    <n v="1401492.2579000001"/>
    <n v="0"/>
    <n v="0"/>
    <n v="0"/>
    <n v="178371.74189999999"/>
    <n v="305780.12900000002"/>
    <n v="305780.12900000002"/>
    <n v="305780.12900000002"/>
    <n v="305780.12900000002"/>
    <n v="968303.74210000003"/>
    <n v="0"/>
    <n v="0"/>
    <s v="    "/>
    <s v="    "/>
    <s v="Yes"/>
    <s v="52.5"/>
    <s v="Municipal"/>
    <s v="HWY"/>
    <n v="5"/>
    <s v="No"/>
    <s v="Highway | Roadway Reconstruction"/>
    <s v="2 | Modernization"/>
    <s v="T055"/>
    <d v="2024-03-04T06:31:47"/>
    <x v="8"/>
    <x v="0"/>
  </r>
  <r>
    <s v="Design"/>
    <n v="609035"/>
    <s v=""/>
    <s v="WESTFORD- REHABILITATION OF BOSTON ROAD"/>
    <s v="3"/>
    <s v="H-Risk, STIP"/>
    <s v=" "/>
    <x v="0"/>
    <x v="0"/>
    <s v="WESTFORD"/>
    <s v="Northern Middlesex"/>
    <x v="3"/>
    <s v="Roadway Reconstruction"/>
    <s v="Design"/>
    <s v="FINAL"/>
    <d v="2024-06-01T00:00:00"/>
    <s v="2024"/>
    <n v="0"/>
    <d v="2024-10-29T00:00:00"/>
    <d v="2024-12-28T00:00:00"/>
    <d v="2032-08-17T00:00:00"/>
    <n v="2849"/>
    <s v="100% STATE"/>
    <s v="NFA - Site Specific"/>
    <s v="NFA"/>
    <n v="0"/>
    <n v="0"/>
    <n v="0"/>
    <n v="143000"/>
    <n v="0"/>
    <n v="84569.892500000002"/>
    <n v="0"/>
    <n v="0"/>
    <n v="0"/>
    <n v="10763.4409"/>
    <n v="18451.6129"/>
    <n v="18451.6129"/>
    <n v="18451.6129"/>
    <n v="18451.6129"/>
    <n v="58430.107499999998"/>
    <n v="0"/>
    <n v="0"/>
    <s v="    "/>
    <s v="    "/>
    <s v="Yes"/>
    <s v="52.5"/>
    <s v="Municipal"/>
    <s v="HWY"/>
    <n v="5"/>
    <s v="No"/>
    <s v="Highway | Roadway Reconstruction"/>
    <s v="2 | Modernization"/>
    <s v="T055"/>
    <d v="2024-03-04T06:31:47"/>
    <x v="8"/>
    <x v="1"/>
  </r>
  <r>
    <s v="Design"/>
    <n v="609035"/>
    <s v=""/>
    <s v="WESTFORD- REHABILITATION OF BOSTON ROAD"/>
    <s v="3"/>
    <s v="H-Risk, STIP"/>
    <s v=" "/>
    <x v="0"/>
    <x v="0"/>
    <s v="WESTFORD"/>
    <s v="Northern Middlesex"/>
    <x v="3"/>
    <s v="Roadway Reconstruction"/>
    <s v="Design"/>
    <s v="FINAL"/>
    <d v="2024-06-01T00:00:00"/>
    <s v="2024"/>
    <n v="0"/>
    <d v="2024-10-29T00:00:00"/>
    <d v="2024-12-28T00:00:00"/>
    <d v="2032-08-17T00:00:00"/>
    <n v="2849"/>
    <s v="FEDERAL AID"/>
    <s v="FA - Trans. Alternative Prgm (TAP)"/>
    <s v="TAP"/>
    <n v="0.8"/>
    <n v="0"/>
    <n v="0"/>
    <n v="332640"/>
    <n v="0"/>
    <n v="196722.58059999999"/>
    <n v="0"/>
    <n v="0"/>
    <n v="0"/>
    <n v="25037.419399999999"/>
    <n v="42921.290300000001"/>
    <n v="42921.290300000001"/>
    <n v="42921.290300000001"/>
    <n v="42921.290300000001"/>
    <n v="135917.41940000001"/>
    <n v="0"/>
    <n v="0"/>
    <s v="    "/>
    <s v="    "/>
    <s v="Yes"/>
    <s v="52.5"/>
    <s v="Municipal"/>
    <s v="HWY"/>
    <n v="5"/>
    <s v="No"/>
    <s v="Highway | Roadway Reconstruction"/>
    <s v="2 | Modernization"/>
    <s v="T055"/>
    <d v="2024-03-04T06:31:47"/>
    <x v="8"/>
    <x v="0"/>
  </r>
  <r>
    <s v="Design"/>
    <n v="609035"/>
    <s v=""/>
    <s v="WESTFORD- REHABILITATION OF BOSTON ROAD"/>
    <s v="3"/>
    <s v="H-Risk, STIP"/>
    <s v=" "/>
    <x v="0"/>
    <x v="0"/>
    <s v="WESTFORD"/>
    <s v="Northern Middlesex"/>
    <x v="3"/>
    <s v="Roadway Reconstruction"/>
    <s v="Design"/>
    <s v="FINAL"/>
    <d v="2024-06-01T00:00:00"/>
    <s v="2024"/>
    <n v="0"/>
    <d v="2024-10-29T00:00:00"/>
    <d v="2024-12-28T00:00:00"/>
    <d v="2032-08-17T00:00:00"/>
    <n v="2849"/>
    <s v="FEDERAL AID"/>
    <s v="FA - Surface Trans. Block Grant (STBG)"/>
    <s v="STBG"/>
    <n v="0.8"/>
    <n v="0"/>
    <n v="0"/>
    <n v="12540198.6"/>
    <n v="0"/>
    <n v="7416246.4836999997"/>
    <n v="0"/>
    <n v="0"/>
    <n v="0"/>
    <n v="943885.91610000003"/>
    <n v="1618090.1418999999"/>
    <n v="1618090.1418999999"/>
    <n v="1618090.1418999999"/>
    <n v="1618090.1418999999"/>
    <n v="5123952.1162999999"/>
    <n v="0"/>
    <n v="0"/>
    <s v="    "/>
    <s v="    "/>
    <s v="Yes"/>
    <s v="52.5"/>
    <s v="Municipal"/>
    <s v="HWY"/>
    <n v="5"/>
    <s v="No"/>
    <s v="Highway | Roadway Reconstruction"/>
    <s v="2 | Modernization"/>
    <s v="T055"/>
    <d v="2024-03-04T06:31:47"/>
    <x v="8"/>
    <x v="0"/>
  </r>
  <r>
    <s v="Construction"/>
    <n v="609037"/>
    <s v="120928"/>
    <s v="REHOBOTH- SOMERSET- SWANSEA- SYSTEMATIC BRIDGE PRESERVATION AT 10 BRIDGES ALONG THE I-195 CORRIDOR"/>
    <s v="5"/>
    <s v="BR PRES, STIP"/>
    <s v=" "/>
    <x v="0"/>
    <x v="0"/>
    <s v="REHOBOTH - SOMERSET - SWANSEA"/>
    <s v="Southeastern Mass"/>
    <x v="14"/>
    <s v=""/>
    <s v="Active"/>
    <s v=""/>
    <d v="2022-12-10T00:00:00"/>
    <s v="2023"/>
    <n v="1"/>
    <d v="2023-02-10T00:00:00"/>
    <d v="2023-04-11T00:00:00"/>
    <d v="2025-02-09T00:00:00"/>
    <n v="730"/>
    <s v="100% STATE"/>
    <s v="NFA - Site Specific"/>
    <s v="NFA"/>
    <n v="0"/>
    <n v="8537.84"/>
    <n v="8537.84"/>
    <n v="162462.16"/>
    <n v="154903.66409999999"/>
    <n v="154903.66409999999"/>
    <n v="83917.431800000006"/>
    <n v="92455.271800000002"/>
    <n v="92455.271800000002"/>
    <n v="70986.232300000003"/>
    <n v="0"/>
    <n v="0"/>
    <n v="0"/>
    <n v="0"/>
    <n v="7558.49589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Construction"/>
    <n v="609037"/>
    <s v="120928"/>
    <s v="REHOBOTH- SOMERSET- SWANSEA- SYSTEMATIC BRIDGE PRESERVATION AT 10 BRIDGES ALONG THE I-195 CORRIDOR"/>
    <s v="5"/>
    <s v="BR PRES, STIP"/>
    <s v=" "/>
    <x v="0"/>
    <x v="0"/>
    <s v="REHOBOTH - SOMERSET - SWANSEA"/>
    <s v="Southeastern Mass"/>
    <x v="14"/>
    <s v=""/>
    <s v="Active"/>
    <s v=""/>
    <d v="2022-12-10T00:00:00"/>
    <s v="2023"/>
    <n v="1"/>
    <d v="2023-02-10T00:00:00"/>
    <d v="2023-04-11T00:00:00"/>
    <d v="2025-02-09T00:00:00"/>
    <n v="730"/>
    <s v="FEDERAL AID"/>
    <s v="FA - Hwy Infrast. Prgm (HIPBR) - Bridge"/>
    <s v="HIP"/>
    <n v="0.8"/>
    <n v="2496292.75"/>
    <n v="2382396.25"/>
    <n v="7995719.4000000004"/>
    <n v="6757758.2858999996"/>
    <n v="6757758.2858999996"/>
    <n v="3660944.5181999998"/>
    <n v="6157237.2681999998"/>
    <n v="6043340.7681999998"/>
    <n v="3096813.7677000002"/>
    <n v="0"/>
    <n v="0"/>
    <n v="0"/>
    <n v="0"/>
    <n v="1237961.1140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Complete"/>
    <n v="609038"/>
    <s v="111308"/>
    <s v="TEWKSBURY- LOWELL- INTERSECTION IMPROVEMENTS AT ANDOVER STREET (ROUTE 133) AND RIVER ROAD"/>
    <s v="4"/>
    <s v="STIP"/>
    <s v=" "/>
    <x v="0"/>
    <x v="0"/>
    <s v="LOWELL - TEWKSBURY"/>
    <s v="Northern Middlesex"/>
    <x v="4"/>
    <s v="Roadway Reconstruction"/>
    <s v="Full Beneficial Use"/>
    <s v=""/>
    <d v="2020-05-09T00:00:00"/>
    <s v="2020"/>
    <n v="1"/>
    <d v="2020-09-14T00:00:00"/>
    <d v="2020-11-13T00:00:00"/>
    <d v="2024-09-23T00:00:00"/>
    <n v="1470"/>
    <s v="100% STATE"/>
    <s v="NFA - Site Specific"/>
    <s v="NFA"/>
    <n v="0"/>
    <n v="11012"/>
    <n v="7327.5"/>
    <n v="45445.5"/>
    <n v="47631.062599999997"/>
    <n v="47631.062599999997"/>
    <n v="32278.5579"/>
    <n v="43290.5579"/>
    <n v="39606.0579"/>
    <n v="15352.5047"/>
    <n v="0"/>
    <n v="0"/>
    <n v="0"/>
    <n v="0"/>
    <n v="-2185.5626000000002"/>
    <n v="0"/>
    <n v="0"/>
    <s v="    "/>
    <s v="    "/>
    <s v="Yes"/>
    <s v="59"/>
    <s v="Municipal"/>
    <s v="HWY"/>
    <n v="3"/>
    <s v="No"/>
    <s v="Highway | Roadway Reconstruction"/>
    <s v="2 | Modernization"/>
    <s v="T055"/>
    <d v="2024-03-04T06:31:47"/>
    <x v="8"/>
    <x v="1"/>
  </r>
  <r>
    <s v="Complete"/>
    <n v="609038"/>
    <s v="111308"/>
    <s v="TEWKSBURY- LOWELL- INTERSECTION IMPROVEMENTS AT ANDOVER STREET (ROUTE 133) AND RIVER ROAD"/>
    <s v="4"/>
    <s v="STIP"/>
    <s v=" "/>
    <x v="0"/>
    <x v="0"/>
    <s v="LOWELL - TEWKSBURY"/>
    <s v="Northern Middlesex"/>
    <x v="4"/>
    <s v="Roadway Reconstruction"/>
    <s v="Full Beneficial Use"/>
    <s v=""/>
    <d v="2020-05-09T00:00:00"/>
    <s v="2020"/>
    <n v="1"/>
    <d v="2020-09-14T00:00:00"/>
    <d v="2020-11-13T00:00:00"/>
    <d v="2024-09-23T00:00:00"/>
    <n v="1470"/>
    <s v="FEDERAL AID"/>
    <s v="FA - Trans. Alternative Prgm (TAP)"/>
    <s v="TAP"/>
    <n v="0.8"/>
    <n v="323055.68"/>
    <n v="102014.58"/>
    <n v="22655.62"/>
    <n v="35135.325299999997"/>
    <n v="35135.325299999997"/>
    <n v="23810.462500000001"/>
    <n v="346866.14250000002"/>
    <n v="125825.04250000001"/>
    <n v="11324.862800000001"/>
    <n v="0"/>
    <n v="0"/>
    <n v="0"/>
    <n v="0"/>
    <n v="-12479.7053"/>
    <n v="0"/>
    <n v="0"/>
    <s v="    "/>
    <s v="    "/>
    <s v="Yes"/>
    <s v="59"/>
    <s v="Municipal"/>
    <s v="HWY"/>
    <n v="3"/>
    <s v="No"/>
    <s v="Highway | Roadway Reconstruction"/>
    <s v="2 | Modernization"/>
    <s v="T055"/>
    <d v="2024-03-04T06:31:47"/>
    <x v="8"/>
    <x v="0"/>
  </r>
  <r>
    <s v="Complete"/>
    <n v="609038"/>
    <s v="111308"/>
    <s v="TEWKSBURY- LOWELL- INTERSECTION IMPROVEMENTS AT ANDOVER STREET (ROUTE 133) AND RIVER ROAD"/>
    <s v="4"/>
    <s v="STIP"/>
    <s v=" "/>
    <x v="0"/>
    <x v="0"/>
    <s v="LOWELL - TEWKSBURY"/>
    <s v="Northern Middlesex"/>
    <x v="4"/>
    <s v="Roadway Reconstruction"/>
    <s v="Full Beneficial Use"/>
    <s v=""/>
    <d v="2020-05-09T00:00:00"/>
    <s v="2020"/>
    <n v="1"/>
    <d v="2020-09-14T00:00:00"/>
    <d v="2020-11-13T00:00:00"/>
    <d v="2024-09-23T00:00:00"/>
    <n v="1470"/>
    <s v="FEDERAL AID"/>
    <s v="FA - Surface Trans. Block Grant (STBG)"/>
    <s v="STBG"/>
    <n v="0.8"/>
    <n v="2829636.51"/>
    <n v="453589.11"/>
    <n v="607516.23"/>
    <n v="437084.25209999998"/>
    <n v="437084.25209999998"/>
    <n v="296202.69959999999"/>
    <n v="3125839.2096000002"/>
    <n v="749791.80960000004"/>
    <n v="140881.55249999999"/>
    <n v="0"/>
    <n v="0"/>
    <n v="0"/>
    <n v="0"/>
    <n v="170431.9779"/>
    <n v="0"/>
    <n v="0"/>
    <s v="    "/>
    <s v="    "/>
    <s v="Yes"/>
    <s v="59"/>
    <s v="Municipal"/>
    <s v="HWY"/>
    <n v="3"/>
    <s v="No"/>
    <s v="Highway | Roadway Reconstruction"/>
    <s v="2 | Modernization"/>
    <s v="T055"/>
    <d v="2024-03-04T06:31:47"/>
    <x v="8"/>
    <x v="0"/>
  </r>
  <r>
    <s v="Design"/>
    <n v="609049"/>
    <s v=""/>
    <s v="WEST BROOKFIELD- RESURFACING &amp; RELATED WORK ON ROUTE 9, FROM 850' WEST OF WELCOME ROAD TO PIERCE ROAD (1 MILE - PHASE II)"/>
    <s v="2"/>
    <s v="STIP"/>
    <s v=" "/>
    <x v="0"/>
    <x v="0"/>
    <s v="WEST BROOKFIELD"/>
    <s v="Central Mass"/>
    <x v="2"/>
    <s v="Roadway Reconstruction"/>
    <s v="Design"/>
    <s v="75C"/>
    <d v="2025-04-12T00:00:00"/>
    <s v="2025"/>
    <n v="0"/>
    <d v="2025-09-09T00:00:00"/>
    <d v="2025-11-08T00:00:00"/>
    <d v="2026-09-09T00:00:00"/>
    <n v="365"/>
    <s v="100% STATE"/>
    <s v="NFA - Site Specific"/>
    <s v="NFA"/>
    <n v="0"/>
    <n v="0"/>
    <n v="0"/>
    <n v="92822.7"/>
    <n v="0"/>
    <n v="92822.7"/>
    <n v="0"/>
    <n v="0"/>
    <n v="0"/>
    <n v="0"/>
    <n v="67507.4182"/>
    <n v="25315.281800000001"/>
    <n v="0"/>
    <n v="0"/>
    <n v="0"/>
    <n v="0"/>
    <n v="0"/>
    <s v="    "/>
    <s v="    "/>
    <s v="Yes"/>
    <s v="30"/>
    <s v="Municipal"/>
    <s v="HWY"/>
    <n v="2"/>
    <s v="No"/>
    <s v="Highway | Roadway Reconstruction"/>
    <s v="2 | Modernization"/>
    <s v="T055"/>
    <d v="2024-03-04T06:31:47"/>
    <x v="7"/>
    <x v="1"/>
  </r>
  <r>
    <s v="Design"/>
    <n v="609049"/>
    <s v=""/>
    <s v="WEST BROOKFIELD- RESURFACING &amp; RELATED WORK ON ROUTE 9, FROM 850' WEST OF WELCOME ROAD TO PIERCE ROAD (1 MILE - PHASE II)"/>
    <s v="2"/>
    <s v="STIP"/>
    <s v=" "/>
    <x v="0"/>
    <x v="0"/>
    <s v="WEST BROOKFIELD"/>
    <s v="Central Mass"/>
    <x v="2"/>
    <s v="Roadway Reconstruction"/>
    <s v="Design"/>
    <s v="75C"/>
    <d v="2025-04-12T00:00:00"/>
    <s v="2025"/>
    <n v="0"/>
    <d v="2025-09-09T00:00:00"/>
    <d v="2025-11-08T00:00:00"/>
    <d v="2026-09-09T00:00:00"/>
    <n v="365"/>
    <s v="FEDERAL AID"/>
    <s v="FA - Surface Trans. Block Grant (STBG)"/>
    <s v="STBG"/>
    <n v="0.8"/>
    <n v="0"/>
    <n v="0"/>
    <n v="7657625.3679999998"/>
    <n v="0"/>
    <n v="7657625.3679999998"/>
    <n v="0"/>
    <n v="0"/>
    <n v="0"/>
    <n v="0"/>
    <n v="5569182.0857999995"/>
    <n v="2088443.2822"/>
    <n v="0"/>
    <n v="0"/>
    <n v="0"/>
    <n v="0"/>
    <n v="0"/>
    <s v="    "/>
    <s v="    "/>
    <s v="Yes"/>
    <s v="30"/>
    <s v="Municipal"/>
    <s v="HWY"/>
    <n v="2"/>
    <s v="No"/>
    <s v="Highway | Roadway Reconstruction"/>
    <s v="2 | Modernization"/>
    <s v="T055"/>
    <d v="2024-03-04T06:31:47"/>
    <x v="7"/>
    <x v="0"/>
  </r>
  <r>
    <s v="Design"/>
    <n v="609052"/>
    <s v=""/>
    <s v="BROCKTON- INTERSECTION IMPROVEMENTS AT CENTRE STREET (ROUTE 123) AND PLYMOUTH STREET"/>
    <s v="5"/>
    <s v="H-Risk, STIP"/>
    <s v=" "/>
    <x v="0"/>
    <x v="0"/>
    <s v="BROCKTON"/>
    <s v="Old Colony"/>
    <x v="2"/>
    <s v="Roadway Reconstruction"/>
    <s v="Design"/>
    <s v="25C"/>
    <d v="2024-09-07T00:00:00"/>
    <s v="2024"/>
    <n v="0"/>
    <d v="2025-02-04T00:00:00"/>
    <d v="2025-04-05T00:00:00"/>
    <d v="2026-02-04T00:00:00"/>
    <n v="365"/>
    <s v="100% STATE"/>
    <s v="NFA - Site Specific"/>
    <s v="NFA"/>
    <n v="0"/>
    <n v="0"/>
    <n v="0"/>
    <n v="50620.52"/>
    <n v="0"/>
    <n v="50620.52"/>
    <n v="0"/>
    <n v="0"/>
    <n v="0"/>
    <n v="13805.5964"/>
    <n v="36814.923600000002"/>
    <n v="0"/>
    <n v="0"/>
    <n v="0"/>
    <n v="0"/>
    <n v="0"/>
    <n v="0"/>
    <s v="    "/>
    <s v="    "/>
    <s v="Yes"/>
    <s v="66.5"/>
    <s v="Municipal"/>
    <s v="HWY"/>
    <n v="2"/>
    <s v="No"/>
    <s v="Highway | Intersection Improvements"/>
    <s v="2 | Modernization"/>
    <s v="T056"/>
    <d v="2024-03-04T06:31:47"/>
    <x v="4"/>
    <x v="1"/>
  </r>
  <r>
    <s v="Design"/>
    <n v="609052"/>
    <s v=""/>
    <s v="BROCKTON- INTERSECTION IMPROVEMENTS AT CENTRE STREET (ROUTE 123) AND PLYMOUTH STREET"/>
    <s v="5"/>
    <s v="H-Risk, STIP"/>
    <s v=" "/>
    <x v="0"/>
    <x v="0"/>
    <s v="BROCKTON"/>
    <s v="Old Colony"/>
    <x v="2"/>
    <s v="Roadway Reconstruction"/>
    <s v="Design"/>
    <s v="25C"/>
    <d v="2024-09-07T00:00:00"/>
    <s v="2024"/>
    <n v="0"/>
    <d v="2025-02-04T00:00:00"/>
    <d v="2025-04-05T00:00:00"/>
    <d v="2026-02-04T00:00:00"/>
    <n v="365"/>
    <s v="FEDERAL AID"/>
    <s v="FA - Surface Trans. Block Grant (STBG)"/>
    <s v="STBG"/>
    <n v="0.8"/>
    <n v="0"/>
    <n v="0"/>
    <n v="2767672.4"/>
    <n v="0"/>
    <n v="2767672.4"/>
    <n v="0"/>
    <n v="0"/>
    <n v="0"/>
    <n v="754819.74549999996"/>
    <n v="2012852.6544999999"/>
    <n v="0"/>
    <n v="0"/>
    <n v="0"/>
    <n v="0"/>
    <n v="0"/>
    <n v="0"/>
    <s v="    "/>
    <s v="    "/>
    <s v="Yes"/>
    <s v="66.5"/>
    <s v="Municipal"/>
    <s v="HWY"/>
    <n v="2"/>
    <s v="No"/>
    <s v="Highway | Intersection Improvements"/>
    <s v="2 | Modernization"/>
    <s v="T056"/>
    <d v="2024-03-04T06:31:47"/>
    <x v="4"/>
    <x v="0"/>
  </r>
  <r>
    <s v="Construction"/>
    <n v="609053"/>
    <s v="121256"/>
    <s v="CANTON- DEDHAM- NORWOOD- HIGHWAY LIGHTING IMPROVEMENTS AT I-93 &amp; I-95/128"/>
    <s v="6"/>
    <s v="STIP"/>
    <s v=" "/>
    <x v="0"/>
    <x v="0"/>
    <s v="CANTON - DEDHAM - NORWOOD"/>
    <s v="Boston Region"/>
    <x v="16"/>
    <s v=""/>
    <s v="Active"/>
    <s v=""/>
    <d v="2023-01-28T00:00:00"/>
    <s v="2023"/>
    <n v="1"/>
    <d v="2023-05-02T00:00:00"/>
    <d v="2023-07-01T00:00:00"/>
    <d v="2025-05-23T00:00:00"/>
    <n v="752"/>
    <s v="100% STATE"/>
    <s v="NFA - Open Ended"/>
    <s v="NFA"/>
    <n v="0"/>
    <n v="0"/>
    <n v="0"/>
    <n v="22500"/>
    <n v="21783.915000000001"/>
    <n v="21783.9149"/>
    <n v="11410.424499999999"/>
    <n v="11410.424499999999"/>
    <n v="11410.424499999999"/>
    <n v="10373.490400000001"/>
    <n v="0"/>
    <n v="0"/>
    <n v="0"/>
    <n v="0"/>
    <n v="716.085100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1"/>
  </r>
  <r>
    <s v="Construction"/>
    <n v="609053"/>
    <s v="121256"/>
    <s v="CANTON- DEDHAM- NORWOOD- HIGHWAY LIGHTING IMPROVEMENTS AT I-93 &amp; I-95/128"/>
    <s v="6"/>
    <s v="STIP"/>
    <s v=" "/>
    <x v="0"/>
    <x v="0"/>
    <s v="CANTON - DEDHAM - NORWOOD"/>
    <s v="Boston Region"/>
    <x v="16"/>
    <s v=""/>
    <s v="Active"/>
    <s v=""/>
    <d v="2023-01-28T00:00:00"/>
    <s v="2023"/>
    <n v="1"/>
    <d v="2023-05-02T00:00:00"/>
    <d v="2023-07-01T00:00:00"/>
    <d v="2025-05-23T00:00:00"/>
    <n v="752"/>
    <s v="FEDERAL AID"/>
    <s v="FA - Ntl. Hwy Perform. Prgm (NHPP) - NHS"/>
    <s v="NHPP"/>
    <n v="0.8"/>
    <n v="142872.75"/>
    <n v="142872.75"/>
    <n v="3863275.57"/>
    <n v="3548148.085"/>
    <n v="3548148.0850999998"/>
    <n v="1858521.5755"/>
    <n v="2001394.3255"/>
    <n v="2001394.3255"/>
    <n v="1689626.5096"/>
    <n v="0"/>
    <n v="0"/>
    <n v="0"/>
    <n v="0"/>
    <n v="315127.48489999998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0"/>
  </r>
  <r>
    <s v="Design"/>
    <n v="609054"/>
    <s v=""/>
    <s v="LITTLETON- RECONSTRUCTION OF FOSTER STREET"/>
    <s v="3"/>
    <s v="M-Risk, STIP"/>
    <s v=" "/>
    <x v="0"/>
    <x v="0"/>
    <s v="LITTLETON"/>
    <s v="Boston Region"/>
    <x v="2"/>
    <s v="Roadway Reconstruction"/>
    <s v="Design"/>
    <s v="FINAL"/>
    <d v="2024-03-30T00:00:00"/>
    <s v="2024"/>
    <n v="0"/>
    <d v="2024-08-27T00:00:00"/>
    <d v="2024-10-26T00:00:00"/>
    <d v="2025-01-24T00:00:00"/>
    <n v="150"/>
    <s v="FEDERAL AID"/>
    <s v="FA - Congestion Mitigation/Air Quality (CMAQ)"/>
    <s v="CMQ"/>
    <n v="0.8"/>
    <n v="0"/>
    <n v="0"/>
    <n v="1711502.936"/>
    <n v="0"/>
    <n v="1711502.936"/>
    <n v="0"/>
    <n v="0"/>
    <n v="0"/>
    <n v="1711502.936"/>
    <n v="0"/>
    <n v="0"/>
    <n v="0"/>
    <n v="0"/>
    <n v="0"/>
    <n v="0"/>
    <n v="0"/>
    <s v="    "/>
    <s v="    "/>
    <s v="Yes"/>
    <s v="39.5"/>
    <s v="Municipal"/>
    <s v="HWY"/>
    <n v="5"/>
    <s v="No"/>
    <s v="Highway | Roadway Reconstruction"/>
    <s v="2 | Modernization"/>
    <s v="T055"/>
    <d v="2024-03-04T06:31:47"/>
    <x v="1"/>
    <x v="0"/>
  </r>
  <r>
    <s v="Design"/>
    <n v="609054"/>
    <s v=""/>
    <s v="LITTLETON- RECONSTRUCTION OF FOSTER STREET"/>
    <s v="3"/>
    <s v="M-Risk, STIP"/>
    <s v=" "/>
    <x v="0"/>
    <x v="0"/>
    <s v="LITTLETON"/>
    <s v="Boston Region"/>
    <x v="2"/>
    <s v="Roadway Reconstruction"/>
    <s v="Design"/>
    <s v="FINAL"/>
    <d v="2024-03-30T00:00:00"/>
    <s v="2024"/>
    <n v="0"/>
    <d v="2024-08-27T00:00:00"/>
    <d v="2024-10-26T00:00:00"/>
    <d v="2025-01-24T00:00:00"/>
    <n v="150"/>
    <s v="100% STATE"/>
    <s v="NFA - Site Specific"/>
    <s v="NFA"/>
    <n v="0"/>
    <n v="0"/>
    <n v="0"/>
    <n v="95083.7"/>
    <n v="0"/>
    <n v="95083.7"/>
    <n v="0"/>
    <n v="0"/>
    <n v="0"/>
    <n v="95083.7"/>
    <n v="0"/>
    <n v="0"/>
    <n v="0"/>
    <n v="0"/>
    <n v="0"/>
    <n v="0"/>
    <n v="0"/>
    <s v="    "/>
    <s v="    "/>
    <s v="Yes"/>
    <s v="39.5"/>
    <s v="Municipal"/>
    <s v="HWY"/>
    <n v="5"/>
    <s v="No"/>
    <s v="Highway | Roadway Reconstruction"/>
    <s v="2 | Modernization"/>
    <s v="T055"/>
    <d v="2024-03-04T06:31:47"/>
    <x v="1"/>
    <x v="1"/>
  </r>
  <r>
    <s v="Design"/>
    <n v="609054"/>
    <s v=""/>
    <s v="LITTLETON- RECONSTRUCTION OF FOSTER STREET"/>
    <s v="3"/>
    <s v="M-Risk, STIP"/>
    <s v=" "/>
    <x v="0"/>
    <x v="0"/>
    <s v="LITTLETON"/>
    <s v="Boston Region"/>
    <x v="2"/>
    <s v="Roadway Reconstruction"/>
    <s v="Design"/>
    <s v="FINAL"/>
    <d v="2024-03-30T00:00:00"/>
    <s v="2024"/>
    <n v="0"/>
    <d v="2024-08-27T00:00:00"/>
    <d v="2024-10-26T00:00:00"/>
    <d v="2025-01-24T00:00:00"/>
    <n v="150"/>
    <s v="FEDERAL AID"/>
    <s v="FA - Trans. Alternative Prgm (TAP)"/>
    <s v="TAP"/>
    <n v="0.8"/>
    <n v="0"/>
    <n v="0"/>
    <n v="1095420.3259999999"/>
    <n v="0"/>
    <n v="1095420.3259999999"/>
    <n v="0"/>
    <n v="0"/>
    <n v="0"/>
    <n v="1095420.3259999999"/>
    <n v="0"/>
    <n v="0"/>
    <n v="0"/>
    <n v="0"/>
    <n v="0"/>
    <n v="0"/>
    <n v="0"/>
    <s v="    "/>
    <s v="    "/>
    <s v="Yes"/>
    <s v="39.5"/>
    <s v="Municipal"/>
    <s v="HWY"/>
    <n v="5"/>
    <s v="No"/>
    <s v="Highway | Roadway Reconstruction"/>
    <s v="2 | Modernization"/>
    <s v="T055"/>
    <d v="2024-03-04T06:31:47"/>
    <x v="1"/>
    <x v="0"/>
  </r>
  <r>
    <s v="Design"/>
    <n v="609054"/>
    <s v=""/>
    <s v="LITTLETON- RECONSTRUCTION OF FOSTER STREET"/>
    <s v="3"/>
    <s v="M-Risk, STIP"/>
    <s v=" "/>
    <x v="0"/>
    <x v="0"/>
    <s v="LITTLETON"/>
    <s v="Boston Region"/>
    <x v="2"/>
    <s v="Roadway Reconstruction"/>
    <s v="Design"/>
    <s v="FINAL"/>
    <d v="2024-03-30T00:00:00"/>
    <s v="2024"/>
    <n v="0"/>
    <d v="2024-08-27T00:00:00"/>
    <d v="2024-10-26T00:00:00"/>
    <d v="2025-01-24T00:00:00"/>
    <n v="150"/>
    <s v="FEDERAL AID"/>
    <s v="FA - Surface Trans. Block Grant (STBG)"/>
    <s v="STBG"/>
    <n v="0.8"/>
    <n v="0"/>
    <n v="0"/>
    <n v="2344674.1439999999"/>
    <n v="0"/>
    <n v="2344674.1439999999"/>
    <n v="0"/>
    <n v="0"/>
    <n v="0"/>
    <n v="2344674.1439999999"/>
    <n v="0"/>
    <n v="0"/>
    <n v="0"/>
    <n v="0"/>
    <n v="0"/>
    <n v="0"/>
    <n v="0"/>
    <s v="    "/>
    <s v="    "/>
    <s v="Yes"/>
    <s v="39.5"/>
    <s v="Municipal"/>
    <s v="HWY"/>
    <n v="5"/>
    <s v="No"/>
    <s v="Highway | Roadway Reconstruction"/>
    <s v="2 | Modernization"/>
    <s v="T055"/>
    <d v="2024-03-04T06:31:47"/>
    <x v="1"/>
    <x v="0"/>
  </r>
  <r>
    <s v="Design"/>
    <n v="609058"/>
    <s v=""/>
    <s v="PEABODY TO GLOUCESTER- GUIDE AND TRAFFIC SIGN REPLACEMENT ON ROUTE 128"/>
    <s v="4"/>
    <s v="STIP"/>
    <s v=" "/>
    <x v="0"/>
    <x v="0"/>
    <s v="BEVERLY - DANVERS - GLOUCESTER - MANCHESTER BY THE SEA - PEABODY - WENHAM"/>
    <s v="Boston Region"/>
    <x v="19"/>
    <s v="Signs &amp; Lighting"/>
    <s v="Design"/>
    <s v="FINAL"/>
    <d v="2024-03-16T00:00:00"/>
    <s v="2024"/>
    <n v="0"/>
    <d v="2024-08-13T00:00:00"/>
    <d v="2024-10-12T00:00:00"/>
    <d v="2026-06-06T00:00:00"/>
    <n v="662"/>
    <s v="FEDERAL AID"/>
    <s v="FA - Hwy Safety Improvement Prgm (HSIP)"/>
    <s v="HSIP"/>
    <n v="0.9"/>
    <n v="0"/>
    <n v="0"/>
    <n v="2723594.1"/>
    <n v="0"/>
    <n v="2723594.1"/>
    <n v="0"/>
    <n v="0"/>
    <n v="0"/>
    <n v="1167254.6143"/>
    <n v="1556339.4857000001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0"/>
  </r>
  <r>
    <s v="Design"/>
    <n v="609058"/>
    <s v=""/>
    <s v="PEABODY TO GLOUCESTER- GUIDE AND TRAFFIC SIGN REPLACEMENT ON ROUTE 128"/>
    <s v="4"/>
    <s v="STIP"/>
    <s v=" "/>
    <x v="0"/>
    <x v="0"/>
    <s v="BEVERLY - DANVERS - GLOUCESTER - MANCHESTER BY THE SEA - PEABODY - WENHAM"/>
    <s v="Boston Region"/>
    <x v="19"/>
    <s v="Signs &amp; Lighting"/>
    <s v="Design"/>
    <s v="FINAL"/>
    <d v="2024-03-16T00:00:00"/>
    <s v="2024"/>
    <n v="0"/>
    <d v="2024-08-13T00:00:00"/>
    <d v="2024-10-12T00:00:00"/>
    <d v="2026-06-06T00:00:00"/>
    <n v="662"/>
    <s v="100% STATE"/>
    <s v="NFA - Open Ended"/>
    <s v="NFA"/>
    <n v="0"/>
    <n v="0"/>
    <n v="0"/>
    <n v="17190"/>
    <n v="0"/>
    <n v="17190"/>
    <n v="0"/>
    <n v="0"/>
    <n v="0"/>
    <n v="7367.1428999999998"/>
    <n v="9822.8570999999993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1"/>
  </r>
  <r>
    <s v="Complete"/>
    <n v="609060"/>
    <s v="117604"/>
    <s v="LYNNFIELD- PEABODY- DANVERS-  GUIDE AND TRAFFIC SIGN REPLACEMENT ON I-95/128 (TASK 'A' INTERCHANGE)"/>
    <s v="4"/>
    <s v="STIP"/>
    <s v=" "/>
    <x v="0"/>
    <x v="0"/>
    <s v="DANVERS - LYNNFIELD - PEABODY"/>
    <s v="Boston Region"/>
    <x v="19"/>
    <s v="Signs &amp; Lighting"/>
    <s v="Final"/>
    <s v=""/>
    <d v="2022-03-19T00:00:00"/>
    <s v="2022"/>
    <n v="1"/>
    <d v="2022-06-02T00:00:00"/>
    <d v="2022-08-01T00:00:00"/>
    <d v="2023-07-25T00:00:00"/>
    <n v="418"/>
    <s v="FEDERAL AID"/>
    <s v="FA - Hwy Safety Improvement Prgm (HSIP)"/>
    <s v="HSIP"/>
    <n v="0.9"/>
    <n v="654190.34"/>
    <n v="61800.54"/>
    <n v="66627.94"/>
    <n v="0"/>
    <n v="0"/>
    <n v="0"/>
    <n v="654190.34"/>
    <n v="61800.5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0"/>
  </r>
  <r>
    <s v="Complete"/>
    <n v="609060"/>
    <s v="117604"/>
    <s v="LYNNFIELD- PEABODY- DANVERS-  GUIDE AND TRAFFIC SIGN REPLACEMENT ON I-95/128 (TASK 'A' INTERCHANGE)"/>
    <s v="4"/>
    <s v="STIP"/>
    <s v=" "/>
    <x v="0"/>
    <x v="0"/>
    <s v="DANVERS - LYNNFIELD - PEABODY"/>
    <s v="Boston Region"/>
    <x v="19"/>
    <s v="Signs &amp; Lighting"/>
    <s v="Final"/>
    <s v=""/>
    <d v="2022-03-19T00:00:00"/>
    <s v="2022"/>
    <n v="1"/>
    <d v="2022-06-02T00:00:00"/>
    <d v="2022-08-01T00:00:00"/>
    <d v="2023-07-25T00:00:00"/>
    <n v="418"/>
    <s v="100% STATE"/>
    <s v="NFA - Open Ended"/>
    <s v="NFA"/>
    <n v="0"/>
    <n v="0"/>
    <n v="0"/>
    <n v="12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1"/>
  </r>
  <r>
    <s v="Design"/>
    <n v="609061"/>
    <s v=""/>
    <s v="CHICOPEE- INTERSECTION IMPROVEMENTS AT MONTGOMERY STREET, GRANBY ROAD, AND MCKINSTRY AVENUE"/>
    <s v="2"/>
    <s v="STIP"/>
    <s v=" "/>
    <x v="0"/>
    <x v="0"/>
    <s v="CHICOPEE"/>
    <s v="Pioneer Valley"/>
    <x v="4"/>
    <s v="Roadway Reconstruction"/>
    <s v="Design"/>
    <s v="75C"/>
    <d v="2025-12-06T00:00:00"/>
    <s v="2026"/>
    <n v="0"/>
    <d v="2026-05-05T00:00:00"/>
    <d v="2026-07-04T00:00:00"/>
    <d v="2028-11-05T00:00:00"/>
    <n v="915"/>
    <s v="100% STATE"/>
    <s v="NFA - Site Specific"/>
    <s v="NFA"/>
    <n v="0"/>
    <n v="0"/>
    <n v="0"/>
    <n v="188774.375"/>
    <n v="0"/>
    <n v="188774.375"/>
    <n v="0"/>
    <n v="0"/>
    <n v="0"/>
    <n v="0"/>
    <n v="0"/>
    <n v="78113.534499999994"/>
    <n v="78113.534499999994"/>
    <n v="32547.306"/>
    <n v="0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4-03-04T06:31:47"/>
    <x v="3"/>
    <x v="1"/>
  </r>
  <r>
    <s v="Design"/>
    <n v="609061"/>
    <s v=""/>
    <s v="CHICOPEE- INTERSECTION IMPROVEMENTS AT MONTGOMERY STREET, GRANBY ROAD, AND MCKINSTRY AVENUE"/>
    <s v="2"/>
    <s v="STIP"/>
    <s v=" "/>
    <x v="0"/>
    <x v="0"/>
    <s v="CHICOPEE"/>
    <s v="Pioneer Valley"/>
    <x v="4"/>
    <s v="Roadway Reconstruction"/>
    <s v="Design"/>
    <s v="75C"/>
    <d v="2025-12-06T00:00:00"/>
    <s v="2026"/>
    <n v="0"/>
    <d v="2026-05-05T00:00:00"/>
    <d v="2026-07-04T00:00:00"/>
    <d v="2028-11-05T00:00:00"/>
    <n v="915"/>
    <s v="FEDERAL AID"/>
    <s v="FA - Surface Trans. Block Grant (STBG)"/>
    <s v="STBG"/>
    <n v="0.8"/>
    <n v="0"/>
    <n v="0"/>
    <n v="11198380.254000001"/>
    <n v="0"/>
    <n v="11198380.254000001"/>
    <n v="0"/>
    <n v="0"/>
    <n v="0"/>
    <n v="0"/>
    <n v="0"/>
    <n v="4633812.5188999996"/>
    <n v="4633812.5188999996"/>
    <n v="1930755.2161999999"/>
    <n v="0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4-03-04T06:31:47"/>
    <x v="3"/>
    <x v="0"/>
  </r>
  <r>
    <s v="Construction"/>
    <n v="609062"/>
    <s v="120180"/>
    <s v="WORCESTER- LEOMINSTER- GUIDE AND TRAFFIC SIGN REPLACEMENT ON INTERSTATE 190"/>
    <s v="3"/>
    <s v="STIP-AI"/>
    <s v=" "/>
    <x v="0"/>
    <x v="0"/>
    <s v="LEOMINSTER - WORCESTER"/>
    <s v="Central Mass, Montachusett"/>
    <x v="19"/>
    <s v="Signs &amp; Lighting"/>
    <s v="Active"/>
    <s v=""/>
    <d v="2022-09-10T00:00:00"/>
    <s v="2022"/>
    <n v="1"/>
    <d v="2022-11-22T00:00:00"/>
    <d v="2023-01-21T00:00:00"/>
    <d v="2024-07-14T00:00:00"/>
    <n v="600"/>
    <s v="FEDERAL AID"/>
    <s v="FA - Hwy Safety Improvement Prgm (HSIP)"/>
    <s v="HSIP"/>
    <n v="0.9"/>
    <n v="908326.72"/>
    <n v="631133.54"/>
    <n v="6757074.3200000003"/>
    <n v="1147004.9018000001"/>
    <n v="1147004.9018000001"/>
    <n v="847786.23179999995"/>
    <n v="1756112.9517999999"/>
    <n v="1478919.7718"/>
    <n v="299218.67"/>
    <n v="0"/>
    <n v="0"/>
    <n v="0"/>
    <n v="0"/>
    <n v="5610069.4182000002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Construction"/>
    <n v="609062"/>
    <s v="120180"/>
    <s v="WORCESTER- LEOMINSTER- GUIDE AND TRAFFIC SIGN REPLACEMENT ON INTERSTATE 190"/>
    <s v="3"/>
    <s v="STIP-AI"/>
    <s v=" "/>
    <x v="0"/>
    <x v="0"/>
    <s v="LEOMINSTER - WORCESTER"/>
    <s v="Central Mass, Montachusett"/>
    <x v="19"/>
    <s v="Signs &amp; Lighting"/>
    <s v="Active"/>
    <s v=""/>
    <d v="2022-09-10T00:00:00"/>
    <s v="2022"/>
    <n v="1"/>
    <d v="2022-11-22T00:00:00"/>
    <d v="2023-01-21T00:00:00"/>
    <d v="2024-07-14T00:00:00"/>
    <n v="600"/>
    <s v="100% STATE"/>
    <s v="NFA - Open Ended"/>
    <s v="NFA"/>
    <n v="0"/>
    <n v="0"/>
    <n v="0"/>
    <n v="15600"/>
    <n v="2995.0981999999999"/>
    <n v="2995.0981999999999"/>
    <n v="2213.7682"/>
    <n v="2213.7682"/>
    <n v="2213.7682"/>
    <n v="781.33"/>
    <n v="0"/>
    <n v="0"/>
    <n v="0"/>
    <n v="0"/>
    <n v="12604.9018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09063"/>
    <s v="121464"/>
    <s v="ATTLEBORO- NORTH ATTLEBOROUGH- GUIDE AND TRAFFIC SIGN REPLACEMENT ON INTERSTATE 295"/>
    <s v="5"/>
    <s v="STIP"/>
    <s v=" "/>
    <x v="0"/>
    <x v="0"/>
    <s v="ATTLEBORO - NORTH ATTLEBOROUGH"/>
    <s v="Southeastern Mass"/>
    <x v="19"/>
    <s v="Signs &amp; Lighting"/>
    <s v="Active"/>
    <s v=""/>
    <d v="2023-02-18T00:00:00"/>
    <s v="2023"/>
    <n v="1"/>
    <d v="2023-04-13T00:00:00"/>
    <d v="2023-06-12T00:00:00"/>
    <d v="2024-06-06T00:00:00"/>
    <n v="420"/>
    <s v="FEDERAL AID"/>
    <s v="FA - Hwy Safety Improvement Prgm (HSIP)"/>
    <s v="HSIP"/>
    <n v="0.9"/>
    <n v="321201.21000000002"/>
    <n v="321201.21000000002"/>
    <n v="423581.19"/>
    <n v="360125.8786"/>
    <n v="360125.8786"/>
    <n v="360125.8786"/>
    <n v="681327.08860000002"/>
    <n v="681327.08860000002"/>
    <n v="0"/>
    <n v="0"/>
    <n v="0"/>
    <n v="0"/>
    <n v="0"/>
    <n v="63455.3113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0"/>
  </r>
  <r>
    <s v="Construction"/>
    <n v="609063"/>
    <s v="121464"/>
    <s v="ATTLEBORO- NORTH ATTLEBOROUGH- GUIDE AND TRAFFIC SIGN REPLACEMENT ON INTERSTATE 295"/>
    <s v="5"/>
    <s v="STIP"/>
    <s v=" "/>
    <x v="0"/>
    <x v="0"/>
    <s v="ATTLEBORO - NORTH ATTLEBOROUGH"/>
    <s v="Southeastern Mass"/>
    <x v="19"/>
    <s v="Signs &amp; Lighting"/>
    <s v="Active"/>
    <s v=""/>
    <d v="2023-02-18T00:00:00"/>
    <s v="2023"/>
    <n v="1"/>
    <d v="2023-04-13T00:00:00"/>
    <d v="2023-06-12T00:00:00"/>
    <d v="2024-06-06T00:00:00"/>
    <n v="420"/>
    <s v="100% STATE"/>
    <s v="NFA - Open Ended"/>
    <s v="NFA"/>
    <n v="0"/>
    <n v="1068.75"/>
    <n v="1068.75"/>
    <n v="14531.25"/>
    <n v="13588.161400000001"/>
    <n v="13588.161400000001"/>
    <n v="13588.161400000001"/>
    <n v="14656.911400000001"/>
    <n v="14656.911400000001"/>
    <n v="0"/>
    <n v="0"/>
    <n v="0"/>
    <n v="0"/>
    <n v="0"/>
    <n v="943.08860000000004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1"/>
  </r>
  <r>
    <s v="Construction"/>
    <n v="609064"/>
    <s v="121257"/>
    <s v="WAREHAM TO BOURNE- GUIDE AND TRAFFIC SIGN REPLACEMENT ON ROUTE 25"/>
    <s v="5"/>
    <s v="STIP"/>
    <s v=" "/>
    <x v="0"/>
    <x v="0"/>
    <s v="BOURNE - WAREHAM"/>
    <s v="Cape Cod, Southeastern Mass"/>
    <x v="19"/>
    <s v="Signs &amp; Lighting"/>
    <s v="Active"/>
    <s v=""/>
    <d v="2023-01-28T00:00:00"/>
    <s v="2023"/>
    <n v="1"/>
    <d v="2023-03-24T00:00:00"/>
    <d v="2023-05-23T00:00:00"/>
    <d v="2024-06-16T00:00:00"/>
    <n v="450"/>
    <s v="FEDERAL AID"/>
    <s v="FA - Hwy Safety Improvement Prgm (HSIP)"/>
    <s v="HSIP"/>
    <n v="0.9"/>
    <n v="31152.560000000001"/>
    <n v="31152.560000000001"/>
    <n v="766143.39"/>
    <n v="678631.34530000004"/>
    <n v="678631.34530000004"/>
    <n v="434439.21529999998"/>
    <n v="465591.77529999998"/>
    <n v="465591.77529999998"/>
    <n v="244192.13"/>
    <n v="0"/>
    <n v="0"/>
    <n v="0"/>
    <n v="0"/>
    <n v="87512.0446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Construction"/>
    <n v="609064"/>
    <s v="121257"/>
    <s v="WAREHAM TO BOURNE- GUIDE AND TRAFFIC SIGN REPLACEMENT ON ROUTE 25"/>
    <s v="5"/>
    <s v="STIP"/>
    <s v=" "/>
    <x v="0"/>
    <x v="0"/>
    <s v="BOURNE - WAREHAM"/>
    <s v="Cape Cod, Southeastern Mass"/>
    <x v="19"/>
    <s v="Signs &amp; Lighting"/>
    <s v="Active"/>
    <s v=""/>
    <d v="2023-01-28T00:00:00"/>
    <s v="2023"/>
    <n v="1"/>
    <d v="2023-03-24T00:00:00"/>
    <d v="2023-05-23T00:00:00"/>
    <d v="2024-06-16T00:00:00"/>
    <n v="450"/>
    <s v="100% STATE"/>
    <s v="NFA - Open Ended"/>
    <s v="NFA"/>
    <n v="0"/>
    <n v="0"/>
    <n v="0"/>
    <n v="12118.5"/>
    <n v="11810.5947"/>
    <n v="11810.5947"/>
    <n v="7560.7847000000002"/>
    <n v="7560.7847000000002"/>
    <n v="7560.7847000000002"/>
    <n v="4249.8100000000004"/>
    <n v="0"/>
    <n v="0"/>
    <n v="0"/>
    <n v="0"/>
    <n v="307.905300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Design"/>
    <n v="609065"/>
    <s v=""/>
    <s v="HOLYOKE- RESURFACING AND RELATED WORK ON CABOT STREET AND RACE STREET (CENTER CITY CONNECTOR)"/>
    <s v="2"/>
    <s v="STIP"/>
    <s v=" "/>
    <x v="0"/>
    <x v="0"/>
    <s v="HOLYOKE"/>
    <s v="Pioneer Valley"/>
    <x v="4"/>
    <s v="Roadway Reconstruction"/>
    <s v="Design"/>
    <s v="75C"/>
    <d v="2025-02-22T00:00:00"/>
    <s v="2025"/>
    <n v="0"/>
    <d v="2025-07-22T00:00:00"/>
    <d v="2025-09-20T00:00:00"/>
    <d v="2026-12-04T00:00:00"/>
    <n v="500"/>
    <s v="100% STATE"/>
    <s v="NFA - Site Specific"/>
    <s v="NFA"/>
    <n v="0"/>
    <n v="0"/>
    <n v="0"/>
    <n v="94813.6"/>
    <n v="0"/>
    <n v="94813.6"/>
    <n v="0"/>
    <n v="0"/>
    <n v="0"/>
    <n v="0"/>
    <n v="59258.5"/>
    <n v="35555.1"/>
    <n v="0"/>
    <n v="0"/>
    <n v="0"/>
    <n v="0"/>
    <n v="0"/>
    <s v="    "/>
    <s v="    "/>
    <s v="Yes"/>
    <s v="68"/>
    <s v="Municipal"/>
    <s v="HWY"/>
    <n v="3"/>
    <s v="No"/>
    <s v="Highway | Roadway Reconstruction"/>
    <s v="2 | Modernization"/>
    <s v="T055"/>
    <d v="2024-03-04T06:31:47"/>
    <x v="3"/>
    <x v="1"/>
  </r>
  <r>
    <s v="Design"/>
    <n v="609065"/>
    <s v=""/>
    <s v="HOLYOKE- RESURFACING AND RELATED WORK ON CABOT STREET AND RACE STREET (CENTER CITY CONNECTOR)"/>
    <s v="2"/>
    <s v="STIP"/>
    <s v=" "/>
    <x v="0"/>
    <x v="0"/>
    <s v="HOLYOKE"/>
    <s v="Pioneer Valley"/>
    <x v="4"/>
    <s v="Roadway Reconstruction"/>
    <s v="Design"/>
    <s v="75C"/>
    <d v="2025-02-22T00:00:00"/>
    <s v="2025"/>
    <n v="0"/>
    <d v="2025-07-22T00:00:00"/>
    <d v="2025-09-20T00:00:00"/>
    <d v="2026-12-04T00:00:00"/>
    <n v="500"/>
    <s v="FEDERAL AID"/>
    <s v="FA - Surface Trans. Block Grant (STBG)"/>
    <s v="STBG"/>
    <n v="0.8"/>
    <n v="0"/>
    <n v="0"/>
    <n v="5866411.4601999996"/>
    <n v="0"/>
    <n v="5866411.4601999996"/>
    <n v="0"/>
    <n v="0"/>
    <n v="0"/>
    <n v="0"/>
    <n v="3666507.1625999999"/>
    <n v="2199904.2976000002"/>
    <n v="0"/>
    <n v="0"/>
    <n v="0"/>
    <n v="0"/>
    <n v="0"/>
    <s v="    "/>
    <s v="    "/>
    <s v="Yes"/>
    <s v="68"/>
    <s v="Municipal"/>
    <s v="HWY"/>
    <n v="3"/>
    <s v="No"/>
    <s v="Highway | Roadway Reconstruction"/>
    <s v="2 | Modernization"/>
    <s v="T055"/>
    <d v="2024-03-04T06:31:47"/>
    <x v="3"/>
    <x v="0"/>
  </r>
  <r>
    <s v="Construction"/>
    <n v="609066"/>
    <s v="120177"/>
    <s v="NEWTON- WESTON- MULTI-USE TRAIL CONNECTION, FROM RECREATION ROAD TO UPPER CHARLES RIVER GREENWAY INCLUDING RECONSTRUCTION OF PED BRIDGE N-12-078=W-29-062"/>
    <s v="6"/>
    <s v="BDBA, STIP"/>
    <s v=" "/>
    <x v="0"/>
    <x v="0"/>
    <s v="NEWTON - WESTON"/>
    <s v="Boston Region"/>
    <x v="6"/>
    <s v="Bikeways"/>
    <s v="Active"/>
    <s v=""/>
    <d v="2022-09-10T00:00:00"/>
    <s v="2022"/>
    <n v="1"/>
    <d v="2022-11-03T00:00:00"/>
    <d v="2023-01-02T00:00:00"/>
    <d v="2025-05-17T00:00:00"/>
    <n v="926"/>
    <s v="FEDERAL AID"/>
    <s v="FA - Congestion Mitigation/Air Quality (CMAQ)"/>
    <s v="CMQ"/>
    <n v="0.8"/>
    <n v="546921.06999999995"/>
    <n v="498226.07"/>
    <n v="1038537.18"/>
    <n v="835338.51150000002"/>
    <n v="835338.51150000002"/>
    <n v="334135.40460000001"/>
    <n v="881056.47459999996"/>
    <n v="832361.47460000007"/>
    <n v="501203.10690000001"/>
    <n v="0"/>
    <n v="0"/>
    <n v="0"/>
    <n v="0"/>
    <n v="203198.6685"/>
    <n v="0"/>
    <n v="0"/>
    <s v="    "/>
    <s v="    "/>
    <s v="Yes"/>
    <s v="34.5"/>
    <s v="MassDOT"/>
    <s v="HWY"/>
    <n v="3"/>
    <s v="No"/>
    <s v="Highway | Bicycle and Pedestrian"/>
    <s v="3 | Expansion"/>
    <s v="T061"/>
    <d v="2024-03-04T06:31:47"/>
    <x v="1"/>
    <x v="0"/>
  </r>
  <r>
    <s v="Construction"/>
    <n v="609066"/>
    <s v="120177"/>
    <s v="NEWTON- WESTON- MULTI-USE TRAIL CONNECTION, FROM RECREATION ROAD TO UPPER CHARLES RIVER GREENWAY INCLUDING RECONSTRUCTION OF PED BRIDGE N-12-078=W-29-062"/>
    <s v="6"/>
    <s v="BDBA, STIP"/>
    <s v=" "/>
    <x v="0"/>
    <x v="0"/>
    <s v="NEWTON - WESTON"/>
    <s v="Boston Region"/>
    <x v="6"/>
    <s v="Bikeways"/>
    <s v="Active"/>
    <s v=""/>
    <d v="2022-09-10T00:00:00"/>
    <s v="2022"/>
    <n v="1"/>
    <d v="2022-11-03T00:00:00"/>
    <d v="2023-01-02T00:00:00"/>
    <d v="2025-05-17T00:00:00"/>
    <n v="926"/>
    <s v="FEDERAL AID"/>
    <s v="FA - High Priority Projects (HPP)"/>
    <s v="HPP"/>
    <n v="0.8"/>
    <n v="636363.69999999995"/>
    <n v="578620.69999999995"/>
    <n v="2533203.7999999998"/>
    <n v="2369894.3755999999"/>
    <n v="2369894.3755000001"/>
    <n v="947957.75020000001"/>
    <n v="1584321.4502000001"/>
    <n v="1526578.4501999998"/>
    <n v="1421936.6253"/>
    <n v="0"/>
    <n v="0"/>
    <n v="0"/>
    <n v="0"/>
    <n v="163309.42449999999"/>
    <n v="0"/>
    <n v="0"/>
    <s v="    "/>
    <s v="    "/>
    <s v="Yes"/>
    <s v="34.5"/>
    <s v="MassDOT"/>
    <s v="HWY"/>
    <n v="3"/>
    <s v="No"/>
    <s v="Highway | Bicycle and Pedestrian"/>
    <s v="3 | Expansion"/>
    <s v="T061"/>
    <d v="2024-03-04T06:31:47"/>
    <x v="1"/>
    <x v="0"/>
  </r>
  <r>
    <s v="Construction"/>
    <n v="609066"/>
    <s v="120177"/>
    <s v="NEWTON- WESTON- MULTI-USE TRAIL CONNECTION, FROM RECREATION ROAD TO UPPER CHARLES RIVER GREENWAY INCLUDING RECONSTRUCTION OF PED BRIDGE N-12-078=W-29-062"/>
    <s v="6"/>
    <s v="BDBA, STIP"/>
    <s v=" "/>
    <x v="0"/>
    <x v="0"/>
    <s v="NEWTON - WESTON"/>
    <s v="Boston Region"/>
    <x v="6"/>
    <s v="Bikeways"/>
    <s v="Active"/>
    <s v=""/>
    <d v="2022-09-10T00:00:00"/>
    <s v="2022"/>
    <n v="1"/>
    <d v="2022-11-03T00:00:00"/>
    <d v="2023-01-02T00:00:00"/>
    <d v="2025-05-17T00:00:00"/>
    <n v="926"/>
    <s v="100% STATE"/>
    <s v="NFA - Site Specific"/>
    <s v="NFA"/>
    <n v="0"/>
    <n v="0"/>
    <n v="0"/>
    <n v="49168.75"/>
    <n v="44767.113299999997"/>
    <n v="44767.113299999997"/>
    <n v="17906.845300000001"/>
    <n v="17906.845300000001"/>
    <n v="17906.845300000001"/>
    <n v="26860.268"/>
    <n v="0"/>
    <n v="0"/>
    <n v="0"/>
    <n v="0"/>
    <n v="4401.6367"/>
    <n v="0"/>
    <n v="0"/>
    <s v="    "/>
    <s v="    "/>
    <s v="Yes"/>
    <s v="34.5"/>
    <s v="MassDOT"/>
    <s v="HWY"/>
    <n v="3"/>
    <s v="No"/>
    <s v="Highway | Bicycle and Pedestrian"/>
    <s v="3 | Expansion"/>
    <s v="T061"/>
    <d v="2024-03-04T06:31:47"/>
    <x v="1"/>
    <x v="1"/>
  </r>
  <r>
    <s v="Construction"/>
    <n v="609067"/>
    <s v="124017"/>
    <s v="BARNSTABLE- CONSTRUCTION OF A SHARED USE PATH ALONG BEARSES WAY, FROM ROUTE 28 TO PITCHERS WAY"/>
    <s v="5"/>
    <s v="STIP"/>
    <s v=" "/>
    <x v="0"/>
    <x v="0"/>
    <s v="BARNSTABLE"/>
    <s v="Cape Cod"/>
    <x v="6"/>
    <s v="Bikeways"/>
    <s v="Active"/>
    <s v=""/>
    <d v="2023-09-09T00:00:00"/>
    <s v="2023"/>
    <n v="1"/>
    <d v="2023-12-26T00:00:00"/>
    <d v="2024-02-24T00:00:00"/>
    <d v="2027-11-18T00:00:00"/>
    <n v="1423"/>
    <s v="FEDERAL AID"/>
    <s v="FA - Congestion Mitigation/Air Quality (CMAQ)"/>
    <s v="CMQ"/>
    <n v="0.8"/>
    <n v="0"/>
    <n v="0"/>
    <n v="2842930.82"/>
    <n v="157867.41320000001"/>
    <n v="2842930.82"/>
    <n v="157867.41320000001"/>
    <n v="157867.41320000001"/>
    <n v="157867.41320000001"/>
    <n v="972132.58680000005"/>
    <n v="730000"/>
    <n v="730000"/>
    <n v="252930.82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11"/>
    <x v="0"/>
  </r>
  <r>
    <s v="Construction"/>
    <n v="609067"/>
    <s v="124017"/>
    <s v="BARNSTABLE- CONSTRUCTION OF A SHARED USE PATH ALONG BEARSES WAY, FROM ROUTE 28 TO PITCHERS WAY"/>
    <s v="5"/>
    <s v="STIP"/>
    <s v=" "/>
    <x v="0"/>
    <x v="0"/>
    <s v="BARNSTABLE"/>
    <s v="Cape Cod"/>
    <x v="6"/>
    <s v="Bikeways"/>
    <s v="Active"/>
    <s v=""/>
    <d v="2023-09-09T00:00:00"/>
    <s v="2023"/>
    <n v="1"/>
    <d v="2023-12-26T00:00:00"/>
    <d v="2024-02-24T00:00:00"/>
    <d v="2027-11-18T00:00:00"/>
    <n v="1423"/>
    <s v="100% STATE"/>
    <s v="NFA - Site Specific"/>
    <s v="NFA"/>
    <n v="0"/>
    <n v="0"/>
    <n v="0"/>
    <n v="35000"/>
    <n v="2132.5868"/>
    <n v="35000"/>
    <n v="2132.5868"/>
    <n v="2132.5868"/>
    <n v="2132.5868"/>
    <n v="11867.413200000001"/>
    <n v="9000"/>
    <n v="9000"/>
    <n v="300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11"/>
    <x v="1"/>
  </r>
  <r>
    <s v="Design"/>
    <n v="609068"/>
    <s v=""/>
    <s v="SHEFFIELD- BRIDGE REPLACEMENT, S-10-015, KELSEY ROAD OVER SCHENOB BROOK"/>
    <s v="1"/>
    <s v="BR OFF, STIP"/>
    <s v=" "/>
    <x v="0"/>
    <x v="0"/>
    <s v="SHEFFIELD"/>
    <s v="Berkshire Region"/>
    <x v="1"/>
    <s v="Bridge Repair &amp; Replacement"/>
    <s v="Design"/>
    <s v="25C"/>
    <d v="2026-02-07T00:00:00"/>
    <s v="2026"/>
    <n v="0"/>
    <d v="2026-07-07T00:00:00"/>
    <d v="2026-09-05T00:00:00"/>
    <d v="2028-06-26T00:00:00"/>
    <n v="720"/>
    <s v="100% STATE"/>
    <s v="NFA - Site Specific"/>
    <s v="NFA"/>
    <n v="0"/>
    <n v="0"/>
    <n v="0"/>
    <n v="37440"/>
    <n v="0"/>
    <n v="37440"/>
    <n v="0"/>
    <n v="0"/>
    <n v="0"/>
    <n v="0"/>
    <n v="0"/>
    <n v="17018.181799999998"/>
    <n v="20421.81820000000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Design"/>
    <n v="609068"/>
    <s v=""/>
    <s v="SHEFFIELD- BRIDGE REPLACEMENT, S-10-015, KELSEY ROAD OVER SCHENOB BROOK"/>
    <s v="1"/>
    <s v="BR OFF, STIP"/>
    <s v=" "/>
    <x v="0"/>
    <x v="0"/>
    <s v="SHEFFIELD"/>
    <s v="Berkshire Region"/>
    <x v="1"/>
    <s v="Bridge Repair &amp; Replacement"/>
    <s v="Design"/>
    <s v="25C"/>
    <d v="2026-02-07T00:00:00"/>
    <s v="2026"/>
    <n v="0"/>
    <d v="2026-07-07T00:00:00"/>
    <d v="2026-09-05T00:00:00"/>
    <d v="2028-06-26T00:00:00"/>
    <n v="720"/>
    <s v="FEDERAL AID"/>
    <s v="FA - Surface Trans. Block Grant (STBG) - Off System Bridge"/>
    <s v="STBG"/>
    <n v="0.8"/>
    <n v="0"/>
    <n v="0"/>
    <n v="4510520.9796000002"/>
    <n v="0"/>
    <n v="4510520.9796000002"/>
    <n v="0"/>
    <n v="0"/>
    <n v="0"/>
    <n v="0"/>
    <n v="0"/>
    <n v="2050236.8089000001"/>
    <n v="2460284.1707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09069"/>
    <s v=""/>
    <s v="BECKET- BRIDGE REPLACEMENT, B-03-045, QUARRY ROAD OVER CUSHMAN BROOK"/>
    <s v="1"/>
    <s v="STIP"/>
    <s v=" "/>
    <x v="0"/>
    <x v="0"/>
    <s v="BECKET"/>
    <s v="Berkshire Region"/>
    <x v="1"/>
    <s v="Bridge Repair &amp; Replacement"/>
    <s v="Design"/>
    <s v="PRCApprove"/>
    <d v="2026-01-17T00:00:00"/>
    <s v="2026"/>
    <n v="0"/>
    <d v="2026-06-16T00:00:00"/>
    <d v="2026-08-15T00:00:00"/>
    <d v="2028-09-13T00:00:00"/>
    <n v="820"/>
    <s v="FEDERAL AID"/>
    <s v="FA - Surface Trans. Block Grant (STBG) - Off System Bridge"/>
    <s v="STBG"/>
    <n v="0.8"/>
    <n v="0"/>
    <n v="0"/>
    <n v="3390491.5"/>
    <n v="0"/>
    <n v="3390491.5"/>
    <n v="0"/>
    <n v="0"/>
    <n v="0"/>
    <n v="0"/>
    <n v="0"/>
    <n v="1434438.7115"/>
    <n v="1564842.2308"/>
    <n v="391210.5577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9"/>
    <x v="0"/>
  </r>
  <r>
    <s v="Construction"/>
    <n v="609070"/>
    <s v="124529"/>
    <s v="ALFORD- BRIDGE REPLACEMENT, A-06-004, WEST ROAD OVER SCRIBNER BROOK"/>
    <s v="1"/>
    <s v="BR OFF, STIP"/>
    <s v=" "/>
    <x v="0"/>
    <x v="0"/>
    <s v="ALFORD"/>
    <s v="Berkshire Region"/>
    <x v="1"/>
    <s v="Bridge Repair &amp; Replacement"/>
    <s v="Active"/>
    <s v=""/>
    <d v="2023-11-04T00:00:00"/>
    <s v="2024"/>
    <n v="1"/>
    <d v="2024-01-16T00:00:00"/>
    <d v="2024-03-16T00:00:00"/>
    <d v="2027-06-16T00:00:00"/>
    <n v="1247"/>
    <s v="FEDERAL AID"/>
    <s v="FA - Surface Trans. Block Grant (STBG) - Off System Bridge"/>
    <s v="STBG"/>
    <n v="0.8"/>
    <n v="0"/>
    <n v="0"/>
    <n v="3322846.01"/>
    <n v="0"/>
    <n v="3322846.01"/>
    <n v="400000"/>
    <n v="400000"/>
    <n v="400000"/>
    <n v="997000"/>
    <n v="997000"/>
    <n v="928846.0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9"/>
    <x v="0"/>
  </r>
  <r>
    <s v="Construction"/>
    <n v="609072"/>
    <s v="123874"/>
    <s v="WILLIAMSTOWN- BRIDGE REPLACEMENT, W-37-010, MAIN STREET OVER HEMLOCK BROOK"/>
    <s v="1"/>
    <s v="BR OFF, STIP"/>
    <s v=" "/>
    <x v="0"/>
    <x v="0"/>
    <s v="WILLIAMSTOWN"/>
    <s v="Berkshire Region"/>
    <x v="1"/>
    <s v="Bridge Repair &amp; Replacement"/>
    <s v="Active"/>
    <s v=""/>
    <d v="2023-08-26T00:00:00"/>
    <s v="2023"/>
    <n v="1"/>
    <d v="2023-11-21T00:00:00"/>
    <d v="2024-01-20T00:00:00"/>
    <d v="2026-05-20T00:00:00"/>
    <n v="911"/>
    <s v="100% STATE"/>
    <s v="NFA - Site Specific"/>
    <s v="NFA"/>
    <n v="0"/>
    <n v="0"/>
    <n v="0"/>
    <n v="26450"/>
    <n v="24295.9336"/>
    <n v="24295.9336"/>
    <n v="4437.0442000000003"/>
    <n v="4437.0442000000003"/>
    <n v="4437.0442000000003"/>
    <n v="12220.855"/>
    <n v="7638.0343999999996"/>
    <n v="0"/>
    <n v="0"/>
    <n v="0"/>
    <n v="2154.0664000000002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Construction"/>
    <n v="609072"/>
    <s v="123874"/>
    <s v="WILLIAMSTOWN- BRIDGE REPLACEMENT, W-37-010, MAIN STREET OVER HEMLOCK BROOK"/>
    <s v="1"/>
    <s v="BR OFF, STIP"/>
    <s v=" "/>
    <x v="0"/>
    <x v="0"/>
    <s v="WILLIAMSTOWN"/>
    <s v="Berkshire Region"/>
    <x v="1"/>
    <s v="Bridge Repair &amp; Replacement"/>
    <s v="Active"/>
    <s v=""/>
    <d v="2023-08-26T00:00:00"/>
    <s v="2023"/>
    <n v="1"/>
    <d v="2023-11-21T00:00:00"/>
    <d v="2024-01-20T00:00:00"/>
    <d v="2026-05-20T00:00:00"/>
    <n v="911"/>
    <s v="FEDERAL AID"/>
    <s v="FA - Surface Trans. Block Grant (STBG) - Off System Bridge"/>
    <s v="STBG"/>
    <n v="0.8"/>
    <n v="37560"/>
    <n v="37560"/>
    <n v="3141904.4"/>
    <n v="3156618.4663999998"/>
    <n v="3156618.4663999998"/>
    <n v="576477.35580000002"/>
    <n v="614037.35580000002"/>
    <n v="614037.35580000002"/>
    <n v="1587779.145"/>
    <n v="992361.9656"/>
    <n v="0"/>
    <n v="0"/>
    <n v="0"/>
    <n v="-14714.066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09074"/>
    <s v=""/>
    <s v="MONTEREY- BRIDGE REPLACEMENT, M-29-001, CURTIS ROAD OVER KONKAPOT RIVER"/>
    <s v="1"/>
    <s v="BR OFF, STIP"/>
    <s v=" "/>
    <x v="0"/>
    <x v="0"/>
    <s v="MONTEREY"/>
    <s v="Berkshire Region"/>
    <x v="1"/>
    <s v="Bridge Repair &amp; Replacement"/>
    <s v="Design"/>
    <s v="PRCApprove"/>
    <d v="2025-05-24T00:00:00"/>
    <s v="2025"/>
    <n v="0"/>
    <d v="2025-10-21T00:00:00"/>
    <d v="2025-12-20T00:00:00"/>
    <d v="2027-10-20T00:00:00"/>
    <n v="729"/>
    <s v="100% STATE"/>
    <s v="NFA - Site Specific"/>
    <s v="NFA"/>
    <n v="0"/>
    <n v="0"/>
    <n v="0"/>
    <n v="7000"/>
    <n v="0"/>
    <n v="7000"/>
    <n v="0"/>
    <n v="0"/>
    <n v="0"/>
    <n v="0"/>
    <n v="2130.4348"/>
    <n v="3652.1738999999998"/>
    <n v="1217.3913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Design"/>
    <n v="609074"/>
    <s v=""/>
    <s v="MONTEREY- BRIDGE REPLACEMENT, M-29-001, CURTIS ROAD OVER KONKAPOT RIVER"/>
    <s v="1"/>
    <s v="BR OFF, STIP"/>
    <s v=" "/>
    <x v="0"/>
    <x v="0"/>
    <s v="MONTEREY"/>
    <s v="Berkshire Region"/>
    <x v="1"/>
    <s v="Bridge Repair &amp; Replacement"/>
    <s v="Design"/>
    <s v="PRCApprove"/>
    <d v="2025-05-24T00:00:00"/>
    <s v="2025"/>
    <n v="0"/>
    <d v="2025-10-21T00:00:00"/>
    <d v="2025-12-20T00:00:00"/>
    <d v="2027-10-20T00:00:00"/>
    <n v="729"/>
    <s v="FEDERAL AID"/>
    <s v="FA - Surface Trans. Block Grant (STBG) - Off System Bridge"/>
    <s v="STBG"/>
    <n v="0.8"/>
    <n v="0"/>
    <n v="0"/>
    <n v="3263668.0062000002"/>
    <n v="0"/>
    <n v="3263668.0063"/>
    <n v="0"/>
    <n v="0"/>
    <n v="0"/>
    <n v="0"/>
    <n v="993290.26280000003"/>
    <n v="1702783.3075999999"/>
    <n v="567594.43590000004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09076"/>
    <s v=""/>
    <s v="GREAT BARRINGTON- BRIDGE REPLACEMENT, G-11-006, COTTAGE STREET OVER HOUSATONIC RIVER"/>
    <s v="1"/>
    <s v="BR OFF, STIP"/>
    <s v=" "/>
    <x v="0"/>
    <x v="0"/>
    <s v="GREAT BARRINGTON"/>
    <s v="Berkshire Region"/>
    <x v="1"/>
    <s v="Bridge Repair &amp; Replacement"/>
    <s v="Design"/>
    <s v="PRCApprove"/>
    <d v="2025-01-25T00:00:00"/>
    <s v="2025"/>
    <n v="0"/>
    <d v="2025-06-24T00:00:00"/>
    <d v="2025-08-23T00:00:00"/>
    <d v="2027-06-23T00:00:00"/>
    <n v="729"/>
    <s v="FEDERAL AID"/>
    <s v="FA - Surface Trans. Block Grant (STBG) - Off System Bridge"/>
    <s v="STBG"/>
    <n v="0.8"/>
    <n v="0"/>
    <n v="0"/>
    <n v="4774010"/>
    <n v="0"/>
    <n v="4774010"/>
    <n v="0"/>
    <n v="0"/>
    <n v="0"/>
    <n v="0"/>
    <n v="2283222.1738999998"/>
    <n v="2490787.8261000002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9"/>
    <x v="0"/>
  </r>
  <r>
    <s v="Design"/>
    <n v="609078"/>
    <s v=""/>
    <s v="NEW MARLBOROUGH- BRIDGE REPLACEMENT, N-08-020, KEYES HILL ROAD OVER UMPACHENE RIVER"/>
    <s v="1"/>
    <s v="BR OFF, H-Risk, STIP"/>
    <s v=" "/>
    <x v="0"/>
    <x v="0"/>
    <s v="NEW MARLBOROUGH"/>
    <s v="Berkshire Region"/>
    <x v="1"/>
    <s v="Bridge Repair &amp; Replacement"/>
    <s v="Design"/>
    <s v="25C"/>
    <d v="2024-09-07T00:00:00"/>
    <s v="2024"/>
    <n v="0"/>
    <d v="2025-02-04T00:00:00"/>
    <d v="2025-04-05T00:00:00"/>
    <d v="2027-01-25T00:00:00"/>
    <n v="720"/>
    <s v="100% STATE"/>
    <s v="NFA - Site Specific"/>
    <s v="NFA"/>
    <n v="0"/>
    <n v="0"/>
    <n v="0"/>
    <n v="514221.65779999999"/>
    <n v="0"/>
    <n v="514221.65779999999"/>
    <n v="0"/>
    <n v="0"/>
    <n v="0"/>
    <n v="70121.135200000004"/>
    <n v="280484.54060000001"/>
    <n v="163615.98199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Design"/>
    <n v="609078"/>
    <s v=""/>
    <s v="NEW MARLBOROUGH- BRIDGE REPLACEMENT, N-08-020, KEYES HILL ROAD OVER UMPACHENE RIVER"/>
    <s v="1"/>
    <s v="BR OFF, H-Risk, STIP"/>
    <s v=" "/>
    <x v="0"/>
    <x v="0"/>
    <s v="NEW MARLBOROUGH"/>
    <s v="Berkshire Region"/>
    <x v="1"/>
    <s v="Bridge Repair &amp; Replacement"/>
    <s v="Design"/>
    <s v="25C"/>
    <d v="2024-09-07T00:00:00"/>
    <s v="2024"/>
    <n v="0"/>
    <d v="2025-02-04T00:00:00"/>
    <d v="2025-04-05T00:00:00"/>
    <d v="2027-01-25T00:00:00"/>
    <n v="720"/>
    <s v="FEDERAL AID"/>
    <s v="FA - Surface Trans. Block Grant (STBG) - Off System Bridge"/>
    <s v="STBG"/>
    <n v="0.8"/>
    <n v="0"/>
    <n v="0"/>
    <n v="1937593.1368"/>
    <n v="0"/>
    <n v="1937593.1368"/>
    <n v="0"/>
    <n v="0"/>
    <n v="0"/>
    <n v="264217.24589999998"/>
    <n v="1056868.9837"/>
    <n v="616506.90720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09082"/>
    <s v=""/>
    <s v="CONWAY- BRIDGE REPLACEMENT, C-20-004, NORTH POLAND ROAD OVER POLAND BROOK"/>
    <s v="1"/>
    <s v="BR ON, STIP"/>
    <s v=" "/>
    <x v="0"/>
    <x v="0"/>
    <s v="CONWAY"/>
    <s v="Franklin Region"/>
    <x v="1"/>
    <s v="Bridge Repair &amp; Replacement"/>
    <s v="Design"/>
    <s v="75C"/>
    <d v="2024-08-03T00:00:00"/>
    <s v="2024"/>
    <n v="0"/>
    <d v="2024-12-31T00:00:00"/>
    <d v="2025-03-01T00:00:00"/>
    <d v="2026-10-12T00:00:00"/>
    <n v="650"/>
    <s v="FEDERAL AID"/>
    <s v="FA - Hwy Infrast. Prgm (HIPBR) - Bridge"/>
    <s v="HIP"/>
    <n v="0.8"/>
    <n v="0"/>
    <n v="0"/>
    <n v="4091584.86"/>
    <n v="0"/>
    <n v="4091584.86"/>
    <n v="0"/>
    <n v="0"/>
    <n v="0"/>
    <n v="818316.97199999995"/>
    <n v="2454950.9160000002"/>
    <n v="818316.97199999995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5"/>
    <x v="0"/>
  </r>
  <r>
    <s v="Construction"/>
    <n v="609084"/>
    <s v="108591"/>
    <s v="DISTRICT 4- EXPANSION OF ITS ROADWAY DEVICES FOR HIGHWAY OPERATIONS"/>
    <s v="4"/>
    <s v="ITS, STIP"/>
    <s v=" "/>
    <x v="0"/>
    <x v="0"/>
    <s v="DISTRICT4"/>
    <s v="[District 4]"/>
    <x v="21"/>
    <s v="Other"/>
    <s v="Active"/>
    <s v=""/>
    <d v="2019-07-06T00:00:00"/>
    <s v="2019"/>
    <n v="1"/>
    <d v="2019-12-02T00:00:00"/>
    <d v="2020-01-31T00:00:00"/>
    <d v="2024-07-01T00:00:00"/>
    <n v="1673"/>
    <s v="100% STATE"/>
    <s v="NFA - Open Ended"/>
    <s v="NFA"/>
    <n v="0"/>
    <n v="1251.8900000000001"/>
    <n v="0"/>
    <n v="41748.11"/>
    <n v="15536.650100000001"/>
    <n v="41748.11"/>
    <n v="15536.650100000001"/>
    <n v="16788.540099999998"/>
    <n v="15536.650100000001"/>
    <n v="26211.459900000002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09084"/>
    <s v="108591"/>
    <s v="DISTRICT 4- EXPANSION OF ITS ROADWAY DEVICES FOR HIGHWAY OPERATIONS"/>
    <s v="4"/>
    <s v="ITS, STIP"/>
    <s v=" "/>
    <x v="0"/>
    <x v="0"/>
    <s v="DISTRICT4"/>
    <s v="[District 4]"/>
    <x v="21"/>
    <s v="Other"/>
    <s v="Active"/>
    <s v=""/>
    <d v="2019-07-06T00:00:00"/>
    <s v="2019"/>
    <n v="1"/>
    <d v="2019-12-02T00:00:00"/>
    <d v="2020-01-31T00:00:00"/>
    <d v="2024-07-01T00:00:00"/>
    <n v="1673"/>
    <s v="FEDERAL AID"/>
    <s v="FA - Ntl. Hwy Perform. Prgm (NHPP) - NHS"/>
    <s v="NHPP"/>
    <n v="0.8"/>
    <n v="2867083.4"/>
    <n v="145326.15"/>
    <n v="848258.32"/>
    <n v="288981.34989999997"/>
    <n v="848258.32"/>
    <n v="288981.34989999997"/>
    <n v="3156064.7499000002"/>
    <n v="434307.49989999994"/>
    <n v="559276.97010000004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nstruction"/>
    <n v="609085"/>
    <s v="108588"/>
    <s v="DISTRICT 5- EXPANSION OF ITS ROADWAY DEVICES FOR HIGHWAY OPERATIONS"/>
    <s v="5"/>
    <s v="ITS, STIP"/>
    <s v=" "/>
    <x v="0"/>
    <x v="0"/>
    <s v="DISTRICT5"/>
    <s v="[District 5]"/>
    <x v="21"/>
    <s v="Other"/>
    <s v="Active"/>
    <s v=""/>
    <d v="2019-07-06T00:00:00"/>
    <s v="2019"/>
    <n v="1"/>
    <d v="2019-11-27T00:00:00"/>
    <d v="2020-01-26T00:00:00"/>
    <d v="2024-10-09T00:00:00"/>
    <n v="1778"/>
    <s v="100% STATE"/>
    <s v="NFA - Open Ended"/>
    <s v="NFA"/>
    <n v="0"/>
    <n v="498.53"/>
    <n v="461.03"/>
    <n v="59501.47"/>
    <n v="2003.9683"/>
    <n v="2003.9683"/>
    <n v="1611.8110999999999"/>
    <n v="2110.3411000000001"/>
    <n v="2072.8410999999996"/>
    <n v="372.00959999999998"/>
    <n v="20.147600000000001"/>
    <n v="0"/>
    <n v="0"/>
    <n v="0"/>
    <n v="57497.50170000000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09085"/>
    <s v="108588"/>
    <s v="DISTRICT 5- EXPANSION OF ITS ROADWAY DEVICES FOR HIGHWAY OPERATIONS"/>
    <s v="5"/>
    <s v="ITS, STIP"/>
    <s v=" "/>
    <x v="0"/>
    <x v="0"/>
    <s v="DISTRICT5"/>
    <s v="[District 5]"/>
    <x v="21"/>
    <s v="Other"/>
    <s v="Active"/>
    <s v=""/>
    <d v="2019-07-06T00:00:00"/>
    <s v="2019"/>
    <n v="1"/>
    <d v="2019-11-27T00:00:00"/>
    <d v="2020-01-26T00:00:00"/>
    <d v="2024-10-09T00:00:00"/>
    <n v="1778"/>
    <s v="FEDERAL AID"/>
    <s v="FA - Ntl. Hwy Perform. Prgm (NHPP) - NHS"/>
    <s v="NHPP"/>
    <n v="0.8"/>
    <n v="2516431.7999999998"/>
    <n v="61669.16"/>
    <n v="1009536.8"/>
    <n v="743977.37170000002"/>
    <n v="743977.37170000002"/>
    <n v="598388.18889999995"/>
    <n v="3114819.9889000002"/>
    <n v="660057.34889999998"/>
    <n v="138109.33040000001"/>
    <n v="7479.8523999999998"/>
    <n v="0"/>
    <n v="0"/>
    <n v="0"/>
    <n v="265559.42830000003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nstruction"/>
    <n v="609098"/>
    <s v="124020"/>
    <s v="WELLFLEET- PAVEMENT PRESERVATION AND RELATED WORK ON ROUTE 6"/>
    <s v="5"/>
    <s v="NHS, STIP"/>
    <s v=" "/>
    <x v="0"/>
    <x v="0"/>
    <s v="WELLFLEET"/>
    <s v="Cape Cod"/>
    <x v="22"/>
    <s v=""/>
    <s v="Active"/>
    <s v=""/>
    <d v="2023-09-09T00:00:00"/>
    <s v="2023"/>
    <n v="1"/>
    <d v="2023-12-01T00:00:00"/>
    <d v="2024-01-30T00:00:00"/>
    <d v="2026-11-15T00:00:00"/>
    <n v="1080"/>
    <s v="100% STATE"/>
    <s v="NFA - Site Specific"/>
    <s v="NFA"/>
    <n v="0"/>
    <n v="0"/>
    <n v="0"/>
    <n v="472043.5"/>
    <n v="424170.23790000001"/>
    <n v="424170.23790000001"/>
    <n v="27440.584999999999"/>
    <n v="27440.584999999999"/>
    <n v="27440.584999999999"/>
    <n v="110585.5576"/>
    <n v="235989.03099999999"/>
    <n v="50155.064299999998"/>
    <n v="0"/>
    <n v="0"/>
    <n v="47873.2621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1"/>
    <x v="1"/>
  </r>
  <r>
    <s v="Construction"/>
    <n v="609098"/>
    <s v="124020"/>
    <s v="WELLFLEET- PAVEMENT PRESERVATION AND RELATED WORK ON ROUTE 6"/>
    <s v="5"/>
    <s v="NHS, STIP"/>
    <s v=" "/>
    <x v="0"/>
    <x v="0"/>
    <s v="WELLFLEET"/>
    <s v="Cape Cod"/>
    <x v="22"/>
    <s v=""/>
    <s v="Active"/>
    <s v=""/>
    <d v="2023-09-09T00:00:00"/>
    <s v="2023"/>
    <n v="1"/>
    <d v="2023-12-01T00:00:00"/>
    <d v="2024-01-30T00:00:00"/>
    <d v="2026-11-15T00:00:00"/>
    <n v="1080"/>
    <s v="FEDERAL AID"/>
    <s v="FA - Ntl. Hwy Perform. Prgm (NHPP) - NHS"/>
    <s v="NHPP"/>
    <n v="0.8"/>
    <n v="0"/>
    <n v="0"/>
    <n v="16776894.550000001"/>
    <n v="15033599.2621"/>
    <n v="15033599.2622"/>
    <n v="972559.41500000004"/>
    <n v="972559.41500000004"/>
    <n v="972559.41500000004"/>
    <n v="3919414.4424999999"/>
    <n v="8364010.9689999996"/>
    <n v="1777614.4357"/>
    <n v="0"/>
    <n v="0"/>
    <n v="1743295.2878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1"/>
    <x v="0"/>
  </r>
  <r>
    <s v="Design"/>
    <n v="609099"/>
    <s v=""/>
    <s v="MILFORD- HOPKINTON- WESTBOROUGH- SOUTHBOROUGH- RESURFACING AND RELATED WORK ON I-495N"/>
    <s v="3"/>
    <s v="STIP"/>
    <s v=" "/>
    <x v="0"/>
    <x v="0"/>
    <s v="HOPKINTON - MILFORD - SOUTHBOROUGH - WESTBOROUGH"/>
    <s v="Statewide"/>
    <x v="9"/>
    <s v=""/>
    <s v="Design"/>
    <s v="PRCApprove"/>
    <d v="2026-02-07T00:00:00"/>
    <s v="2026"/>
    <n v="0"/>
    <d v="2026-07-07T00:00:00"/>
    <d v="2026-09-05T00:00:00"/>
    <d v="2028-03-06T00:00:00"/>
    <n v="608"/>
    <s v="100% STATE"/>
    <s v="NFA - Site Specific"/>
    <s v="NFA"/>
    <n v="0"/>
    <n v="0"/>
    <n v="0"/>
    <n v="220200"/>
    <n v="0"/>
    <n v="220200"/>
    <n v="0"/>
    <n v="0"/>
    <n v="0"/>
    <n v="0"/>
    <n v="0"/>
    <n v="115894.7368"/>
    <n v="104305.2632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1"/>
  </r>
  <r>
    <s v="Design"/>
    <n v="609099"/>
    <s v=""/>
    <s v="MILFORD- HOPKINTON- WESTBOROUGH- SOUTHBOROUGH- RESURFACING AND RELATED WORK ON I-495N"/>
    <s v="3"/>
    <s v="STIP"/>
    <s v=" "/>
    <x v="0"/>
    <x v="0"/>
    <s v="HOPKINTON - MILFORD - SOUTHBOROUGH - WESTBOROUGH"/>
    <s v="Statewide"/>
    <x v="9"/>
    <s v=""/>
    <s v="Design"/>
    <s v="PRCApprove"/>
    <d v="2026-02-07T00:00:00"/>
    <s v="2026"/>
    <n v="0"/>
    <d v="2026-07-07T00:00:00"/>
    <d v="2026-09-05T00:00:00"/>
    <d v="2028-03-06T00:00:00"/>
    <n v="608"/>
    <s v="FEDERAL AID"/>
    <s v="FA - Ntl. Hwy Perform. Prgm (NHPP) - Interstate Maintenance"/>
    <s v="NHPP"/>
    <n v="0.9"/>
    <n v="0"/>
    <n v="0"/>
    <n v="14966400"/>
    <n v="0"/>
    <n v="14966400"/>
    <n v="0"/>
    <n v="0"/>
    <n v="0"/>
    <n v="0"/>
    <n v="0"/>
    <n v="7877052.6316"/>
    <n v="7089347.3684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0"/>
  </r>
  <r>
    <s v="Complete"/>
    <n v="609101"/>
    <s v="110346"/>
    <s v="PEABODY- PAVEMENT PRESERVATION AND RELATED WORK ON ROUTE 128"/>
    <s v="4"/>
    <s v="NHS, PODI, STIP"/>
    <s v=" "/>
    <x v="0"/>
    <x v="0"/>
    <s v="PEABODY"/>
    <s v="Boston Region"/>
    <x v="22"/>
    <s v=""/>
    <s v="Substantially Complete"/>
    <s v=""/>
    <d v="2019-12-07T00:00:00"/>
    <s v="2020"/>
    <n v="1"/>
    <d v="2020-06-18T00:00:00"/>
    <d v="2020-08-17T00:00:00"/>
    <d v="2023-03-20T00:00:00"/>
    <n v="1005"/>
    <s v="100% STATE"/>
    <s v="NFA - Site Specific"/>
    <s v="NFA"/>
    <n v="0"/>
    <n v="89759.03"/>
    <n v="0"/>
    <n v="29596.65"/>
    <n v="0"/>
    <n v="0"/>
    <n v="0"/>
    <n v="89759.03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1"/>
  </r>
  <r>
    <s v="Complete"/>
    <n v="609101"/>
    <s v="110346"/>
    <s v="PEABODY- PAVEMENT PRESERVATION AND RELATED WORK ON ROUTE 128"/>
    <s v="4"/>
    <s v="NHS, PODI, STIP"/>
    <s v=" "/>
    <x v="0"/>
    <x v="0"/>
    <s v="PEABODY"/>
    <s v="Boston Region"/>
    <x v="22"/>
    <s v=""/>
    <s v="Substantially Complete"/>
    <s v=""/>
    <d v="2019-12-07T00:00:00"/>
    <s v="2020"/>
    <n v="1"/>
    <d v="2020-06-18T00:00:00"/>
    <d v="2020-08-17T00:00:00"/>
    <d v="2023-03-20T00:00:00"/>
    <n v="1005"/>
    <s v="FEDERAL AID"/>
    <s v="FA - Ntl. Hwy Perform. Prgm (NHPP) - NHS"/>
    <s v="NHPP"/>
    <n v="0.8"/>
    <n v="4829432.24"/>
    <n v="2318.4699999999998"/>
    <n v="101681.68"/>
    <n v="0"/>
    <n v="0"/>
    <n v="0"/>
    <n v="4829432.24"/>
    <n v="2318.469999999999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0"/>
  </r>
  <r>
    <s v="Complete"/>
    <n v="609101"/>
    <s v="110346"/>
    <s v="PEABODY- PAVEMENT PRESERVATION AND RELATED WORK ON ROUTE 128"/>
    <s v="4"/>
    <s v="NHS, PODI, STIP"/>
    <s v=" "/>
    <x v="0"/>
    <x v="0"/>
    <s v="PEABODY"/>
    <s v="Boston Region"/>
    <x v="22"/>
    <s v=""/>
    <s v="Substantially Complete"/>
    <s v=""/>
    <d v="2019-12-07T00:00:00"/>
    <s v="2020"/>
    <n v="1"/>
    <d v="2020-06-18T00:00:00"/>
    <d v="2020-08-17T00:00:00"/>
    <d v="2023-03-20T00:00:00"/>
    <n v="1005"/>
    <s v="100% STATE"/>
    <s v="NFA - NHS Non-Interstate Paving"/>
    <s v="NFA"/>
    <n v="0"/>
    <n v="942555.96"/>
    <n v="0"/>
    <n v="203510.26"/>
    <n v="0"/>
    <n v="0"/>
    <n v="0"/>
    <n v="942555.96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"/>
    <x v="1"/>
  </r>
  <r>
    <s v="Construction"/>
    <n v="609102"/>
    <s v="113398"/>
    <s v="GLOUCESTER- ESSEX- MANCHESTER-BY-THE-SEA- WENHAM- PAVEMENT PRESERVATION AND RELATED WORK ON ROUTE 128"/>
    <s v="4"/>
    <s v="NHS, STIP"/>
    <s v=" "/>
    <x v="0"/>
    <x v="0"/>
    <s v="ESSEX - GLOUCESTER - MANCHESTER BY THE SEA - WENHAM"/>
    <s v="Boston Region"/>
    <x v="22"/>
    <s v=""/>
    <s v="Active"/>
    <s v=""/>
    <d v="2020-10-31T00:00:00"/>
    <s v="2021"/>
    <n v="1"/>
    <d v="2021-02-09T00:00:00"/>
    <d v="2021-04-10T00:00:00"/>
    <d v="2024-07-15T00:00:00"/>
    <n v="1252"/>
    <s v="100% STATE"/>
    <s v="NFA - Site Specific"/>
    <s v="NFA"/>
    <n v="0"/>
    <n v="1016312.57"/>
    <n v="201482.63"/>
    <n v="172549.3"/>
    <n v="73820.716400000005"/>
    <n v="172549.3"/>
    <n v="73820.716400000005"/>
    <n v="1090133.2864000001"/>
    <n v="275303.34640000004"/>
    <n v="98728.583599999998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1"/>
  </r>
  <r>
    <s v="Construction"/>
    <n v="609102"/>
    <s v="113398"/>
    <s v="GLOUCESTER- ESSEX- MANCHESTER-BY-THE-SEA- WENHAM- PAVEMENT PRESERVATION AND RELATED WORK ON ROUTE 128"/>
    <s v="4"/>
    <s v="NHS, STIP"/>
    <s v=" "/>
    <x v="0"/>
    <x v="0"/>
    <s v="ESSEX - GLOUCESTER - MANCHESTER BY THE SEA - WENHAM"/>
    <s v="Boston Region"/>
    <x v="22"/>
    <s v=""/>
    <s v="Active"/>
    <s v=""/>
    <d v="2020-10-31T00:00:00"/>
    <s v="2021"/>
    <n v="1"/>
    <d v="2021-02-09T00:00:00"/>
    <d v="2021-04-10T00:00:00"/>
    <d v="2024-07-15T00:00:00"/>
    <n v="1252"/>
    <s v="FEDERAL AID"/>
    <s v="FA - Ntl. Hwy Perform. Prgm (NHPP) - NHS"/>
    <s v="NHPP"/>
    <n v="0.8"/>
    <n v="13813704.640000001"/>
    <n v="1327277.92"/>
    <n v="3137646.2"/>
    <n v="676179.28359999997"/>
    <n v="3137646.2"/>
    <n v="676179.28359999997"/>
    <n v="14489883.923599999"/>
    <n v="2003457.2035999999"/>
    <n v="2461466.9164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0"/>
  </r>
  <r>
    <s v="Complete"/>
    <n v="609103"/>
    <s v="117951"/>
    <s v="FLORIDA- NORTH ADAMS- RESURFACING AND RELATED WORK ON ROUTE 2"/>
    <s v="1"/>
    <s v="BDBA, NHS, PODI, STIP"/>
    <s v=" "/>
    <x v="0"/>
    <x v="0"/>
    <s v="CLARKSBURG - FLORIDA - NORTH ADAMS"/>
    <s v="Berkshire Region"/>
    <x v="18"/>
    <s v="Roadway Resurfacing"/>
    <s v="Full Beneficial Use"/>
    <s v=""/>
    <d v="2022-05-07T00:00:00"/>
    <s v="2022"/>
    <n v="1"/>
    <d v="2022-08-01T00:00:00"/>
    <d v="2022-09-30T00:00:00"/>
    <d v="2024-07-31T00:00:00"/>
    <n v="730"/>
    <s v="100% STATE"/>
    <s v="NFA - Site Specific"/>
    <s v="NFA"/>
    <n v="0"/>
    <n v="1432748.85"/>
    <n v="199947.78"/>
    <n v="357351.28"/>
    <n v="96904.323600000003"/>
    <n v="357351.28"/>
    <n v="96904.323600000003"/>
    <n v="1529653.1736000001"/>
    <n v="296852.10360000003"/>
    <n v="260446.9564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9"/>
    <x v="1"/>
  </r>
  <r>
    <s v="Complete"/>
    <n v="609103"/>
    <s v="117951"/>
    <s v="FLORIDA- NORTH ADAMS- RESURFACING AND RELATED WORK ON ROUTE 2"/>
    <s v="1"/>
    <s v="BDBA, NHS, PODI, STIP"/>
    <s v=" "/>
    <x v="0"/>
    <x v="0"/>
    <s v="CLARKSBURG - FLORIDA - NORTH ADAMS"/>
    <s v="Berkshire Region"/>
    <x v="18"/>
    <s v="Roadway Resurfacing"/>
    <s v="Full Beneficial Use"/>
    <s v=""/>
    <d v="2022-05-07T00:00:00"/>
    <s v="2022"/>
    <n v="1"/>
    <d v="2022-08-01T00:00:00"/>
    <d v="2022-09-30T00:00:00"/>
    <d v="2024-07-31T00:00:00"/>
    <n v="730"/>
    <s v="FEDERAL AID"/>
    <s v="FA - Ntl. Hwy Perform. Prgm (NHPP) - NHS"/>
    <s v="NHPP"/>
    <n v="0.8"/>
    <n v="5954603.0800000001"/>
    <n v="3401091.49"/>
    <n v="589948.51"/>
    <n v="262915.30910000001"/>
    <n v="589948.51"/>
    <n v="262915.30910000001"/>
    <n v="6217518.3891000003"/>
    <n v="3664006.7991000004"/>
    <n v="327033.2009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9"/>
    <x v="0"/>
  </r>
  <r>
    <s v="Complete"/>
    <n v="609103"/>
    <s v="117951"/>
    <s v="FLORIDA- NORTH ADAMS- RESURFACING AND RELATED WORK ON ROUTE 2"/>
    <s v="1"/>
    <s v="BDBA, NHS, PODI, STIP"/>
    <s v=" "/>
    <x v="0"/>
    <x v="0"/>
    <s v="CLARKSBURG - FLORIDA - NORTH ADAMS"/>
    <s v="Berkshire Region"/>
    <x v="18"/>
    <s v="Roadway Resurfacing"/>
    <s v="Full Beneficial Use"/>
    <s v=""/>
    <d v="2022-05-07T00:00:00"/>
    <s v="2022"/>
    <n v="1"/>
    <d v="2022-08-01T00:00:00"/>
    <d v="2022-09-30T00:00:00"/>
    <d v="2024-07-31T00:00:00"/>
    <n v="730"/>
    <s v="LOCAL AID"/>
    <s v="NFA - Local Aid - Municipal Pavement"/>
    <s v="LOCAL"/>
    <n v="0"/>
    <n v="1173651.93"/>
    <n v="1173651.93"/>
    <n v="478026.76"/>
    <n v="137150.85740000001"/>
    <n v="478026.76"/>
    <n v="307588.80869999999"/>
    <n v="1481240.7387000001"/>
    <n v="1481240.7386999999"/>
    <n v="170437.95129999999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9"/>
    <x v="1"/>
  </r>
  <r>
    <s v="Complete"/>
    <n v="609104"/>
    <s v="111304"/>
    <s v="LEE- RESURFACING AND RELATED WORK ON ROUTE 20"/>
    <s v="1"/>
    <s v="NHS, STIP"/>
    <s v=" "/>
    <x v="0"/>
    <x v="0"/>
    <s v="LEE"/>
    <s v="Berkshire Region"/>
    <x v="18"/>
    <s v="Roadway Resurfacing"/>
    <s v="Final"/>
    <s v=""/>
    <d v="2020-05-09T00:00:00"/>
    <s v="2020"/>
    <n v="1"/>
    <d v="2020-08-03T00:00:00"/>
    <d v="2020-10-02T00:00:00"/>
    <d v="2022-09-30T00:00:00"/>
    <n v="788"/>
    <s v="100% STATE"/>
    <s v="NFA - Site Specific"/>
    <s v="NFA"/>
    <n v="0"/>
    <n v="44099.13"/>
    <n v="0"/>
    <n v="17617.310000000001"/>
    <n v="0"/>
    <n v="0"/>
    <n v="0"/>
    <n v="44099.13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9"/>
    <x v="1"/>
  </r>
  <r>
    <s v="Complete"/>
    <n v="609104"/>
    <s v="111304"/>
    <s v="LEE- RESURFACING AND RELATED WORK ON ROUTE 20"/>
    <s v="1"/>
    <s v="NHS, STIP"/>
    <s v=" "/>
    <x v="0"/>
    <x v="0"/>
    <s v="LEE"/>
    <s v="Berkshire Region"/>
    <x v="18"/>
    <s v="Roadway Resurfacing"/>
    <s v="Final"/>
    <s v=""/>
    <d v="2020-05-09T00:00:00"/>
    <s v="2020"/>
    <n v="1"/>
    <d v="2020-08-03T00:00:00"/>
    <d v="2020-10-02T00:00:00"/>
    <d v="2022-09-30T00:00:00"/>
    <n v="788"/>
    <s v="FEDERAL AID"/>
    <s v="FA - Ntl. Hwy Perform. Prgm (NHPP) - NHS"/>
    <s v="NHPP"/>
    <n v="0.8"/>
    <n v="1300798.93"/>
    <n v="1452"/>
    <n v="0"/>
    <n v="0"/>
    <n v="0"/>
    <n v="0"/>
    <n v="1300798.93"/>
    <n v="145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9"/>
    <x v="0"/>
  </r>
  <r>
    <s v="Complete"/>
    <n v="609105"/>
    <s v="114471"/>
    <s v="WINDSOR- PAVEMENT PRESERVATION AND RELATED WORK ON ROUTE 9"/>
    <s v="1"/>
    <s v="BDBA, NHS, PODI, STIP"/>
    <s v=" "/>
    <x v="0"/>
    <x v="0"/>
    <s v="WINDSOR"/>
    <s v="Berkshire Region"/>
    <x v="18"/>
    <s v="Roadway Resurfacing"/>
    <s v="Contractor Field Completion"/>
    <s v=""/>
    <d v="2021-05-01T00:00:00"/>
    <s v="2021"/>
    <n v="1"/>
    <d v="2021-08-01T00:00:00"/>
    <d v="2021-09-30T00:00:00"/>
    <d v="2023-11-04T00:00:00"/>
    <n v="825"/>
    <s v="100% STATE"/>
    <s v="NFA - Site Specific"/>
    <s v="NFA"/>
    <n v="0"/>
    <n v="1427804.39"/>
    <n v="54194.99"/>
    <n v="83014.17"/>
    <n v="0"/>
    <n v="83014.17"/>
    <n v="83014.17"/>
    <n v="1510818.56"/>
    <n v="137209.1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9"/>
    <x v="1"/>
  </r>
  <r>
    <s v="Complete"/>
    <n v="609105"/>
    <s v="114471"/>
    <s v="WINDSOR- PAVEMENT PRESERVATION AND RELATED WORK ON ROUTE 9"/>
    <s v="1"/>
    <s v="BDBA, NHS, PODI, STIP"/>
    <s v=" "/>
    <x v="0"/>
    <x v="0"/>
    <s v="WINDSOR"/>
    <s v="Berkshire Region"/>
    <x v="18"/>
    <s v="Roadway Resurfacing"/>
    <s v="Contractor Field Completion"/>
    <s v=""/>
    <d v="2021-05-01T00:00:00"/>
    <s v="2021"/>
    <n v="1"/>
    <d v="2021-08-01T00:00:00"/>
    <d v="2021-09-30T00:00:00"/>
    <d v="2023-11-04T00:00:00"/>
    <n v="825"/>
    <s v="FEDERAL AID"/>
    <s v="FA - Ntl. Hwy Perform. Prgm (NHPP) - NHS"/>
    <s v="NHPP"/>
    <n v="0.8"/>
    <n v="7556084.3799999999"/>
    <n v="21857.08"/>
    <n v="200425"/>
    <n v="0"/>
    <n v="200425"/>
    <n v="200425"/>
    <n v="7756509.3799999999"/>
    <n v="222282.080000000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9"/>
    <x v="0"/>
  </r>
  <r>
    <s v="Construction"/>
    <n v="609106"/>
    <s v="111154"/>
    <s v="DOUGLAS- NORTHBRIDGE- SUTTON- UXBRIDGE- PAVEMENT PRESERVATION ON ROUTE 146"/>
    <s v="3"/>
    <s v="NFA, STIP"/>
    <s v=" "/>
    <x v="0"/>
    <x v="0"/>
    <s v="DOUGLAS - NORTHBRIDGE - SUTTON - UXBRIDGE"/>
    <s v="Central Mass"/>
    <x v="18"/>
    <s v="Roadway Resurfacing"/>
    <s v="Active"/>
    <s v=""/>
    <d v="2020-04-11T00:00:00"/>
    <s v="2020"/>
    <n v="1"/>
    <d v="2020-08-04T00:00:00"/>
    <d v="2020-10-03T00:00:00"/>
    <d v="2022-08-04T00:00:00"/>
    <n v="730"/>
    <s v="100% STATE"/>
    <s v="NFA - NHS Non-Interstate Paving"/>
    <s v="NFA"/>
    <n v="0"/>
    <n v="9797111.9000000004"/>
    <n v="100376.32000000001"/>
    <n v="924857.36"/>
    <n v="0"/>
    <n v="0"/>
    <n v="0"/>
    <n v="9797111.9000000004"/>
    <n v="100376.3200000000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7"/>
    <x v="1"/>
  </r>
  <r>
    <s v="Construction"/>
    <n v="609107"/>
    <s v="120707"/>
    <s v="PHILLIPSTON- TEMPLETON- PAVEMENT PRESERVATION AND RELATED WORK ON ROUTE 2"/>
    <s v="2"/>
    <s v="NHS, STIP"/>
    <s v=" "/>
    <x v="0"/>
    <x v="0"/>
    <s v="PHILLIPSTON - TEMPLETON"/>
    <s v="Montachusett"/>
    <x v="18"/>
    <s v="Roadway Resurfacing"/>
    <s v="Active"/>
    <s v=""/>
    <d v="2022-11-05T00:00:00"/>
    <s v="2023"/>
    <n v="1"/>
    <d v="2023-01-26T00:00:00"/>
    <d v="2023-03-27T00:00:00"/>
    <d v="2024-08-29T00:00:00"/>
    <n v="581"/>
    <s v="100% STATE"/>
    <s v="NFA - Site Specific"/>
    <s v="NFA"/>
    <n v="0"/>
    <n v="259047.46"/>
    <n v="59489"/>
    <n v="126006.78"/>
    <n v="200720.01809999999"/>
    <n v="200720.01809999999"/>
    <n v="110700.1312"/>
    <n v="369747.59120000002"/>
    <n v="170189.1312"/>
    <n v="90019.886899999998"/>
    <n v="0"/>
    <n v="0"/>
    <n v="0"/>
    <n v="0"/>
    <n v="-74713.238100000002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0"/>
    <x v="1"/>
  </r>
  <r>
    <s v="Construction"/>
    <n v="609107"/>
    <s v="120707"/>
    <s v="PHILLIPSTON- TEMPLETON- PAVEMENT PRESERVATION AND RELATED WORK ON ROUTE 2"/>
    <s v="2"/>
    <s v="NHS, STIP"/>
    <s v=" "/>
    <x v="0"/>
    <x v="0"/>
    <s v="PHILLIPSTON - TEMPLETON"/>
    <s v="Montachusett"/>
    <x v="18"/>
    <s v="Roadway Resurfacing"/>
    <s v="Active"/>
    <s v=""/>
    <d v="2022-11-05T00:00:00"/>
    <s v="2023"/>
    <n v="1"/>
    <d v="2023-01-26T00:00:00"/>
    <d v="2023-03-27T00:00:00"/>
    <d v="2024-08-29T00:00:00"/>
    <n v="581"/>
    <s v="FEDERAL AID"/>
    <s v="FA - Ntl. Hwy Perform. Prgm (NHPP) - NHS"/>
    <s v="NHPP"/>
    <n v="0.8"/>
    <n v="5787646.7199999997"/>
    <n v="4638182.87"/>
    <n v="5160928.3600000003"/>
    <n v="4749279.9819"/>
    <n v="4749279.9819"/>
    <n v="2619299.8687999998"/>
    <n v="8406946.5888"/>
    <n v="7257482.7388000004"/>
    <n v="2129980.1131000002"/>
    <n v="0"/>
    <n v="0"/>
    <n v="0"/>
    <n v="0"/>
    <n v="411648.37809999997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0"/>
    <x v="0"/>
  </r>
  <r>
    <s v="Design"/>
    <n v="609108"/>
    <s v=""/>
    <s v="GARDNER- BIKE PATH BRIDGE CONSTRUCTION, NORTH CENTRAL PATHWAY OVER ROUTE 140"/>
    <s v="3"/>
    <s v="STIP"/>
    <s v=" "/>
    <x v="0"/>
    <x v="0"/>
    <s v="GARDNER"/>
    <s v="Montachusett"/>
    <x v="6"/>
    <s v="Bikeways"/>
    <s v="Design"/>
    <s v="25C"/>
    <d v="2027-03-13T00:00:00"/>
    <s v="2027"/>
    <n v="0"/>
    <d v="2027-08-10T00:00:00"/>
    <d v="2027-10-09T00:00:00"/>
    <d v="2029-08-09T00:00:00"/>
    <n v="730"/>
    <s v="100% STATE"/>
    <s v="NFA - Site Specific"/>
    <s v="NFA"/>
    <n v="0"/>
    <n v="0"/>
    <n v="0"/>
    <n v="79143.600000000006"/>
    <n v="0"/>
    <n v="72261.5478"/>
    <n v="0"/>
    <n v="0"/>
    <n v="0"/>
    <n v="0"/>
    <n v="0"/>
    <n v="0"/>
    <n v="30969.234799999998"/>
    <n v="41292.313000000002"/>
    <n v="6882.0522000000001"/>
    <n v="0"/>
    <n v="0"/>
    <s v="    "/>
    <s v="    "/>
    <s v="Yes"/>
    <s v="21"/>
    <s v="Municipal"/>
    <s v="HWY"/>
    <n v="2"/>
    <s v="No"/>
    <s v="Highway | Bicycle and Pedestrian"/>
    <s v="3 | Expansion"/>
    <s v="T061"/>
    <d v="2024-03-04T06:31:47"/>
    <x v="10"/>
    <x v="1"/>
  </r>
  <r>
    <s v="Design"/>
    <n v="609108"/>
    <s v=""/>
    <s v="GARDNER- BIKE PATH BRIDGE CONSTRUCTION, NORTH CENTRAL PATHWAY OVER ROUTE 140"/>
    <s v="3"/>
    <s v="STIP"/>
    <s v=" "/>
    <x v="0"/>
    <x v="0"/>
    <s v="GARDNER"/>
    <s v="Montachusett"/>
    <x v="6"/>
    <s v="Bikeways"/>
    <s v="Design"/>
    <s v="25C"/>
    <d v="2027-03-13T00:00:00"/>
    <s v="2027"/>
    <n v="0"/>
    <d v="2027-08-10T00:00:00"/>
    <d v="2027-10-09T00:00:00"/>
    <d v="2029-08-09T00:00:00"/>
    <n v="730"/>
    <s v="FEDERAL AID"/>
    <s v="FA - Surface Trans. Block Grant (STBG)"/>
    <s v="STBG"/>
    <n v="0.8"/>
    <n v="0"/>
    <n v="0"/>
    <n v="9104700.3039999995"/>
    <n v="0"/>
    <n v="8312987.2341"/>
    <n v="0"/>
    <n v="0"/>
    <n v="0"/>
    <n v="0"/>
    <n v="0"/>
    <n v="0"/>
    <n v="3562708.8146000002"/>
    <n v="4750278.4194999998"/>
    <n v="791713.0699"/>
    <n v="0"/>
    <n v="0"/>
    <s v="    "/>
    <s v="    "/>
    <s v="Yes"/>
    <s v="21"/>
    <s v="Municipal"/>
    <s v="HWY"/>
    <n v="2"/>
    <s v="No"/>
    <s v="Highway | Bicycle and Pedestrian"/>
    <s v="3 | Expansion"/>
    <s v="T061"/>
    <d v="2024-03-04T06:31:47"/>
    <x v="10"/>
    <x v="0"/>
  </r>
  <r>
    <s v="Construction"/>
    <n v="609119"/>
    <s v="117901"/>
    <s v="BOSTON- MILTON- QUINCY- SOUTHEAST EXPRESSWAY/INTERSTATE 93 REPLACEMENT OF BARRIERS FOR HIGH OCCUPANCY VEHICLE LANE (HOV) "/>
    <s v="6"/>
    <s v="CRRSAA, STIP-AI"/>
    <s v=" "/>
    <x v="0"/>
    <x v="0"/>
    <s v="BOSTON - MILTON - QUINCY"/>
    <s v="Boston Region"/>
    <x v="29"/>
    <s v=""/>
    <s v="Active"/>
    <s v=""/>
    <d v="2022-04-30T00:00:00"/>
    <s v="2022"/>
    <n v="1"/>
    <d v="2022-08-10T00:00:00"/>
    <d v="2022-10-09T00:00:00"/>
    <d v="2024-05-27T00:00:00"/>
    <n v="656"/>
    <s v="100% STATE"/>
    <s v="NFA - Site Specific"/>
    <s v="NFA"/>
    <n v="0"/>
    <n v="0"/>
    <n v="0"/>
    <n v="444460"/>
    <n v="99834.246700000003"/>
    <n v="99834.246700000003"/>
    <n v="99834.246700000003"/>
    <n v="99834.246700000003"/>
    <n v="99834.246700000003"/>
    <n v="0"/>
    <n v="0"/>
    <n v="0"/>
    <n v="0"/>
    <n v="0"/>
    <n v="344625.75329999998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"/>
    <x v="1"/>
  </r>
  <r>
    <s v="Construction"/>
    <n v="609119"/>
    <s v="117901"/>
    <s v="BOSTON- MILTON- QUINCY- SOUTHEAST EXPRESSWAY/INTERSTATE 93 REPLACEMENT OF BARRIERS FOR HIGH OCCUPANCY VEHICLE LANE (HOV) "/>
    <s v="6"/>
    <s v="CRRSAA, STIP-AI"/>
    <s v=" "/>
    <x v="0"/>
    <x v="0"/>
    <s v="BOSTON - MILTON - QUINCY"/>
    <s v="Boston Region"/>
    <x v="29"/>
    <s v=""/>
    <s v="Active"/>
    <s v=""/>
    <d v="2022-04-30T00:00:00"/>
    <s v="2022"/>
    <n v="1"/>
    <d v="2022-08-10T00:00:00"/>
    <d v="2022-10-09T00:00:00"/>
    <d v="2024-05-27T00:00:00"/>
    <n v="656"/>
    <s v="FEDERAL AID"/>
    <s v="FA - Coronavirus Response and Relief Supplemental Appropriations Act"/>
    <s v="FA"/>
    <n v="1"/>
    <n v="29158619.5"/>
    <n v="21637299.510000002"/>
    <n v="4763438.5999999996"/>
    <n v="400165.75339999999"/>
    <n v="400165.75339999999"/>
    <n v="400165.75339999999"/>
    <n v="29558785.253400002"/>
    <n v="22037465.263400003"/>
    <n v="0"/>
    <n v="0"/>
    <n v="0"/>
    <n v="0"/>
    <n v="0"/>
    <n v="4363272.8465999998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"/>
    <x v="0"/>
  </r>
  <r>
    <s v="Design"/>
    <n v="609120"/>
    <s v=""/>
    <s v="LUDLOW- BRIDGE REPLACEMENT, L-16-026, PINEY LANE OVER BROAD BROOK"/>
    <s v="2"/>
    <s v="BR OFF, H-Risk, STIP"/>
    <s v=" "/>
    <x v="0"/>
    <x v="0"/>
    <s v="LUDLOW"/>
    <s v="Pioneer Valley"/>
    <x v="1"/>
    <s v="Bridge Repair &amp; Replacement"/>
    <s v="Design"/>
    <s v="100C"/>
    <d v="2024-06-29T00:00:00"/>
    <s v="2024"/>
    <n v="0"/>
    <d v="2024-11-26T00:00:00"/>
    <d v="2025-01-25T00:00:00"/>
    <d v="2027-04-25T00:00:00"/>
    <n v="880"/>
    <s v="100% STATE"/>
    <s v="NFA - Site Specific"/>
    <s v="NFA"/>
    <n v="0"/>
    <n v="0"/>
    <n v="0"/>
    <n v="15000"/>
    <n v="0"/>
    <n v="15000"/>
    <n v="0"/>
    <n v="0"/>
    <n v="0"/>
    <n v="3214.2856999999999"/>
    <n v="6428.5713999999998"/>
    <n v="5357.1428999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09120"/>
    <s v=""/>
    <s v="LUDLOW- BRIDGE REPLACEMENT, L-16-026, PINEY LANE OVER BROAD BROOK"/>
    <s v="2"/>
    <s v="BR OFF, H-Risk, STIP"/>
    <s v=" "/>
    <x v="0"/>
    <x v="0"/>
    <s v="LUDLOW"/>
    <s v="Pioneer Valley"/>
    <x v="1"/>
    <s v="Bridge Repair &amp; Replacement"/>
    <s v="Design"/>
    <s v="100C"/>
    <d v="2024-06-29T00:00:00"/>
    <s v="2024"/>
    <n v="0"/>
    <d v="2024-11-26T00:00:00"/>
    <d v="2025-01-25T00:00:00"/>
    <d v="2027-04-25T00:00:00"/>
    <n v="880"/>
    <s v="FEDERAL AID"/>
    <s v="FA - Surface Trans. Block Grant (STBG) - Off System Bridge"/>
    <s v="STBG"/>
    <n v="0.8"/>
    <n v="0"/>
    <n v="0"/>
    <n v="6299341.3471999997"/>
    <n v="0"/>
    <n v="6299341.3471999997"/>
    <n v="0"/>
    <n v="0"/>
    <n v="0"/>
    <n v="1349858.8600999999"/>
    <n v="2699717.7201999999"/>
    <n v="2249764.7669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nstruction"/>
    <n v="609121"/>
    <s v="107208"/>
    <s v="BOSTON- LIGHTING REPAIRS IN THE TED WILLIAMS TUNNEL (CRC 17C &amp; 17E)"/>
    <s v="6"/>
    <s v="CRC"/>
    <s v=" "/>
    <x v="0"/>
    <x v="0"/>
    <s v="BOSTON"/>
    <s v="Boston Region"/>
    <x v="17"/>
    <s v="Other"/>
    <s v="Active"/>
    <s v=""/>
    <d v="2019-03-09T00:00:00"/>
    <s v="2019"/>
    <n v="1"/>
    <d v="2019-09-18T00:00:00"/>
    <d v="2019-11-17T00:00:00"/>
    <d v="2022-11-03T00:00:00"/>
    <n v="1142"/>
    <s v="TURNPIKE MHS"/>
    <s v="Tolls - Metro. Hwy System (MHS) - Site Specific"/>
    <s v="NFA"/>
    <n v="0"/>
    <n v="18210548.050000001"/>
    <n v="3666.6"/>
    <n v="3406529.42"/>
    <n v="0"/>
    <n v="0"/>
    <n v="0"/>
    <n v="18210548.050000001"/>
    <n v="3666.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nstruction"/>
    <n v="609121"/>
    <s v="107208"/>
    <s v="BOSTON- LIGHTING REPAIRS IN THE TED WILLIAMS TUNNEL (CRC 17C &amp; 17E)"/>
    <s v="6"/>
    <s v="CRC"/>
    <s v=" "/>
    <x v="0"/>
    <x v="0"/>
    <s v="BOSTON"/>
    <s v="Boston Region"/>
    <x v="17"/>
    <s v="Other"/>
    <s v="Active"/>
    <s v=""/>
    <d v="2019-03-09T00:00:00"/>
    <s v="2019"/>
    <n v="1"/>
    <d v="2019-09-18T00:00:00"/>
    <d v="2019-11-17T00:00:00"/>
    <d v="2022-11-03T00:00:00"/>
    <n v="1142"/>
    <s v="CARM/APP"/>
    <s v="Trust - CA/T Repair and Maint. (CARM)"/>
    <s v="TRUST"/>
    <n v="0"/>
    <n v="14841864.949999999"/>
    <n v="45860.160000000003"/>
    <n v="840354.68"/>
    <n v="0"/>
    <n v="0"/>
    <n v="0"/>
    <n v="14841864.949999999"/>
    <n v="45860.16000000000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nstruction"/>
    <n v="609122"/>
    <s v="110219"/>
    <s v="BOSTON- LIGHTING REPAIRS IN THE I-93 TUNNEL (CRC 17D &amp; 17F)"/>
    <s v="6"/>
    <s v="CRC"/>
    <s v=" "/>
    <x v="0"/>
    <x v="0"/>
    <s v="BOSTON"/>
    <s v="Boston Region"/>
    <x v="17"/>
    <s v="Other"/>
    <s v="Active"/>
    <s v=""/>
    <d v="2019-11-23T00:00:00"/>
    <s v="2020"/>
    <n v="1"/>
    <d v="2020-08-04T00:00:00"/>
    <d v="2020-10-03T00:00:00"/>
    <d v="2023-10-04T00:00:00"/>
    <n v="1156"/>
    <s v="TURNPIKE MHS"/>
    <s v="Tolls - Metro. Hwy System (MHS) - Site Specific"/>
    <s v="NFA"/>
    <n v="0"/>
    <n v="7152365.9500000002"/>
    <n v="190600.32000000001"/>
    <n v="893532.55"/>
    <n v="319779.28810000001"/>
    <n v="319779.28810000001"/>
    <n v="319779.28810000001"/>
    <n v="7472145.2380999997"/>
    <n v="510379.60810000001"/>
    <n v="0"/>
    <n v="0"/>
    <n v="0"/>
    <n v="0"/>
    <n v="0"/>
    <n v="573753.26190000004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nstruction"/>
    <n v="609122"/>
    <s v="110219"/>
    <s v="BOSTON- LIGHTING REPAIRS IN THE I-93 TUNNEL (CRC 17D &amp; 17F)"/>
    <s v="6"/>
    <s v="CRC"/>
    <s v=" "/>
    <x v="0"/>
    <x v="0"/>
    <s v="BOSTON"/>
    <s v="Boston Region"/>
    <x v="17"/>
    <s v="Other"/>
    <s v="Active"/>
    <s v=""/>
    <d v="2019-11-23T00:00:00"/>
    <s v="2020"/>
    <n v="1"/>
    <d v="2020-08-04T00:00:00"/>
    <d v="2020-10-03T00:00:00"/>
    <d v="2023-10-04T00:00:00"/>
    <n v="1156"/>
    <s v="CARM/APP"/>
    <s v="Trust - CA/T Repair and Maint. (CARM)"/>
    <s v="TRUST"/>
    <n v="0"/>
    <n v="25486736.16"/>
    <n v="96282.01"/>
    <n v="4826089.1100000003"/>
    <n v="750625.71189999999"/>
    <n v="750625.71189999999"/>
    <n v="750625.71189999999"/>
    <n v="26237361.8719"/>
    <n v="846907.7219"/>
    <n v="0"/>
    <n v="0"/>
    <n v="0"/>
    <n v="0"/>
    <n v="0"/>
    <n v="4075463.3980999999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mplete"/>
    <n v="609126"/>
    <s v="107471"/>
    <s v="DISTRICT 5- SCHEDULED &amp; EMERGENCY BRIDGE DECK &amp; JOINT REPAIRS AT VARIOUS LOCATIONS"/>
    <s v="5"/>
    <s v="NFA MT"/>
    <s v=" "/>
    <x v="1"/>
    <x v="0"/>
    <s v="DISTRICT5"/>
    <s v="[District 5]"/>
    <x v="30"/>
    <s v=""/>
    <s v="Substantially Complete"/>
    <s v=""/>
    <d v="2019-04-13T00:00:00"/>
    <s v="2019"/>
    <n v="1"/>
    <d v="2019-09-06T00:00:00"/>
    <d v="2019-11-05T00:00:00"/>
    <d v="2021-09-05T00:00:00"/>
    <n v="730"/>
    <s v="100% STATE"/>
    <s v="NFA - Open Ended"/>
    <s v="NFA"/>
    <n v="0"/>
    <n v="2154151.41"/>
    <n v="0"/>
    <n v="0"/>
    <n v="0"/>
    <n v="0"/>
    <n v="0"/>
    <n v="2154151.41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9132"/>
    <s v="108003"/>
    <s v="DISTRICT 5- SYSTEMATIC BRIDGE PRESERVATION ALONG THE I-295 CORRIDOR"/>
    <s v="5"/>
    <s v="NFA MT"/>
    <s v=" "/>
    <x v="1"/>
    <x v="0"/>
    <s v="DISTRICT5"/>
    <s v="[District 5]"/>
    <x v="30"/>
    <s v=""/>
    <s v="Contractor Field Completion"/>
    <s v=""/>
    <d v="2019-06-08T00:00:00"/>
    <s v="2019"/>
    <n v="1"/>
    <d v="2019-09-18T00:00:00"/>
    <d v="2019-11-17T00:00:00"/>
    <d v="2023-07-07T00:00:00"/>
    <n v="1388"/>
    <s v="100% STATE"/>
    <s v="NFA - Site Specific"/>
    <s v="NFA"/>
    <n v="0"/>
    <n v="3576068.21"/>
    <n v="0"/>
    <n v="558044.89"/>
    <n v="0"/>
    <n v="0"/>
    <n v="0"/>
    <n v="3576068.21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09165"/>
    <s v="123876"/>
    <s v="ATTLEBORO- BRIDGE WIDENING, A-16-052, AND BRIDGE REMOVAL, A-16-062, I-295 RAMP OVER TEN MILE RIVER"/>
    <s v="5"/>
    <s v="BR ON, STIP"/>
    <s v=" "/>
    <x v="0"/>
    <x v="0"/>
    <s v="ATTLEBORO"/>
    <s v="Southeastern Mass"/>
    <x v="5"/>
    <s v="Bridge Repair &amp; Replacement"/>
    <s v="Active"/>
    <s v=""/>
    <d v="2023-08-26T00:00:00"/>
    <s v="2023"/>
    <n v="1"/>
    <d v="2023-10-24T00:00:00"/>
    <d v="2023-12-23T00:00:00"/>
    <d v="2025-10-06T00:00:00"/>
    <n v="713"/>
    <s v="100% STATE"/>
    <s v="NFA - Site Specific"/>
    <s v="NFA"/>
    <n v="0"/>
    <n v="0"/>
    <n v="0"/>
    <n v="62744"/>
    <n v="60038.7186"/>
    <n v="60038.7186"/>
    <n v="14812.877200000001"/>
    <n v="14812.877200000001"/>
    <n v="14812.877200000001"/>
    <n v="35550.905200000001"/>
    <n v="9674.9362000000001"/>
    <n v="0"/>
    <n v="0"/>
    <n v="0"/>
    <n v="2705.2813999999998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2"/>
    <x v="1"/>
  </r>
  <r>
    <s v="Construction"/>
    <n v="609165"/>
    <s v="123876"/>
    <s v="ATTLEBORO- BRIDGE WIDENING, A-16-052, AND BRIDGE REMOVAL, A-16-062, I-295 RAMP OVER TEN MILE RIVER"/>
    <s v="5"/>
    <s v="BR ON, STIP"/>
    <s v=" "/>
    <x v="0"/>
    <x v="0"/>
    <s v="ATTLEBORO"/>
    <s v="Southeastern Mass"/>
    <x v="5"/>
    <s v="Bridge Repair &amp; Replacement"/>
    <s v="Active"/>
    <s v=""/>
    <d v="2023-08-26T00:00:00"/>
    <s v="2023"/>
    <n v="1"/>
    <d v="2023-10-24T00:00:00"/>
    <d v="2023-12-23T00:00:00"/>
    <d v="2025-10-06T00:00:00"/>
    <n v="713"/>
    <s v="FEDERAL AID"/>
    <s v="FA - Ntl. Hwy Perform. Prgm (NHPP) - On-System Bridge"/>
    <s v="NHPP"/>
    <n v="0.8"/>
    <n v="70803.5"/>
    <n v="70803.5"/>
    <n v="4920125.05"/>
    <n v="4381594.5136000002"/>
    <n v="4381594.5137"/>
    <n v="1081036.0855"/>
    <n v="1151839.5855"/>
    <n v="1151839.5855"/>
    <n v="2594486.6052000001"/>
    <n v="706071.82299999997"/>
    <n v="0"/>
    <n v="0"/>
    <n v="0"/>
    <n v="538530.53630000004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2"/>
    <x v="0"/>
  </r>
  <r>
    <s v="Construction"/>
    <n v="609165"/>
    <s v="123876"/>
    <s v="ATTLEBORO- BRIDGE WIDENING, A-16-052, AND BRIDGE REMOVAL, A-16-062, I-295 RAMP OVER TEN MILE RIVER"/>
    <s v="5"/>
    <s v="BR ON, STIP"/>
    <s v=" "/>
    <x v="0"/>
    <x v="0"/>
    <s v="ATTLEBORO"/>
    <s v="Southeastern Mass"/>
    <x v="5"/>
    <s v="Bridge Repair &amp; Replacement"/>
    <s v="Active"/>
    <s v=""/>
    <d v="2023-08-26T00:00:00"/>
    <s v="2023"/>
    <n v="1"/>
    <d v="2023-10-24T00:00:00"/>
    <d v="2023-12-23T00:00:00"/>
    <d v="2025-10-06T00:00:00"/>
    <n v="713"/>
    <s v="FEDERAL AID"/>
    <s v="FA - Trans. Alternative Prgm (TAP)"/>
    <s v="TAP"/>
    <n v="0.8"/>
    <n v="20112"/>
    <n v="20112"/>
    <n v="294053.5"/>
    <n v="260013.36780000001"/>
    <n v="260013.3677"/>
    <n v="64151.037300000004"/>
    <n v="84263.037299999996"/>
    <n v="84263.037299999996"/>
    <n v="153962.4896"/>
    <n v="41899.840799999998"/>
    <n v="0"/>
    <n v="0"/>
    <n v="0"/>
    <n v="34040.132299999997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2"/>
    <x v="0"/>
  </r>
  <r>
    <s v="Construction"/>
    <n v="609177"/>
    <s v="120792"/>
    <s v="DISTRICT 4- ADA RETROFITS AT VARIOUS LOCATIONS"/>
    <s v="4"/>
    <s v="ADA, STIP"/>
    <s v=" "/>
    <x v="0"/>
    <x v="0"/>
    <s v="DISTRICT4"/>
    <s v="[District 4]"/>
    <x v="28"/>
    <s v=""/>
    <s v="Active"/>
    <s v=""/>
    <d v="2022-11-19T00:00:00"/>
    <s v="2023"/>
    <n v="1"/>
    <d v="2023-01-26T00:00:00"/>
    <d v="2023-03-27T00:00:00"/>
    <d v="2024-06-09T00:00:00"/>
    <n v="500"/>
    <s v="100% STATE"/>
    <s v="NFA - Site Specific"/>
    <s v="NFA"/>
    <n v="0"/>
    <n v="10725"/>
    <n v="8125"/>
    <n v="1258.25"/>
    <n v="1301.5739000000001"/>
    <n v="1301.5739000000001"/>
    <n v="1301.5739000000001"/>
    <n v="12026.573899999999"/>
    <n v="9426.5738999999994"/>
    <n v="0"/>
    <n v="0"/>
    <n v="0"/>
    <n v="0"/>
    <n v="0"/>
    <n v="-43.323900000000002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nstruction"/>
    <n v="609177"/>
    <s v="120792"/>
    <s v="DISTRICT 4- ADA RETROFITS AT VARIOUS LOCATIONS"/>
    <s v="4"/>
    <s v="ADA, STIP"/>
    <s v=" "/>
    <x v="0"/>
    <x v="0"/>
    <s v="DISTRICT4"/>
    <s v="[District 4]"/>
    <x v="28"/>
    <s v=""/>
    <s v="Active"/>
    <s v=""/>
    <d v="2022-11-19T00:00:00"/>
    <s v="2023"/>
    <n v="1"/>
    <d v="2023-01-26T00:00:00"/>
    <d v="2023-03-27T00:00:00"/>
    <d v="2024-06-09T00:00:00"/>
    <n v="500"/>
    <s v="FEDERAL AID"/>
    <s v="FA - Surface Trans. Block Grant (STBG)"/>
    <s v="STBG"/>
    <n v="0.8"/>
    <n v="490140.85"/>
    <n v="293228.99"/>
    <n v="161820.75"/>
    <n v="28698.426100000001"/>
    <n v="28698.426100000001"/>
    <n v="28698.426100000001"/>
    <n v="518839.27610000002"/>
    <n v="321927.41609999997"/>
    <n v="0"/>
    <n v="0"/>
    <n v="0"/>
    <n v="0"/>
    <n v="0"/>
    <n v="133122.32389999999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Construction"/>
    <n v="609178"/>
    <s v="121264"/>
    <s v="DISTRICT 6- ADA RETROFITS AT VARIOUS LOCATIONS"/>
    <s v="6"/>
    <s v="ADA, STIP"/>
    <s v=" "/>
    <x v="0"/>
    <x v="0"/>
    <s v="DISTRICT6"/>
    <s v="[District 6]"/>
    <x v="28"/>
    <s v=""/>
    <s v="Active"/>
    <s v=""/>
    <d v="2023-01-28T00:00:00"/>
    <s v="2023"/>
    <n v="1"/>
    <d v="2023-03-24T00:00:00"/>
    <d v="2023-05-23T00:00:00"/>
    <d v="2024-05-07T00:00:00"/>
    <n v="410"/>
    <s v="100% STATE"/>
    <s v="NFA - Site Specific"/>
    <s v="NFA"/>
    <n v="0"/>
    <n v="0"/>
    <n v="0"/>
    <n v="28895"/>
    <n v="0"/>
    <n v="28895"/>
    <n v="28895"/>
    <n v="28895"/>
    <n v="2889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nstruction"/>
    <n v="609178"/>
    <s v="121264"/>
    <s v="DISTRICT 6- ADA RETROFITS AT VARIOUS LOCATIONS"/>
    <s v="6"/>
    <s v="ADA, STIP"/>
    <s v=" "/>
    <x v="0"/>
    <x v="0"/>
    <s v="DISTRICT6"/>
    <s v="[District 6]"/>
    <x v="28"/>
    <s v=""/>
    <s v="Active"/>
    <s v=""/>
    <d v="2023-01-28T00:00:00"/>
    <s v="2023"/>
    <n v="1"/>
    <d v="2023-03-24T00:00:00"/>
    <d v="2023-05-23T00:00:00"/>
    <d v="2024-05-07T00:00:00"/>
    <n v="410"/>
    <s v="FEDERAL AID"/>
    <s v="FA - Surface Trans. Block Grant (STBG)"/>
    <s v="STBG"/>
    <n v="0.8"/>
    <n v="641964.59"/>
    <n v="641964.59"/>
    <n v="816067.76"/>
    <n v="0"/>
    <n v="816067.76"/>
    <n v="816067.76"/>
    <n v="1458032.35"/>
    <n v="1458032.3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Design"/>
    <n v="609179"/>
    <s v=""/>
    <s v="SPENCER- BRIDGE REPLACEMENT, S-23-012, NORTH SPENCER ROAD (ROUTE 31) OVER THE SEVEN MILE RIVER"/>
    <s v="3"/>
    <s v="BFP, BR ON, STIP"/>
    <s v=" "/>
    <x v="0"/>
    <x v="0"/>
    <s v="SPENCER"/>
    <s v="Central Mass"/>
    <x v="1"/>
    <s v="Bridge Repair &amp; Replacement"/>
    <s v="Design"/>
    <s v="FINAL"/>
    <d v="2024-04-13T00:00:00"/>
    <s v="2024"/>
    <n v="0"/>
    <d v="2024-09-10T00:00:00"/>
    <d v="2024-11-09T00:00:00"/>
    <d v="2026-09-10T00:00:00"/>
    <n v="730"/>
    <s v="100% STATE"/>
    <s v="NFA - Site Specific"/>
    <s v="NFA"/>
    <n v="0"/>
    <n v="0"/>
    <n v="0"/>
    <n v="24089"/>
    <n v="0"/>
    <n v="24089"/>
    <n v="0"/>
    <n v="0"/>
    <n v="0"/>
    <n v="8378.7826000000005"/>
    <n v="12568.1739"/>
    <n v="3142.0435000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09179"/>
    <s v=""/>
    <s v="SPENCER- BRIDGE REPLACEMENT, S-23-012, NORTH SPENCER ROAD (ROUTE 31) OVER THE SEVEN MILE RIVER"/>
    <s v="3"/>
    <s v="BFP, BR ON, STIP"/>
    <s v=" "/>
    <x v="0"/>
    <x v="0"/>
    <s v="SPENCER"/>
    <s v="Central Mass"/>
    <x v="1"/>
    <s v="Bridge Repair &amp; Replacement"/>
    <s v="Design"/>
    <s v="FINAL"/>
    <d v="2024-04-13T00:00:00"/>
    <s v="2024"/>
    <n v="0"/>
    <d v="2024-09-10T00:00:00"/>
    <d v="2024-11-09T00:00:00"/>
    <d v="2026-09-10T00:00:00"/>
    <n v="730"/>
    <s v="FEDERAL AID"/>
    <s v="FA - Hwy Infrast. Prgm (HIPBR) - Bridge"/>
    <s v="HIP"/>
    <n v="0.8"/>
    <n v="0"/>
    <n v="0"/>
    <n v="3217397.8369999998"/>
    <n v="0"/>
    <n v="3217397.8369"/>
    <n v="0"/>
    <n v="0"/>
    <n v="0"/>
    <n v="1119094.8998"/>
    <n v="1678642.3496999999"/>
    <n v="419660.58740000002"/>
    <n v="0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Design"/>
    <n v="609185"/>
    <s v=""/>
    <s v="WORCESTER- BRIDGE RECONSTRUCTION OF W-44-083, HARRISON STREET OVER I-290 &amp; W-44-093, LAUREL STREET OVER I-290"/>
    <s v="3"/>
    <s v="BR OFF, STIP"/>
    <s v=" "/>
    <x v="0"/>
    <x v="0"/>
    <s v="WORCESTER"/>
    <s v="Central Mass"/>
    <x v="5"/>
    <s v="Bridge Repair &amp; Replacement"/>
    <s v="Design"/>
    <s v="75C"/>
    <d v="2024-12-28T00:00:00"/>
    <s v="2025"/>
    <n v="0"/>
    <d v="2025-05-27T00:00:00"/>
    <d v="2025-07-26T00:00:00"/>
    <d v="2030-05-01T00:00:00"/>
    <n v="1800"/>
    <s v="100% STATE"/>
    <s v="NFA - Site Specific"/>
    <s v="NFA"/>
    <n v="0"/>
    <n v="0"/>
    <n v="0"/>
    <n v="320495.83"/>
    <n v="0"/>
    <n v="260742.37"/>
    <n v="0"/>
    <n v="0"/>
    <n v="0"/>
    <n v="0"/>
    <n v="65185.592499999999"/>
    <n v="65185.592499999999"/>
    <n v="65185.592499999999"/>
    <n v="65185.592499999999"/>
    <n v="59753.46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09185"/>
    <s v=""/>
    <s v="WORCESTER- BRIDGE RECONSTRUCTION OF W-44-083, HARRISON STREET OVER I-290 &amp; W-44-093, LAUREL STREET OVER I-290"/>
    <s v="3"/>
    <s v="BR OFF, STIP"/>
    <s v=" "/>
    <x v="0"/>
    <x v="0"/>
    <s v="WORCESTER"/>
    <s v="Central Mass"/>
    <x v="5"/>
    <s v="Bridge Repair &amp; Replacement"/>
    <s v="Design"/>
    <s v="75C"/>
    <d v="2024-12-28T00:00:00"/>
    <s v="2025"/>
    <n v="0"/>
    <d v="2025-05-27T00:00:00"/>
    <d v="2025-07-26T00:00:00"/>
    <d v="2030-05-01T00:00:00"/>
    <n v="1800"/>
    <s v="FEDERAL AID"/>
    <s v="FA - Surface Trans. Block Grant (STBG) - Off System Bridge"/>
    <s v="STBG"/>
    <n v="0.8"/>
    <n v="0"/>
    <n v="0"/>
    <n v="22922562.237500001"/>
    <n v="0"/>
    <n v="18648864.1932"/>
    <n v="0"/>
    <n v="0"/>
    <n v="0"/>
    <n v="0"/>
    <n v="4662216.0482999999"/>
    <n v="4662216.0482999999"/>
    <n v="4662216.0482999999"/>
    <n v="4662216.0482999999"/>
    <n v="4273698.0443000002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Design"/>
    <n v="609186"/>
    <s v=""/>
    <s v="DUDLEY- BRIDGE REPLACEMENT, D-12-026, STATE ROUTE 131 OVER THE QUINEBAUG RIVER"/>
    <s v="3"/>
    <s v="BR ON, STIP"/>
    <s v=" "/>
    <x v="0"/>
    <x v="0"/>
    <s v="DUDLEY"/>
    <s v="Central Mass"/>
    <x v="1"/>
    <s v="Bridge Repair &amp; Replacement"/>
    <s v="Design"/>
    <s v="PRCApprove"/>
    <d v="2025-05-10T00:00:00"/>
    <s v="2025"/>
    <n v="0"/>
    <d v="2025-10-07T00:00:00"/>
    <d v="2025-12-06T00:00:00"/>
    <d v="2027-10-06T00:00:00"/>
    <n v="729"/>
    <s v="FEDERAL AID"/>
    <s v="FA - Other Federal Aid"/>
    <s v="FA"/>
    <n v="0.8"/>
    <n v="0"/>
    <n v="0"/>
    <n v="478500"/>
    <n v="0"/>
    <n v="478500"/>
    <n v="0"/>
    <n v="0"/>
    <n v="0"/>
    <n v="0"/>
    <n v="145630.43479999999"/>
    <n v="249652.17389999999"/>
    <n v="83217.391300000003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7"/>
    <x v="0"/>
  </r>
  <r>
    <s v="Design"/>
    <n v="609186"/>
    <s v=""/>
    <s v="DUDLEY- BRIDGE REPLACEMENT, D-12-026, STATE ROUTE 131 OVER THE QUINEBAUG RIVER"/>
    <s v="3"/>
    <s v="BR ON, STIP"/>
    <s v=" "/>
    <x v="0"/>
    <x v="0"/>
    <s v="DUDLEY"/>
    <s v="Central Mass"/>
    <x v="1"/>
    <s v="Bridge Repair &amp; Replacement"/>
    <s v="Design"/>
    <s v="PRCApprove"/>
    <d v="2025-05-10T00:00:00"/>
    <s v="2025"/>
    <n v="0"/>
    <d v="2025-10-07T00:00:00"/>
    <d v="2025-12-06T00:00:00"/>
    <d v="2027-10-06T00:00:00"/>
    <n v="729"/>
    <s v="100% STATE"/>
    <s v="NFA - Site Specific"/>
    <s v="NFA"/>
    <n v="0"/>
    <n v="0"/>
    <n v="0"/>
    <n v="45000"/>
    <n v="0"/>
    <n v="45000.000099999997"/>
    <n v="0"/>
    <n v="0"/>
    <n v="0"/>
    <n v="0"/>
    <n v="13695.6522"/>
    <n v="23478.260900000001"/>
    <n v="7826.0870000000004"/>
    <n v="0"/>
    <n v="-1E-4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7"/>
    <x v="1"/>
  </r>
  <r>
    <s v="Design"/>
    <n v="609186"/>
    <s v=""/>
    <s v="DUDLEY- BRIDGE REPLACEMENT, D-12-026, STATE ROUTE 131 OVER THE QUINEBAUG RIVER"/>
    <s v="3"/>
    <s v="BR ON, STIP"/>
    <s v=" "/>
    <x v="0"/>
    <x v="0"/>
    <s v="DUDLEY"/>
    <s v="Central Mass"/>
    <x v="1"/>
    <s v="Bridge Repair &amp; Replacement"/>
    <s v="Design"/>
    <s v="PRCApprove"/>
    <d v="2025-05-10T00:00:00"/>
    <s v="2025"/>
    <n v="0"/>
    <d v="2025-10-07T00:00:00"/>
    <d v="2025-12-06T00:00:00"/>
    <d v="2027-10-06T00:00:00"/>
    <n v="729"/>
    <s v="FEDERAL AID"/>
    <s v="FA - Ntl. Hwy Perform. Prgm (NHPP) - On-System Bridge"/>
    <s v="NHPP"/>
    <n v="0.8"/>
    <n v="0"/>
    <n v="0"/>
    <n v="12841360"/>
    <n v="0"/>
    <n v="12841360"/>
    <n v="0"/>
    <n v="0"/>
    <n v="0"/>
    <n v="0"/>
    <n v="3908240"/>
    <n v="6699840"/>
    <n v="223328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7"/>
    <x v="0"/>
  </r>
  <r>
    <s v="Design"/>
    <n v="609187"/>
    <s v=""/>
    <s v="HUBBARDSTON- BRIDGE REPLACEMENT, H-24-003, WILLIAMSVILLE ROAD OVER THE BURNSHIRT RIVER"/>
    <s v="3"/>
    <s v="BR OFF, STIP"/>
    <s v=" "/>
    <x v="0"/>
    <x v="0"/>
    <s v="HUBBARDSTON"/>
    <s v="Montachusett"/>
    <x v="1"/>
    <s v="Bridge Repair &amp; Replacement"/>
    <s v="Design"/>
    <s v="75C"/>
    <d v="2025-04-05T00:00:00"/>
    <s v="2025"/>
    <n v="0"/>
    <d v="2025-09-02T00:00:00"/>
    <d v="2025-11-01T00:00:00"/>
    <d v="2026-03-21T00:00:00"/>
    <n v="200"/>
    <s v="100% STATE"/>
    <s v="NFA - Site Specific"/>
    <s v="NFA"/>
    <n v="0"/>
    <n v="0"/>
    <n v="0"/>
    <n v="23825.25"/>
    <n v="0"/>
    <n v="23825.25"/>
    <n v="0"/>
    <n v="0"/>
    <n v="0"/>
    <n v="0"/>
    <n v="23825.25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1"/>
  </r>
  <r>
    <s v="Design"/>
    <n v="609187"/>
    <s v=""/>
    <s v="HUBBARDSTON- BRIDGE REPLACEMENT, H-24-003, WILLIAMSVILLE ROAD OVER THE BURNSHIRT RIVER"/>
    <s v="3"/>
    <s v="BR OFF, STIP"/>
    <s v=" "/>
    <x v="0"/>
    <x v="0"/>
    <s v="HUBBARDSTON"/>
    <s v="Montachusett"/>
    <x v="1"/>
    <s v="Bridge Repair &amp; Replacement"/>
    <s v="Design"/>
    <s v="75C"/>
    <d v="2025-04-05T00:00:00"/>
    <s v="2025"/>
    <n v="0"/>
    <d v="2025-09-02T00:00:00"/>
    <d v="2025-11-01T00:00:00"/>
    <d v="2026-03-21T00:00:00"/>
    <n v="200"/>
    <s v="FEDERAL AID"/>
    <s v="FA - Surface Trans. Block Grant (STBG) - Off System Bridge"/>
    <s v="STBG"/>
    <n v="0.8"/>
    <n v="0"/>
    <n v="0"/>
    <n v="5013742.9342999998"/>
    <n v="0"/>
    <n v="5013742.9342999998"/>
    <n v="0"/>
    <n v="0"/>
    <n v="0"/>
    <n v="0"/>
    <n v="5013742.9342999998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0"/>
  </r>
  <r>
    <s v="Design"/>
    <n v="609193"/>
    <s v=""/>
    <s v="NORTON- INTERSECTION IMPROVEMENTS AT WEST MAIN STREET (ROUTE 123), NORTH WORCESTER STREET AND SOUTH WORCESTER STREET"/>
    <s v="5"/>
    <s v="STIP"/>
    <s v=" "/>
    <x v="0"/>
    <x v="0"/>
    <s v="NORTON"/>
    <s v="Southeastern Mass"/>
    <x v="11"/>
    <s v="Intersection &amp; Safety"/>
    <s v="Design"/>
    <s v="25C"/>
    <d v="2026-02-21T00:00:00"/>
    <s v="2026"/>
    <n v="0"/>
    <d v="2026-07-21T00:00:00"/>
    <d v="2026-09-19T00:00:00"/>
    <d v="2028-03-12T00:00:00"/>
    <n v="600"/>
    <s v="FEDERAL AID"/>
    <s v="FA - Congestion Mitigation/Air Quality (CMAQ)"/>
    <s v="CMQ"/>
    <n v="0.8"/>
    <n v="0"/>
    <n v="0"/>
    <n v="2670438.0980000002"/>
    <n v="0"/>
    <n v="2670438.0980000002"/>
    <n v="0"/>
    <n v="0"/>
    <n v="0"/>
    <n v="0"/>
    <n v="0"/>
    <n v="1405493.7357999999"/>
    <n v="1264944.3622000001"/>
    <n v="0"/>
    <n v="0"/>
    <n v="0"/>
    <n v="0"/>
    <s v="    "/>
    <s v="    "/>
    <s v="Yes"/>
    <s v="44"/>
    <s v="Municipal"/>
    <s v="HWY"/>
    <n v="2"/>
    <s v="No"/>
    <s v="Highway | Intersection Improvements"/>
    <s v="2 | Modernization"/>
    <s v="T056"/>
    <d v="2024-03-04T06:31:47"/>
    <x v="2"/>
    <x v="0"/>
  </r>
  <r>
    <s v="Design"/>
    <n v="609193"/>
    <s v=""/>
    <s v="NORTON- INTERSECTION IMPROVEMENTS AT WEST MAIN STREET (ROUTE 123), NORTH WORCESTER STREET AND SOUTH WORCESTER STREET"/>
    <s v="5"/>
    <s v="STIP"/>
    <s v=" "/>
    <x v="0"/>
    <x v="0"/>
    <s v="NORTON"/>
    <s v="Southeastern Mass"/>
    <x v="11"/>
    <s v="Intersection &amp; Safety"/>
    <s v="Design"/>
    <s v="25C"/>
    <d v="2026-02-21T00:00:00"/>
    <s v="2026"/>
    <n v="0"/>
    <d v="2026-07-21T00:00:00"/>
    <d v="2026-09-19T00:00:00"/>
    <d v="2028-03-12T00:00:00"/>
    <n v="600"/>
    <s v="100% STATE"/>
    <s v="NFA - Site Specific"/>
    <s v="NFA"/>
    <n v="0"/>
    <n v="0"/>
    <n v="0"/>
    <n v="38350.5"/>
    <n v="0"/>
    <n v="38350.5"/>
    <n v="0"/>
    <n v="0"/>
    <n v="0"/>
    <n v="0"/>
    <n v="0"/>
    <n v="20184.473699999999"/>
    <n v="18166.026300000001"/>
    <n v="0"/>
    <n v="0"/>
    <n v="0"/>
    <n v="0"/>
    <s v="    "/>
    <s v="    "/>
    <s v="Yes"/>
    <s v="44"/>
    <s v="Municipal"/>
    <s v="HWY"/>
    <n v="2"/>
    <s v="No"/>
    <s v="Highway | Intersection Improvements"/>
    <s v="2 | Modernization"/>
    <s v="T056"/>
    <d v="2024-03-04T06:31:47"/>
    <x v="2"/>
    <x v="1"/>
  </r>
  <r>
    <s v="Construction"/>
    <n v="609201"/>
    <s v="119245"/>
    <s v="NEW BEDFORD- INTERSECTION IMPROVEMENTS ON ACUSHNET AVENUE AT PECKHAM ROAD/SASSAQUIN AVENUE"/>
    <s v="5"/>
    <s v="BDBA, STIP"/>
    <s v=" "/>
    <x v="0"/>
    <x v="0"/>
    <s v="NEW BEDFORD"/>
    <s v="Southeastern Mass"/>
    <x v="11"/>
    <s v="Intersection &amp; Safety"/>
    <s v="Active"/>
    <s v=""/>
    <d v="2022-07-23T00:00:00"/>
    <s v="2022"/>
    <n v="1"/>
    <d v="2022-09-26T00:00:00"/>
    <d v="2022-11-25T00:00:00"/>
    <d v="2024-06-18T00:00:00"/>
    <n v="631"/>
    <s v="FEDERAL AID"/>
    <s v="FA - High Priority Projects (HPP)"/>
    <s v="HPP"/>
    <n v="0.8"/>
    <n v="100092.4"/>
    <n v="19985.84"/>
    <n v="437752.6"/>
    <n v="359846.04060000001"/>
    <n v="359846.04060000001"/>
    <n v="290586.96999999997"/>
    <n v="390679.37"/>
    <n v="310572.81"/>
    <n v="69259.070600000006"/>
    <n v="0"/>
    <n v="0"/>
    <n v="0"/>
    <n v="0"/>
    <n v="77906.559399999998"/>
    <n v="0"/>
    <n v="0"/>
    <s v="    "/>
    <s v="    "/>
    <s v="Yes"/>
    <s v="39"/>
    <s v="Municipal"/>
    <s v="HWY"/>
    <n v="3"/>
    <s v="No"/>
    <s v="Highway | Intersection Improvements"/>
    <s v="2 | Modernization"/>
    <s v="T056"/>
    <d v="2024-03-04T06:31:47"/>
    <x v="2"/>
    <x v="0"/>
  </r>
  <r>
    <s v="Construction"/>
    <n v="609201"/>
    <s v="119245"/>
    <s v="NEW BEDFORD- INTERSECTION IMPROVEMENTS ON ACUSHNET AVENUE AT PECKHAM ROAD/SASSAQUIN AVENUE"/>
    <s v="5"/>
    <s v="BDBA, STIP"/>
    <s v=" "/>
    <x v="0"/>
    <x v="0"/>
    <s v="NEW BEDFORD"/>
    <s v="Southeastern Mass"/>
    <x v="11"/>
    <s v="Intersection &amp; Safety"/>
    <s v="Active"/>
    <s v=""/>
    <d v="2022-07-23T00:00:00"/>
    <s v="2022"/>
    <n v="1"/>
    <d v="2022-09-26T00:00:00"/>
    <d v="2022-11-25T00:00:00"/>
    <d v="2024-06-18T00:00:00"/>
    <n v="631"/>
    <s v="100% STATE"/>
    <s v="NFA - Site Specific"/>
    <s v="NFA"/>
    <n v="0"/>
    <n v="1134"/>
    <n v="162"/>
    <n v="22871"/>
    <n v="20832.908899999999"/>
    <n v="20832.908899999999"/>
    <n v="16823.227699999999"/>
    <n v="17957.227699999999"/>
    <n v="16985.227699999999"/>
    <n v="4009.6812"/>
    <n v="0"/>
    <n v="0"/>
    <n v="0"/>
    <n v="0"/>
    <n v="2038.0911000000001"/>
    <n v="0"/>
    <n v="0"/>
    <s v="    "/>
    <s v="    "/>
    <s v="Yes"/>
    <s v="39"/>
    <s v="Municipal"/>
    <s v="HWY"/>
    <n v="3"/>
    <s v="No"/>
    <s v="Highway | Intersection Improvements"/>
    <s v="2 | Modernization"/>
    <s v="T056"/>
    <d v="2024-03-04T06:31:47"/>
    <x v="2"/>
    <x v="1"/>
  </r>
  <r>
    <s v="Construction"/>
    <n v="609201"/>
    <s v="119245"/>
    <s v="NEW BEDFORD- INTERSECTION IMPROVEMENTS ON ACUSHNET AVENUE AT PECKHAM ROAD/SASSAQUIN AVENUE"/>
    <s v="5"/>
    <s v="BDBA, STIP"/>
    <s v=" "/>
    <x v="0"/>
    <x v="0"/>
    <s v="NEW BEDFORD"/>
    <s v="Southeastern Mass"/>
    <x v="11"/>
    <s v="Intersection &amp; Safety"/>
    <s v="Active"/>
    <s v=""/>
    <d v="2022-07-23T00:00:00"/>
    <s v="2022"/>
    <n v="1"/>
    <d v="2022-09-26T00:00:00"/>
    <d v="2022-11-25T00:00:00"/>
    <d v="2024-06-18T00:00:00"/>
    <n v="631"/>
    <s v="FEDERAL AID"/>
    <s v="FA - Surface Trans. Block Grant (STBG)"/>
    <s v="STBG"/>
    <n v="0.8"/>
    <n v="728641.83"/>
    <n v="278762.46999999997"/>
    <n v="910730.25"/>
    <n v="814321.05059999996"/>
    <n v="814321.05059999996"/>
    <n v="657589.80240000004"/>
    <n v="1386231.6324"/>
    <n v="936352.27240000002"/>
    <n v="156731.2482"/>
    <n v="0"/>
    <n v="0"/>
    <n v="0"/>
    <n v="0"/>
    <n v="96409.199399999998"/>
    <n v="0"/>
    <n v="0"/>
    <s v="    "/>
    <s v="    "/>
    <s v="Yes"/>
    <s v="39"/>
    <s v="Municipal"/>
    <s v="HWY"/>
    <n v="3"/>
    <s v="No"/>
    <s v="Highway | Intersection Improvements"/>
    <s v="2 | Modernization"/>
    <s v="T056"/>
    <d v="2024-03-04T06:31:47"/>
    <x v="2"/>
    <x v="0"/>
  </r>
  <r>
    <s v="Design"/>
    <n v="609202"/>
    <s v=""/>
    <s v="GREENFIELD- RESURFACING AND RELATED WORK ON MONTAGUE CITY ROAD"/>
    <s v="2"/>
    <s v="STIP"/>
    <s v=" "/>
    <x v="0"/>
    <x v="0"/>
    <s v="GREENFIELD"/>
    <s v="Franklin Region"/>
    <x v="4"/>
    <s v="Roadway Reconstruction"/>
    <s v="Design"/>
    <s v="100C"/>
    <d v="2025-01-25T00:00:00"/>
    <s v="2025"/>
    <n v="0"/>
    <d v="2025-06-24T00:00:00"/>
    <d v="2025-08-23T00:00:00"/>
    <d v="2027-06-24T00:00:00"/>
    <n v="730"/>
    <s v="FEDERAL AID"/>
    <s v="FA - Congestion Mitigation/Air Quality (CMAQ)"/>
    <s v="CMQ"/>
    <n v="0.8"/>
    <n v="0"/>
    <n v="0"/>
    <n v="4669221.3959999997"/>
    <n v="0"/>
    <n v="4669221.3959999997"/>
    <n v="0"/>
    <n v="0"/>
    <n v="0"/>
    <n v="0"/>
    <n v="2233105.8849999998"/>
    <n v="2436115.5109999999"/>
    <n v="0"/>
    <n v="0"/>
    <n v="0"/>
    <n v="0"/>
    <n v="0"/>
    <s v="    "/>
    <s v="    "/>
    <s v="Yes"/>
    <s v="53"/>
    <s v="MassDOT"/>
    <s v="HWY"/>
    <n v="2"/>
    <s v="No"/>
    <s v="Highway | Roadway Reconstruction"/>
    <s v="2 | Modernization"/>
    <s v="T055"/>
    <d v="2024-03-04T06:31:47"/>
    <x v="5"/>
    <x v="0"/>
  </r>
  <r>
    <s v="Design"/>
    <n v="609202"/>
    <s v=""/>
    <s v="GREENFIELD- RESURFACING AND RELATED WORK ON MONTAGUE CITY ROAD"/>
    <s v="2"/>
    <s v="STIP"/>
    <s v=" "/>
    <x v="0"/>
    <x v="0"/>
    <s v="GREENFIELD"/>
    <s v="Franklin Region"/>
    <x v="4"/>
    <s v="Roadway Reconstruction"/>
    <s v="Design"/>
    <s v="100C"/>
    <d v="2025-01-25T00:00:00"/>
    <s v="2025"/>
    <n v="0"/>
    <d v="2025-06-24T00:00:00"/>
    <d v="2025-08-23T00:00:00"/>
    <d v="2027-06-24T00:00:00"/>
    <n v="730"/>
    <s v="100% STATE"/>
    <s v="NFA - Site Specific"/>
    <s v="NFA"/>
    <n v="0"/>
    <n v="0"/>
    <n v="0"/>
    <n v="67235.8"/>
    <n v="0"/>
    <n v="67235.8"/>
    <n v="0"/>
    <n v="0"/>
    <n v="0"/>
    <n v="0"/>
    <n v="32156.252199999999"/>
    <n v="35079.5478"/>
    <n v="0"/>
    <n v="0"/>
    <n v="0"/>
    <n v="0"/>
    <n v="0"/>
    <s v="    "/>
    <s v="    "/>
    <s v="Yes"/>
    <s v="53"/>
    <s v="MassDOT"/>
    <s v="HWY"/>
    <n v="2"/>
    <s v="No"/>
    <s v="Highway | Roadway Reconstruction"/>
    <s v="2 | Modernization"/>
    <s v="T055"/>
    <d v="2024-03-04T06:31:47"/>
    <x v="5"/>
    <x v="1"/>
  </r>
  <r>
    <s v="Complete"/>
    <n v="609203"/>
    <s v="108004"/>
    <s v="CHICOPEE- LUDLOW- WEST SPRINGFIELD- WESTFIELD- CLEANING &amp; PAINTING STRUCTURAL STEEL ON VARIOUS BRIDGES ON I-90 "/>
    <s v="2"/>
    <s v="WT"/>
    <s v=" "/>
    <x v="0"/>
    <x v="0"/>
    <s v="CHICOPEE - LUDLOW - WEST SPRINGFIELD - WESTFIELD"/>
    <s v="Pioneer Valley"/>
    <x v="24"/>
    <s v="Bridge Painting"/>
    <s v="Substantially Complete"/>
    <s v=""/>
    <d v="2019-06-08T00:00:00"/>
    <s v="2019"/>
    <n v="1"/>
    <d v="2019-10-22T00:00:00"/>
    <d v="2019-12-21T00:00:00"/>
    <d v="2022-10-31T00:00:00"/>
    <n v="1105"/>
    <s v="TURNPIKE WT"/>
    <s v="Tolls - Western Turnpike (WT) - Site Specific"/>
    <s v="NFA"/>
    <n v="0"/>
    <n v="5634140.7300000004"/>
    <n v="0"/>
    <n v="0"/>
    <n v="12000"/>
    <n v="12000"/>
    <n v="12000"/>
    <n v="5646140.7300000004"/>
    <n v="12000"/>
    <n v="0"/>
    <n v="0"/>
    <n v="0"/>
    <n v="0"/>
    <n v="0"/>
    <n v="-1200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1"/>
  </r>
  <r>
    <s v="Design"/>
    <n v="609204"/>
    <s v=""/>
    <s v="BELMONT- COMMUNITY PATH, BELMONT COMPONENT OF THE MCRT (PHASE I)"/>
    <s v="4"/>
    <s v="STIP"/>
    <s v=" "/>
    <x v="0"/>
    <x v="0"/>
    <s v="BELMONT"/>
    <s v="Boston Region"/>
    <x v="6"/>
    <s v="Bikeways"/>
    <s v="Design"/>
    <s v="25C"/>
    <d v="2025-12-06T00:00:00"/>
    <s v="2026"/>
    <n v="0"/>
    <d v="2026-05-05T00:00:00"/>
    <d v="2026-07-04T00:00:00"/>
    <d v="2029-01-29T00:00:00"/>
    <n v="1000"/>
    <s v="FEDERAL AID"/>
    <s v="FA - Other Federal Aid (100%)"/>
    <s v="FED"/>
    <n v="1"/>
    <n v="0"/>
    <n v="0"/>
    <n v="21967575.789999999"/>
    <n v="0"/>
    <n v="21967575.790100001"/>
    <n v="0"/>
    <n v="0"/>
    <n v="0"/>
    <n v="0"/>
    <n v="0"/>
    <n v="8503577.7251999993"/>
    <n v="8503577.7251999993"/>
    <n v="4960420.3397000004"/>
    <n v="-1E-4"/>
    <n v="0"/>
    <n v="0"/>
    <s v="    "/>
    <s v="    "/>
    <s v="Yes"/>
    <s v="39"/>
    <s v="Municipal"/>
    <s v="HWY"/>
    <n v="2"/>
    <s v="No"/>
    <s v="Highway | Bicycle and Pedestrian"/>
    <s v="3 | Expansion"/>
    <s v="T061"/>
    <d v="2024-03-04T06:31:47"/>
    <x v="1"/>
    <x v="0"/>
  </r>
  <r>
    <s v="Design"/>
    <n v="609204"/>
    <s v=""/>
    <s v="BELMONT- COMMUNITY PATH, BELMONT COMPONENT OF THE MCRT (PHASE I)"/>
    <s v="4"/>
    <s v="STIP"/>
    <s v=" "/>
    <x v="0"/>
    <x v="0"/>
    <s v="BELMONT"/>
    <s v="Boston Region"/>
    <x v="6"/>
    <s v="Bikeways"/>
    <s v="Design"/>
    <s v="25C"/>
    <d v="2025-12-06T00:00:00"/>
    <s v="2026"/>
    <n v="0"/>
    <d v="2026-05-05T00:00:00"/>
    <d v="2026-07-04T00:00:00"/>
    <d v="2029-01-29T00:00:00"/>
    <n v="1000"/>
    <s v="100% STATE"/>
    <s v="NFA - Site Specific"/>
    <s v="NFA"/>
    <n v="0"/>
    <n v="0"/>
    <n v="0"/>
    <n v="284550"/>
    <n v="0"/>
    <n v="284550"/>
    <n v="0"/>
    <n v="0"/>
    <n v="0"/>
    <n v="0"/>
    <n v="0"/>
    <n v="110148.38710000001"/>
    <n v="110148.38710000001"/>
    <n v="64253.2258"/>
    <n v="0"/>
    <n v="0"/>
    <n v="0"/>
    <s v="    "/>
    <s v="    "/>
    <s v="Yes"/>
    <s v="39"/>
    <s v="Municipal"/>
    <s v="HWY"/>
    <n v="2"/>
    <s v="No"/>
    <s v="Highway | Bicycle and Pedestrian"/>
    <s v="3 | Expansion"/>
    <s v="T061"/>
    <d v="2024-03-04T06:31:47"/>
    <x v="1"/>
    <x v="1"/>
  </r>
  <r>
    <s v="Design"/>
    <n v="609211"/>
    <s v=""/>
    <s v="PEABODY- INDEPENDENCE GREENWAY EXTENSION"/>
    <s v="4"/>
    <s v="STIP"/>
    <s v=" "/>
    <x v="0"/>
    <x v="0"/>
    <s v="PEABODY"/>
    <s v="Boston Region"/>
    <x v="6"/>
    <s v="Bikeways"/>
    <s v="Design"/>
    <s v="100C"/>
    <d v="2024-08-17T00:00:00"/>
    <s v="2024"/>
    <n v="0"/>
    <d v="2025-01-14T00:00:00"/>
    <d v="2025-03-15T00:00:00"/>
    <d v="2026-01-14T00:00:00"/>
    <n v="365"/>
    <s v="FEDERAL AID"/>
    <s v="FA - Congestion Mitigation/Air Quality (CMAQ)"/>
    <s v="CMQ"/>
    <n v="0.8"/>
    <n v="0"/>
    <n v="0"/>
    <n v="5215512.0045999996"/>
    <n v="0"/>
    <n v="5215512.0045999996"/>
    <n v="0"/>
    <n v="0"/>
    <n v="0"/>
    <n v="1896549.8199"/>
    <n v="3318962.1847000001"/>
    <n v="0"/>
    <n v="0"/>
    <n v="0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4-03-04T06:31:47"/>
    <x v="1"/>
    <x v="0"/>
  </r>
  <r>
    <s v="Design"/>
    <n v="609211"/>
    <s v=""/>
    <s v="PEABODY- INDEPENDENCE GREENWAY EXTENSION"/>
    <s v="4"/>
    <s v="STIP"/>
    <s v=" "/>
    <x v="0"/>
    <x v="0"/>
    <s v="PEABODY"/>
    <s v="Boston Region"/>
    <x v="6"/>
    <s v="Bikeways"/>
    <s v="Design"/>
    <s v="100C"/>
    <d v="2024-08-17T00:00:00"/>
    <s v="2024"/>
    <n v="0"/>
    <d v="2025-01-14T00:00:00"/>
    <d v="2025-03-15T00:00:00"/>
    <d v="2026-01-14T00:00:00"/>
    <n v="365"/>
    <s v="100% STATE"/>
    <s v="NFA - Site Specific"/>
    <s v="NFA"/>
    <n v="0"/>
    <n v="0"/>
    <n v="0"/>
    <n v="95770.350999999995"/>
    <n v="0"/>
    <n v="95770.350999999995"/>
    <n v="0"/>
    <n v="0"/>
    <n v="0"/>
    <n v="34825.582199999997"/>
    <n v="60944.768799999998"/>
    <n v="0"/>
    <n v="0"/>
    <n v="0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4-03-04T06:31:47"/>
    <x v="1"/>
    <x v="1"/>
  </r>
  <r>
    <s v="Design"/>
    <n v="609211"/>
    <s v=""/>
    <s v="PEABODY- INDEPENDENCE GREENWAY EXTENSION"/>
    <s v="4"/>
    <s v="STIP"/>
    <s v=" "/>
    <x v="0"/>
    <x v="0"/>
    <s v="PEABODY"/>
    <s v="Boston Region"/>
    <x v="6"/>
    <s v="Bikeways"/>
    <s v="Design"/>
    <s v="100C"/>
    <d v="2024-08-17T00:00:00"/>
    <s v="2024"/>
    <n v="0"/>
    <d v="2025-01-14T00:00:00"/>
    <d v="2025-03-15T00:00:00"/>
    <d v="2026-01-14T00:00:00"/>
    <n v="365"/>
    <s v="FEDERAL AID"/>
    <s v="FA - Trans. Alternative Prgm (TAP)"/>
    <s v="TAP"/>
    <n v="0.8"/>
    <n v="0"/>
    <n v="0"/>
    <n v="2096557.7296"/>
    <n v="0"/>
    <n v="2096557.7296"/>
    <n v="0"/>
    <n v="0"/>
    <n v="0"/>
    <n v="762384.62890000001"/>
    <n v="1334173.1007000001"/>
    <n v="0"/>
    <n v="0"/>
    <n v="0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4-03-04T06:31:47"/>
    <x v="1"/>
    <x v="0"/>
  </r>
  <r>
    <s v="Construction"/>
    <n v="609212"/>
    <s v="120182"/>
    <s v="DENNIS- CULVERT REPLACEMENTS ON ROUTE 6A OVER SESUIT CREEK"/>
    <s v="5"/>
    <s v="STIP"/>
    <s v=" "/>
    <x v="0"/>
    <x v="0"/>
    <s v="DENNIS"/>
    <s v="Cape Cod"/>
    <x v="25"/>
    <s v=""/>
    <s v="Active"/>
    <s v=""/>
    <d v="2022-09-10T00:00:00"/>
    <s v="2022"/>
    <n v="1"/>
    <d v="2022-12-02T00:00:00"/>
    <d v="2023-01-31T00:00:00"/>
    <d v="2025-06-13T00:00:00"/>
    <n v="924"/>
    <s v="100% STATE"/>
    <s v="NFA - Site Specific"/>
    <s v="NFA"/>
    <n v="0"/>
    <n v="233848"/>
    <n v="233848"/>
    <n v="94474.15"/>
    <n v="56009.3033"/>
    <n v="56009.3033"/>
    <n v="254.74469999999999"/>
    <n v="234102.74470000001"/>
    <n v="234102.74470000001"/>
    <n v="55754.558599999997"/>
    <n v="0"/>
    <n v="0"/>
    <n v="0"/>
    <n v="0"/>
    <n v="38464.846700000002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1"/>
    <x v="1"/>
  </r>
  <r>
    <s v="Construction"/>
    <n v="609212"/>
    <s v="120182"/>
    <s v="DENNIS- CULVERT REPLACEMENTS ON ROUTE 6A OVER SESUIT CREEK"/>
    <s v="5"/>
    <s v="STIP"/>
    <s v=" "/>
    <x v="0"/>
    <x v="0"/>
    <s v="DENNIS"/>
    <s v="Cape Cod"/>
    <x v="25"/>
    <s v=""/>
    <s v="Active"/>
    <s v=""/>
    <d v="2022-09-10T00:00:00"/>
    <s v="2022"/>
    <n v="1"/>
    <d v="2022-12-02T00:00:00"/>
    <d v="2023-01-31T00:00:00"/>
    <d v="2025-06-13T00:00:00"/>
    <n v="924"/>
    <s v="FEDERAL AID"/>
    <s v="FA - Surface Trans. Block Grant (STBG)"/>
    <s v="STBG"/>
    <n v="0.8"/>
    <n v="449612.36"/>
    <n v="400155.87"/>
    <n v="4142660.53"/>
    <n v="3785462.6967000002"/>
    <n v="3785462.6967000002"/>
    <n v="17217.255300000001"/>
    <n v="466829.6153"/>
    <n v="417373.12530000001"/>
    <n v="3768245.4413999999"/>
    <n v="0"/>
    <n v="0"/>
    <n v="0"/>
    <n v="0"/>
    <n v="357197.8333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1"/>
    <x v="0"/>
  </r>
  <r>
    <s v="Design"/>
    <n v="609213"/>
    <s v=""/>
    <s v="HARVARD- RESURFACING AND BOX WIDENING ON AYER ROAD, FROM ROUTE 2 TO THE AYER TOWN LINE"/>
    <s v="3"/>
    <s v="AC, STIP"/>
    <s v=" "/>
    <x v="0"/>
    <x v="0"/>
    <s v="HARVARD"/>
    <s v="Montachusett"/>
    <x v="22"/>
    <s v=""/>
    <s v="Design"/>
    <s v="75C"/>
    <d v="2026-01-03T00:00:00"/>
    <s v="2026"/>
    <n v="0"/>
    <d v="2026-06-02T00:00:00"/>
    <d v="2026-08-01T00:00:00"/>
    <d v="2028-04-22T00:00:00"/>
    <n v="690"/>
    <s v="100% STATE"/>
    <s v="NFA - Site Specific"/>
    <s v="NFA"/>
    <n v="0"/>
    <n v="0"/>
    <n v="0"/>
    <n v="149707.35"/>
    <n v="0"/>
    <n v="149707.35"/>
    <n v="0"/>
    <n v="0"/>
    <n v="0"/>
    <n v="0"/>
    <n v="0"/>
    <n v="78418.135699999999"/>
    <n v="71289.214300000007"/>
    <n v="0"/>
    <n v="0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4-03-04T06:31:47"/>
    <x v="10"/>
    <x v="1"/>
  </r>
  <r>
    <s v="Design"/>
    <n v="609213"/>
    <s v=""/>
    <s v="HARVARD- RESURFACING AND BOX WIDENING ON AYER ROAD, FROM ROUTE 2 TO THE AYER TOWN LINE"/>
    <s v="3"/>
    <s v="AC, STIP"/>
    <s v=" "/>
    <x v="0"/>
    <x v="0"/>
    <s v="HARVARD"/>
    <s v="Montachusett"/>
    <x v="22"/>
    <s v=""/>
    <s v="Design"/>
    <s v="75C"/>
    <d v="2026-01-03T00:00:00"/>
    <s v="2026"/>
    <n v="0"/>
    <d v="2026-06-02T00:00:00"/>
    <d v="2026-08-01T00:00:00"/>
    <d v="2028-04-22T00:00:00"/>
    <n v="690"/>
    <s v="FEDERAL AID"/>
    <s v="FA - Surface Trans. Block Grant (STBG)"/>
    <s v="STBG"/>
    <n v="0.8"/>
    <n v="0"/>
    <n v="0"/>
    <n v="10965670.522500001"/>
    <n v="0"/>
    <n v="10965670.522500001"/>
    <n v="0"/>
    <n v="0"/>
    <n v="0"/>
    <n v="0"/>
    <n v="0"/>
    <n v="5743922.6546"/>
    <n v="5221747.8679"/>
    <n v="0"/>
    <n v="0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4-03-04T06:31:47"/>
    <x v="10"/>
    <x v="0"/>
  </r>
  <r>
    <s v="Complete"/>
    <n v="609214"/>
    <s v="113049"/>
    <s v="DISTRICT 2- BRIDGE DECK AND JOINT REPAIRS AT VARIOUS LOCATIONS ON I-90"/>
    <s v="2"/>
    <s v="WT"/>
    <s v=" "/>
    <x v="0"/>
    <x v="0"/>
    <s v="DISTRICT2"/>
    <s v="[District 2]"/>
    <x v="30"/>
    <s v=""/>
    <s v="Full Beneficial Use"/>
    <s v=""/>
    <d v="2020-09-26T00:00:00"/>
    <s v="2020"/>
    <n v="1"/>
    <d v="2020-12-07T00:00:00"/>
    <d v="2021-02-05T00:00:00"/>
    <d v="2023-12-25T00:00:00"/>
    <n v="1113"/>
    <s v="TURNPIKE WT"/>
    <s v="Tolls - Western Turnpike (WT) - Site Specific"/>
    <s v="NFA"/>
    <n v="0"/>
    <n v="3141494.27"/>
    <n v="1159154.19"/>
    <n v="889763.58"/>
    <n v="260000"/>
    <n v="260000"/>
    <n v="260000"/>
    <n v="3401494.27"/>
    <n v="1419154.19"/>
    <n v="0"/>
    <n v="0"/>
    <n v="0"/>
    <n v="0"/>
    <n v="0"/>
    <n v="629763.57999999996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9217"/>
    <s v="109549"/>
    <s v="PALMER- WILBRAHAM- GUARDRAIL UPGRADES AND RELATED WORK ON I-90 (MM 58.9- 63.3) "/>
    <s v="2"/>
    <s v="WT"/>
    <s v=" "/>
    <x v="0"/>
    <x v="0"/>
    <s v="PALMER - WILBRAHAM"/>
    <s v="Pioneer Valley"/>
    <x v="33"/>
    <s v="Guardrail"/>
    <s v="Substantially Complete"/>
    <s v=""/>
    <d v="2019-08-31T00:00:00"/>
    <s v="2019"/>
    <n v="1"/>
    <d v="2020-01-21T00:00:00"/>
    <d v="2020-03-21T00:00:00"/>
    <d v="2022-06-10T00:00:00"/>
    <n v="871"/>
    <s v="TURNPIKE WT"/>
    <s v="Tolls - Western Turnpike (WT) - Site Specific"/>
    <s v="NFA"/>
    <n v="0"/>
    <n v="2727260.87"/>
    <n v="0"/>
    <n v="628252.23"/>
    <n v="0"/>
    <n v="0"/>
    <n v="0"/>
    <n v="2727260.87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3"/>
    <x v="1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15"/>
    <s v="Other"/>
    <s v="Active"/>
    <s v=""/>
    <d v="2023-08-26T00:00:00"/>
    <s v="2023"/>
    <n v="1"/>
    <d v="2023-11-16T00:00:00"/>
    <d v="2024-01-15T00:00:00"/>
    <d v="2026-09-01T00:00:00"/>
    <n v="1020"/>
    <s v="FEDERAL AID"/>
    <s v="FA - Congestion Mitigation/Air Quality (CMAQ)"/>
    <s v="CMQ"/>
    <n v="0.8"/>
    <n v="0"/>
    <n v="0"/>
    <n v="3096182.1"/>
    <n v="3067327.0151999998"/>
    <n v="3067327.0153000001"/>
    <n v="356029.02860000002"/>
    <n v="356029.02860000002"/>
    <n v="356029.02860000002"/>
    <n v="1095473.9339999999"/>
    <n v="1424116.1142"/>
    <n v="191707.93849999999"/>
    <n v="0"/>
    <n v="0"/>
    <n v="28855.084699999999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4-03-04T06:31:47"/>
    <x v="7"/>
    <x v="0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15"/>
    <s v="Other"/>
    <s v="Active"/>
    <s v=""/>
    <d v="2023-08-26T00:00:00"/>
    <s v="2023"/>
    <n v="1"/>
    <d v="2023-11-16T00:00:00"/>
    <d v="2024-01-15T00:00:00"/>
    <d v="2026-09-01T00:00:00"/>
    <n v="1020"/>
    <s v="100% STATE"/>
    <s v="NFA - Site Specific"/>
    <s v="NFA"/>
    <n v="0"/>
    <n v="0"/>
    <n v="0"/>
    <n v="186785"/>
    <n v="202584.2414"/>
    <n v="202584.2414"/>
    <n v="23514.242300000002"/>
    <n v="23514.242300000002"/>
    <n v="23514.242300000002"/>
    <n v="72351.514800000004"/>
    <n v="94056.969200000007"/>
    <n v="12661.515100000001"/>
    <n v="0"/>
    <n v="0"/>
    <n v="-15799.241400000001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4-03-04T06:31:47"/>
    <x v="7"/>
    <x v="1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15"/>
    <s v="Other"/>
    <s v="Active"/>
    <s v=""/>
    <d v="2023-08-26T00:00:00"/>
    <s v="2023"/>
    <n v="1"/>
    <d v="2023-11-16T00:00:00"/>
    <d v="2024-01-15T00:00:00"/>
    <d v="2026-09-01T00:00:00"/>
    <n v="1020"/>
    <s v="FEDERAL AID"/>
    <s v="FA - Trans. Alternative Prgm (TAP)"/>
    <s v="TAP"/>
    <n v="0.8"/>
    <n v="0"/>
    <n v="0"/>
    <n v="2183852"/>
    <n v="2163499.4394"/>
    <n v="2163499.4394"/>
    <n v="251120.4706"/>
    <n v="251120.4706"/>
    <n v="251120.4706"/>
    <n v="772678.37120000005"/>
    <n v="1004481.8826"/>
    <n v="135218.715"/>
    <n v="0"/>
    <n v="0"/>
    <n v="20352.560600000001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4-03-04T06:31:47"/>
    <x v="7"/>
    <x v="0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15"/>
    <s v="Other"/>
    <s v="Active"/>
    <s v=""/>
    <d v="2023-08-26T00:00:00"/>
    <s v="2023"/>
    <n v="1"/>
    <d v="2023-11-16T00:00:00"/>
    <d v="2024-01-15T00:00:00"/>
    <d v="2026-09-01T00:00:00"/>
    <n v="1020"/>
    <s v="FEDERAL AID"/>
    <s v="FA - Surface Trans. Block Grant (STBG)"/>
    <s v="STBG"/>
    <n v="0.8"/>
    <n v="0"/>
    <n v="0"/>
    <n v="5778437"/>
    <n v="5766589.3039999995"/>
    <n v="5766589.3039999995"/>
    <n v="669336.2585"/>
    <n v="669336.2585"/>
    <n v="669336.2585"/>
    <n v="2059496.18"/>
    <n v="2677345.034"/>
    <n v="360411.83149999997"/>
    <n v="0"/>
    <n v="0"/>
    <n v="11847.696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4-03-04T06:31:47"/>
    <x v="7"/>
    <x v="0"/>
  </r>
  <r>
    <s v="Design"/>
    <n v="609244"/>
    <s v=""/>
    <s v="ASHBURNHAM- ROADWAY REHABILITATION ON ROUTE 101 SOUTH"/>
    <s v="3"/>
    <s v="H-Risk, STIP"/>
    <s v=" "/>
    <x v="0"/>
    <x v="0"/>
    <s v="ASHBURNHAM"/>
    <s v="Montachusett"/>
    <x v="15"/>
    <s v="Other"/>
    <s v="Design"/>
    <s v="25C"/>
    <d v="2025-07-26T00:00:00"/>
    <s v="2025"/>
    <n v="0"/>
    <d v="2025-12-23T00:00:00"/>
    <d v="2026-02-21T00:00:00"/>
    <d v="2027-05-07T00:00:00"/>
    <n v="500"/>
    <s v="100% STATE"/>
    <s v="NFA - Site Specific"/>
    <s v="NFA"/>
    <n v="0"/>
    <n v="0"/>
    <n v="0"/>
    <n v="100000"/>
    <n v="0"/>
    <n v="100000"/>
    <n v="0"/>
    <n v="0"/>
    <n v="0"/>
    <n v="0"/>
    <n v="31250"/>
    <n v="68750"/>
    <n v="0"/>
    <n v="0"/>
    <n v="0"/>
    <n v="0"/>
    <n v="0"/>
    <s v="    "/>
    <s v="    "/>
    <s v="Yes"/>
    <s v="37.5"/>
    <s v="Municipal"/>
    <s v="HWY"/>
    <n v="2"/>
    <s v="No"/>
    <s v="Highway | Roadway Reconstruction"/>
    <s v="2 | Modernization"/>
    <s v="T055"/>
    <d v="2024-03-04T06:31:47"/>
    <x v="10"/>
    <x v="1"/>
  </r>
  <r>
    <s v="Design"/>
    <n v="609244"/>
    <s v=""/>
    <s v="ASHBURNHAM- ROADWAY REHABILITATION ON ROUTE 101 SOUTH"/>
    <s v="3"/>
    <s v="H-Risk, STIP"/>
    <s v=" "/>
    <x v="0"/>
    <x v="0"/>
    <s v="ASHBURNHAM"/>
    <s v="Montachusett"/>
    <x v="15"/>
    <s v="Other"/>
    <s v="Design"/>
    <s v="25C"/>
    <d v="2025-07-26T00:00:00"/>
    <s v="2025"/>
    <n v="0"/>
    <d v="2025-12-23T00:00:00"/>
    <d v="2026-02-21T00:00:00"/>
    <d v="2027-05-07T00:00:00"/>
    <n v="500"/>
    <s v="FEDERAL AID"/>
    <s v="FA - Surface Trans. Block Grant (STBG)"/>
    <s v="STBG"/>
    <n v="0.8"/>
    <n v="0"/>
    <n v="0"/>
    <n v="8521177.5120000001"/>
    <n v="0"/>
    <n v="8521177.5120000001"/>
    <n v="0"/>
    <n v="0"/>
    <n v="0"/>
    <n v="0"/>
    <n v="2662867.9725000001"/>
    <n v="5858309.5395"/>
    <n v="0"/>
    <n v="0"/>
    <n v="0"/>
    <n v="0"/>
    <n v="0"/>
    <s v="    "/>
    <s v="    "/>
    <s v="Yes"/>
    <s v="37.5"/>
    <s v="Municipal"/>
    <s v="HWY"/>
    <n v="2"/>
    <s v="No"/>
    <s v="Highway | Roadway Reconstruction"/>
    <s v="2 | Modernization"/>
    <s v="T055"/>
    <d v="2024-03-04T06:31:47"/>
    <x v="10"/>
    <x v="0"/>
  </r>
  <r>
    <s v="Design"/>
    <n v="609246"/>
    <s v=""/>
    <s v="LYNN- REHABILITATION OF WESTERN AVENUE (ROUTE 107)"/>
    <s v="4"/>
    <s v="STIP"/>
    <s v=" "/>
    <x v="0"/>
    <x v="0"/>
    <s v="LYNN"/>
    <s v="Boston Region"/>
    <x v="3"/>
    <s v="Roadway Reconstruction"/>
    <s v="Design"/>
    <s v="PRCApprove"/>
    <d v="2026-12-12T00:00:00"/>
    <s v="2027"/>
    <n v="0"/>
    <d v="2027-05-11T00:00:00"/>
    <d v="2027-07-10T00:00:00"/>
    <d v="2029-11-08T00:00:00"/>
    <n v="912"/>
    <s v="FEDERAL AID"/>
    <s v="FA - Surface Trans. Block Grant (STBG)"/>
    <s v="STBG"/>
    <n v="0.8"/>
    <n v="0"/>
    <n v="0"/>
    <n v="45232000"/>
    <n v="0"/>
    <n v="37433379.310400002"/>
    <n v="0"/>
    <n v="0"/>
    <n v="0"/>
    <n v="0"/>
    <n v="0"/>
    <n v="0"/>
    <n v="18716689.655200001"/>
    <n v="18716689.655200001"/>
    <n v="7798620.6896000002"/>
    <n v="0"/>
    <n v="0"/>
    <s v="    "/>
    <s v="    "/>
    <s v="Yes"/>
    <s v="71"/>
    <s v="Municipal"/>
    <s v="HWY"/>
    <n v="1"/>
    <s v="No"/>
    <s v="Highway | Roadway Reconstruction"/>
    <s v="2 | Modernization"/>
    <s v="T055"/>
    <d v="2024-03-04T06:31:47"/>
    <x v="1"/>
    <x v="0"/>
  </r>
  <r>
    <s v="Design"/>
    <n v="609250"/>
    <s v=""/>
    <s v="BILLERICA- INTERSECTION IMPROVEMENTS AT BOSTON ROAD (ROUTE 3A), LEXINGTON STREET AND GLAD VALLEY ROAD"/>
    <s v="4"/>
    <s v="STIP"/>
    <s v=" "/>
    <x v="0"/>
    <x v="0"/>
    <s v="BILLERICA"/>
    <s v="Northern Middlesex"/>
    <x v="3"/>
    <s v="Roadway Reconstruction"/>
    <s v="Design"/>
    <s v="100C"/>
    <d v="2025-04-05T00:00:00"/>
    <s v="2025"/>
    <n v="0"/>
    <d v="2025-09-02T00:00:00"/>
    <d v="2025-11-01T00:00:00"/>
    <d v="2027-06-20T00:00:00"/>
    <n v="656"/>
    <s v="100% STATE"/>
    <s v="NFA - Site Specific"/>
    <s v="NFA"/>
    <n v="0"/>
    <n v="0"/>
    <n v="0"/>
    <n v="78673.919999999998"/>
    <n v="0"/>
    <n v="78673.919999999998"/>
    <n v="0"/>
    <n v="0"/>
    <n v="0"/>
    <n v="0"/>
    <n v="31469.567999999999"/>
    <n v="47204.351999999999"/>
    <n v="0"/>
    <n v="0"/>
    <n v="0"/>
    <n v="0"/>
    <n v="0"/>
    <s v="    "/>
    <s v="    "/>
    <s v="Yes"/>
    <s v="52.5"/>
    <s v="Municipal"/>
    <s v="HWY"/>
    <n v="3"/>
    <s v="No"/>
    <s v="Highway | Roadway Reconstruction"/>
    <s v="2 | Modernization"/>
    <s v="T055"/>
    <d v="2024-03-04T06:31:47"/>
    <x v="8"/>
    <x v="1"/>
  </r>
  <r>
    <s v="Design"/>
    <n v="609250"/>
    <s v=""/>
    <s v="BILLERICA- INTERSECTION IMPROVEMENTS AT BOSTON ROAD (ROUTE 3A), LEXINGTON STREET AND GLAD VALLEY ROAD"/>
    <s v="4"/>
    <s v="STIP"/>
    <s v=" "/>
    <x v="0"/>
    <x v="0"/>
    <s v="BILLERICA"/>
    <s v="Northern Middlesex"/>
    <x v="3"/>
    <s v="Roadway Reconstruction"/>
    <s v="Design"/>
    <s v="100C"/>
    <d v="2025-04-05T00:00:00"/>
    <s v="2025"/>
    <n v="0"/>
    <d v="2025-09-02T00:00:00"/>
    <d v="2025-11-01T00:00:00"/>
    <d v="2027-06-20T00:00:00"/>
    <n v="656"/>
    <s v="FEDERAL AID"/>
    <s v="FA - Trans. Alternative Prgm (TAP)"/>
    <s v="TAP"/>
    <n v="0.8"/>
    <n v="0"/>
    <n v="0"/>
    <n v="416231.2"/>
    <n v="0"/>
    <n v="416231.2"/>
    <n v="0"/>
    <n v="0"/>
    <n v="0"/>
    <n v="0"/>
    <n v="166492.48000000001"/>
    <n v="249738.72"/>
    <n v="0"/>
    <n v="0"/>
    <n v="0"/>
    <n v="0"/>
    <n v="0"/>
    <s v="    "/>
    <s v="    "/>
    <s v="Yes"/>
    <s v="52.5"/>
    <s v="Municipal"/>
    <s v="HWY"/>
    <n v="3"/>
    <s v="No"/>
    <s v="Highway | Roadway Reconstruction"/>
    <s v="2 | Modernization"/>
    <s v="T055"/>
    <d v="2024-03-04T06:31:47"/>
    <x v="8"/>
    <x v="0"/>
  </r>
  <r>
    <s v="Design"/>
    <n v="609250"/>
    <s v=""/>
    <s v="BILLERICA- INTERSECTION IMPROVEMENTS AT BOSTON ROAD (ROUTE 3A), LEXINGTON STREET AND GLAD VALLEY ROAD"/>
    <s v="4"/>
    <s v="STIP"/>
    <s v=" "/>
    <x v="0"/>
    <x v="0"/>
    <s v="BILLERICA"/>
    <s v="Northern Middlesex"/>
    <x v="3"/>
    <s v="Roadway Reconstruction"/>
    <s v="Design"/>
    <s v="100C"/>
    <d v="2025-04-05T00:00:00"/>
    <s v="2025"/>
    <n v="0"/>
    <d v="2025-09-02T00:00:00"/>
    <d v="2025-11-01T00:00:00"/>
    <d v="2027-06-20T00:00:00"/>
    <n v="656"/>
    <s v="FEDERAL AID"/>
    <s v="FA - Surface Trans. Block Grant (STBG)"/>
    <s v="STBG"/>
    <n v="0.8"/>
    <n v="0"/>
    <n v="0"/>
    <n v="5481197.5999999996"/>
    <n v="0"/>
    <n v="5481197.5999999996"/>
    <n v="0"/>
    <n v="0"/>
    <n v="0"/>
    <n v="0"/>
    <n v="2192479.04"/>
    <n v="3288718.56"/>
    <n v="0"/>
    <n v="0"/>
    <n v="0"/>
    <n v="0"/>
    <n v="0"/>
    <s v="    "/>
    <s v="    "/>
    <s v="Yes"/>
    <s v="52.5"/>
    <s v="Municipal"/>
    <s v="HWY"/>
    <n v="3"/>
    <s v="No"/>
    <s v="Highway | Roadway Reconstruction"/>
    <s v="2 | Modernization"/>
    <s v="T055"/>
    <d v="2024-03-04T06:31:47"/>
    <x v="8"/>
    <x v="0"/>
  </r>
  <r>
    <s v="Complete"/>
    <n v="609251"/>
    <s v="113849"/>
    <s v="LAWRENCE- INTERSECTION IMPROVEMENTS AT SOUTH BROADWAY (ROUTE 28) AND MOUNT VERNON STREET"/>
    <s v="4"/>
    <s v="STIP"/>
    <s v=" "/>
    <x v="0"/>
    <x v="0"/>
    <s v="LAWRENCE"/>
    <s v="Merrimack Valley"/>
    <x v="3"/>
    <s v="Roadway Reconstruction"/>
    <s v="Substantially Complete"/>
    <s v=""/>
    <d v="2021-01-16T00:00:00"/>
    <s v="2021"/>
    <n v="1"/>
    <d v="2021-04-01T00:00:00"/>
    <d v="2021-05-31T00:00:00"/>
    <d v="2022-09-06T00:00:00"/>
    <n v="523"/>
    <s v="100% STATE"/>
    <s v="NFA - Site Specific"/>
    <s v="NFA"/>
    <n v="0"/>
    <n v="4725"/>
    <n v="0"/>
    <n v="15620"/>
    <n v="0"/>
    <n v="0"/>
    <n v="0"/>
    <n v="4725"/>
    <n v="0"/>
    <n v="0"/>
    <n v="0"/>
    <n v="0"/>
    <n v="0"/>
    <n v="0"/>
    <n v="0"/>
    <n v="0"/>
    <n v="0"/>
    <s v="    "/>
    <s v="    "/>
    <s v="Yes"/>
    <s v="43"/>
    <s v="Municipal"/>
    <s v="HWY"/>
    <n v="2"/>
    <s v="No"/>
    <s v="Highway | Roadway Reconstruction"/>
    <s v="2 | Modernization"/>
    <s v="T055"/>
    <d v="2024-03-04T06:31:47"/>
    <x v="6"/>
    <x v="1"/>
  </r>
  <r>
    <s v="Complete"/>
    <n v="609251"/>
    <s v="113849"/>
    <s v="LAWRENCE- INTERSECTION IMPROVEMENTS AT SOUTH BROADWAY (ROUTE 28) AND MOUNT VERNON STREET"/>
    <s v="4"/>
    <s v="STIP"/>
    <s v=" "/>
    <x v="0"/>
    <x v="0"/>
    <s v="LAWRENCE"/>
    <s v="Merrimack Valley"/>
    <x v="3"/>
    <s v="Roadway Reconstruction"/>
    <s v="Substantially Complete"/>
    <s v=""/>
    <d v="2021-01-16T00:00:00"/>
    <s v="2021"/>
    <n v="1"/>
    <d v="2021-04-01T00:00:00"/>
    <d v="2021-05-31T00:00:00"/>
    <d v="2022-09-06T00:00:00"/>
    <n v="523"/>
    <s v="FEDERAL AID"/>
    <s v="FA - Surface Trans. Block Grant (STBG)"/>
    <s v="STBG"/>
    <n v="0.8"/>
    <n v="812740.87"/>
    <n v="0"/>
    <n v="101030.11"/>
    <n v="0"/>
    <n v="0"/>
    <n v="0"/>
    <n v="812740.87"/>
    <n v="0"/>
    <n v="0"/>
    <n v="0"/>
    <n v="0"/>
    <n v="0"/>
    <n v="0"/>
    <n v="0"/>
    <n v="0"/>
    <n v="0"/>
    <s v="    "/>
    <s v="    "/>
    <s v="Yes"/>
    <s v="43"/>
    <s v="Municipal"/>
    <s v="HWY"/>
    <n v="2"/>
    <s v="No"/>
    <s v="Highway | Roadway Reconstruction"/>
    <s v="2 | Modernization"/>
    <s v="T055"/>
    <d v="2024-03-04T06:31:47"/>
    <x v="6"/>
    <x v="0"/>
  </r>
  <r>
    <s v="Design"/>
    <n v="609252"/>
    <s v=""/>
    <s v="LYNN- REHABILITATION OF ESSEX STREET"/>
    <s v="4"/>
    <s v="STIP"/>
    <s v=" "/>
    <x v="0"/>
    <x v="0"/>
    <s v="LYNN"/>
    <s v="Boston Region"/>
    <x v="3"/>
    <s v="Roadway Reconstruction"/>
    <s v="Design"/>
    <s v="PRCApprove"/>
    <d v="2025-09-30T00:00:00"/>
    <s v="2025"/>
    <n v="0"/>
    <d v="2026-02-27T00:00:00"/>
    <d v="2026-04-28T00:00:00"/>
    <d v="2028-08-27T00:00:00"/>
    <n v="912"/>
    <s v="FEDERAL AID"/>
    <s v="FA - Congestion Mitigation/Air Quality (CMAQ)"/>
    <s v="CMQ"/>
    <n v="0.8"/>
    <n v="0"/>
    <n v="0"/>
    <n v="3630000"/>
    <n v="0"/>
    <n v="3630000"/>
    <n v="0"/>
    <n v="0"/>
    <n v="0"/>
    <n v="0"/>
    <n v="375517.2414"/>
    <n v="1502068.9654999999"/>
    <n v="1502068.9654999999"/>
    <n v="250344.82759999999"/>
    <n v="0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4-03-04T06:31:47"/>
    <x v="1"/>
    <x v="0"/>
  </r>
  <r>
    <s v="Design"/>
    <n v="609252"/>
    <s v=""/>
    <s v="LYNN- REHABILITATION OF ESSEX STREET"/>
    <s v="4"/>
    <s v="STIP"/>
    <s v=" "/>
    <x v="0"/>
    <x v="0"/>
    <s v="LYNN"/>
    <s v="Boston Region"/>
    <x v="3"/>
    <s v="Roadway Reconstruction"/>
    <s v="Design"/>
    <s v="PRCApprove"/>
    <d v="2025-09-30T00:00:00"/>
    <s v="2025"/>
    <n v="0"/>
    <d v="2026-02-27T00:00:00"/>
    <d v="2026-04-28T00:00:00"/>
    <d v="2028-08-27T00:00:00"/>
    <n v="912"/>
    <s v="FEDERAL AID"/>
    <s v="FA - Other Federal Aid"/>
    <s v="FA"/>
    <n v="0.8"/>
    <n v="0"/>
    <n v="0"/>
    <n v="2296800"/>
    <n v="0"/>
    <n v="2296800"/>
    <n v="0"/>
    <n v="0"/>
    <n v="0"/>
    <n v="0"/>
    <n v="237600"/>
    <n v="950400"/>
    <n v="950400"/>
    <n v="158400"/>
    <n v="0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4-03-04T06:31:47"/>
    <x v="1"/>
    <x v="0"/>
  </r>
  <r>
    <s v="Design"/>
    <n v="609252"/>
    <s v=""/>
    <s v="LYNN- REHABILITATION OF ESSEX STREET"/>
    <s v="4"/>
    <s v="STIP"/>
    <s v=" "/>
    <x v="0"/>
    <x v="0"/>
    <s v="LYNN"/>
    <s v="Boston Region"/>
    <x v="3"/>
    <s v="Roadway Reconstruction"/>
    <s v="Design"/>
    <s v="PRCApprove"/>
    <d v="2025-09-30T00:00:00"/>
    <s v="2025"/>
    <n v="0"/>
    <d v="2026-02-27T00:00:00"/>
    <d v="2026-04-28T00:00:00"/>
    <d v="2028-08-27T00:00:00"/>
    <n v="912"/>
    <s v="FEDERAL AID"/>
    <s v="FA - Hwy Safety Improvement Prgm (HSIP)"/>
    <s v="HSIP"/>
    <n v="0.9"/>
    <n v="0"/>
    <n v="0"/>
    <n v="1815000"/>
    <n v="0"/>
    <n v="1815000.0001000001"/>
    <n v="0"/>
    <n v="0"/>
    <n v="0"/>
    <n v="0"/>
    <n v="187758.6207"/>
    <n v="751034.4828"/>
    <n v="751034.4828"/>
    <n v="125172.41379999999"/>
    <n v="-1E-4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4-03-04T06:31:47"/>
    <x v="1"/>
    <x v="0"/>
  </r>
  <r>
    <s v="Design"/>
    <n v="609252"/>
    <s v=""/>
    <s v="LYNN- REHABILITATION OF ESSEX STREET"/>
    <s v="4"/>
    <s v="STIP"/>
    <s v=" "/>
    <x v="0"/>
    <x v="0"/>
    <s v="LYNN"/>
    <s v="Boston Region"/>
    <x v="3"/>
    <s v="Roadway Reconstruction"/>
    <s v="Design"/>
    <s v="PRCApprove"/>
    <d v="2025-09-30T00:00:00"/>
    <s v="2025"/>
    <n v="0"/>
    <d v="2026-02-27T00:00:00"/>
    <d v="2026-04-28T00:00:00"/>
    <d v="2028-08-27T00:00:00"/>
    <n v="912"/>
    <s v="FEDERAL AID"/>
    <s v="FA - Surface Trans. Block Grant (STBG)"/>
    <s v="STBG"/>
    <n v="0.8"/>
    <n v="0"/>
    <n v="0"/>
    <n v="16335000"/>
    <n v="0"/>
    <n v="16334999.9999"/>
    <n v="0"/>
    <n v="0"/>
    <n v="0"/>
    <n v="0"/>
    <n v="1689827.5862"/>
    <n v="6759310.3448000001"/>
    <n v="6759310.3448000001"/>
    <n v="1126551.7241"/>
    <n v="1E-4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4-03-04T06:31:47"/>
    <x v="1"/>
    <x v="0"/>
  </r>
  <r>
    <s v="Construction"/>
    <n v="609253"/>
    <s v="121735"/>
    <s v="WILMINGTON- INTERSECTION IMPROVEMENTS AT LOWELL STREET (ROUTE 129) AND WOBURN STREET"/>
    <s v="4"/>
    <s v="STIP"/>
    <s v=" "/>
    <x v="0"/>
    <x v="0"/>
    <s v="WILMINGTON"/>
    <s v="Boston Region"/>
    <x v="3"/>
    <s v="Roadway Reconstruction"/>
    <s v="Active"/>
    <s v=""/>
    <d v="2023-04-01T00:00:00"/>
    <s v="2023"/>
    <n v="1"/>
    <d v="2023-06-22T00:00:00"/>
    <d v="2023-08-21T00:00:00"/>
    <d v="2026-08-10T00:00:00"/>
    <n v="1145"/>
    <s v="FEDERAL AID"/>
    <s v="FA - Congestion Mitigation/Air Quality (CMAQ)"/>
    <s v="CMQ"/>
    <n v="0.8"/>
    <n v="694276.33"/>
    <n v="694276.33"/>
    <n v="2488596.38"/>
    <n v="2210645.9325000001"/>
    <n v="2488596.38"/>
    <n v="236147.44"/>
    <n v="930423.77"/>
    <n v="930423.77"/>
    <n v="789799.397"/>
    <n v="1184699.0955000001"/>
    <n v="277950.44750000001"/>
    <n v="0"/>
    <n v="0"/>
    <n v="0"/>
    <n v="0"/>
    <n v="0"/>
    <s v="    "/>
    <s v="    "/>
    <s v="Yes"/>
    <s v="59.5"/>
    <s v="Municipal"/>
    <s v="HWY"/>
    <n v="3"/>
    <s v="No"/>
    <s v="Highway | Roadway Reconstruction"/>
    <s v="2 | Modernization"/>
    <s v="T055"/>
    <d v="2024-03-04T06:31:47"/>
    <x v="1"/>
    <x v="0"/>
  </r>
  <r>
    <s v="Construction"/>
    <n v="609253"/>
    <s v="121735"/>
    <s v="WILMINGTON- INTERSECTION IMPROVEMENTS AT LOWELL STREET (ROUTE 129) AND WOBURN STREET"/>
    <s v="4"/>
    <s v="STIP"/>
    <s v=" "/>
    <x v="0"/>
    <x v="0"/>
    <s v="WILMINGTON"/>
    <s v="Boston Region"/>
    <x v="3"/>
    <s v="Roadway Reconstruction"/>
    <s v="Active"/>
    <s v=""/>
    <d v="2023-04-01T00:00:00"/>
    <s v="2023"/>
    <n v="1"/>
    <d v="2023-06-22T00:00:00"/>
    <d v="2023-08-21T00:00:00"/>
    <d v="2026-08-10T00:00:00"/>
    <n v="1145"/>
    <s v="FEDERAL AID"/>
    <s v="FA - Hwy Safety Improvement Prgm (HSIP)"/>
    <s v="HSIP"/>
    <n v="0.9"/>
    <n v="461183.57"/>
    <n v="461183.57"/>
    <n v="2320366.41"/>
    <n v="2020749.9889"/>
    <n v="2320366.41"/>
    <n v="215862.21919999999"/>
    <n v="677045.7892"/>
    <n v="677045.7892"/>
    <n v="721955.10789999994"/>
    <n v="1082932.6617999999"/>
    <n v="299616.42109999998"/>
    <n v="0"/>
    <n v="0"/>
    <n v="0"/>
    <n v="0"/>
    <n v="0"/>
    <s v="    "/>
    <s v="    "/>
    <s v="Yes"/>
    <s v="59.5"/>
    <s v="Municipal"/>
    <s v="HWY"/>
    <n v="3"/>
    <s v="No"/>
    <s v="Highway | Roadway Reconstruction"/>
    <s v="2 | Modernization"/>
    <s v="T055"/>
    <d v="2024-03-04T06:31:47"/>
    <x v="1"/>
    <x v="0"/>
  </r>
  <r>
    <s v="Construction"/>
    <n v="609253"/>
    <s v="121735"/>
    <s v="WILMINGTON- INTERSECTION IMPROVEMENTS AT LOWELL STREET (ROUTE 129) AND WOBURN STREET"/>
    <s v="4"/>
    <s v="STIP"/>
    <s v=" "/>
    <x v="0"/>
    <x v="0"/>
    <s v="WILMINGTON"/>
    <s v="Boston Region"/>
    <x v="3"/>
    <s v="Roadway Reconstruction"/>
    <s v="Active"/>
    <s v=""/>
    <d v="2023-04-01T00:00:00"/>
    <s v="2023"/>
    <n v="1"/>
    <d v="2023-06-22T00:00:00"/>
    <d v="2023-08-21T00:00:00"/>
    <d v="2026-08-10T00:00:00"/>
    <n v="1145"/>
    <s v="100% STATE"/>
    <s v="NFA - Site Specific"/>
    <s v="NFA"/>
    <n v="0"/>
    <n v="273.5"/>
    <n v="273.5"/>
    <n v="82446.5"/>
    <n v="79059.048999999999"/>
    <n v="82446.5"/>
    <n v="8445.3107999999993"/>
    <n v="8718.8107999999993"/>
    <n v="8718.8107999999993"/>
    <n v="28245.495299999999"/>
    <n v="42368.242899999997"/>
    <n v="3387.451"/>
    <n v="0"/>
    <n v="0"/>
    <n v="0"/>
    <n v="0"/>
    <n v="0"/>
    <s v="    "/>
    <s v="    "/>
    <s v="Yes"/>
    <s v="59.5"/>
    <s v="Municipal"/>
    <s v="HWY"/>
    <n v="3"/>
    <s v="No"/>
    <s v="Highway | Roadway Reconstruction"/>
    <s v="2 | Modernization"/>
    <s v="T055"/>
    <d v="2024-03-04T06:31:47"/>
    <x v="1"/>
    <x v="1"/>
  </r>
  <r>
    <s v="Procurement"/>
    <n v="609254"/>
    <s v="124915"/>
    <s v="LYNN- INTERSECTION IMPROVEMENTS AT TWO INTERSECTIONS ON BROADWAY"/>
    <s v="4"/>
    <s v="STIP-AI"/>
    <s v=" "/>
    <x v="0"/>
    <x v="0"/>
    <s v="LYNN"/>
    <s v="Boston Region"/>
    <x v="11"/>
    <s v="Intersection &amp; Safety"/>
    <s v="Awarded"/>
    <s v=""/>
    <d v="2023-12-30T00:00:00"/>
    <s v="2024"/>
    <n v="1"/>
    <d v="2024-03-22T00:00:00"/>
    <d v="2024-05-21T00:00:00"/>
    <d v="2027-04-11T00:00:00"/>
    <n v="1115"/>
    <s v="FEDERAL AID"/>
    <s v="FA - Hwy Safety Improvement Prgm (HSIP)"/>
    <s v="HSIP"/>
    <n v="0.9"/>
    <n v="0"/>
    <n v="0"/>
    <n v="5775712.0999999996"/>
    <n v="0"/>
    <n v="5775712.0999999996"/>
    <n v="550000"/>
    <n v="550000"/>
    <n v="550000"/>
    <n v="2025000"/>
    <n v="2025000"/>
    <n v="1175712.1000000001"/>
    <n v="0"/>
    <n v="0"/>
    <n v="0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4-03-04T06:31:47"/>
    <x v="1"/>
    <x v="0"/>
  </r>
  <r>
    <s v="Procurement"/>
    <n v="609254"/>
    <s v="124915"/>
    <s v="LYNN- INTERSECTION IMPROVEMENTS AT TWO INTERSECTIONS ON BROADWAY"/>
    <s v="4"/>
    <s v="STIP-AI"/>
    <s v=" "/>
    <x v="0"/>
    <x v="0"/>
    <s v="LYNN"/>
    <s v="Boston Region"/>
    <x v="11"/>
    <s v="Intersection &amp; Safety"/>
    <s v="Awarded"/>
    <s v=""/>
    <d v="2023-12-30T00:00:00"/>
    <s v="2024"/>
    <n v="1"/>
    <d v="2024-03-22T00:00:00"/>
    <d v="2024-05-21T00:00:00"/>
    <d v="2027-04-11T00:00:00"/>
    <n v="1115"/>
    <s v="100% STATE"/>
    <s v="NFA - Site Specific"/>
    <s v="NFA"/>
    <n v="0"/>
    <n v="0"/>
    <n v="0"/>
    <n v="78817.5"/>
    <n v="0"/>
    <n v="78817.5"/>
    <n v="7500"/>
    <n v="7500"/>
    <n v="7500"/>
    <n v="27500"/>
    <n v="27500"/>
    <n v="16317.5"/>
    <n v="0"/>
    <n v="0"/>
    <n v="0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4-03-04T06:31:47"/>
    <x v="1"/>
    <x v="1"/>
  </r>
  <r>
    <s v="Design"/>
    <n v="609255"/>
    <s v=""/>
    <s v="MANSFIELD- MULTIMODAL ACCOMMODATION ON SCHOOL STREET, FROM SPRING STREET TO WEST STREET"/>
    <s v="5"/>
    <s v="STIP"/>
    <s v=" "/>
    <x v="0"/>
    <x v="0"/>
    <s v="MANSFIELD"/>
    <s v="Southeastern Mass"/>
    <x v="4"/>
    <s v="Roadway Reconstruction"/>
    <s v="Design"/>
    <s v="75C"/>
    <d v="2025-03-22T00:00:00"/>
    <s v="2025"/>
    <n v="0"/>
    <d v="2025-08-19T00:00:00"/>
    <d v="2025-10-18T00:00:00"/>
    <d v="2027-07-20T00:00:00"/>
    <n v="700"/>
    <s v="FEDERAL AID"/>
    <s v="FA - Congestion Mitigation/Air Quality (CMAQ)"/>
    <s v="CMQ"/>
    <n v="0.8"/>
    <n v="0"/>
    <n v="0"/>
    <n v="1354027.7520000001"/>
    <n v="0"/>
    <n v="1354027.7520000001"/>
    <n v="0"/>
    <n v="0"/>
    <n v="0"/>
    <n v="0"/>
    <n v="553920.44400000002"/>
    <n v="738560.59199999995"/>
    <n v="61546.716"/>
    <n v="0"/>
    <n v="0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4-03-04T06:31:47"/>
    <x v="2"/>
    <x v="0"/>
  </r>
  <r>
    <s v="Design"/>
    <n v="609255"/>
    <s v=""/>
    <s v="MANSFIELD- MULTIMODAL ACCOMMODATION ON SCHOOL STREET, FROM SPRING STREET TO WEST STREET"/>
    <s v="5"/>
    <s v="STIP"/>
    <s v=" "/>
    <x v="0"/>
    <x v="0"/>
    <s v="MANSFIELD"/>
    <s v="Southeastern Mass"/>
    <x v="4"/>
    <s v="Roadway Reconstruction"/>
    <s v="Design"/>
    <s v="75C"/>
    <d v="2025-03-22T00:00:00"/>
    <s v="2025"/>
    <n v="0"/>
    <d v="2025-08-19T00:00:00"/>
    <d v="2025-10-18T00:00:00"/>
    <d v="2027-07-20T00:00:00"/>
    <n v="700"/>
    <s v="100% STATE"/>
    <s v="NFA - Site Specific"/>
    <s v="NFA"/>
    <n v="0"/>
    <n v="0"/>
    <n v="0"/>
    <n v="156861.696"/>
    <n v="0"/>
    <n v="156861.696"/>
    <n v="0"/>
    <n v="0"/>
    <n v="0"/>
    <n v="0"/>
    <n v="64170.693800000001"/>
    <n v="85560.925099999993"/>
    <n v="7130.0771000000004"/>
    <n v="0"/>
    <n v="0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4-03-04T06:31:47"/>
    <x v="2"/>
    <x v="1"/>
  </r>
  <r>
    <s v="Design"/>
    <n v="609255"/>
    <s v=""/>
    <s v="MANSFIELD- MULTIMODAL ACCOMMODATION ON SCHOOL STREET, FROM SPRING STREET TO WEST STREET"/>
    <s v="5"/>
    <s v="STIP"/>
    <s v=" "/>
    <x v="0"/>
    <x v="0"/>
    <s v="MANSFIELD"/>
    <s v="Southeastern Mass"/>
    <x v="4"/>
    <s v="Roadway Reconstruction"/>
    <s v="Design"/>
    <s v="75C"/>
    <d v="2025-03-22T00:00:00"/>
    <s v="2025"/>
    <n v="0"/>
    <d v="2025-08-19T00:00:00"/>
    <d v="2025-10-18T00:00:00"/>
    <d v="2027-07-20T00:00:00"/>
    <n v="700"/>
    <s v="FEDERAL AID"/>
    <s v="FA - Surface Trans. Block Grant (STBG)"/>
    <s v="STBG"/>
    <n v="0.8"/>
    <n v="0"/>
    <n v="0"/>
    <n v="2630519.2200000002"/>
    <n v="0"/>
    <n v="2630519.2201"/>
    <n v="0"/>
    <n v="0"/>
    <n v="0"/>
    <n v="0"/>
    <n v="1076121.4990999999"/>
    <n v="1434828.6654999999"/>
    <n v="119569.0555"/>
    <n v="0"/>
    <n v="-1E-4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4-03-04T06:31:47"/>
    <x v="2"/>
    <x v="0"/>
  </r>
  <r>
    <s v="Design"/>
    <n v="609256"/>
    <s v=""/>
    <s v="LANESBOROUGH- RESURFACING AND SIDEWALK CONSTRUCTION ON ROUTE 7"/>
    <s v="1"/>
    <s v="STIP"/>
    <s v=" "/>
    <x v="0"/>
    <x v="0"/>
    <s v="LANESBOROUGH"/>
    <s v="Berkshire Region"/>
    <x v="22"/>
    <s v=""/>
    <s v="Design"/>
    <s v="PRCApprove"/>
    <d v="2027-01-02T00:00:00"/>
    <s v="2027"/>
    <n v="0"/>
    <d v="2027-06-01T00:00:00"/>
    <d v="2027-07-31T00:00:00"/>
    <d v="2028-11-29T00:00:00"/>
    <n v="547"/>
    <s v="FEDERAL AID"/>
    <s v="FA - Congestion Mitigation/Air Quality (CMAQ)"/>
    <s v="CMQ"/>
    <n v="0.8"/>
    <n v="0"/>
    <n v="0"/>
    <n v="822800"/>
    <n v="0"/>
    <n v="822800"/>
    <n v="0"/>
    <n v="0"/>
    <n v="0"/>
    <n v="0"/>
    <n v="0"/>
    <n v="0"/>
    <n v="580800"/>
    <n v="242000"/>
    <n v="0"/>
    <n v="0"/>
    <n v="0"/>
    <s v="    "/>
    <s v="    "/>
    <s v="Yes"/>
    <s v="39.5"/>
    <s v="MassDOT"/>
    <s v="HWY"/>
    <n v="3"/>
    <s v="No"/>
    <s v="Highway | Roadway Reconstruction"/>
    <s v="2 | Modernization"/>
    <s v="T055"/>
    <d v="2024-03-04T06:31:47"/>
    <x v="9"/>
    <x v="0"/>
  </r>
  <r>
    <s v="Design"/>
    <n v="609256"/>
    <s v=""/>
    <s v="LANESBOROUGH- RESURFACING AND SIDEWALK CONSTRUCTION ON ROUTE 7"/>
    <s v="1"/>
    <s v="STIP"/>
    <s v=" "/>
    <x v="0"/>
    <x v="0"/>
    <s v="LANESBOROUGH"/>
    <s v="Berkshire Region"/>
    <x v="22"/>
    <s v=""/>
    <s v="Design"/>
    <s v="PRCApprove"/>
    <d v="2027-01-02T00:00:00"/>
    <s v="2027"/>
    <n v="0"/>
    <d v="2027-06-01T00:00:00"/>
    <d v="2027-07-31T00:00:00"/>
    <d v="2028-11-29T00:00:00"/>
    <n v="547"/>
    <s v="100% STATE"/>
    <s v="NFA - Site Specific"/>
    <s v="NFA"/>
    <n v="0"/>
    <n v="0"/>
    <n v="0"/>
    <n v="29700"/>
    <n v="0"/>
    <n v="29700"/>
    <n v="0"/>
    <n v="0"/>
    <n v="0"/>
    <n v="0"/>
    <n v="0"/>
    <n v="0"/>
    <n v="20964.705900000001"/>
    <n v="8735.2940999999992"/>
    <n v="0"/>
    <n v="0"/>
    <n v="0"/>
    <s v="    "/>
    <s v="    "/>
    <s v="Yes"/>
    <s v="39.5"/>
    <s v="MassDOT"/>
    <s v="HWY"/>
    <n v="3"/>
    <s v="No"/>
    <s v="Highway | Roadway Reconstruction"/>
    <s v="2 | Modernization"/>
    <s v="T055"/>
    <d v="2024-03-04T06:31:47"/>
    <x v="9"/>
    <x v="1"/>
  </r>
  <r>
    <s v="Design"/>
    <n v="609256"/>
    <s v=""/>
    <s v="LANESBOROUGH- RESURFACING AND SIDEWALK CONSTRUCTION ON ROUTE 7"/>
    <s v="1"/>
    <s v="STIP"/>
    <s v=" "/>
    <x v="0"/>
    <x v="0"/>
    <s v="LANESBOROUGH"/>
    <s v="Berkshire Region"/>
    <x v="22"/>
    <s v=""/>
    <s v="Design"/>
    <s v="PRCApprove"/>
    <d v="2027-01-02T00:00:00"/>
    <s v="2027"/>
    <n v="0"/>
    <d v="2027-06-01T00:00:00"/>
    <d v="2027-07-31T00:00:00"/>
    <d v="2028-11-29T00:00:00"/>
    <n v="547"/>
    <s v="FEDERAL AID"/>
    <s v="FA - Surface Trans. Block Grant (STBG)"/>
    <s v="STBG"/>
    <n v="0.8"/>
    <n v="0"/>
    <n v="0"/>
    <n v="2537700"/>
    <n v="0"/>
    <n v="2537700"/>
    <n v="0"/>
    <n v="0"/>
    <n v="0"/>
    <n v="0"/>
    <n v="0"/>
    <n v="0"/>
    <n v="1791317.6470999999"/>
    <n v="746382.35290000006"/>
    <n v="0"/>
    <n v="0"/>
    <n v="0"/>
    <s v="    "/>
    <s v="    "/>
    <s v="Yes"/>
    <s v="39.5"/>
    <s v="MassDOT"/>
    <s v="HWY"/>
    <n v="3"/>
    <s v="No"/>
    <s v="Highway | Roadway Reconstruction"/>
    <s v="2 | Modernization"/>
    <s v="T055"/>
    <d v="2024-03-04T06:31:47"/>
    <x v="9"/>
    <x v="0"/>
  </r>
  <r>
    <s v="Design"/>
    <n v="609257"/>
    <s v=""/>
    <s v="EVERETT- RECONSTRUCTION OF BEACHAM STREET"/>
    <s v="4"/>
    <s v="STIP"/>
    <s v=" "/>
    <x v="0"/>
    <x v="0"/>
    <s v="EVERETT"/>
    <s v="Boston Region"/>
    <x v="4"/>
    <s v="Roadway Reconstruction"/>
    <s v="Design"/>
    <s v="PRCApprove"/>
    <d v="2025-04-12T00:00:00"/>
    <s v="2025"/>
    <n v="0"/>
    <d v="2025-09-09T00:00:00"/>
    <d v="2025-11-08T00:00:00"/>
    <d v="2028-03-09T00:00:00"/>
    <n v="912"/>
    <s v="FEDERAL AID"/>
    <s v="FA - Other Federal Aid"/>
    <s v="FA"/>
    <n v="0.8"/>
    <n v="0"/>
    <n v="0"/>
    <n v="829400"/>
    <n v="0"/>
    <n v="829400"/>
    <n v="0"/>
    <n v="0"/>
    <n v="0"/>
    <n v="0"/>
    <n v="228800"/>
    <n v="343200"/>
    <n v="257400"/>
    <n v="0"/>
    <n v="0"/>
    <n v="0"/>
    <n v="0"/>
    <s v="    "/>
    <s v="    "/>
    <s v="Yes"/>
    <s v="53.5"/>
    <s v="Municipal"/>
    <s v="HWY"/>
    <n v="5"/>
    <s v="No"/>
    <s v="Highway | Roadway Reconstruction"/>
    <s v="2 | Modernization"/>
    <s v="T055"/>
    <d v="2024-03-04T06:31:47"/>
    <x v="1"/>
    <x v="0"/>
  </r>
  <r>
    <s v="Design"/>
    <n v="609257"/>
    <s v=""/>
    <s v="EVERETT- RECONSTRUCTION OF BEACHAM STREET"/>
    <s v="4"/>
    <s v="STIP"/>
    <s v=" "/>
    <x v="0"/>
    <x v="0"/>
    <s v="EVERETT"/>
    <s v="Boston Region"/>
    <x v="4"/>
    <s v="Roadway Reconstruction"/>
    <s v="Design"/>
    <s v="PRCApprove"/>
    <d v="2025-04-12T00:00:00"/>
    <s v="2025"/>
    <n v="0"/>
    <d v="2025-09-09T00:00:00"/>
    <d v="2025-11-08T00:00:00"/>
    <d v="2028-03-09T00:00:00"/>
    <n v="912"/>
    <s v="FEDERAL AID"/>
    <s v="FA - Hwy Safety Improvement Prgm (HSIP)"/>
    <s v="HSIP"/>
    <n v="0.9"/>
    <n v="0"/>
    <n v="0"/>
    <n v="1361250"/>
    <n v="0"/>
    <n v="1361250.0001000001"/>
    <n v="0"/>
    <n v="0"/>
    <n v="0"/>
    <n v="0"/>
    <n v="375517.2414"/>
    <n v="563275.86210000003"/>
    <n v="422456.89659999998"/>
    <n v="0"/>
    <n v="-1E-4"/>
    <n v="0"/>
    <n v="0"/>
    <s v="    "/>
    <s v="    "/>
    <s v="Yes"/>
    <s v="53.5"/>
    <s v="Municipal"/>
    <s v="HWY"/>
    <n v="5"/>
    <s v="No"/>
    <s v="Highway | Roadway Reconstruction"/>
    <s v="2 | Modernization"/>
    <s v="T055"/>
    <d v="2024-03-04T06:31:47"/>
    <x v="1"/>
    <x v="0"/>
  </r>
  <r>
    <s v="Design"/>
    <n v="609257"/>
    <s v=""/>
    <s v="EVERETT- RECONSTRUCTION OF BEACHAM STREET"/>
    <s v="4"/>
    <s v="STIP"/>
    <s v=" "/>
    <x v="0"/>
    <x v="0"/>
    <s v="EVERETT"/>
    <s v="Boston Region"/>
    <x v="4"/>
    <s v="Roadway Reconstruction"/>
    <s v="Design"/>
    <s v="PRCApprove"/>
    <d v="2025-04-12T00:00:00"/>
    <s v="2025"/>
    <n v="0"/>
    <d v="2025-09-09T00:00:00"/>
    <d v="2025-11-08T00:00:00"/>
    <d v="2028-03-09T00:00:00"/>
    <n v="912"/>
    <s v="100% STATE"/>
    <s v="NFA - Site Specific"/>
    <s v="NFA"/>
    <n v="0"/>
    <n v="0"/>
    <n v="0"/>
    <n v="111840"/>
    <n v="0"/>
    <n v="111840"/>
    <n v="0"/>
    <n v="0"/>
    <n v="0"/>
    <n v="0"/>
    <n v="30852.413799999998"/>
    <n v="46278.620699999999"/>
    <n v="34708.965499999998"/>
    <n v="0"/>
    <n v="0"/>
    <n v="0"/>
    <n v="0"/>
    <s v="    "/>
    <s v="    "/>
    <s v="Yes"/>
    <s v="53.5"/>
    <s v="Municipal"/>
    <s v="HWY"/>
    <n v="5"/>
    <s v="No"/>
    <s v="Highway | Roadway Reconstruction"/>
    <s v="2 | Modernization"/>
    <s v="T055"/>
    <d v="2024-03-04T06:31:47"/>
    <x v="1"/>
    <x v="1"/>
  </r>
  <r>
    <s v="Design"/>
    <n v="609257"/>
    <s v=""/>
    <s v="EVERETT- RECONSTRUCTION OF BEACHAM STREET"/>
    <s v="4"/>
    <s v="STIP"/>
    <s v=" "/>
    <x v="0"/>
    <x v="0"/>
    <s v="EVERETT"/>
    <s v="Boston Region"/>
    <x v="4"/>
    <s v="Roadway Reconstruction"/>
    <s v="Design"/>
    <s v="PRCApprove"/>
    <d v="2025-04-12T00:00:00"/>
    <s v="2025"/>
    <n v="0"/>
    <d v="2025-09-09T00:00:00"/>
    <d v="2025-11-08T00:00:00"/>
    <d v="2028-03-09T00:00:00"/>
    <n v="912"/>
    <s v="FEDERAL AID"/>
    <s v="FA - Trans. Alternative Prgm (TAP)"/>
    <s v="TAP"/>
    <n v="0.8"/>
    <n v="0"/>
    <n v="0"/>
    <n v="1633500"/>
    <n v="0"/>
    <n v="1633500.0001000001"/>
    <n v="0"/>
    <n v="0"/>
    <n v="0"/>
    <n v="0"/>
    <n v="450620.68969999999"/>
    <n v="675931.03449999995"/>
    <n v="506948.27590000001"/>
    <n v="0"/>
    <n v="-1E-4"/>
    <n v="0"/>
    <n v="0"/>
    <s v="    "/>
    <s v="    "/>
    <s v="Yes"/>
    <s v="53.5"/>
    <s v="Municipal"/>
    <s v="HWY"/>
    <n v="5"/>
    <s v="No"/>
    <s v="Highway | Roadway Reconstruction"/>
    <s v="2 | Modernization"/>
    <s v="T055"/>
    <d v="2024-03-04T06:31:47"/>
    <x v="1"/>
    <x v="0"/>
  </r>
  <r>
    <s v="Design"/>
    <n v="609257"/>
    <s v=""/>
    <s v="EVERETT- RECONSTRUCTION OF BEACHAM STREET"/>
    <s v="4"/>
    <s v="STIP"/>
    <s v=" "/>
    <x v="0"/>
    <x v="0"/>
    <s v="EVERETT"/>
    <s v="Boston Region"/>
    <x v="4"/>
    <s v="Roadway Reconstruction"/>
    <s v="Design"/>
    <s v="PRCApprove"/>
    <d v="2025-04-12T00:00:00"/>
    <s v="2025"/>
    <n v="0"/>
    <d v="2025-09-09T00:00:00"/>
    <d v="2025-11-08T00:00:00"/>
    <d v="2028-03-09T00:00:00"/>
    <n v="912"/>
    <s v="FEDERAL AID"/>
    <s v="FA - Surface Trans. Block Grant (STBG)"/>
    <s v="STBG"/>
    <n v="0.8"/>
    <n v="0"/>
    <n v="0"/>
    <n v="8672000"/>
    <n v="0"/>
    <n v="8672000"/>
    <n v="0"/>
    <n v="0"/>
    <n v="0"/>
    <n v="0"/>
    <n v="2392275.8621"/>
    <n v="3588413.7930999999"/>
    <n v="2691310.3448000001"/>
    <n v="0"/>
    <n v="0"/>
    <n v="0"/>
    <n v="0"/>
    <s v="    "/>
    <s v="    "/>
    <s v="Yes"/>
    <s v="53.5"/>
    <s v="Municipal"/>
    <s v="HWY"/>
    <n v="5"/>
    <s v="No"/>
    <s v="Highway | Roadway Reconstruction"/>
    <s v="2 | Modernization"/>
    <s v="T055"/>
    <d v="2024-03-04T06:31:47"/>
    <x v="1"/>
    <x v="0"/>
  </r>
  <r>
    <s v="Complete"/>
    <n v="609259"/>
    <s v="109998"/>
    <s v="DISTRICT 5- APPLICATION OF REFLECTORIZED PAVEMENT MARKINGS AT VARIOUS LOCATIONS (INCLUDING MARTHA'S VINEYARD ISLAND)"/>
    <s v="5"/>
    <s v="NFA MT"/>
    <s v=" "/>
    <x v="1"/>
    <x v="0"/>
    <s v="DISTRICT5"/>
    <s v="[District 5]"/>
    <x v="34"/>
    <s v="Maintenance"/>
    <s v="Substantially Complete"/>
    <s v=""/>
    <d v="2019-10-26T00:00:00"/>
    <s v="2020"/>
    <n v="1"/>
    <d v="2020-06-10T00:00:00"/>
    <d v="2020-08-09T00:00:00"/>
    <d v="2022-06-10T00:00:00"/>
    <n v="730"/>
    <s v="100% STATE"/>
    <s v="NFA - Open Ended"/>
    <s v="NFA"/>
    <n v="0"/>
    <n v="2264290.5699999998"/>
    <n v="24200"/>
    <n v="243941.63"/>
    <n v="0"/>
    <n v="0"/>
    <n v="0"/>
    <n v="2264290.5699999998"/>
    <n v="2420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mplete"/>
    <n v="609261"/>
    <s v="110101"/>
    <s v="DISTRICT 5- PAVEMENT REPAIRS AND IMPROVEMENTS AT VARIOUS LOCATIONS (AREAS A,B, &amp; C)"/>
    <s v="5"/>
    <s v="NFA MT, SC"/>
    <s v=" "/>
    <x v="1"/>
    <x v="0"/>
    <s v="DISTRICT5"/>
    <s v="[District 5]"/>
    <x v="18"/>
    <s v="Roadway Resurfacing"/>
    <s v="Full Beneficial Use"/>
    <s v=""/>
    <d v="2019-11-09T00:00:00"/>
    <s v="2020"/>
    <n v="1"/>
    <d v="2020-05-22T00:00:00"/>
    <d v="2020-07-21T00:00:00"/>
    <d v="2021-05-22T00:00:00"/>
    <n v="365"/>
    <s v="100% STATE"/>
    <s v="NFA - Open Ended"/>
    <s v="NFA"/>
    <n v="0"/>
    <n v="2073279.05"/>
    <n v="0"/>
    <n v="0"/>
    <n v="25000"/>
    <n v="25000"/>
    <n v="25000"/>
    <n v="2098279.0499999998"/>
    <n v="25000"/>
    <n v="0"/>
    <n v="0"/>
    <n v="0"/>
    <n v="0"/>
    <n v="0"/>
    <n v="-2500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Design"/>
    <n v="609262"/>
    <s v=""/>
    <s v="BOURNE- RAIL TRAIL CONSTRUCTION (PHASE 1)"/>
    <s v="5"/>
    <s v="STIP"/>
    <s v=" "/>
    <x v="0"/>
    <x v="0"/>
    <s v="BOURNE"/>
    <s v="Cape Cod"/>
    <x v="6"/>
    <s v="Bikeways"/>
    <s v="Design"/>
    <s v="75C"/>
    <d v="2025-04-12T00:00:00"/>
    <s v="2025"/>
    <n v="0"/>
    <d v="2025-09-09T00:00:00"/>
    <d v="2025-11-08T00:00:00"/>
    <d v="2026-09-09T00:00:00"/>
    <n v="365"/>
    <s v="FEDERAL AID"/>
    <s v="FA - Congestion Mitigation/Air Quality (CMAQ)"/>
    <s v="CMQ"/>
    <n v="0.8"/>
    <n v="0"/>
    <n v="0"/>
    <n v="4137526.32"/>
    <n v="0"/>
    <n v="4137526.32"/>
    <n v="0"/>
    <n v="0"/>
    <n v="0"/>
    <n v="0"/>
    <n v="3009110.0509000001"/>
    <n v="1128416.2690999999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11"/>
    <x v="0"/>
  </r>
  <r>
    <s v="Design"/>
    <n v="609262"/>
    <s v=""/>
    <s v="BOURNE- RAIL TRAIL CONSTRUCTION (PHASE 1)"/>
    <s v="5"/>
    <s v="STIP"/>
    <s v=" "/>
    <x v="0"/>
    <x v="0"/>
    <s v="BOURNE"/>
    <s v="Cape Cod"/>
    <x v="6"/>
    <s v="Bikeways"/>
    <s v="Design"/>
    <s v="75C"/>
    <d v="2025-04-12T00:00:00"/>
    <s v="2025"/>
    <n v="0"/>
    <d v="2025-09-09T00:00:00"/>
    <d v="2025-11-08T00:00:00"/>
    <d v="2026-09-09T00:00:00"/>
    <n v="365"/>
    <s v="100% STATE"/>
    <s v="NFA - Site Specific"/>
    <s v="NFA"/>
    <n v="0"/>
    <n v="0"/>
    <n v="0"/>
    <n v="16284.16"/>
    <n v="0"/>
    <n v="16284.16"/>
    <n v="0"/>
    <n v="0"/>
    <n v="0"/>
    <n v="0"/>
    <n v="11843.0255"/>
    <n v="4441.1345000000001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4-03-04T06:31:47"/>
    <x v="11"/>
    <x v="1"/>
  </r>
  <r>
    <s v="Design"/>
    <n v="609277"/>
    <s v=""/>
    <s v="NORTH ADAMS- RECONSTRUCTION OF ASHLAND STREET"/>
    <s v="1"/>
    <s v="STIP"/>
    <s v=" "/>
    <x v="0"/>
    <x v="0"/>
    <s v="NORTH ADAMS"/>
    <s v="Berkshire Region"/>
    <x v="2"/>
    <s v="Roadway Reconstruction"/>
    <s v="Design"/>
    <s v="100C"/>
    <d v="2025-03-01T00:00:00"/>
    <s v="2025"/>
    <n v="0"/>
    <d v="2025-07-29T00:00:00"/>
    <d v="2025-09-27T00:00:00"/>
    <d v="2026-07-29T00:00:00"/>
    <n v="365"/>
    <s v="100% STATE"/>
    <s v="NFA - Site Specific"/>
    <s v="NFA"/>
    <n v="0"/>
    <n v="0"/>
    <n v="0"/>
    <n v="104357.4"/>
    <n v="0"/>
    <n v="104357.4"/>
    <n v="0"/>
    <n v="0"/>
    <n v="0"/>
    <n v="0"/>
    <n v="94870.363599999997"/>
    <n v="9487.0364000000009"/>
    <n v="0"/>
    <n v="0"/>
    <n v="0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4-03-04T06:31:47"/>
    <x v="9"/>
    <x v="1"/>
  </r>
  <r>
    <s v="Design"/>
    <n v="609277"/>
    <s v=""/>
    <s v="NORTH ADAMS- RECONSTRUCTION OF ASHLAND STREET"/>
    <s v="1"/>
    <s v="STIP"/>
    <s v=" "/>
    <x v="0"/>
    <x v="0"/>
    <s v="NORTH ADAMS"/>
    <s v="Berkshire Region"/>
    <x v="2"/>
    <s v="Roadway Reconstruction"/>
    <s v="Design"/>
    <s v="100C"/>
    <d v="2025-03-01T00:00:00"/>
    <s v="2025"/>
    <n v="0"/>
    <d v="2025-07-29T00:00:00"/>
    <d v="2025-09-27T00:00:00"/>
    <d v="2026-07-29T00:00:00"/>
    <n v="365"/>
    <s v="FEDERAL AID"/>
    <s v="FA - Surface Trans. Block Grant (STBG)"/>
    <s v="STBG"/>
    <n v="0.8"/>
    <n v="0"/>
    <n v="0"/>
    <n v="9397606.6359999999"/>
    <n v="0"/>
    <n v="9397606.6359999999"/>
    <n v="0"/>
    <n v="0"/>
    <n v="0"/>
    <n v="0"/>
    <n v="8543278.7599999998"/>
    <n v="854327.87600000005"/>
    <n v="0"/>
    <n v="0"/>
    <n v="0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4-03-04T06:31:47"/>
    <x v="9"/>
    <x v="0"/>
  </r>
  <r>
    <s v="Complete"/>
    <n v="609278"/>
    <s v="110225"/>
    <s v="DISTRICT 4- SCHEDULED AND EMERGENCY BRIDGE JOINT REPAIRS AT VARIOUS LOCATIONS"/>
    <s v="4"/>
    <s v="FED MT, NFA MT"/>
    <s v=" "/>
    <x v="1"/>
    <x v="1"/>
    <s v="DISTRICT4"/>
    <s v="[District 4]"/>
    <x v="35"/>
    <s v=""/>
    <s v="Full Beneficial Use"/>
    <s v=""/>
    <d v="2019-11-23T00:00:00"/>
    <s v="2020"/>
    <n v="1"/>
    <d v="2020-08-18T00:00:00"/>
    <d v="2020-10-17T00:00:00"/>
    <d v="2022-12-31T00:00:00"/>
    <n v="865"/>
    <s v="100% STATE"/>
    <s v="NFA - Open Ended"/>
    <s v="NFA"/>
    <n v="0"/>
    <n v="3005292.17"/>
    <n v="29277.17"/>
    <n v="41908.32"/>
    <n v="41908.32"/>
    <n v="41908.32"/>
    <n v="41908.32"/>
    <n v="3047200.49"/>
    <n v="71185.48999999999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09279"/>
    <s v="122003"/>
    <s v="GARDNER- ROUNDABOUT CONSTRUCTION AT ELM STREET, PEARL STREET, CENTRAL STREET AND GREEN STREET"/>
    <s v="3"/>
    <s v="STIP"/>
    <s v=" "/>
    <x v="0"/>
    <x v="0"/>
    <s v="GARDNER"/>
    <s v="Montachusett"/>
    <x v="4"/>
    <s v="Roadway Reconstruction"/>
    <s v="Active"/>
    <s v=""/>
    <d v="2023-05-06T00:00:00"/>
    <s v="2023"/>
    <n v="1"/>
    <d v="2023-07-06T00:00:00"/>
    <d v="2023-09-04T00:00:00"/>
    <d v="2024-10-28T00:00:00"/>
    <n v="480"/>
    <s v="100% STATE"/>
    <s v="NFA - Site Specific"/>
    <s v="NFA"/>
    <n v="0"/>
    <n v="554"/>
    <n v="554"/>
    <n v="45499.65"/>
    <n v="37053.146999999997"/>
    <n v="37053.146999999997"/>
    <n v="20892.896000000001"/>
    <n v="21446.896000000001"/>
    <n v="21446.896000000001"/>
    <n v="16160.251"/>
    <n v="0"/>
    <n v="0"/>
    <n v="0"/>
    <n v="0"/>
    <n v="8446.5030000000006"/>
    <n v="0"/>
    <n v="0"/>
    <s v="    "/>
    <s v="    "/>
    <s v="Yes"/>
    <s v="43"/>
    <s v="Municipal"/>
    <s v="HWY"/>
    <n v="2"/>
    <s v="No"/>
    <s v="Highway | Roadway Reconstruction"/>
    <s v="2 | Modernization"/>
    <s v="T055"/>
    <d v="2024-03-04T06:31:47"/>
    <x v="10"/>
    <x v="1"/>
  </r>
  <r>
    <s v="Construction"/>
    <n v="609279"/>
    <s v="122003"/>
    <s v="GARDNER- ROUNDABOUT CONSTRUCTION AT ELM STREET, PEARL STREET, CENTRAL STREET AND GREEN STREET"/>
    <s v="3"/>
    <s v="STIP"/>
    <s v=" "/>
    <x v="0"/>
    <x v="0"/>
    <s v="GARDNER"/>
    <s v="Montachusett"/>
    <x v="4"/>
    <s v="Roadway Reconstruction"/>
    <s v="Active"/>
    <s v=""/>
    <d v="2023-05-06T00:00:00"/>
    <s v="2023"/>
    <n v="1"/>
    <d v="2023-07-06T00:00:00"/>
    <d v="2023-09-04T00:00:00"/>
    <d v="2024-10-28T00:00:00"/>
    <n v="480"/>
    <s v="FEDERAL AID"/>
    <s v="FA - Surface Trans. Block Grant (STBG)"/>
    <s v="STBG"/>
    <n v="0.8"/>
    <n v="538013.77"/>
    <n v="538013.77"/>
    <n v="2059717.53"/>
    <n v="1567946.8529999999"/>
    <n v="1567946.8529999999"/>
    <n v="884107.10400000005"/>
    <n v="1422120.8740000001"/>
    <n v="1422120.8740000001"/>
    <n v="683839.74899999995"/>
    <n v="0"/>
    <n v="0"/>
    <n v="0"/>
    <n v="0"/>
    <n v="491770.67700000003"/>
    <n v="0"/>
    <n v="0"/>
    <s v="    "/>
    <s v="    "/>
    <s v="Yes"/>
    <s v="43"/>
    <s v="Municipal"/>
    <s v="HWY"/>
    <n v="2"/>
    <s v="No"/>
    <s v="Highway | Roadway Reconstruction"/>
    <s v="2 | Modernization"/>
    <s v="T055"/>
    <d v="2024-03-04T06:31:47"/>
    <x v="10"/>
    <x v="0"/>
  </r>
  <r>
    <s v="Complete"/>
    <n v="609281"/>
    <s v="113974"/>
    <s v="LEE- RESURFACING AND RELATED WORK ON I-90"/>
    <s v="1"/>
    <s v="WT"/>
    <s v=" "/>
    <x v="0"/>
    <x v="0"/>
    <s v="LEE"/>
    <s v="Berkshire Region"/>
    <x v="9"/>
    <s v=""/>
    <s v="Full Beneficial Use"/>
    <s v=""/>
    <d v="2021-02-06T00:00:00"/>
    <s v="2021"/>
    <n v="1"/>
    <d v="2021-04-21T00:00:00"/>
    <d v="2021-06-20T00:00:00"/>
    <d v="2024-06-23T00:00:00"/>
    <n v="1159"/>
    <s v="TURNPIKE WT"/>
    <s v="Tolls - Western Turnpike (WT) - Site Specific"/>
    <s v="NFA"/>
    <n v="0"/>
    <n v="11077911.130000001"/>
    <n v="5611416.1200000001"/>
    <n v="789548.44"/>
    <n v="778230.44"/>
    <n v="778230.44"/>
    <n v="778230.44"/>
    <n v="11856141.57"/>
    <n v="6389646.5600000005"/>
    <n v="0"/>
    <n v="0"/>
    <n v="0"/>
    <n v="0"/>
    <n v="0"/>
    <n v="11318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9"/>
    <x v="1"/>
  </r>
  <r>
    <s v="Construction"/>
    <n v="609285"/>
    <s v="121046"/>
    <s v="LEE- WEST STOCKBRIDGE- CLEANING AND PAINTING STRUCTURE STEEL AT L-05-044 (I-90 OVER ROUTE 20 &amp; HOUSATONIC RIVER) AND W-22-019 (I-90 OVER WILLIAMS RIVER)"/>
    <s v="1"/>
    <s v="WT"/>
    <s v=" "/>
    <x v="0"/>
    <x v="0"/>
    <s v="LEE - WEST STOCKBRIDGE"/>
    <s v="Berkshire Region"/>
    <x v="14"/>
    <s v=""/>
    <s v="Active"/>
    <s v=""/>
    <d v="2022-12-31T00:00:00"/>
    <s v="2023"/>
    <n v="1"/>
    <d v="2023-02-24T00:00:00"/>
    <d v="2023-04-25T00:00:00"/>
    <d v="2025-06-08T00:00:00"/>
    <n v="835"/>
    <s v="TURNPIKE WT"/>
    <s v="Tolls - Western Turnpike (WT) - Site Specific"/>
    <s v="NFA"/>
    <n v="0"/>
    <n v="1859687.2"/>
    <n v="1324838.2"/>
    <n v="2106823.2999999998"/>
    <n v="2019190.3"/>
    <n v="2019190.3"/>
    <n v="737679.8"/>
    <n v="2597367"/>
    <n v="2062518"/>
    <n v="1281510.5"/>
    <n v="0"/>
    <n v="0"/>
    <n v="0"/>
    <n v="0"/>
    <n v="87633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9"/>
    <x v="1"/>
  </r>
  <r>
    <s v="Design"/>
    <n v="609286"/>
    <s v=""/>
    <s v="NORTHAMPTON- DOWNTOWN COMPLETE STREETS CORRIDOR AND INTERSECTION IMPROVEMENTS ON MAIN STREET (ROUTE 9)"/>
    <s v="2"/>
    <s v="AC, PODI, STIP"/>
    <s v=" "/>
    <x v="0"/>
    <x v="0"/>
    <s v="NORTHAMPTON"/>
    <s v="Pioneer Valley"/>
    <x v="4"/>
    <s v="Roadway Reconstruction"/>
    <s v="Design"/>
    <s v="25C"/>
    <d v="2025-03-01T00:00:00"/>
    <s v="2025"/>
    <n v="0"/>
    <d v="2025-07-29T00:00:00"/>
    <d v="2025-09-27T00:00:00"/>
    <d v="2028-07-28T00:00:00"/>
    <n v="1095"/>
    <s v="FEDERAL AID"/>
    <s v="FA - Hwy Safety Improvement Prgm (HSIP)"/>
    <s v="HSIP"/>
    <n v="0.9"/>
    <n v="0"/>
    <n v="0"/>
    <n v="31749867.879999999"/>
    <n v="0"/>
    <n v="31749867.879999999"/>
    <n v="0"/>
    <n v="0"/>
    <n v="0"/>
    <n v="0"/>
    <n v="9071390.8228999991"/>
    <n v="10885668.987400001"/>
    <n v="10885668.987400001"/>
    <n v="907139.08230000001"/>
    <n v="0"/>
    <n v="0"/>
    <n v="0"/>
    <s v="    "/>
    <s v="    "/>
    <s v="Yes"/>
    <s v="71.5"/>
    <s v="Municipal"/>
    <s v="HWY"/>
    <n v="3"/>
    <s v="No"/>
    <s v="Highway | Roadway Reconstruction"/>
    <s v="2 | Modernization"/>
    <s v="T055"/>
    <d v="2024-03-04T06:31:47"/>
    <x v="3"/>
    <x v="0"/>
  </r>
  <r>
    <s v="Design"/>
    <n v="609286"/>
    <s v=""/>
    <s v="NORTHAMPTON- DOWNTOWN COMPLETE STREETS CORRIDOR AND INTERSECTION IMPROVEMENTS ON MAIN STREET (ROUTE 9)"/>
    <s v="2"/>
    <s v="AC, PODI, STIP"/>
    <s v=" "/>
    <x v="0"/>
    <x v="0"/>
    <s v="NORTHAMPTON"/>
    <s v="Pioneer Valley"/>
    <x v="4"/>
    <s v="Roadway Reconstruction"/>
    <s v="Design"/>
    <s v="25C"/>
    <d v="2025-03-01T00:00:00"/>
    <s v="2025"/>
    <n v="0"/>
    <d v="2025-07-29T00:00:00"/>
    <d v="2025-09-27T00:00:00"/>
    <d v="2028-07-28T00:00:00"/>
    <n v="1095"/>
    <s v="100% STATE"/>
    <s v="NFA - Site Specific"/>
    <s v="NFA"/>
    <n v="0"/>
    <n v="0"/>
    <n v="0"/>
    <n v="190133"/>
    <n v="0"/>
    <n v="190132.9999"/>
    <n v="0"/>
    <n v="0"/>
    <n v="0"/>
    <n v="0"/>
    <n v="54323.7143"/>
    <n v="65188.4571"/>
    <n v="65188.4571"/>
    <n v="5432.3714"/>
    <n v="1E-4"/>
    <n v="0"/>
    <n v="0"/>
    <s v="    "/>
    <s v="    "/>
    <s v="Yes"/>
    <s v="71.5"/>
    <s v="Municipal"/>
    <s v="HWY"/>
    <n v="3"/>
    <s v="No"/>
    <s v="Highway | Roadway Reconstruction"/>
    <s v="2 | Modernization"/>
    <s v="T055"/>
    <d v="2024-03-04T06:31:47"/>
    <x v="3"/>
    <x v="1"/>
  </r>
  <r>
    <s v="Design"/>
    <n v="609287"/>
    <s v=""/>
    <s v="WORTHINGTON- RECONSTRUCTION &amp; RELATED WORK ON ROUTE 143 (PHASE II), FROM PERU T.L. TO COLD STREET"/>
    <s v="1"/>
    <s v="M-Risk, PODI, STIP"/>
    <s v=" "/>
    <x v="0"/>
    <x v="0"/>
    <s v="WORTHINGTON"/>
    <s v="Pioneer Valley"/>
    <x v="3"/>
    <s v="Roadway Reconstruction"/>
    <s v="Design"/>
    <s v="FINAL"/>
    <d v="2024-06-01T00:00:00"/>
    <s v="2024"/>
    <n v="0"/>
    <d v="2024-10-29T00:00:00"/>
    <d v="2024-12-28T00:00:00"/>
    <d v="2028-03-12T00:00:00"/>
    <n v="1230"/>
    <s v="100% STATE"/>
    <s v="NFA - Site Specific"/>
    <s v="NFA"/>
    <n v="0"/>
    <n v="0"/>
    <n v="0"/>
    <n v="275711.03999999998"/>
    <n v="0"/>
    <n v="275711.03999999998"/>
    <n v="0"/>
    <n v="0"/>
    <n v="0"/>
    <n v="48249.432000000001"/>
    <n v="82713.312000000005"/>
    <n v="82713.312000000005"/>
    <n v="62034.983999999997"/>
    <n v="0"/>
    <n v="0"/>
    <n v="0"/>
    <n v="0"/>
    <s v="    "/>
    <s v="    "/>
    <s v="Yes"/>
    <s v="26.5"/>
    <s v="Municipal"/>
    <s v="HWY"/>
    <n v="3"/>
    <s v="No"/>
    <s v="Highway | Roadway Reconstruction"/>
    <s v="2 | Modernization"/>
    <s v="T055"/>
    <d v="2024-03-04T06:31:47"/>
    <x v="3"/>
    <x v="1"/>
  </r>
  <r>
    <s v="Design"/>
    <n v="609287"/>
    <s v=""/>
    <s v="WORTHINGTON- RECONSTRUCTION &amp; RELATED WORK ON ROUTE 143 (PHASE II), FROM PERU T.L. TO COLD STREET"/>
    <s v="1"/>
    <s v="M-Risk, PODI, STIP"/>
    <s v=" "/>
    <x v="0"/>
    <x v="0"/>
    <s v="WORTHINGTON"/>
    <s v="Pioneer Valley"/>
    <x v="3"/>
    <s v="Roadway Reconstruction"/>
    <s v="Design"/>
    <s v="FINAL"/>
    <d v="2024-06-01T00:00:00"/>
    <s v="2024"/>
    <n v="0"/>
    <d v="2024-10-29T00:00:00"/>
    <d v="2024-12-28T00:00:00"/>
    <d v="2028-03-12T00:00:00"/>
    <n v="1230"/>
    <s v="FEDERAL AID"/>
    <s v="FA - Trans. Alternative Prgm (TAP)"/>
    <s v="TAP"/>
    <n v="0.8"/>
    <n v="0"/>
    <n v="0"/>
    <n v="1419621.28"/>
    <n v="0"/>
    <n v="1419621.28"/>
    <n v="0"/>
    <n v="0"/>
    <n v="0"/>
    <n v="248433.72399999999"/>
    <n v="425886.38400000002"/>
    <n v="425886.38400000002"/>
    <n v="319414.788"/>
    <n v="0"/>
    <n v="0"/>
    <n v="0"/>
    <n v="0"/>
    <s v="    "/>
    <s v="    "/>
    <s v="Yes"/>
    <s v="26.5"/>
    <s v="Municipal"/>
    <s v="HWY"/>
    <n v="3"/>
    <s v="No"/>
    <s v="Highway | Roadway Reconstruction"/>
    <s v="2 | Modernization"/>
    <s v="T055"/>
    <d v="2024-03-04T06:31:47"/>
    <x v="3"/>
    <x v="0"/>
  </r>
  <r>
    <s v="Design"/>
    <n v="609287"/>
    <s v=""/>
    <s v="WORTHINGTON- RECONSTRUCTION &amp; RELATED WORK ON ROUTE 143 (PHASE II), FROM PERU T.L. TO COLD STREET"/>
    <s v="1"/>
    <s v="M-Risk, PODI, STIP"/>
    <s v=" "/>
    <x v="0"/>
    <x v="0"/>
    <s v="WORTHINGTON"/>
    <s v="Pioneer Valley"/>
    <x v="3"/>
    <s v="Roadway Reconstruction"/>
    <s v="Design"/>
    <s v="FINAL"/>
    <d v="2024-06-01T00:00:00"/>
    <s v="2024"/>
    <n v="0"/>
    <d v="2024-10-29T00:00:00"/>
    <d v="2024-12-28T00:00:00"/>
    <d v="2028-03-12T00:00:00"/>
    <n v="1230"/>
    <s v="FEDERAL AID"/>
    <s v="FA - Surface Trans. Block Grant (STBG)"/>
    <s v="STBG"/>
    <n v="0.8"/>
    <n v="0"/>
    <n v="0"/>
    <n v="17257454.736000001"/>
    <n v="0"/>
    <n v="17257454.736000001"/>
    <n v="0"/>
    <n v="0"/>
    <n v="0"/>
    <n v="3020054.5787999998"/>
    <n v="5177236.4208000004"/>
    <n v="5177236.4208000004"/>
    <n v="3882927.3155999999"/>
    <n v="0"/>
    <n v="0"/>
    <n v="0"/>
    <n v="0"/>
    <s v="    "/>
    <s v="    "/>
    <s v="Yes"/>
    <s v="26.5"/>
    <s v="Municipal"/>
    <s v="HWY"/>
    <n v="3"/>
    <s v="No"/>
    <s v="Highway | Roadway Reconstruction"/>
    <s v="2 | Modernization"/>
    <s v="T055"/>
    <d v="2024-03-04T06:31:47"/>
    <x v="3"/>
    <x v="0"/>
  </r>
  <r>
    <s v="Construction"/>
    <n v="609289"/>
    <s v="122130"/>
    <s v="PITTSFIELD- ASHUWILLTICOOK BIKE TRAIL EXTENSION, CRANE AVENUE TO MERRILL ROAD"/>
    <s v="1"/>
    <s v="STIP"/>
    <s v=" "/>
    <x v="0"/>
    <x v="0"/>
    <s v="PITTSFIELD"/>
    <s v="Berkshire Region"/>
    <x v="6"/>
    <s v="Bikeways"/>
    <s v="Active"/>
    <s v=""/>
    <d v="2023-05-20T00:00:00"/>
    <s v="2023"/>
    <n v="1"/>
    <d v="2023-07-10T00:00:00"/>
    <d v="2023-09-08T00:00:00"/>
    <d v="2024-11-24T00:00:00"/>
    <n v="503"/>
    <s v="FEDERAL AID"/>
    <s v="FA - Congestion Mitigation/Air Quality (CMAQ)"/>
    <s v="CMQ"/>
    <n v="0.8"/>
    <n v="404477.21"/>
    <n v="404477.21"/>
    <n v="1473422.8"/>
    <n v="1338622.6040000001"/>
    <n v="1338622.6039"/>
    <n v="703492.91029999999"/>
    <n v="1107970.1203000001"/>
    <n v="1107970.1203000001"/>
    <n v="635129.6936"/>
    <n v="0"/>
    <n v="0"/>
    <n v="0"/>
    <n v="0"/>
    <n v="134800.1961"/>
    <n v="0"/>
    <n v="0"/>
    <s v="    "/>
    <s v="    "/>
    <s v="Yes"/>
    <s v="25"/>
    <s v="Municipal"/>
    <s v="HWY"/>
    <n v="2"/>
    <s v="No"/>
    <s v="Highway | Bicycle and Pedestrian"/>
    <s v="3 | Expansion"/>
    <s v="T061"/>
    <d v="2024-03-04T06:31:47"/>
    <x v="9"/>
    <x v="0"/>
  </r>
  <r>
    <s v="Construction"/>
    <n v="609289"/>
    <s v="122130"/>
    <s v="PITTSFIELD- ASHUWILLTICOOK BIKE TRAIL EXTENSION, CRANE AVENUE TO MERRILL ROAD"/>
    <s v="1"/>
    <s v="STIP"/>
    <s v=" "/>
    <x v="0"/>
    <x v="0"/>
    <s v="PITTSFIELD"/>
    <s v="Berkshire Region"/>
    <x v="6"/>
    <s v="Bikeways"/>
    <s v="Active"/>
    <s v=""/>
    <d v="2023-05-20T00:00:00"/>
    <s v="2023"/>
    <n v="1"/>
    <d v="2023-07-10T00:00:00"/>
    <d v="2023-09-08T00:00:00"/>
    <d v="2024-11-24T00:00:00"/>
    <n v="503"/>
    <s v="100% STATE"/>
    <s v="NFA - Site Specific"/>
    <s v="NFA"/>
    <n v="0"/>
    <n v="0"/>
    <n v="0"/>
    <n v="23508"/>
    <n v="21662.955999999998"/>
    <n v="21662.956099999999"/>
    <n v="11384.6397"/>
    <n v="11384.6397"/>
    <n v="11384.6397"/>
    <n v="10278.3164"/>
    <n v="0"/>
    <n v="0"/>
    <n v="0"/>
    <n v="0"/>
    <n v="1845.0438999999999"/>
    <n v="0"/>
    <n v="0"/>
    <s v="    "/>
    <s v="    "/>
    <s v="Yes"/>
    <s v="25"/>
    <s v="Municipal"/>
    <s v="HWY"/>
    <n v="2"/>
    <s v="No"/>
    <s v="Highway | Bicycle and Pedestrian"/>
    <s v="3 | Expansion"/>
    <s v="T061"/>
    <d v="2024-03-04T06:31:47"/>
    <x v="9"/>
    <x v="1"/>
  </r>
  <r>
    <s v="Design"/>
    <n v="609292"/>
    <s v=""/>
    <s v="PITTSFIELD- RECONSTRUCTION OF EAST STREET (ROUTE 9) FROM ELM STREET TO LYMAN STREET"/>
    <s v="1"/>
    <s v="STIP"/>
    <s v=" "/>
    <x v="0"/>
    <x v="0"/>
    <s v="PITTSFIELD"/>
    <s v="Berkshire Region"/>
    <x v="3"/>
    <s v="Roadway Reconstruction"/>
    <s v="Design"/>
    <s v="PRCApprove"/>
    <d v="2028-06-03T00:00:00"/>
    <s v="2028"/>
    <n v="0"/>
    <d v="2028-10-31T00:00:00"/>
    <d v="2028-12-30T00:00:00"/>
    <d v="2031-05-01T00:00:00"/>
    <n v="912"/>
    <s v="FEDERAL AID"/>
    <s v="FA - Congestion Mitigation/Air Quality (CMAQ)"/>
    <s v="CMQ"/>
    <n v="0.8"/>
    <n v="0"/>
    <n v="0"/>
    <n v="1076150"/>
    <n v="0"/>
    <n v="251101.6667"/>
    <n v="0"/>
    <n v="0"/>
    <n v="0"/>
    <n v="0"/>
    <n v="0"/>
    <n v="0"/>
    <n v="0"/>
    <n v="251101.6667"/>
    <n v="825048.33330000006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4-03-04T06:31:47"/>
    <x v="9"/>
    <x v="0"/>
  </r>
  <r>
    <s v="Design"/>
    <n v="609292"/>
    <s v=""/>
    <s v="PITTSFIELD- RECONSTRUCTION OF EAST STREET (ROUTE 9) FROM ELM STREET TO LYMAN STREET"/>
    <s v="1"/>
    <s v="STIP"/>
    <s v=" "/>
    <x v="0"/>
    <x v="0"/>
    <s v="PITTSFIELD"/>
    <s v="Berkshire Region"/>
    <x v="3"/>
    <s v="Roadway Reconstruction"/>
    <s v="Design"/>
    <s v="PRCApprove"/>
    <d v="2028-06-03T00:00:00"/>
    <s v="2028"/>
    <n v="0"/>
    <d v="2028-10-31T00:00:00"/>
    <d v="2028-12-30T00:00:00"/>
    <d v="2031-05-01T00:00:00"/>
    <n v="912"/>
    <s v="FEDERAL AID"/>
    <s v="FA - Hwy Safety Improvement Prgm (HSIP)"/>
    <s v="HSIP"/>
    <n v="0.9"/>
    <n v="0"/>
    <n v="0"/>
    <n v="1076150"/>
    <n v="0"/>
    <n v="251101.6667"/>
    <n v="0"/>
    <n v="0"/>
    <n v="0"/>
    <n v="0"/>
    <n v="0"/>
    <n v="0"/>
    <n v="0"/>
    <n v="251101.6667"/>
    <n v="825048.33330000006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4-03-04T06:31:47"/>
    <x v="9"/>
    <x v="0"/>
  </r>
  <r>
    <s v="Design"/>
    <n v="609292"/>
    <s v=""/>
    <s v="PITTSFIELD- RECONSTRUCTION OF EAST STREET (ROUTE 9) FROM ELM STREET TO LYMAN STREET"/>
    <s v="1"/>
    <s v="STIP"/>
    <s v=" "/>
    <x v="0"/>
    <x v="0"/>
    <s v="PITTSFIELD"/>
    <s v="Berkshire Region"/>
    <x v="3"/>
    <s v="Roadway Reconstruction"/>
    <s v="Design"/>
    <s v="PRCApprove"/>
    <d v="2028-06-03T00:00:00"/>
    <s v="2028"/>
    <n v="0"/>
    <d v="2028-10-31T00:00:00"/>
    <d v="2028-12-30T00:00:00"/>
    <d v="2031-05-01T00:00:00"/>
    <n v="912"/>
    <s v="100% STATE"/>
    <s v="NFA - Site Specific"/>
    <s v="NFA"/>
    <n v="0"/>
    <n v="0"/>
    <n v="0"/>
    <n v="29700"/>
    <n v="0"/>
    <n v="6930"/>
    <n v="0"/>
    <n v="0"/>
    <n v="0"/>
    <n v="0"/>
    <n v="0"/>
    <n v="0"/>
    <n v="0"/>
    <n v="6930"/>
    <n v="22770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4-03-04T06:31:47"/>
    <x v="9"/>
    <x v="1"/>
  </r>
  <r>
    <s v="Design"/>
    <n v="609292"/>
    <s v=""/>
    <s v="PITTSFIELD- RECONSTRUCTION OF EAST STREET (ROUTE 9) FROM ELM STREET TO LYMAN STREET"/>
    <s v="1"/>
    <s v="STIP"/>
    <s v=" "/>
    <x v="0"/>
    <x v="0"/>
    <s v="PITTSFIELD"/>
    <s v="Berkshire Region"/>
    <x v="3"/>
    <s v="Roadway Reconstruction"/>
    <s v="Design"/>
    <s v="PRCApprove"/>
    <d v="2028-06-03T00:00:00"/>
    <s v="2028"/>
    <n v="0"/>
    <d v="2028-10-31T00:00:00"/>
    <d v="2028-12-30T00:00:00"/>
    <d v="2031-05-01T00:00:00"/>
    <n v="912"/>
    <s v="FEDERAL AID"/>
    <s v="FA - Surface Trans. Block Grant (STBG)"/>
    <s v="STBG"/>
    <n v="0.8"/>
    <n v="0"/>
    <n v="0"/>
    <n v="5697800"/>
    <n v="0"/>
    <n v="1329486.6666999999"/>
    <n v="0"/>
    <n v="0"/>
    <n v="0"/>
    <n v="0"/>
    <n v="0"/>
    <n v="0"/>
    <n v="0"/>
    <n v="1329486.6666999999"/>
    <n v="4368313.3333000001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4-03-04T06:31:47"/>
    <x v="9"/>
    <x v="0"/>
  </r>
  <r>
    <s v="Complete"/>
    <n v="609294"/>
    <s v="110220"/>
    <s v="DISTRICT 4- BRIDGE DECK WEARING SURFACE REPLACEMENT AND RELATED REPAIRS AT VARIOUS LOCATIONS "/>
    <s v="4"/>
    <s v="FED MT, NFA MT"/>
    <s v=" "/>
    <x v="1"/>
    <x v="1"/>
    <s v="DISTRICT4"/>
    <s v="[District 4]"/>
    <x v="36"/>
    <s v=""/>
    <s v="Full Beneficial Use"/>
    <s v=""/>
    <d v="2019-11-23T00:00:00"/>
    <s v="2020"/>
    <n v="1"/>
    <d v="2020-06-04T00:00:00"/>
    <d v="2020-08-03T00:00:00"/>
    <d v="2022-07-30T00:00:00"/>
    <n v="786"/>
    <s v="100% STATE"/>
    <s v="NFA - Open Ended"/>
    <s v="NFA"/>
    <n v="0"/>
    <n v="3223138.25"/>
    <n v="0"/>
    <n v="0"/>
    <n v="14258.06"/>
    <n v="14258.06"/>
    <n v="14258.06"/>
    <n v="3237396.31"/>
    <n v="14258.06"/>
    <n v="0"/>
    <n v="0"/>
    <n v="0"/>
    <n v="0"/>
    <n v="0"/>
    <n v="-14258.06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09314"/>
    <s v="120080"/>
    <s v="ASHBY- INTERSECTION IMPROVEMENTS AT GREENVILLE ROAD (ROUTE 31) AND TURNPIKE ROAD"/>
    <s v="3"/>
    <s v="BDBA, STIP"/>
    <s v=" "/>
    <x v="0"/>
    <x v="0"/>
    <s v="ASHBY"/>
    <s v="Montachusett"/>
    <x v="11"/>
    <s v="Intersection &amp; Safety"/>
    <s v="Active"/>
    <s v=""/>
    <d v="2022-08-27T00:00:00"/>
    <s v="2022"/>
    <n v="1"/>
    <d v="2022-10-17T00:00:00"/>
    <d v="2022-12-16T00:00:00"/>
    <d v="2023-11-21T00:00:00"/>
    <n v="400"/>
    <s v="FEDERAL AID"/>
    <s v="FA - Hwy Safety Improvement Prgm (HSIP)"/>
    <s v="HSIP"/>
    <n v="0.9"/>
    <n v="2867888.27"/>
    <n v="1997884"/>
    <n v="433827.29"/>
    <n v="49917.987699999998"/>
    <n v="49917.987699999998"/>
    <n v="49917.987699999998"/>
    <n v="2917806.2577"/>
    <n v="2047801.9876999999"/>
    <n v="0"/>
    <n v="0"/>
    <n v="0"/>
    <n v="0"/>
    <n v="0"/>
    <n v="383909.30229999998"/>
    <n v="0"/>
    <n v="0"/>
    <s v="    "/>
    <s v="    "/>
    <s v="Yes"/>
    <s v="26"/>
    <s v="MassDOT"/>
    <s v="HWY"/>
    <n v="2"/>
    <s v="No"/>
    <s v="Highway | Intersection Improvements"/>
    <s v="2 | Modernization"/>
    <s v="T056"/>
    <d v="2024-03-04T06:31:47"/>
    <x v="10"/>
    <x v="0"/>
  </r>
  <r>
    <s v="Construction"/>
    <n v="609314"/>
    <s v="120080"/>
    <s v="ASHBY- INTERSECTION IMPROVEMENTS AT GREENVILLE ROAD (ROUTE 31) AND TURNPIKE ROAD"/>
    <s v="3"/>
    <s v="BDBA, STIP"/>
    <s v=" "/>
    <x v="0"/>
    <x v="0"/>
    <s v="ASHBY"/>
    <s v="Montachusett"/>
    <x v="11"/>
    <s v="Intersection &amp; Safety"/>
    <s v="Active"/>
    <s v=""/>
    <d v="2022-08-27T00:00:00"/>
    <s v="2022"/>
    <n v="1"/>
    <d v="2022-10-17T00:00:00"/>
    <d v="2022-12-16T00:00:00"/>
    <d v="2023-11-21T00:00:00"/>
    <n v="400"/>
    <s v="100% STATE"/>
    <s v="NFA - Site Specific"/>
    <s v="NFA"/>
    <n v="0"/>
    <n v="558.5"/>
    <n v="465"/>
    <n v="38029.53"/>
    <n v="82.012299999999996"/>
    <n v="82.012299999999996"/>
    <n v="82.012299999999996"/>
    <n v="640.51229999999998"/>
    <n v="547.01229999999998"/>
    <n v="0"/>
    <n v="0"/>
    <n v="0"/>
    <n v="0"/>
    <n v="0"/>
    <n v="37947.517699999997"/>
    <n v="0"/>
    <n v="0"/>
    <s v="    "/>
    <s v="    "/>
    <s v="Yes"/>
    <s v="26"/>
    <s v="MassDOT"/>
    <s v="HWY"/>
    <n v="2"/>
    <s v="No"/>
    <s v="Highway | Intersection Improvements"/>
    <s v="2 | Modernization"/>
    <s v="T056"/>
    <d v="2024-03-04T06:31:47"/>
    <x v="10"/>
    <x v="1"/>
  </r>
  <r>
    <s v="Design"/>
    <n v="609317"/>
    <s v=""/>
    <s v="CHELMSFORD- IMPROVEMENTS ON CHELMSFORD STREET (ROUTE 110)"/>
    <s v="4"/>
    <s v="AC, STIP"/>
    <s v=" "/>
    <x v="0"/>
    <x v="0"/>
    <s v="CHELMSFORD"/>
    <s v="Northern Middlesex"/>
    <x v="4"/>
    <s v="Roadway Reconstruction"/>
    <s v="Design"/>
    <s v="PRCApprove"/>
    <d v="2025-12-06T00:00:00"/>
    <s v="2026"/>
    <n v="0"/>
    <d v="2026-05-05T00:00:00"/>
    <d v="2026-07-04T00:00:00"/>
    <d v="2028-11-02T00:00:00"/>
    <n v="912"/>
    <s v="100% STATE"/>
    <s v="NFA - Site Specific"/>
    <s v="NFA"/>
    <n v="0"/>
    <n v="0"/>
    <n v="0"/>
    <n v="94200"/>
    <n v="0"/>
    <n v="94199.999899999995"/>
    <n v="0"/>
    <n v="0"/>
    <n v="0"/>
    <n v="0"/>
    <n v="0"/>
    <n v="38979.310299999997"/>
    <n v="38979.310299999997"/>
    <n v="16241.379300000001"/>
    <n v="1E-4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4-03-04T06:31:47"/>
    <x v="8"/>
    <x v="1"/>
  </r>
  <r>
    <s v="Design"/>
    <n v="609317"/>
    <s v=""/>
    <s v="CHELMSFORD- IMPROVEMENTS ON CHELMSFORD STREET (ROUTE 110)"/>
    <s v="4"/>
    <s v="AC, STIP"/>
    <s v=" "/>
    <x v="0"/>
    <x v="0"/>
    <s v="CHELMSFORD"/>
    <s v="Northern Middlesex"/>
    <x v="4"/>
    <s v="Roadway Reconstruction"/>
    <s v="Design"/>
    <s v="PRCApprove"/>
    <d v="2025-12-06T00:00:00"/>
    <s v="2026"/>
    <n v="0"/>
    <d v="2026-05-05T00:00:00"/>
    <d v="2026-07-04T00:00:00"/>
    <d v="2028-11-02T00:00:00"/>
    <n v="912"/>
    <s v="FEDERAL AID"/>
    <s v="FA - Surface Trans. Block Grant (STBG)"/>
    <s v="STBG"/>
    <n v="0.8"/>
    <n v="0"/>
    <n v="0"/>
    <n v="9086579.9749999996"/>
    <n v="0"/>
    <n v="9086579.9749999996"/>
    <n v="0"/>
    <n v="0"/>
    <n v="0"/>
    <n v="0"/>
    <n v="0"/>
    <n v="3759964.1275999998"/>
    <n v="3759964.1275999998"/>
    <n v="1566651.7198000001"/>
    <n v="0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4-03-04T06:31:47"/>
    <x v="8"/>
    <x v="0"/>
  </r>
  <r>
    <s v="Construction"/>
    <n v="609327"/>
    <s v="116348"/>
    <s v="DISTRICT 6- SCHEDULED &amp; EMERGENCY REPAIR &amp; MAINTENANCE OF HVAC SYSTEMS VARIOUS LOCATIONS"/>
    <s v="6"/>
    <s v="MHS, MHS MT, NFA MT, RE-AD, TOB"/>
    <s v=" "/>
    <x v="1"/>
    <x v="0"/>
    <s v="DISTRICT6"/>
    <s v="[District 6]"/>
    <x v="12"/>
    <s v="Facilities"/>
    <s v="Active"/>
    <s v=""/>
    <d v="2021-09-18T00:00:00"/>
    <s v="2021"/>
    <n v="1"/>
    <d v="2021-12-10T00:00:00"/>
    <d v="2022-02-08T00:00:00"/>
    <d v="2024-12-09T00:00:00"/>
    <n v="1095"/>
    <s v="100% STATE"/>
    <s v="NFA - Open Ended"/>
    <s v="NFA"/>
    <n v="0"/>
    <n v="314.99"/>
    <n v="0"/>
    <n v="18105.009999999998"/>
    <n v="0"/>
    <n v="18105.009999999998"/>
    <n v="15035.01"/>
    <n v="15350"/>
    <n v="15035.01"/>
    <n v="307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09327"/>
    <s v="116348"/>
    <s v="DISTRICT 6- SCHEDULED &amp; EMERGENCY REPAIR &amp; MAINTENANCE OF HVAC SYSTEMS VARIOUS LOCATIONS"/>
    <s v="6"/>
    <s v="MHS, MHS MT, NFA MT, RE-AD, TOB"/>
    <s v=" "/>
    <x v="1"/>
    <x v="0"/>
    <s v="DISTRICT6"/>
    <s v="[District 6]"/>
    <x v="12"/>
    <s v="Facilities"/>
    <s v="Active"/>
    <s v=""/>
    <d v="2021-09-18T00:00:00"/>
    <s v="2021"/>
    <n v="1"/>
    <d v="2021-12-10T00:00:00"/>
    <d v="2022-02-08T00:00:00"/>
    <d v="2024-12-09T00:00:00"/>
    <n v="1095"/>
    <s v="TURNPIKE MHS"/>
    <s v="Tolls - Metro. Hwy System (MHS) - Open Ended"/>
    <s v="NFA"/>
    <n v="0"/>
    <n v="140155.42000000001"/>
    <n v="0"/>
    <n v="99944.58"/>
    <n v="0"/>
    <n v="99944.58"/>
    <n v="59924.58"/>
    <n v="200080"/>
    <n v="59924.58"/>
    <n v="4002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09327"/>
    <s v="116348"/>
    <s v="DISTRICT 6- SCHEDULED &amp; EMERGENCY REPAIR &amp; MAINTENANCE OF HVAC SYSTEMS VARIOUS LOCATIONS"/>
    <s v="6"/>
    <s v="MHS, MHS MT, NFA MT, RE-AD, TOB"/>
    <s v=" "/>
    <x v="1"/>
    <x v="0"/>
    <s v="DISTRICT6"/>
    <s v="[District 6]"/>
    <x v="12"/>
    <s v="Facilities"/>
    <s v="Active"/>
    <s v=""/>
    <d v="2021-09-18T00:00:00"/>
    <s v="2021"/>
    <n v="1"/>
    <d v="2021-12-10T00:00:00"/>
    <d v="2022-02-08T00:00:00"/>
    <d v="2024-12-09T00:00:00"/>
    <n v="1095"/>
    <s v="TOBIN BRIDGE"/>
    <s v="Tolls - Tobin Bridge (Tobin) - Open Ended"/>
    <s v="NFA"/>
    <n v="0"/>
    <n v="0"/>
    <n v="0"/>
    <n v="6410"/>
    <n v="0"/>
    <n v="6410"/>
    <n v="5342"/>
    <n v="5342"/>
    <n v="5342"/>
    <n v="1068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09332"/>
    <s v="111721"/>
    <s v="DISTRICT 6- INSPECTION, TESTING, MAINTENANCE &amp; REPAIRS OF FIRE DETECTION SYSTEMS AT VARIOUS LOCATIONS"/>
    <s v="6"/>
    <s v="MHS MT, NFA MT"/>
    <s v=" "/>
    <x v="1"/>
    <x v="0"/>
    <s v="DISTRICT6"/>
    <s v="[District 6]"/>
    <x v="12"/>
    <s v="Facilities"/>
    <s v="Active"/>
    <s v=""/>
    <d v="2020-06-27T00:00:00"/>
    <s v="2020"/>
    <n v="1"/>
    <d v="2020-09-23T00:00:00"/>
    <d v="2020-11-22T00:00:00"/>
    <d v="2023-09-23T00:00:00"/>
    <n v="1095"/>
    <s v="100% STATE"/>
    <s v="NFA - Open Ended"/>
    <s v="NFA"/>
    <n v="0"/>
    <n v="7080"/>
    <n v="2400"/>
    <n v="63840"/>
    <n v="0"/>
    <n v="63840"/>
    <n v="63840"/>
    <n v="70920"/>
    <n v="6624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09332"/>
    <s v="111721"/>
    <s v="DISTRICT 6- INSPECTION, TESTING, MAINTENANCE &amp; REPAIRS OF FIRE DETECTION SYSTEMS AT VARIOUS LOCATIONS"/>
    <s v="6"/>
    <s v="MHS MT, NFA MT"/>
    <s v=" "/>
    <x v="1"/>
    <x v="0"/>
    <s v="DISTRICT6"/>
    <s v="[District 6]"/>
    <x v="12"/>
    <s v="Facilities"/>
    <s v="Active"/>
    <s v=""/>
    <d v="2020-06-27T00:00:00"/>
    <s v="2020"/>
    <n v="1"/>
    <d v="2020-09-23T00:00:00"/>
    <d v="2020-11-22T00:00:00"/>
    <d v="2023-09-23T00:00:00"/>
    <n v="1095"/>
    <s v="TURNPIKE MHS"/>
    <s v="Tolls - Metro. Hwy System (MHS) - Open Ended"/>
    <s v="NFA"/>
    <n v="0"/>
    <n v="1788158.97"/>
    <n v="203042.4"/>
    <n v="50891.03"/>
    <n v="0"/>
    <n v="50891.03"/>
    <n v="50891.03"/>
    <n v="1839050"/>
    <n v="253933.4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09332"/>
    <s v="111721"/>
    <s v="DISTRICT 6- INSPECTION, TESTING, MAINTENANCE &amp; REPAIRS OF FIRE DETECTION SYSTEMS AT VARIOUS LOCATIONS"/>
    <s v="6"/>
    <s v="MHS MT, NFA MT"/>
    <s v=" "/>
    <x v="1"/>
    <x v="0"/>
    <s v="DISTRICT6"/>
    <s v="[District 6]"/>
    <x v="12"/>
    <s v="Facilities"/>
    <s v="Active"/>
    <s v=""/>
    <d v="2020-06-27T00:00:00"/>
    <s v="2020"/>
    <n v="1"/>
    <d v="2020-09-23T00:00:00"/>
    <d v="2020-11-22T00:00:00"/>
    <d v="2023-09-23T00:00:00"/>
    <n v="1095"/>
    <s v="TOBIN BRIDGE"/>
    <s v="Tolls - Tobin Bridge (Tobin) - Open Ended"/>
    <s v="NFA"/>
    <n v="0"/>
    <n v="4320"/>
    <n v="960"/>
    <n v="40240"/>
    <n v="0"/>
    <n v="40240"/>
    <n v="40240"/>
    <n v="44560"/>
    <n v="4120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09339"/>
    <s v="124014"/>
    <s v="DISTRICT 6- COMMUNICATIONS UPGRADE ON I-93 (SB)"/>
    <s v="6"/>
    <s v="MHS"/>
    <s v=" "/>
    <x v="0"/>
    <x v="0"/>
    <s v="DISTRICT6"/>
    <s v="[District 6]"/>
    <x v="21"/>
    <s v="Other"/>
    <s v="Active"/>
    <s v=""/>
    <d v="2023-09-09T00:00:00"/>
    <s v="2023"/>
    <n v="1"/>
    <d v="2023-11-10T00:00:00"/>
    <d v="2024-01-09T00:00:00"/>
    <d v="2025-11-09T00:00:00"/>
    <n v="730"/>
    <s v="TURNPIKE MHS"/>
    <s v="Tolls - Metro. Hwy System (MHS) - Site Specific"/>
    <s v="NFA"/>
    <n v="0"/>
    <n v="0"/>
    <n v="0"/>
    <n v="3113936.28"/>
    <n v="3113936.28"/>
    <n v="3113936.28"/>
    <n v="260000"/>
    <n v="260000"/>
    <n v="260000"/>
    <n v="1560000"/>
    <n v="1293936.28"/>
    <n v="0"/>
    <n v="0"/>
    <n v="0"/>
    <n v="0"/>
    <n v="0"/>
    <n v="0"/>
    <s v="    "/>
    <s v="    "/>
    <s v="Yes"/>
    <s v=""/>
    <s v="MassDOT"/>
    <s v="HWY"/>
    <n v="1"/>
    <s v="No"/>
    <s v="Highway | Intelligent Transportation Systems"/>
    <s v="2 | Modernization"/>
    <s v="T057"/>
    <d v="2024-03-04T06:31:47"/>
    <x v="0"/>
    <x v="1"/>
  </r>
  <r>
    <s v="Complete"/>
    <n v="609341"/>
    <s v="111719"/>
    <s v="DISTRICT 6- MAINTENANCE OF MHS COMMUNICATIONS SYSTEMS AT VARIOUS LOCATIONS"/>
    <s v="6"/>
    <s v="MHS, MHS MT, TOB"/>
    <s v=" "/>
    <x v="0"/>
    <x v="0"/>
    <s v="DISTRICT6"/>
    <s v="[District 6]"/>
    <x v="21"/>
    <s v="Other"/>
    <s v="Substantially Complete"/>
    <s v=""/>
    <d v="2020-06-27T00:00:00"/>
    <s v="2020"/>
    <n v="1"/>
    <d v="2020-09-14T00:00:00"/>
    <d v="2020-11-13T00:00:00"/>
    <d v="2023-12-31T00:00:00"/>
    <n v="1203"/>
    <s v="TURNPIKE MHS"/>
    <s v="Tolls - Metro. Hwy System (MHS) - Open Ended"/>
    <s v="NFA"/>
    <n v="0"/>
    <n v="2018728.45"/>
    <n v="148773.45000000001"/>
    <n v="24143.55"/>
    <n v="0"/>
    <n v="24143.55"/>
    <n v="24143.55"/>
    <n v="2042872"/>
    <n v="17291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mplete"/>
    <n v="609341"/>
    <s v="111719"/>
    <s v="DISTRICT 6- MAINTENANCE OF MHS COMMUNICATIONS SYSTEMS AT VARIOUS LOCATIONS"/>
    <s v="6"/>
    <s v="MHS, MHS MT, TOB"/>
    <s v=" "/>
    <x v="0"/>
    <x v="0"/>
    <s v="DISTRICT6"/>
    <s v="[District 6]"/>
    <x v="21"/>
    <s v="Other"/>
    <s v="Substantially Complete"/>
    <s v=""/>
    <d v="2020-06-27T00:00:00"/>
    <s v="2020"/>
    <n v="1"/>
    <d v="2020-09-14T00:00:00"/>
    <d v="2020-11-13T00:00:00"/>
    <d v="2023-12-31T00:00:00"/>
    <n v="1203"/>
    <s v="TOBIN BRIDGE"/>
    <s v="Tolls - Tobin Bridge (Tobin) - Open Ended"/>
    <s v="NFA"/>
    <n v="0"/>
    <n v="25245.919999999998"/>
    <n v="0"/>
    <n v="21954.080000000002"/>
    <n v="0"/>
    <n v="21954.080000000002"/>
    <n v="21954.080000000002"/>
    <n v="47200"/>
    <n v="21954.0800000000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mplete"/>
    <n v="609344"/>
    <s v="110952"/>
    <s v="MEDFIELD- MILLIS- BRIDGE PRESERVATION, M-11-002, WEST STREET OVER THE CHARLES RIVER &amp; M-11-003, STATE 109 (MAIN STREET) OVER THE CHARLES RIVER"/>
    <s v="3"/>
    <s v="NFA MT"/>
    <s v=" "/>
    <x v="1"/>
    <x v="0"/>
    <s v="MEDFIELD - MILLIS"/>
    <s v="Boston Region"/>
    <x v="14"/>
    <s v=""/>
    <s v="Final"/>
    <s v=""/>
    <d v="2020-03-07T00:00:00"/>
    <s v="2020"/>
    <n v="1"/>
    <d v="2020-07-01T00:00:00"/>
    <d v="2020-08-30T00:00:00"/>
    <d v="2022-06-02T00:00:00"/>
    <n v="701"/>
    <s v="100% STATE"/>
    <s v="NFA - Site Specific"/>
    <s v="NFA"/>
    <n v="0"/>
    <n v="2269876.41"/>
    <n v="21.49"/>
    <n v="656574.68999999994"/>
    <n v="0"/>
    <n v="0"/>
    <n v="0"/>
    <n v="2269876.41"/>
    <n v="21.4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Procurement"/>
    <n v="609346"/>
    <s v="124530"/>
    <s v="BOSTON- TUNNEL LIGHTING REPLACEMENT FOR I-93 (NB/SB) RAMPS (CRC 17G)"/>
    <s v="6"/>
    <s v="CRC, PV-C"/>
    <s v=" "/>
    <x v="0"/>
    <x v="0"/>
    <s v="BOSTON"/>
    <s v="Boston Region"/>
    <x v="17"/>
    <s v="Other"/>
    <s v="Opened"/>
    <s v=""/>
    <d v="2023-11-04T00:00:00"/>
    <s v="2024"/>
    <n v="1"/>
    <d v="2024-04-12T00:00:00"/>
    <d v="2024-06-11T00:00:00"/>
    <d v="2028-10-18T00:00:00"/>
    <n v="1650"/>
    <s v="TURNPIKE MHS"/>
    <s v="Tolls - Metro. Hwy System (MHS) - Site Specific"/>
    <s v="NFA"/>
    <n v="0"/>
    <n v="0"/>
    <n v="0"/>
    <n v="35517099.1976"/>
    <n v="0"/>
    <n v="35517099.1976"/>
    <n v="670133.94709999999"/>
    <n v="670133.94709999999"/>
    <n v="670133.94709999999"/>
    <n v="8041607.3655000003"/>
    <n v="8041607.3655000003"/>
    <n v="8041607.3655000003"/>
    <n v="8041607.3655000003"/>
    <n v="2680535.7884999998"/>
    <n v="0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Procurement"/>
    <n v="609346"/>
    <s v="124530"/>
    <s v="BOSTON- TUNNEL LIGHTING REPLACEMENT FOR I-93 (NB/SB) RAMPS (CRC 17G)"/>
    <s v="6"/>
    <s v="CRC, PV-C"/>
    <s v=" "/>
    <x v="0"/>
    <x v="0"/>
    <s v="BOSTON"/>
    <s v="Boston Region"/>
    <x v="17"/>
    <s v="Other"/>
    <s v="Opened"/>
    <s v=""/>
    <d v="2023-11-04T00:00:00"/>
    <s v="2024"/>
    <n v="1"/>
    <d v="2024-04-12T00:00:00"/>
    <d v="2024-06-11T00:00:00"/>
    <d v="2028-10-18T00:00:00"/>
    <n v="1650"/>
    <s v="CARM/APP"/>
    <s v="Trust - CA/T Repair and Maint. (CARM)"/>
    <s v="TRUST"/>
    <n v="0"/>
    <n v="0"/>
    <n v="0"/>
    <n v="48805330.092"/>
    <n v="0"/>
    <n v="48805330.092200004"/>
    <n v="920855.28480000002"/>
    <n v="920855.28480000002"/>
    <n v="920855.28480000002"/>
    <n v="11050263.417099999"/>
    <n v="11050263.417099999"/>
    <n v="11050263.417099999"/>
    <n v="11050263.417099999"/>
    <n v="3683421.139"/>
    <n v="-2.0000000000000001E-4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mplete"/>
    <n v="609353"/>
    <s v="111120"/>
    <s v="DISTRICT 2- BRIDGE DECK &amp; JOINT REPAIRS AT VARIOUS LOCATIONS"/>
    <s v="2"/>
    <s v="NFA MT"/>
    <s v=" "/>
    <x v="1"/>
    <x v="0"/>
    <s v="DISTRICT2"/>
    <s v="[District 2]"/>
    <x v="36"/>
    <s v=""/>
    <s v="Substantially Complete"/>
    <s v=""/>
    <d v="2020-04-04T00:00:00"/>
    <s v="2020"/>
    <n v="1"/>
    <d v="2020-09-01T00:00:00"/>
    <d v="2020-10-31T00:00:00"/>
    <d v="2022-09-01T00:00:00"/>
    <n v="730"/>
    <s v="100% STATE"/>
    <s v="NFA - Open Ended"/>
    <s v="NFA"/>
    <n v="0"/>
    <n v="1192255.4099999999"/>
    <n v="20.69"/>
    <n v="6494.59"/>
    <n v="0"/>
    <n v="0"/>
    <n v="0"/>
    <n v="1192255.4099999999"/>
    <n v="20.6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9354"/>
    <s v="111080"/>
    <s v="DISTRICT 2- NON-ROUTINE AND EMERGENCY STRUCTURAL REPAIRS AT VARIOUS LOCATIONS"/>
    <s v="2"/>
    <s v="FED MT, NFA MT"/>
    <s v=" "/>
    <x v="1"/>
    <x v="1"/>
    <s v="DISTRICT2"/>
    <s v="[District 2]"/>
    <x v="30"/>
    <s v=""/>
    <s v="Substantially Complete"/>
    <s v=""/>
    <d v="2020-03-28T00:00:00"/>
    <s v="2020"/>
    <n v="1"/>
    <d v="2020-07-08T00:00:00"/>
    <d v="2020-09-06T00:00:00"/>
    <d v="2023-09-12T00:00:00"/>
    <n v="1161"/>
    <s v="100% STATE"/>
    <s v="NFA - Open Ended"/>
    <s v="NFA"/>
    <n v="0"/>
    <n v="2172185.65"/>
    <n v="100889.88"/>
    <n v="52184.35"/>
    <n v="0"/>
    <n v="52184.35"/>
    <n v="52184.35"/>
    <n v="2224370"/>
    <n v="153074.2300000000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9356"/>
    <s v="110954"/>
    <s v="DISTRICT 2- SUBSTRUCTURE REPAIRS AT VARIOUS LOCATIONS"/>
    <s v="2"/>
    <s v="NFA MT"/>
    <s v=" "/>
    <x v="1"/>
    <x v="0"/>
    <s v="DISTRICT2"/>
    <s v="[District 2]"/>
    <x v="30"/>
    <s v=""/>
    <s v="Substantially Complete"/>
    <s v=""/>
    <d v="2020-03-07T00:00:00"/>
    <s v="2020"/>
    <n v="1"/>
    <d v="2020-07-01T00:00:00"/>
    <d v="2020-08-30T00:00:00"/>
    <d v="2022-12-14T00:00:00"/>
    <n v="896"/>
    <s v="100% STATE"/>
    <s v="NFA - Open Ended"/>
    <s v="NFA"/>
    <n v="0"/>
    <n v="894923.15"/>
    <n v="77193.34"/>
    <n v="56265.85"/>
    <n v="0"/>
    <n v="0"/>
    <n v="0"/>
    <n v="894923.15"/>
    <n v="77193.3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9362"/>
    <s v="110616"/>
    <s v="DISTRICT 4- SCHEDULED AND EMERGENCY DRAINAGE REPAIR AND IMPROVEMENT AT VARIOUS LOCATIONS"/>
    <s v="4"/>
    <s v="FED MT, NFA MT, SC"/>
    <s v=" "/>
    <x v="1"/>
    <x v="1"/>
    <s v="DISTRICT4"/>
    <s v="[District 4]"/>
    <x v="23"/>
    <s v=""/>
    <s v="Full Beneficial Use"/>
    <s v=""/>
    <d v="2020-01-18T00:00:00"/>
    <s v="2020"/>
    <n v="1"/>
    <d v="2020-06-04T00:00:00"/>
    <d v="2020-08-03T00:00:00"/>
    <d v="2022-12-31T00:00:00"/>
    <n v="940"/>
    <s v="100% STATE"/>
    <s v="NFA - Open Ended"/>
    <s v="NFA"/>
    <n v="0"/>
    <n v="1063872.75"/>
    <n v="11773.46"/>
    <n v="331.25"/>
    <n v="0"/>
    <n v="0"/>
    <n v="0"/>
    <n v="1063872.75"/>
    <n v="11773.4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09364"/>
    <s v="113484"/>
    <s v="DISTRICT 4- PAVEMENT PRESERVATION AT VARIOUS LOCATIONS"/>
    <s v="4"/>
    <s v="NFA MT"/>
    <s v=" "/>
    <x v="1"/>
    <x v="0"/>
    <s v="DISTRICT4"/>
    <s v="[District 4]"/>
    <x v="37"/>
    <s v="Maintenance"/>
    <s v="Contractor Field Completion"/>
    <s v=""/>
    <d v="2020-11-14T00:00:00"/>
    <s v="2021"/>
    <n v="1"/>
    <d v="2021-02-16T00:00:00"/>
    <d v="2021-04-17T00:00:00"/>
    <d v="2023-02-16T00:00:00"/>
    <n v="730"/>
    <s v="100% STATE"/>
    <s v="NFA - Open Ended"/>
    <s v="NFA"/>
    <n v="0"/>
    <n v="1806923.29"/>
    <n v="0"/>
    <n v="0"/>
    <n v="0"/>
    <n v="0"/>
    <n v="0"/>
    <n v="1806923.2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mplete"/>
    <n v="609364"/>
    <s v="113484"/>
    <s v="DISTRICT 4- PAVEMENT PRESERVATION AT VARIOUS LOCATIONS"/>
    <s v="4"/>
    <s v="NFA MT"/>
    <s v=" "/>
    <x v="1"/>
    <x v="0"/>
    <s v="DISTRICT4"/>
    <s v="[District 4]"/>
    <x v="37"/>
    <s v="Maintenance"/>
    <s v="Contractor Field Completion"/>
    <s v=""/>
    <d v="2020-11-14T00:00:00"/>
    <s v="2021"/>
    <n v="1"/>
    <d v="2021-02-16T00:00:00"/>
    <d v="2021-04-17T00:00:00"/>
    <d v="2023-02-16T00:00:00"/>
    <n v="730"/>
    <s v="100% STATE"/>
    <s v="NFA - NHS Non-Interstate Paving"/>
    <s v="NFA"/>
    <n v="0"/>
    <n v="299943.13"/>
    <n v="0"/>
    <n v="0"/>
    <n v="0"/>
    <n v="0"/>
    <n v="0"/>
    <n v="299943.13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09378"/>
    <s v="111714"/>
    <s v="DISTRICT 4- EXPANSION OF ITS ROADWAY DEVICES FOR HIGHWAY OPERATIONS"/>
    <s v="4"/>
    <s v="ITS, STIP"/>
    <s v=" "/>
    <x v="0"/>
    <x v="0"/>
    <s v="DISTRICT4"/>
    <s v="[District 4]"/>
    <x v="21"/>
    <s v="Other"/>
    <s v="Active"/>
    <s v=""/>
    <d v="2020-06-27T00:00:00"/>
    <s v="2020"/>
    <n v="1"/>
    <d v="2020-08-24T00:00:00"/>
    <d v="2020-10-23T00:00:00"/>
    <d v="2026-07-18T00:00:00"/>
    <n v="2154"/>
    <s v="100% STATE"/>
    <s v="NFA - Open Ended"/>
    <s v="NFA"/>
    <n v="0"/>
    <n v="0"/>
    <n v="0"/>
    <n v="41000"/>
    <n v="12794.1203"/>
    <n v="41000"/>
    <n v="12794.1203"/>
    <n v="12794.1203"/>
    <n v="12794.1203"/>
    <n v="18205.879700000001"/>
    <n v="5000"/>
    <n v="500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09378"/>
    <s v="111714"/>
    <s v="DISTRICT 4- EXPANSION OF ITS ROADWAY DEVICES FOR HIGHWAY OPERATIONS"/>
    <s v="4"/>
    <s v="ITS, STIP"/>
    <s v=" "/>
    <x v="0"/>
    <x v="0"/>
    <s v="DISTRICT4"/>
    <s v="[District 4]"/>
    <x v="21"/>
    <s v="Other"/>
    <s v="Active"/>
    <s v=""/>
    <d v="2020-06-27T00:00:00"/>
    <s v="2020"/>
    <n v="1"/>
    <d v="2020-08-24T00:00:00"/>
    <d v="2020-10-23T00:00:00"/>
    <d v="2026-07-18T00:00:00"/>
    <n v="2154"/>
    <s v="FEDERAL AID"/>
    <s v="FA - Ntl. Hwy Perform. Prgm (NHPP) - NHS"/>
    <s v="NHPP"/>
    <n v="0.8"/>
    <n v="1617206.08"/>
    <n v="67433.490000000005"/>
    <n v="436288.92"/>
    <n v="241966.37969999999"/>
    <n v="436288.92"/>
    <n v="241966.37969999999"/>
    <n v="1859172.4597"/>
    <n v="309399.86969999998"/>
    <n v="184322.54029999999"/>
    <n v="5000"/>
    <n v="500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nstruction"/>
    <n v="609379"/>
    <s v="112792"/>
    <s v="DISTRICT 5- EXPANSION OF ITS ROADWAY DEVICES FOR HIGHWAY OPERATIONS"/>
    <s v="5"/>
    <s v="ITS, STIP"/>
    <s v=" "/>
    <x v="0"/>
    <x v="0"/>
    <s v="DISTRICT5"/>
    <s v="[District 5]"/>
    <x v="21"/>
    <s v="Other"/>
    <s v="Active"/>
    <s v=""/>
    <d v="2020-09-05T00:00:00"/>
    <s v="2020"/>
    <n v="1"/>
    <d v="2020-11-10T00:00:00"/>
    <d v="2021-01-09T00:00:00"/>
    <d v="2024-03-24T00:00:00"/>
    <n v="1230"/>
    <s v="100% STATE"/>
    <s v="NFA - Open Ended"/>
    <s v="NFA"/>
    <n v="0"/>
    <n v="0"/>
    <n v="0"/>
    <n v="54720"/>
    <n v="8598.0046999999995"/>
    <n v="8598.0046999999995"/>
    <n v="805.24300000000005"/>
    <n v="805.24300000000005"/>
    <n v="805.24300000000005"/>
    <n v="7700.8590000000004"/>
    <n v="52.515799999999999"/>
    <n v="39.386899999999997"/>
    <n v="0"/>
    <n v="0"/>
    <n v="46121.995300000002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09379"/>
    <s v="112792"/>
    <s v="DISTRICT 5- EXPANSION OF ITS ROADWAY DEVICES FOR HIGHWAY OPERATIONS"/>
    <s v="5"/>
    <s v="ITS, STIP"/>
    <s v=" "/>
    <x v="0"/>
    <x v="0"/>
    <s v="DISTRICT5"/>
    <s v="[District 5]"/>
    <x v="21"/>
    <s v="Other"/>
    <s v="Active"/>
    <s v=""/>
    <d v="2020-09-05T00:00:00"/>
    <s v="2020"/>
    <n v="1"/>
    <d v="2020-11-10T00:00:00"/>
    <d v="2021-01-09T00:00:00"/>
    <d v="2024-03-24T00:00:00"/>
    <n v="1230"/>
    <s v="FEDERAL AID"/>
    <s v="FA - Ntl. Hwy Perform. Prgm (NHPP) - NHS"/>
    <s v="NHPP"/>
    <n v="0.8"/>
    <n v="1314930.1399999999"/>
    <n v="632137.31000000006"/>
    <n v="1167123.06"/>
    <n v="973734.57530000003"/>
    <n v="973734.57530000003"/>
    <n v="91194.756999999998"/>
    <n v="1406124.8970000001"/>
    <n v="723332.06700000004"/>
    <n v="872131.72100000002"/>
    <n v="5947.4841999999999"/>
    <n v="4460.6130999999996"/>
    <n v="0"/>
    <n v="0"/>
    <n v="193388.4847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nstruction"/>
    <n v="609382"/>
    <s v="121498"/>
    <s v="DISTRICT 6- ADA RETROFITS AT VARIOUS LOCATIONS"/>
    <s v="6"/>
    <s v="NFA CIP"/>
    <s v=" "/>
    <x v="0"/>
    <x v="0"/>
    <s v="DISTRICT6"/>
    <s v="[District 6]"/>
    <x v="28"/>
    <s v=""/>
    <s v="Active"/>
    <s v=""/>
    <d v="2023-02-25T00:00:00"/>
    <s v="2023"/>
    <n v="1"/>
    <d v="2023-04-25T00:00:00"/>
    <d v="2023-06-24T00:00:00"/>
    <d v="2025-04-24T00:00:00"/>
    <n v="730"/>
    <s v="100% STATE"/>
    <s v="NFA - Site Specific"/>
    <s v="NFA"/>
    <n v="0"/>
    <n v="145515.29"/>
    <n v="145515.29"/>
    <n v="1304611.06"/>
    <n v="0"/>
    <n v="1304611.06"/>
    <n v="729484.71"/>
    <n v="875000"/>
    <n v="875000"/>
    <n v="575126.35"/>
    <n v="0"/>
    <n v="0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Construction"/>
    <n v="609383"/>
    <s v="124618"/>
    <s v="DISTRICT 5- ADA RETROFITS AT VARIOUS LOCATIONS"/>
    <s v="5"/>
    <s v="NFA CIP"/>
    <s v=" "/>
    <x v="0"/>
    <x v="0"/>
    <s v="DISTRICT5"/>
    <s v="[District 5]"/>
    <x v="28"/>
    <s v=""/>
    <s v="Active"/>
    <s v=""/>
    <d v="2023-11-11T00:00:00"/>
    <s v="2024"/>
    <n v="1"/>
    <d v="2023-12-29T00:00:00"/>
    <d v="2024-02-27T00:00:00"/>
    <d v="2025-04-02T00:00:00"/>
    <n v="460"/>
    <s v="100% STATE"/>
    <s v="NFA - Site Specific"/>
    <s v="NFA"/>
    <n v="0"/>
    <n v="0"/>
    <n v="0"/>
    <n v="2717545.26"/>
    <n v="2379961.1"/>
    <n v="2379961.1"/>
    <n v="884961.1"/>
    <n v="884961.1"/>
    <n v="884961.1"/>
    <n v="1495000"/>
    <n v="0"/>
    <n v="0"/>
    <n v="0"/>
    <n v="0"/>
    <n v="337584.16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Construction"/>
    <n v="609384"/>
    <s v="119807"/>
    <s v="DISTRICT 3- ADA REPAIRS AND IMPROVEMENTS AT VARIOUS LOCATIONS"/>
    <s v="3"/>
    <s v="BDBA, CRRSAA, STIP-AI"/>
    <s v=" "/>
    <x v="0"/>
    <x v="0"/>
    <s v="DISTRICT3"/>
    <s v="[District 3]"/>
    <x v="28"/>
    <s v=""/>
    <s v="Active"/>
    <s v=""/>
    <d v="2022-08-13T00:00:00"/>
    <s v="2022"/>
    <n v="1"/>
    <d v="2022-09-26T00:00:00"/>
    <d v="2022-11-25T00:00:00"/>
    <d v="2024-06-30T00:00:00"/>
    <n v="643"/>
    <s v="100% STATE"/>
    <s v="NFA - Site Specific"/>
    <s v="NFA"/>
    <n v="0"/>
    <n v="0"/>
    <n v="0"/>
    <n v="25000"/>
    <n v="19162.9084"/>
    <n v="19162.9084"/>
    <n v="13488.4601"/>
    <n v="13488.4601"/>
    <n v="13488.4601"/>
    <n v="5674.4483"/>
    <n v="0"/>
    <n v="0"/>
    <n v="0"/>
    <n v="0"/>
    <n v="5837.0915999999997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nstruction"/>
    <n v="609384"/>
    <s v="119807"/>
    <s v="DISTRICT 3- ADA REPAIRS AND IMPROVEMENTS AT VARIOUS LOCATIONS"/>
    <s v="3"/>
    <s v="BDBA, CRRSAA, STIP-AI"/>
    <s v=" "/>
    <x v="0"/>
    <x v="0"/>
    <s v="DISTRICT3"/>
    <s v="[District 3]"/>
    <x v="28"/>
    <s v=""/>
    <s v="Active"/>
    <s v=""/>
    <d v="2022-08-13T00:00:00"/>
    <s v="2022"/>
    <n v="1"/>
    <d v="2022-09-26T00:00:00"/>
    <d v="2022-11-25T00:00:00"/>
    <d v="2024-06-30T00:00:00"/>
    <n v="643"/>
    <s v="FEDERAL AID"/>
    <s v="FA - Coronavirus Response and Relief Supplemental Appropriations Act"/>
    <s v="FA"/>
    <n v="1"/>
    <n v="445045.16"/>
    <n v="365003.02"/>
    <n v="756686.61"/>
    <n v="561771.6716"/>
    <n v="561771.6716"/>
    <n v="395421.95990000002"/>
    <n v="840467.11990000005"/>
    <n v="760424.97990000003"/>
    <n v="166349.71170000001"/>
    <n v="0"/>
    <n v="0"/>
    <n v="0"/>
    <n v="0"/>
    <n v="194914.93840000001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Construction"/>
    <n v="609385"/>
    <s v="123650"/>
    <s v="HOLYOKE- SOUTHAMPTON- TEMPLETON- WALES- WARE- WEST BROOKFIELD- WESTFIELD- WINCHENDON- ADA RETROFITS"/>
    <s v="2"/>
    <s v="STIP"/>
    <s v=" "/>
    <x v="0"/>
    <x v="0"/>
    <s v="HOLYOKE - SOUTHAMPTON - TEMPLETON - WALES - WARE - WEST BROOKFIELD - WESTFIELD - WINCHENDON"/>
    <s v="Central Mass, Montachusett, Pioneer Valley"/>
    <x v="28"/>
    <s v=""/>
    <s v="Active"/>
    <s v=""/>
    <d v="2023-08-12T00:00:00"/>
    <s v="2023"/>
    <n v="1"/>
    <d v="2023-10-10T00:00:00"/>
    <d v="2023-12-09T00:00:00"/>
    <d v="2024-07-30T00:00:00"/>
    <n v="294"/>
    <s v="100% STATE"/>
    <s v="NFA - Site Specific"/>
    <s v="NFA"/>
    <n v="0"/>
    <n v="0"/>
    <n v="0"/>
    <n v="27137.5"/>
    <n v="183.20439999999999"/>
    <n v="27137.5"/>
    <n v="183.20439999999999"/>
    <n v="183.20439999999999"/>
    <n v="183.20439999999999"/>
    <n v="26954.295600000001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nstruction"/>
    <n v="609385"/>
    <s v="123650"/>
    <s v="HOLYOKE- SOUTHAMPTON- TEMPLETON- WALES- WARE- WEST BROOKFIELD- WESTFIELD- WINCHENDON- ADA RETROFITS"/>
    <s v="2"/>
    <s v="STIP"/>
    <s v=" "/>
    <x v="0"/>
    <x v="0"/>
    <s v="HOLYOKE - SOUTHAMPTON - TEMPLETON - WALES - WARE - WEST BROOKFIELD - WESTFIELD - WINCHENDON"/>
    <s v="Central Mass, Montachusett, Pioneer Valley"/>
    <x v="28"/>
    <s v=""/>
    <s v="Active"/>
    <s v=""/>
    <d v="2023-08-12T00:00:00"/>
    <s v="2023"/>
    <n v="1"/>
    <d v="2023-10-10T00:00:00"/>
    <d v="2023-12-09T00:00:00"/>
    <d v="2024-07-30T00:00:00"/>
    <n v="294"/>
    <s v="FEDERAL AID"/>
    <s v="FA - Trans. Alternative Prgm (TAP)"/>
    <s v="TAP"/>
    <n v="0.8"/>
    <n v="0"/>
    <n v="0"/>
    <n v="1548207.44"/>
    <n v="9816.7955999999995"/>
    <n v="1548207.44"/>
    <n v="9816.7955999999995"/>
    <n v="9816.7955999999995"/>
    <n v="9816.7955999999995"/>
    <n v="1538390.6444000001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Design"/>
    <n v="609386"/>
    <s v=""/>
    <s v="DISTRICT 1- ADA RETROFITS AT VARIOUS LOCATIONS"/>
    <s v="1"/>
    <s v="NFA CIP"/>
    <s v=" "/>
    <x v="0"/>
    <x v="0"/>
    <s v="DISTRICT1"/>
    <s v="[District 1]"/>
    <x v="28"/>
    <s v=""/>
    <s v="Design"/>
    <s v="FINAL"/>
    <d v="2024-03-30T00:00:00"/>
    <s v="2024"/>
    <n v="0"/>
    <d v="2024-08-27T00:00:00"/>
    <d v="2024-10-26T00:00:00"/>
    <d v="2025-08-27T00:00:00"/>
    <n v="365"/>
    <s v="100% STATE"/>
    <s v="NFA - Site Specific"/>
    <s v="NFA"/>
    <n v="0"/>
    <n v="0"/>
    <n v="0"/>
    <n v="3477078.0639999998"/>
    <n v="0"/>
    <n v="3477078.0639999998"/>
    <n v="0"/>
    <n v="0"/>
    <n v="0"/>
    <n v="2844882.0523999999"/>
    <n v="632196.01159999997"/>
    <n v="0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Construction"/>
    <n v="609387"/>
    <s v="123633"/>
    <s v="DISTRICT 4- ADA RETROFITS AT VARIOUS LOCATIONS"/>
    <s v="4"/>
    <s v="NFA CIP"/>
    <s v=" "/>
    <x v="0"/>
    <x v="0"/>
    <s v="DISTRICT4"/>
    <s v="[District 4]"/>
    <x v="28"/>
    <s v=""/>
    <s v="Active"/>
    <s v=""/>
    <d v="2023-08-12T00:00:00"/>
    <s v="2023"/>
    <n v="1"/>
    <d v="2023-10-24T00:00:00"/>
    <d v="2023-12-23T00:00:00"/>
    <d v="2025-10-02T00:00:00"/>
    <n v="709"/>
    <s v="100% STATE"/>
    <s v="NFA - Site Specific"/>
    <s v="NFA"/>
    <n v="0"/>
    <n v="0"/>
    <n v="0"/>
    <n v="3316743.35"/>
    <n v="2515000"/>
    <n v="2515000"/>
    <n v="330000"/>
    <n v="330000"/>
    <n v="330000"/>
    <n v="1315000"/>
    <n v="870000"/>
    <n v="0"/>
    <n v="0"/>
    <n v="0"/>
    <n v="801743.35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Complete"/>
    <n v="609392"/>
    <s v="119987"/>
    <s v="ROWLEY- SAFETY IMPROVEMENTS AT ROUTE 1, CENTRAL AND GLEN STREETS "/>
    <s v="4"/>
    <s v="STIP-AI"/>
    <s v=" "/>
    <x v="0"/>
    <x v="0"/>
    <s v="ROWLEY"/>
    <s v="Merrimack Valley"/>
    <x v="11"/>
    <s v="Intersection &amp; Safety"/>
    <s v="Full Beneficial Use"/>
    <s v=""/>
    <d v="2022-08-20T00:00:00"/>
    <s v="2022"/>
    <n v="1"/>
    <d v="2022-10-07T00:00:00"/>
    <d v="2022-12-06T00:00:00"/>
    <d v="2023-10-01T00:00:00"/>
    <n v="359"/>
    <s v="FEDERAL AID"/>
    <s v="FA - Hwy Safety Improvement Prgm (HSIP)"/>
    <s v="HSIP"/>
    <n v="0.9"/>
    <n v="1276245.6000000001"/>
    <n v="642284.46"/>
    <n v="256016.49"/>
    <n v="85000"/>
    <n v="85000"/>
    <n v="85000"/>
    <n v="1361245.6"/>
    <n v="727284.46"/>
    <n v="0"/>
    <n v="0"/>
    <n v="0"/>
    <n v="0"/>
    <n v="0"/>
    <n v="171016.49"/>
    <n v="0"/>
    <n v="0"/>
    <s v="    "/>
    <s v="    "/>
    <s v="Yes"/>
    <s v="34.5"/>
    <s v="MassDOT"/>
    <s v="HWY"/>
    <n v="2"/>
    <s v="No"/>
    <s v="Highway | Intersection Improvements"/>
    <s v="2 | Modernization"/>
    <s v="T056"/>
    <d v="2024-03-04T06:31:47"/>
    <x v="6"/>
    <x v="0"/>
  </r>
  <r>
    <s v="Complete"/>
    <n v="609392"/>
    <s v="119987"/>
    <s v="ROWLEY- SAFETY IMPROVEMENTS AT ROUTE 1, CENTRAL AND GLEN STREETS "/>
    <s v="4"/>
    <s v="STIP-AI"/>
    <s v=" "/>
    <x v="0"/>
    <x v="0"/>
    <s v="ROWLEY"/>
    <s v="Merrimack Valley"/>
    <x v="11"/>
    <s v="Intersection &amp; Safety"/>
    <s v="Full Beneficial Use"/>
    <s v=""/>
    <d v="2022-08-20T00:00:00"/>
    <s v="2022"/>
    <n v="1"/>
    <d v="2022-10-07T00:00:00"/>
    <d v="2022-12-06T00:00:00"/>
    <d v="2023-10-01T00:00:00"/>
    <n v="359"/>
    <s v="100% STATE"/>
    <s v="NFA - Site Specific"/>
    <s v="NFA"/>
    <n v="0"/>
    <n v="3176.25"/>
    <n v="2936.25"/>
    <n v="19811.21"/>
    <n v="0"/>
    <n v="19811.21"/>
    <n v="19811.21"/>
    <n v="22987.46"/>
    <n v="22747.46"/>
    <n v="0"/>
    <n v="0"/>
    <n v="0"/>
    <n v="0"/>
    <n v="0"/>
    <n v="0"/>
    <n v="0"/>
    <n v="0"/>
    <s v="    "/>
    <s v="    "/>
    <s v="Yes"/>
    <s v="34.5"/>
    <s v="MassDOT"/>
    <s v="HWY"/>
    <n v="2"/>
    <s v="No"/>
    <s v="Highway | Intersection Improvements"/>
    <s v="2 | Modernization"/>
    <s v="T056"/>
    <d v="2024-03-04T06:31:47"/>
    <x v="6"/>
    <x v="1"/>
  </r>
  <r>
    <s v="Design"/>
    <n v="609394"/>
    <s v=""/>
    <s v="ADAMS- CHESHIRE- PAVEMENT PRESERVATION AND RELATED WORK ON ROUTE 8"/>
    <s v="1"/>
    <s v="STIP"/>
    <s v=" "/>
    <x v="0"/>
    <x v="0"/>
    <s v="ADAMS - CHESHIRE"/>
    <s v="Berkshire Region"/>
    <x v="22"/>
    <s v=""/>
    <s v="Design"/>
    <s v="PRCApprove"/>
    <d v="2027-01-23T00:00:00"/>
    <s v="2027"/>
    <n v="0"/>
    <d v="2027-06-22T00:00:00"/>
    <d v="2027-08-21T00:00:00"/>
    <d v="2028-12-20T00:00:00"/>
    <n v="547"/>
    <s v="100% STATE"/>
    <s v="NFA - Site Specific"/>
    <s v="NFA"/>
    <n v="0"/>
    <n v="0"/>
    <n v="0"/>
    <n v="126000"/>
    <n v="0"/>
    <n v="126000"/>
    <n v="0"/>
    <n v="0"/>
    <n v="0"/>
    <n v="0"/>
    <n v="0"/>
    <n v="0"/>
    <n v="81529.411800000002"/>
    <n v="44470.588199999998"/>
    <n v="0"/>
    <n v="0"/>
    <n v="0"/>
    <s v="    "/>
    <s v="    "/>
    <s v="No"/>
    <s v=""/>
    <s v="MassDOT"/>
    <s v="HWY"/>
    <n v="2"/>
    <s v="No"/>
    <s v="Highway | Non-Interstate Pavement"/>
    <s v="1 | Reliability"/>
    <s v="T069"/>
    <d v="2024-03-04T06:31:47"/>
    <x v="9"/>
    <x v="1"/>
  </r>
  <r>
    <s v="Design"/>
    <n v="609394"/>
    <s v=""/>
    <s v="ADAMS- CHESHIRE- PAVEMENT PRESERVATION AND RELATED WORK ON ROUTE 8"/>
    <s v="1"/>
    <s v="STIP"/>
    <s v=" "/>
    <x v="0"/>
    <x v="0"/>
    <s v="ADAMS - CHESHIRE"/>
    <s v="Berkshire Region"/>
    <x v="22"/>
    <s v=""/>
    <s v="Design"/>
    <s v="PRCApprove"/>
    <d v="2027-01-23T00:00:00"/>
    <s v="2027"/>
    <n v="0"/>
    <d v="2027-06-22T00:00:00"/>
    <d v="2027-08-21T00:00:00"/>
    <d v="2028-12-20T00:00:00"/>
    <n v="547"/>
    <s v="FEDERAL AID"/>
    <s v="FA - Ntl. Hwy Perform. Prgm (NHPP) - NHS"/>
    <s v="NHPP"/>
    <n v="0.8"/>
    <n v="0"/>
    <n v="0"/>
    <n v="11233120"/>
    <n v="0"/>
    <n v="11233120"/>
    <n v="0"/>
    <n v="0"/>
    <n v="0"/>
    <n v="0"/>
    <n v="0"/>
    <n v="0"/>
    <n v="7268489.4117999999"/>
    <n v="3964630.5882000001"/>
    <n v="0"/>
    <n v="0"/>
    <n v="0"/>
    <s v="    "/>
    <s v="    "/>
    <s v="No"/>
    <s v=""/>
    <s v="MassDOT"/>
    <s v="HWY"/>
    <n v="2"/>
    <s v="No"/>
    <s v="Highway | Non-Interstate Pavement"/>
    <s v="1 | Reliability"/>
    <s v="T069"/>
    <d v="2024-03-04T06:31:47"/>
    <x v="9"/>
    <x v="0"/>
  </r>
  <r>
    <s v="Complete"/>
    <n v="609395"/>
    <s v="111373"/>
    <s v="BELCHERTOWN- WARE- PAVEMENT PRESERVATION AND RELATED WORK ON ROUTE 9"/>
    <s v="2"/>
    <s v="NFA NHS"/>
    <s v=" "/>
    <x v="0"/>
    <x v="0"/>
    <s v="BELCHERTOWN - WARE"/>
    <s v="Pioneer Valley"/>
    <x v="22"/>
    <s v=""/>
    <s v="Substantially Complete"/>
    <s v=""/>
    <d v="2020-05-16T00:00:00"/>
    <s v="2020"/>
    <n v="1"/>
    <d v="2020-08-25T00:00:00"/>
    <d v="2020-10-24T00:00:00"/>
    <d v="2023-05-12T00:00:00"/>
    <n v="990"/>
    <s v="100% STATE"/>
    <s v="NFA - NHS Non-Interstate Paving"/>
    <s v="NFA"/>
    <n v="0"/>
    <n v="3268931.62"/>
    <n v="0"/>
    <n v="708847.89"/>
    <n v="0"/>
    <n v="0"/>
    <n v="0"/>
    <n v="3268931.62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3"/>
    <x v="1"/>
  </r>
  <r>
    <s v="Construction"/>
    <n v="609398"/>
    <s v="124527"/>
    <s v="ERVING- RESURFACING AND RELATED WORK ON ROUTE 2"/>
    <s v="2"/>
    <s v="IM, PODI, STIP"/>
    <s v=" "/>
    <x v="0"/>
    <x v="0"/>
    <s v="ERVING"/>
    <s v="Franklin Region"/>
    <x v="22"/>
    <s v=""/>
    <s v="Active"/>
    <s v=""/>
    <d v="2023-11-04T00:00:00"/>
    <s v="2024"/>
    <n v="1"/>
    <d v="2023-12-26T00:00:00"/>
    <d v="2024-02-24T00:00:00"/>
    <d v="2024-10-23T00:00:00"/>
    <n v="302"/>
    <s v="100% STATE"/>
    <s v="NFA - Site Specific"/>
    <s v="NFA"/>
    <n v="0"/>
    <n v="0"/>
    <n v="0"/>
    <n v="95463"/>
    <n v="0"/>
    <n v="95463"/>
    <n v="52000"/>
    <n v="52000"/>
    <n v="52000"/>
    <n v="43463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5"/>
    <x v="1"/>
  </r>
  <r>
    <s v="Construction"/>
    <n v="609398"/>
    <s v="124527"/>
    <s v="ERVING- RESURFACING AND RELATED WORK ON ROUTE 2"/>
    <s v="2"/>
    <s v="IM, PODI, STIP"/>
    <s v=" "/>
    <x v="0"/>
    <x v="0"/>
    <s v="ERVING"/>
    <s v="Franklin Region"/>
    <x v="22"/>
    <s v=""/>
    <s v="Active"/>
    <s v=""/>
    <d v="2023-11-04T00:00:00"/>
    <s v="2024"/>
    <n v="1"/>
    <d v="2023-12-26T00:00:00"/>
    <d v="2024-02-24T00:00:00"/>
    <d v="2024-10-23T00:00:00"/>
    <n v="302"/>
    <s v="FEDERAL AID"/>
    <s v="FA - Ntl. Hwy Perform. Prgm (NHPP) - NHS"/>
    <s v="NHPP"/>
    <n v="0.8"/>
    <n v="0"/>
    <n v="0"/>
    <n v="2560781.39"/>
    <n v="0"/>
    <n v="2560781.39"/>
    <n v="1383000"/>
    <n v="1383000"/>
    <n v="1383000"/>
    <n v="1177781.3899999999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5"/>
    <x v="0"/>
  </r>
  <r>
    <s v="Design"/>
    <n v="609399"/>
    <s v=""/>
    <s v="RANDOLPH- RESURFACING AND RELATED WORK ON ROUTE 28"/>
    <s v="6"/>
    <s v="IM, STIP"/>
    <s v=" "/>
    <x v="0"/>
    <x v="0"/>
    <s v="RANDOLPH"/>
    <s v="Boston Region"/>
    <x v="22"/>
    <s v=""/>
    <s v="Design"/>
    <s v="PRCApprove"/>
    <d v="2025-02-22T00:00:00"/>
    <s v="2025"/>
    <n v="0"/>
    <d v="2025-07-22T00:00:00"/>
    <d v="2025-09-20T00:00:00"/>
    <d v="2027-01-20T00:00:00"/>
    <n v="547"/>
    <s v="FEDERAL AID"/>
    <s v="FA - Other Federal Aid"/>
    <s v="FA"/>
    <n v="0.8"/>
    <n v="0"/>
    <n v="0"/>
    <n v="535920"/>
    <n v="0"/>
    <n v="535920"/>
    <n v="0"/>
    <n v="0"/>
    <n v="0"/>
    <n v="0"/>
    <n v="315247.0588"/>
    <n v="220672.9412"/>
    <n v="0"/>
    <n v="0"/>
    <n v="0"/>
    <n v="0"/>
    <n v="0"/>
    <s v="    "/>
    <s v="    "/>
    <s v="Yes"/>
    <s v="38"/>
    <s v="MassDOT"/>
    <s v="HWY"/>
    <n v="3"/>
    <s v="No"/>
    <s v="Highway | Non-Interstate Pavement"/>
    <s v="1 | Reliability"/>
    <s v="T069"/>
    <d v="2024-03-04T06:31:47"/>
    <x v="1"/>
    <x v="0"/>
  </r>
  <r>
    <s v="Design"/>
    <n v="609399"/>
    <s v=""/>
    <s v="RANDOLPH- RESURFACING AND RELATED WORK ON ROUTE 28"/>
    <s v="6"/>
    <s v="IM, STIP"/>
    <s v=" "/>
    <x v="0"/>
    <x v="0"/>
    <s v="RANDOLPH"/>
    <s v="Boston Region"/>
    <x v="22"/>
    <s v=""/>
    <s v="Design"/>
    <s v="PRCApprove"/>
    <d v="2025-02-22T00:00:00"/>
    <s v="2025"/>
    <n v="0"/>
    <d v="2025-07-22T00:00:00"/>
    <d v="2025-09-20T00:00:00"/>
    <d v="2027-01-20T00:00:00"/>
    <n v="547"/>
    <s v="100% STATE"/>
    <s v="NFA - Site Specific"/>
    <s v="NFA"/>
    <n v="0"/>
    <n v="0"/>
    <n v="0"/>
    <n v="90200"/>
    <n v="0"/>
    <n v="90200"/>
    <n v="0"/>
    <n v="0"/>
    <n v="0"/>
    <n v="0"/>
    <n v="53058.823499999999"/>
    <n v="37141.176500000001"/>
    <n v="0"/>
    <n v="0"/>
    <n v="0"/>
    <n v="0"/>
    <n v="0"/>
    <s v="    "/>
    <s v="    "/>
    <s v="Yes"/>
    <s v="38"/>
    <s v="MassDOT"/>
    <s v="HWY"/>
    <n v="3"/>
    <s v="No"/>
    <s v="Highway | Non-Interstate Pavement"/>
    <s v="1 | Reliability"/>
    <s v="T069"/>
    <d v="2024-03-04T06:31:47"/>
    <x v="1"/>
    <x v="1"/>
  </r>
  <r>
    <s v="Design"/>
    <n v="609399"/>
    <s v=""/>
    <s v="RANDOLPH- RESURFACING AND RELATED WORK ON ROUTE 28"/>
    <s v="6"/>
    <s v="IM, STIP"/>
    <s v=" "/>
    <x v="0"/>
    <x v="0"/>
    <s v="RANDOLPH"/>
    <s v="Boston Region"/>
    <x v="22"/>
    <s v=""/>
    <s v="Design"/>
    <s v="PRCApprove"/>
    <d v="2025-02-22T00:00:00"/>
    <s v="2025"/>
    <n v="0"/>
    <d v="2025-07-22T00:00:00"/>
    <d v="2025-09-20T00:00:00"/>
    <d v="2027-01-20T00:00:00"/>
    <n v="547"/>
    <s v="FEDERAL AID"/>
    <s v="FA - Ntl. Hwy Perform. Prgm (NHPP) - NHS"/>
    <s v="NHPP"/>
    <n v="0.8"/>
    <n v="0"/>
    <n v="0"/>
    <n v="7566368"/>
    <n v="0"/>
    <n v="7566368"/>
    <n v="0"/>
    <n v="0"/>
    <n v="0"/>
    <n v="0"/>
    <n v="4450804.7059000004"/>
    <n v="3115563.2941000001"/>
    <n v="0"/>
    <n v="0"/>
    <n v="0"/>
    <n v="0"/>
    <n v="0"/>
    <s v="    "/>
    <s v="    "/>
    <s v="Yes"/>
    <s v="38"/>
    <s v="MassDOT"/>
    <s v="HWY"/>
    <n v="3"/>
    <s v="No"/>
    <s v="Highway | Non-Interstate Pavement"/>
    <s v="1 | Reliability"/>
    <s v="T069"/>
    <d v="2024-03-04T06:31:47"/>
    <x v="1"/>
    <x v="0"/>
  </r>
  <r>
    <s v="Design"/>
    <n v="609402"/>
    <s v=""/>
    <s v="FRAMINGHAM- NATICK- RESURFACING AND RELATED WORK ON ROUTE 9"/>
    <s v="3"/>
    <s v="NHS, STIP"/>
    <s v=" "/>
    <x v="0"/>
    <x v="0"/>
    <s v="FRAMINGHAM - NATICK - WELLESLEY"/>
    <s v="Boston Region"/>
    <x v="4"/>
    <s v="Roadway Reconstruction"/>
    <s v="Design"/>
    <s v="PRCApprove"/>
    <d v="2027-12-11T00:00:00"/>
    <s v="2028"/>
    <n v="0"/>
    <d v="2028-05-09T00:00:00"/>
    <d v="2028-07-08T00:00:00"/>
    <d v="2030-05-09T00:00:00"/>
    <n v="730"/>
    <s v="100% STATE"/>
    <s v="NFA - Site Specific"/>
    <s v="NFA"/>
    <n v="0"/>
    <n v="0"/>
    <n v="0"/>
    <n v="296000"/>
    <n v="0"/>
    <n v="154434.78260000001"/>
    <n v="0"/>
    <n v="0"/>
    <n v="0"/>
    <n v="0"/>
    <n v="0"/>
    <n v="0"/>
    <n v="0"/>
    <n v="154434.78260000001"/>
    <n v="141565.21739999999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1"/>
  </r>
  <r>
    <s v="Design"/>
    <n v="609402"/>
    <s v=""/>
    <s v="FRAMINGHAM- NATICK- RESURFACING AND RELATED WORK ON ROUTE 9"/>
    <s v="3"/>
    <s v="NHS, STIP"/>
    <s v=" "/>
    <x v="0"/>
    <x v="0"/>
    <s v="FRAMINGHAM - NATICK - WELLESLEY"/>
    <s v="Boston Region"/>
    <x v="4"/>
    <s v="Roadway Reconstruction"/>
    <s v="Design"/>
    <s v="PRCApprove"/>
    <d v="2027-12-11T00:00:00"/>
    <s v="2028"/>
    <n v="0"/>
    <d v="2028-05-09T00:00:00"/>
    <d v="2028-07-08T00:00:00"/>
    <d v="2030-05-09T00:00:00"/>
    <n v="730"/>
    <s v="FEDERAL AID"/>
    <s v="FA - Ntl. Hwy Perform. Prgm (NHPP) - NHS"/>
    <s v="NHPP"/>
    <n v="0.8"/>
    <n v="0"/>
    <n v="0"/>
    <n v="50582000"/>
    <n v="0"/>
    <n v="26390608.695700001"/>
    <n v="0"/>
    <n v="0"/>
    <n v="0"/>
    <n v="0"/>
    <n v="0"/>
    <n v="0"/>
    <n v="0"/>
    <n v="26390608.695700001"/>
    <n v="24191391.304299999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0"/>
  </r>
  <r>
    <s v="Design"/>
    <n v="609409"/>
    <s v=""/>
    <s v="SPRINGFIELD- BRIDGE REPLACEMENT, S-24-016, ARMORY STREET OVER CSX MAINLINE &amp; S-24-026, ARMORY STREET OVER ABANDONED CSX"/>
    <s v="2"/>
    <s v="BR ON, PODI, STIP"/>
    <s v=" "/>
    <x v="0"/>
    <x v="0"/>
    <s v="SPRINGFIELD"/>
    <s v="Pioneer Valley"/>
    <x v="1"/>
    <s v="Bridge Repair &amp; Replacement"/>
    <s v="Design"/>
    <s v="25C"/>
    <d v="2024-12-14T00:00:00"/>
    <s v="2025"/>
    <n v="0"/>
    <d v="2025-05-13T00:00:00"/>
    <d v="2025-07-12T00:00:00"/>
    <d v="2027-11-19T00:00:00"/>
    <n v="920"/>
    <s v="100% STATE"/>
    <s v="NFA - Site Specific"/>
    <s v="NFA"/>
    <n v="0"/>
    <n v="0"/>
    <n v="0"/>
    <n v="450000"/>
    <n v="0"/>
    <n v="450000.0001"/>
    <n v="0"/>
    <n v="0"/>
    <n v="0"/>
    <n v="0"/>
    <n v="186206.89660000001"/>
    <n v="186206.89660000001"/>
    <n v="77586.206900000005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09409"/>
    <s v=""/>
    <s v="SPRINGFIELD- BRIDGE REPLACEMENT, S-24-016, ARMORY STREET OVER CSX MAINLINE &amp; S-24-026, ARMORY STREET OVER ABANDONED CSX"/>
    <s v="2"/>
    <s v="BR ON, PODI, STIP"/>
    <s v=" "/>
    <x v="0"/>
    <x v="0"/>
    <s v="SPRINGFIELD"/>
    <s v="Pioneer Valley"/>
    <x v="1"/>
    <s v="Bridge Repair &amp; Replacement"/>
    <s v="Design"/>
    <s v="25C"/>
    <d v="2024-12-14T00:00:00"/>
    <s v="2025"/>
    <n v="0"/>
    <d v="2025-05-13T00:00:00"/>
    <d v="2025-07-12T00:00:00"/>
    <d v="2027-11-19T00:00:00"/>
    <n v="920"/>
    <s v="FEDERAL AID"/>
    <s v="FA - Hwy Infrast. Prgm (HIPBR) - Bridge"/>
    <s v="HIP"/>
    <n v="0.8"/>
    <n v="0"/>
    <n v="0"/>
    <n v="41044371.82"/>
    <n v="0"/>
    <n v="41044371.82"/>
    <n v="0"/>
    <n v="0"/>
    <n v="0"/>
    <n v="0"/>
    <n v="16983877.9945"/>
    <n v="16983877.9945"/>
    <n v="7076615.831000000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Design"/>
    <n v="609410"/>
    <s v=""/>
    <s v="BROCKTON- INTERSECTION IMPROVEMENTS AND RELATED WORK AT CENTRE STREET (ROUTE 123), CARY STREET AND LYMAN STREET"/>
    <s v="5"/>
    <s v="PODI, STIP"/>
    <s v=" "/>
    <x v="0"/>
    <x v="0"/>
    <s v="BROCKTON"/>
    <s v="Old Colony"/>
    <x v="11"/>
    <s v="Intersection &amp; Safety"/>
    <s v="Design"/>
    <s v="FINAL"/>
    <d v="2024-06-29T00:00:00"/>
    <s v="2024"/>
    <n v="0"/>
    <d v="2024-11-26T00:00:00"/>
    <d v="2025-01-25T00:00:00"/>
    <d v="2027-05-29T00:00:00"/>
    <n v="914"/>
    <s v="FEDERAL AID"/>
    <s v="FA - Hwy Safety Improvement Prgm (HSIP)"/>
    <s v="HSIP"/>
    <n v="0.9"/>
    <n v="0"/>
    <n v="0"/>
    <n v="2826927.8568000002"/>
    <n v="0"/>
    <n v="2826927.8568000002"/>
    <n v="0"/>
    <n v="0"/>
    <n v="0"/>
    <n v="584881.62549999997"/>
    <n v="1169763.2511"/>
    <n v="1072282.9802000001"/>
    <n v="0"/>
    <n v="0"/>
    <n v="0"/>
    <n v="0"/>
    <n v="0"/>
    <s v="    "/>
    <s v="    "/>
    <s v="Yes"/>
    <s v="61.5"/>
    <s v="MassDOT"/>
    <s v="HWY"/>
    <n v="2"/>
    <s v="No"/>
    <s v="Highway | Intersection Improvements"/>
    <s v="2 | Modernization"/>
    <s v="T056"/>
    <d v="2024-03-04T06:31:47"/>
    <x v="4"/>
    <x v="0"/>
  </r>
  <r>
    <s v="Design"/>
    <n v="609410"/>
    <s v=""/>
    <s v="BROCKTON- INTERSECTION IMPROVEMENTS AND RELATED WORK AT CENTRE STREET (ROUTE 123), CARY STREET AND LYMAN STREET"/>
    <s v="5"/>
    <s v="PODI, STIP"/>
    <s v=" "/>
    <x v="0"/>
    <x v="0"/>
    <s v="BROCKTON"/>
    <s v="Old Colony"/>
    <x v="11"/>
    <s v="Intersection &amp; Safety"/>
    <s v="Design"/>
    <s v="FINAL"/>
    <d v="2024-06-29T00:00:00"/>
    <s v="2024"/>
    <n v="0"/>
    <d v="2024-11-26T00:00:00"/>
    <d v="2025-01-25T00:00:00"/>
    <d v="2027-05-29T00:00:00"/>
    <n v="914"/>
    <s v="100% STATE"/>
    <s v="NFA - Site Specific"/>
    <s v="NFA"/>
    <n v="0"/>
    <n v="0"/>
    <n v="0"/>
    <n v="24600"/>
    <n v="0"/>
    <n v="24600"/>
    <n v="0"/>
    <n v="0"/>
    <n v="0"/>
    <n v="5089.6552000000001"/>
    <n v="10179.310299999999"/>
    <n v="9331.0344999999998"/>
    <n v="0"/>
    <n v="0"/>
    <n v="0"/>
    <n v="0"/>
    <n v="0"/>
    <s v="    "/>
    <s v="    "/>
    <s v="Yes"/>
    <s v="61.5"/>
    <s v="MassDOT"/>
    <s v="HWY"/>
    <n v="2"/>
    <s v="No"/>
    <s v="Highway | Intersection Improvements"/>
    <s v="2 | Modernization"/>
    <s v="T056"/>
    <d v="2024-03-04T06:31:47"/>
    <x v="4"/>
    <x v="1"/>
  </r>
  <r>
    <s v="Design"/>
    <n v="609411"/>
    <s v=""/>
    <s v="FITCHBURG- LEOMINSTER- TWIN CITIES RAIL TRAIL CONSTRUCTION (PHASE II)"/>
    <s v="3"/>
    <s v="H-Risk, PODI, STIP"/>
    <s v=" "/>
    <x v="0"/>
    <x v="0"/>
    <s v="FITCHBURG - LEOMINSTER"/>
    <s v="Montachusett"/>
    <x v="6"/>
    <s v="Bikeways"/>
    <s v="Design"/>
    <s v="100C"/>
    <d v="2024-08-17T00:00:00"/>
    <s v="2024"/>
    <n v="0"/>
    <d v="2025-01-14T00:00:00"/>
    <d v="2025-03-15T00:00:00"/>
    <d v="2027-12-30T00:00:00"/>
    <n v="1080"/>
    <s v="FEDERAL AID"/>
    <s v="FA - Congestion Mitigation/Air Quality (CMAQ)"/>
    <s v="CMQ"/>
    <n v="0.8"/>
    <n v="0"/>
    <n v="0"/>
    <n v="29694842.583999999"/>
    <n v="0"/>
    <n v="29694842.583999999"/>
    <n v="0"/>
    <n v="0"/>
    <n v="0"/>
    <n v="3493510.8922000001"/>
    <n v="10480532.6767"/>
    <n v="10480532.6767"/>
    <n v="5240266.3383999998"/>
    <n v="0"/>
    <n v="0"/>
    <n v="0"/>
    <n v="0"/>
    <s v="    "/>
    <s v="    "/>
    <s v="Yes"/>
    <s v="43.5"/>
    <s v="Other"/>
    <s v="HWY"/>
    <n v="2"/>
    <s v="No"/>
    <s v="Highway | Bicycle and Pedestrian"/>
    <s v="3 | Expansion"/>
    <s v="T061"/>
    <d v="2024-03-04T06:31:47"/>
    <x v="10"/>
    <x v="0"/>
  </r>
  <r>
    <s v="Design"/>
    <n v="609411"/>
    <s v=""/>
    <s v="FITCHBURG- LEOMINSTER- TWIN CITIES RAIL TRAIL CONSTRUCTION (PHASE II)"/>
    <s v="3"/>
    <s v="H-Risk, PODI, STIP"/>
    <s v=" "/>
    <x v="0"/>
    <x v="0"/>
    <s v="FITCHBURG - LEOMINSTER"/>
    <s v="Montachusett"/>
    <x v="6"/>
    <s v="Bikeways"/>
    <s v="Design"/>
    <s v="100C"/>
    <d v="2024-08-17T00:00:00"/>
    <s v="2024"/>
    <n v="0"/>
    <d v="2025-01-14T00:00:00"/>
    <d v="2025-03-15T00:00:00"/>
    <d v="2027-12-30T00:00:00"/>
    <n v="1080"/>
    <s v="100% STATE"/>
    <s v="NFA - Site Specific"/>
    <s v="NFA"/>
    <n v="0"/>
    <n v="0"/>
    <n v="0"/>
    <n v="388620.6"/>
    <n v="0"/>
    <n v="388620.60009999998"/>
    <n v="0"/>
    <n v="0"/>
    <n v="0"/>
    <n v="45720.070599999999"/>
    <n v="137160.21179999999"/>
    <n v="137160.21179999999"/>
    <n v="68580.105899999995"/>
    <n v="0"/>
    <n v="-1E-4"/>
    <n v="0"/>
    <n v="0"/>
    <s v="    "/>
    <s v="    "/>
    <s v="Yes"/>
    <s v="43.5"/>
    <s v="Other"/>
    <s v="HWY"/>
    <n v="2"/>
    <s v="No"/>
    <s v="Highway | Bicycle and Pedestrian"/>
    <s v="3 | Expansion"/>
    <s v="T061"/>
    <d v="2024-03-04T06:31:47"/>
    <x v="10"/>
    <x v="1"/>
  </r>
  <r>
    <s v="Design"/>
    <n v="609413"/>
    <s v=""/>
    <s v="PALMER- BRIDGE REPLACEMENT, P-01-054, FLYNT STREET OVER I-90"/>
    <s v="2"/>
    <s v="STIP"/>
    <s v=" "/>
    <x v="0"/>
    <x v="0"/>
    <s v="PALMER"/>
    <s v="Pioneer Valley"/>
    <x v="1"/>
    <s v="Bridge Repair &amp; Replacement"/>
    <s v="Design"/>
    <s v="PRCApprove"/>
    <d v="2028-01-22T00:00:00"/>
    <s v="2028"/>
    <n v="0"/>
    <d v="2028-06-20T00:00:00"/>
    <d v="2028-08-19T00:00:00"/>
    <d v="2030-06-19T00:00:00"/>
    <n v="729"/>
    <s v="100% STATE"/>
    <s v="NFA - Site Specific"/>
    <s v="NFA"/>
    <n v="0"/>
    <n v="0"/>
    <n v="0"/>
    <n v="33000"/>
    <n v="0"/>
    <n v="15782.608700000001"/>
    <n v="0"/>
    <n v="0"/>
    <n v="0"/>
    <n v="0"/>
    <n v="0"/>
    <n v="0"/>
    <n v="0"/>
    <n v="15782.608700000001"/>
    <n v="17217.3912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09413"/>
    <s v=""/>
    <s v="PALMER- BRIDGE REPLACEMENT, P-01-054, FLYNT STREET OVER I-90"/>
    <s v="2"/>
    <s v="STIP"/>
    <s v=" "/>
    <x v="0"/>
    <x v="0"/>
    <s v="PALMER"/>
    <s v="Pioneer Valley"/>
    <x v="1"/>
    <s v="Bridge Repair &amp; Replacement"/>
    <s v="Design"/>
    <s v="PRCApprove"/>
    <d v="2028-01-22T00:00:00"/>
    <s v="2028"/>
    <n v="0"/>
    <d v="2028-06-20T00:00:00"/>
    <d v="2028-08-19T00:00:00"/>
    <d v="2030-06-19T00:00:00"/>
    <n v="729"/>
    <s v="FEDERAL AID"/>
    <s v="FA - Surface Trans. Block Grant (STBG) - Off System Bridge"/>
    <s v="STBG"/>
    <n v="0.8"/>
    <n v="0"/>
    <n v="0"/>
    <n v="7355800"/>
    <n v="0"/>
    <n v="3517991.3043"/>
    <n v="0"/>
    <n v="0"/>
    <n v="0"/>
    <n v="0"/>
    <n v="0"/>
    <n v="0"/>
    <n v="0"/>
    <n v="3517991.3043"/>
    <n v="3837808.695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mplete"/>
    <n v="609414"/>
    <s v="111924"/>
    <s v="STATEWIDE- WRONG WAY COUNTERMEASURES"/>
    <s v=" "/>
    <s v="STIP"/>
    <s v=" "/>
    <x v="0"/>
    <x v="0"/>
    <s v="STATEWIDE"/>
    <s v="Statewide"/>
    <x v="27"/>
    <s v="Intersection &amp; Safety"/>
    <s v="Substantially Complete"/>
    <s v=""/>
    <d v="2020-07-11T00:00:00"/>
    <s v="2020"/>
    <n v="1"/>
    <d v="2020-10-15T00:00:00"/>
    <d v="2020-12-14T00:00:00"/>
    <d v="2023-11-20T00:00:00"/>
    <n v="1131"/>
    <s v="FEDERAL AID"/>
    <s v="FA - Hwy Safety Improvement Prgm (HSIP)"/>
    <s v="HSIP"/>
    <n v="0.9"/>
    <n v="2239739.2000000002"/>
    <n v="505946.08"/>
    <n v="351067.9"/>
    <n v="0"/>
    <n v="351067.9"/>
    <n v="351067.9"/>
    <n v="2590807.1"/>
    <n v="857013.9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Complete"/>
    <n v="609414"/>
    <s v="111924"/>
    <s v="STATEWIDE- WRONG WAY COUNTERMEASURES"/>
    <s v=" "/>
    <s v="STIP"/>
    <s v=" "/>
    <x v="0"/>
    <x v="0"/>
    <s v="STATEWIDE"/>
    <s v="Statewide"/>
    <x v="27"/>
    <s v="Intersection &amp; Safety"/>
    <s v="Substantially Complete"/>
    <s v=""/>
    <d v="2020-07-11T00:00:00"/>
    <s v="2020"/>
    <n v="1"/>
    <d v="2020-10-15T00:00:00"/>
    <d v="2020-12-14T00:00:00"/>
    <d v="2023-11-20T00:00:00"/>
    <n v="1131"/>
    <s v="100% STATE"/>
    <s v="NFA - Open Ended"/>
    <s v="NFA"/>
    <n v="0"/>
    <n v="0"/>
    <n v="0"/>
    <n v="32433"/>
    <n v="0"/>
    <n v="32433"/>
    <n v="32433"/>
    <n v="32433"/>
    <n v="3243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mplete"/>
    <n v="609425"/>
    <s v="109294"/>
    <s v="DISTRICT 2- BRIDGE DECK REPAIRS AT VARIOUS LOCATIONS"/>
    <s v="2"/>
    <s v="NFA MT"/>
    <s v=" "/>
    <x v="1"/>
    <x v="0"/>
    <s v="DISTRICT2"/>
    <s v="[District 2]"/>
    <x v="36"/>
    <s v=""/>
    <s v="Substantially Complete"/>
    <s v=""/>
    <d v="2019-08-10T00:00:00"/>
    <s v="2019"/>
    <n v="1"/>
    <d v="2020-06-04T00:00:00"/>
    <d v="2020-08-03T00:00:00"/>
    <d v="2022-06-04T00:00:00"/>
    <n v="730"/>
    <s v="100% STATE"/>
    <s v="NFA - Open Ended"/>
    <s v="NFA"/>
    <n v="0"/>
    <n v="4958032.17"/>
    <n v="29057"/>
    <n v="170977.83"/>
    <n v="0"/>
    <n v="0"/>
    <n v="0"/>
    <n v="4958032.17"/>
    <n v="2905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9426"/>
    <s v="109292"/>
    <s v="DISTRICT 2- NON-ROUTINE AND EMERGENCY STRUCTURAL REPAIRS AT VARIOUS LOCATIONS"/>
    <s v="2"/>
    <s v="NFA MT"/>
    <s v=" "/>
    <x v="1"/>
    <x v="0"/>
    <s v="DISTRICT2"/>
    <s v="[District 2]"/>
    <x v="24"/>
    <s v="Bridge Painting"/>
    <s v="Full Beneficial Use"/>
    <s v=""/>
    <d v="2019-08-10T00:00:00"/>
    <s v="2019"/>
    <n v="1"/>
    <d v="2019-12-09T00:00:00"/>
    <d v="2020-02-07T00:00:00"/>
    <d v="2022-06-30T00:00:00"/>
    <n v="934"/>
    <s v="ABP - 100% STATE"/>
    <s v="NFA - Accelerated Bridge Program"/>
    <s v="NFA"/>
    <n v="0"/>
    <n v="1605659.72"/>
    <n v="0"/>
    <n v="0"/>
    <n v="0"/>
    <n v="0"/>
    <n v="0"/>
    <n v="1605659.7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mplete"/>
    <n v="609426"/>
    <s v="109292"/>
    <s v="DISTRICT 2- NON-ROUTINE AND EMERGENCY STRUCTURAL REPAIRS AT VARIOUS LOCATIONS"/>
    <s v="2"/>
    <s v="NFA MT"/>
    <s v=" "/>
    <x v="1"/>
    <x v="0"/>
    <s v="DISTRICT2"/>
    <s v="[District 2]"/>
    <x v="24"/>
    <s v="Bridge Painting"/>
    <s v="Full Beneficial Use"/>
    <s v=""/>
    <d v="2019-08-10T00:00:00"/>
    <s v="2019"/>
    <n v="1"/>
    <d v="2019-12-09T00:00:00"/>
    <d v="2020-02-07T00:00:00"/>
    <d v="2022-06-30T00:00:00"/>
    <n v="934"/>
    <s v="100% STATE"/>
    <s v="NFA - Open Ended"/>
    <s v="NFA"/>
    <n v="0"/>
    <n v="6879533.1799999997"/>
    <n v="0"/>
    <n v="87416.320000000007"/>
    <n v="0"/>
    <n v="0"/>
    <n v="0"/>
    <n v="6879533.179999999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Design"/>
    <n v="609427"/>
    <s v=""/>
    <s v="MONTAGUE- BRIDGE REPLACEMENT, M-28-026, SOUTH STREET OVER SAWMILL RIVER"/>
    <s v="2"/>
    <s v="BR OFF, STIP"/>
    <s v=" "/>
    <x v="0"/>
    <x v="0"/>
    <s v="MONTAGUE"/>
    <s v="Franklin Region"/>
    <x v="1"/>
    <s v="Bridge Repair &amp; Replacement"/>
    <s v="Design"/>
    <s v="FINAL"/>
    <d v="2024-03-30T00:00:00"/>
    <s v="2024"/>
    <n v="0"/>
    <d v="2024-08-27T00:00:00"/>
    <d v="2024-10-26T00:00:00"/>
    <d v="2025-09-03T00:00:00"/>
    <n v="372"/>
    <s v="100% STATE"/>
    <s v="NFA - Site Specific"/>
    <s v="NFA"/>
    <n v="0"/>
    <n v="0"/>
    <n v="0"/>
    <n v="8530"/>
    <n v="0"/>
    <n v="8530"/>
    <n v="0"/>
    <n v="0"/>
    <n v="0"/>
    <n v="6397.5"/>
    <n v="2132.5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Design"/>
    <n v="609427"/>
    <s v=""/>
    <s v="MONTAGUE- BRIDGE REPLACEMENT, M-28-026, SOUTH STREET OVER SAWMILL RIVER"/>
    <s v="2"/>
    <s v="BR OFF, STIP"/>
    <s v=" "/>
    <x v="0"/>
    <x v="0"/>
    <s v="MONTAGUE"/>
    <s v="Franklin Region"/>
    <x v="1"/>
    <s v="Bridge Repair &amp; Replacement"/>
    <s v="Design"/>
    <s v="FINAL"/>
    <d v="2024-03-30T00:00:00"/>
    <s v="2024"/>
    <n v="0"/>
    <d v="2024-08-27T00:00:00"/>
    <d v="2024-10-26T00:00:00"/>
    <d v="2025-09-03T00:00:00"/>
    <n v="372"/>
    <s v="FEDERAL AID"/>
    <s v="FA - Surface Trans. Block Grant (STBG) - Off System Bridge"/>
    <s v="STBG"/>
    <n v="0.8"/>
    <n v="0"/>
    <n v="0"/>
    <n v="3271788.64"/>
    <n v="0"/>
    <n v="3271788.64"/>
    <n v="0"/>
    <n v="0"/>
    <n v="0"/>
    <n v="2453841.48"/>
    <n v="817947.16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Design"/>
    <n v="609428"/>
    <s v=""/>
    <s v="LANESBOROUGH- BRIDGE REPLACEMENT, L-03-010, BRIDGE STREET OVER TOWN BROOK"/>
    <s v="1"/>
    <s v="BR OFF, STIP"/>
    <s v=" "/>
    <x v="0"/>
    <x v="0"/>
    <s v="LANESBOROUGH"/>
    <s v="Berkshire Region"/>
    <x v="1"/>
    <s v="Bridge Repair &amp; Replacement"/>
    <s v="Design"/>
    <s v="FINAL"/>
    <d v="2024-10-01T00:00:00"/>
    <s v="2025"/>
    <n v="0"/>
    <d v="2025-02-28T00:00:00"/>
    <d v="2025-04-29T00:00:00"/>
    <d v="2027-09-21T00:00:00"/>
    <n v="935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Design"/>
    <n v="609428"/>
    <s v=""/>
    <s v="LANESBOROUGH- BRIDGE REPLACEMENT, L-03-010, BRIDGE STREET OVER TOWN BROOK"/>
    <s v="1"/>
    <s v="BR OFF, STIP"/>
    <s v=" "/>
    <x v="0"/>
    <x v="0"/>
    <s v="LANESBOROUGH"/>
    <s v="Berkshire Region"/>
    <x v="1"/>
    <s v="Bridge Repair &amp; Replacement"/>
    <s v="Design"/>
    <s v="FINAL"/>
    <d v="2024-10-01T00:00:00"/>
    <s v="2025"/>
    <n v="0"/>
    <d v="2025-02-28T00:00:00"/>
    <d v="2025-04-29T00:00:00"/>
    <d v="2027-09-21T00:00:00"/>
    <n v="935"/>
    <s v="FEDERAL AID"/>
    <s v="FA - Surface Trans. Block Grant (STBG) - Off System Bridge"/>
    <s v="STBG"/>
    <n v="0.8"/>
    <n v="0"/>
    <n v="0"/>
    <n v="4024931.29"/>
    <n v="0"/>
    <n v="4024931.29"/>
    <n v="0"/>
    <n v="0"/>
    <n v="0"/>
    <n v="402493.12900000002"/>
    <n v="1609972.5160000001"/>
    <n v="1609972.5160000001"/>
    <n v="402493.1290000000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09430"/>
    <s v=""/>
    <s v="GREAT BARRINGTON- BRIDGE REPLACEMENT, G-11-014, STATE ROAD (ROUTES 7/23) OVER THE HOUSATONIC RIVER"/>
    <s v="1"/>
    <s v="NGB, PODI, STIP"/>
    <s v=" "/>
    <x v="0"/>
    <x v="0"/>
    <s v="GREAT BARRINGTON"/>
    <s v="Berkshire Region"/>
    <x v="1"/>
    <s v="Bridge Repair &amp; Replacement"/>
    <s v="Design"/>
    <s v="PRCApprove"/>
    <d v="2025-03-22T00:00:00"/>
    <s v="2025"/>
    <n v="0"/>
    <d v="2025-08-19T00:00:00"/>
    <d v="2025-10-18T00:00:00"/>
    <d v="2027-08-18T00:00:00"/>
    <n v="729"/>
    <s v="100% STATE"/>
    <s v="NFA - Site Specific"/>
    <s v="NFA"/>
    <n v="0"/>
    <n v="0"/>
    <n v="0"/>
    <n v="97835"/>
    <n v="0"/>
    <n v="97835"/>
    <n v="0"/>
    <n v="0"/>
    <n v="0"/>
    <n v="0"/>
    <n v="38283.260900000001"/>
    <n v="51044.347800000003"/>
    <n v="8507.3912999999993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Design"/>
    <n v="609430"/>
    <s v=""/>
    <s v="GREAT BARRINGTON- BRIDGE REPLACEMENT, G-11-014, STATE ROAD (ROUTES 7/23) OVER THE HOUSATONIC RIVER"/>
    <s v="1"/>
    <s v="NGB, PODI, STIP"/>
    <s v=" "/>
    <x v="0"/>
    <x v="0"/>
    <s v="GREAT BARRINGTON"/>
    <s v="Berkshire Region"/>
    <x v="1"/>
    <s v="Bridge Repair &amp; Replacement"/>
    <s v="Design"/>
    <s v="PRCApprove"/>
    <d v="2025-03-22T00:00:00"/>
    <s v="2025"/>
    <n v="0"/>
    <d v="2025-08-19T00:00:00"/>
    <d v="2025-10-18T00:00:00"/>
    <d v="2027-08-18T00:00:00"/>
    <n v="729"/>
    <s v="NGB - FA(GANs)"/>
    <s v="FA - Next Generation Bridge GANs"/>
    <s v="FA"/>
    <n v="0.8"/>
    <n v="0"/>
    <n v="0"/>
    <n v="12185831"/>
    <n v="0"/>
    <n v="12185831.0001"/>
    <n v="0"/>
    <n v="0"/>
    <n v="0"/>
    <n v="0"/>
    <n v="4768368.6522000004"/>
    <n v="6357824.8695999999"/>
    <n v="1059637.4783000001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Construction"/>
    <n v="609433"/>
    <s v="123957"/>
    <s v="ATTLEBORO- NORTH ATTLEBOROUGH- MEDIAN CABLE BARRIER INSTALLATION ON I-95"/>
    <s v="5"/>
    <s v="STIP"/>
    <s v=" "/>
    <x v="0"/>
    <x v="0"/>
    <s v="ATTLEBORO - NORTH ATTLEBOROUGH"/>
    <s v="Southeastern Mass"/>
    <x v="33"/>
    <s v="Guardrail"/>
    <s v="Active"/>
    <s v=""/>
    <d v="2023-09-02T00:00:00"/>
    <s v="2023"/>
    <n v="1"/>
    <d v="2023-10-30T00:00:00"/>
    <d v="2023-12-29T00:00:00"/>
    <d v="2024-10-29T00:00:00"/>
    <n v="365"/>
    <s v="FEDERAL AID"/>
    <s v="FA - Hwy Safety Improvement Prgm (HSIP)"/>
    <s v="HSIP"/>
    <n v="0.9"/>
    <n v="0"/>
    <n v="0"/>
    <n v="1918599.02"/>
    <n v="1749487.75"/>
    <n v="1749487.7501000001"/>
    <n v="947340.50179999997"/>
    <n v="947340.50179999997"/>
    <n v="947340.50179999997"/>
    <n v="802147.24829999998"/>
    <n v="0"/>
    <n v="0"/>
    <n v="0"/>
    <n v="0"/>
    <n v="169111.2699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0"/>
  </r>
  <r>
    <s v="Construction"/>
    <n v="609433"/>
    <s v="123957"/>
    <s v="ATTLEBORO- NORTH ATTLEBOROUGH- MEDIAN CABLE BARRIER INSTALLATION ON I-95"/>
    <s v="5"/>
    <s v="STIP"/>
    <s v=" "/>
    <x v="0"/>
    <x v="0"/>
    <s v="ATTLEBORO - NORTH ATTLEBOROUGH"/>
    <s v="Southeastern Mass"/>
    <x v="33"/>
    <s v="Guardrail"/>
    <s v="Active"/>
    <s v=""/>
    <d v="2023-09-02T00:00:00"/>
    <s v="2023"/>
    <n v="1"/>
    <d v="2023-10-30T00:00:00"/>
    <d v="2023-12-29T00:00:00"/>
    <d v="2024-10-29T00:00:00"/>
    <n v="365"/>
    <s v="100% STATE"/>
    <s v="NFA - Site Specific"/>
    <s v="NFA"/>
    <n v="0"/>
    <n v="0"/>
    <n v="0"/>
    <n v="25020"/>
    <n v="25020"/>
    <n v="25019.999899999999"/>
    <n v="13548.2282"/>
    <n v="13548.2282"/>
    <n v="13548.2282"/>
    <n v="11471.771699999999"/>
    <n v="0"/>
    <n v="0"/>
    <n v="0"/>
    <n v="0"/>
    <n v="1E-4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1"/>
  </r>
  <r>
    <s v="Design"/>
    <n v="609434"/>
    <s v=""/>
    <s v="FALL RIVER- BRIDGE REPLACEMENT, F-02-114 (C0X), JEFFERSON STREET OVER SUCKER BROOK"/>
    <s v="5"/>
    <s v="BR OFF, STIP"/>
    <s v=" "/>
    <x v="0"/>
    <x v="0"/>
    <s v="FALL RIVER"/>
    <s v="Southeastern Mass"/>
    <x v="1"/>
    <s v="Bridge Repair &amp; Replacement"/>
    <s v="Design"/>
    <s v="PRCApprove"/>
    <d v="2026-01-24T00:00:00"/>
    <s v="2026"/>
    <n v="0"/>
    <d v="2026-06-23T00:00:00"/>
    <d v="2026-08-22T00:00:00"/>
    <d v="2028-06-21T00:00:00"/>
    <n v="729"/>
    <s v="FEDERAL AID"/>
    <s v="FA - Surface Trans. Block Grant (STBG) - Off System Bridge"/>
    <s v="STBG"/>
    <n v="0.8"/>
    <n v="0"/>
    <n v="0"/>
    <n v="2982336"/>
    <n v="0"/>
    <n v="2982336"/>
    <n v="0"/>
    <n v="0"/>
    <n v="0"/>
    <n v="0"/>
    <n v="0"/>
    <n v="1426334.6087"/>
    <n v="1556001.3913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0"/>
  </r>
  <r>
    <s v="Design"/>
    <n v="609435"/>
    <s v=""/>
    <s v="PLYMPTON- BRIDGE REPLACEMENT, P-14-001 (445), WINNETUXET ROAD OVER WINNETUXET RIVER"/>
    <s v="5"/>
    <s v="BR OFF, STIP"/>
    <s v=" "/>
    <x v="0"/>
    <x v="0"/>
    <s v="PLYMPTON"/>
    <s v="Old Colony"/>
    <x v="1"/>
    <s v="Bridge Repair &amp; Replacement"/>
    <s v="Design"/>
    <s v="100C"/>
    <d v="2024-06-29T00:00:00"/>
    <s v="2024"/>
    <n v="0"/>
    <d v="2024-11-26T00:00:00"/>
    <d v="2025-01-25T00:00:00"/>
    <d v="2025-02-24T00:00:00"/>
    <n v="90"/>
    <s v="100% STATE"/>
    <s v="NFA - Site Specific"/>
    <s v="NFA"/>
    <n v="0"/>
    <n v="0"/>
    <n v="0"/>
    <n v="239.52"/>
    <n v="0"/>
    <n v="239.52"/>
    <n v="0"/>
    <n v="0"/>
    <n v="0"/>
    <n v="239.52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4"/>
    <x v="1"/>
  </r>
  <r>
    <s v="Design"/>
    <n v="609435"/>
    <s v=""/>
    <s v="PLYMPTON- BRIDGE REPLACEMENT, P-14-001 (445), WINNETUXET ROAD OVER WINNETUXET RIVER"/>
    <s v="5"/>
    <s v="BR OFF, STIP"/>
    <s v=" "/>
    <x v="0"/>
    <x v="0"/>
    <s v="PLYMPTON"/>
    <s v="Old Colony"/>
    <x v="1"/>
    <s v="Bridge Repair &amp; Replacement"/>
    <s v="Design"/>
    <s v="100C"/>
    <d v="2024-06-29T00:00:00"/>
    <s v="2024"/>
    <n v="0"/>
    <d v="2024-11-26T00:00:00"/>
    <d v="2025-01-25T00:00:00"/>
    <d v="2025-02-24T00:00:00"/>
    <n v="90"/>
    <s v="FEDERAL AID"/>
    <s v="FA - Surface Trans. Block Grant (STBG) - Off System Bridge"/>
    <s v="STBG"/>
    <n v="0.8"/>
    <n v="0"/>
    <n v="0"/>
    <n v="1656614.9305"/>
    <n v="0"/>
    <n v="1656614.9305"/>
    <n v="0"/>
    <n v="0"/>
    <n v="0"/>
    <n v="1656614.9305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4"/>
    <x v="0"/>
  </r>
  <r>
    <s v="Design"/>
    <n v="609437"/>
    <s v=""/>
    <s v="SALEM- PEABODY- BOSTON STREET IMPROVEMENTS"/>
    <s v="4"/>
    <s v="STIP"/>
    <s v=" "/>
    <x v="0"/>
    <x v="0"/>
    <s v="PEABODY - SALEM"/>
    <s v="Boston Region"/>
    <x v="4"/>
    <s v="Roadway Reconstruction"/>
    <s v="Design"/>
    <s v="75C"/>
    <d v="2026-03-07T00:00:00"/>
    <s v="2026"/>
    <n v="0"/>
    <d v="2026-08-04T00:00:00"/>
    <d v="2026-10-03T00:00:00"/>
    <d v="2028-10-12T00:00:00"/>
    <n v="800"/>
    <s v="100% STATE"/>
    <s v="NFA - Site Specific"/>
    <s v="NFA"/>
    <n v="0"/>
    <n v="0"/>
    <n v="0"/>
    <n v="330000"/>
    <n v="0"/>
    <n v="330000"/>
    <n v="0"/>
    <n v="0"/>
    <n v="0"/>
    <n v="0"/>
    <n v="0"/>
    <n v="118800"/>
    <n v="158400"/>
    <n v="52800"/>
    <n v="0"/>
    <n v="0"/>
    <n v="0"/>
    <s v="    "/>
    <s v="    "/>
    <s v="Yes"/>
    <s v="63.5"/>
    <s v="Municipal"/>
    <s v="HWY"/>
    <n v="3"/>
    <s v="No"/>
    <s v="Highway | Roadway Reconstruction"/>
    <s v="2 | Modernization"/>
    <s v="T055"/>
    <d v="2024-03-04T06:31:47"/>
    <x v="1"/>
    <x v="1"/>
  </r>
  <r>
    <s v="Design"/>
    <n v="609437"/>
    <s v=""/>
    <s v="SALEM- PEABODY- BOSTON STREET IMPROVEMENTS"/>
    <s v="4"/>
    <s v="STIP"/>
    <s v=" "/>
    <x v="0"/>
    <x v="0"/>
    <s v="PEABODY - SALEM"/>
    <s v="Boston Region"/>
    <x v="4"/>
    <s v="Roadway Reconstruction"/>
    <s v="Design"/>
    <s v="75C"/>
    <d v="2026-03-07T00:00:00"/>
    <s v="2026"/>
    <n v="0"/>
    <d v="2026-08-04T00:00:00"/>
    <d v="2026-10-03T00:00:00"/>
    <d v="2028-10-12T00:00:00"/>
    <n v="800"/>
    <s v="FEDERAL AID"/>
    <s v="FA - Surface Trans. Block Grant (STBG)"/>
    <s v="STBG"/>
    <n v="0.8"/>
    <n v="0"/>
    <n v="0"/>
    <n v="22844769.248"/>
    <n v="0"/>
    <n v="22844769.248"/>
    <n v="0"/>
    <n v="0"/>
    <n v="0"/>
    <n v="0"/>
    <n v="0"/>
    <n v="8224116.9293"/>
    <n v="10965489.239"/>
    <n v="3655163.0797000001"/>
    <n v="0"/>
    <n v="0"/>
    <n v="0"/>
    <s v="    "/>
    <s v="    "/>
    <s v="Yes"/>
    <s v="63.5"/>
    <s v="Municipal"/>
    <s v="HWY"/>
    <n v="3"/>
    <s v="No"/>
    <s v="Highway | Roadway Reconstruction"/>
    <s v="2 | Modernization"/>
    <s v="T055"/>
    <d v="2024-03-04T06:31:47"/>
    <x v="1"/>
    <x v="0"/>
  </r>
  <r>
    <s v="Design"/>
    <n v="609438"/>
    <s v=""/>
    <s v="CANTON- BRIDGE REPLACEMENT, C-02-042, REVERE COURT OVER WEST BRANCH OF THE NEPONSET RIVER"/>
    <s v="6"/>
    <s v="BR OFF, M-Risk, STIP"/>
    <s v=" "/>
    <x v="0"/>
    <x v="0"/>
    <s v="CANTON"/>
    <s v="Boston Region"/>
    <x v="5"/>
    <s v="Bridge Repair &amp; Replacement"/>
    <s v="Design"/>
    <s v="100C"/>
    <d v="2024-05-25T00:00:00"/>
    <s v="2024"/>
    <n v="0"/>
    <d v="2024-10-22T00:00:00"/>
    <d v="2024-12-21T00:00:00"/>
    <d v="2026-11-11T00:00:00"/>
    <n v="750"/>
    <s v="100% STATE"/>
    <s v="NFA - Site Specific"/>
    <s v="NFA"/>
    <n v="0"/>
    <n v="0"/>
    <n v="0"/>
    <n v="18000"/>
    <n v="0"/>
    <n v="18000"/>
    <n v="0"/>
    <n v="0"/>
    <n v="0"/>
    <n v="5250"/>
    <n v="9000"/>
    <n v="375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1"/>
  </r>
  <r>
    <s v="Design"/>
    <n v="609438"/>
    <s v=""/>
    <s v="CANTON- BRIDGE REPLACEMENT, C-02-042, REVERE COURT OVER WEST BRANCH OF THE NEPONSET RIVER"/>
    <s v="6"/>
    <s v="BR OFF, M-Risk, STIP"/>
    <s v=" "/>
    <x v="0"/>
    <x v="0"/>
    <s v="CANTON"/>
    <s v="Boston Region"/>
    <x v="5"/>
    <s v="Bridge Repair &amp; Replacement"/>
    <s v="Design"/>
    <s v="100C"/>
    <d v="2024-05-25T00:00:00"/>
    <s v="2024"/>
    <n v="0"/>
    <d v="2024-10-22T00:00:00"/>
    <d v="2024-12-21T00:00:00"/>
    <d v="2026-11-11T00:00:00"/>
    <n v="750"/>
    <s v="FEDERAL AID"/>
    <s v="FA - Surface Trans. Block Grant (STBG) - Off System Bridge"/>
    <s v="STBG"/>
    <n v="0.8"/>
    <n v="0"/>
    <n v="0"/>
    <n v="3229138.0076000001"/>
    <n v="0"/>
    <n v="3229138.0076000001"/>
    <n v="0"/>
    <n v="0"/>
    <n v="0"/>
    <n v="941831.91890000005"/>
    <n v="1614569.0038000001"/>
    <n v="672737.08490000002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09440"/>
    <s v=""/>
    <s v="ABINGTON- INTERSECTION IMPROVEMENTS AT HANCOCK STREET AND CHESTNUT STREET"/>
    <s v="5"/>
    <s v="STIP"/>
    <s v=" "/>
    <x v="0"/>
    <x v="0"/>
    <s v="ABINGTON"/>
    <s v="Old Colony"/>
    <x v="11"/>
    <s v="Intersection &amp; Safety"/>
    <s v="Design"/>
    <s v="25C"/>
    <d v="2026-01-17T00:00:00"/>
    <s v="2026"/>
    <n v="0"/>
    <d v="2026-06-16T00:00:00"/>
    <d v="2026-08-15T00:00:00"/>
    <d v="2028-03-27T00:00:00"/>
    <n v="650"/>
    <s v="100% STATE"/>
    <s v="NFA - Site Specific"/>
    <s v="NFA"/>
    <n v="0"/>
    <n v="0"/>
    <n v="0"/>
    <n v="59458"/>
    <n v="0"/>
    <n v="59458"/>
    <n v="0"/>
    <n v="0"/>
    <n v="0"/>
    <n v="0"/>
    <n v="0"/>
    <n v="32701.9"/>
    <n v="26756.1"/>
    <n v="0"/>
    <n v="0"/>
    <n v="0"/>
    <n v="0"/>
    <s v="    "/>
    <s v="    "/>
    <s v="Yes"/>
    <s v="39.5"/>
    <s v="Municipal"/>
    <s v="HWY"/>
    <n v="2"/>
    <s v="No"/>
    <s v="Highway | Intersection Improvements"/>
    <s v="2 | Modernization"/>
    <s v="T056"/>
    <d v="2024-03-04T06:31:47"/>
    <x v="4"/>
    <x v="1"/>
  </r>
  <r>
    <s v="Design"/>
    <n v="609440"/>
    <s v=""/>
    <s v="ABINGTON- INTERSECTION IMPROVEMENTS AT HANCOCK STREET AND CHESTNUT STREET"/>
    <s v="5"/>
    <s v="STIP"/>
    <s v=" "/>
    <x v="0"/>
    <x v="0"/>
    <s v="ABINGTON"/>
    <s v="Old Colony"/>
    <x v="11"/>
    <s v="Intersection &amp; Safety"/>
    <s v="Design"/>
    <s v="25C"/>
    <d v="2026-01-17T00:00:00"/>
    <s v="2026"/>
    <n v="0"/>
    <d v="2026-06-16T00:00:00"/>
    <d v="2026-08-15T00:00:00"/>
    <d v="2028-03-27T00:00:00"/>
    <n v="650"/>
    <s v="FEDERAL AID"/>
    <s v="FA - Surface Trans. Block Grant (STBG)"/>
    <s v="STBG"/>
    <n v="0.8"/>
    <n v="0"/>
    <n v="0"/>
    <n v="5252189.0930000003"/>
    <n v="0"/>
    <n v="5252189.0931000002"/>
    <n v="0"/>
    <n v="0"/>
    <n v="0"/>
    <n v="0"/>
    <n v="0"/>
    <n v="2888704.0011999998"/>
    <n v="2363485.0918999999"/>
    <n v="0"/>
    <n v="-1E-4"/>
    <n v="0"/>
    <n v="0"/>
    <s v="    "/>
    <s v="    "/>
    <s v="Yes"/>
    <s v="39.5"/>
    <s v="Municipal"/>
    <s v="HWY"/>
    <n v="2"/>
    <s v="No"/>
    <s v="Highway | Intersection Improvements"/>
    <s v="2 | Modernization"/>
    <s v="T056"/>
    <d v="2024-03-04T06:31:47"/>
    <x v="4"/>
    <x v="0"/>
  </r>
  <r>
    <s v="Design"/>
    <n v="609441"/>
    <s v=""/>
    <s v="NORTHBRIDGE- INTERSECTION IMPROVEMENTS AT ROUTE 122 (PROVIDENCE ROAD), SCHOOL STREET, SUTTON STREET, AND UPTON STREET"/>
    <s v="3"/>
    <s v="STIP"/>
    <s v=" "/>
    <x v="0"/>
    <x v="0"/>
    <s v="NORTHBRIDGE"/>
    <s v="Central Mass"/>
    <x v="11"/>
    <s v="Intersection &amp; Safety"/>
    <s v="Design"/>
    <s v="PRCApprove"/>
    <d v="2026-01-03T00:00:00"/>
    <s v="2026"/>
    <n v="0"/>
    <d v="2026-06-02T00:00:00"/>
    <d v="2026-08-01T00:00:00"/>
    <d v="2028-05-31T00:00:00"/>
    <n v="729"/>
    <s v="FEDERAL AID"/>
    <s v="FA - Surface Trans. Block Grant (STBG)"/>
    <s v="STBG"/>
    <n v="0.8"/>
    <n v="0"/>
    <n v="0"/>
    <n v="4392080"/>
    <n v="0"/>
    <n v="4392080"/>
    <n v="0"/>
    <n v="0"/>
    <n v="0"/>
    <n v="0"/>
    <n v="0"/>
    <n v="2196040"/>
    <n v="2196040"/>
    <n v="0"/>
    <n v="0"/>
    <n v="0"/>
    <n v="0"/>
    <s v="    "/>
    <s v="    "/>
    <s v="Yes"/>
    <s v="37"/>
    <s v="Municipal"/>
    <s v="HWY"/>
    <n v="1"/>
    <s v="No"/>
    <s v="Highway | Intersection Improvements"/>
    <s v="2 | Modernization"/>
    <s v="T056"/>
    <d v="2024-03-04T06:31:47"/>
    <x v="7"/>
    <x v="0"/>
  </r>
  <r>
    <s v="Complete"/>
    <n v="609447"/>
    <s v="114722"/>
    <s v="DISTRICT 1- BRIDGE DECK AND JOINT REPAIRS AT VARIOUS LOCATIONS"/>
    <s v="1"/>
    <s v="ABP, BDBA, NFA MT"/>
    <s v=" "/>
    <x v="1"/>
    <x v="0"/>
    <s v="DISTRICT1"/>
    <s v="[District 1]"/>
    <x v="36"/>
    <s v=""/>
    <s v="Substantially Complete"/>
    <s v=""/>
    <d v="2021-06-05T00:00:00"/>
    <s v="2021"/>
    <n v="1"/>
    <d v="2021-07-29T00:00:00"/>
    <d v="2021-09-27T00:00:00"/>
    <d v="2023-07-29T00:00:00"/>
    <n v="730"/>
    <s v="ABP - 100% STATE"/>
    <s v="NFA - Accelerated Bridge Program"/>
    <s v="NFA"/>
    <n v="0"/>
    <n v="1272159.5"/>
    <n v="2534.59"/>
    <n v="15039.69"/>
    <n v="0"/>
    <n v="0"/>
    <n v="0"/>
    <n v="1272159.5"/>
    <n v="2534.5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09448"/>
    <s v="113448"/>
    <s v="DISTRICT 1- SCHEDULED AND EMERGENCY  SUPER-STRUCTURE REPAIRS AT VARIOUS LOCATIONS"/>
    <s v="1"/>
    <s v="FED MT, NFA MT"/>
    <s v=" "/>
    <x v="1"/>
    <x v="1"/>
    <s v="DISTRICT1"/>
    <s v="[District 1]"/>
    <x v="30"/>
    <s v=""/>
    <s v="Final"/>
    <s v=""/>
    <d v="2020-11-07T00:00:00"/>
    <s v="2021"/>
    <n v="1"/>
    <d v="2021-01-04T00:00:00"/>
    <d v="2021-03-05T00:00:00"/>
    <d v="2023-01-04T00:00:00"/>
    <n v="730"/>
    <s v="100% STATE"/>
    <s v="NFA - Open Ended"/>
    <s v="NFA"/>
    <n v="0"/>
    <n v="696234.61"/>
    <n v="32.200000000000003"/>
    <n v="97406.39"/>
    <n v="0"/>
    <n v="0"/>
    <n v="0"/>
    <n v="696234.61"/>
    <n v="32.20000000000000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09459"/>
    <s v=""/>
    <s v="TISBURY- DRAINAGE IMPROVEMENTS ON STATE HIGHWAY"/>
    <s v="5"/>
    <s v="AC, STIP"/>
    <s v=" "/>
    <x v="0"/>
    <x v="0"/>
    <s v="TISBURY"/>
    <s v="Martha's Vineyard"/>
    <x v="23"/>
    <s v=""/>
    <s v="Design"/>
    <s v="25C"/>
    <d v="2024-09-30T00:00:00"/>
    <s v="2024"/>
    <n v="0"/>
    <d v="2025-02-27T00:00:00"/>
    <d v="2025-04-28T00:00:00"/>
    <d v="2026-02-27T00:00:00"/>
    <n v="365"/>
    <s v="100% STATE"/>
    <s v="NFA - Site Specific"/>
    <s v="NFA"/>
    <n v="0"/>
    <n v="0"/>
    <n v="0"/>
    <n v="31857.279999999999"/>
    <n v="0"/>
    <n v="31857.279999999999"/>
    <n v="0"/>
    <n v="0"/>
    <n v="0"/>
    <n v="8688.3490999999995"/>
    <n v="23168.930899999999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2"/>
    <x v="1"/>
  </r>
  <r>
    <s v="Design"/>
    <n v="609459"/>
    <s v=""/>
    <s v="TISBURY- DRAINAGE IMPROVEMENTS ON STATE HIGHWAY"/>
    <s v="5"/>
    <s v="AC, STIP"/>
    <s v=" "/>
    <x v="0"/>
    <x v="0"/>
    <s v="TISBURY"/>
    <s v="Martha's Vineyard"/>
    <x v="23"/>
    <s v=""/>
    <s v="Design"/>
    <s v="25C"/>
    <d v="2024-09-30T00:00:00"/>
    <s v="2024"/>
    <n v="0"/>
    <d v="2025-02-27T00:00:00"/>
    <d v="2025-04-28T00:00:00"/>
    <d v="2026-02-27T00:00:00"/>
    <n v="365"/>
    <s v="FEDERAL AID"/>
    <s v="FA - Surface Trans. Block Grant (STBG)"/>
    <s v="STBG"/>
    <n v="0.8"/>
    <n v="0"/>
    <n v="0"/>
    <n v="1812610.0493999999"/>
    <n v="0"/>
    <n v="1812610.0493999999"/>
    <n v="0"/>
    <n v="0"/>
    <n v="0"/>
    <n v="494348.19530000002"/>
    <n v="1318261.8541000001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2"/>
    <x v="0"/>
  </r>
  <r>
    <s v="Complete"/>
    <n v="609464"/>
    <s v="119809"/>
    <s v="GREAT BARRINGTON- RESURFACING AND RELATED WORK ON ROUTE 23/183"/>
    <s v="1"/>
    <s v="STIP-AI"/>
    <s v=" "/>
    <x v="0"/>
    <x v="0"/>
    <s v="GREAT BARRINGTON"/>
    <s v="Berkshire Region"/>
    <x v="18"/>
    <s v="Roadway Resurfacing"/>
    <s v="Contractor Field Completion"/>
    <s v=""/>
    <d v="2022-08-13T00:00:00"/>
    <s v="2022"/>
    <n v="1"/>
    <d v="2022-10-19T00:00:00"/>
    <d v="2022-12-18T00:00:00"/>
    <d v="2023-10-19T00:00:00"/>
    <n v="365"/>
    <s v="100% STATE"/>
    <s v="NFA - Site Specific"/>
    <s v="NFA"/>
    <n v="0"/>
    <n v="3399.72"/>
    <n v="2324.7199999999998"/>
    <n v="29496.03"/>
    <n v="0"/>
    <n v="29496.03"/>
    <n v="29496.03"/>
    <n v="32895.75"/>
    <n v="31820.75"/>
    <n v="0"/>
    <n v="0"/>
    <n v="0"/>
    <n v="0"/>
    <n v="0"/>
    <n v="0"/>
    <n v="0"/>
    <n v="0"/>
    <s v="    "/>
    <s v="    "/>
    <s v="Yes"/>
    <s v="24"/>
    <s v="MassDOT"/>
    <s v="HWY"/>
    <n v="2"/>
    <s v="No"/>
    <s v="Highway | Non-Interstate Pavement"/>
    <s v="1 | Reliability"/>
    <s v="T069"/>
    <d v="2024-03-04T06:31:47"/>
    <x v="9"/>
    <x v="1"/>
  </r>
  <r>
    <s v="Complete"/>
    <n v="609464"/>
    <s v="119809"/>
    <s v="GREAT BARRINGTON- RESURFACING AND RELATED WORK ON ROUTE 23/183"/>
    <s v="1"/>
    <s v="STIP-AI"/>
    <s v=" "/>
    <x v="0"/>
    <x v="0"/>
    <s v="GREAT BARRINGTON"/>
    <s v="Berkshire Region"/>
    <x v="18"/>
    <s v="Roadway Resurfacing"/>
    <s v="Contractor Field Completion"/>
    <s v=""/>
    <d v="2022-08-13T00:00:00"/>
    <s v="2022"/>
    <n v="1"/>
    <d v="2022-10-19T00:00:00"/>
    <d v="2022-12-18T00:00:00"/>
    <d v="2023-10-19T00:00:00"/>
    <n v="365"/>
    <s v="FEDERAL AID"/>
    <s v="FA - Ntl. Hwy Perform. Prgm (NHPP) - NHS"/>
    <s v="NHPP"/>
    <n v="0.8"/>
    <n v="2161803.36"/>
    <n v="2004311.16"/>
    <n v="500406.54"/>
    <n v="50000"/>
    <n v="50000"/>
    <n v="50000"/>
    <n v="2211803.36"/>
    <n v="2054311.16"/>
    <n v="0"/>
    <n v="0"/>
    <n v="0"/>
    <n v="0"/>
    <n v="0"/>
    <n v="450406.54"/>
    <n v="0"/>
    <n v="0"/>
    <s v="    "/>
    <s v="    "/>
    <s v="Yes"/>
    <s v="24"/>
    <s v="MassDOT"/>
    <s v="HWY"/>
    <n v="2"/>
    <s v="No"/>
    <s v="Highway | Non-Interstate Pavement"/>
    <s v="1 | Reliability"/>
    <s v="T069"/>
    <d v="2024-03-04T06:31:47"/>
    <x v="9"/>
    <x v="0"/>
  </r>
  <r>
    <s v="Design"/>
    <n v="609466"/>
    <s v=""/>
    <s v="HAVERHILL- METHUEN- BRIDGE REPLACEMENT, H-12-040=M-17-030, I-495 (NB &amp; SB) OVER MERRIMACK RIVER AND M-17-031, I-495 (NB &amp; SB) OVER ROUTE 110 AND H-12-056, INDUSTRIAL AVENUE (EB &amp; WB) OVER I-495 "/>
    <s v="4"/>
    <s v="AC, D-B, M-Risk, STIP"/>
    <s v=" "/>
    <x v="0"/>
    <x v="0"/>
    <s v="HAVERHILL - METHUEN"/>
    <s v="Merrimack Valley"/>
    <x v="1"/>
    <s v="Bridge Repair &amp; Replacement"/>
    <s v="Design"/>
    <s v="25C"/>
    <d v="2024-06-08T00:00:00"/>
    <s v="2024"/>
    <n v="0"/>
    <d v="2024-12-25T00:00:00"/>
    <d v="2025-02-23T00:00:00"/>
    <d v="2028-12-24T00:00:00"/>
    <n v="1460"/>
    <s v="100% STATE"/>
    <s v="NFA - Site Specific"/>
    <s v="NFA"/>
    <n v="0"/>
    <n v="0"/>
    <n v="0"/>
    <n v="2200800"/>
    <n v="0"/>
    <n v="2200800.0000999998"/>
    <n v="0"/>
    <n v="0"/>
    <n v="0"/>
    <n v="234127.65960000001"/>
    <n v="561906.38300000003"/>
    <n v="561906.38300000003"/>
    <n v="561906.38300000003"/>
    <n v="280953.19150000002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1"/>
  </r>
  <r>
    <s v="Design"/>
    <n v="609466"/>
    <s v=""/>
    <s v="HAVERHILL- METHUEN- BRIDGE REPLACEMENT, H-12-040=M-17-030, I-495 (NB &amp; SB) OVER MERRIMACK RIVER AND M-17-031, I-495 (NB &amp; SB) OVER ROUTE 110 AND H-12-056, INDUSTRIAL AVENUE (EB &amp; WB) OVER I-495 "/>
    <s v="4"/>
    <s v="AC, D-B, M-Risk, STIP"/>
    <s v=" "/>
    <x v="0"/>
    <x v="0"/>
    <s v="HAVERHILL - METHUEN"/>
    <s v="Merrimack Valley"/>
    <x v="1"/>
    <s v="Bridge Repair &amp; Replacement"/>
    <s v="Design"/>
    <s v="25C"/>
    <d v="2024-06-08T00:00:00"/>
    <s v="2024"/>
    <n v="0"/>
    <d v="2024-12-25T00:00:00"/>
    <d v="2025-02-23T00:00:00"/>
    <d v="2028-12-24T00:00:00"/>
    <n v="1460"/>
    <s v="FEDERAL AID"/>
    <s v="FA - Ntl. Hwy Perform. Prgm (NHPP) - On-System Bridge"/>
    <s v="NHPP"/>
    <n v="0.8"/>
    <n v="0"/>
    <n v="0"/>
    <n v="411858600.62599999"/>
    <n v="0"/>
    <n v="411858600.62599999"/>
    <n v="0"/>
    <n v="0"/>
    <n v="0"/>
    <n v="43814744.747400001"/>
    <n v="105155387.39390001"/>
    <n v="105155387.39390001"/>
    <n v="105155387.39390001"/>
    <n v="52577693.696900003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0"/>
  </r>
  <r>
    <s v="Design"/>
    <n v="609467"/>
    <s v=""/>
    <s v="HAMILTON- IPSWICH- BRIDGE REPLACEMENT, H-03-002=I-01-006, WINTHROP STREET OVER IPSWICH RIVER"/>
    <s v="4"/>
    <s v="BR OFF, STIP"/>
    <s v=" "/>
    <x v="0"/>
    <x v="0"/>
    <s v="HAMILTON - IPSWICH"/>
    <s v="Boston Region"/>
    <x v="1"/>
    <s v="Bridge Repair &amp; Replacement"/>
    <s v="Design"/>
    <s v="PRCApprove"/>
    <d v="2025-06-07T00:00:00"/>
    <s v="2025"/>
    <n v="0"/>
    <d v="2025-11-04T00:00:00"/>
    <d v="2026-01-03T00:00:00"/>
    <d v="2027-11-03T00:00:00"/>
    <n v="729"/>
    <s v="FEDERAL AID"/>
    <s v="FA - Other Federal Aid"/>
    <s v="FA"/>
    <n v="0.8"/>
    <n v="0"/>
    <n v="0"/>
    <n v="261261"/>
    <n v="0"/>
    <n v="261261.0001"/>
    <n v="0"/>
    <n v="0"/>
    <n v="0"/>
    <n v="0"/>
    <n v="68155.0435"/>
    <n v="136310.087"/>
    <n v="56795.869599999998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9467"/>
    <s v=""/>
    <s v="HAMILTON- IPSWICH- BRIDGE REPLACEMENT, H-03-002=I-01-006, WINTHROP STREET OVER IPSWICH RIVER"/>
    <s v="4"/>
    <s v="BR OFF, STIP"/>
    <s v=" "/>
    <x v="0"/>
    <x v="0"/>
    <s v="HAMILTON - IPSWICH"/>
    <s v="Boston Region"/>
    <x v="1"/>
    <s v="Bridge Repair &amp; Replacement"/>
    <s v="Design"/>
    <s v="PRCApprove"/>
    <d v="2025-06-07T00:00:00"/>
    <s v="2025"/>
    <n v="0"/>
    <d v="2025-11-04T00:00:00"/>
    <d v="2026-01-03T00:00:00"/>
    <d v="2027-11-03T00:00:00"/>
    <n v="729"/>
    <s v="FEDERAL AID"/>
    <s v="FA - Surface Trans. Block Grant (STBG) - Off System Bridge"/>
    <s v="STBG"/>
    <n v="0.8"/>
    <n v="0"/>
    <n v="0"/>
    <n v="3604561.1603000001"/>
    <n v="0"/>
    <n v="3604561.1603000001"/>
    <n v="0"/>
    <n v="0"/>
    <n v="0"/>
    <n v="0"/>
    <n v="940320.3027"/>
    <n v="1880640.6054"/>
    <n v="783600.25219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09468"/>
    <s v=""/>
    <s v="DISTRICT 1- ADA RETROFITS AT VARIOUS LOCATIONS"/>
    <s v="1"/>
    <s v="NFA CIP"/>
    <s v=" "/>
    <x v="0"/>
    <x v="0"/>
    <s v="DISTRICT1"/>
    <s v="[District 1]"/>
    <x v="28"/>
    <s v=""/>
    <s v="Design"/>
    <s v="PRCApprove"/>
    <d v="2025-07-05T00:00:00"/>
    <s v="2025"/>
    <n v="0"/>
    <d v="2025-12-02T00:00:00"/>
    <d v="2026-01-31T00:00:00"/>
    <d v="2027-07-02T00:00:00"/>
    <n v="577"/>
    <s v="100% STATE"/>
    <s v="NFA - Site Specific"/>
    <s v="NFA"/>
    <n v="0"/>
    <n v="0"/>
    <n v="0"/>
    <n v="1165800"/>
    <n v="0"/>
    <n v="1165799.9998999999"/>
    <n v="0"/>
    <n v="0"/>
    <n v="0"/>
    <n v="0"/>
    <n v="368147.36839999998"/>
    <n v="736294.73679999996"/>
    <n v="61357.894699999997"/>
    <n v="0"/>
    <n v="1E-4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09469"/>
    <s v=""/>
    <s v="DISTRICT 2- ADA RETROFITS AT VARIOUS LOCATIONS"/>
    <s v="2"/>
    <s v="NFA CIP"/>
    <s v=" "/>
    <x v="0"/>
    <x v="0"/>
    <s v="DISTRICT2"/>
    <s v="[District 2]"/>
    <x v="28"/>
    <s v=""/>
    <s v="Design"/>
    <s v="FINAL"/>
    <d v="2024-08-17T00:00:00"/>
    <s v="2024"/>
    <n v="0"/>
    <d v="2025-01-14T00:00:00"/>
    <d v="2025-03-15T00:00:00"/>
    <d v="2026-01-14T00:00:00"/>
    <n v="365"/>
    <s v="100% STATE"/>
    <s v="NFA - Site Specific"/>
    <s v="NFA"/>
    <n v="0"/>
    <n v="0"/>
    <n v="0"/>
    <n v="3943710.6260000002"/>
    <n v="0"/>
    <n v="3943710.6260000002"/>
    <n v="0"/>
    <n v="0"/>
    <n v="0"/>
    <n v="1434076.5913"/>
    <n v="2509634.0347000002"/>
    <n v="0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09470"/>
    <s v=""/>
    <s v="DISTRICT 3- ADA RETROFITS AT VARIOUS LOCATIONS"/>
    <s v="3"/>
    <s v="NFA CIP"/>
    <s v=" "/>
    <x v="0"/>
    <x v="0"/>
    <s v="DISTRICT3"/>
    <s v="[District 3]"/>
    <x v="28"/>
    <s v=""/>
    <s v="Design"/>
    <s v="FINAL"/>
    <d v="2024-08-03T00:00:00"/>
    <s v="2024"/>
    <n v="0"/>
    <d v="2024-12-31T00:00:00"/>
    <d v="2025-03-01T00:00:00"/>
    <d v="2025-12-31T00:00:00"/>
    <n v="365"/>
    <s v="100% STATE"/>
    <s v="NFA - Site Specific"/>
    <s v="NFA"/>
    <n v="0"/>
    <n v="0"/>
    <n v="0"/>
    <n v="1635708.4480000001"/>
    <n v="0"/>
    <n v="1635708.4480000001"/>
    <n v="0"/>
    <n v="0"/>
    <n v="0"/>
    <n v="654283.37919999997"/>
    <n v="981425.06880000001"/>
    <n v="0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09471"/>
    <s v=""/>
    <s v="METHUEN- ADA RETROFITS AT VARIOUS LOCATIONS"/>
    <s v="4"/>
    <s v="NFA CIP"/>
    <s v=" "/>
    <x v="0"/>
    <x v="0"/>
    <s v="METHUEN"/>
    <s v="Merrimack Valley"/>
    <x v="28"/>
    <s v=""/>
    <s v="Design"/>
    <s v="FINAL"/>
    <d v="2024-06-22T00:00:00"/>
    <s v="2024"/>
    <n v="0"/>
    <d v="2024-11-19T00:00:00"/>
    <d v="2025-01-18T00:00:00"/>
    <d v="2026-11-09T00:00:00"/>
    <n v="720"/>
    <s v="100% STATE"/>
    <s v="NFA - Site Specific"/>
    <s v="NFA"/>
    <n v="0"/>
    <n v="0"/>
    <n v="0"/>
    <n v="3047936.2579999999"/>
    <n v="0"/>
    <n v="3047936.2579999999"/>
    <n v="0"/>
    <n v="0"/>
    <n v="0"/>
    <n v="795113.8064"/>
    <n v="1590227.6129000001"/>
    <n v="662594.83869999996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6"/>
    <x v="1"/>
  </r>
  <r>
    <s v="Design"/>
    <n v="609472"/>
    <s v=""/>
    <s v="DISTRICT 5- ADA RETROFITS AT VARIOUS LOCATIONS"/>
    <s v="5"/>
    <s v="NFA CIP"/>
    <s v=" "/>
    <x v="0"/>
    <x v="0"/>
    <s v="DISTRICT5"/>
    <s v="[District 5]"/>
    <x v="28"/>
    <s v=""/>
    <s v="Design"/>
    <s v="100C"/>
    <d v="2024-11-02T00:00:00"/>
    <s v="2025"/>
    <n v="0"/>
    <d v="2025-04-01T00:00:00"/>
    <d v="2025-05-31T00:00:00"/>
    <d v="2026-04-01T00:00:00"/>
    <n v="365"/>
    <s v="100% STATE"/>
    <s v="NFA - Site Specific"/>
    <s v="NFA"/>
    <n v="0"/>
    <n v="0"/>
    <n v="0"/>
    <n v="4142147.753"/>
    <n v="0"/>
    <n v="4142147.753"/>
    <n v="0"/>
    <n v="0"/>
    <n v="0"/>
    <n v="690357.95880000002"/>
    <n v="3451789.7941999999"/>
    <n v="0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09473"/>
    <s v=""/>
    <s v="DISTRICT 6- ADA RETROFITS AT VARIOUS LOCATIONS"/>
    <s v="6"/>
    <s v="NFA CIP"/>
    <s v=" "/>
    <x v="0"/>
    <x v="0"/>
    <s v="DISTRICT6"/>
    <s v="[District 6]"/>
    <x v="28"/>
    <s v=""/>
    <s v="Design"/>
    <s v="100C"/>
    <d v="2024-11-02T00:00:00"/>
    <s v="2025"/>
    <n v="0"/>
    <d v="2025-04-01T00:00:00"/>
    <d v="2025-05-31T00:00:00"/>
    <d v="2026-04-01T00:00:00"/>
    <n v="365"/>
    <s v="100% STATE"/>
    <s v="NFA - Site Specific"/>
    <s v="NFA"/>
    <n v="0"/>
    <n v="0"/>
    <n v="0"/>
    <n v="1684704.3"/>
    <n v="0"/>
    <n v="1684704.3"/>
    <n v="0"/>
    <n v="0"/>
    <n v="0"/>
    <n v="280784.05"/>
    <n v="1403920.25"/>
    <n v="0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Construction"/>
    <n v="609476"/>
    <s v="110045"/>
    <s v="WORCESTER- CLEANING &amp; PAINTING &amp; VARIOUS REPAIRS OF W-44-082, I-290 (MAINLINE) AND RAMPS OVER THE MBTA/CSX &amp; CITY STREETS"/>
    <s v="3"/>
    <s v="STIP"/>
    <s v=" "/>
    <x v="0"/>
    <x v="0"/>
    <s v="WORCESTER"/>
    <s v="Central Mass"/>
    <x v="30"/>
    <s v=""/>
    <s v="Active"/>
    <s v=""/>
    <d v="2019-11-02T00:00:00"/>
    <s v="2020"/>
    <n v="1"/>
    <d v="2020-05-26T00:00:00"/>
    <d v="2020-07-25T00:00:00"/>
    <d v="2023-07-26T00:00:00"/>
    <n v="1156"/>
    <s v="100% STATE"/>
    <s v="NFA - Site Specific"/>
    <s v="NFA"/>
    <n v="0"/>
    <n v="5932.71"/>
    <n v="315.68"/>
    <n v="54067.29"/>
    <n v="5692.7924999999996"/>
    <n v="5692.7924999999996"/>
    <n v="5692.7924999999996"/>
    <n v="11625.502500000001"/>
    <n v="6008.4724999999999"/>
    <n v="0"/>
    <n v="0"/>
    <n v="0"/>
    <n v="0"/>
    <n v="0"/>
    <n v="48374.497499999998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7"/>
    <x v="1"/>
  </r>
  <r>
    <s v="Construction"/>
    <n v="609476"/>
    <s v="110045"/>
    <s v="WORCESTER- CLEANING &amp; PAINTING &amp; VARIOUS REPAIRS OF W-44-082, I-290 (MAINLINE) AND RAMPS OVER THE MBTA/CSX &amp; CITY STREETS"/>
    <s v="3"/>
    <s v="STIP"/>
    <s v=" "/>
    <x v="0"/>
    <x v="0"/>
    <s v="WORCESTER"/>
    <s v="Central Mass"/>
    <x v="30"/>
    <s v=""/>
    <s v="Active"/>
    <s v=""/>
    <d v="2019-11-02T00:00:00"/>
    <s v="2020"/>
    <n v="1"/>
    <d v="2020-05-26T00:00:00"/>
    <d v="2020-07-25T00:00:00"/>
    <d v="2023-07-26T00:00:00"/>
    <n v="1156"/>
    <s v="FEDERAL AID"/>
    <s v="FA - Ntl. Hwy Perform. Prgm (NHPP) - On-System Bridge"/>
    <s v="NHPP"/>
    <n v="0.8"/>
    <n v="10472688.68"/>
    <n v="750131.11"/>
    <n v="894340.07"/>
    <n v="59159.0599"/>
    <n v="59159.0599"/>
    <n v="59159.0599"/>
    <n v="10531847.7399"/>
    <n v="809290.16989999998"/>
    <n v="0"/>
    <n v="0"/>
    <n v="0"/>
    <n v="0"/>
    <n v="0"/>
    <n v="835181.01009999996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7"/>
    <x v="0"/>
  </r>
  <r>
    <s v="Construction"/>
    <n v="609476"/>
    <s v="110045"/>
    <s v="WORCESTER- CLEANING &amp; PAINTING &amp; VARIOUS REPAIRS OF W-44-082, I-290 (MAINLINE) AND RAMPS OVER THE MBTA/CSX &amp; CITY STREETS"/>
    <s v="3"/>
    <s v="STIP"/>
    <s v=" "/>
    <x v="0"/>
    <x v="0"/>
    <s v="WORCESTER"/>
    <s v="Central Mass"/>
    <x v="30"/>
    <s v=""/>
    <s v="Active"/>
    <s v=""/>
    <d v="2019-11-02T00:00:00"/>
    <s v="2020"/>
    <n v="1"/>
    <d v="2020-05-26T00:00:00"/>
    <d v="2020-07-25T00:00:00"/>
    <d v="2023-07-26T00:00:00"/>
    <n v="1156"/>
    <s v="FEDERAL AID"/>
    <s v="FA - Hwy Infrast. Prgm (HIP) - Non-Interstate"/>
    <s v="HIP"/>
    <n v="0.8"/>
    <n v="3208603.91"/>
    <n v="370385.84"/>
    <n v="27367.34"/>
    <n v="42148.147499999999"/>
    <n v="42148.147499999999"/>
    <n v="42148.147499999999"/>
    <n v="3250752.0575000001"/>
    <n v="412533.98750000005"/>
    <n v="0"/>
    <n v="0"/>
    <n v="0"/>
    <n v="0"/>
    <n v="0"/>
    <n v="-14780.807500000001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7"/>
    <x v="0"/>
  </r>
  <r>
    <s v="Procurement"/>
    <n v="609478"/>
    <s v="124762"/>
    <s v="WEST STOCKBRIDGE- STOCKBRIDGE- INTERSTATE MAINTENANCE AND RELATED WORK ON I-90"/>
    <s v="1"/>
    <s v="WT"/>
    <s v=" "/>
    <x v="0"/>
    <x v="0"/>
    <s v="STOCKBRIDGE - WEST STOCKBRIDGE"/>
    <s v="Berkshire Region"/>
    <x v="9"/>
    <s v=""/>
    <s v="Opened"/>
    <s v=""/>
    <d v="2023-12-02T00:00:00"/>
    <s v="2024"/>
    <n v="1"/>
    <d v="2024-03-25T06:30:14"/>
    <d v="2024-05-24T06:30:14"/>
    <d v="2026-03-25T06:30:14"/>
    <n v="730"/>
    <s v="TURNPIKE WT"/>
    <s v="Tolls - Western Turnpike (WT) - Site Specific"/>
    <s v="NFA"/>
    <n v="0"/>
    <n v="0"/>
    <n v="0"/>
    <n v="24895653.432399999"/>
    <n v="0"/>
    <n v="24895653.432399999"/>
    <n v="2164839.4289000002"/>
    <n v="2164839.4289000002"/>
    <n v="2164839.4289000002"/>
    <n v="12989036.5734"/>
    <n v="9741777.4300999995"/>
    <n v="0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9"/>
    <x v="1"/>
  </r>
  <r>
    <s v="Complete"/>
    <n v="609479"/>
    <s v="113850"/>
    <s v="OTIS- BECKET- INTERSTATE MAINTENANCE AND RELATED WORK ON I-90"/>
    <s v="1"/>
    <s v="WT"/>
    <s v=" "/>
    <x v="0"/>
    <x v="0"/>
    <s v="BECKET - OTIS"/>
    <s v="Berkshire Region"/>
    <x v="9"/>
    <s v=""/>
    <s v="Substantially Complete"/>
    <s v=""/>
    <d v="2021-01-16T00:00:00"/>
    <s v="2021"/>
    <n v="1"/>
    <d v="2021-04-02T00:00:00"/>
    <d v="2021-06-01T00:00:00"/>
    <d v="2023-11-12T00:00:00"/>
    <n v="954"/>
    <s v="TURNPIKE WT"/>
    <s v="Tolls - Western Turnpike (WT) - Site Specific"/>
    <s v="NFA"/>
    <n v="0"/>
    <n v="11925757.460000001"/>
    <n v="4117630.76"/>
    <n v="82428.41"/>
    <n v="0"/>
    <n v="82428.41"/>
    <n v="82428.41"/>
    <n v="12008185.869999999"/>
    <n v="4200059.1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9"/>
    <x v="1"/>
  </r>
  <r>
    <s v="Construction"/>
    <n v="609480"/>
    <s v="124098"/>
    <s v="OTIS- BLANDFORD- INTERSTATE MAINTENANCE AND RELATED WORK ON I-90"/>
    <s v="1"/>
    <s v="WT"/>
    <s v=" "/>
    <x v="0"/>
    <x v="0"/>
    <s v="BLANDFORD - OTIS"/>
    <s v="Berkshire Region, Pioneer Valley"/>
    <x v="9"/>
    <s v=""/>
    <s v="Active"/>
    <s v=""/>
    <d v="2023-09-16T00:00:00"/>
    <s v="2023"/>
    <n v="1"/>
    <d v="2023-12-01T00:00:00"/>
    <d v="2024-01-30T00:00:00"/>
    <d v="2025-11-30T00:00:00"/>
    <n v="730"/>
    <s v="TURNPIKE WT"/>
    <s v="Tolls - Western Turnpike (WT) - Site Specific"/>
    <s v="NFA"/>
    <n v="0"/>
    <n v="0"/>
    <n v="0"/>
    <n v="18421372.969999999"/>
    <n v="16150000"/>
    <n v="16150000"/>
    <n v="1750000"/>
    <n v="1750000"/>
    <n v="1750000"/>
    <n v="10900000"/>
    <n v="3500000"/>
    <n v="0"/>
    <n v="0"/>
    <n v="0"/>
    <n v="2271372.9700000002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0"/>
    <x v="1"/>
  </r>
  <r>
    <s v="Construction"/>
    <n v="609481"/>
    <s v="110860"/>
    <s v="STURBRIDGE- INTERSTATE MAINTENANCE &amp; RELATED WORK ON I-90 (STURBRIDGE T.L. TO I-84 INTERCHANGE)"/>
    <s v="3"/>
    <s v="WT"/>
    <s v=" "/>
    <x v="0"/>
    <x v="0"/>
    <s v="STURBRIDGE"/>
    <s v="Central Mass"/>
    <x v="9"/>
    <s v=""/>
    <s v="Active"/>
    <s v=""/>
    <d v="2020-02-22T00:00:00"/>
    <s v="2020"/>
    <n v="1"/>
    <d v="2020-07-10T00:00:00"/>
    <d v="2020-09-08T00:00:00"/>
    <d v="2022-09-28T00:00:00"/>
    <n v="810"/>
    <s v="TURNPIKE WT"/>
    <s v="Tolls - Western Turnpike (WT) - Site Specific"/>
    <s v="NFA"/>
    <n v="0"/>
    <n v="8656645.75"/>
    <n v="146755.31"/>
    <n v="1121355.8500000001"/>
    <n v="0"/>
    <n v="0"/>
    <n v="0"/>
    <n v="8656645.75"/>
    <n v="146755.3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7"/>
    <x v="1"/>
  </r>
  <r>
    <s v="Construction"/>
    <n v="609482"/>
    <s v="123407"/>
    <s v="STURBRIDGE- CHARLTON- OXFORD- AUBURN- INTERSTATE MAINTENANCE AND RELATED WORK ON I-90"/>
    <s v="3"/>
    <s v="RE-AD, WT"/>
    <s v=" "/>
    <x v="0"/>
    <x v="0"/>
    <s v="AUBURN - CHARLTON - OXFORD - STURBRIDGE"/>
    <s v="Central Mass"/>
    <x v="9"/>
    <s v=""/>
    <s v="Active"/>
    <s v=""/>
    <d v="2023-07-29T00:00:00"/>
    <s v="2023"/>
    <n v="1"/>
    <d v="2023-11-20T00:00:00"/>
    <d v="2024-01-19T00:00:00"/>
    <d v="2025-11-19T00:00:00"/>
    <n v="730"/>
    <s v="TURNPIKE WT"/>
    <s v="Tolls - Western Turnpike (WT) - Site Specific"/>
    <s v="NFA"/>
    <n v="0"/>
    <n v="348084"/>
    <n v="348084"/>
    <n v="39672642.030000001"/>
    <n v="8150000"/>
    <n v="8150000"/>
    <n v="1400000"/>
    <n v="1748084"/>
    <n v="1748084"/>
    <n v="4950000"/>
    <n v="1800000"/>
    <n v="0"/>
    <n v="0"/>
    <n v="0"/>
    <n v="31522642.030000001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7"/>
    <x v="1"/>
  </r>
  <r>
    <s v="Procurement"/>
    <n v="609483"/>
    <s v="125317"/>
    <s v="AUBURN- MILLBURY- PAVEMENT PRESERVATION AND RELATED WORK ON I-90"/>
    <s v="3"/>
    <s v="WT"/>
    <s v=" "/>
    <x v="0"/>
    <x v="0"/>
    <s v="AUBURN - MILLBURY"/>
    <s v="Central Mass"/>
    <x v="9"/>
    <s v=""/>
    <s v="Advertised"/>
    <s v=""/>
    <d v="2024-02-24T00:00:00"/>
    <s v="2024"/>
    <n v="1"/>
    <d v="2024-05-17T00:00:00"/>
    <d v="2024-07-16T00:00:00"/>
    <d v="2026-05-17T00:00:00"/>
    <n v="730"/>
    <s v="TURNPIKE WT"/>
    <s v="Tolls - Western Turnpike (WT) - Site Specific"/>
    <s v="NFA"/>
    <n v="0"/>
    <n v="0"/>
    <n v="0"/>
    <n v="20322741.920000002"/>
    <n v="0"/>
    <n v="20322741.920000002"/>
    <n v="0"/>
    <n v="0"/>
    <n v="0"/>
    <n v="10603169.6974"/>
    <n v="9719572.2226"/>
    <n v="0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7"/>
    <x v="1"/>
  </r>
  <r>
    <s v="Design"/>
    <n v="609484"/>
    <s v=""/>
    <s v="WESTON- INTERSTATE MAINTENANCE AND RELATED WORK ON I-90"/>
    <s v="3"/>
    <s v="WT"/>
    <s v=" "/>
    <x v="0"/>
    <x v="0"/>
    <s v="WESTON"/>
    <s v="Boston Region"/>
    <x v="9"/>
    <s v=""/>
    <s v="Design"/>
    <s v="PRCApprove"/>
    <d v="2025-01-04T00:00:00"/>
    <s v="2025"/>
    <n v="0"/>
    <d v="2025-06-03T00:00:00"/>
    <d v="2025-08-02T00:00:00"/>
    <d v="2027-02-01T00:00:00"/>
    <n v="608"/>
    <s v="TURNPIKE WT"/>
    <s v="Tolls - Western Turnpike (WT) - Site Specific"/>
    <s v="NFA"/>
    <n v="0"/>
    <n v="0"/>
    <n v="0"/>
    <n v="7489440"/>
    <n v="0"/>
    <n v="7489440"/>
    <n v="0"/>
    <n v="0"/>
    <n v="0"/>
    <n v="0"/>
    <n v="4335991.5789000001"/>
    <n v="3153448.4210999999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1"/>
    <x v="1"/>
  </r>
  <r>
    <s v="Construction"/>
    <n v="609504"/>
    <s v="114082"/>
    <s v="WORCESTER- WEARING SURFACE PRESERVATION &amp; RELATED REPAIRS TO W-44-098, I-190 (NB &amp; SB) OVER THE P&amp;W RAILROAD"/>
    <s v="3"/>
    <s v="NFA MT"/>
    <s v=" "/>
    <x v="1"/>
    <x v="0"/>
    <s v="WORCESTER"/>
    <s v="Central Mass"/>
    <x v="14"/>
    <s v=""/>
    <s v="Active"/>
    <s v=""/>
    <d v="2021-02-27T00:00:00"/>
    <s v="2021"/>
    <n v="1"/>
    <d v="2021-05-11T00:00:00"/>
    <d v="2021-07-10T00:00:00"/>
    <d v="2023-11-30T00:00:00"/>
    <n v="933"/>
    <s v="100% STATE"/>
    <s v="NFA - Site Specific"/>
    <s v="NFA"/>
    <n v="0"/>
    <n v="4850876.4800000004"/>
    <n v="1683848.47"/>
    <n v="427512.52"/>
    <n v="130000"/>
    <n v="130000"/>
    <n v="130000"/>
    <n v="4980876.4800000004"/>
    <n v="1813848.47"/>
    <n v="0"/>
    <n v="0"/>
    <n v="0"/>
    <n v="0"/>
    <n v="0"/>
    <n v="297512.52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1"/>
  </r>
  <r>
    <s v="Complete"/>
    <n v="609507"/>
    <s v="112401"/>
    <s v="NORTHBOROUGH- CLEANING, PAINTING &amp; VARIOUS REPAIRS OF N-20-027, SOLOMON POND ROAD OVER INTERSTATE 290"/>
    <s v="3"/>
    <s v="NFA MT"/>
    <s v=" "/>
    <x v="1"/>
    <x v="0"/>
    <s v="NORTHBOROUGH"/>
    <s v="Central Mass"/>
    <x v="14"/>
    <s v=""/>
    <s v="Substantially Complete"/>
    <s v=""/>
    <d v="2020-08-08T00:00:00"/>
    <s v="2020"/>
    <n v="1"/>
    <d v="2020-10-01T00:00:00"/>
    <d v="2020-11-30T00:00:00"/>
    <d v="2022-05-31T00:00:00"/>
    <n v="607"/>
    <s v="100% STATE"/>
    <s v="NFA - Site Specific"/>
    <s v="NFA"/>
    <n v="0"/>
    <n v="1947581.3"/>
    <n v="0"/>
    <n v="0"/>
    <n v="0"/>
    <n v="0"/>
    <n v="0"/>
    <n v="1947581.3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1"/>
  </r>
  <r>
    <s v="Design"/>
    <n v="609509"/>
    <s v=""/>
    <s v="LAWRENCE- INTERSECTION IMPROVEMENTS AT MERRIMACK STREET AND SOUTH BROADWAY (ROUTE 28)"/>
    <s v="4"/>
    <s v="STIP"/>
    <s v=" "/>
    <x v="0"/>
    <x v="0"/>
    <s v="LAWRENCE"/>
    <s v="Merrimack Valley"/>
    <x v="11"/>
    <s v="Intersection &amp; Safety"/>
    <s v="Design"/>
    <s v="FINAL"/>
    <d v="2024-04-27T00:00:00"/>
    <s v="2024"/>
    <n v="0"/>
    <d v="2024-09-24T00:00:00"/>
    <d v="2024-11-23T00:00:00"/>
    <d v="2026-07-20T00:00:00"/>
    <n v="664"/>
    <s v="100% STATE"/>
    <s v="NFA - Site Specific"/>
    <s v="NFA"/>
    <n v="0"/>
    <n v="0"/>
    <n v="0"/>
    <n v="20799.5"/>
    <n v="0"/>
    <n v="20799.5"/>
    <n v="0"/>
    <n v="0"/>
    <n v="0"/>
    <n v="7923.6189999999997"/>
    <n v="11885.428599999999"/>
    <n v="990.45240000000001"/>
    <n v="0"/>
    <n v="0"/>
    <n v="0"/>
    <n v="0"/>
    <n v="0"/>
    <s v="    "/>
    <s v="    "/>
    <s v="Yes"/>
    <s v="61.5"/>
    <s v="Municipal"/>
    <s v="HWY"/>
    <n v="3"/>
    <s v="No"/>
    <s v="Highway | Intersection Improvements"/>
    <s v="2 | Modernization"/>
    <s v="T056"/>
    <d v="2024-03-04T06:31:47"/>
    <x v="6"/>
    <x v="1"/>
  </r>
  <r>
    <s v="Design"/>
    <n v="609509"/>
    <s v=""/>
    <s v="LAWRENCE- INTERSECTION IMPROVEMENTS AT MERRIMACK STREET AND SOUTH BROADWAY (ROUTE 28)"/>
    <s v="4"/>
    <s v="STIP"/>
    <s v=" "/>
    <x v="0"/>
    <x v="0"/>
    <s v="LAWRENCE"/>
    <s v="Merrimack Valley"/>
    <x v="11"/>
    <s v="Intersection &amp; Safety"/>
    <s v="Design"/>
    <s v="FINAL"/>
    <d v="2024-04-27T00:00:00"/>
    <s v="2024"/>
    <n v="0"/>
    <d v="2024-09-24T00:00:00"/>
    <d v="2024-11-23T00:00:00"/>
    <d v="2026-07-20T00:00:00"/>
    <n v="664"/>
    <s v="FEDERAL AID"/>
    <s v="FA - Surface Trans. Block Grant (STBG)"/>
    <s v="STBG"/>
    <n v="0.8"/>
    <n v="0"/>
    <n v="0"/>
    <n v="1622568.92"/>
    <n v="0"/>
    <n v="1622568.92"/>
    <n v="0"/>
    <n v="0"/>
    <n v="0"/>
    <n v="618121.49329999997"/>
    <n v="927182.24"/>
    <n v="77265.186700000006"/>
    <n v="0"/>
    <n v="0"/>
    <n v="0"/>
    <n v="0"/>
    <n v="0"/>
    <s v="    "/>
    <s v="    "/>
    <s v="Yes"/>
    <s v="61.5"/>
    <s v="Municipal"/>
    <s v="HWY"/>
    <n v="3"/>
    <s v="No"/>
    <s v="Highway | Intersection Improvements"/>
    <s v="2 | Modernization"/>
    <s v="T056"/>
    <d v="2024-03-04T06:31:47"/>
    <x v="6"/>
    <x v="0"/>
  </r>
  <r>
    <s v="Design"/>
    <n v="609510"/>
    <s v=""/>
    <s v="DRACUT- IMPROVEMENTS AT GEORGE ENGLESBY ELEMENTARY SCHOOL (SRTS)"/>
    <s v="4"/>
    <s v="SRTS, STIP"/>
    <s v=" "/>
    <x v="0"/>
    <x v="0"/>
    <s v="DRACUT"/>
    <s v="Northern Middlesex"/>
    <x v="8"/>
    <s v=""/>
    <s v="Design"/>
    <s v="PRCApprove"/>
    <d v="2025-02-15T00:00:00"/>
    <s v="2025"/>
    <n v="0"/>
    <d v="2025-07-15T00:00:00"/>
    <d v="2025-09-13T00:00:00"/>
    <d v="2026-07-14T00:00:00"/>
    <n v="364"/>
    <s v="FEDERAL AID"/>
    <s v="FA - Safe Routes to Schools"/>
    <s v="SRS"/>
    <n v="1"/>
    <n v="0"/>
    <n v="0"/>
    <n v="2685600"/>
    <n v="0"/>
    <n v="2685600"/>
    <n v="0"/>
    <n v="0"/>
    <n v="0"/>
    <n v="0"/>
    <n v="2441454.5455"/>
    <n v="244145.45449999999"/>
    <n v="0"/>
    <n v="0"/>
    <n v="0"/>
    <n v="0"/>
    <n v="0"/>
    <s v="    "/>
    <s v="    "/>
    <s v="Yes"/>
    <s v="26"/>
    <s v="MassDOT"/>
    <s v="HWY"/>
    <n v="2"/>
    <s v="No"/>
    <s v="Highway | Safe Routes to School"/>
    <s v="2 | Modernization"/>
    <s v="T146"/>
    <d v="2024-03-04T06:31:47"/>
    <x v="8"/>
    <x v="0"/>
  </r>
  <r>
    <s v="Design"/>
    <n v="609510"/>
    <s v=""/>
    <s v="DRACUT- IMPROVEMENTS AT GEORGE ENGLESBY ELEMENTARY SCHOOL (SRTS)"/>
    <s v="4"/>
    <s v="SRTS, STIP"/>
    <s v=" "/>
    <x v="0"/>
    <x v="0"/>
    <s v="DRACUT"/>
    <s v="Northern Middlesex"/>
    <x v="8"/>
    <s v=""/>
    <s v="Design"/>
    <s v="PRCApprove"/>
    <d v="2025-02-15T00:00:00"/>
    <s v="2025"/>
    <n v="0"/>
    <d v="2025-07-15T00:00:00"/>
    <d v="2025-09-13T00:00:00"/>
    <d v="2026-07-14T00:00:00"/>
    <n v="364"/>
    <s v="100% STATE"/>
    <s v="NFA - Site Specific"/>
    <s v="NFA"/>
    <n v="0"/>
    <n v="0"/>
    <n v="0"/>
    <n v="5400"/>
    <n v="0"/>
    <n v="5400"/>
    <n v="0"/>
    <n v="0"/>
    <n v="0"/>
    <n v="0"/>
    <n v="4909.0909000000001"/>
    <n v="490.90910000000002"/>
    <n v="0"/>
    <n v="0"/>
    <n v="0"/>
    <n v="0"/>
    <n v="0"/>
    <s v="    "/>
    <s v="    "/>
    <s v="Yes"/>
    <s v="26"/>
    <s v="MassDOT"/>
    <s v="HWY"/>
    <n v="2"/>
    <s v="No"/>
    <s v="Highway | Safe Routes to School"/>
    <s v="2 | Modernization"/>
    <s v="T146"/>
    <d v="2024-03-04T06:31:47"/>
    <x v="8"/>
    <x v="1"/>
  </r>
  <r>
    <s v="Complete"/>
    <n v="609515"/>
    <s v="119243"/>
    <s v="NORTHAMPTON- BRIDGE STREET ELEMENTARY SCHOOL IMPROVEMENTS (SRTS)"/>
    <s v="2"/>
    <s v="BDBA, SRTS, STIP"/>
    <s v=" "/>
    <x v="0"/>
    <x v="0"/>
    <s v="NORTHAMPTON"/>
    <s v="Pioneer Valley"/>
    <x v="8"/>
    <s v=""/>
    <s v="Contractor Field Completion"/>
    <s v=""/>
    <d v="2022-07-23T00:00:00"/>
    <s v="2022"/>
    <n v="1"/>
    <d v="2022-09-22T00:00:00"/>
    <d v="2022-11-21T00:00:00"/>
    <d v="2023-09-07T00:00:00"/>
    <n v="350"/>
    <s v="100% STATE"/>
    <s v="NFA - Site Specific"/>
    <s v="NFA"/>
    <n v="0"/>
    <n v="3874.5"/>
    <n v="3859.25"/>
    <n v="19835.54"/>
    <n v="0"/>
    <n v="19835.54"/>
    <n v="19835.54"/>
    <n v="23710.04"/>
    <n v="23694.79"/>
    <n v="0"/>
    <n v="0"/>
    <n v="0"/>
    <n v="0"/>
    <n v="0"/>
    <n v="0"/>
    <n v="0"/>
    <n v="0"/>
    <s v="    "/>
    <s v="    "/>
    <s v="Yes"/>
    <s v="27"/>
    <s v="MassDOT"/>
    <s v="HWY"/>
    <n v="2"/>
    <s v="No"/>
    <s v="Highway | Safe Routes to School"/>
    <s v="2 | Modernization"/>
    <s v="T146"/>
    <d v="2024-03-04T06:31:47"/>
    <x v="3"/>
    <x v="1"/>
  </r>
  <r>
    <s v="Complete"/>
    <n v="609515"/>
    <s v="119243"/>
    <s v="NORTHAMPTON- BRIDGE STREET ELEMENTARY SCHOOL IMPROVEMENTS (SRTS)"/>
    <s v="2"/>
    <s v="BDBA, SRTS, STIP"/>
    <s v=" "/>
    <x v="0"/>
    <x v="0"/>
    <s v="NORTHAMPTON"/>
    <s v="Pioneer Valley"/>
    <x v="8"/>
    <s v=""/>
    <s v="Contractor Field Completion"/>
    <s v=""/>
    <d v="2022-07-23T00:00:00"/>
    <s v="2022"/>
    <n v="1"/>
    <d v="2022-09-22T00:00:00"/>
    <d v="2022-11-21T00:00:00"/>
    <d v="2023-09-07T00:00:00"/>
    <n v="350"/>
    <s v="FEDERAL AID"/>
    <s v="FA - Trans. Alternative Prgm (TAP)"/>
    <s v="TAP"/>
    <n v="0.8"/>
    <n v="588092.74"/>
    <n v="315899.15000000002"/>
    <n v="321805.44"/>
    <n v="42000"/>
    <n v="42000"/>
    <n v="42000"/>
    <n v="630092.74"/>
    <n v="357899.15"/>
    <n v="0"/>
    <n v="0"/>
    <n v="0"/>
    <n v="0"/>
    <n v="0"/>
    <n v="279805.44"/>
    <n v="0"/>
    <n v="0"/>
    <s v="    "/>
    <s v="    "/>
    <s v="Yes"/>
    <s v="27"/>
    <s v="MassDOT"/>
    <s v="HWY"/>
    <n v="2"/>
    <s v="No"/>
    <s v="Highway | Safe Routes to School"/>
    <s v="2 | Modernization"/>
    <s v="T146"/>
    <d v="2024-03-04T06:31:47"/>
    <x v="3"/>
    <x v="0"/>
  </r>
  <r>
    <s v="Design"/>
    <n v="609516"/>
    <s v=""/>
    <s v="BURLINGTON- IMPROVEMENTS AT I-95 (ROUTE 128)/ROUTE 3 INTERCHANGE"/>
    <s v="4"/>
    <s v="STIP"/>
    <s v=" "/>
    <x v="0"/>
    <x v="0"/>
    <s v="BURLINGTON"/>
    <s v="Boston Region"/>
    <x v="3"/>
    <s v="Roadway Reconstruction"/>
    <s v="Design"/>
    <s v="25C"/>
    <d v="2025-01-11T00:00:00"/>
    <s v="2025"/>
    <n v="0"/>
    <d v="2025-06-10T00:00:00"/>
    <d v="2025-08-09T00:00:00"/>
    <d v="2027-12-09T00:00:00"/>
    <n v="912"/>
    <s v="100% STATE"/>
    <s v="NFA - Site Specific"/>
    <s v="NFA"/>
    <n v="0"/>
    <n v="0"/>
    <n v="0"/>
    <n v="90000"/>
    <n v="0"/>
    <n v="90000"/>
    <n v="0"/>
    <n v="0"/>
    <n v="0"/>
    <n v="0"/>
    <n v="34137.930999999997"/>
    <n v="37241.379300000001"/>
    <n v="18620.689699999999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1"/>
  </r>
  <r>
    <s v="Design"/>
    <n v="609516"/>
    <s v=""/>
    <s v="BURLINGTON- IMPROVEMENTS AT I-95 (ROUTE 128)/ROUTE 3 INTERCHANGE"/>
    <s v="4"/>
    <s v="STIP"/>
    <s v=" "/>
    <x v="0"/>
    <x v="0"/>
    <s v="BURLINGTON"/>
    <s v="Boston Region"/>
    <x v="3"/>
    <s v="Roadway Reconstruction"/>
    <s v="Design"/>
    <s v="25C"/>
    <d v="2025-01-11T00:00:00"/>
    <s v="2025"/>
    <n v="0"/>
    <d v="2025-06-10T00:00:00"/>
    <d v="2025-08-09T00:00:00"/>
    <d v="2027-12-09T00:00:00"/>
    <n v="912"/>
    <s v="FEDERAL AID"/>
    <s v="FA - Ntl. Hwy Perform. Prgm (NHPP) - NHS"/>
    <s v="NHPP"/>
    <n v="0.8"/>
    <n v="0"/>
    <n v="0"/>
    <n v="7348887.8799999999"/>
    <n v="0"/>
    <n v="7348887.8800999997"/>
    <n v="0"/>
    <n v="0"/>
    <n v="0"/>
    <n v="0"/>
    <n v="2787509.1959000002"/>
    <n v="3040919.1228"/>
    <n v="1520459.5614"/>
    <n v="0"/>
    <n v="-1E-4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0"/>
  </r>
  <r>
    <s v="Complete"/>
    <n v="609517"/>
    <s v="120791"/>
    <s v="LONGMEADOW- BLUEBERRY HILL ELEMENTARY SCHOOL IMPROVEMENTS (SRTS)"/>
    <s v="2"/>
    <s v="SRTS, STIP"/>
    <s v=" "/>
    <x v="0"/>
    <x v="0"/>
    <s v="LONGMEADOW"/>
    <s v="Pioneer Valley"/>
    <x v="8"/>
    <s v=""/>
    <s v="Substantially Complete"/>
    <s v=""/>
    <d v="2022-11-19T00:00:00"/>
    <s v="2023"/>
    <n v="1"/>
    <d v="2023-01-31T00:00:00"/>
    <d v="2023-04-01T00:00:00"/>
    <d v="2023-11-02T00:00:00"/>
    <n v="275"/>
    <s v="100% STATE"/>
    <s v="NFA - Site Specific"/>
    <s v="NFA"/>
    <n v="0"/>
    <n v="0"/>
    <n v="0"/>
    <n v="39828.76"/>
    <n v="1004.7902"/>
    <n v="1004.7902"/>
    <n v="1004.7902"/>
    <n v="1004.7902"/>
    <n v="1004.7902"/>
    <n v="0"/>
    <n v="0"/>
    <n v="0"/>
    <n v="0"/>
    <n v="0"/>
    <n v="38823.969799999999"/>
    <n v="0"/>
    <n v="0"/>
    <s v="    "/>
    <s v="    "/>
    <s v="Yes"/>
    <s v="29.5"/>
    <s v="MassDOT"/>
    <s v="HWY"/>
    <n v="2"/>
    <s v="No"/>
    <s v="Highway | Safe Routes to School"/>
    <s v="2 | Modernization"/>
    <s v="T146"/>
    <d v="2024-03-04T06:31:47"/>
    <x v="3"/>
    <x v="1"/>
  </r>
  <r>
    <s v="Complete"/>
    <n v="609517"/>
    <s v="120791"/>
    <s v="LONGMEADOW- BLUEBERRY HILL ELEMENTARY SCHOOL IMPROVEMENTS (SRTS)"/>
    <s v="2"/>
    <s v="SRTS, STIP"/>
    <s v=" "/>
    <x v="0"/>
    <x v="0"/>
    <s v="LONGMEADOW"/>
    <s v="Pioneer Valley"/>
    <x v="8"/>
    <s v=""/>
    <s v="Substantially Complete"/>
    <s v=""/>
    <d v="2022-11-19T00:00:00"/>
    <s v="2023"/>
    <n v="1"/>
    <d v="2023-01-31T00:00:00"/>
    <d v="2023-04-01T00:00:00"/>
    <d v="2023-11-02T00:00:00"/>
    <n v="275"/>
    <s v="FEDERAL AID"/>
    <s v="FA - Trans. Alternative Prgm (TAP)"/>
    <s v="TAP"/>
    <n v="0.8"/>
    <n v="306702.62"/>
    <n v="306702.62"/>
    <n v="61770.37"/>
    <n v="11995.209800000001"/>
    <n v="11995.209800000001"/>
    <n v="11995.209800000001"/>
    <n v="318697.82980000001"/>
    <n v="318697.82980000001"/>
    <n v="0"/>
    <n v="0"/>
    <n v="0"/>
    <n v="0"/>
    <n v="0"/>
    <n v="49775.160199999998"/>
    <n v="0"/>
    <n v="0"/>
    <s v="    "/>
    <s v="    "/>
    <s v="Yes"/>
    <s v="29.5"/>
    <s v="MassDOT"/>
    <s v="HWY"/>
    <n v="2"/>
    <s v="No"/>
    <s v="Highway | Safe Routes to School"/>
    <s v="2 | Modernization"/>
    <s v="T146"/>
    <d v="2024-03-04T06:31:47"/>
    <x v="3"/>
    <x v="0"/>
  </r>
  <r>
    <s v="Design"/>
    <n v="609518"/>
    <s v=""/>
    <s v="FAIRHAVEN- LEROY WOOD ELEMENTARY SCHOOL IMPROVEMENTS (SRTS)"/>
    <s v="5"/>
    <s v="SRTS, STIP"/>
    <s v=" "/>
    <x v="0"/>
    <x v="0"/>
    <s v="FAIRHAVEN"/>
    <s v="Southeastern Mass"/>
    <x v="8"/>
    <s v=""/>
    <s v="Design"/>
    <s v="FINAL"/>
    <d v="2024-03-30T00:00:00"/>
    <s v="2024"/>
    <n v="0"/>
    <d v="2024-08-27T00:00:00"/>
    <d v="2024-10-26T00:00:00"/>
    <d v="2026-07-26T00:00:00"/>
    <n v="698"/>
    <s v="100% STATE"/>
    <s v="NFA - Site Specific"/>
    <s v="NFA"/>
    <n v="0"/>
    <n v="0"/>
    <n v="0"/>
    <n v="30800.325000000001"/>
    <n v="0"/>
    <n v="30800.325099999998"/>
    <n v="0"/>
    <n v="0"/>
    <n v="0"/>
    <n v="12600.133"/>
    <n v="16800.177299999999"/>
    <n v="1400.0147999999999"/>
    <n v="0"/>
    <n v="0"/>
    <n v="-1E-4"/>
    <n v="0"/>
    <n v="0"/>
    <s v="    "/>
    <s v="    "/>
    <s v="Yes"/>
    <s v=""/>
    <s v="MassDOT"/>
    <s v="HWY"/>
    <n v="3"/>
    <s v="No"/>
    <s v="Highway | Safe Routes to School"/>
    <s v="2 | Modernization"/>
    <s v="T146"/>
    <d v="2024-03-04T06:31:47"/>
    <x v="2"/>
    <x v="1"/>
  </r>
  <r>
    <s v="Design"/>
    <n v="609518"/>
    <s v=""/>
    <s v="FAIRHAVEN- LEROY WOOD ELEMENTARY SCHOOL IMPROVEMENTS (SRTS)"/>
    <s v="5"/>
    <s v="SRTS, STIP"/>
    <s v=" "/>
    <x v="0"/>
    <x v="0"/>
    <s v="FAIRHAVEN"/>
    <s v="Southeastern Mass"/>
    <x v="8"/>
    <s v=""/>
    <s v="Design"/>
    <s v="FINAL"/>
    <d v="2024-03-30T00:00:00"/>
    <s v="2024"/>
    <n v="0"/>
    <d v="2024-08-27T00:00:00"/>
    <d v="2024-10-26T00:00:00"/>
    <d v="2026-07-26T00:00:00"/>
    <n v="698"/>
    <s v="FEDERAL AID"/>
    <s v="FA - Trans. Alternative Prgm (TAP)"/>
    <s v="TAP"/>
    <n v="0.8"/>
    <n v="0"/>
    <n v="0"/>
    <n v="2269995.3656000001"/>
    <n v="0"/>
    <n v="2269995.3654999998"/>
    <n v="0"/>
    <n v="0"/>
    <n v="0"/>
    <n v="928634.46770000004"/>
    <n v="1238179.2903"/>
    <n v="103181.6075"/>
    <n v="0"/>
    <n v="0"/>
    <n v="1E-4"/>
    <n v="0"/>
    <n v="0"/>
    <s v="    "/>
    <s v="    "/>
    <s v="Yes"/>
    <s v=""/>
    <s v="MassDOT"/>
    <s v="HWY"/>
    <n v="3"/>
    <s v="No"/>
    <s v="Highway | Safe Routes to School"/>
    <s v="2 | Modernization"/>
    <s v="T146"/>
    <d v="2024-03-04T06:31:47"/>
    <x v="2"/>
    <x v="0"/>
  </r>
  <r>
    <s v="Complete"/>
    <n v="609519"/>
    <s v="110495"/>
    <s v="DISTRICT 1- PEDESTRIAN AND BICYCLE IMPROVEMENTS AT VARIOUS LOCATIONS"/>
    <s v="1"/>
    <s v="B&amp;P, NFA CIP"/>
    <s v=" "/>
    <x v="0"/>
    <x v="0"/>
    <s v="DISTRICT1"/>
    <s v="[District 1]"/>
    <x v="27"/>
    <s v="Intersection &amp; Safety"/>
    <s v="Contractor Field Completion"/>
    <s v=""/>
    <d v="2019-12-28T00:00:00"/>
    <s v="2020"/>
    <n v="1"/>
    <d v="2020-07-15T00:00:00"/>
    <d v="2020-09-13T00:00:00"/>
    <d v="2023-07-15T00:00:00"/>
    <n v="1095"/>
    <s v="100% STATE"/>
    <s v="NFA - Open Ended"/>
    <s v="NFA"/>
    <n v="0"/>
    <n v="1416165.03"/>
    <n v="0"/>
    <n v="0"/>
    <n v="0"/>
    <n v="0"/>
    <n v="0"/>
    <n v="1416165.03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4-03-04T06:31:47"/>
    <x v="0"/>
    <x v="1"/>
  </r>
  <r>
    <s v="Complete"/>
    <n v="609519"/>
    <s v="110495"/>
    <s v="DISTRICT 1- PEDESTRIAN AND BICYCLE IMPROVEMENTS AT VARIOUS LOCATIONS"/>
    <s v="1"/>
    <s v="B&amp;P, NFA CIP"/>
    <s v=" "/>
    <x v="0"/>
    <x v="0"/>
    <s v="DISTRICT1"/>
    <s v="[District 1]"/>
    <x v="27"/>
    <s v="Intersection &amp; Safety"/>
    <s v="Contractor Field Completion"/>
    <s v=""/>
    <d v="2019-12-28T00:00:00"/>
    <s v="2020"/>
    <n v="1"/>
    <d v="2020-07-15T00:00:00"/>
    <d v="2020-09-13T00:00:00"/>
    <d v="2023-07-15T00:00:00"/>
    <n v="1095"/>
    <s v="100% STATE"/>
    <s v="NFA - Multi-Modal Transportation Implementation"/>
    <s v="NFA"/>
    <n v="0"/>
    <n v="666753.43999999994"/>
    <n v="0"/>
    <n v="6452.74"/>
    <n v="0"/>
    <n v="0"/>
    <n v="0"/>
    <n v="666753.43999999994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4-03-04T06:31:47"/>
    <x v="0"/>
    <x v="1"/>
  </r>
  <r>
    <s v="Design"/>
    <n v="609520"/>
    <s v=""/>
    <s v="BROCKTON- ABINGTON- PEDESTRIAN AND BICYCLE IMPROVEMENTS ON ROUTE 123"/>
    <s v="5"/>
    <s v="B&amp;P, NFA CIP"/>
    <s v=" "/>
    <x v="0"/>
    <x v="0"/>
    <s v="ABINGTON - BROCKTON"/>
    <s v="Old Colony"/>
    <x v="27"/>
    <s v="Intersection &amp; Safety"/>
    <s v="Design"/>
    <s v="25C"/>
    <d v="2025-12-06T00:00:00"/>
    <s v="2026"/>
    <n v="0"/>
    <d v="2026-05-05T00:00:00"/>
    <d v="2026-07-04T00:00:00"/>
    <d v="2028-04-24T00:00:00"/>
    <n v="720"/>
    <s v="100% STATE"/>
    <s v="NFA - Site Specific"/>
    <s v="NFA"/>
    <n v="0"/>
    <n v="0"/>
    <n v="0"/>
    <n v="192000"/>
    <n v="0"/>
    <n v="192000"/>
    <n v="0"/>
    <n v="0"/>
    <n v="0"/>
    <n v="0"/>
    <n v="0"/>
    <n v="104727.2727"/>
    <n v="87272.727299999999"/>
    <n v="0"/>
    <n v="0"/>
    <n v="0"/>
    <n v="0"/>
    <s v="    "/>
    <s v="    "/>
    <s v="Yes"/>
    <s v="55"/>
    <s v="MassDOT"/>
    <s v="HWY"/>
    <n v="2"/>
    <s v="No"/>
    <s v="Highway | Roadway Reconstruction"/>
    <s v="2 | Modernization"/>
    <s v="T055"/>
    <d v="2024-03-04T06:31:47"/>
    <x v="4"/>
    <x v="1"/>
  </r>
  <r>
    <s v="Design"/>
    <n v="609520"/>
    <s v=""/>
    <s v="BROCKTON- ABINGTON- PEDESTRIAN AND BICYCLE IMPROVEMENTS ON ROUTE 123"/>
    <s v="5"/>
    <s v="B&amp;P, NFA CIP"/>
    <s v=" "/>
    <x v="0"/>
    <x v="0"/>
    <s v="ABINGTON - BROCKTON"/>
    <s v="Old Colony"/>
    <x v="27"/>
    <s v="Intersection &amp; Safety"/>
    <s v="Design"/>
    <s v="25C"/>
    <d v="2025-12-06T00:00:00"/>
    <s v="2026"/>
    <n v="0"/>
    <d v="2026-05-05T00:00:00"/>
    <d v="2026-07-04T00:00:00"/>
    <d v="2028-04-24T00:00:00"/>
    <n v="720"/>
    <s v="FEDERAL AID"/>
    <s v="FA - Surface Trans. Block Grant (STBG)"/>
    <s v="STBG"/>
    <n v="0.8"/>
    <n v="0"/>
    <n v="0"/>
    <n v="28610244.421999998"/>
    <n v="0"/>
    <n v="28610244.421999998"/>
    <n v="0"/>
    <n v="0"/>
    <n v="0"/>
    <n v="0"/>
    <n v="0"/>
    <n v="15605587.8665"/>
    <n v="13004656.555500001"/>
    <n v="0"/>
    <n v="0"/>
    <n v="0"/>
    <n v="0"/>
    <s v="    "/>
    <s v="    "/>
    <s v="Yes"/>
    <s v="55"/>
    <s v="MassDOT"/>
    <s v="HWY"/>
    <n v="2"/>
    <s v="No"/>
    <s v="Highway | Roadway Reconstruction"/>
    <s v="2 | Modernization"/>
    <s v="T055"/>
    <d v="2024-03-04T06:31:47"/>
    <x v="4"/>
    <x v="0"/>
  </r>
  <r>
    <s v="Complete"/>
    <n v="609521"/>
    <s v="110505"/>
    <s v="DISTRICT 2- PEDESTRIAN AND BICYCLE IMPROVEMENTS AT VARIOUS LOCATIONS"/>
    <s v="2"/>
    <s v="B&amp;P, NFA CIP"/>
    <s v=" "/>
    <x v="0"/>
    <x v="0"/>
    <s v="DISTRICT2"/>
    <s v="[District 2]"/>
    <x v="27"/>
    <s v="Intersection &amp; Safety"/>
    <s v="Contractor Field Completion"/>
    <s v=""/>
    <d v="2019-12-28T00:00:00"/>
    <s v="2020"/>
    <n v="1"/>
    <d v="2020-07-10T00:00:00"/>
    <d v="2020-09-08T00:00:00"/>
    <d v="2022-10-23T00:00:00"/>
    <n v="835"/>
    <s v="100% STATE"/>
    <s v="NFA - Open Ended"/>
    <s v="NFA"/>
    <n v="0"/>
    <n v="1464901.53"/>
    <n v="0"/>
    <n v="0"/>
    <n v="0"/>
    <n v="0"/>
    <n v="0"/>
    <n v="1464901.53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4-03-04T06:31:47"/>
    <x v="0"/>
    <x v="1"/>
  </r>
  <r>
    <s v="Complete"/>
    <n v="609521"/>
    <s v="110505"/>
    <s v="DISTRICT 2- PEDESTRIAN AND BICYCLE IMPROVEMENTS AT VARIOUS LOCATIONS"/>
    <s v="2"/>
    <s v="B&amp;P, NFA CIP"/>
    <s v=" "/>
    <x v="0"/>
    <x v="0"/>
    <s v="DISTRICT2"/>
    <s v="[District 2]"/>
    <x v="27"/>
    <s v="Intersection &amp; Safety"/>
    <s v="Contractor Field Completion"/>
    <s v=""/>
    <d v="2019-12-28T00:00:00"/>
    <s v="2020"/>
    <n v="1"/>
    <d v="2020-07-10T00:00:00"/>
    <d v="2020-09-08T00:00:00"/>
    <d v="2022-10-23T00:00:00"/>
    <n v="835"/>
    <s v="100% STATE"/>
    <s v="NFA - Multi-Modal Transportation Implementation"/>
    <s v="NFA"/>
    <n v="0"/>
    <n v="1080170.27"/>
    <n v="176949"/>
    <n v="72212.11"/>
    <n v="0"/>
    <n v="0"/>
    <n v="0"/>
    <n v="1080170.27"/>
    <n v="17694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4-03-04T06:31:47"/>
    <x v="0"/>
    <x v="1"/>
  </r>
  <r>
    <s v="Complete"/>
    <n v="609523"/>
    <s v="110496"/>
    <s v="DISTRICT 3- PEDESTRIAN AND BICYCLE IMPROVEMENTS AT VARIOUS LOCATIONS"/>
    <s v="3"/>
    <s v="B&amp;P, NFA CIP"/>
    <s v=" "/>
    <x v="0"/>
    <x v="0"/>
    <s v="DISTRICT3"/>
    <s v="[District 3]"/>
    <x v="27"/>
    <s v="Intersection &amp; Safety"/>
    <s v="Contractor Field Completion"/>
    <s v=""/>
    <d v="2019-12-28T00:00:00"/>
    <s v="2020"/>
    <n v="1"/>
    <d v="2020-07-01T00:00:00"/>
    <d v="2020-08-30T00:00:00"/>
    <d v="2023-06-30T00:00:00"/>
    <n v="1094"/>
    <s v="100% STATE"/>
    <s v="NFA - Open Ended"/>
    <s v="NFA"/>
    <n v="0"/>
    <n v="1147715.97"/>
    <n v="0"/>
    <n v="0"/>
    <n v="0"/>
    <n v="0"/>
    <n v="0"/>
    <n v="1147715.9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4-03-04T06:31:47"/>
    <x v="0"/>
    <x v="1"/>
  </r>
  <r>
    <s v="Complete"/>
    <n v="609523"/>
    <s v="110496"/>
    <s v="DISTRICT 3- PEDESTRIAN AND BICYCLE IMPROVEMENTS AT VARIOUS LOCATIONS"/>
    <s v="3"/>
    <s v="B&amp;P, NFA CIP"/>
    <s v=" "/>
    <x v="0"/>
    <x v="0"/>
    <s v="DISTRICT3"/>
    <s v="[District 3]"/>
    <x v="27"/>
    <s v="Intersection &amp; Safety"/>
    <s v="Contractor Field Completion"/>
    <s v=""/>
    <d v="2019-12-28T00:00:00"/>
    <s v="2020"/>
    <n v="1"/>
    <d v="2020-07-01T00:00:00"/>
    <d v="2020-08-30T00:00:00"/>
    <d v="2023-06-30T00:00:00"/>
    <n v="1094"/>
    <s v="100% STATE"/>
    <s v="NFA - Multi-Modal Transportation Implementation"/>
    <s v="NFA"/>
    <n v="0"/>
    <n v="1064844.3500000001"/>
    <n v="110160.88"/>
    <n v="93867.68"/>
    <n v="0"/>
    <n v="0"/>
    <n v="0"/>
    <n v="1064844.3500000001"/>
    <n v="110160.8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4-03-04T06:31:47"/>
    <x v="0"/>
    <x v="1"/>
  </r>
  <r>
    <s v="Complete"/>
    <n v="609524"/>
    <s v="110499"/>
    <s v="DISTRICT 4- PEDESTRIAN AND BICYCLE IMPROVEMENTS AT VARIOUS LOCATIONS"/>
    <s v="4"/>
    <s v="B&amp;P, NFA CIP"/>
    <s v=" "/>
    <x v="0"/>
    <x v="0"/>
    <s v="DISTRICT4"/>
    <s v="[District 4]"/>
    <x v="27"/>
    <s v="Intersection &amp; Safety"/>
    <s v="Contractor Field Completion"/>
    <s v=""/>
    <d v="2019-12-28T00:00:00"/>
    <s v="2020"/>
    <n v="1"/>
    <d v="2020-06-04T00:00:00"/>
    <d v="2020-08-03T00:00:00"/>
    <d v="2023-12-31T00:00:00"/>
    <n v="1305"/>
    <s v="100% STATE"/>
    <s v="NFA - Open Ended"/>
    <s v="NFA"/>
    <n v="0"/>
    <n v="974922.38"/>
    <n v="0"/>
    <n v="0"/>
    <n v="50000"/>
    <n v="50000"/>
    <n v="50000"/>
    <n v="1024922.38"/>
    <n v="50000"/>
    <n v="0"/>
    <n v="0"/>
    <n v="0"/>
    <n v="0"/>
    <n v="0"/>
    <n v="-5000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4-03-04T06:31:47"/>
    <x v="0"/>
    <x v="1"/>
  </r>
  <r>
    <s v="Complete"/>
    <n v="609524"/>
    <s v="110499"/>
    <s v="DISTRICT 4- PEDESTRIAN AND BICYCLE IMPROVEMENTS AT VARIOUS LOCATIONS"/>
    <s v="4"/>
    <s v="B&amp;P, NFA CIP"/>
    <s v=" "/>
    <x v="0"/>
    <x v="0"/>
    <s v="DISTRICT4"/>
    <s v="[District 4]"/>
    <x v="27"/>
    <s v="Intersection &amp; Safety"/>
    <s v="Contractor Field Completion"/>
    <s v=""/>
    <d v="2019-12-28T00:00:00"/>
    <s v="2020"/>
    <n v="1"/>
    <d v="2020-06-04T00:00:00"/>
    <d v="2020-08-03T00:00:00"/>
    <d v="2023-12-31T00:00:00"/>
    <n v="1305"/>
    <s v="100% STATE"/>
    <s v="NFA - Multi-Modal Transportation Implementation"/>
    <s v="NFA"/>
    <n v="0"/>
    <n v="2512717.65"/>
    <n v="137640.94"/>
    <n v="1256833.2"/>
    <n v="50000"/>
    <n v="50000"/>
    <n v="50000"/>
    <n v="2562717.65"/>
    <n v="187640.94"/>
    <n v="0"/>
    <n v="0"/>
    <n v="0"/>
    <n v="0"/>
    <n v="0"/>
    <n v="1206833.2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4-03-04T06:31:47"/>
    <x v="0"/>
    <x v="1"/>
  </r>
  <r>
    <s v="Complete"/>
    <n v="609525"/>
    <s v="110498"/>
    <s v="DISTRICT 5- PEDESTRIAN AND BICYCLE IMPROVEMENTS AT VARIOUS LOCATIONS"/>
    <s v="5"/>
    <s v="B&amp;P, NFA CIP"/>
    <s v=" "/>
    <x v="0"/>
    <x v="0"/>
    <s v="DISTRICT5"/>
    <s v="[District 5]"/>
    <x v="28"/>
    <s v=""/>
    <s v="Contractor Field Completion"/>
    <s v=""/>
    <d v="2019-12-28T00:00:00"/>
    <s v="2020"/>
    <n v="1"/>
    <d v="2020-07-01T00:00:00"/>
    <d v="2020-08-30T00:00:00"/>
    <d v="2023-11-01T00:00:00"/>
    <n v="1218"/>
    <s v="100% STATE"/>
    <s v="NFA - Open Ended"/>
    <s v="NFA"/>
    <n v="0"/>
    <n v="519623.56"/>
    <n v="0"/>
    <n v="0"/>
    <n v="929.48680000000002"/>
    <n v="929.48680000000002"/>
    <n v="929.48680000000002"/>
    <n v="520553.04680000001"/>
    <n v="929.48680000000002"/>
    <n v="0"/>
    <n v="0"/>
    <n v="0"/>
    <n v="0"/>
    <n v="0"/>
    <n v="-929.48680000000002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mplete"/>
    <n v="609525"/>
    <s v="110498"/>
    <s v="DISTRICT 5- PEDESTRIAN AND BICYCLE IMPROVEMENTS AT VARIOUS LOCATIONS"/>
    <s v="5"/>
    <s v="B&amp;P, NFA CIP"/>
    <s v=" "/>
    <x v="0"/>
    <x v="0"/>
    <s v="DISTRICT5"/>
    <s v="[District 5]"/>
    <x v="28"/>
    <s v=""/>
    <s v="Contractor Field Completion"/>
    <s v=""/>
    <d v="2019-12-28T00:00:00"/>
    <s v="2020"/>
    <n v="1"/>
    <d v="2020-07-01T00:00:00"/>
    <d v="2020-08-30T00:00:00"/>
    <d v="2023-11-01T00:00:00"/>
    <n v="1218"/>
    <s v="100% STATE"/>
    <s v="NFA - Multi-Modal Transportation Implementation"/>
    <s v="NFA"/>
    <n v="0"/>
    <n v="1538220.69"/>
    <n v="25013.59"/>
    <n v="1331225.75"/>
    <n v="30763.083200000001"/>
    <n v="30763.083200000001"/>
    <n v="30763.083200000001"/>
    <n v="1568983.7731999999"/>
    <n v="55776.673200000005"/>
    <n v="0"/>
    <n v="0"/>
    <n v="0"/>
    <n v="0"/>
    <n v="0"/>
    <n v="1300462.6668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Design"/>
    <n v="609527"/>
    <s v=""/>
    <s v="READING- IMPROVEMENTS ON I-95"/>
    <s v="4"/>
    <s v="STIP"/>
    <s v=" "/>
    <x v="0"/>
    <x v="0"/>
    <s v="READING"/>
    <s v="Boston Region"/>
    <x v="3"/>
    <s v="Roadway Reconstruction"/>
    <s v="Design"/>
    <s v="PRCApprove"/>
    <d v="2028-01-08T00:00:00"/>
    <s v="2028"/>
    <n v="0"/>
    <d v="2028-06-06T00:00:00"/>
    <d v="2028-08-05T00:00:00"/>
    <d v="2030-12-05T00:00:00"/>
    <n v="912"/>
    <s v="100% STATE"/>
    <s v="NFA - Site Specific"/>
    <s v="NFA"/>
    <n v="0"/>
    <n v="0"/>
    <n v="0"/>
    <n v="148500"/>
    <n v="0"/>
    <n v="56327.586199999998"/>
    <n v="0"/>
    <n v="0"/>
    <n v="0"/>
    <n v="0"/>
    <n v="0"/>
    <n v="0"/>
    <n v="0"/>
    <n v="56327.586199999998"/>
    <n v="92172.413799999995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1"/>
  </r>
  <r>
    <s v="Design"/>
    <n v="609527"/>
    <s v=""/>
    <s v="READING- IMPROVEMENTS ON I-95"/>
    <s v="4"/>
    <s v="STIP"/>
    <s v=" "/>
    <x v="0"/>
    <x v="0"/>
    <s v="READING"/>
    <s v="Boston Region"/>
    <x v="3"/>
    <s v="Roadway Reconstruction"/>
    <s v="Design"/>
    <s v="PRCApprove"/>
    <d v="2028-01-08T00:00:00"/>
    <s v="2028"/>
    <n v="0"/>
    <d v="2028-06-06T00:00:00"/>
    <d v="2028-08-05T00:00:00"/>
    <d v="2030-12-05T00:00:00"/>
    <n v="912"/>
    <s v="FEDERAL AID"/>
    <s v="FA - Ntl. Hwy Perform. Prgm (NHPP) - NHS"/>
    <s v="NHPP"/>
    <n v="0.8"/>
    <n v="0"/>
    <n v="0"/>
    <n v="15694500"/>
    <n v="0"/>
    <n v="5953086.2068999996"/>
    <n v="0"/>
    <n v="0"/>
    <n v="0"/>
    <n v="0"/>
    <n v="0"/>
    <n v="0"/>
    <n v="0"/>
    <n v="5953086.2068999996"/>
    <n v="9741413.7930999994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0"/>
  </r>
  <r>
    <s v="Design"/>
    <n v="609528"/>
    <s v=""/>
    <s v="GRAFTON- MILLBURY STREET IMPROVEMENTS (SRTS) "/>
    <s v="3"/>
    <s v="SRTS, STIP"/>
    <s v=" "/>
    <x v="0"/>
    <x v="0"/>
    <s v="GRAFTON"/>
    <s v="Central Mass"/>
    <x v="28"/>
    <s v=""/>
    <s v="Design"/>
    <s v="FINAL"/>
    <d v="2024-05-18T00:00:00"/>
    <s v="2024"/>
    <n v="0"/>
    <d v="2024-10-15T00:00:00"/>
    <d v="2024-12-14T00:00:00"/>
    <d v="2026-07-30T00:00:00"/>
    <n v="653"/>
    <s v="100% STATE"/>
    <s v="NFA - Site Specific"/>
    <s v="NFA"/>
    <n v="0"/>
    <n v="0"/>
    <n v="0"/>
    <n v="43954.35"/>
    <n v="0"/>
    <n v="43954.35"/>
    <n v="0"/>
    <n v="0"/>
    <n v="0"/>
    <n v="15384.022499999999"/>
    <n v="26372.61"/>
    <n v="2197.7175000000002"/>
    <n v="0"/>
    <n v="0"/>
    <n v="0"/>
    <n v="0"/>
    <n v="0"/>
    <s v="    "/>
    <s v="    "/>
    <s v="Yes"/>
    <s v=""/>
    <s v="MassDOT"/>
    <s v="HWY"/>
    <n v="3"/>
    <s v="No"/>
    <s v="Highway | Safe Routes to School"/>
    <s v="2 | Modernization"/>
    <s v="T146"/>
    <d v="2024-03-04T06:31:47"/>
    <x v="7"/>
    <x v="1"/>
  </r>
  <r>
    <s v="Design"/>
    <n v="609528"/>
    <s v=""/>
    <s v="GRAFTON- MILLBURY STREET IMPROVEMENTS (SRTS) "/>
    <s v="3"/>
    <s v="SRTS, STIP"/>
    <s v=" "/>
    <x v="0"/>
    <x v="0"/>
    <s v="GRAFTON"/>
    <s v="Central Mass"/>
    <x v="28"/>
    <s v=""/>
    <s v="Design"/>
    <s v="FINAL"/>
    <d v="2024-05-18T00:00:00"/>
    <s v="2024"/>
    <n v="0"/>
    <d v="2024-10-15T00:00:00"/>
    <d v="2024-12-14T00:00:00"/>
    <d v="2026-07-30T00:00:00"/>
    <n v="653"/>
    <s v="FEDERAL AID"/>
    <s v="FA - Trans. Alternative Prgm (TAP)"/>
    <s v="TAP"/>
    <n v="0.8"/>
    <n v="0"/>
    <n v="0"/>
    <n v="3135491.7974999999"/>
    <n v="0"/>
    <n v="3135491.7974999999"/>
    <n v="0"/>
    <n v="0"/>
    <n v="0"/>
    <n v="1097422.1291"/>
    <n v="1881295.0785000001"/>
    <n v="156774.58989999999"/>
    <n v="0"/>
    <n v="0"/>
    <n v="0"/>
    <n v="0"/>
    <n v="0"/>
    <s v="    "/>
    <s v="    "/>
    <s v="Yes"/>
    <s v=""/>
    <s v="MassDOT"/>
    <s v="HWY"/>
    <n v="3"/>
    <s v="No"/>
    <s v="Highway | Safe Routes to School"/>
    <s v="2 | Modernization"/>
    <s v="T146"/>
    <d v="2024-03-04T06:31:47"/>
    <x v="7"/>
    <x v="0"/>
  </r>
  <r>
    <s v="Complete"/>
    <n v="609529"/>
    <s v="119986"/>
    <s v="LEOMINSTER- VISCOLOID AVENUE IMPROVEMENTS (SRTS)"/>
    <s v="3"/>
    <s v="BDBA, SRTS, STIP"/>
    <s v=" "/>
    <x v="0"/>
    <x v="0"/>
    <s v="LEOMINSTER"/>
    <s v="Montachusett"/>
    <x v="28"/>
    <s v=""/>
    <s v="Full Beneficial Use"/>
    <s v=""/>
    <d v="2022-08-20T00:00:00"/>
    <s v="2022"/>
    <n v="1"/>
    <d v="2022-10-12T00:00:00"/>
    <d v="2022-12-11T00:00:00"/>
    <d v="2024-03-31T00:00:00"/>
    <n v="536"/>
    <s v="100% STATE"/>
    <s v="NFA - Site Specific"/>
    <s v="NFA"/>
    <n v="0"/>
    <n v="2672"/>
    <n v="2088"/>
    <n v="23128"/>
    <n v="2339.1716999999999"/>
    <n v="2339.1716999999999"/>
    <n v="2339.1716999999999"/>
    <n v="5011.1716999999999"/>
    <n v="4427.1716999999999"/>
    <n v="0"/>
    <n v="0"/>
    <n v="0"/>
    <n v="0"/>
    <n v="0"/>
    <n v="20788.828300000001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0"/>
    <x v="1"/>
  </r>
  <r>
    <s v="Complete"/>
    <n v="609529"/>
    <s v="119986"/>
    <s v="LEOMINSTER- VISCOLOID AVENUE IMPROVEMENTS (SRTS)"/>
    <s v="3"/>
    <s v="BDBA, SRTS, STIP"/>
    <s v=" "/>
    <x v="0"/>
    <x v="0"/>
    <s v="LEOMINSTER"/>
    <s v="Montachusett"/>
    <x v="28"/>
    <s v=""/>
    <s v="Full Beneficial Use"/>
    <s v=""/>
    <d v="2022-08-20T00:00:00"/>
    <s v="2022"/>
    <n v="1"/>
    <d v="2022-10-12T00:00:00"/>
    <d v="2022-12-11T00:00:00"/>
    <d v="2024-03-31T00:00:00"/>
    <n v="536"/>
    <s v="FEDERAL AID"/>
    <s v="FA - Trans. Alternative Prgm (TAP)"/>
    <s v="TAP"/>
    <n v="0.8"/>
    <n v="2324796.9"/>
    <n v="980294.04"/>
    <n v="541115.77"/>
    <n v="47660.828300000001"/>
    <n v="47660.828300000001"/>
    <n v="47660.828300000001"/>
    <n v="2372457.7283000001"/>
    <n v="1027954.8683000001"/>
    <n v="0"/>
    <n v="0"/>
    <n v="0"/>
    <n v="0"/>
    <n v="0"/>
    <n v="493454.94170000002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0"/>
    <x v="0"/>
  </r>
  <r>
    <s v="Design"/>
    <n v="609531"/>
    <s v=""/>
    <s v="ARLINGTON- STRATTON SCHOOL IMPROVEMENTS (SRTS)"/>
    <s v="4"/>
    <s v="SRTS, STIP"/>
    <s v=" "/>
    <x v="0"/>
    <x v="0"/>
    <s v="ARLINGTON"/>
    <s v="Boston Region"/>
    <x v="28"/>
    <s v=""/>
    <s v="Design"/>
    <s v="75C"/>
    <d v="2025-04-05T00:00:00"/>
    <s v="2025"/>
    <n v="0"/>
    <d v="2025-09-02T00:00:00"/>
    <d v="2025-11-01T00:00:00"/>
    <d v="2027-09-03T00:00:00"/>
    <n v="731"/>
    <s v="100% STATE"/>
    <s v="NFA - Site Specific"/>
    <s v="NFA"/>
    <n v="0"/>
    <n v="0"/>
    <n v="0"/>
    <n v="13600"/>
    <n v="0"/>
    <n v="13600"/>
    <n v="0"/>
    <n v="0"/>
    <n v="0"/>
    <n v="0"/>
    <n v="4730.4348"/>
    <n v="7095.6522000000004"/>
    <n v="1773.913"/>
    <n v="0"/>
    <n v="0"/>
    <n v="0"/>
    <n v="0"/>
    <s v="    "/>
    <s v="    "/>
    <s v="Yes"/>
    <s v="23.5"/>
    <s v="MassDOT"/>
    <s v="HWY"/>
    <n v="2"/>
    <s v="No"/>
    <s v="Highway | Safe Routes to School"/>
    <s v="2 | Modernization"/>
    <s v="T146"/>
    <d v="2024-03-04T06:31:47"/>
    <x v="1"/>
    <x v="1"/>
  </r>
  <r>
    <s v="Design"/>
    <n v="609531"/>
    <s v=""/>
    <s v="ARLINGTON- STRATTON SCHOOL IMPROVEMENTS (SRTS)"/>
    <s v="4"/>
    <s v="SRTS, STIP"/>
    <s v=" "/>
    <x v="0"/>
    <x v="0"/>
    <s v="ARLINGTON"/>
    <s v="Boston Region"/>
    <x v="28"/>
    <s v=""/>
    <s v="Design"/>
    <s v="75C"/>
    <d v="2025-04-05T00:00:00"/>
    <s v="2025"/>
    <n v="0"/>
    <d v="2025-09-02T00:00:00"/>
    <d v="2025-11-01T00:00:00"/>
    <d v="2027-09-03T00:00:00"/>
    <n v="731"/>
    <s v="FEDERAL AID"/>
    <s v="FA - Trans. Alternative Prgm (TAP)"/>
    <s v="TAP"/>
    <n v="0.8"/>
    <n v="0"/>
    <n v="0"/>
    <n v="1611655.6"/>
    <n v="0"/>
    <n v="1611655.6"/>
    <n v="0"/>
    <n v="0"/>
    <n v="0"/>
    <n v="0"/>
    <n v="560575.86089999997"/>
    <n v="840863.79130000004"/>
    <n v="210215.94779999999"/>
    <n v="0"/>
    <n v="0"/>
    <n v="0"/>
    <n v="0"/>
    <s v="    "/>
    <s v="    "/>
    <s v="Yes"/>
    <s v="23.5"/>
    <s v="MassDOT"/>
    <s v="HWY"/>
    <n v="2"/>
    <s v="No"/>
    <s v="Highway | Safe Routes to School"/>
    <s v="2 | Modernization"/>
    <s v="T146"/>
    <d v="2024-03-04T06:31:47"/>
    <x v="1"/>
    <x v="0"/>
  </r>
  <r>
    <s v="Design"/>
    <n v="609532"/>
    <s v=""/>
    <s v="CHELSEA- TARGETED SAFETY IMPROVEMENTS AND RELATED WORK ON BROADWAY, FROM WILLIAMS STREET TO CITY HALL AVENUE"/>
    <s v="6"/>
    <s v="STIP"/>
    <s v=" "/>
    <x v="0"/>
    <x v="0"/>
    <s v="CHELSEA"/>
    <s v="Boston Region"/>
    <x v="27"/>
    <s v="Intersection &amp; Safety"/>
    <s v="Design"/>
    <s v="75C"/>
    <d v="2025-06-21T00:00:00"/>
    <s v="2025"/>
    <n v="0"/>
    <d v="2025-11-18T00:00:00"/>
    <d v="2026-01-17T00:00:00"/>
    <d v="2027-11-08T00:00:00"/>
    <n v="720"/>
    <s v="FEDERAL AID"/>
    <s v="FA - Hwy Safety Improvement Prgm (HSIP)"/>
    <s v="HSIP"/>
    <n v="0.9"/>
    <n v="0"/>
    <n v="0"/>
    <n v="9648829.4240000006"/>
    <n v="0"/>
    <n v="9648829.4240000006"/>
    <n v="0"/>
    <n v="0"/>
    <n v="0"/>
    <n v="0"/>
    <n v="2517085.9367"/>
    <n v="5034171.8733999999"/>
    <n v="2097571.6139000002"/>
    <n v="0"/>
    <n v="0"/>
    <n v="0"/>
    <n v="0"/>
    <s v="    "/>
    <s v="    "/>
    <s v="Yes"/>
    <s v="52"/>
    <s v="MassDOT"/>
    <s v="HWY"/>
    <n v="3"/>
    <s v="No"/>
    <s v="Highway | Safety Improvements"/>
    <s v="1 | Reliability"/>
    <s v="T052"/>
    <d v="2024-03-04T06:31:47"/>
    <x v="1"/>
    <x v="0"/>
  </r>
  <r>
    <s v="Design"/>
    <n v="609532"/>
    <s v=""/>
    <s v="CHELSEA- TARGETED SAFETY IMPROVEMENTS AND RELATED WORK ON BROADWAY, FROM WILLIAMS STREET TO CITY HALL AVENUE"/>
    <s v="6"/>
    <s v="STIP"/>
    <s v=" "/>
    <x v="0"/>
    <x v="0"/>
    <s v="CHELSEA"/>
    <s v="Boston Region"/>
    <x v="27"/>
    <s v="Intersection &amp; Safety"/>
    <s v="Design"/>
    <s v="75C"/>
    <d v="2025-06-21T00:00:00"/>
    <s v="2025"/>
    <n v="0"/>
    <d v="2025-11-18T00:00:00"/>
    <d v="2026-01-17T00:00:00"/>
    <d v="2027-11-08T00:00:00"/>
    <n v="720"/>
    <s v="100% STATE"/>
    <s v="NFA - Site Specific"/>
    <s v="NFA"/>
    <n v="0"/>
    <n v="0"/>
    <n v="0"/>
    <n v="100000"/>
    <n v="0"/>
    <n v="99999.999899999995"/>
    <n v="0"/>
    <n v="0"/>
    <n v="0"/>
    <n v="0"/>
    <n v="26086.9565"/>
    <n v="52173.913"/>
    <n v="21739.130399999998"/>
    <n v="0"/>
    <n v="1E-4"/>
    <n v="0"/>
    <n v="0"/>
    <s v="    "/>
    <s v="    "/>
    <s v="Yes"/>
    <s v="52"/>
    <s v="MassDOT"/>
    <s v="HWY"/>
    <n v="3"/>
    <s v="No"/>
    <s v="Highway | Safety Improvements"/>
    <s v="1 | Reliability"/>
    <s v="T052"/>
    <d v="2024-03-04T06:31:47"/>
    <x v="1"/>
    <x v="1"/>
  </r>
  <r>
    <s v="Design"/>
    <n v="609533"/>
    <s v=""/>
    <s v="ROCKLAND- PEDESTRIAN AND BICYCLE IMPROVEMENTS ON MARKET STREET (ROUTE 123)"/>
    <s v="5"/>
    <s v="B&amp;P, NFA CIP"/>
    <s v=" "/>
    <x v="0"/>
    <x v="0"/>
    <s v="ROCKLAND"/>
    <s v="Boston Region"/>
    <x v="27"/>
    <s v="Intersection &amp; Safety"/>
    <s v="Design"/>
    <s v="25C"/>
    <d v="2024-12-07T00:00:00"/>
    <s v="2025"/>
    <n v="0"/>
    <d v="2025-05-06T00:00:00"/>
    <d v="2025-07-05T00:00:00"/>
    <d v="2026-05-06T00:00:00"/>
    <n v="365"/>
    <s v="100% STATE"/>
    <s v="NFA - Site Specific"/>
    <s v="NFA"/>
    <n v="0"/>
    <n v="0"/>
    <n v="0"/>
    <n v="3894449.4"/>
    <n v="0"/>
    <n v="3894449.4"/>
    <n v="0"/>
    <n v="0"/>
    <n v="0"/>
    <n v="0"/>
    <n v="3894449.4"/>
    <n v="0"/>
    <n v="0"/>
    <n v="0"/>
    <n v="0"/>
    <n v="0"/>
    <n v="0"/>
    <s v="    "/>
    <s v="    "/>
    <s v="Yes"/>
    <s v="50"/>
    <s v="MassDOT"/>
    <s v="HWY"/>
    <n v="1"/>
    <s v="No"/>
    <s v="Highway | Bicycle and Pedestrian Modal Implementation"/>
    <s v="3 | Expansion"/>
    <s v="T113"/>
    <d v="2024-03-04T06:31:47"/>
    <x v="1"/>
    <x v="1"/>
  </r>
  <r>
    <s v="Design"/>
    <n v="610535"/>
    <s v=""/>
    <s v="WORCESTER- PEDESTRIAN AND BICYCLE IMPROVEMENTS ON PLEASANT STREET "/>
    <s v="3"/>
    <s v="B&amp;P, STIP"/>
    <s v=" "/>
    <x v="0"/>
    <x v="0"/>
    <s v="WORCESTER"/>
    <s v="Central Mass"/>
    <x v="27"/>
    <s v="Intersection &amp; Safety"/>
    <s v="Design"/>
    <s v="PRCApprove"/>
    <d v="2024-09-30T00:00:00"/>
    <s v="2024"/>
    <n v="0"/>
    <d v="2025-02-27T00:00:00"/>
    <d v="2025-04-28T00:00:00"/>
    <d v="2027-02-26T00:00:00"/>
    <n v="729"/>
    <s v="FEDERAL AID"/>
    <s v="FA - Other Federal Aid"/>
    <s v="FA"/>
    <n v="0.8"/>
    <n v="0"/>
    <n v="0"/>
    <n v="227920"/>
    <n v="0"/>
    <n v="227920"/>
    <n v="0"/>
    <n v="0"/>
    <n v="0"/>
    <n v="29728.6957"/>
    <n v="118914.78260000001"/>
    <n v="79276.521699999998"/>
    <n v="0"/>
    <n v="0"/>
    <n v="0"/>
    <n v="0"/>
    <n v="0"/>
    <s v="    "/>
    <s v="    "/>
    <s v="Yes"/>
    <s v="43.5"/>
    <s v="MassDOT"/>
    <s v="HWY"/>
    <n v="3"/>
    <s v="No"/>
    <s v="Highway | Bicycle and Pedestrian Modal Implementation"/>
    <s v="3 | Expansion"/>
    <s v="T113"/>
    <d v="2024-03-04T06:31:47"/>
    <x v="7"/>
    <x v="0"/>
  </r>
  <r>
    <s v="Design"/>
    <n v="610535"/>
    <s v=""/>
    <s v="WORCESTER- PEDESTRIAN AND BICYCLE IMPROVEMENTS ON PLEASANT STREET "/>
    <s v="3"/>
    <s v="B&amp;P, STIP"/>
    <s v=" "/>
    <x v="0"/>
    <x v="0"/>
    <s v="WORCESTER"/>
    <s v="Central Mass"/>
    <x v="27"/>
    <s v="Intersection &amp; Safety"/>
    <s v="Design"/>
    <s v="PRCApprove"/>
    <d v="2024-09-30T00:00:00"/>
    <s v="2024"/>
    <n v="0"/>
    <d v="2025-02-27T00:00:00"/>
    <d v="2025-04-28T00:00:00"/>
    <d v="2027-02-26T00:00:00"/>
    <n v="729"/>
    <s v="100% STATE"/>
    <s v="NFA - Site Specific"/>
    <s v="NFA"/>
    <n v="0"/>
    <n v="0"/>
    <n v="0"/>
    <n v="20000"/>
    <n v="0"/>
    <n v="20000"/>
    <n v="0"/>
    <n v="0"/>
    <n v="0"/>
    <n v="2608.6957000000002"/>
    <n v="10434.7826"/>
    <n v="6956.5217000000002"/>
    <n v="0"/>
    <n v="0"/>
    <n v="0"/>
    <n v="0"/>
    <n v="0"/>
    <s v="    "/>
    <s v="    "/>
    <s v="Yes"/>
    <s v="43.5"/>
    <s v="MassDOT"/>
    <s v="HWY"/>
    <n v="3"/>
    <s v="No"/>
    <s v="Highway | Bicycle and Pedestrian Modal Implementation"/>
    <s v="3 | Expansion"/>
    <s v="T113"/>
    <d v="2024-03-04T06:31:47"/>
    <x v="7"/>
    <x v="1"/>
  </r>
  <r>
    <s v="Design"/>
    <n v="610535"/>
    <s v=""/>
    <s v="WORCESTER- PEDESTRIAN AND BICYCLE IMPROVEMENTS ON PLEASANT STREET "/>
    <s v="3"/>
    <s v="B&amp;P, STIP"/>
    <s v=" "/>
    <x v="0"/>
    <x v="0"/>
    <s v="WORCESTER"/>
    <s v="Central Mass"/>
    <x v="27"/>
    <s v="Intersection &amp; Safety"/>
    <s v="Design"/>
    <s v="PRCApprove"/>
    <d v="2024-09-30T00:00:00"/>
    <s v="2024"/>
    <n v="0"/>
    <d v="2025-02-27T00:00:00"/>
    <d v="2025-04-28T00:00:00"/>
    <d v="2027-02-26T00:00:00"/>
    <n v="729"/>
    <s v="FEDERAL AID"/>
    <s v="FA - Coronavirus Response and Relief Supplemental Appropriations Act"/>
    <s v="FA"/>
    <n v="1"/>
    <n v="0"/>
    <n v="0"/>
    <n v="1938214.4"/>
    <n v="0"/>
    <n v="1938214.4"/>
    <n v="0"/>
    <n v="0"/>
    <n v="0"/>
    <n v="252810.57389999999"/>
    <n v="1011242.2957"/>
    <n v="674161.53040000005"/>
    <n v="0"/>
    <n v="0"/>
    <n v="0"/>
    <n v="0"/>
    <n v="0"/>
    <s v="    "/>
    <s v="    "/>
    <s v="Yes"/>
    <s v="43.5"/>
    <s v="MassDOT"/>
    <s v="HWY"/>
    <n v="3"/>
    <s v="No"/>
    <s v="Highway | Bicycle and Pedestrian Modal Implementation"/>
    <s v="3 | Expansion"/>
    <s v="T113"/>
    <d v="2024-03-04T06:31:47"/>
    <x v="7"/>
    <x v="0"/>
  </r>
  <r>
    <s v="Design"/>
    <n v="610537"/>
    <s v=""/>
    <s v="BOSTON- ELLIS ELEMENTARY TRAFFIC CALMING (SRTS)"/>
    <s v="6"/>
    <s v="SRTS, STIP"/>
    <s v=" "/>
    <x v="0"/>
    <x v="0"/>
    <s v="BOSTON"/>
    <s v="Boston Region"/>
    <x v="8"/>
    <s v=""/>
    <s v="Design"/>
    <s v="25C"/>
    <d v="2025-12-06T00:00:00"/>
    <s v="2026"/>
    <n v="0"/>
    <d v="2026-05-05T00:00:00"/>
    <d v="2026-07-04T00:00:00"/>
    <d v="2027-05-05T00:00:00"/>
    <n v="365"/>
    <s v="100% STATE"/>
    <s v="NFA - Site Specific"/>
    <s v="NFA"/>
    <n v="0"/>
    <n v="0"/>
    <n v="0"/>
    <n v="31885"/>
    <n v="0"/>
    <n v="31885"/>
    <n v="0"/>
    <n v="0"/>
    <n v="0"/>
    <n v="0"/>
    <n v="0"/>
    <n v="31885"/>
    <n v="0"/>
    <n v="0"/>
    <n v="0"/>
    <n v="0"/>
    <n v="0"/>
    <s v="    "/>
    <s v="    "/>
    <s v="Yes"/>
    <s v="40"/>
    <s v="MassDOT"/>
    <s v="HWY"/>
    <n v="2"/>
    <s v="No"/>
    <s v="Highway | Safe Routes to School"/>
    <s v="2 | Modernization"/>
    <s v="T146"/>
    <d v="2024-03-04T06:31:47"/>
    <x v="1"/>
    <x v="1"/>
  </r>
  <r>
    <s v="Design"/>
    <n v="610537"/>
    <s v=""/>
    <s v="BOSTON- ELLIS ELEMENTARY TRAFFIC CALMING (SRTS)"/>
    <s v="6"/>
    <s v="SRTS, STIP"/>
    <s v=" "/>
    <x v="0"/>
    <x v="0"/>
    <s v="BOSTON"/>
    <s v="Boston Region"/>
    <x v="8"/>
    <s v=""/>
    <s v="Design"/>
    <s v="25C"/>
    <d v="2025-12-06T00:00:00"/>
    <s v="2026"/>
    <n v="0"/>
    <d v="2026-05-05T00:00:00"/>
    <d v="2026-07-04T00:00:00"/>
    <d v="2027-05-05T00:00:00"/>
    <n v="365"/>
    <s v="FEDERAL AID"/>
    <s v="FA - Trans. Alternative Prgm (TAP)"/>
    <s v="TAP"/>
    <n v="0.8"/>
    <n v="0"/>
    <n v="0"/>
    <n v="2682075.7000000002"/>
    <n v="0"/>
    <n v="2682075.7000000002"/>
    <n v="0"/>
    <n v="0"/>
    <n v="0"/>
    <n v="0"/>
    <n v="0"/>
    <n v="2682075.7000000002"/>
    <n v="0"/>
    <n v="0"/>
    <n v="0"/>
    <n v="0"/>
    <n v="0"/>
    <s v="    "/>
    <s v="    "/>
    <s v="Yes"/>
    <s v="40"/>
    <s v="MassDOT"/>
    <s v="HWY"/>
    <n v="2"/>
    <s v="No"/>
    <s v="Highway | Safe Routes to School"/>
    <s v="2 | Modernization"/>
    <s v="T146"/>
    <d v="2024-03-04T06:31:47"/>
    <x v="1"/>
    <x v="0"/>
  </r>
  <r>
    <s v="Construction"/>
    <n v="610542"/>
    <s v="123878"/>
    <s v="BOURNE- ROTARY IMPROVEMENTS"/>
    <s v="5"/>
    <s v="PODI, STIP"/>
    <s v=" "/>
    <x v="0"/>
    <x v="0"/>
    <s v="BOURNE"/>
    <s v="Cape Cod"/>
    <x v="3"/>
    <s v="Roadway Reconstruction"/>
    <s v="Active"/>
    <s v=""/>
    <d v="2023-08-26T00:00:00"/>
    <s v="2023"/>
    <n v="1"/>
    <d v="2023-11-09T00:00:00"/>
    <d v="2024-01-08T00:00:00"/>
    <d v="2024-11-08T00:00:00"/>
    <n v="365"/>
    <s v="100% STATE"/>
    <s v="NFA - Site Specific"/>
    <s v="NFA"/>
    <n v="0"/>
    <n v="0"/>
    <n v="0"/>
    <n v="75613"/>
    <n v="71620"/>
    <n v="71620.000100000005"/>
    <n v="41887.447800000002"/>
    <n v="41887.447800000002"/>
    <n v="41887.447800000002"/>
    <n v="29732.552299999999"/>
    <n v="0"/>
    <n v="0"/>
    <n v="0"/>
    <n v="0"/>
    <n v="3992.9998999999998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11"/>
    <x v="1"/>
  </r>
  <r>
    <s v="Construction"/>
    <n v="610542"/>
    <s v="123878"/>
    <s v="BOURNE- ROTARY IMPROVEMENTS"/>
    <s v="5"/>
    <s v="PODI, STIP"/>
    <s v=" "/>
    <x v="0"/>
    <x v="0"/>
    <s v="BOURNE"/>
    <s v="Cape Cod"/>
    <x v="3"/>
    <s v="Roadway Reconstruction"/>
    <s v="Active"/>
    <s v=""/>
    <d v="2023-08-26T00:00:00"/>
    <s v="2023"/>
    <n v="1"/>
    <d v="2023-11-09T00:00:00"/>
    <d v="2024-01-08T00:00:00"/>
    <d v="2024-11-08T00:00:00"/>
    <n v="365"/>
    <s v="FEDERAL AID"/>
    <s v="FA - Ntl. Hwy Perform. Prgm (NHPP) - NHS"/>
    <s v="NHPP"/>
    <n v="0.8"/>
    <n v="6620.5"/>
    <n v="6620.5"/>
    <n v="2017682.36"/>
    <n v="1843382.1"/>
    <n v="1843382.0999"/>
    <n v="1078114.6521999999"/>
    <n v="1084735.1521999999"/>
    <n v="1084735.1521999999"/>
    <n v="765267.44770000002"/>
    <n v="0"/>
    <n v="0"/>
    <n v="0"/>
    <n v="0"/>
    <n v="174300.26010000001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11"/>
    <x v="0"/>
  </r>
  <r>
    <s v="Design"/>
    <n v="610543"/>
    <s v=""/>
    <s v="REVERE- MALDEN- IMPROVEMENTS AT ROUTE 1 (NB) (PHASE 1)"/>
    <s v="4"/>
    <s v="STIP"/>
    <s v=" "/>
    <x v="0"/>
    <x v="0"/>
    <s v="MALDEN - REVERE"/>
    <s v="Boston Region"/>
    <x v="3"/>
    <s v="Roadway Reconstruction"/>
    <s v="Design"/>
    <s v="PRCApprove"/>
    <d v="2028-01-08T00:00:00"/>
    <s v="2028"/>
    <n v="0"/>
    <d v="2028-06-06T00:00:00"/>
    <d v="2028-08-05T00:00:00"/>
    <d v="2030-12-05T00:00:00"/>
    <n v="912"/>
    <s v="100% STATE"/>
    <s v="NFA - Site Specific"/>
    <s v="NFA"/>
    <n v="0"/>
    <n v="0"/>
    <n v="0"/>
    <n v="194875"/>
    <n v="0"/>
    <n v="73918.103400000007"/>
    <n v="0"/>
    <n v="0"/>
    <n v="0"/>
    <n v="0"/>
    <n v="0"/>
    <n v="0"/>
    <n v="0"/>
    <n v="73918.103400000007"/>
    <n v="120956.89659999999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1"/>
  </r>
  <r>
    <s v="Design"/>
    <n v="610543"/>
    <s v=""/>
    <s v="REVERE- MALDEN- IMPROVEMENTS AT ROUTE 1 (NB) (PHASE 1)"/>
    <s v="4"/>
    <s v="STIP"/>
    <s v=" "/>
    <x v="0"/>
    <x v="0"/>
    <s v="MALDEN - REVERE"/>
    <s v="Boston Region"/>
    <x v="3"/>
    <s v="Roadway Reconstruction"/>
    <s v="Design"/>
    <s v="PRCApprove"/>
    <d v="2028-01-08T00:00:00"/>
    <s v="2028"/>
    <n v="0"/>
    <d v="2028-06-06T00:00:00"/>
    <d v="2028-08-05T00:00:00"/>
    <d v="2030-12-05T00:00:00"/>
    <n v="912"/>
    <s v="FEDERAL AID"/>
    <s v="FA - Surface Trans. Block Grant (STBG)"/>
    <s v="STBG"/>
    <n v="0.8"/>
    <n v="0"/>
    <n v="0"/>
    <n v="9275000"/>
    <n v="0"/>
    <n v="3518103.4482999998"/>
    <n v="0"/>
    <n v="0"/>
    <n v="0"/>
    <n v="0"/>
    <n v="0"/>
    <n v="0"/>
    <n v="0"/>
    <n v="3518103.4482999998"/>
    <n v="5756896.5516999997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0"/>
  </r>
  <r>
    <s v="Design"/>
    <n v="610544"/>
    <s v=""/>
    <s v="PEABODY- MULTI-USE PATH CONSTRUCTION OF INDEPENDENCE GREENWAY AT I-95 AND ROUTE 1"/>
    <s v="4"/>
    <s v="STIP"/>
    <s v=" "/>
    <x v="0"/>
    <x v="0"/>
    <s v="PEABODY"/>
    <s v="Boston Region"/>
    <x v="6"/>
    <s v="Bikeways"/>
    <s v="Design"/>
    <s v="25C"/>
    <d v="2024-12-28T00:00:00"/>
    <s v="2025"/>
    <n v="0"/>
    <d v="2025-05-27T00:00:00"/>
    <d v="2025-07-26T00:00:00"/>
    <d v="2027-01-07T00:00:00"/>
    <n v="590"/>
    <s v="FEDERAL AID"/>
    <s v="FA - Congestion Mitigation/Air Quality (CMAQ)"/>
    <s v="CMQ"/>
    <n v="0.8"/>
    <n v="0"/>
    <n v="0"/>
    <n v="8627027.9740999993"/>
    <n v="0"/>
    <n v="8627027.9740999993"/>
    <n v="0"/>
    <n v="0"/>
    <n v="0"/>
    <n v="0"/>
    <n v="5448649.2467999998"/>
    <n v="3178378.7272999999"/>
    <n v="0"/>
    <n v="0"/>
    <n v="0"/>
    <n v="0"/>
    <n v="0"/>
    <s v="    "/>
    <s v="    "/>
    <s v="Yes"/>
    <s v="30.5"/>
    <s v="Municipal"/>
    <s v="HWY"/>
    <n v="3"/>
    <s v="No"/>
    <s v="Highway | Bicycle and Pedestrian"/>
    <s v="3 | Expansion"/>
    <s v="T061"/>
    <d v="2024-03-04T06:31:47"/>
    <x v="1"/>
    <x v="0"/>
  </r>
  <r>
    <s v="Design"/>
    <n v="610544"/>
    <s v=""/>
    <s v="PEABODY- MULTI-USE PATH CONSTRUCTION OF INDEPENDENCE GREENWAY AT I-95 AND ROUTE 1"/>
    <s v="4"/>
    <s v="STIP"/>
    <s v=" "/>
    <x v="0"/>
    <x v="0"/>
    <s v="PEABODY"/>
    <s v="Boston Region"/>
    <x v="6"/>
    <s v="Bikeways"/>
    <s v="Design"/>
    <s v="25C"/>
    <d v="2024-12-28T00:00:00"/>
    <s v="2025"/>
    <n v="0"/>
    <d v="2025-05-27T00:00:00"/>
    <d v="2025-07-26T00:00:00"/>
    <d v="2027-01-07T00:00:00"/>
    <n v="590"/>
    <s v="100% STATE"/>
    <s v="NFA - Site Specific"/>
    <s v="NFA"/>
    <n v="0"/>
    <n v="0"/>
    <n v="0"/>
    <n v="48000"/>
    <n v="0"/>
    <n v="48000"/>
    <n v="0"/>
    <n v="0"/>
    <n v="0"/>
    <n v="0"/>
    <n v="30315.789499999999"/>
    <n v="17684.210500000001"/>
    <n v="0"/>
    <n v="0"/>
    <n v="0"/>
    <n v="0"/>
    <n v="0"/>
    <s v="    "/>
    <s v="    "/>
    <s v="Yes"/>
    <s v="30.5"/>
    <s v="Municipal"/>
    <s v="HWY"/>
    <n v="3"/>
    <s v="No"/>
    <s v="Highway | Bicycle and Pedestrian"/>
    <s v="3 | Expansion"/>
    <s v="T061"/>
    <d v="2024-03-04T06:31:47"/>
    <x v="1"/>
    <x v="1"/>
  </r>
  <r>
    <s v="Design"/>
    <n v="610544"/>
    <s v=""/>
    <s v="PEABODY- MULTI-USE PATH CONSTRUCTION OF INDEPENDENCE GREENWAY AT I-95 AND ROUTE 1"/>
    <s v="4"/>
    <s v="STIP"/>
    <s v=" "/>
    <x v="0"/>
    <x v="0"/>
    <s v="PEABODY"/>
    <s v="Boston Region"/>
    <x v="6"/>
    <s v="Bikeways"/>
    <s v="Design"/>
    <s v="25C"/>
    <d v="2024-12-28T00:00:00"/>
    <s v="2025"/>
    <n v="0"/>
    <d v="2025-05-27T00:00:00"/>
    <d v="2025-07-26T00:00:00"/>
    <d v="2027-01-07T00:00:00"/>
    <n v="590"/>
    <s v="FEDERAL AID"/>
    <s v="FA - Trans. Alternative Prgm (TAP)"/>
    <s v="TAP"/>
    <n v="0.8"/>
    <n v="0"/>
    <n v="0"/>
    <n v="5178667.2125000004"/>
    <n v="0"/>
    <n v="5178667.2125000004"/>
    <n v="0"/>
    <n v="0"/>
    <n v="0"/>
    <n v="0"/>
    <n v="3270737.1867999998"/>
    <n v="1907930.0257000001"/>
    <n v="0"/>
    <n v="0"/>
    <n v="0"/>
    <n v="0"/>
    <n v="0"/>
    <s v="    "/>
    <s v="    "/>
    <s v="Yes"/>
    <s v="30.5"/>
    <s v="Municipal"/>
    <s v="HWY"/>
    <n v="3"/>
    <s v="No"/>
    <s v="Highway | Bicycle and Pedestrian"/>
    <s v="3 | Expansion"/>
    <s v="T061"/>
    <d v="2024-03-04T06:31:47"/>
    <x v="1"/>
    <x v="0"/>
  </r>
  <r>
    <s v="Complete"/>
    <n v="610546"/>
    <s v="120082"/>
    <s v="NORTH ADAMS- BRAYTON ELEMENTARY SCHOOL IMPROVEMENTS (SRTS)"/>
    <s v="1"/>
    <s v="BDBA, SRTS, STIP"/>
    <s v=" "/>
    <x v="0"/>
    <x v="0"/>
    <s v="NORTH ADAMS"/>
    <s v="Berkshire Region"/>
    <x v="8"/>
    <s v=""/>
    <s v="Contractor Field Completion"/>
    <s v=""/>
    <d v="2022-08-27T00:00:00"/>
    <s v="2022"/>
    <n v="1"/>
    <d v="2022-11-03T00:00:00"/>
    <d v="2023-01-02T00:00:00"/>
    <d v="2024-03-02T00:00:00"/>
    <n v="485"/>
    <s v="100% STATE"/>
    <s v="NFA - Site Specific"/>
    <s v="NFA"/>
    <n v="0"/>
    <n v="136833.92000000001"/>
    <n v="136833.92000000001"/>
    <n v="13744.57"/>
    <n v="0"/>
    <n v="13744.57"/>
    <n v="13744.57"/>
    <n v="150578.49"/>
    <n v="150578.490000000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9"/>
    <x v="1"/>
  </r>
  <r>
    <s v="Complete"/>
    <n v="610546"/>
    <s v="120082"/>
    <s v="NORTH ADAMS- BRAYTON ELEMENTARY SCHOOL IMPROVEMENTS (SRTS)"/>
    <s v="1"/>
    <s v="BDBA, SRTS, STIP"/>
    <s v=" "/>
    <x v="0"/>
    <x v="0"/>
    <s v="NORTH ADAMS"/>
    <s v="Berkshire Region"/>
    <x v="8"/>
    <s v=""/>
    <s v="Contractor Field Completion"/>
    <s v=""/>
    <d v="2022-08-27T00:00:00"/>
    <s v="2022"/>
    <n v="1"/>
    <d v="2022-11-03T00:00:00"/>
    <d v="2023-01-02T00:00:00"/>
    <d v="2024-03-02T00:00:00"/>
    <n v="485"/>
    <s v="FEDERAL AID"/>
    <s v="FA - Trans. Alternative Prgm (TAP)"/>
    <s v="TAP"/>
    <n v="0.8"/>
    <n v="1032143.02"/>
    <n v="541495.29"/>
    <n v="32164.85"/>
    <n v="0"/>
    <n v="32164.85"/>
    <n v="32164.85"/>
    <n v="1064307.8700000001"/>
    <n v="573660.1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9"/>
    <x v="0"/>
  </r>
  <r>
    <s v="Construction"/>
    <n v="610547"/>
    <s v="109768"/>
    <s v="BOSTON- CHELSEA- CHELSEA STREET BRIDGE NOTIFICATION SYSTEM"/>
    <s v="6"/>
    <s v=""/>
    <s v=" "/>
    <x v="0"/>
    <x v="0"/>
    <s v="BOSTON - CHELSEA"/>
    <s v="Boston Region"/>
    <x v="21"/>
    <s v="Other"/>
    <s v="Active"/>
    <s v=""/>
    <d v="2019-09-21T00:00:00"/>
    <s v="2019"/>
    <n v="1"/>
    <d v="2020-05-26T00:00:00"/>
    <d v="2020-07-25T00:00:00"/>
    <d v="2025-09-26T00:00:00"/>
    <n v="1949"/>
    <s v="100% STATE"/>
    <s v="NFA - Site Specific"/>
    <s v="NFA"/>
    <n v="0"/>
    <n v="1074"/>
    <n v="1074"/>
    <n v="8526"/>
    <n v="9960.6121000000003"/>
    <n v="8526"/>
    <n v="6809.3513999999996"/>
    <n v="7883.3513999999996"/>
    <n v="7883.3513999999996"/>
    <n v="3151.2606999999998"/>
    <n v="-1434.6121000000001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1"/>
    <x v="1"/>
  </r>
  <r>
    <s v="Construction"/>
    <n v="610547"/>
    <s v="109768"/>
    <s v="BOSTON- CHELSEA- CHELSEA STREET BRIDGE NOTIFICATION SYSTEM"/>
    <s v="6"/>
    <s v=""/>
    <s v=" "/>
    <x v="0"/>
    <x v="0"/>
    <s v="BOSTON - CHELSEA"/>
    <s v="Boston Region"/>
    <x v="21"/>
    <s v="Other"/>
    <s v="Active"/>
    <s v=""/>
    <d v="2019-09-21T00:00:00"/>
    <s v="2019"/>
    <n v="1"/>
    <d v="2020-05-26T00:00:00"/>
    <d v="2020-07-25T00:00:00"/>
    <d v="2025-09-26T00:00:00"/>
    <n v="1949"/>
    <s v="FEDERAL AID"/>
    <s v="FA - High Priority Projects (HPP)"/>
    <s v="HPP"/>
    <n v="0.8"/>
    <n v="1733557.23"/>
    <n v="1084152.22"/>
    <n v="1300940.43"/>
    <n v="1938817.1779"/>
    <n v="1300940.43"/>
    <n v="1325429.3285999999"/>
    <n v="3058986.5586000001"/>
    <n v="2409581.5485999999"/>
    <n v="613387.8493"/>
    <n v="-637876.74789999996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1"/>
    <x v="0"/>
  </r>
  <r>
    <s v="Construction"/>
    <n v="610552"/>
    <s v="119545"/>
    <s v="MARLBOROUGH- HUDSON- RAMP IMPROVEMENTS AND RELATED WORK AT I-495 (SB) TO I-290 (WB) "/>
    <s v="3"/>
    <s v="BDBA, STIP-AI"/>
    <s v=" "/>
    <x v="0"/>
    <x v="0"/>
    <s v="HUDSON - MARLBOROUGH"/>
    <s v="Boston Region"/>
    <x v="3"/>
    <s v="Roadway Reconstruction"/>
    <s v="Active"/>
    <s v=""/>
    <d v="2022-07-30T00:00:00"/>
    <s v="2022"/>
    <n v="1"/>
    <d v="2022-09-30T00:00:00"/>
    <d v="2022-11-29T00:00:00"/>
    <d v="2024-04-13T00:00:00"/>
    <n v="561"/>
    <s v="100% STATE"/>
    <s v="NFA - Site Specific"/>
    <s v="NFA"/>
    <n v="0"/>
    <n v="0"/>
    <n v="0"/>
    <n v="150000"/>
    <n v="101002.5895"/>
    <n v="101002.5895"/>
    <n v="101002.5895"/>
    <n v="101002.5895"/>
    <n v="101002.5895"/>
    <n v="0"/>
    <n v="0"/>
    <n v="0"/>
    <n v="0"/>
    <n v="0"/>
    <n v="48997.410499999998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1"/>
  </r>
  <r>
    <s v="Construction"/>
    <n v="610552"/>
    <s v="119545"/>
    <s v="MARLBOROUGH- HUDSON- RAMP IMPROVEMENTS AND RELATED WORK AT I-495 (SB) TO I-290 (WB) "/>
    <s v="3"/>
    <s v="BDBA, STIP-AI"/>
    <s v=" "/>
    <x v="0"/>
    <x v="0"/>
    <s v="HUDSON - MARLBOROUGH"/>
    <s v="Boston Region"/>
    <x v="3"/>
    <s v="Roadway Reconstruction"/>
    <s v="Active"/>
    <s v=""/>
    <d v="2022-07-30T00:00:00"/>
    <s v="2022"/>
    <n v="1"/>
    <d v="2022-09-30T00:00:00"/>
    <d v="2022-11-29T00:00:00"/>
    <d v="2024-04-13T00:00:00"/>
    <n v="561"/>
    <s v="FEDERAL AID"/>
    <s v="FA - Ntl. Hwy Perform. Prgm (NHPP) - NHS"/>
    <s v="NHPP"/>
    <n v="0.8"/>
    <n v="5018317.4400000004"/>
    <n v="2910261.5"/>
    <n v="1354231.87"/>
    <n v="1088997.4105"/>
    <n v="1088997.4105"/>
    <n v="1088997.4105"/>
    <n v="6107314.8504999997"/>
    <n v="3999258.9105000002"/>
    <n v="0"/>
    <n v="0"/>
    <n v="0"/>
    <n v="0"/>
    <n v="0"/>
    <n v="265234.4595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"/>
    <x v="0"/>
  </r>
  <r>
    <s v="Design"/>
    <n v="610647"/>
    <s v=""/>
    <s v="WAREHAM- CORRIDOR IMPROVEMENTS ON ROUTE 6 AT SWIFTS BEACH ROAD"/>
    <s v="5"/>
    <s v="STIP"/>
    <s v=" "/>
    <x v="0"/>
    <x v="0"/>
    <s v="WAREHAM"/>
    <s v="Southeastern Mass"/>
    <x v="4"/>
    <s v="Roadway Reconstruction"/>
    <s v="Design"/>
    <s v="75C"/>
    <d v="2024-09-30T00:00:00"/>
    <s v="2024"/>
    <n v="0"/>
    <d v="2025-02-27T00:00:00"/>
    <d v="2025-04-28T00:00:00"/>
    <d v="2026-02-27T00:00:00"/>
    <n v="365"/>
    <s v="100% STATE"/>
    <s v="NFA - Site Specific"/>
    <s v="NFA"/>
    <n v="0"/>
    <n v="0"/>
    <n v="0"/>
    <n v="180284.67"/>
    <n v="0"/>
    <n v="180284.67"/>
    <n v="0"/>
    <n v="0"/>
    <n v="0"/>
    <n v="49168.546399999999"/>
    <n v="131116.12359999999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2"/>
    <x v="1"/>
  </r>
  <r>
    <s v="Design"/>
    <n v="610647"/>
    <s v=""/>
    <s v="WAREHAM- CORRIDOR IMPROVEMENTS ON ROUTE 6 AT SWIFTS BEACH ROAD"/>
    <s v="5"/>
    <s v="STIP"/>
    <s v=" "/>
    <x v="0"/>
    <x v="0"/>
    <s v="WAREHAM"/>
    <s v="Southeastern Mass"/>
    <x v="4"/>
    <s v="Roadway Reconstruction"/>
    <s v="Design"/>
    <s v="75C"/>
    <d v="2024-09-30T00:00:00"/>
    <s v="2024"/>
    <n v="0"/>
    <d v="2025-02-27T00:00:00"/>
    <d v="2025-04-28T00:00:00"/>
    <d v="2026-02-27T00:00:00"/>
    <n v="365"/>
    <s v="FEDERAL AID"/>
    <s v="FA - Surface Trans. Block Grant (STBG)"/>
    <s v="STBG"/>
    <n v="0.8"/>
    <n v="0"/>
    <n v="0"/>
    <n v="8138783.9400000004"/>
    <n v="0"/>
    <n v="8138783.9400000004"/>
    <n v="0"/>
    <n v="0"/>
    <n v="0"/>
    <n v="2219668.3473"/>
    <n v="5919115.5926999999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2"/>
    <x v="0"/>
  </r>
  <r>
    <s v="Design"/>
    <n v="610650"/>
    <s v=""/>
    <s v="BOSTON- SAFETY IMPROVEMENTS ON GALLIVAN BOULEVARD (ROUTE 203), FROM WASHINGTON STREET TO GRANITE AVENUE"/>
    <s v="6"/>
    <s v="STIP"/>
    <s v=" "/>
    <x v="0"/>
    <x v="0"/>
    <s v="BOSTON"/>
    <s v="Boston Region"/>
    <x v="27"/>
    <s v="Intersection &amp; Safety"/>
    <s v="Design"/>
    <s v="PRCApprove"/>
    <d v="2027-02-06T00:00:00"/>
    <s v="2027"/>
    <n v="0"/>
    <d v="2027-07-06T00:00:00"/>
    <d v="2027-09-04T00:00:00"/>
    <d v="2029-07-04T00:00:00"/>
    <n v="729"/>
    <s v="FEDERAL AID"/>
    <s v="FA - Hwy Safety Improvement Prgm (HSIP)"/>
    <s v="HSIP"/>
    <n v="0.9"/>
    <n v="0"/>
    <n v="0"/>
    <n v="7480000"/>
    <n v="0"/>
    <n v="7154782.6086999997"/>
    <n v="0"/>
    <n v="0"/>
    <n v="0"/>
    <n v="0"/>
    <n v="0"/>
    <n v="0"/>
    <n v="3252173.9130000002"/>
    <n v="3902608.6957"/>
    <n v="325217.39130000002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1"/>
    <x v="0"/>
  </r>
  <r>
    <s v="Design"/>
    <n v="610652"/>
    <s v=""/>
    <s v="AGAWAM- ROBINSON PARK ELEMENTARY SCHOOL IMPROVEMENTS (SRTS)"/>
    <s v="2"/>
    <s v="H-Risk, SRTS, STIP"/>
    <s v=" "/>
    <x v="0"/>
    <x v="0"/>
    <s v="AGAWAM"/>
    <s v="Pioneer Valley"/>
    <x v="8"/>
    <s v=""/>
    <s v="Design"/>
    <s v="FINAL"/>
    <d v="2024-06-29T00:00:00"/>
    <s v="2024"/>
    <n v="0"/>
    <d v="2024-11-26T00:00:00"/>
    <d v="2025-01-25T00:00:00"/>
    <d v="2025-11-26T00:00:00"/>
    <n v="365"/>
    <s v="100% STATE"/>
    <s v="NFA - Site Specific"/>
    <s v="NFA"/>
    <n v="0"/>
    <n v="0"/>
    <n v="0"/>
    <n v="68101"/>
    <n v="0"/>
    <n v="68101"/>
    <n v="0"/>
    <n v="0"/>
    <n v="0"/>
    <n v="37146"/>
    <n v="30955"/>
    <n v="0"/>
    <n v="0"/>
    <n v="0"/>
    <n v="0"/>
    <n v="0"/>
    <n v="0"/>
    <s v="    "/>
    <s v="    "/>
    <s v="Yes"/>
    <s v="36.5"/>
    <s v="MassDOT"/>
    <s v="HWY"/>
    <n v="3"/>
    <s v="No"/>
    <s v="Highway | Safe Routes to School"/>
    <s v="2 | Modernization"/>
    <s v="T146"/>
    <d v="2024-03-04T06:31:47"/>
    <x v="3"/>
    <x v="1"/>
  </r>
  <r>
    <s v="Design"/>
    <n v="610652"/>
    <s v=""/>
    <s v="AGAWAM- ROBINSON PARK ELEMENTARY SCHOOL IMPROVEMENTS (SRTS)"/>
    <s v="2"/>
    <s v="H-Risk, SRTS, STIP"/>
    <s v=" "/>
    <x v="0"/>
    <x v="0"/>
    <s v="AGAWAM"/>
    <s v="Pioneer Valley"/>
    <x v="8"/>
    <s v=""/>
    <s v="Design"/>
    <s v="FINAL"/>
    <d v="2024-06-29T00:00:00"/>
    <s v="2024"/>
    <n v="0"/>
    <d v="2024-11-26T00:00:00"/>
    <d v="2025-01-25T00:00:00"/>
    <d v="2025-11-26T00:00:00"/>
    <n v="365"/>
    <s v="FEDERAL AID"/>
    <s v="FA - Trans. Alternative Prgm (TAP)"/>
    <s v="TAP"/>
    <n v="0.8"/>
    <n v="0"/>
    <n v="0"/>
    <n v="3064388.2259999998"/>
    <n v="0"/>
    <n v="3064388.2259999998"/>
    <n v="0"/>
    <n v="0"/>
    <n v="0"/>
    <n v="1671484.4868999999"/>
    <n v="1392903.7390999999"/>
    <n v="0"/>
    <n v="0"/>
    <n v="0"/>
    <n v="0"/>
    <n v="0"/>
    <n v="0"/>
    <s v="    "/>
    <s v="    "/>
    <s v="Yes"/>
    <s v="36.5"/>
    <s v="MassDOT"/>
    <s v="HWY"/>
    <n v="3"/>
    <s v="No"/>
    <s v="Highway | Safe Routes to School"/>
    <s v="2 | Modernization"/>
    <s v="T146"/>
    <d v="2024-03-04T06:31:47"/>
    <x v="3"/>
    <x v="0"/>
  </r>
  <r>
    <s v="Complete"/>
    <n v="610654"/>
    <s v="113701"/>
    <s v="DISTRICT 1- SCHEDULED AND EMERGENCY FABRICATION AND INSTALLATION OF OVERHEAD AND GROUND MOUNTED GUIDE SIGNS AT VARIOUS LOCATIONS"/>
    <s v="1"/>
    <s v="FED MT, NFA MT, SC"/>
    <s v=" "/>
    <x v="1"/>
    <x v="1"/>
    <s v="DISTRICT1"/>
    <s v="[District 1]"/>
    <x v="38"/>
    <s v="Signs &amp; Lighting"/>
    <s v="Full Beneficial Use"/>
    <s v=""/>
    <d v="2020-12-26T00:00:00"/>
    <s v="2021"/>
    <n v="1"/>
    <d v="2021-02-19T00:00:00"/>
    <d v="2021-04-20T00:00:00"/>
    <d v="2023-06-30T00:00:00"/>
    <n v="861"/>
    <s v="100% STATE"/>
    <s v="NFA - Open Ended"/>
    <s v="NFA"/>
    <n v="0"/>
    <n v="164068.20000000001"/>
    <n v="22109.3"/>
    <n v="254.8"/>
    <n v="11150"/>
    <n v="11150"/>
    <n v="11150"/>
    <n v="175218.2"/>
    <n v="33259.300000000003"/>
    <n v="0"/>
    <n v="0"/>
    <n v="0"/>
    <n v="0"/>
    <n v="0"/>
    <n v="-10895.2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Design"/>
    <n v="610656"/>
    <s v=""/>
    <s v="MONTAGUE- INTERSECTION IMPROVEMENTS AT ROUTE 63 AND NORTH LEVERETT ROAD"/>
    <s v="2"/>
    <s v="STIP"/>
    <s v=" "/>
    <x v="0"/>
    <x v="0"/>
    <s v="MONTAGUE"/>
    <s v="Franklin Region"/>
    <x v="4"/>
    <s v="Roadway Reconstruction"/>
    <s v="Design"/>
    <s v="PRCApprove"/>
    <d v="2028-01-22T00:00:00"/>
    <s v="2028"/>
    <n v="0"/>
    <d v="2028-06-20T00:00:00"/>
    <d v="2028-08-19T00:00:00"/>
    <d v="2030-12-19T00:00:00"/>
    <n v="912"/>
    <s v="100% STATE"/>
    <s v="NFA - Site Specific"/>
    <s v="NFA"/>
    <n v="0"/>
    <n v="0"/>
    <n v="0"/>
    <n v="27000"/>
    <n v="0"/>
    <n v="10241.379300000001"/>
    <n v="0"/>
    <n v="0"/>
    <n v="0"/>
    <n v="0"/>
    <n v="0"/>
    <n v="0"/>
    <n v="0"/>
    <n v="10241.379300000001"/>
    <n v="16758.620699999999"/>
    <n v="0"/>
    <n v="0"/>
    <s v="    "/>
    <s v="    "/>
    <s v="Yes"/>
    <s v="25"/>
    <s v="MassDOT"/>
    <s v="HWY"/>
    <n v="2"/>
    <s v="No"/>
    <s v="Highway | Roadway Reconstruction"/>
    <s v="2 | Modernization"/>
    <s v="T055"/>
    <d v="2024-03-04T06:31:47"/>
    <x v="5"/>
    <x v="1"/>
  </r>
  <r>
    <s v="Design"/>
    <n v="610656"/>
    <s v=""/>
    <s v="MONTAGUE- INTERSECTION IMPROVEMENTS AT ROUTE 63 AND NORTH LEVERETT ROAD"/>
    <s v="2"/>
    <s v="STIP"/>
    <s v=" "/>
    <x v="0"/>
    <x v="0"/>
    <s v="MONTAGUE"/>
    <s v="Franklin Region"/>
    <x v="4"/>
    <s v="Roadway Reconstruction"/>
    <s v="Design"/>
    <s v="PRCApprove"/>
    <d v="2028-01-22T00:00:00"/>
    <s v="2028"/>
    <n v="0"/>
    <d v="2028-06-20T00:00:00"/>
    <d v="2028-08-19T00:00:00"/>
    <d v="2030-12-19T00:00:00"/>
    <n v="912"/>
    <s v="FEDERAL AID"/>
    <s v="Surface Transportation Program"/>
    <s v="STP"/>
    <n v="0.8"/>
    <n v="0"/>
    <n v="0"/>
    <n v="3145000"/>
    <n v="0"/>
    <n v="1192931.0345000001"/>
    <n v="0"/>
    <n v="0"/>
    <n v="0"/>
    <n v="0"/>
    <n v="0"/>
    <n v="0"/>
    <n v="0"/>
    <n v="1192931.0345000001"/>
    <n v="1952068.9654999999"/>
    <n v="0"/>
    <n v="0"/>
    <s v="    "/>
    <s v="    "/>
    <s v="Yes"/>
    <s v="25"/>
    <s v="MassDOT"/>
    <s v="HWY"/>
    <n v="2"/>
    <s v="No"/>
    <s v="Highway | Roadway Reconstruction"/>
    <s v="2 | Modernization"/>
    <s v="T055"/>
    <d v="2024-03-04T06:31:47"/>
    <x v="5"/>
    <x v="0"/>
  </r>
  <r>
    <s v="Design"/>
    <n v="610657"/>
    <s v=""/>
    <s v="EASTHAMPTON- NORTHAMPTON- INSTALLATION OF A SHARED-USE PATH ALONG MOUNT TOM ROAD FROM THE MANHAN TRAIL TO ATWOOD DRIVE"/>
    <s v="2"/>
    <s v="STIP"/>
    <s v=" "/>
    <x v="0"/>
    <x v="0"/>
    <s v="EASTHAMPTON - NORTHAMPTON"/>
    <s v="Pioneer Valley"/>
    <x v="6"/>
    <s v="Bikeways"/>
    <s v="Design"/>
    <s v="75C"/>
    <d v="2025-12-27T00:00:00"/>
    <s v="2026"/>
    <n v="0"/>
    <d v="2026-05-26T00:00:00"/>
    <d v="2026-07-25T00:00:00"/>
    <d v="2027-11-17T00:00:00"/>
    <n v="540"/>
    <s v="FEDERAL AID"/>
    <s v="FA - Congestion Mitigation/Air Quality (CMAQ)"/>
    <s v="CMQ"/>
    <n v="0.8"/>
    <n v="0"/>
    <n v="0"/>
    <n v="6933669.0861"/>
    <n v="0"/>
    <n v="6933669.0861"/>
    <n v="0"/>
    <n v="0"/>
    <n v="0"/>
    <n v="0"/>
    <n v="0"/>
    <n v="4894354.6490000002"/>
    <n v="2039314.4371"/>
    <n v="0"/>
    <n v="0"/>
    <n v="0"/>
    <n v="0"/>
    <s v="    "/>
    <s v="    "/>
    <s v="Yes"/>
    <s v="37.5"/>
    <s v="MassDOT"/>
    <s v="HWY"/>
    <n v="2"/>
    <s v="No"/>
    <s v="Highway | Bicycle and Pedestrian"/>
    <s v="3 | Expansion"/>
    <s v="T061"/>
    <d v="2024-03-04T06:31:47"/>
    <x v="3"/>
    <x v="0"/>
  </r>
  <r>
    <s v="Design"/>
    <n v="610657"/>
    <s v=""/>
    <s v="EASTHAMPTON- NORTHAMPTON- INSTALLATION OF A SHARED-USE PATH ALONG MOUNT TOM ROAD FROM THE MANHAN TRAIL TO ATWOOD DRIVE"/>
    <s v="2"/>
    <s v="STIP"/>
    <s v=" "/>
    <x v="0"/>
    <x v="0"/>
    <s v="EASTHAMPTON - NORTHAMPTON"/>
    <s v="Pioneer Valley"/>
    <x v="6"/>
    <s v="Bikeways"/>
    <s v="Design"/>
    <s v="75C"/>
    <d v="2025-12-27T00:00:00"/>
    <s v="2026"/>
    <n v="0"/>
    <d v="2026-05-26T00:00:00"/>
    <d v="2026-07-25T00:00:00"/>
    <d v="2027-11-17T00:00:00"/>
    <n v="540"/>
    <s v="100% STATE"/>
    <s v="NFA - Site Specific"/>
    <s v="NFA"/>
    <n v="0"/>
    <n v="0"/>
    <n v="0"/>
    <n v="105000"/>
    <n v="0"/>
    <n v="105000"/>
    <n v="0"/>
    <n v="0"/>
    <n v="0"/>
    <n v="0"/>
    <n v="0"/>
    <n v="74117.647100000002"/>
    <n v="30882.352900000002"/>
    <n v="0"/>
    <n v="0"/>
    <n v="0"/>
    <n v="0"/>
    <s v="    "/>
    <s v="    "/>
    <s v="Yes"/>
    <s v="37.5"/>
    <s v="MassDOT"/>
    <s v="HWY"/>
    <n v="2"/>
    <s v="No"/>
    <s v="Highway | Bicycle and Pedestrian"/>
    <s v="3 | Expansion"/>
    <s v="T061"/>
    <d v="2024-03-04T06:31:47"/>
    <x v="3"/>
    <x v="1"/>
  </r>
  <r>
    <s v="Procurement"/>
    <n v="610658"/>
    <s v="124917"/>
    <s v="METHUEN- INTERSECTION IMPROVEMENTS AT RIVERSIDE DRIVE AND BURNHAM ROAD"/>
    <s v="4"/>
    <s v="STIP"/>
    <s v=" "/>
    <x v="0"/>
    <x v="0"/>
    <s v="METHUEN"/>
    <s v="Merrimack Valley"/>
    <x v="11"/>
    <s v="Intersection &amp; Safety"/>
    <s v="Opened"/>
    <s v=""/>
    <d v="2023-12-30T00:00:00"/>
    <s v="2024"/>
    <n v="1"/>
    <d v="2024-03-29T00:00:00"/>
    <d v="2024-05-28T00:00:00"/>
    <d v="2025-10-22T00:00:00"/>
    <n v="572"/>
    <s v="100% STATE"/>
    <s v="NFA - Site Specific"/>
    <s v="NFA"/>
    <n v="0"/>
    <n v="0"/>
    <n v="0"/>
    <n v="23323.56"/>
    <n v="0"/>
    <n v="23323.56"/>
    <n v="2591.5066999999999"/>
    <n v="2591.5066999999999"/>
    <n v="2591.5066999999999"/>
    <n v="15549.04"/>
    <n v="5183.0132999999996"/>
    <n v="0"/>
    <n v="0"/>
    <n v="0"/>
    <n v="0"/>
    <n v="0"/>
    <n v="0"/>
    <s v="    "/>
    <s v="    "/>
    <s v="Yes"/>
    <s v="43"/>
    <s v="MassDOT"/>
    <s v="HWY"/>
    <n v="3"/>
    <s v="No"/>
    <s v="Highway | Intersection Improvements"/>
    <s v="2 | Modernization"/>
    <s v="T056"/>
    <d v="2024-03-04T06:31:47"/>
    <x v="6"/>
    <x v="1"/>
  </r>
  <r>
    <s v="Procurement"/>
    <n v="610658"/>
    <s v="124917"/>
    <s v="METHUEN- INTERSECTION IMPROVEMENTS AT RIVERSIDE DRIVE AND BURNHAM ROAD"/>
    <s v="4"/>
    <s v="STIP"/>
    <s v=" "/>
    <x v="0"/>
    <x v="0"/>
    <s v="METHUEN"/>
    <s v="Merrimack Valley"/>
    <x v="11"/>
    <s v="Intersection &amp; Safety"/>
    <s v="Opened"/>
    <s v=""/>
    <d v="2023-12-30T00:00:00"/>
    <s v="2024"/>
    <n v="1"/>
    <d v="2024-03-29T00:00:00"/>
    <d v="2024-05-28T00:00:00"/>
    <d v="2025-10-22T00:00:00"/>
    <n v="572"/>
    <s v="FEDERAL AID"/>
    <s v="FA - Trans. Alternative Prgm (TAP)"/>
    <s v="TAP"/>
    <n v="0.8"/>
    <n v="0"/>
    <n v="0"/>
    <n v="162599.57999999999"/>
    <n v="0"/>
    <n v="162599.57999999999"/>
    <n v="18066.62"/>
    <n v="18066.62"/>
    <n v="18066.62"/>
    <n v="108399.72"/>
    <n v="36133.24"/>
    <n v="0"/>
    <n v="0"/>
    <n v="0"/>
    <n v="0"/>
    <n v="0"/>
    <n v="0"/>
    <s v="    "/>
    <s v="    "/>
    <s v="Yes"/>
    <s v="43"/>
    <s v="MassDOT"/>
    <s v="HWY"/>
    <n v="3"/>
    <s v="No"/>
    <s v="Highway | Intersection Improvements"/>
    <s v="2 | Modernization"/>
    <s v="T056"/>
    <d v="2024-03-04T06:31:47"/>
    <x v="6"/>
    <x v="0"/>
  </r>
  <r>
    <s v="Procurement"/>
    <n v="610658"/>
    <s v="124917"/>
    <s v="METHUEN- INTERSECTION IMPROVEMENTS AT RIVERSIDE DRIVE AND BURNHAM ROAD"/>
    <s v="4"/>
    <s v="STIP"/>
    <s v=" "/>
    <x v="0"/>
    <x v="0"/>
    <s v="METHUEN"/>
    <s v="Merrimack Valley"/>
    <x v="11"/>
    <s v="Intersection &amp; Safety"/>
    <s v="Opened"/>
    <s v=""/>
    <d v="2023-12-30T00:00:00"/>
    <s v="2024"/>
    <n v="1"/>
    <d v="2024-03-29T00:00:00"/>
    <d v="2024-05-28T00:00:00"/>
    <d v="2025-10-22T00:00:00"/>
    <n v="572"/>
    <s v="FEDERAL AID"/>
    <s v="FA - Surface Trans. Block Grant (STBG)"/>
    <s v="STBG"/>
    <n v="0.8"/>
    <n v="0"/>
    <n v="0"/>
    <n v="2282980.145"/>
    <n v="0"/>
    <n v="2282980.145"/>
    <n v="253664.46059999999"/>
    <n v="253664.46059999999"/>
    <n v="253664.46059999999"/>
    <n v="1521986.7633"/>
    <n v="507328.92109999998"/>
    <n v="0"/>
    <n v="0"/>
    <n v="0"/>
    <n v="0"/>
    <n v="0"/>
    <n v="0"/>
    <s v="    "/>
    <s v="    "/>
    <s v="Yes"/>
    <s v="43"/>
    <s v="MassDOT"/>
    <s v="HWY"/>
    <n v="3"/>
    <s v="No"/>
    <s v="Highway | Intersection Improvements"/>
    <s v="2 | Modernization"/>
    <s v="T056"/>
    <d v="2024-03-04T06:31:47"/>
    <x v="6"/>
    <x v="0"/>
  </r>
  <r>
    <s v="Design"/>
    <n v="610659"/>
    <s v=""/>
    <s v="STERLING- STORMWATER DRAINAGE IMPROVEMENTS AT WACHUSETT RESERVOIR ON ROUTE 110 (METROPOLITAN ROAD)"/>
    <s v="3"/>
    <s v="STIP"/>
    <s v=" "/>
    <x v="0"/>
    <x v="0"/>
    <s v="STERLING"/>
    <s v="Montachusett"/>
    <x v="23"/>
    <s v=""/>
    <s v="Design"/>
    <s v="75C"/>
    <d v="2025-03-22T00:00:00"/>
    <s v="2025"/>
    <n v="0"/>
    <d v="2025-08-19T00:00:00"/>
    <d v="2025-10-18T00:00:00"/>
    <d v="2027-08-19T00:00:00"/>
    <n v="730"/>
    <s v="100% STATE"/>
    <s v="NFA - Site Specific"/>
    <s v="NFA"/>
    <n v="0"/>
    <n v="0"/>
    <n v="0"/>
    <n v="16700"/>
    <n v="0"/>
    <n v="16700"/>
    <n v="0"/>
    <n v="0"/>
    <n v="0"/>
    <n v="0"/>
    <n v="6534.7825999999995"/>
    <n v="8713.0434999999998"/>
    <n v="1452.1739"/>
    <n v="0"/>
    <n v="0"/>
    <n v="0"/>
    <n v="0"/>
    <s v="    "/>
    <s v="    "/>
    <s v="Yes"/>
    <s v="10.5"/>
    <s v="Other"/>
    <s v="HWY"/>
    <n v="2"/>
    <s v="No"/>
    <s v="Highway | Highway Resiliency Improvement Program"/>
    <s v="2 | Modernization"/>
    <s v="T147"/>
    <d v="2024-03-04T06:31:47"/>
    <x v="10"/>
    <x v="1"/>
  </r>
  <r>
    <s v="Design"/>
    <n v="610659"/>
    <s v=""/>
    <s v="STERLING- STORMWATER DRAINAGE IMPROVEMENTS AT WACHUSETT RESERVOIR ON ROUTE 110 (METROPOLITAN ROAD)"/>
    <s v="3"/>
    <s v="STIP"/>
    <s v=" "/>
    <x v="0"/>
    <x v="0"/>
    <s v="STERLING"/>
    <s v="Montachusett"/>
    <x v="23"/>
    <s v=""/>
    <s v="Design"/>
    <s v="75C"/>
    <d v="2025-03-22T00:00:00"/>
    <s v="2025"/>
    <n v="0"/>
    <d v="2025-08-19T00:00:00"/>
    <d v="2025-10-18T00:00:00"/>
    <d v="2027-08-19T00:00:00"/>
    <n v="730"/>
    <s v="FEDERAL AID"/>
    <s v="FA - Surface Trans. Block Grant (STBG)"/>
    <s v="STBG"/>
    <n v="0.8"/>
    <n v="0"/>
    <n v="0"/>
    <n v="2188811.3698"/>
    <n v="0"/>
    <n v="2188811.3698999998"/>
    <n v="0"/>
    <n v="0"/>
    <n v="0"/>
    <n v="0"/>
    <n v="856491.40560000006"/>
    <n v="1141988.5408000001"/>
    <n v="190331.4235"/>
    <n v="0"/>
    <n v="-1E-4"/>
    <n v="0"/>
    <n v="0"/>
    <s v="    "/>
    <s v="    "/>
    <s v="Yes"/>
    <s v="10.5"/>
    <s v="Other"/>
    <s v="HWY"/>
    <n v="2"/>
    <s v="No"/>
    <s v="Highway | Highway Resiliency Improvement Program"/>
    <s v="2 | Modernization"/>
    <s v="T147"/>
    <d v="2024-03-04T06:31:47"/>
    <x v="10"/>
    <x v="0"/>
  </r>
  <r>
    <s v="Design"/>
    <n v="610660"/>
    <s v=""/>
    <s v="SUDBURY- WAYLAND- MASS CENTRAL RAIL TRAIL (MCRT)"/>
    <s v="3"/>
    <s v="STIP"/>
    <s v=" "/>
    <x v="0"/>
    <x v="0"/>
    <s v="SUDBURY - WAYLAND"/>
    <s v="Boston Region"/>
    <x v="6"/>
    <s v="Bikeways"/>
    <s v="Design"/>
    <s v="25C"/>
    <d v="2027-02-20T00:00:00"/>
    <s v="2027"/>
    <n v="0"/>
    <d v="2027-07-20T00:00:00"/>
    <d v="2027-09-18T00:00:00"/>
    <d v="2028-07-19T00:00:00"/>
    <n v="365"/>
    <s v="FEDERAL AID"/>
    <s v="FA - Other Federal Aid"/>
    <s v="FA"/>
    <n v="0.8"/>
    <n v="0"/>
    <n v="0"/>
    <n v="4113785.4"/>
    <n v="0"/>
    <n v="4113785.4"/>
    <n v="0"/>
    <n v="0"/>
    <n v="0"/>
    <n v="0"/>
    <n v="0"/>
    <n v="0"/>
    <n v="3739804.9090999998"/>
    <n v="373980.49089999998"/>
    <n v="0"/>
    <n v="0"/>
    <n v="0"/>
    <s v="    "/>
    <s v="    "/>
    <s v="Yes"/>
    <s v="31.5"/>
    <s v="Other"/>
    <s v="HWY"/>
    <n v="2"/>
    <s v="No"/>
    <s v="Highway | Bicycle and Pedestrian"/>
    <s v="3 | Expansion"/>
    <s v="T061"/>
    <d v="2024-03-04T06:31:47"/>
    <x v="1"/>
    <x v="0"/>
  </r>
  <r>
    <s v="Design"/>
    <n v="610660"/>
    <s v=""/>
    <s v="SUDBURY- WAYLAND- MASS CENTRAL RAIL TRAIL (MCRT)"/>
    <s v="3"/>
    <s v="STIP"/>
    <s v=" "/>
    <x v="0"/>
    <x v="0"/>
    <s v="SUDBURY - WAYLAND"/>
    <s v="Boston Region"/>
    <x v="6"/>
    <s v="Bikeways"/>
    <s v="Design"/>
    <s v="25C"/>
    <d v="2027-02-20T00:00:00"/>
    <s v="2027"/>
    <n v="0"/>
    <d v="2027-07-20T00:00:00"/>
    <d v="2027-09-18T00:00:00"/>
    <d v="2028-07-19T00:00:00"/>
    <n v="365"/>
    <s v="100% STATE"/>
    <s v="NFA - Site Specific"/>
    <s v="NFA"/>
    <n v="0"/>
    <n v="0"/>
    <n v="0"/>
    <n v="13470"/>
    <n v="0"/>
    <n v="13470"/>
    <n v="0"/>
    <n v="0"/>
    <n v="0"/>
    <n v="0"/>
    <n v="0"/>
    <n v="0"/>
    <n v="12245.4545"/>
    <n v="1224.5454999999999"/>
    <n v="0"/>
    <n v="0"/>
    <n v="0"/>
    <s v="    "/>
    <s v="    "/>
    <s v="Yes"/>
    <s v="31.5"/>
    <s v="Other"/>
    <s v="HWY"/>
    <n v="2"/>
    <s v="No"/>
    <s v="Highway | Bicycle and Pedestrian"/>
    <s v="3 | Expansion"/>
    <s v="T061"/>
    <d v="2024-03-04T06:31:47"/>
    <x v="1"/>
    <x v="1"/>
  </r>
  <r>
    <s v="Design"/>
    <n v="610662"/>
    <s v=""/>
    <s v="WOBURN- ROADWAY AND INTERSECTION IMPROVEMENTS AT WOBURN COMMON, ROUTE 38 (MAIN STREET), WINN STREET, PLEASANT STREET AND MONTVALE AVENUE"/>
    <s v="4"/>
    <s v="STIP"/>
    <s v=" "/>
    <x v="0"/>
    <x v="0"/>
    <s v="WOBURN"/>
    <s v="Boston Region"/>
    <x v="4"/>
    <s v="Roadway Reconstruction"/>
    <s v="Design"/>
    <s v="PRCApprove"/>
    <d v="2025-12-20T00:00:00"/>
    <s v="2026"/>
    <n v="0"/>
    <d v="2026-05-19T00:00:00"/>
    <d v="2026-07-18T00:00:00"/>
    <d v="2028-11-16T00:00:00"/>
    <n v="912"/>
    <s v="FEDERAL AID"/>
    <s v="FA - Other Federal Aid"/>
    <s v="FA"/>
    <n v="0.8"/>
    <n v="0"/>
    <n v="0"/>
    <n v="2021250"/>
    <n v="0"/>
    <n v="2021249.9998999999"/>
    <n v="0"/>
    <n v="0"/>
    <n v="0"/>
    <n v="0"/>
    <n v="0"/>
    <n v="836379.31030000001"/>
    <n v="836379.31030000001"/>
    <n v="348491.37929999997"/>
    <n v="1E-4"/>
    <n v="0"/>
    <n v="0"/>
    <s v="    "/>
    <s v="    "/>
    <s v="Yes"/>
    <s v="44.5"/>
    <s v="Municipal"/>
    <s v="HWY"/>
    <n v="2"/>
    <s v="No"/>
    <s v="Highway | Roadway Reconstruction"/>
    <s v="2 | Modernization"/>
    <s v="T055"/>
    <d v="2024-03-04T06:31:47"/>
    <x v="1"/>
    <x v="0"/>
  </r>
  <r>
    <s v="Design"/>
    <n v="610662"/>
    <s v=""/>
    <s v="WOBURN- ROADWAY AND INTERSECTION IMPROVEMENTS AT WOBURN COMMON, ROUTE 38 (MAIN STREET), WINN STREET, PLEASANT STREET AND MONTVALE AVENUE"/>
    <s v="4"/>
    <s v="STIP"/>
    <s v=" "/>
    <x v="0"/>
    <x v="0"/>
    <s v="WOBURN"/>
    <s v="Boston Region"/>
    <x v="4"/>
    <s v="Roadway Reconstruction"/>
    <s v="Design"/>
    <s v="PRCApprove"/>
    <d v="2025-12-20T00:00:00"/>
    <s v="2026"/>
    <n v="0"/>
    <d v="2026-05-19T00:00:00"/>
    <d v="2026-07-18T00:00:00"/>
    <d v="2028-11-16T00:00:00"/>
    <n v="912"/>
    <s v="FEDERAL AID"/>
    <s v="FA - Hwy Safety Improvement Prgm (HSIP)"/>
    <s v="HSIP"/>
    <n v="0.9"/>
    <n v="0"/>
    <n v="0"/>
    <n v="16830000"/>
    <n v="0"/>
    <n v="16829999.999899998"/>
    <n v="0"/>
    <n v="0"/>
    <n v="0"/>
    <n v="0"/>
    <n v="0"/>
    <n v="6964137.9309999999"/>
    <n v="6964137.9309999999"/>
    <n v="2901724.1379"/>
    <n v="1E-4"/>
    <n v="0"/>
    <n v="0"/>
    <s v="    "/>
    <s v="    "/>
    <s v="Yes"/>
    <s v="44.5"/>
    <s v="Municipal"/>
    <s v="HWY"/>
    <n v="2"/>
    <s v="No"/>
    <s v="Highway | Roadway Reconstruction"/>
    <s v="2 | Modernization"/>
    <s v="T055"/>
    <d v="2024-03-04T06:31:47"/>
    <x v="1"/>
    <x v="0"/>
  </r>
  <r>
    <s v="Design"/>
    <n v="610665"/>
    <s v=""/>
    <s v="STONEHAM- INTERSECTION IMPROVEMENTS AT ROUTE 28 (MAIN STREET), NORTH BORDER ROAD AND SOUTH STREET"/>
    <s v="4"/>
    <s v="STIP"/>
    <s v=" "/>
    <x v="0"/>
    <x v="0"/>
    <s v="STONEHAM"/>
    <s v="Boston Region"/>
    <x v="11"/>
    <s v="Intersection &amp; Safety"/>
    <s v="Design"/>
    <s v="PRCApprove"/>
    <d v="2026-01-03T00:00:00"/>
    <s v="2026"/>
    <n v="0"/>
    <d v="2026-06-02T00:00:00"/>
    <d v="2026-08-01T00:00:00"/>
    <d v="2028-05-31T00:00:00"/>
    <n v="729"/>
    <s v="FEDERAL AID"/>
    <s v="FA - Hwy Safety Improvement Prgm (HSIP)"/>
    <s v="HSIP"/>
    <n v="0.9"/>
    <n v="0"/>
    <n v="0"/>
    <n v="4950001"/>
    <n v="0"/>
    <n v="4950001"/>
    <n v="0"/>
    <n v="0"/>
    <n v="0"/>
    <n v="0"/>
    <n v="0"/>
    <n v="2475000.5"/>
    <n v="2475000.5"/>
    <n v="0"/>
    <n v="0"/>
    <n v="0"/>
    <n v="0"/>
    <s v="    "/>
    <s v="    "/>
    <s v="Yes"/>
    <s v="53"/>
    <s v="MassDOT"/>
    <s v="HWY"/>
    <n v="1"/>
    <s v="No"/>
    <s v="Highway | Intersection Improvements"/>
    <s v="2 | Modernization"/>
    <s v="T056"/>
    <d v="2024-03-04T06:31:47"/>
    <x v="1"/>
    <x v="0"/>
  </r>
  <r>
    <s v="Design"/>
    <n v="610666"/>
    <s v=""/>
    <s v="SWAMPSCOTT- RAIL TRAIL CONSTRUCTION"/>
    <s v="4"/>
    <s v="STIP"/>
    <s v=" "/>
    <x v="0"/>
    <x v="0"/>
    <s v="SWAMPSCOTT"/>
    <s v="Boston Region"/>
    <x v="6"/>
    <s v="Bikeways"/>
    <s v="Design"/>
    <s v="PRCApprove"/>
    <d v="2028-02-12T00:00:00"/>
    <s v="2028"/>
    <n v="0"/>
    <d v="2028-07-11T00:00:00"/>
    <d v="2028-09-09T00:00:00"/>
    <d v="2030-01-09T00:00:00"/>
    <n v="547"/>
    <s v="FEDERAL AID"/>
    <s v="FA - Congestion Mitigation/Air Quality (CMAQ)"/>
    <s v="CMQ"/>
    <n v="0.8"/>
    <n v="0"/>
    <n v="0"/>
    <n v="8228000"/>
    <n v="0"/>
    <n v="4840000"/>
    <n v="0"/>
    <n v="0"/>
    <n v="0"/>
    <n v="0"/>
    <n v="0"/>
    <n v="0"/>
    <n v="0"/>
    <n v="4840000"/>
    <n v="3388000"/>
    <n v="0"/>
    <n v="0"/>
    <s v="    "/>
    <s v="    "/>
    <s v="Yes"/>
    <s v="33.5"/>
    <s v="Municipal"/>
    <s v="HWY"/>
    <n v="1"/>
    <s v="No"/>
    <s v="Highway | Bicycle and Pedestrian"/>
    <s v="3 | Expansion"/>
    <s v="T061"/>
    <d v="2024-03-04T06:31:47"/>
    <x v="1"/>
    <x v="0"/>
  </r>
  <r>
    <s v="Design"/>
    <n v="610670"/>
    <s v=""/>
    <s v="HARWICH- HARWICH ELEMENTARY SCHOOL IMPROVEMENTS (SRTS)"/>
    <s v="5"/>
    <s v="SRTS, STIP"/>
    <s v=" "/>
    <x v="0"/>
    <x v="0"/>
    <s v="HARWICH"/>
    <s v="Cape Cod"/>
    <x v="8"/>
    <s v=""/>
    <s v="Design"/>
    <s v="25C"/>
    <d v="2025-04-26T00:00:00"/>
    <s v="2025"/>
    <n v="0"/>
    <d v="2025-09-23T00:00:00"/>
    <d v="2025-11-22T00:00:00"/>
    <d v="2026-09-23T00:00:00"/>
    <n v="365"/>
    <s v="100% STATE"/>
    <s v="NFA - Site Specific"/>
    <s v="NFA"/>
    <n v="0"/>
    <n v="0"/>
    <n v="0"/>
    <n v="37493"/>
    <n v="0"/>
    <n v="37493"/>
    <n v="0"/>
    <n v="0"/>
    <n v="0"/>
    <n v="0"/>
    <n v="27267.636399999999"/>
    <n v="10225.363600000001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1"/>
    <x v="1"/>
  </r>
  <r>
    <s v="Design"/>
    <n v="610670"/>
    <s v=""/>
    <s v="HARWICH- HARWICH ELEMENTARY SCHOOL IMPROVEMENTS (SRTS)"/>
    <s v="5"/>
    <s v="SRTS, STIP"/>
    <s v=" "/>
    <x v="0"/>
    <x v="0"/>
    <s v="HARWICH"/>
    <s v="Cape Cod"/>
    <x v="8"/>
    <s v=""/>
    <s v="Design"/>
    <s v="25C"/>
    <d v="2025-04-26T00:00:00"/>
    <s v="2025"/>
    <n v="0"/>
    <d v="2025-09-23T00:00:00"/>
    <d v="2025-11-22T00:00:00"/>
    <d v="2026-09-23T00:00:00"/>
    <n v="365"/>
    <s v="FEDERAL AID"/>
    <s v="FA - Trans. Alternative Prgm (TAP)"/>
    <s v="TAP"/>
    <n v="0.8"/>
    <n v="0"/>
    <n v="0"/>
    <n v="2404782.4133000001"/>
    <n v="0"/>
    <n v="2404782.4133000001"/>
    <n v="0"/>
    <n v="0"/>
    <n v="0"/>
    <n v="0"/>
    <n v="1748932.6642"/>
    <n v="655849.74910000002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1"/>
    <x v="0"/>
  </r>
  <r>
    <s v="Design"/>
    <n v="610672"/>
    <s v=""/>
    <s v="GARDNER- ELM STREET RESURFACING AND SIDEWALK IMPROVEMENTS (SRTS)"/>
    <s v="3"/>
    <s v=""/>
    <s v=" "/>
    <x v="0"/>
    <x v="0"/>
    <s v="GARDNER"/>
    <s v="Montachusett"/>
    <x v="8"/>
    <s v=""/>
    <s v="Design"/>
    <s v="FINAL"/>
    <d v="2025-10-03T00:00:00"/>
    <s v="2026"/>
    <n v="0"/>
    <d v="2026-03-02T00:00:00"/>
    <d v="2026-05-01T00:00:00"/>
    <d v="2027-03-17T00:00:00"/>
    <n v="380"/>
    <s v="100% STATE"/>
    <s v="NFA - Site Specific"/>
    <s v="NFA"/>
    <n v="0"/>
    <n v="0"/>
    <n v="0"/>
    <n v="28804.400000000001"/>
    <n v="0"/>
    <n v="28804.400000000001"/>
    <n v="0"/>
    <n v="0"/>
    <n v="0"/>
    <n v="0"/>
    <n v="5237.1635999999999"/>
    <n v="23567.236400000002"/>
    <n v="0"/>
    <n v="0"/>
    <n v="0"/>
    <n v="0"/>
    <n v="0"/>
    <s v="    "/>
    <s v="    "/>
    <s v="Yes"/>
    <s v="40.5"/>
    <s v="MassDOT"/>
    <s v="HWY"/>
    <n v="2"/>
    <s v="No"/>
    <s v="Highway | Safe Routes to School"/>
    <s v="2 | Modernization"/>
    <s v="T146"/>
    <d v="2024-03-04T06:31:47"/>
    <x v="10"/>
    <x v="1"/>
  </r>
  <r>
    <s v="Design"/>
    <n v="610672"/>
    <s v=""/>
    <s v="GARDNER- ELM STREET RESURFACING AND SIDEWALK IMPROVEMENTS (SRTS)"/>
    <s v="3"/>
    <s v=""/>
    <s v=" "/>
    <x v="0"/>
    <x v="0"/>
    <s v="GARDNER"/>
    <s v="Montachusett"/>
    <x v="8"/>
    <s v=""/>
    <s v="Design"/>
    <s v="FINAL"/>
    <d v="2025-10-03T00:00:00"/>
    <s v="2026"/>
    <n v="0"/>
    <d v="2026-03-02T00:00:00"/>
    <d v="2026-05-01T00:00:00"/>
    <d v="2027-03-17T00:00:00"/>
    <n v="380"/>
    <s v="FEDERAL AID"/>
    <s v="FA - Trans. Alternative Prgm (TAP)"/>
    <s v="TAP"/>
    <n v="0.8"/>
    <n v="0"/>
    <n v="0"/>
    <n v="1721033.2792"/>
    <n v="0"/>
    <n v="1721033.2792"/>
    <n v="0"/>
    <n v="0"/>
    <n v="0"/>
    <n v="0"/>
    <n v="312915.14169999998"/>
    <n v="1408118.1375"/>
    <n v="0"/>
    <n v="0"/>
    <n v="0"/>
    <n v="0"/>
    <n v="0"/>
    <s v="    "/>
    <s v="    "/>
    <s v="Yes"/>
    <s v="40.5"/>
    <s v="MassDOT"/>
    <s v="HWY"/>
    <n v="2"/>
    <s v="No"/>
    <s v="Highway | Safe Routes to School"/>
    <s v="2 | Modernization"/>
    <s v="T146"/>
    <d v="2024-03-04T06:31:47"/>
    <x v="10"/>
    <x v="0"/>
  </r>
  <r>
    <s v="Construction"/>
    <n v="610674"/>
    <s v="123895"/>
    <s v="NEWTON- RECONSTRUCTION OF COMMONWEALTH AVENUE (ROUTE 30), FROM EAST OF AUBURN STREET TO ASH STREET"/>
    <s v="6"/>
    <s v="STIP"/>
    <s v=" "/>
    <x v="0"/>
    <x v="0"/>
    <s v="NEWTON"/>
    <s v="Boston Region"/>
    <x v="6"/>
    <s v="Bikeways"/>
    <s v="Active"/>
    <s v=""/>
    <d v="2023-08-26T00:00:00"/>
    <s v="2023"/>
    <n v="1"/>
    <d v="2023-12-01T00:00:00"/>
    <d v="2024-01-30T00:00:00"/>
    <d v="2026-04-14T00:00:00"/>
    <n v="865"/>
    <s v="FEDERAL AID"/>
    <s v="FA - Congestion Mitigation/Air Quality (CMAQ)"/>
    <s v="CMQ"/>
    <n v="0.8"/>
    <n v="0"/>
    <n v="0"/>
    <n v="4943698.47"/>
    <n v="4481464.3949999996"/>
    <n v="4481464.3949999996"/>
    <n v="1135205.3848000001"/>
    <n v="1135205.3848000001"/>
    <n v="1135205.3848000001"/>
    <n v="2062660.7646000001"/>
    <n v="1283598.2456"/>
    <n v="0"/>
    <n v="0"/>
    <n v="0"/>
    <n v="462234.07500000001"/>
    <n v="0"/>
    <n v="0"/>
    <s v="    "/>
    <s v="    "/>
    <s v="Yes"/>
    <s v="50"/>
    <s v="Municipal"/>
    <s v="HWY"/>
    <n v="3"/>
    <s v="No"/>
    <s v="Highway | Bicycle and Pedestrian"/>
    <s v="3 | Expansion"/>
    <s v="T061"/>
    <d v="2024-03-04T06:31:47"/>
    <x v="1"/>
    <x v="0"/>
  </r>
  <r>
    <s v="Construction"/>
    <n v="610674"/>
    <s v="123895"/>
    <s v="NEWTON- RECONSTRUCTION OF COMMONWEALTH AVENUE (ROUTE 30), FROM EAST OF AUBURN STREET TO ASH STREET"/>
    <s v="6"/>
    <s v="STIP"/>
    <s v=" "/>
    <x v="0"/>
    <x v="0"/>
    <s v="NEWTON"/>
    <s v="Boston Region"/>
    <x v="6"/>
    <s v="Bikeways"/>
    <s v="Active"/>
    <s v=""/>
    <d v="2023-08-26T00:00:00"/>
    <s v="2023"/>
    <n v="1"/>
    <d v="2023-12-01T00:00:00"/>
    <d v="2024-01-30T00:00:00"/>
    <d v="2026-04-14T00:00:00"/>
    <n v="865"/>
    <s v="100% STATE"/>
    <s v="NFA - Site Specific"/>
    <s v="NFA"/>
    <n v="0"/>
    <n v="0"/>
    <n v="0"/>
    <n v="133361.85"/>
    <n v="126537.8351"/>
    <n v="126537.8351"/>
    <n v="32053.458200000001"/>
    <n v="32053.458200000001"/>
    <n v="32053.458200000001"/>
    <n v="58240.924099999997"/>
    <n v="36243.452799999999"/>
    <n v="0"/>
    <n v="0"/>
    <n v="0"/>
    <n v="6824.0149000000001"/>
    <n v="0"/>
    <n v="0"/>
    <s v="    "/>
    <s v="    "/>
    <s v="Yes"/>
    <s v="50"/>
    <s v="Municipal"/>
    <s v="HWY"/>
    <n v="3"/>
    <s v="No"/>
    <s v="Highway | Bicycle and Pedestrian"/>
    <s v="3 | Expansion"/>
    <s v="T061"/>
    <d v="2024-03-04T06:31:47"/>
    <x v="1"/>
    <x v="1"/>
  </r>
  <r>
    <s v="Construction"/>
    <n v="610674"/>
    <s v="123895"/>
    <s v="NEWTON- RECONSTRUCTION OF COMMONWEALTH AVENUE (ROUTE 30), FROM EAST OF AUBURN STREET TO ASH STREET"/>
    <s v="6"/>
    <s v="STIP"/>
    <s v=" "/>
    <x v="0"/>
    <x v="0"/>
    <s v="NEWTON"/>
    <s v="Boston Region"/>
    <x v="6"/>
    <s v="Bikeways"/>
    <s v="Active"/>
    <s v=""/>
    <d v="2023-08-26T00:00:00"/>
    <s v="2023"/>
    <n v="1"/>
    <d v="2023-12-01T00:00:00"/>
    <d v="2024-01-30T00:00:00"/>
    <d v="2026-04-14T00:00:00"/>
    <n v="865"/>
    <s v="FEDERAL AID"/>
    <s v="FA - Trans. Alternative Prgm (TAP)"/>
    <s v="TAP"/>
    <n v="0.8"/>
    <n v="0"/>
    <n v="0"/>
    <n v="1585354.9"/>
    <n v="1431997.7699"/>
    <n v="1431997.77"/>
    <n v="362741.15700000001"/>
    <n v="362741.15700000001"/>
    <n v="362741.15700000001"/>
    <n v="659098.31129999994"/>
    <n v="410158.30170000001"/>
    <n v="0"/>
    <n v="0"/>
    <n v="0"/>
    <n v="153357.13"/>
    <n v="0"/>
    <n v="0"/>
    <s v="    "/>
    <s v="    "/>
    <s v="Yes"/>
    <s v="50"/>
    <s v="Municipal"/>
    <s v="HWY"/>
    <n v="3"/>
    <s v="No"/>
    <s v="Highway | Bicycle and Pedestrian"/>
    <s v="3 | Expansion"/>
    <s v="T061"/>
    <d v="2024-03-04T06:31:47"/>
    <x v="1"/>
    <x v="0"/>
  </r>
  <r>
    <s v="Design"/>
    <n v="610675"/>
    <s v=""/>
    <s v="CHELSEA- RECONSTRUCTION OF SPRUCE STREET, FROM EVERETT AVENUE TO WILLIAMS STREET"/>
    <s v="6"/>
    <s v="STIP"/>
    <s v=" "/>
    <x v="0"/>
    <x v="0"/>
    <s v="CHELSEA"/>
    <s v="Boston Region"/>
    <x v="4"/>
    <s v="Roadway Reconstruction"/>
    <s v="Design"/>
    <s v="PRCApprove"/>
    <d v="2026-03-07T00:00:00"/>
    <s v="2026"/>
    <n v="0"/>
    <d v="2026-08-04T00:00:00"/>
    <d v="2026-10-03T00:00:00"/>
    <d v="2029-02-01T00:00:00"/>
    <n v="912"/>
    <s v="FEDERAL AID"/>
    <s v="FA - Congestion Mitigation/Air Quality (CMAQ)"/>
    <s v="CMQ"/>
    <n v="0.8"/>
    <n v="0"/>
    <n v="0"/>
    <n v="6587950"/>
    <n v="0"/>
    <n v="6587950"/>
    <n v="0"/>
    <n v="0"/>
    <n v="0"/>
    <n v="0"/>
    <n v="0"/>
    <n v="2044536.2069000001"/>
    <n v="2726048.2758999998"/>
    <n v="1817365.5171999999"/>
    <n v="0"/>
    <n v="0"/>
    <n v="0"/>
    <s v="    "/>
    <s v="    "/>
    <s v="Yes"/>
    <s v="58.5"/>
    <s v="MassDOT"/>
    <s v="HWY"/>
    <n v="2"/>
    <s v="No"/>
    <s v="Highway | Safety Improvements"/>
    <s v="1 | Reliability"/>
    <s v="T052"/>
    <d v="2024-03-04T06:31:47"/>
    <x v="1"/>
    <x v="0"/>
  </r>
  <r>
    <s v="Design"/>
    <n v="610675"/>
    <s v=""/>
    <s v="CHELSEA- RECONSTRUCTION OF SPRUCE STREET, FROM EVERETT AVENUE TO WILLIAMS STREET"/>
    <s v="6"/>
    <s v="STIP"/>
    <s v=" "/>
    <x v="0"/>
    <x v="0"/>
    <s v="CHELSEA"/>
    <s v="Boston Region"/>
    <x v="4"/>
    <s v="Roadway Reconstruction"/>
    <s v="Design"/>
    <s v="PRCApprove"/>
    <d v="2026-03-07T00:00:00"/>
    <s v="2026"/>
    <n v="0"/>
    <d v="2026-08-04T00:00:00"/>
    <d v="2026-10-03T00:00:00"/>
    <d v="2029-02-01T00:00:00"/>
    <n v="912"/>
    <s v="100% STATE"/>
    <s v="NFA - Site Specific"/>
    <s v="NFA"/>
    <n v="0"/>
    <n v="0"/>
    <n v="0"/>
    <n v="47250"/>
    <n v="0"/>
    <n v="47250"/>
    <n v="0"/>
    <n v="0"/>
    <n v="0"/>
    <n v="0"/>
    <n v="0"/>
    <n v="14663.793100000001"/>
    <n v="19551.724099999999"/>
    <n v="13034.4828"/>
    <n v="0"/>
    <n v="0"/>
    <n v="0"/>
    <s v="    "/>
    <s v="    "/>
    <s v="Yes"/>
    <s v="58.5"/>
    <s v="MassDOT"/>
    <s v="HWY"/>
    <n v="2"/>
    <s v="No"/>
    <s v="Highway | Safety Improvements"/>
    <s v="1 | Reliability"/>
    <s v="T052"/>
    <d v="2024-03-04T06:31:47"/>
    <x v="1"/>
    <x v="1"/>
  </r>
  <r>
    <s v="Construction"/>
    <n v="610677"/>
    <s v="111026"/>
    <s v="DISTRICT 3- SCHEDULED AND EMERGENCY RESURFACING AND RELATED WORK AT VARIOUS LOCATIONS"/>
    <s v="3"/>
    <s v="FED MT, NFA NHS, WT"/>
    <s v=" "/>
    <x v="0"/>
    <x v="1"/>
    <s v="DISTRICT3"/>
    <s v="[District 3]"/>
    <x v="18"/>
    <s v="Roadway Resurfacing"/>
    <s v="Active"/>
    <s v=""/>
    <d v="2020-03-14T00:00:00"/>
    <s v="2020"/>
    <n v="1"/>
    <d v="2020-07-23T00:00:00"/>
    <d v="2020-09-21T00:00:00"/>
    <d v="2023-12-31T00:00:00"/>
    <n v="1256"/>
    <s v="100% STATE"/>
    <s v="NFA - Open Ended"/>
    <s v="NFA"/>
    <n v="0"/>
    <n v="5329873.25"/>
    <n v="0"/>
    <n v="6.4"/>
    <n v="0"/>
    <n v="6.4"/>
    <n v="6.4"/>
    <n v="5329879.6500000004"/>
    <n v="6.4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0"/>
    <x v="1"/>
  </r>
  <r>
    <s v="Construction"/>
    <n v="610677"/>
    <s v="111026"/>
    <s v="DISTRICT 3- SCHEDULED AND EMERGENCY RESURFACING AND RELATED WORK AT VARIOUS LOCATIONS"/>
    <s v="3"/>
    <s v="FED MT, NFA NHS, WT"/>
    <s v=" "/>
    <x v="0"/>
    <x v="1"/>
    <s v="DISTRICT3"/>
    <s v="[District 3]"/>
    <x v="18"/>
    <s v="Roadway Resurfacing"/>
    <s v="Active"/>
    <s v=""/>
    <d v="2020-03-14T00:00:00"/>
    <s v="2020"/>
    <n v="1"/>
    <d v="2020-07-23T00:00:00"/>
    <d v="2020-09-21T00:00:00"/>
    <d v="2023-12-31T00:00:00"/>
    <n v="1256"/>
    <s v="TURNPIKE WT"/>
    <s v="Tolls - Western Turnpike (WT) - Open Ended"/>
    <s v="NFA"/>
    <n v="0"/>
    <n v="293711.65000000002"/>
    <n v="0"/>
    <n v="2675068.7000000002"/>
    <n v="0"/>
    <n v="2675068.7000000002"/>
    <n v="2675068.7000000002"/>
    <n v="2968780.35"/>
    <n v="2675068.7000000002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0"/>
    <x v="1"/>
  </r>
  <r>
    <s v="Construction"/>
    <n v="610677"/>
    <s v="111026"/>
    <s v="DISTRICT 3- SCHEDULED AND EMERGENCY RESURFACING AND RELATED WORK AT VARIOUS LOCATIONS"/>
    <s v="3"/>
    <s v="FED MT, NFA NHS, WT"/>
    <s v=" "/>
    <x v="0"/>
    <x v="1"/>
    <s v="DISTRICT3"/>
    <s v="[District 3]"/>
    <x v="18"/>
    <s v="Roadway Resurfacing"/>
    <s v="Active"/>
    <s v=""/>
    <d v="2020-03-14T00:00:00"/>
    <s v="2020"/>
    <n v="1"/>
    <d v="2020-07-23T00:00:00"/>
    <d v="2020-09-21T00:00:00"/>
    <d v="2023-12-31T00:00:00"/>
    <n v="1256"/>
    <s v="100% STATE"/>
    <s v="NFA - NHS Non-Interstate Paving"/>
    <s v="NFA"/>
    <n v="0"/>
    <n v="16123446.779999999"/>
    <n v="0"/>
    <n v="156719.32999999999"/>
    <n v="0"/>
    <n v="156719.32999999999"/>
    <n v="156719.32999999999"/>
    <n v="16280166.109999999"/>
    <n v="156719.32999999999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0"/>
    <x v="1"/>
  </r>
  <r>
    <s v="Construction"/>
    <n v="610677"/>
    <s v="111026"/>
    <s v="DISTRICT 3- SCHEDULED AND EMERGENCY RESURFACING AND RELATED WORK AT VARIOUS LOCATIONS"/>
    <s v="3"/>
    <s v="FED MT, NFA NHS, WT"/>
    <s v=" "/>
    <x v="0"/>
    <x v="1"/>
    <s v="DISTRICT3"/>
    <s v="[District 3]"/>
    <x v="18"/>
    <s v="Roadway Resurfacing"/>
    <s v="Active"/>
    <s v=""/>
    <d v="2020-03-14T00:00:00"/>
    <s v="2020"/>
    <n v="1"/>
    <d v="2020-07-23T00:00:00"/>
    <d v="2020-09-21T00:00:00"/>
    <d v="2023-12-31T00:00:00"/>
    <n v="1256"/>
    <s v="LOCAL AID"/>
    <s v="NFA - Local Aid - Municipal Pavement"/>
    <s v="LOCAL"/>
    <n v="0"/>
    <n v="5885354.9100000001"/>
    <n v="0"/>
    <n v="12116.58"/>
    <n v="0"/>
    <n v="12116.58"/>
    <n v="12116.58"/>
    <n v="5897471.4900000002"/>
    <n v="12116.58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0"/>
    <x v="1"/>
  </r>
  <r>
    <s v="Design"/>
    <n v="610680"/>
    <s v=""/>
    <s v="NATICK- LAKE COCHITUATE PATH"/>
    <s v="3"/>
    <s v="STIP"/>
    <s v=" "/>
    <x v="0"/>
    <x v="0"/>
    <s v="NATICK"/>
    <s v="Boston Region"/>
    <x v="6"/>
    <s v="Bikeways"/>
    <s v="Design"/>
    <s v="25C"/>
    <d v="2025-02-22T00:00:00"/>
    <s v="2025"/>
    <n v="0"/>
    <d v="2025-07-22T00:00:00"/>
    <d v="2025-09-20T00:00:00"/>
    <d v="2026-07-22T00:00:00"/>
    <n v="365"/>
    <s v="FEDERAL AID"/>
    <s v="FA - Congestion Mitigation/Air Quality (CMAQ)"/>
    <s v="CMQ"/>
    <n v="0.8"/>
    <n v="0"/>
    <n v="0"/>
    <n v="3562744.1150000002"/>
    <n v="0"/>
    <n v="3562744.1150000002"/>
    <n v="0"/>
    <n v="0"/>
    <n v="0"/>
    <n v="0"/>
    <n v="3238858.2864000001"/>
    <n v="323885.82860000001"/>
    <n v="0"/>
    <n v="0"/>
    <n v="0"/>
    <n v="0"/>
    <n v="0"/>
    <s v="    "/>
    <s v="    "/>
    <s v="Yes"/>
    <s v="25"/>
    <s v="MassDOT"/>
    <s v="HWY"/>
    <n v="2"/>
    <s v="No"/>
    <s v="Highway | Bicycle and Pedestrian"/>
    <s v="3 | Expansion"/>
    <s v="T061"/>
    <d v="2024-03-04T06:31:47"/>
    <x v="1"/>
    <x v="0"/>
  </r>
  <r>
    <s v="Design"/>
    <n v="610680"/>
    <s v=""/>
    <s v="NATICK- LAKE COCHITUATE PATH"/>
    <s v="3"/>
    <s v="STIP"/>
    <s v=" "/>
    <x v="0"/>
    <x v="0"/>
    <s v="NATICK"/>
    <s v="Boston Region"/>
    <x v="6"/>
    <s v="Bikeways"/>
    <s v="Design"/>
    <s v="25C"/>
    <d v="2025-02-22T00:00:00"/>
    <s v="2025"/>
    <n v="0"/>
    <d v="2025-07-22T00:00:00"/>
    <d v="2025-09-20T00:00:00"/>
    <d v="2026-07-22T00:00:00"/>
    <n v="365"/>
    <s v="100% STATE"/>
    <s v="NFA - Site Specific"/>
    <s v="NFA"/>
    <n v="0"/>
    <n v="0"/>
    <n v="0"/>
    <n v="20000"/>
    <n v="0"/>
    <n v="20000"/>
    <n v="0"/>
    <n v="0"/>
    <n v="0"/>
    <n v="0"/>
    <n v="18181.818200000002"/>
    <n v="1818.1818000000001"/>
    <n v="0"/>
    <n v="0"/>
    <n v="0"/>
    <n v="0"/>
    <n v="0"/>
    <s v="    "/>
    <s v="    "/>
    <s v="Yes"/>
    <s v="25"/>
    <s v="MassDOT"/>
    <s v="HWY"/>
    <n v="2"/>
    <s v="No"/>
    <s v="Highway | Bicycle and Pedestrian"/>
    <s v="3 | Expansion"/>
    <s v="T061"/>
    <d v="2024-03-04T06:31:47"/>
    <x v="1"/>
    <x v="1"/>
  </r>
  <r>
    <s v="Design"/>
    <n v="610681"/>
    <s v=""/>
    <s v="CLINTON- RECONSTRUCTION OF STERLING STREET (ROUTE 62), FROM WILLOW/LAWRENCE STREET TO MAIN STREET"/>
    <s v="3"/>
    <s v="STIP"/>
    <s v=" "/>
    <x v="0"/>
    <x v="0"/>
    <s v="CLINTON"/>
    <s v="Montachusett"/>
    <x v="2"/>
    <s v="Roadway Reconstruction"/>
    <s v="Design"/>
    <s v="25C"/>
    <d v="2027-01-23T00:00:00"/>
    <s v="2027"/>
    <n v="0"/>
    <d v="2027-06-22T00:00:00"/>
    <d v="2027-08-21T00:00:00"/>
    <d v="2028-06-12T00:00:00"/>
    <n v="356"/>
    <s v="100% STATE"/>
    <s v="NFA - Site Specific"/>
    <s v="NFA"/>
    <n v="0"/>
    <n v="0"/>
    <n v="0"/>
    <n v="80378.2"/>
    <n v="0"/>
    <n v="80378.2"/>
    <n v="0"/>
    <n v="0"/>
    <n v="0"/>
    <n v="0"/>
    <n v="0"/>
    <n v="0"/>
    <n v="80378.2"/>
    <n v="0"/>
    <n v="0"/>
    <n v="0"/>
    <n v="0"/>
    <s v="    "/>
    <s v="    "/>
    <s v="Yes"/>
    <s v="41.5"/>
    <s v="Municipal"/>
    <s v="HWY"/>
    <n v="2"/>
    <s v="No"/>
    <s v="Highway | Roadway Reconstruction"/>
    <s v="2 | Modernization"/>
    <s v="T055"/>
    <d v="2024-03-04T06:31:47"/>
    <x v="10"/>
    <x v="1"/>
  </r>
  <r>
    <s v="Design"/>
    <n v="610681"/>
    <s v=""/>
    <s v="CLINTON- RECONSTRUCTION OF STERLING STREET (ROUTE 62), FROM WILLOW/LAWRENCE STREET TO MAIN STREET"/>
    <s v="3"/>
    <s v="STIP"/>
    <s v=" "/>
    <x v="0"/>
    <x v="0"/>
    <s v="CLINTON"/>
    <s v="Montachusett"/>
    <x v="2"/>
    <s v="Roadway Reconstruction"/>
    <s v="Design"/>
    <s v="25C"/>
    <d v="2027-01-23T00:00:00"/>
    <s v="2027"/>
    <n v="0"/>
    <d v="2027-06-22T00:00:00"/>
    <d v="2027-08-21T00:00:00"/>
    <d v="2028-06-12T00:00:00"/>
    <n v="356"/>
    <s v="FEDERAL AID"/>
    <s v="FA - Surface Trans. Block Grant (STBG)"/>
    <s v="STBG"/>
    <n v="0.8"/>
    <n v="0"/>
    <n v="0"/>
    <n v="5133511"/>
    <n v="0"/>
    <n v="5133511"/>
    <n v="0"/>
    <n v="0"/>
    <n v="0"/>
    <n v="0"/>
    <n v="0"/>
    <n v="0"/>
    <n v="5133511"/>
    <n v="0"/>
    <n v="0"/>
    <n v="0"/>
    <n v="0"/>
    <s v="    "/>
    <s v="    "/>
    <s v="Yes"/>
    <s v="41.5"/>
    <s v="Municipal"/>
    <s v="HWY"/>
    <n v="2"/>
    <s v="No"/>
    <s v="Highway | Roadway Reconstruction"/>
    <s v="2 | Modernization"/>
    <s v="T055"/>
    <d v="2024-03-04T06:31:47"/>
    <x v="10"/>
    <x v="0"/>
  </r>
  <r>
    <s v="Complete"/>
    <n v="610684"/>
    <s v="113739"/>
    <s v="BARNSTABLE- SYSTEMATIC BRIDGE PRESERVATION, B-01-011 (49T) AND B-01-016 (49R), ROUTE 149 (MEETING HOUSE WAY) OVER ROUTE 6 MID-CAPE HIGHWAY"/>
    <s v="5"/>
    <s v="NFA MT"/>
    <s v=" "/>
    <x v="1"/>
    <x v="0"/>
    <s v="BARNSTABLE"/>
    <s v="Cape Cod"/>
    <x v="30"/>
    <s v=""/>
    <s v="Full Beneficial Use"/>
    <s v=""/>
    <d v="2021-01-02T00:00:00"/>
    <s v="2021"/>
    <n v="1"/>
    <d v="2021-03-03T00:00:00"/>
    <d v="2021-05-02T00:00:00"/>
    <d v="2023-06-16T00:00:00"/>
    <n v="835"/>
    <s v="100% STATE"/>
    <s v="NFA - Site Specific"/>
    <s v="NFA"/>
    <n v="0"/>
    <n v="1427333.62"/>
    <n v="72891.47"/>
    <n v="76611.95"/>
    <n v="0"/>
    <n v="0"/>
    <n v="0"/>
    <n v="1427333.62"/>
    <n v="72891.4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1"/>
    <x v="1"/>
  </r>
  <r>
    <s v="Complete"/>
    <n v="610685"/>
    <s v="113975"/>
    <s v="NEW BEDFORD- SYSTEMATIC BRIDGE PRESERVATION, N-06-018 (3NA), ROUTE 140 OVER HATHAWAY ROAD"/>
    <s v="5"/>
    <s v="NFA MT"/>
    <s v=" "/>
    <x v="1"/>
    <x v="0"/>
    <s v="NEW BEDFORD"/>
    <s v="Southeastern Mass"/>
    <x v="30"/>
    <s v=""/>
    <s v="Contractor Field Completion"/>
    <s v=""/>
    <d v="2021-02-06T00:00:00"/>
    <s v="2021"/>
    <n v="1"/>
    <d v="2021-04-15T00:00:00"/>
    <d v="2021-06-14T00:00:00"/>
    <d v="2023-11-15T00:00:00"/>
    <n v="944"/>
    <s v="100% STATE"/>
    <s v="NFA - Site Specific"/>
    <s v="NFA"/>
    <n v="0"/>
    <n v="1182144.76"/>
    <n v="175159.08"/>
    <n v="226595.84"/>
    <n v="5000"/>
    <n v="5000"/>
    <n v="5000"/>
    <n v="1187144.76"/>
    <n v="180159.08"/>
    <n v="0"/>
    <n v="0"/>
    <n v="0"/>
    <n v="0"/>
    <n v="0"/>
    <n v="221595.8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1"/>
  </r>
  <r>
    <s v="Complete"/>
    <n v="610686"/>
    <s v="114042"/>
    <s v="FALL RIVER- SYSTEMATIC BRIDGE PRESERVATION, F-02-050 (3VD), ROUTE 79 (NB) OVER ROUTE 24 (SB)"/>
    <s v="5"/>
    <s v="NFA MT"/>
    <s v=" "/>
    <x v="1"/>
    <x v="0"/>
    <s v="FALL RIVER"/>
    <s v="Southeastern Mass"/>
    <x v="30"/>
    <s v=""/>
    <s v="Final"/>
    <s v=""/>
    <d v="2021-02-20T00:00:00"/>
    <s v="2021"/>
    <n v="1"/>
    <d v="2021-04-29T00:00:00"/>
    <d v="2021-06-28T00:00:00"/>
    <d v="2023-07-12T00:00:00"/>
    <n v="804"/>
    <s v="100% STATE"/>
    <s v="NFA - Site Specific"/>
    <s v="NFA"/>
    <n v="0"/>
    <n v="1441443.57"/>
    <n v="2698.54"/>
    <n v="33766.89"/>
    <n v="0"/>
    <n v="0"/>
    <n v="0"/>
    <n v="1441443.57"/>
    <n v="2698.5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1"/>
  </r>
  <r>
    <s v="Complete"/>
    <n v="610687"/>
    <s v="114225"/>
    <s v="DISTRICT 5- SCHEDULED AND EMERGENCY STRUCTURAL REPAIRS AT VARIOUS LOCATIONS"/>
    <s v="5"/>
    <s v="FED MT, NFA MT"/>
    <s v=" "/>
    <x v="1"/>
    <x v="1"/>
    <s v="DISTRICT5"/>
    <s v="[District 5]"/>
    <x v="30"/>
    <s v=""/>
    <s v="Full Beneficial Use"/>
    <s v=""/>
    <d v="2021-03-27T00:00:00"/>
    <s v="2021"/>
    <n v="1"/>
    <d v="2021-05-25T00:00:00"/>
    <d v="2021-07-24T00:00:00"/>
    <d v="2023-05-25T00:00:00"/>
    <n v="730"/>
    <s v="100% STATE"/>
    <s v="NFA - Open Ended"/>
    <s v="NFA"/>
    <n v="0"/>
    <n v="1358288.72"/>
    <n v="334645.61"/>
    <n v="66958.28"/>
    <n v="0"/>
    <n v="0"/>
    <n v="0"/>
    <n v="1358288.72"/>
    <n v="334645.6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0688"/>
    <s v="114377"/>
    <s v="DISTRICT 5- SCHEDULED &amp; EMERGENCY BRIDGE DECK &amp; JOINT REPAIRS AT VARIOUS LOCATIONS"/>
    <s v="5"/>
    <s v="FED MT, NFA MT"/>
    <s v=" "/>
    <x v="1"/>
    <x v="1"/>
    <s v="DISTRICT5"/>
    <s v="[District 5]"/>
    <x v="30"/>
    <s v=""/>
    <s v="Full Beneficial Use"/>
    <s v=""/>
    <d v="2021-04-17T00:00:00"/>
    <s v="2021"/>
    <n v="1"/>
    <d v="2021-06-18T00:00:00"/>
    <d v="2021-08-17T00:00:00"/>
    <d v="2023-06-18T00:00:00"/>
    <n v="730"/>
    <s v="100% STATE"/>
    <s v="NFA - Open Ended"/>
    <s v="NFA"/>
    <n v="0"/>
    <n v="4188486.01"/>
    <n v="5983.61"/>
    <n v="106544.69"/>
    <n v="0"/>
    <n v="0"/>
    <n v="0"/>
    <n v="4188486.01"/>
    <n v="5983.6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0689"/>
    <s v="114416"/>
    <s v="DISTRICT 5- DEPLOYMENT OF TEMPORARY TRAFFIC CONTROL AT VARIOUS LOCATIONS (EXCLUDING THE ISLANDS)"/>
    <s v="5"/>
    <s v="NFA MT, SC"/>
    <s v=" "/>
    <x v="1"/>
    <x v="0"/>
    <s v="DISTRICT5"/>
    <s v="[District 5]"/>
    <x v="30"/>
    <s v=""/>
    <s v="Active"/>
    <s v=""/>
    <d v="2021-04-24T00:00:00"/>
    <s v="2021"/>
    <n v="1"/>
    <d v="2021-06-18T00:00:00"/>
    <d v="2021-08-17T00:00:00"/>
    <d v="2023-06-18T00:00:00"/>
    <n v="730"/>
    <s v="100% STATE"/>
    <s v="NFA - Open Ended"/>
    <s v="NFA"/>
    <n v="0"/>
    <n v="710039.58"/>
    <n v="17159.53"/>
    <n v="15489.68"/>
    <n v="0"/>
    <n v="0"/>
    <n v="0"/>
    <n v="710039.58"/>
    <n v="17159.5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0691"/>
    <s v=""/>
    <s v="NATICK- COCHITUATE RAIL TRAIL EXTENSION, FROM MBTA STATION TO MECHANIC STREET"/>
    <s v="3"/>
    <s v="STIP"/>
    <s v=" "/>
    <x v="0"/>
    <x v="0"/>
    <s v="NATICK"/>
    <s v="Boston Region"/>
    <x v="6"/>
    <s v="Bikeways"/>
    <s v="Design"/>
    <s v="25C"/>
    <d v="2027-12-04T00:00:00"/>
    <s v="2028"/>
    <n v="0"/>
    <d v="2028-05-02T00:00:00"/>
    <d v="2028-07-01T00:00:00"/>
    <d v="2029-10-24T00:00:00"/>
    <n v="540"/>
    <s v="100% STATE"/>
    <s v="NFA - Site Specific"/>
    <s v="NFA"/>
    <n v="0"/>
    <n v="0"/>
    <n v="0"/>
    <n v="90000"/>
    <n v="0"/>
    <n v="67500"/>
    <n v="0"/>
    <n v="0"/>
    <n v="0"/>
    <n v="0"/>
    <n v="0"/>
    <n v="0"/>
    <n v="0"/>
    <n v="67500"/>
    <n v="22500"/>
    <n v="0"/>
    <n v="0"/>
    <s v="    "/>
    <s v="    "/>
    <s v="Yes"/>
    <s v="44"/>
    <s v="Municipal"/>
    <s v="HWY"/>
    <n v="2"/>
    <s v="No"/>
    <s v="Highway | Bicycle and Pedestrian"/>
    <s v="3 | Expansion"/>
    <s v="T061"/>
    <d v="2024-03-04T06:31:47"/>
    <x v="1"/>
    <x v="1"/>
  </r>
  <r>
    <s v="Design"/>
    <n v="610691"/>
    <s v=""/>
    <s v="NATICK- COCHITUATE RAIL TRAIL EXTENSION, FROM MBTA STATION TO MECHANIC STREET"/>
    <s v="3"/>
    <s v="STIP"/>
    <s v=" "/>
    <x v="0"/>
    <x v="0"/>
    <s v="NATICK"/>
    <s v="Boston Region"/>
    <x v="6"/>
    <s v="Bikeways"/>
    <s v="Design"/>
    <s v="25C"/>
    <d v="2027-12-04T00:00:00"/>
    <s v="2028"/>
    <n v="0"/>
    <d v="2028-05-02T00:00:00"/>
    <d v="2028-07-01T00:00:00"/>
    <d v="2029-10-24T00:00:00"/>
    <n v="540"/>
    <s v="FEDERAL AID"/>
    <s v="FA - Surface Trans. Block Grant (STBG)"/>
    <s v="STBG"/>
    <n v="0.8"/>
    <n v="0"/>
    <n v="0"/>
    <n v="7668769.7533999998"/>
    <n v="0"/>
    <n v="5751577.3151000002"/>
    <n v="0"/>
    <n v="0"/>
    <n v="0"/>
    <n v="0"/>
    <n v="0"/>
    <n v="0"/>
    <n v="0"/>
    <n v="5751577.3151000002"/>
    <n v="1917192.4383"/>
    <n v="0"/>
    <n v="0"/>
    <s v="    "/>
    <s v="    "/>
    <s v="Yes"/>
    <s v="44"/>
    <s v="Municipal"/>
    <s v="HWY"/>
    <n v="2"/>
    <s v="No"/>
    <s v="Highway | Bicycle and Pedestrian"/>
    <s v="3 | Expansion"/>
    <s v="T061"/>
    <d v="2024-03-04T06:31:47"/>
    <x v="1"/>
    <x v="0"/>
  </r>
  <r>
    <s v="Construction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18"/>
    <s v="Roadway Resurfacing"/>
    <s v="Active"/>
    <s v=""/>
    <d v="2023-09-02T00:00:00"/>
    <s v="2023"/>
    <n v="1"/>
    <d v="2023-12-01T00:00:00"/>
    <d v="2024-01-30T00:00:00"/>
    <d v="2025-11-02T00:00:00"/>
    <n v="702"/>
    <s v="FEDERAL AID"/>
    <s v="FA - Hwy Safety Improvement Prgm (HSIP)"/>
    <s v="HSIP"/>
    <n v="0.9"/>
    <n v="0"/>
    <n v="0"/>
    <n v="2582963.9"/>
    <n v="215253.77660000001"/>
    <n v="2582963.9"/>
    <n v="215253.77660000001"/>
    <n v="215253.77660000001"/>
    <n v="215253.77660000001"/>
    <n v="1879746.2234"/>
    <n v="487963.9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0"/>
    <x v="0"/>
  </r>
  <r>
    <s v="Construction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18"/>
    <s v="Roadway Resurfacing"/>
    <s v="Active"/>
    <s v=""/>
    <d v="2023-09-02T00:00:00"/>
    <s v="2023"/>
    <n v="1"/>
    <d v="2023-12-01T00:00:00"/>
    <d v="2024-01-30T00:00:00"/>
    <d v="2025-11-02T00:00:00"/>
    <n v="702"/>
    <s v="100% STATE"/>
    <s v="NFA - Site Specific"/>
    <s v="NFA"/>
    <n v="0"/>
    <n v="0"/>
    <n v="0"/>
    <n v="88800"/>
    <n v="8140.2565999999997"/>
    <n v="88800"/>
    <n v="8140.2565999999997"/>
    <n v="8140.2565999999997"/>
    <n v="8140.2565999999997"/>
    <n v="63859.743399999999"/>
    <n v="1680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0"/>
    <x v="1"/>
  </r>
  <r>
    <s v="Construction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18"/>
    <s v="Roadway Resurfacing"/>
    <s v="Active"/>
    <s v=""/>
    <d v="2023-09-02T00:00:00"/>
    <s v="2023"/>
    <n v="1"/>
    <d v="2023-12-01T00:00:00"/>
    <d v="2024-01-30T00:00:00"/>
    <d v="2025-11-02T00:00:00"/>
    <n v="702"/>
    <s v="FEDERAL AID"/>
    <s v="FA - Ntl. Hwy Perform. Prgm (NHPP) - NHS"/>
    <s v="NHPP"/>
    <n v="0.8"/>
    <n v="0"/>
    <n v="0"/>
    <n v="2355135.09"/>
    <n v="198014.1661"/>
    <n v="2355135.09"/>
    <n v="198014.1661"/>
    <n v="198014.1661"/>
    <n v="198014.1661"/>
    <n v="1706985.8339"/>
    <n v="450135.09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0"/>
    <x v="0"/>
  </r>
  <r>
    <s v="Construction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18"/>
    <s v="Roadway Resurfacing"/>
    <s v="Active"/>
    <s v=""/>
    <d v="2023-09-02T00:00:00"/>
    <s v="2023"/>
    <n v="1"/>
    <d v="2023-12-01T00:00:00"/>
    <d v="2024-01-30T00:00:00"/>
    <d v="2025-11-02T00:00:00"/>
    <n v="702"/>
    <s v="FEDERAL AID"/>
    <s v="FA - Trans. Alternative Prgm (TAP)"/>
    <s v="TAP"/>
    <n v="0.8"/>
    <n v="0"/>
    <n v="0"/>
    <n v="926604.80000000005"/>
    <n v="77219.500700000004"/>
    <n v="926604.80000000005"/>
    <n v="77219.500700000004"/>
    <n v="77219.500700000004"/>
    <n v="77219.500700000004"/>
    <n v="672780.49930000002"/>
    <n v="176604.79999999999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4-03-04T06:31:47"/>
    <x v="0"/>
    <x v="0"/>
  </r>
  <r>
    <s v="Design"/>
    <n v="610714"/>
    <s v=""/>
    <s v="BOURNE TO BRAINTREE- GUIDE AND TRAFFIC SIGN REPLACEMENT ON A SECTION OF ROUTE 3"/>
    <s v="5"/>
    <s v="STIP"/>
    <s v=" "/>
    <x v="0"/>
    <x v="0"/>
    <s v="BOURNE - BRAINTREE - DUXBURY - HANOVER - HINGHAM - KINGSTON - MARSHFIELD - NORWELL - PEMBROKE - PLYMOUTH - ROCKLAND - WEYMOUTH"/>
    <s v="Statewide"/>
    <x v="19"/>
    <s v="Signs &amp; Lighting"/>
    <s v="Design"/>
    <s v="100C"/>
    <d v="2024-12-07T00:00:00"/>
    <s v="2025"/>
    <n v="0"/>
    <d v="2025-05-06T00:00:00"/>
    <d v="2025-07-05T00:00:00"/>
    <d v="2027-04-26T00:00:00"/>
    <n v="720"/>
    <s v="FEDERAL AID"/>
    <s v="FA - Hwy Safety Improvement Prgm (HSIP)"/>
    <s v="HSIP"/>
    <n v="0.9"/>
    <n v="0"/>
    <n v="0"/>
    <n v="4585733.7300000004"/>
    <n v="0"/>
    <n v="4585733.7300000004"/>
    <n v="0"/>
    <n v="0"/>
    <n v="0"/>
    <n v="0"/>
    <n v="2501309.3073"/>
    <n v="2084424.4227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Design"/>
    <n v="610714"/>
    <s v=""/>
    <s v="BOURNE TO BRAINTREE- GUIDE AND TRAFFIC SIGN REPLACEMENT ON A SECTION OF ROUTE 3"/>
    <s v="5"/>
    <s v="STIP"/>
    <s v=" "/>
    <x v="0"/>
    <x v="0"/>
    <s v="BOURNE - BRAINTREE - DUXBURY - HANOVER - HINGHAM - KINGSTON - MARSHFIELD - NORWELL - PEMBROKE - PLYMOUTH - ROCKLAND - WEYMOUTH"/>
    <s v="Statewide"/>
    <x v="19"/>
    <s v="Signs &amp; Lighting"/>
    <s v="Design"/>
    <s v="100C"/>
    <d v="2024-12-07T00:00:00"/>
    <s v="2025"/>
    <n v="0"/>
    <d v="2025-05-06T00:00:00"/>
    <d v="2025-07-05T00:00:00"/>
    <d v="2027-04-26T00:00:00"/>
    <n v="720"/>
    <s v="100% STATE"/>
    <s v="NFA - Open Ended"/>
    <s v="NFA"/>
    <n v="0"/>
    <n v="0"/>
    <n v="0"/>
    <n v="39000"/>
    <n v="0"/>
    <n v="39000"/>
    <n v="0"/>
    <n v="0"/>
    <n v="0"/>
    <n v="0"/>
    <n v="21272.727299999999"/>
    <n v="17727.272700000001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Design"/>
    <n v="610715"/>
    <s v=""/>
    <s v="NEW BEDFORD TO TAUNTON- GUIDE AND TRAFFIC SIGN REPLACEMENT ON A SECTION OF ROUTE 140"/>
    <s v="5"/>
    <s v="STIP"/>
    <s v=" "/>
    <x v="0"/>
    <x v="0"/>
    <s v="LAKEVILLE - NEW BEDFORD - TAUNTON"/>
    <s v="Southeastern Mass"/>
    <x v="19"/>
    <s v="Signs &amp; Lighting"/>
    <s v="Design"/>
    <s v="PRCApprove"/>
    <d v="2025-03-08T00:00:00"/>
    <s v="2025"/>
    <n v="0"/>
    <d v="2025-08-05T00:00:00"/>
    <d v="2025-10-04T00:00:00"/>
    <d v="2027-01-27T00:00:00"/>
    <n v="540"/>
    <s v="FEDERAL AID"/>
    <s v="FA - Other Federal Aid"/>
    <s v="FA"/>
    <n v="0.8"/>
    <n v="0"/>
    <n v="0"/>
    <n v="61600"/>
    <n v="0"/>
    <n v="61600"/>
    <n v="0"/>
    <n v="0"/>
    <n v="0"/>
    <n v="0"/>
    <n v="34650"/>
    <n v="2695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2"/>
    <x v="0"/>
  </r>
  <r>
    <s v="Design"/>
    <n v="610715"/>
    <s v=""/>
    <s v="NEW BEDFORD TO TAUNTON- GUIDE AND TRAFFIC SIGN REPLACEMENT ON A SECTION OF ROUTE 140"/>
    <s v="5"/>
    <s v="STIP"/>
    <s v=" "/>
    <x v="0"/>
    <x v="0"/>
    <s v="LAKEVILLE - NEW BEDFORD - TAUNTON"/>
    <s v="Southeastern Mass"/>
    <x v="19"/>
    <s v="Signs &amp; Lighting"/>
    <s v="Design"/>
    <s v="PRCApprove"/>
    <d v="2025-03-08T00:00:00"/>
    <s v="2025"/>
    <n v="0"/>
    <d v="2025-08-05T00:00:00"/>
    <d v="2025-10-04T00:00:00"/>
    <d v="2027-01-27T00:00:00"/>
    <n v="540"/>
    <s v="FEDERAL AID"/>
    <s v="FA - Hwy Safety Improvement Prgm (HSIP)"/>
    <s v="HSIP"/>
    <n v="0.9"/>
    <n v="0"/>
    <n v="0"/>
    <n v="812000"/>
    <n v="0"/>
    <n v="812000"/>
    <n v="0"/>
    <n v="0"/>
    <n v="0"/>
    <n v="0"/>
    <n v="456750"/>
    <n v="35525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2"/>
    <x v="0"/>
  </r>
  <r>
    <s v="Design"/>
    <n v="610715"/>
    <s v=""/>
    <s v="NEW BEDFORD TO TAUNTON- GUIDE AND TRAFFIC SIGN REPLACEMENT ON A SECTION OF ROUTE 140"/>
    <s v="5"/>
    <s v="STIP"/>
    <s v=" "/>
    <x v="0"/>
    <x v="0"/>
    <s v="LAKEVILLE - NEW BEDFORD - TAUNTON"/>
    <s v="Southeastern Mass"/>
    <x v="19"/>
    <s v="Signs &amp; Lighting"/>
    <s v="Design"/>
    <s v="PRCApprove"/>
    <d v="2025-03-08T00:00:00"/>
    <s v="2025"/>
    <n v="0"/>
    <d v="2025-08-05T00:00:00"/>
    <d v="2025-10-04T00:00:00"/>
    <d v="2027-01-27T00:00:00"/>
    <n v="540"/>
    <s v="100% STATE"/>
    <s v="NFA - Site Specific"/>
    <s v="NFA"/>
    <n v="0"/>
    <n v="0"/>
    <n v="0"/>
    <n v="18000"/>
    <n v="0"/>
    <n v="18000"/>
    <n v="0"/>
    <n v="0"/>
    <n v="0"/>
    <n v="0"/>
    <n v="10125"/>
    <n v="7875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2"/>
    <x v="1"/>
  </r>
  <r>
    <s v="Construction"/>
    <n v="610716"/>
    <s v="123877"/>
    <s v="WILLIAMSTOWN- INTERSECTION IMPROVEMENTS AT ROUTE 7 AND ROUTE 43"/>
    <s v="1"/>
    <s v="PODI, STIP"/>
    <s v=" "/>
    <x v="0"/>
    <x v="0"/>
    <s v="WILLIAMSTOWN"/>
    <s v="Berkshire Region"/>
    <x v="27"/>
    <s v="Intersection &amp; Safety"/>
    <s v="Active"/>
    <s v=""/>
    <d v="2023-08-26T00:00:00"/>
    <s v="2023"/>
    <n v="1"/>
    <d v="2023-12-11T00:00:00"/>
    <d v="2024-02-09T00:00:00"/>
    <d v="2026-11-15T00:00:00"/>
    <n v="1070"/>
    <s v="100% STATE"/>
    <s v="NFA - Site Specific"/>
    <s v="NFA"/>
    <n v="0"/>
    <n v="0"/>
    <n v="0"/>
    <n v="58300"/>
    <n v="59366.361400000002"/>
    <n v="59366.361299999997"/>
    <n v="2647.4834000000001"/>
    <n v="2647.4834000000001"/>
    <n v="2647.4834000000001"/>
    <n v="23954.143899999999"/>
    <n v="28803.9512"/>
    <n v="3960.7828"/>
    <n v="0"/>
    <n v="0"/>
    <n v="-1066.3613"/>
    <n v="0"/>
    <n v="0"/>
    <s v="    "/>
    <s v="    "/>
    <s v="Yes"/>
    <s v="26.5"/>
    <s v="MassDOT"/>
    <s v="HWY"/>
    <n v="2"/>
    <s v="No"/>
    <s v="Highway | Safety Improvements"/>
    <s v="1 | Reliability"/>
    <s v="T052"/>
    <d v="2024-03-04T06:31:47"/>
    <x v="9"/>
    <x v="1"/>
  </r>
  <r>
    <s v="Construction"/>
    <n v="610716"/>
    <s v="123877"/>
    <s v="WILLIAMSTOWN- INTERSECTION IMPROVEMENTS AT ROUTE 7 AND ROUTE 43"/>
    <s v="1"/>
    <s v="PODI, STIP"/>
    <s v=" "/>
    <x v="0"/>
    <x v="0"/>
    <s v="WILLIAMSTOWN"/>
    <s v="Berkshire Region"/>
    <x v="27"/>
    <s v="Intersection &amp; Safety"/>
    <s v="Active"/>
    <s v=""/>
    <d v="2023-08-26T00:00:00"/>
    <s v="2023"/>
    <n v="1"/>
    <d v="2023-12-11T00:00:00"/>
    <d v="2024-02-09T00:00:00"/>
    <d v="2026-11-15T00:00:00"/>
    <n v="1070"/>
    <s v="FEDERAL AID"/>
    <s v="FA - Surface Trans. Block Grant (STBG)"/>
    <s v="STBG"/>
    <n v="0.8"/>
    <n v="71400"/>
    <n v="71400"/>
    <n v="4225201.42"/>
    <n v="3915607.6586000002"/>
    <n v="3915607.6587"/>
    <n v="174619.1966"/>
    <n v="246019.1966"/>
    <n v="246019.1966"/>
    <n v="1579935.6261"/>
    <n v="1899812.7788"/>
    <n v="261240.05720000001"/>
    <n v="0"/>
    <n v="0"/>
    <n v="309593.76130000001"/>
    <n v="0"/>
    <n v="0"/>
    <s v="    "/>
    <s v="    "/>
    <s v="Yes"/>
    <s v="26.5"/>
    <s v="MassDOT"/>
    <s v="HWY"/>
    <n v="2"/>
    <s v="No"/>
    <s v="Highway | Safety Improvements"/>
    <s v="1 | Reliability"/>
    <s v="T052"/>
    <d v="2024-03-04T06:31:47"/>
    <x v="9"/>
    <x v="0"/>
  </r>
  <r>
    <s v="Design"/>
    <n v="610717"/>
    <s v=""/>
    <s v="UXBRIDGE TO WORCESTER- GUIDE AND TRAFFIC SIGN REPLACEMENT ON A SECTION OF ROUTE 146"/>
    <s v="3"/>
    <s v="STIP"/>
    <s v=" "/>
    <x v="0"/>
    <x v="0"/>
    <s v="DOUGLAS - MILLBURY - NORTHBRIDGE - SUTTON - UXBRIDGE - WORCESTER"/>
    <s v="Central Mass"/>
    <x v="19"/>
    <s v="Signs &amp; Lighting"/>
    <s v="Design"/>
    <s v="25C"/>
    <d v="2024-11-30T00:00:00"/>
    <s v="2025"/>
    <n v="0"/>
    <d v="2025-04-29T00:00:00"/>
    <d v="2025-06-28T00:00:00"/>
    <d v="2027-04-19T00:00:00"/>
    <n v="720"/>
    <s v="FEDERAL AID"/>
    <s v="FA - Hwy Safety Improvement Prgm (HSIP)"/>
    <s v="HSIP"/>
    <n v="0.9"/>
    <n v="0"/>
    <n v="0"/>
    <n v="7304916.0800000001"/>
    <n v="0"/>
    <n v="7304916.0800999999"/>
    <n v="0"/>
    <n v="0"/>
    <n v="0"/>
    <n v="317605.04700000002"/>
    <n v="3811260.5635000002"/>
    <n v="3176050.4696"/>
    <n v="0"/>
    <n v="0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7"/>
    <x v="0"/>
  </r>
  <r>
    <s v="Design"/>
    <n v="610717"/>
    <s v=""/>
    <s v="UXBRIDGE TO WORCESTER- GUIDE AND TRAFFIC SIGN REPLACEMENT ON A SECTION OF ROUTE 146"/>
    <s v="3"/>
    <s v="STIP"/>
    <s v=" "/>
    <x v="0"/>
    <x v="0"/>
    <s v="DOUGLAS - MILLBURY - NORTHBRIDGE - SUTTON - UXBRIDGE - WORCESTER"/>
    <s v="Central Mass"/>
    <x v="19"/>
    <s v="Signs &amp; Lighting"/>
    <s v="Design"/>
    <s v="25C"/>
    <d v="2024-11-30T00:00:00"/>
    <s v="2025"/>
    <n v="0"/>
    <d v="2025-04-29T00:00:00"/>
    <d v="2025-06-28T00:00:00"/>
    <d v="2027-04-19T00:00:00"/>
    <n v="720"/>
    <s v="100% STATE"/>
    <s v="NFA - Open Ended"/>
    <s v="NFA"/>
    <n v="0"/>
    <n v="0"/>
    <n v="0"/>
    <n v="54600"/>
    <n v="0"/>
    <n v="54599.999900000003"/>
    <n v="0"/>
    <n v="0"/>
    <n v="0"/>
    <n v="2373.913"/>
    <n v="28486.9565"/>
    <n v="23739.130399999998"/>
    <n v="0"/>
    <n v="0"/>
    <n v="1E-4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7"/>
    <x v="1"/>
  </r>
  <r>
    <s v="Design"/>
    <n v="610719"/>
    <s v=""/>
    <s v="BURLINGTON TO TYNGSBOROUGH- PAVEMENT PRESERVATION ON ROUTE 3"/>
    <s v="4"/>
    <s v="STIP"/>
    <s v=" "/>
    <x v="0"/>
    <x v="0"/>
    <s v="BEDFORD - BILLERICA - BURLINGTON - CHELMSFORD - LOWELL - TYNGSBOROUGH - WESTFORD"/>
    <s v="Statewide"/>
    <x v="22"/>
    <s v=""/>
    <s v="Design"/>
    <s v="PRCApprove"/>
    <d v="2026-12-05T00:00:00"/>
    <s v="2027"/>
    <n v="0"/>
    <d v="2027-05-04T00:00:00"/>
    <d v="2027-07-03T00:00:00"/>
    <d v="2028-11-01T00:00:00"/>
    <n v="547"/>
    <s v="FEDERAL AID"/>
    <s v="FA - Ntl. Hwy Perform. Prgm (NHPP) - NHS"/>
    <s v="NHPP"/>
    <n v="0.8"/>
    <n v="0"/>
    <n v="0"/>
    <n v="18550410"/>
    <n v="0"/>
    <n v="18550410"/>
    <n v="0"/>
    <n v="0"/>
    <n v="0"/>
    <n v="0"/>
    <n v="0"/>
    <n v="0"/>
    <n v="13094407.058800001"/>
    <n v="5456002.9412000002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0"/>
  </r>
  <r>
    <s v="Design"/>
    <n v="610721"/>
    <s v=""/>
    <s v="HARDWICK- NEW BRAINTREE- WARE- WEST BROOKFIELD- RESURFACING OF ROUTE 32"/>
    <s v="2"/>
    <s v="STIP"/>
    <s v=" "/>
    <x v="0"/>
    <x v="0"/>
    <s v="HARDWICK - NEW BRAINTREE - WARE - WEST BROOKFIELD"/>
    <s v="Statewide"/>
    <x v="22"/>
    <s v=""/>
    <s v="Design"/>
    <s v="FINAL"/>
    <d v="2024-10-02T00:00:00"/>
    <s v="2025"/>
    <n v="0"/>
    <d v="2025-03-01T00:00:00"/>
    <d v="2025-04-30T00:00:00"/>
    <d v="2026-02-14T00:00:00"/>
    <n v="350"/>
    <s v="100% STATE"/>
    <s v="NFA - Site Specific"/>
    <s v="NFA"/>
    <n v="0"/>
    <n v="0"/>
    <n v="0"/>
    <n v="88549"/>
    <n v="0"/>
    <n v="88549"/>
    <n v="0"/>
    <n v="0"/>
    <n v="0"/>
    <n v="24149.727299999999"/>
    <n v="64399.272700000001"/>
    <n v="0"/>
    <n v="0"/>
    <n v="0"/>
    <n v="0"/>
    <n v="0"/>
    <n v="0"/>
    <s v="    "/>
    <s v="    "/>
    <s v="Yes"/>
    <s v="28.5"/>
    <s v="MassDOT"/>
    <s v="HWY"/>
    <n v="2"/>
    <s v="No"/>
    <s v="Highway | Non-Interstate Pavement"/>
    <s v="1 | Reliability"/>
    <s v="T069"/>
    <d v="2024-03-04T06:31:47"/>
    <x v="0"/>
    <x v="1"/>
  </r>
  <r>
    <s v="Design"/>
    <n v="610721"/>
    <s v=""/>
    <s v="HARDWICK- NEW BRAINTREE- WARE- WEST BROOKFIELD- RESURFACING OF ROUTE 32"/>
    <s v="2"/>
    <s v="STIP"/>
    <s v=" "/>
    <x v="0"/>
    <x v="0"/>
    <s v="HARDWICK - NEW BRAINTREE - WARE - WEST BROOKFIELD"/>
    <s v="Statewide"/>
    <x v="22"/>
    <s v=""/>
    <s v="Design"/>
    <s v="FINAL"/>
    <d v="2024-10-02T00:00:00"/>
    <s v="2025"/>
    <n v="0"/>
    <d v="2025-03-01T00:00:00"/>
    <d v="2025-04-30T00:00:00"/>
    <d v="2026-02-14T00:00:00"/>
    <n v="350"/>
    <s v="FEDERAL AID"/>
    <s v="FA - Ntl. Hwy Perform. Prgm (NHPP) - NHS"/>
    <s v="NHPP"/>
    <n v="0.8"/>
    <n v="0"/>
    <n v="0"/>
    <n v="4088841.7310000001"/>
    <n v="0"/>
    <n v="4088841.7310000001"/>
    <n v="0"/>
    <n v="0"/>
    <n v="0"/>
    <n v="1115138.6539"/>
    <n v="2973703.0770999999"/>
    <n v="0"/>
    <n v="0"/>
    <n v="0"/>
    <n v="0"/>
    <n v="0"/>
    <n v="0"/>
    <s v="    "/>
    <s v="    "/>
    <s v="Yes"/>
    <s v="28.5"/>
    <s v="MassDOT"/>
    <s v="HWY"/>
    <n v="2"/>
    <s v="No"/>
    <s v="Highway | Non-Interstate Pavement"/>
    <s v="1 | Reliability"/>
    <s v="T069"/>
    <d v="2024-03-04T06:31:47"/>
    <x v="0"/>
    <x v="0"/>
  </r>
  <r>
    <s v="Design"/>
    <n v="610722"/>
    <s v=""/>
    <s v="ACTON- BOXBOROUGH- LITTLETON- PAVEMENT PRESERVATION ON ROUTE 2"/>
    <s v="3"/>
    <s v="STIP-AI"/>
    <s v=" "/>
    <x v="0"/>
    <x v="0"/>
    <s v="ACTON - BOXBOROUGH - LITTLETON"/>
    <s v="Boston Region"/>
    <x v="22"/>
    <s v=""/>
    <s v="Design"/>
    <s v="FINAL"/>
    <d v="2024-03-30T00:00:00"/>
    <s v="2024"/>
    <n v="0"/>
    <d v="2024-08-27T00:00:00"/>
    <d v="2024-10-26T00:00:00"/>
    <d v="2025-12-20T00:00:00"/>
    <n v="480"/>
    <s v="100% STATE"/>
    <s v="NFA - Site Specific"/>
    <s v="NFA"/>
    <n v="0"/>
    <n v="0"/>
    <n v="0"/>
    <n v="137243.20000000001"/>
    <n v="0"/>
    <n v="137243.20000000001"/>
    <n v="0"/>
    <n v="0"/>
    <n v="0"/>
    <n v="82345.919999999998"/>
    <n v="54897.279999999999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1"/>
  </r>
  <r>
    <s v="Design"/>
    <n v="610722"/>
    <s v=""/>
    <s v="ACTON- BOXBOROUGH- LITTLETON- PAVEMENT PRESERVATION ON ROUTE 2"/>
    <s v="3"/>
    <s v="STIP-AI"/>
    <s v=" "/>
    <x v="0"/>
    <x v="0"/>
    <s v="ACTON - BOXBOROUGH - LITTLETON"/>
    <s v="Boston Region"/>
    <x v="22"/>
    <s v=""/>
    <s v="Design"/>
    <s v="FINAL"/>
    <d v="2024-03-30T00:00:00"/>
    <s v="2024"/>
    <n v="0"/>
    <d v="2024-08-27T00:00:00"/>
    <d v="2024-10-26T00:00:00"/>
    <d v="2025-12-20T00:00:00"/>
    <n v="480"/>
    <s v="FEDERAL AID"/>
    <s v="FA - Ntl. Hwy Perform. Prgm (NHPP) - NHS"/>
    <s v="NHPP"/>
    <n v="0.8"/>
    <n v="0"/>
    <n v="0"/>
    <n v="7193298.0478999997"/>
    <n v="0"/>
    <n v="7193298.0478999997"/>
    <n v="0"/>
    <n v="0"/>
    <n v="0"/>
    <n v="4315978.8287000004"/>
    <n v="2877319.2192000002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"/>
    <x v="0"/>
  </r>
  <r>
    <s v="Construction"/>
    <n v="610723"/>
    <s v="114111"/>
    <s v="BOLTON- BOXBOROUGH- HARVARD- LITTLETON- PAVEMENT PRESERVATION ON I-495"/>
    <s v="3"/>
    <s v="STIP"/>
    <s v=" "/>
    <x v="0"/>
    <x v="0"/>
    <s v="BOLTON - BOXBOROUGH - HARVARD - LITTLETON"/>
    <s v="Boston Region, Montachusett"/>
    <x v="9"/>
    <s v=""/>
    <s v="Active"/>
    <s v=""/>
    <d v="2021-03-06T00:00:00"/>
    <s v="2021"/>
    <n v="1"/>
    <d v="2021-06-08T00:00:00"/>
    <d v="2021-08-07T00:00:00"/>
    <d v="2023-12-29T00:00:00"/>
    <n v="934"/>
    <s v="100% STATE"/>
    <s v="NFA - Site Specific"/>
    <s v="NFA"/>
    <n v="0"/>
    <n v="122959.64"/>
    <n v="1418"/>
    <n v="476964.15"/>
    <n v="0"/>
    <n v="476964.15"/>
    <n v="476964.15"/>
    <n v="599923.79"/>
    <n v="478382.1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1"/>
  </r>
  <r>
    <s v="Construction"/>
    <n v="610723"/>
    <s v="114111"/>
    <s v="BOLTON- BOXBOROUGH- HARVARD- LITTLETON- PAVEMENT PRESERVATION ON I-495"/>
    <s v="3"/>
    <s v="STIP"/>
    <s v=" "/>
    <x v="0"/>
    <x v="0"/>
    <s v="BOLTON - BOXBOROUGH - HARVARD - LITTLETON"/>
    <s v="Boston Region, Montachusett"/>
    <x v="9"/>
    <s v=""/>
    <s v="Active"/>
    <s v=""/>
    <d v="2021-03-06T00:00:00"/>
    <s v="2021"/>
    <n v="1"/>
    <d v="2021-06-08T00:00:00"/>
    <d v="2021-08-07T00:00:00"/>
    <d v="2023-12-29T00:00:00"/>
    <n v="934"/>
    <s v="FEDERAL AID"/>
    <s v="FA - Ntl. Hwy Perform. Prgm (NHPP) - Interstate Maintenance"/>
    <s v="NHPP"/>
    <n v="0.9"/>
    <n v="9707923.7899999991"/>
    <n v="1496360.15"/>
    <n v="4504209.1100000003"/>
    <n v="0"/>
    <n v="4504209.1100000003"/>
    <n v="4504209.1100000003"/>
    <n v="14212132.9"/>
    <n v="6000569.259999999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0"/>
  </r>
  <r>
    <s v="Complete"/>
    <n v="610724"/>
    <s v="113890"/>
    <s v="CHELMSFORD- MEDFORD- SOMERVILLE- STONEHAM- INTERSTATE PRESERVATION ON I-93 &amp; I-495"/>
    <s v="4"/>
    <s v="STIP"/>
    <s v=" "/>
    <x v="0"/>
    <x v="0"/>
    <s v="CHELMSFORD - MEDFORD - SOMERVILLE - STONEHAM"/>
    <s v="Boston Region, Northern Middlesex"/>
    <x v="9"/>
    <s v=""/>
    <s v="Full Beneficial Use"/>
    <s v=""/>
    <d v="2021-01-23T00:00:00"/>
    <s v="2021"/>
    <n v="1"/>
    <d v="2021-04-13T00:00:00"/>
    <d v="2021-06-12T00:00:00"/>
    <d v="2024-11-01T00:00:00"/>
    <n v="1298"/>
    <s v="100% STATE"/>
    <s v="NFA - Site Specific"/>
    <s v="NFA"/>
    <n v="0"/>
    <n v="1097913"/>
    <n v="9742.91"/>
    <n v="19123.62"/>
    <n v="0"/>
    <n v="19123.62"/>
    <n v="19123.62"/>
    <n v="1117036.6200000001"/>
    <n v="28866.5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1"/>
  </r>
  <r>
    <s v="Complete"/>
    <n v="610724"/>
    <s v="113890"/>
    <s v="CHELMSFORD- MEDFORD- SOMERVILLE- STONEHAM- INTERSTATE PRESERVATION ON I-93 &amp; I-495"/>
    <s v="4"/>
    <s v="STIP"/>
    <s v=" "/>
    <x v="0"/>
    <x v="0"/>
    <s v="CHELMSFORD - MEDFORD - SOMERVILLE - STONEHAM"/>
    <s v="Boston Region, Northern Middlesex"/>
    <x v="9"/>
    <s v=""/>
    <s v="Full Beneficial Use"/>
    <s v=""/>
    <d v="2021-01-23T00:00:00"/>
    <s v="2021"/>
    <n v="1"/>
    <d v="2021-04-13T00:00:00"/>
    <d v="2021-06-12T00:00:00"/>
    <d v="2024-11-01T00:00:00"/>
    <n v="1298"/>
    <s v="FEDERAL AID"/>
    <s v="FA - Ntl. Hwy Perform. Prgm (NHPP) - Interstate Maintenance"/>
    <s v="NHPP"/>
    <n v="0.9"/>
    <n v="5900602.6299999999"/>
    <n v="166948.62"/>
    <n v="637312.69999999995"/>
    <n v="0"/>
    <n v="637312.69999999995"/>
    <n v="637292.69999999995"/>
    <n v="6537895.3300000001"/>
    <n v="804241.32"/>
    <n v="2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0"/>
    <x v="0"/>
  </r>
  <r>
    <s v="Construction"/>
    <n v="610726"/>
    <s v="121698"/>
    <s v="MEDFORD- READING- SOMERVILLE- STONEHAM- WINCHESTER- WOBURN- INTERSTATE PAVEMENT PRESERVATION ON I-93"/>
    <s v="4"/>
    <s v="STIP"/>
    <s v=" "/>
    <x v="0"/>
    <x v="0"/>
    <s v="MEDFORD - READING - SOMERVILLE - STONEHAM - WINCHESTER - WOBURN"/>
    <s v="Boston Region"/>
    <x v="9"/>
    <s v=""/>
    <s v="Active"/>
    <s v=""/>
    <d v="2023-03-25T00:00:00"/>
    <s v="2023"/>
    <n v="1"/>
    <d v="2023-08-09T00:00:00"/>
    <d v="2023-10-08T00:00:00"/>
    <d v="2028-04-15T00:00:00"/>
    <n v="1711"/>
    <s v="100% STATE"/>
    <s v="NFA - Site Specific"/>
    <s v="NFA"/>
    <n v="0"/>
    <n v="0"/>
    <n v="0"/>
    <n v="827847.5"/>
    <n v="793348.72860000003"/>
    <n v="793348.72849999997"/>
    <n v="141287.52900000001"/>
    <n v="141287.52900000001"/>
    <n v="141287.52900000001"/>
    <n v="265439.47460000002"/>
    <n v="179835.82800000001"/>
    <n v="100756.9871"/>
    <n v="106028.90979999999"/>
    <n v="0"/>
    <n v="34498.771500000003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1"/>
    <x v="1"/>
  </r>
  <r>
    <s v="Construction"/>
    <n v="610726"/>
    <s v="121698"/>
    <s v="MEDFORD- READING- SOMERVILLE- STONEHAM- WINCHESTER- WOBURN- INTERSTATE PAVEMENT PRESERVATION ON I-93"/>
    <s v="4"/>
    <s v="STIP"/>
    <s v=" "/>
    <x v="0"/>
    <x v="0"/>
    <s v="MEDFORD - READING - SOMERVILLE - STONEHAM - WINCHESTER - WOBURN"/>
    <s v="Boston Region"/>
    <x v="9"/>
    <s v=""/>
    <s v="Active"/>
    <s v=""/>
    <d v="2023-03-25T00:00:00"/>
    <s v="2023"/>
    <n v="1"/>
    <d v="2023-08-09T00:00:00"/>
    <d v="2023-10-08T00:00:00"/>
    <d v="2028-04-15T00:00:00"/>
    <n v="1711"/>
    <s v="FEDERAL AID"/>
    <s v="FA - Ntl. Hwy Perform. Prgm (NHPP) - Interstate Maintenance"/>
    <s v="NHPP"/>
    <n v="0.9"/>
    <n v="475637.76000000001"/>
    <n v="475637.76000000001"/>
    <n v="25001965.239999998"/>
    <n v="22817396.322099999"/>
    <n v="22817396.322000001"/>
    <n v="4063551.6628999999"/>
    <n v="4539189.4228999997"/>
    <n v="4539189.4228999997"/>
    <n v="7634269.1086999997"/>
    <n v="5172234.1166000003"/>
    <n v="2897858.1858999999"/>
    <n v="3049483.2478999998"/>
    <n v="0"/>
    <n v="2184568.9180000001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1"/>
    <x v="0"/>
  </r>
  <r>
    <s v="Construction"/>
    <n v="610726"/>
    <s v="121698"/>
    <s v="MEDFORD- READING- SOMERVILLE- STONEHAM- WINCHESTER- WOBURN- INTERSTATE PAVEMENT PRESERVATION ON I-93"/>
    <s v="4"/>
    <s v="STIP"/>
    <s v=" "/>
    <x v="0"/>
    <x v="0"/>
    <s v="MEDFORD - READING - SOMERVILLE - STONEHAM - WINCHESTER - WOBURN"/>
    <s v="Boston Region"/>
    <x v="9"/>
    <s v=""/>
    <s v="Active"/>
    <s v=""/>
    <d v="2023-03-25T00:00:00"/>
    <s v="2023"/>
    <n v="1"/>
    <d v="2023-08-09T00:00:00"/>
    <d v="2023-10-08T00:00:00"/>
    <d v="2028-04-15T00:00:00"/>
    <n v="1711"/>
    <s v="FEDERAL AID"/>
    <s v="FA - Hwy Infrast. Prgm (HIPBR) - Bridge"/>
    <s v="HIP"/>
    <n v="0.8"/>
    <n v="0"/>
    <n v="0"/>
    <n v="15369255"/>
    <n v="14010667.9493"/>
    <n v="14010667.9493"/>
    <n v="2495160.8080000002"/>
    <n v="2495160.8080000002"/>
    <n v="2495160.8080000002"/>
    <n v="4687704.4166999999"/>
    <n v="3175930.0554"/>
    <n v="1779384.827"/>
    <n v="1872487.8422000001"/>
    <n v="0"/>
    <n v="1358587.0507"/>
    <n v="0"/>
    <n v="0"/>
    <s v="    "/>
    <s v="    "/>
    <s v="Yes"/>
    <s v=""/>
    <s v="MassDOT"/>
    <s v="HWY"/>
    <n v="3"/>
    <s v="No"/>
    <s v="Highway | Interstate Pavement"/>
    <s v="1 | Reliability"/>
    <s v="T068"/>
    <d v="2024-03-04T06:31:47"/>
    <x v="1"/>
    <x v="0"/>
  </r>
  <r>
    <s v="Design"/>
    <n v="610728"/>
    <s v=""/>
    <s v="LEE- RESURFACING AND RELATED WORK ON ROUTE 20"/>
    <s v="1"/>
    <s v="STIP"/>
    <s v=" "/>
    <x v="0"/>
    <x v="0"/>
    <s v="LEE"/>
    <s v="Berkshire Region"/>
    <x v="22"/>
    <s v=""/>
    <s v="Design"/>
    <s v="25C"/>
    <d v="2025-02-01T00:00:00"/>
    <s v="2025"/>
    <n v="0"/>
    <d v="2025-07-01T00:00:00"/>
    <d v="2025-08-30T00:00:00"/>
    <d v="2027-09-09T00:00:00"/>
    <n v="800"/>
    <s v="100% STATE"/>
    <s v="NFA - Site Specific"/>
    <s v="NFA"/>
    <n v="0"/>
    <n v="0"/>
    <n v="0"/>
    <n v="60000"/>
    <n v="0"/>
    <n v="60000"/>
    <n v="0"/>
    <n v="0"/>
    <n v="0"/>
    <n v="0"/>
    <n v="25384.615399999999"/>
    <n v="27692.307700000001"/>
    <n v="6923.0769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9"/>
    <x v="1"/>
  </r>
  <r>
    <s v="Design"/>
    <n v="610728"/>
    <s v=""/>
    <s v="LEE- RESURFACING AND RELATED WORK ON ROUTE 20"/>
    <s v="1"/>
    <s v="STIP"/>
    <s v=" "/>
    <x v="0"/>
    <x v="0"/>
    <s v="LEE"/>
    <s v="Berkshire Region"/>
    <x v="22"/>
    <s v=""/>
    <s v="Design"/>
    <s v="25C"/>
    <d v="2025-02-01T00:00:00"/>
    <s v="2025"/>
    <n v="0"/>
    <d v="2025-07-01T00:00:00"/>
    <d v="2025-08-30T00:00:00"/>
    <d v="2027-09-09T00:00:00"/>
    <n v="800"/>
    <s v="FEDERAL AID"/>
    <s v="FA - Ntl. Hwy Perform. Prgm (NHPP) - NHS"/>
    <s v="NHPP"/>
    <n v="0.8"/>
    <n v="0"/>
    <n v="0"/>
    <n v="7147096.8646"/>
    <n v="0"/>
    <n v="7147096.8646"/>
    <n v="0"/>
    <n v="0"/>
    <n v="0"/>
    <n v="0"/>
    <n v="3023771.7503999998"/>
    <n v="3298660.0913999998"/>
    <n v="824665.02280000004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9"/>
    <x v="0"/>
  </r>
  <r>
    <s v="Construction"/>
    <n v="610729"/>
    <s v="119143"/>
    <s v="GARDNER- WESTMINSTER- PAVEMENT PRESERVATION AND RELATED WORK ON ROUTE 2"/>
    <s v="3"/>
    <s v="BDBA, STIP"/>
    <s v=" "/>
    <x v="0"/>
    <x v="0"/>
    <s v="GARDNER - WESTMINSTER"/>
    <s v="Montachusett"/>
    <x v="22"/>
    <s v=""/>
    <s v="Active"/>
    <s v=""/>
    <d v="2022-07-16T00:00:00"/>
    <s v="2022"/>
    <n v="1"/>
    <d v="2022-10-14T00:00:00"/>
    <d v="2022-12-13T00:00:00"/>
    <d v="2024-04-27T00:00:00"/>
    <n v="561"/>
    <s v="FEDERAL AID"/>
    <s v="FA - Ntl. Hwy Perform. Prgm (NHPP) - NHS"/>
    <s v="NHPP"/>
    <n v="0.8"/>
    <n v="6350565.8600000003"/>
    <n v="5099252.4400000004"/>
    <n v="3672454.29"/>
    <n v="3325811.0049000001"/>
    <n v="3325811.0049000001"/>
    <n v="799878.59609999997"/>
    <n v="7150444.4561000001"/>
    <n v="5899131.0361000001"/>
    <n v="2525932.4087999999"/>
    <n v="0"/>
    <n v="0"/>
    <n v="0"/>
    <n v="0"/>
    <n v="346643.28509999998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0"/>
    <x v="0"/>
  </r>
  <r>
    <s v="Construction"/>
    <n v="610729"/>
    <s v="119143"/>
    <s v="GARDNER- WESTMINSTER- PAVEMENT PRESERVATION AND RELATED WORK ON ROUTE 2"/>
    <s v="3"/>
    <s v="BDBA, STIP"/>
    <s v=" "/>
    <x v="0"/>
    <x v="0"/>
    <s v="GARDNER - WESTMINSTER"/>
    <s v="Montachusett"/>
    <x v="22"/>
    <s v=""/>
    <s v="Active"/>
    <s v=""/>
    <d v="2022-07-16T00:00:00"/>
    <s v="2022"/>
    <n v="1"/>
    <d v="2022-10-14T00:00:00"/>
    <d v="2022-12-13T00:00:00"/>
    <d v="2024-04-27T00:00:00"/>
    <n v="561"/>
    <s v="100% STATE"/>
    <s v="NFA - NHS Non-Interstate Paving"/>
    <s v="NFA"/>
    <n v="0"/>
    <n v="763663.51"/>
    <n v="692619.49"/>
    <n v="994269.49"/>
    <n v="624188.99509999994"/>
    <n v="624188.99509999994"/>
    <n v="150121.4039"/>
    <n v="913784.91390000004"/>
    <n v="842740.89390000002"/>
    <n v="474067.59120000002"/>
    <n v="0"/>
    <n v="0"/>
    <n v="0"/>
    <n v="0"/>
    <n v="370080.4948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0"/>
    <x v="1"/>
  </r>
  <r>
    <s v="Construction"/>
    <n v="610730"/>
    <s v="117000"/>
    <s v="WESTMINSTER- FITCHBURG- PAVEMENT PRESERVATION AND RELATED WORK ON ROUTE 2"/>
    <s v="3"/>
    <s v="BDBA, NFA NHS"/>
    <s v=" "/>
    <x v="0"/>
    <x v="0"/>
    <s v="FITCHBURG - WESTMINSTER"/>
    <s v="Montachusett"/>
    <x v="22"/>
    <s v=""/>
    <s v="Active"/>
    <s v=""/>
    <d v="2021-12-18T00:00:00"/>
    <s v="2022"/>
    <n v="1"/>
    <d v="2022-03-09T00:00:00"/>
    <d v="2022-05-08T00:00:00"/>
    <d v="2023-06-12T00:00:00"/>
    <n v="460"/>
    <s v="100% STATE"/>
    <s v="NFA - NHS Non-Interstate Paving"/>
    <s v="NFA"/>
    <n v="0"/>
    <n v="10584913.77"/>
    <n v="718494.2"/>
    <n v="615955.21"/>
    <n v="300000"/>
    <n v="300000"/>
    <n v="300000"/>
    <n v="10884913.77"/>
    <n v="1018494.2"/>
    <n v="0"/>
    <n v="0"/>
    <n v="0"/>
    <n v="0"/>
    <n v="0"/>
    <n v="315955.21000000002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10"/>
    <x v="1"/>
  </r>
  <r>
    <s v="Construction"/>
    <n v="610731"/>
    <s v="121332"/>
    <s v="FITCHBURG- PAVEMENT PRESERVATION AND RELATED WORK ON ROUTE 2"/>
    <s v="3"/>
    <s v="STIP"/>
    <s v=" "/>
    <x v="0"/>
    <x v="0"/>
    <s v="FITCHBURG"/>
    <s v="Montachusett"/>
    <x v="22"/>
    <s v=""/>
    <s v="Active"/>
    <s v=""/>
    <d v="2023-02-04T00:00:00"/>
    <s v="2023"/>
    <n v="1"/>
    <d v="2023-03-30T00:00:00"/>
    <d v="2023-05-29T00:00:00"/>
    <d v="2024-04-23T00:00:00"/>
    <n v="390"/>
    <s v="100% STATE"/>
    <s v="NFA - Site Specific"/>
    <s v="NFA"/>
    <n v="0"/>
    <n v="103078.86"/>
    <n v="103078.86"/>
    <n v="69451.37"/>
    <n v="64657.304900000003"/>
    <n v="64657.304900000003"/>
    <n v="64657.304900000003"/>
    <n v="167736.1649"/>
    <n v="167736.1649"/>
    <n v="0"/>
    <n v="0"/>
    <n v="0"/>
    <n v="0"/>
    <n v="0"/>
    <n v="4794.0650999999998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0"/>
    <x v="1"/>
  </r>
  <r>
    <s v="Construction"/>
    <n v="610731"/>
    <s v="121332"/>
    <s v="FITCHBURG- PAVEMENT PRESERVATION AND RELATED WORK ON ROUTE 2"/>
    <s v="3"/>
    <s v="STIP"/>
    <s v=" "/>
    <x v="0"/>
    <x v="0"/>
    <s v="FITCHBURG"/>
    <s v="Montachusett"/>
    <x v="22"/>
    <s v=""/>
    <s v="Active"/>
    <s v=""/>
    <d v="2023-02-04T00:00:00"/>
    <s v="2023"/>
    <n v="1"/>
    <d v="2023-03-30T00:00:00"/>
    <d v="2023-05-29T00:00:00"/>
    <d v="2024-04-23T00:00:00"/>
    <n v="390"/>
    <s v="FEDERAL AID"/>
    <s v="FA - Ntl. Hwy Perform. Prgm (NHPP) - NHS"/>
    <s v="NHPP"/>
    <n v="0.8"/>
    <n v="4891492.72"/>
    <n v="3942392.18"/>
    <n v="2143569.4900000002"/>
    <n v="1435342.6952"/>
    <n v="1435342.6952"/>
    <n v="1435342.6952"/>
    <n v="6326835.4151999997"/>
    <n v="5377734.8751999997"/>
    <n v="0"/>
    <n v="0"/>
    <n v="0"/>
    <n v="0"/>
    <n v="0"/>
    <n v="708226.79480000003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0"/>
    <x v="0"/>
  </r>
  <r>
    <s v="Design"/>
    <n v="610768"/>
    <s v=""/>
    <s v="WESTHAMPTON- BRIDGE REPLACEMENT, W-27-028, PERRY HILL ROAD OVER NORTH BROOK OF MANHAN RIVER"/>
    <s v="2"/>
    <s v="BR PRES, STIP"/>
    <s v=" "/>
    <x v="0"/>
    <x v="0"/>
    <s v="WESTHAMPTON"/>
    <s v="Pioneer Valley"/>
    <x v="1"/>
    <s v="Bridge Repair &amp; Replacement"/>
    <s v="Design"/>
    <s v="100C"/>
    <d v="2024-12-28T00:00:00"/>
    <s v="2025"/>
    <n v="0"/>
    <d v="2025-05-27T00:00:00"/>
    <d v="2025-07-26T00:00:00"/>
    <d v="2027-01-07T00:00:00"/>
    <n v="590"/>
    <s v="100% STATE"/>
    <s v="NFA - Site Specific"/>
    <s v="NFA"/>
    <n v="0"/>
    <n v="0"/>
    <n v="0"/>
    <n v="56640"/>
    <n v="0"/>
    <n v="56640"/>
    <n v="0"/>
    <n v="0"/>
    <n v="0"/>
    <n v="0"/>
    <n v="35772.631600000001"/>
    <n v="20867.368399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10768"/>
    <s v=""/>
    <s v="WESTHAMPTON- BRIDGE REPLACEMENT, W-27-028, PERRY HILL ROAD OVER NORTH BROOK OF MANHAN RIVER"/>
    <s v="2"/>
    <s v="BR PRES, STIP"/>
    <s v=" "/>
    <x v="0"/>
    <x v="0"/>
    <s v="WESTHAMPTON"/>
    <s v="Pioneer Valley"/>
    <x v="1"/>
    <s v="Bridge Repair &amp; Replacement"/>
    <s v="Design"/>
    <s v="100C"/>
    <d v="2024-12-28T00:00:00"/>
    <s v="2025"/>
    <n v="0"/>
    <d v="2025-05-27T00:00:00"/>
    <d v="2025-07-26T00:00:00"/>
    <d v="2027-01-07T00:00:00"/>
    <n v="590"/>
    <s v="FEDERAL AID"/>
    <s v="FA - Surface Trans. Block Grant (STBG) - Off System Bridge"/>
    <s v="STBG"/>
    <n v="0.8"/>
    <n v="0"/>
    <n v="0"/>
    <n v="1618515.1872"/>
    <n v="0"/>
    <n v="1618515.1872"/>
    <n v="0"/>
    <n v="0"/>
    <n v="0"/>
    <n v="0"/>
    <n v="1022220.1182"/>
    <n v="596295.06900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Design"/>
    <n v="610769"/>
    <s v=""/>
    <s v="SUTTON- SUPERSTRUCTURE REPLACEMENT, S-33-002, MANCHAUG ROAD OVER MUMFORD RIVER "/>
    <s v="3"/>
    <s v="BR PRES, STIP"/>
    <s v=" "/>
    <x v="0"/>
    <x v="0"/>
    <s v="SUTTON"/>
    <s v="Central Mass"/>
    <x v="1"/>
    <s v="Bridge Repair &amp; Replacement"/>
    <s v="Design"/>
    <s v="25C"/>
    <d v="2025-04-05T00:00:00"/>
    <s v="2025"/>
    <n v="0"/>
    <d v="2025-09-02T00:00:00"/>
    <d v="2025-11-01T00:00:00"/>
    <d v="2027-09-01T00:00:00"/>
    <n v="729"/>
    <s v="FEDERAL AID"/>
    <s v="FA - Bridge Formula Program - Local Off System Bridge"/>
    <s v="BFPL"/>
    <n v="1"/>
    <n v="0"/>
    <n v="0"/>
    <n v="14784024.3936"/>
    <n v="0"/>
    <n v="14784024.3936"/>
    <n v="0"/>
    <n v="0"/>
    <n v="0"/>
    <n v="0"/>
    <n v="5142269.3542999998"/>
    <n v="7713404.0313999997"/>
    <n v="1928351.0079000001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0"/>
  </r>
  <r>
    <s v="Design"/>
    <n v="610776"/>
    <s v=""/>
    <s v="CAMBRIDGE- SUPERSTRUCTURE REPLACEMENT, C-01-031, US ROUTE 3/ROUTE 16/ROUTE 2 OVER MBTA REDLINE"/>
    <s v="6"/>
    <s v="BR ON, STIP"/>
    <s v=" "/>
    <x v="0"/>
    <x v="0"/>
    <s v="CAMBRIDGE"/>
    <s v="Boston Region"/>
    <x v="5"/>
    <s v="Bridge Repair &amp; Replacement"/>
    <s v="Design"/>
    <s v="25C"/>
    <d v="2024-12-28T00:00:00"/>
    <s v="2025"/>
    <n v="0"/>
    <d v="2025-05-27T00:00:00"/>
    <d v="2025-07-26T00:00:00"/>
    <d v="2026-08-03T00:00:00"/>
    <n v="433"/>
    <s v="100% STATE"/>
    <s v="NFA - Site Specific"/>
    <s v="NFA"/>
    <n v="0"/>
    <n v="0"/>
    <n v="0"/>
    <n v="75558.453800000003"/>
    <n v="0"/>
    <n v="75558.453800000003"/>
    <n v="0"/>
    <n v="0"/>
    <n v="0"/>
    <n v="0"/>
    <n v="64764.389000000003"/>
    <n v="10794.064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10776"/>
    <s v=""/>
    <s v="CAMBRIDGE- SUPERSTRUCTURE REPLACEMENT, C-01-031, US ROUTE 3/ROUTE 16/ROUTE 2 OVER MBTA REDLINE"/>
    <s v="6"/>
    <s v="BR ON, STIP"/>
    <s v=" "/>
    <x v="0"/>
    <x v="0"/>
    <s v="CAMBRIDGE"/>
    <s v="Boston Region"/>
    <x v="5"/>
    <s v="Bridge Repair &amp; Replacement"/>
    <s v="Design"/>
    <s v="25C"/>
    <d v="2024-12-28T00:00:00"/>
    <s v="2025"/>
    <n v="0"/>
    <d v="2025-05-27T00:00:00"/>
    <d v="2025-07-26T00:00:00"/>
    <d v="2026-08-03T00:00:00"/>
    <n v="433"/>
    <s v="FEDERAL AID"/>
    <s v="FA - Ntl. Hwy Perform. Prgm (NHPP) - On-System Bridge"/>
    <s v="NHPP"/>
    <n v="0.8"/>
    <n v="0"/>
    <n v="0"/>
    <n v="7110155.1885000002"/>
    <n v="0"/>
    <n v="7110155.1885000002"/>
    <n v="0"/>
    <n v="0"/>
    <n v="0"/>
    <n v="0"/>
    <n v="6094418.733"/>
    <n v="1015736.455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10777"/>
    <s v=""/>
    <s v="ADAMS- BRIDGE REPLACEMENT, A-04-038, QUALITY STREET OVER HOOSIC RIVER"/>
    <s v="1"/>
    <s v="BR OFF, STIP"/>
    <s v=" "/>
    <x v="0"/>
    <x v="0"/>
    <s v="ADAMS"/>
    <s v="Berkshire Region"/>
    <x v="1"/>
    <s v="Bridge Repair &amp; Replacement"/>
    <s v="Design"/>
    <s v="25C"/>
    <d v="2024-12-28T00:00:00"/>
    <s v="2025"/>
    <n v="0"/>
    <d v="2025-05-27T00:00:00"/>
    <d v="2025-07-26T00:00:00"/>
    <d v="2026-05-27T00:00:00"/>
    <n v="365"/>
    <s v="100% STATE"/>
    <s v="NFA - Site Specific"/>
    <s v="NFA"/>
    <n v="0"/>
    <n v="0"/>
    <n v="0"/>
    <n v="22200"/>
    <n v="0"/>
    <n v="22200"/>
    <n v="0"/>
    <n v="0"/>
    <n v="0"/>
    <n v="0"/>
    <n v="222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Design"/>
    <n v="610777"/>
    <s v=""/>
    <s v="ADAMS- BRIDGE REPLACEMENT, A-04-038, QUALITY STREET OVER HOOSIC RIVER"/>
    <s v="1"/>
    <s v="BR OFF, STIP"/>
    <s v=" "/>
    <x v="0"/>
    <x v="0"/>
    <s v="ADAMS"/>
    <s v="Berkshire Region"/>
    <x v="1"/>
    <s v="Bridge Repair &amp; Replacement"/>
    <s v="Design"/>
    <s v="25C"/>
    <d v="2024-12-28T00:00:00"/>
    <s v="2025"/>
    <n v="0"/>
    <d v="2025-05-27T00:00:00"/>
    <d v="2025-07-26T00:00:00"/>
    <d v="2026-05-27T00:00:00"/>
    <n v="365"/>
    <s v="FEDERAL AID"/>
    <s v="FA - Surface Trans. Block Grant (STBG) - Off System Bridge"/>
    <s v="STBG"/>
    <n v="0.8"/>
    <n v="0"/>
    <n v="0"/>
    <n v="4557365.5575999999"/>
    <n v="0"/>
    <n v="4557365.5575999999"/>
    <n v="0"/>
    <n v="0"/>
    <n v="0"/>
    <n v="0"/>
    <n v="4557365.5575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10779"/>
    <s v=""/>
    <s v="HAMPDEN- BRIDGE REPLACEMENT, H-04-004, ROCKADUNDEE BRIDGE OVER SCANTIC RIVER"/>
    <s v="2"/>
    <s v="STIP"/>
    <s v=" "/>
    <x v="0"/>
    <x v="0"/>
    <s v="HAMPDEN"/>
    <s v="Pioneer Valley"/>
    <x v="1"/>
    <s v="Bridge Repair &amp; Replacement"/>
    <s v="Design"/>
    <s v="PRCApprove"/>
    <d v="2026-01-17T00:00:00"/>
    <s v="2026"/>
    <n v="0"/>
    <d v="2026-06-16T00:00:00"/>
    <d v="2026-08-15T00:00:00"/>
    <d v="2028-06-14T00:00:00"/>
    <n v="729"/>
    <s v="FEDERAL AID"/>
    <s v="FA - Other Federal Aid"/>
    <s v="FA"/>
    <n v="0.8"/>
    <n v="0"/>
    <n v="0"/>
    <n v="59972"/>
    <n v="0"/>
    <n v="59972"/>
    <n v="0"/>
    <n v="0"/>
    <n v="0"/>
    <n v="0"/>
    <n v="0"/>
    <n v="28682.260900000001"/>
    <n v="31289.739099999999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Design"/>
    <n v="610779"/>
    <s v=""/>
    <s v="HAMPDEN- BRIDGE REPLACEMENT, H-04-004, ROCKADUNDEE BRIDGE OVER SCANTIC RIVER"/>
    <s v="2"/>
    <s v="STIP"/>
    <s v=" "/>
    <x v="0"/>
    <x v="0"/>
    <s v="HAMPDEN"/>
    <s v="Pioneer Valley"/>
    <x v="1"/>
    <s v="Bridge Repair &amp; Replacement"/>
    <s v="Design"/>
    <s v="PRCApprove"/>
    <d v="2026-01-17T00:00:00"/>
    <s v="2026"/>
    <n v="0"/>
    <d v="2026-06-16T00:00:00"/>
    <d v="2026-08-15T00:00:00"/>
    <d v="2028-06-14T00:00:00"/>
    <n v="729"/>
    <s v="100% STATE"/>
    <s v="NFA - Site Specific"/>
    <s v="NFA"/>
    <n v="0"/>
    <n v="0"/>
    <n v="0"/>
    <n v="12000"/>
    <n v="0"/>
    <n v="12000"/>
    <n v="0"/>
    <n v="0"/>
    <n v="0"/>
    <n v="0"/>
    <n v="0"/>
    <n v="5739.1304"/>
    <n v="6260.8696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1"/>
  </r>
  <r>
    <s v="Design"/>
    <n v="610779"/>
    <s v=""/>
    <s v="HAMPDEN- BRIDGE REPLACEMENT, H-04-004, ROCKADUNDEE BRIDGE OVER SCANTIC RIVER"/>
    <s v="2"/>
    <s v="STIP"/>
    <s v=" "/>
    <x v="0"/>
    <x v="0"/>
    <s v="HAMPDEN"/>
    <s v="Pioneer Valley"/>
    <x v="1"/>
    <s v="Bridge Repair &amp; Replacement"/>
    <s v="Design"/>
    <s v="PRCApprove"/>
    <d v="2026-01-17T00:00:00"/>
    <s v="2026"/>
    <n v="0"/>
    <d v="2026-06-16T00:00:00"/>
    <d v="2026-08-15T00:00:00"/>
    <d v="2028-06-14T00:00:00"/>
    <n v="729"/>
    <s v="FEDERAL AID"/>
    <s v="FA - Surface Trans. Block Grant (STBG) - Off System Bridge"/>
    <s v="STBG"/>
    <n v="0.8"/>
    <n v="0"/>
    <n v="0"/>
    <n v="1521113.2501999999"/>
    <n v="0"/>
    <n v="1521113.2501999999"/>
    <n v="0"/>
    <n v="0"/>
    <n v="0"/>
    <n v="0"/>
    <n v="0"/>
    <n v="727488.94570000004"/>
    <n v="793624.30449999997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Design"/>
    <n v="610782"/>
    <s v=""/>
    <s v="DANVERS- MIDDLETON- BRIDGE REPLACEMENT, D-03-009=M-20-005, ANDOVER STREET (SR 114) OVER IPSWICH RIVER"/>
    <s v="4"/>
    <s v="BR ON, STIP"/>
    <s v=" "/>
    <x v="0"/>
    <x v="0"/>
    <s v="DANVERS - MIDDLETON"/>
    <s v="Boston Region"/>
    <x v="1"/>
    <s v="Bridge Repair &amp; Replacement"/>
    <s v="Design"/>
    <s v="PRCApprove"/>
    <d v="2025-05-24T00:00:00"/>
    <s v="2025"/>
    <n v="0"/>
    <d v="2025-10-21T00:00:00"/>
    <d v="2025-12-20T00:00:00"/>
    <d v="2027-10-20T00:00:00"/>
    <n v="729"/>
    <s v="FEDERAL AID"/>
    <s v="FA - Other Federal Aid"/>
    <s v="FA"/>
    <n v="0.8"/>
    <n v="0"/>
    <n v="0"/>
    <n v="433840"/>
    <n v="0"/>
    <n v="433840"/>
    <n v="0"/>
    <n v="0"/>
    <n v="0"/>
    <n v="0"/>
    <n v="132038.26089999999"/>
    <n v="226351.30429999999"/>
    <n v="75450.434800000003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10782"/>
    <s v=""/>
    <s v="DANVERS- MIDDLETON- BRIDGE REPLACEMENT, D-03-009=M-20-005, ANDOVER STREET (SR 114) OVER IPSWICH RIVER"/>
    <s v="4"/>
    <s v="BR ON, STIP"/>
    <s v=" "/>
    <x v="0"/>
    <x v="0"/>
    <s v="DANVERS - MIDDLETON"/>
    <s v="Boston Region"/>
    <x v="1"/>
    <s v="Bridge Repair &amp; Replacement"/>
    <s v="Design"/>
    <s v="PRCApprove"/>
    <d v="2025-05-24T00:00:00"/>
    <s v="2025"/>
    <n v="0"/>
    <d v="2025-10-21T00:00:00"/>
    <d v="2025-12-20T00:00:00"/>
    <d v="2027-10-20T00:00:00"/>
    <n v="729"/>
    <s v="FEDERAL AID"/>
    <s v="FA - Ntl. Hwy Perform. Prgm (NHPP) - On-System Bridge"/>
    <s v="NHPP"/>
    <n v="0.8"/>
    <n v="0"/>
    <n v="0"/>
    <n v="5397490"/>
    <n v="0"/>
    <n v="5397489.9999000002"/>
    <n v="0"/>
    <n v="0"/>
    <n v="0"/>
    <n v="0"/>
    <n v="1642714.3478000001"/>
    <n v="2816081.7390999999"/>
    <n v="938693.91299999994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mplete"/>
    <n v="610784"/>
    <s v="112083"/>
    <s v="DISTRICT 4- SCHEDULED AND EMERGENCY DRAWBRIDGE OPERATION, REPAIRS AND RELATED WORK AT VARIOUS LOCATIONS "/>
    <s v="4"/>
    <s v="NFA MT"/>
    <s v=" "/>
    <x v="1"/>
    <x v="0"/>
    <s v="DISTRICT4"/>
    <s v="[District 4]"/>
    <x v="32"/>
    <s v="Bridge Repair &amp; Replacement"/>
    <s v="Full Beneficial Use"/>
    <s v=""/>
    <d v="2020-07-18T00:00:00"/>
    <s v="2020"/>
    <n v="1"/>
    <d v="2020-12-03T00:00:00"/>
    <d v="2021-02-01T00:00:00"/>
    <d v="2023-10-21T00:00:00"/>
    <n v="1052"/>
    <s v="100% STATE"/>
    <s v="NFA - Open Ended"/>
    <s v="NFA"/>
    <n v="0"/>
    <n v="11157112.380000001"/>
    <n v="1236041.8799999999"/>
    <n v="361582.38"/>
    <n v="361394.28"/>
    <n v="361394.28"/>
    <n v="361394.28"/>
    <n v="11518506.66"/>
    <n v="1597436.16"/>
    <n v="0"/>
    <n v="0"/>
    <n v="0"/>
    <n v="0"/>
    <n v="0"/>
    <n v="188.1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0786"/>
    <s v="114500"/>
    <s v="DISTRICT 4- SCHEDULED AND EMERGENCY BRIDGE STRUCTURAL REPAIRS (INCLUDING PAINTING) AT VARIOUS LOCATIONS "/>
    <s v="4"/>
    <s v="ABP, NFA MT"/>
    <s v=" "/>
    <x v="1"/>
    <x v="0"/>
    <s v="DISTRICT4"/>
    <s v="[District 4]"/>
    <x v="30"/>
    <s v=""/>
    <s v="Active"/>
    <s v=""/>
    <d v="2021-05-08T00:00:00"/>
    <s v="2021"/>
    <n v="1"/>
    <d v="2021-11-23T00:00:00"/>
    <d v="2022-01-22T00:00:00"/>
    <d v="2024-05-31T00:00:00"/>
    <n v="920"/>
    <s v="ABP - 100% STATE"/>
    <s v="NFA - Accelerated Bridge Program"/>
    <s v="NFA"/>
    <n v="0"/>
    <n v="2070849.71"/>
    <n v="93487.17"/>
    <n v="0"/>
    <n v="-823.41240000000005"/>
    <n v="-823.41240000000005"/>
    <n v="-823.41240000000005"/>
    <n v="2070026.2975999999"/>
    <n v="92663.757599999997"/>
    <n v="0"/>
    <n v="0"/>
    <n v="0"/>
    <n v="0"/>
    <n v="0"/>
    <n v="823.41240000000005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0786"/>
    <s v="114500"/>
    <s v="DISTRICT 4- SCHEDULED AND EMERGENCY BRIDGE STRUCTURAL REPAIRS (INCLUDING PAINTING) AT VARIOUS LOCATIONS "/>
    <s v="4"/>
    <s v="ABP, NFA MT"/>
    <s v=" "/>
    <x v="1"/>
    <x v="0"/>
    <s v="DISTRICT4"/>
    <s v="[District 4]"/>
    <x v="30"/>
    <s v=""/>
    <s v="Active"/>
    <s v=""/>
    <d v="2021-05-08T00:00:00"/>
    <s v="2021"/>
    <n v="1"/>
    <d v="2021-11-23T00:00:00"/>
    <d v="2022-01-22T00:00:00"/>
    <d v="2024-05-31T00:00:00"/>
    <n v="920"/>
    <s v="100% STATE"/>
    <s v="NFA - Open Ended"/>
    <s v="NFA"/>
    <n v="0"/>
    <n v="344579.66"/>
    <n v="344579.66"/>
    <n v="3034749.27"/>
    <n v="439763.7524"/>
    <n v="439763.7524"/>
    <n v="439763.7524"/>
    <n v="784343.41240000003"/>
    <n v="784343.41240000003"/>
    <n v="0"/>
    <n v="0"/>
    <n v="0"/>
    <n v="0"/>
    <n v="0"/>
    <n v="2594985.5175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0787"/>
    <s v="114719"/>
    <s v="DISTRICT 4- SCHEDULED AND EMERGENCY BRIDGE SUBSTRUCTURE REPAIRS AT VARIOUS LOCATIONS"/>
    <s v="4"/>
    <s v="ABP, NFA MT, SC"/>
    <s v=" "/>
    <x v="1"/>
    <x v="0"/>
    <s v="DISTRICT4"/>
    <s v="[District 4]"/>
    <x v="30"/>
    <s v=""/>
    <s v="Active"/>
    <s v=""/>
    <d v="2021-06-05T00:00:00"/>
    <s v="2021"/>
    <n v="1"/>
    <d v="2021-07-20T00:00:00"/>
    <d v="2021-09-18T00:00:00"/>
    <d v="2024-03-31T00:00:00"/>
    <n v="985"/>
    <s v="ABP - 100% STATE"/>
    <s v="NFA - Accelerated Bridge Program"/>
    <s v="NFA"/>
    <n v="0"/>
    <n v="3640676.21"/>
    <n v="98.56"/>
    <n v="2103.04"/>
    <n v="19647.113000000001"/>
    <n v="19647.113000000001"/>
    <n v="19647.113000000001"/>
    <n v="3660323.3229999999"/>
    <n v="19745.673000000003"/>
    <n v="0"/>
    <n v="0"/>
    <n v="0"/>
    <n v="0"/>
    <n v="0"/>
    <n v="-17544.07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0787"/>
    <s v="114719"/>
    <s v="DISTRICT 4- SCHEDULED AND EMERGENCY BRIDGE SUBSTRUCTURE REPAIRS AT VARIOUS LOCATIONS"/>
    <s v="4"/>
    <s v="ABP, NFA MT, SC"/>
    <s v=" "/>
    <x v="1"/>
    <x v="0"/>
    <s v="DISTRICT4"/>
    <s v="[District 4]"/>
    <x v="30"/>
    <s v=""/>
    <s v="Active"/>
    <s v=""/>
    <d v="2021-06-05T00:00:00"/>
    <s v="2021"/>
    <n v="1"/>
    <d v="2021-07-20T00:00:00"/>
    <d v="2021-09-18T00:00:00"/>
    <d v="2024-03-31T00:00:00"/>
    <n v="985"/>
    <s v="100% STATE"/>
    <s v="NFA - Open Ended"/>
    <s v="NFA"/>
    <n v="0"/>
    <n v="1558260.47"/>
    <n v="476604.24"/>
    <n v="637082.81000000006"/>
    <n v="87498.157000000007"/>
    <n v="87498.157000000007"/>
    <n v="87498.157000000007"/>
    <n v="1645758.6270000001"/>
    <n v="564102.397"/>
    <n v="0"/>
    <n v="0"/>
    <n v="0"/>
    <n v="0"/>
    <n v="0"/>
    <n v="549584.65300000005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mplete"/>
    <n v="610789"/>
    <s v="114341"/>
    <s v="DISTRICT 1- GUARDRAIL REPAIRS AND UPGRADES AT VARIOUS LOCATIONS"/>
    <s v="1"/>
    <s v="BDBA, NFA MT, SC, WT"/>
    <s v=" "/>
    <x v="1"/>
    <x v="0"/>
    <s v="DISTRICT1"/>
    <s v="[District 1]"/>
    <x v="33"/>
    <s v="Guardrail"/>
    <s v="Contractor Field Completion"/>
    <s v=""/>
    <d v="2021-04-10T00:00:00"/>
    <s v="2021"/>
    <n v="1"/>
    <d v="2021-05-25T00:00:00"/>
    <d v="2021-07-24T00:00:00"/>
    <d v="2023-11-23T00:00:00"/>
    <n v="912"/>
    <s v="100% STATE"/>
    <s v="NFA - Open Ended"/>
    <s v="NFA"/>
    <n v="0"/>
    <n v="277266.53999999998"/>
    <n v="65165.919999999998"/>
    <n v="19.66"/>
    <n v="0"/>
    <n v="19.66"/>
    <n v="19.66"/>
    <n v="277286.2"/>
    <n v="65185.5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mplete"/>
    <n v="610789"/>
    <s v="114341"/>
    <s v="DISTRICT 1- GUARDRAIL REPAIRS AND UPGRADES AT VARIOUS LOCATIONS"/>
    <s v="1"/>
    <s v="BDBA, NFA MT, SC, WT"/>
    <s v=" "/>
    <x v="1"/>
    <x v="0"/>
    <s v="DISTRICT1"/>
    <s v="[District 1]"/>
    <x v="33"/>
    <s v="Guardrail"/>
    <s v="Contractor Field Completion"/>
    <s v=""/>
    <d v="2021-04-10T00:00:00"/>
    <s v="2021"/>
    <n v="1"/>
    <d v="2021-05-25T00:00:00"/>
    <d v="2021-07-24T00:00:00"/>
    <d v="2023-11-23T00:00:00"/>
    <n v="912"/>
    <s v="TURNPIKE WT"/>
    <s v="Tolls - Western Turnpike (WT) - Open Ended"/>
    <s v="NFA"/>
    <n v="0"/>
    <n v="128567.19"/>
    <n v="34.299999999999997"/>
    <n v="70.849999999999994"/>
    <n v="0"/>
    <n v="70.849999999999994"/>
    <n v="70.849999999999994"/>
    <n v="128638.04"/>
    <n v="105.1499999999999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0791"/>
    <s v="114725"/>
    <s v="DISTRICT 4- DISTRICT 6- ITS ROADWAY EQUIPMENT FOR HIGHWAY OPERATIONS"/>
    <s v="6"/>
    <s v="STIP"/>
    <s v=" "/>
    <x v="0"/>
    <x v="0"/>
    <s v="DISTRICT4 - DISTRICT6"/>
    <s v="[District 6]"/>
    <x v="21"/>
    <s v="Other"/>
    <s v="Active"/>
    <s v=""/>
    <d v="2021-06-05T00:00:00"/>
    <s v="2021"/>
    <n v="1"/>
    <d v="2021-08-16T00:00:00"/>
    <d v="2021-10-15T00:00:00"/>
    <d v="2025-05-30T00:00:00"/>
    <n v="1383"/>
    <s v="100% STATE"/>
    <s v="NFA - Open Ended"/>
    <s v="NFA"/>
    <n v="0"/>
    <n v="32.5"/>
    <n v="32.5"/>
    <n v="24967.5"/>
    <n v="0"/>
    <n v="24967.5"/>
    <n v="23867.5"/>
    <n v="23900"/>
    <n v="23900"/>
    <n v="110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10791"/>
    <s v="114725"/>
    <s v="DISTRICT 4- DISTRICT 6- ITS ROADWAY EQUIPMENT FOR HIGHWAY OPERATIONS"/>
    <s v="6"/>
    <s v="STIP"/>
    <s v=" "/>
    <x v="0"/>
    <x v="0"/>
    <s v="DISTRICT4 - DISTRICT6"/>
    <s v="[District 6]"/>
    <x v="21"/>
    <s v="Other"/>
    <s v="Active"/>
    <s v=""/>
    <d v="2021-06-05T00:00:00"/>
    <s v="2021"/>
    <n v="1"/>
    <d v="2021-08-16T00:00:00"/>
    <d v="2021-10-15T00:00:00"/>
    <d v="2025-05-30T00:00:00"/>
    <n v="1383"/>
    <s v="FEDERAL AID"/>
    <s v="FA - Ntl. Hwy Perform. Prgm (NHPP) - NHS"/>
    <s v="NHPP"/>
    <n v="0.8"/>
    <n v="1613739.19"/>
    <n v="339533.91"/>
    <n v="391954.63"/>
    <n v="180313.16"/>
    <n v="180313.16"/>
    <n v="156313.16"/>
    <n v="1770052.35"/>
    <n v="495847.06999999995"/>
    <n v="24000"/>
    <n v="0"/>
    <n v="0"/>
    <n v="0"/>
    <n v="0"/>
    <n v="211641.47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nstruction"/>
    <n v="610792"/>
    <s v="114625"/>
    <s v="DISTRICT 3- ITS ROADWAY EQUIPMENT FOR HIGHWAY OPERATIONS"/>
    <s v="3"/>
    <s v="STIP"/>
    <s v=" "/>
    <x v="0"/>
    <x v="0"/>
    <s v="DISTRICT3"/>
    <s v="[District 3]"/>
    <x v="21"/>
    <s v="Other"/>
    <s v="Active"/>
    <s v=""/>
    <d v="2021-05-22T00:00:00"/>
    <s v="2021"/>
    <n v="1"/>
    <d v="2021-08-12T00:00:00"/>
    <d v="2021-10-11T00:00:00"/>
    <d v="2025-08-11T00:00:00"/>
    <n v="1460"/>
    <s v="100% STATE"/>
    <s v="NFA - Open Ended"/>
    <s v="NFA"/>
    <n v="0"/>
    <n v="0"/>
    <n v="0"/>
    <n v="27000"/>
    <n v="0"/>
    <n v="27000"/>
    <n v="25450"/>
    <n v="25450"/>
    <n v="25450"/>
    <n v="1350"/>
    <n v="20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10792"/>
    <s v="114625"/>
    <s v="DISTRICT 3- ITS ROADWAY EQUIPMENT FOR HIGHWAY OPERATIONS"/>
    <s v="3"/>
    <s v="STIP"/>
    <s v=" "/>
    <x v="0"/>
    <x v="0"/>
    <s v="DISTRICT3"/>
    <s v="[District 3]"/>
    <x v="21"/>
    <s v="Other"/>
    <s v="Active"/>
    <s v=""/>
    <d v="2021-05-22T00:00:00"/>
    <s v="2021"/>
    <n v="1"/>
    <d v="2021-08-12T00:00:00"/>
    <d v="2021-10-11T00:00:00"/>
    <d v="2025-08-11T00:00:00"/>
    <n v="1460"/>
    <s v="FEDERAL AID"/>
    <s v="FA - Ntl. Hwy Perform. Prgm (NHPP) - NHS"/>
    <s v="NHPP"/>
    <n v="0.8"/>
    <n v="1651483.1"/>
    <n v="1247814.5"/>
    <n v="793165.4"/>
    <n v="0"/>
    <n v="793165.4"/>
    <n v="755516.9"/>
    <n v="2407000"/>
    <n v="2003331.4"/>
    <n v="35000"/>
    <n v="2648.5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Construction"/>
    <n v="610794"/>
    <s v="121160"/>
    <s v="STATEWIDE- SYSTEMIC COUNTERMEASURES FOR SHSP IMPLEMENTATION (PEDESTRIAN AND BICYCLE SAFETY)"/>
    <s v=" "/>
    <s v="STIP"/>
    <s v=" "/>
    <x v="0"/>
    <x v="0"/>
    <s v="STATEWIDE"/>
    <s v="Statewide"/>
    <x v="27"/>
    <s v="Intersection &amp; Safety"/>
    <s v="Active"/>
    <s v=""/>
    <d v="2023-01-14T00:00:00"/>
    <s v="2023"/>
    <n v="1"/>
    <d v="2023-03-08T00:00:00"/>
    <d v="2023-05-07T00:00:00"/>
    <d v="2024-03-07T00:00:00"/>
    <n v="365"/>
    <s v="FEDERAL AID"/>
    <s v="FA - Hwy Safety Improvement Prgm (HSIP)"/>
    <s v="HSIP"/>
    <n v="0.9"/>
    <n v="735893.93"/>
    <n v="735893.93"/>
    <n v="880276.47"/>
    <n v="599962.29619999998"/>
    <n v="599962.29619999998"/>
    <n v="599962.29619999998"/>
    <n v="1335856.2261999999"/>
    <n v="1335856.2261999999"/>
    <n v="0"/>
    <n v="0"/>
    <n v="0"/>
    <n v="0"/>
    <n v="0"/>
    <n v="280314.1737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Construction"/>
    <n v="610794"/>
    <s v="121160"/>
    <s v="STATEWIDE- SYSTEMIC COUNTERMEASURES FOR SHSP IMPLEMENTATION (PEDESTRIAN AND BICYCLE SAFETY)"/>
    <s v=" "/>
    <s v="STIP"/>
    <s v=" "/>
    <x v="0"/>
    <x v="0"/>
    <s v="STATEWIDE"/>
    <s v="Statewide"/>
    <x v="27"/>
    <s v="Intersection &amp; Safety"/>
    <s v="Active"/>
    <s v=""/>
    <d v="2023-01-14T00:00:00"/>
    <s v="2023"/>
    <n v="1"/>
    <d v="2023-03-08T00:00:00"/>
    <d v="2023-05-07T00:00:00"/>
    <d v="2024-03-07T00:00:00"/>
    <n v="365"/>
    <s v="100% STATE"/>
    <s v="NFA - Site Specific"/>
    <s v="NFA"/>
    <n v="0"/>
    <n v="0"/>
    <n v="0"/>
    <n v="10000"/>
    <n v="8973.5337999999992"/>
    <n v="8973.5337999999992"/>
    <n v="8973.5337999999992"/>
    <n v="8973.5337999999992"/>
    <n v="8973.5337999999992"/>
    <n v="0"/>
    <n v="0"/>
    <n v="0"/>
    <n v="0"/>
    <n v="0"/>
    <n v="1026.46620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Design"/>
    <n v="610797"/>
    <s v=""/>
    <s v="DISTRICT 1- ADA RETROFITS AT VARIOUS LOCATIONS (2025)"/>
    <s v="1"/>
    <s v="STIP"/>
    <s v=" "/>
    <x v="0"/>
    <x v="0"/>
    <s v="DISTRICT1"/>
    <s v="[District 1]"/>
    <x v="28"/>
    <s v=""/>
    <s v="Design"/>
    <s v="PRCApprove"/>
    <d v="2024-11-02T00:00:00"/>
    <s v="2025"/>
    <n v="0"/>
    <d v="2025-04-01T00:00:00"/>
    <d v="2025-05-31T00:00:00"/>
    <d v="2026-10-30T00:00:00"/>
    <n v="577"/>
    <s v="FEDERAL AID"/>
    <s v="FA - Other Federal Aid"/>
    <s v="FA"/>
    <n v="0.8"/>
    <n v="0"/>
    <n v="0"/>
    <n v="56672"/>
    <n v="0"/>
    <n v="56672"/>
    <n v="0"/>
    <n v="0"/>
    <n v="0"/>
    <n v="6296.8888999999999"/>
    <n v="37781.333299999998"/>
    <n v="12593.7778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Design"/>
    <n v="610797"/>
    <s v=""/>
    <s v="DISTRICT 1- ADA RETROFITS AT VARIOUS LOCATIONS (2025)"/>
    <s v="1"/>
    <s v="STIP"/>
    <s v=" "/>
    <x v="0"/>
    <x v="0"/>
    <s v="DISTRICT1"/>
    <s v="[District 1]"/>
    <x v="28"/>
    <s v=""/>
    <s v="Design"/>
    <s v="PRCApprove"/>
    <d v="2024-11-02T00:00:00"/>
    <s v="2025"/>
    <n v="0"/>
    <d v="2025-04-01T00:00:00"/>
    <d v="2025-05-31T00:00:00"/>
    <d v="2026-10-30T00:00:00"/>
    <n v="577"/>
    <s v="FEDERAL AID"/>
    <s v="FA - Trans. Alternative Prgm (TAP)"/>
    <s v="TAP"/>
    <n v="0.8"/>
    <n v="0"/>
    <n v="0"/>
    <n v="1510080"/>
    <n v="0"/>
    <n v="1510080"/>
    <n v="0"/>
    <n v="0"/>
    <n v="0"/>
    <n v="167786.6667"/>
    <n v="1006720"/>
    <n v="335573.3333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0"/>
  </r>
  <r>
    <s v="Design"/>
    <n v="610798"/>
    <s v=""/>
    <s v="NEW BEDFORD- INTERSECTION IMPROVEMENTS AT MOUNT PLEASANT STREET AND NASH ROAD"/>
    <s v="5"/>
    <s v="STIP"/>
    <s v=" "/>
    <x v="0"/>
    <x v="0"/>
    <s v="NEW BEDFORD"/>
    <s v="Southeastern Mass"/>
    <x v="2"/>
    <s v="Roadway Reconstruction"/>
    <s v="Design"/>
    <s v="PRCApprove"/>
    <d v="2026-01-24T00:00:00"/>
    <s v="2026"/>
    <n v="0"/>
    <d v="2026-06-23T00:00:00"/>
    <d v="2026-08-22T00:00:00"/>
    <d v="2028-06-21T00:00:00"/>
    <n v="729"/>
    <s v="100% STATE"/>
    <s v="NFA - Site Specific"/>
    <s v="NFA"/>
    <n v="0"/>
    <n v="0"/>
    <n v="0"/>
    <n v="33000"/>
    <n v="0"/>
    <n v="33000"/>
    <n v="0"/>
    <n v="0"/>
    <n v="0"/>
    <n v="0"/>
    <n v="0"/>
    <n v="15782.608700000001"/>
    <n v="17217.391299999999"/>
    <n v="0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4-03-04T06:31:47"/>
    <x v="2"/>
    <x v="1"/>
  </r>
  <r>
    <s v="Design"/>
    <n v="610798"/>
    <s v=""/>
    <s v="NEW BEDFORD- INTERSECTION IMPROVEMENTS AT MOUNT PLEASANT STREET AND NASH ROAD"/>
    <s v="5"/>
    <s v="STIP"/>
    <s v=" "/>
    <x v="0"/>
    <x v="0"/>
    <s v="NEW BEDFORD"/>
    <s v="Southeastern Mass"/>
    <x v="2"/>
    <s v="Roadway Reconstruction"/>
    <s v="Design"/>
    <s v="PRCApprove"/>
    <d v="2026-01-24T00:00:00"/>
    <s v="2026"/>
    <n v="0"/>
    <d v="2026-06-23T00:00:00"/>
    <d v="2026-08-22T00:00:00"/>
    <d v="2028-06-21T00:00:00"/>
    <n v="729"/>
    <s v="FEDERAL AID"/>
    <s v="FA - Surface Trans. Block Grant (STBG)"/>
    <s v="STBG"/>
    <n v="0.8"/>
    <n v="0"/>
    <n v="0"/>
    <n v="3403401"/>
    <n v="0"/>
    <n v="3403401"/>
    <n v="0"/>
    <n v="0"/>
    <n v="0"/>
    <n v="0"/>
    <n v="0"/>
    <n v="1627713.5216999999"/>
    <n v="1775687.4783000001"/>
    <n v="0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4-03-04T06:31:47"/>
    <x v="2"/>
    <x v="0"/>
  </r>
  <r>
    <s v="Design"/>
    <n v="610800"/>
    <s v=""/>
    <s v="BARNSTABLE- PARK AND RIDE EXPANSION AND IMPROVEMENTS AT THE ROUTE 132 PARK AND RIDE"/>
    <s v="5"/>
    <s v="H-Risk, STIP"/>
    <s v=" "/>
    <x v="0"/>
    <x v="0"/>
    <s v="BARNSTABLE"/>
    <s v="Cape Cod"/>
    <x v="3"/>
    <s v="Roadway Reconstruction"/>
    <s v="Design"/>
    <s v="25C"/>
    <d v="2024-09-30T00:00:00"/>
    <s v="2024"/>
    <n v="0"/>
    <d v="2025-02-27T00:00:00"/>
    <d v="2025-04-28T00:00:00"/>
    <d v="2027-03-27T00:00:00"/>
    <n v="758"/>
    <s v="100% STATE"/>
    <s v="NFA - Site Specific"/>
    <s v="NFA"/>
    <n v="0"/>
    <n v="0"/>
    <n v="0"/>
    <n v="45330"/>
    <n v="0"/>
    <n v="45330"/>
    <n v="0"/>
    <n v="0"/>
    <n v="0"/>
    <n v="5666.25"/>
    <n v="22665"/>
    <n v="16998.75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1"/>
    <x v="1"/>
  </r>
  <r>
    <s v="Design"/>
    <n v="610800"/>
    <s v=""/>
    <s v="BARNSTABLE- PARK AND RIDE EXPANSION AND IMPROVEMENTS AT THE ROUTE 132 PARK AND RIDE"/>
    <s v="5"/>
    <s v="H-Risk, STIP"/>
    <s v=" "/>
    <x v="0"/>
    <x v="0"/>
    <s v="BARNSTABLE"/>
    <s v="Cape Cod"/>
    <x v="3"/>
    <s v="Roadway Reconstruction"/>
    <s v="Design"/>
    <s v="25C"/>
    <d v="2024-09-30T00:00:00"/>
    <s v="2024"/>
    <n v="0"/>
    <d v="2025-02-27T00:00:00"/>
    <d v="2025-04-28T00:00:00"/>
    <d v="2027-03-27T00:00:00"/>
    <n v="758"/>
    <s v="FEDERAL AID"/>
    <s v="FA - Surface Trans. Block Grant (STBG)"/>
    <s v="STBG"/>
    <n v="0.8"/>
    <n v="0"/>
    <n v="0"/>
    <n v="13244541.7269"/>
    <n v="0"/>
    <n v="13244541.727"/>
    <n v="0"/>
    <n v="0"/>
    <n v="0"/>
    <n v="1655567.7159"/>
    <n v="6622270.8635"/>
    <n v="4966703.1475999998"/>
    <n v="0"/>
    <n v="0"/>
    <n v="-1E-4"/>
    <n v="0"/>
    <n v="0"/>
    <s v="    "/>
    <s v="    "/>
    <s v="Yes"/>
    <s v=""/>
    <s v="MassDOT"/>
    <s v="HWY"/>
    <n v="2"/>
    <s v="No"/>
    <s v="Highway | Roadway Reconstruction"/>
    <s v="2 | Modernization"/>
    <s v="T055"/>
    <d v="2024-03-04T06:31:47"/>
    <x v="11"/>
    <x v="0"/>
  </r>
  <r>
    <s v="Complete"/>
    <n v="610801"/>
    <s v="120645"/>
    <s v="SOMERSET- STORMWATER IMPROVEMENTS ALONG ROUTE I-195 FOR MOUNT HOPE BAY"/>
    <s v="5"/>
    <s v="STIP"/>
    <s v=" "/>
    <x v="0"/>
    <x v="0"/>
    <s v="SOMERSET"/>
    <s v="Southeastern Mass"/>
    <x v="23"/>
    <s v=""/>
    <s v="Contractor Field Completion"/>
    <s v=""/>
    <d v="2022-10-29T00:00:00"/>
    <s v="2023"/>
    <n v="1"/>
    <d v="2023-01-10T00:00:00"/>
    <d v="2023-03-11T00:00:00"/>
    <d v="2023-07-09T00:00:00"/>
    <n v="180"/>
    <s v="100% STATE"/>
    <s v="NFA - Site Specific"/>
    <s v="NFA"/>
    <n v="0"/>
    <n v="3074.19"/>
    <n v="443.14"/>
    <n v="9769.02"/>
    <n v="1217.8825999999999"/>
    <n v="1217.8825999999999"/>
    <n v="1217.8825999999999"/>
    <n v="4292.0726000000004"/>
    <n v="1661.0225999999998"/>
    <n v="0"/>
    <n v="0"/>
    <n v="0"/>
    <n v="0"/>
    <n v="0"/>
    <n v="8551.1373999999996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2"/>
    <x v="1"/>
  </r>
  <r>
    <s v="Complete"/>
    <n v="610801"/>
    <s v="120645"/>
    <s v="SOMERSET- STORMWATER IMPROVEMENTS ALONG ROUTE I-195 FOR MOUNT HOPE BAY"/>
    <s v="5"/>
    <s v="STIP"/>
    <s v=" "/>
    <x v="0"/>
    <x v="0"/>
    <s v="SOMERSET"/>
    <s v="Southeastern Mass"/>
    <x v="23"/>
    <s v=""/>
    <s v="Contractor Field Completion"/>
    <s v=""/>
    <d v="2022-10-29T00:00:00"/>
    <s v="2023"/>
    <n v="1"/>
    <d v="2023-01-10T00:00:00"/>
    <d v="2023-03-11T00:00:00"/>
    <d v="2023-07-09T00:00:00"/>
    <n v="180"/>
    <s v="FEDERAL AID"/>
    <s v="FA - Surface Trans. Block Grant (STBG)"/>
    <s v="STBG"/>
    <n v="0.8"/>
    <n v="867466.78"/>
    <n v="63606.27"/>
    <n v="122989.98"/>
    <n v="21919.767400000001"/>
    <n v="21919.767400000001"/>
    <n v="21919.767400000001"/>
    <n v="889386.54740000004"/>
    <n v="85526.037400000001"/>
    <n v="0"/>
    <n v="0"/>
    <n v="0"/>
    <n v="0"/>
    <n v="0"/>
    <n v="101070.2126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2"/>
    <x v="0"/>
  </r>
  <r>
    <s v="Design"/>
    <n v="610802"/>
    <s v=""/>
    <s v="SOMERSET- STORMWATER IMPROVEMENTS ALONG ROUTE 6, ROUTE 138, AND ROUTE 103 FOR TAUNTON RIVER "/>
    <s v="5"/>
    <s v="STIP"/>
    <s v=" "/>
    <x v="0"/>
    <x v="0"/>
    <s v="SOMERSET"/>
    <s v="Southeastern Mass"/>
    <x v="23"/>
    <s v=""/>
    <s v="Design"/>
    <s v="PRCApprove"/>
    <d v="2025-11-22T00:00:00"/>
    <s v="2026"/>
    <n v="0"/>
    <d v="2026-04-21T00:00:00"/>
    <d v="2026-06-20T00:00:00"/>
    <d v="2028-04-19T00:00:00"/>
    <n v="729"/>
    <s v="FEDERAL AID"/>
    <s v="FA - Other Federal Aid"/>
    <s v="FA"/>
    <n v="0.8"/>
    <n v="0"/>
    <n v="0"/>
    <n v="89320"/>
    <n v="0"/>
    <n v="89320"/>
    <n v="0"/>
    <n v="0"/>
    <n v="0"/>
    <n v="0"/>
    <n v="3883.4783000000002"/>
    <n v="46601.739099999999"/>
    <n v="38834.782599999999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4-03-04T06:31:47"/>
    <x v="2"/>
    <x v="0"/>
  </r>
  <r>
    <s v="Design"/>
    <n v="610802"/>
    <s v=""/>
    <s v="SOMERSET- STORMWATER IMPROVEMENTS ALONG ROUTE 6, ROUTE 138, AND ROUTE 103 FOR TAUNTON RIVER "/>
    <s v="5"/>
    <s v="STIP"/>
    <s v=" "/>
    <x v="0"/>
    <x v="0"/>
    <s v="SOMERSET"/>
    <s v="Southeastern Mass"/>
    <x v="23"/>
    <s v=""/>
    <s v="Design"/>
    <s v="PRCApprove"/>
    <d v="2025-11-22T00:00:00"/>
    <s v="2026"/>
    <n v="0"/>
    <d v="2026-04-21T00:00:00"/>
    <d v="2026-06-20T00:00:00"/>
    <d v="2028-04-19T00:00:00"/>
    <n v="729"/>
    <s v="FEDERAL AID"/>
    <s v="FA - Surface Trans. Block Grant (STBG)"/>
    <s v="STBG"/>
    <n v="0.8"/>
    <n v="0"/>
    <n v="0"/>
    <n v="1232010"/>
    <n v="0"/>
    <n v="1232010"/>
    <n v="0"/>
    <n v="0"/>
    <n v="0"/>
    <n v="0"/>
    <n v="53565.652199999997"/>
    <n v="642787.82609999995"/>
    <n v="535656.52170000004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4-03-04T06:31:47"/>
    <x v="2"/>
    <x v="0"/>
  </r>
  <r>
    <s v="Construction"/>
    <n v="610806"/>
    <s v="121697"/>
    <s v="DISTRICT 6- BOSTON INNER HARBOR STORMWATER IMPROVEMENTS"/>
    <s v="6"/>
    <s v="STIP"/>
    <s v=" "/>
    <x v="0"/>
    <x v="0"/>
    <s v="DISTRICT6"/>
    <s v="[District 6]"/>
    <x v="23"/>
    <s v=""/>
    <s v="Active"/>
    <s v=""/>
    <d v="2023-03-25T00:00:00"/>
    <s v="2023"/>
    <n v="1"/>
    <d v="2023-06-09T00:00:00"/>
    <d v="2023-08-08T00:00:00"/>
    <d v="2024-08-12T00:00:00"/>
    <n v="430"/>
    <s v="100% STATE"/>
    <s v="NFA - Site Specific"/>
    <s v="NFA"/>
    <n v="0"/>
    <n v="0"/>
    <n v="0"/>
    <n v="13002.47"/>
    <n v="12863.72"/>
    <n v="12863.72"/>
    <n v="4444.9865"/>
    <n v="4444.9865"/>
    <n v="4444.9865"/>
    <n v="8418.7335000000003"/>
    <n v="0"/>
    <n v="0"/>
    <n v="0"/>
    <n v="0"/>
    <n v="138.75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0806"/>
    <s v="121697"/>
    <s v="DISTRICT 6- BOSTON INNER HARBOR STORMWATER IMPROVEMENTS"/>
    <s v="6"/>
    <s v="STIP"/>
    <s v=" "/>
    <x v="0"/>
    <x v="0"/>
    <s v="DISTRICT6"/>
    <s v="[District 6]"/>
    <x v="23"/>
    <s v=""/>
    <s v="Active"/>
    <s v=""/>
    <d v="2023-03-25T00:00:00"/>
    <s v="2023"/>
    <n v="1"/>
    <d v="2023-06-09T00:00:00"/>
    <d v="2023-08-08T00:00:00"/>
    <d v="2024-08-12T00:00:00"/>
    <n v="430"/>
    <s v="FEDERAL AID"/>
    <s v="FA - Surface Trans. Block Grant (STBG)"/>
    <s v="STBG"/>
    <n v="0.8"/>
    <n v="0"/>
    <n v="0"/>
    <n v="1378116.84"/>
    <n v="1255365.95"/>
    <n v="1255365.95"/>
    <n v="433784.68349999998"/>
    <n v="433784.68349999998"/>
    <n v="433784.68349999998"/>
    <n v="821581.26650000003"/>
    <n v="0"/>
    <n v="0"/>
    <n v="0"/>
    <n v="0"/>
    <n v="122750.89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0"/>
  </r>
  <r>
    <s v="Design"/>
    <n v="610825"/>
    <s v=""/>
    <s v="SHREWSBURY- REHABILITATION &amp; BOX WIDENING ON ROUTE 20, FROM ROUTE 9 TO SOUTH STREET"/>
    <s v="3"/>
    <s v="STIP"/>
    <s v=" "/>
    <x v="0"/>
    <x v="0"/>
    <s v="SHREWSBURY"/>
    <s v="Central Mass"/>
    <x v="2"/>
    <s v="Roadway Reconstruction"/>
    <s v="Design"/>
    <s v="25C"/>
    <d v="2026-02-07T00:00:00"/>
    <s v="2026"/>
    <n v="0"/>
    <d v="2026-07-07T00:00:00"/>
    <d v="2026-09-05T00:00:00"/>
    <d v="2029-10-19T00:00:00"/>
    <n v="1200"/>
    <s v="100% STATE"/>
    <s v="NFA - Site Specific"/>
    <s v="NFA"/>
    <n v="0"/>
    <n v="0"/>
    <n v="0"/>
    <n v="483047.33"/>
    <n v="0"/>
    <n v="432200.2426"/>
    <n v="0"/>
    <n v="0"/>
    <n v="0"/>
    <n v="0"/>
    <n v="0"/>
    <n v="127117.7184"/>
    <n v="152541.26209999999"/>
    <n v="152541.26209999999"/>
    <n v="50847.087399999997"/>
    <n v="0"/>
    <n v="0"/>
    <s v="    "/>
    <s v="    "/>
    <s v="Yes"/>
    <s v="61.5"/>
    <s v="MassDOT"/>
    <s v="HWY"/>
    <n v="2"/>
    <s v="No"/>
    <s v="Highway | Roadway Reconstruction"/>
    <s v="2 | Modernization"/>
    <s v="T055"/>
    <d v="2024-03-04T06:31:47"/>
    <x v="7"/>
    <x v="1"/>
  </r>
  <r>
    <s v="Design"/>
    <n v="610825"/>
    <s v=""/>
    <s v="SHREWSBURY- REHABILITATION &amp; BOX WIDENING ON ROUTE 20, FROM ROUTE 9 TO SOUTH STREET"/>
    <s v="3"/>
    <s v="STIP"/>
    <s v=" "/>
    <x v="0"/>
    <x v="0"/>
    <s v="SHREWSBURY"/>
    <s v="Central Mass"/>
    <x v="2"/>
    <s v="Roadway Reconstruction"/>
    <s v="Design"/>
    <s v="25C"/>
    <d v="2026-02-07T00:00:00"/>
    <s v="2026"/>
    <n v="0"/>
    <d v="2026-07-07T00:00:00"/>
    <d v="2026-09-05T00:00:00"/>
    <d v="2029-10-19T00:00:00"/>
    <n v="1200"/>
    <s v="FEDERAL AID"/>
    <s v="FA - Ntl. Hwy Perform. Prgm (NHPP) - NHS"/>
    <s v="NHPP"/>
    <n v="0.8"/>
    <n v="0"/>
    <n v="0"/>
    <n v="32522477.9045"/>
    <n v="0"/>
    <n v="29099059.1778"/>
    <n v="0"/>
    <n v="0"/>
    <n v="0"/>
    <n v="0"/>
    <n v="0"/>
    <n v="8558546.8169999998"/>
    <n v="10270256.180400001"/>
    <n v="10270256.180400001"/>
    <n v="3423418.7267"/>
    <n v="0"/>
    <n v="0"/>
    <s v="    "/>
    <s v="    "/>
    <s v="Yes"/>
    <s v="61.5"/>
    <s v="MassDOT"/>
    <s v="HWY"/>
    <n v="2"/>
    <s v="No"/>
    <s v="Highway | Roadway Reconstruction"/>
    <s v="2 | Modernization"/>
    <s v="T055"/>
    <d v="2024-03-04T06:31:47"/>
    <x v="7"/>
    <x v="0"/>
  </r>
  <r>
    <s v="Construction"/>
    <n v="610826"/>
    <s v="122600"/>
    <s v="STURBRIDGE- BRIDGE REPLACEMENT, S-30-019, CHAMPEAUX ROAD OVER LONG POND"/>
    <s v="3"/>
    <s v="STIP"/>
    <s v=" "/>
    <x v="0"/>
    <x v="0"/>
    <s v="STURBRIDGE"/>
    <s v="Central Mass"/>
    <x v="1"/>
    <s v="Bridge Repair &amp; Replacement"/>
    <s v="Active"/>
    <s v=""/>
    <d v="2023-06-24T00:00:00"/>
    <s v="2023"/>
    <n v="1"/>
    <d v="2023-08-22T00:00:00"/>
    <d v="2023-10-21T00:00:00"/>
    <d v="2025-08-21T00:00:00"/>
    <n v="730"/>
    <s v="100% STATE"/>
    <s v="NFA - Site Specific"/>
    <s v="NFA"/>
    <n v="0"/>
    <n v="0"/>
    <n v="0"/>
    <n v="8006.69"/>
    <n v="7444.4522999999999"/>
    <n v="8006.69"/>
    <n v="2206.8535000000002"/>
    <n v="2206.8535000000002"/>
    <n v="2206.8535000000002"/>
    <n v="5237.5989"/>
    <n v="562.23760000000004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Construction"/>
    <n v="610826"/>
    <s v="122600"/>
    <s v="STURBRIDGE- BRIDGE REPLACEMENT, S-30-019, CHAMPEAUX ROAD OVER LONG POND"/>
    <s v="3"/>
    <s v="STIP"/>
    <s v=" "/>
    <x v="0"/>
    <x v="0"/>
    <s v="STURBRIDGE"/>
    <s v="Central Mass"/>
    <x v="1"/>
    <s v="Bridge Repair &amp; Replacement"/>
    <s v="Active"/>
    <s v=""/>
    <d v="2023-06-24T00:00:00"/>
    <s v="2023"/>
    <n v="1"/>
    <d v="2023-08-22T00:00:00"/>
    <d v="2023-10-21T00:00:00"/>
    <d v="2025-08-21T00:00:00"/>
    <n v="730"/>
    <s v="FEDERAL AID"/>
    <s v="FA - Surface Trans. Block Grant (STBG) - Off System Bridge"/>
    <s v="STBG"/>
    <n v="0.8"/>
    <n v="868545.55"/>
    <n v="868545.55"/>
    <n v="1750349.72"/>
    <n v="1510555.5477"/>
    <n v="1750349.72"/>
    <n v="447793.14649999997"/>
    <n v="1316338.6965000001"/>
    <n v="1316338.6965000001"/>
    <n v="1062762.4010999999"/>
    <n v="239794.17240000001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nstruction"/>
    <n v="610832"/>
    <s v="113932"/>
    <s v="DISTRICT 2- SUBSTRUCTURE REPAIRS AT VARIOUS LOCATIONS"/>
    <s v="2"/>
    <s v="NFA MT"/>
    <s v=" "/>
    <x v="1"/>
    <x v="0"/>
    <s v="DISTRICT2"/>
    <s v="[District 2]"/>
    <x v="30"/>
    <s v=""/>
    <s v="Active"/>
    <s v=""/>
    <d v="2021-01-30T00:00:00"/>
    <s v="2021"/>
    <n v="1"/>
    <d v="2021-03-20T00:00:00"/>
    <d v="2021-05-19T00:00:00"/>
    <d v="2023-09-13T00:00:00"/>
    <n v="907"/>
    <s v="100% STATE"/>
    <s v="NFA - Open Ended"/>
    <s v="NFA"/>
    <n v="0"/>
    <n v="992239.44"/>
    <n v="372971.34"/>
    <n v="190928.56"/>
    <n v="0"/>
    <n v="190928.56"/>
    <n v="190928.56"/>
    <n v="1183168"/>
    <n v="563899.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0833"/>
    <s v="114002"/>
    <s v="DISTRICT 2- BRIDGE DECK WEARING SURFACE REPAIRS AT VARIOUS LOCATIONS"/>
    <s v="2"/>
    <s v="NFA MT"/>
    <s v=" "/>
    <x v="1"/>
    <x v="0"/>
    <s v="DISTRICT2"/>
    <s v="[District 2]"/>
    <x v="36"/>
    <s v=""/>
    <s v="Substantially Complete"/>
    <s v=""/>
    <d v="2021-02-13T00:00:00"/>
    <s v="2021"/>
    <n v="1"/>
    <d v="2021-04-21T00:00:00"/>
    <d v="2021-06-20T00:00:00"/>
    <d v="2023-04-21T00:00:00"/>
    <n v="730"/>
    <s v="100% STATE"/>
    <s v="NFA - Open Ended"/>
    <s v="NFA"/>
    <n v="0"/>
    <n v="1329514.3999999999"/>
    <n v="1370.82"/>
    <n v="36597.01"/>
    <n v="0"/>
    <n v="0"/>
    <n v="0"/>
    <n v="1329514.3999999999"/>
    <n v="1370.8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0835"/>
    <s v="114038"/>
    <s v="DISTRICT 2- NON-ROUTINE AND EMERGENCY STRUCTURAL REPAIRS AT VARIOUS LOCATIONS"/>
    <s v="2"/>
    <s v="FED MT, NFA MT"/>
    <s v=" "/>
    <x v="1"/>
    <x v="1"/>
    <s v="DISTRICT2"/>
    <s v="[District 2]"/>
    <x v="30"/>
    <s v=""/>
    <s v="Substantially Complete"/>
    <s v=""/>
    <d v="2021-02-20T00:00:00"/>
    <s v="2021"/>
    <n v="1"/>
    <d v="2021-05-06T00:00:00"/>
    <d v="2021-07-05T00:00:00"/>
    <d v="2023-05-28T00:00:00"/>
    <n v="752"/>
    <s v="100% STATE"/>
    <s v="NFA - Open Ended"/>
    <s v="NFA"/>
    <n v="0"/>
    <n v="1594159.33"/>
    <n v="0"/>
    <n v="98140.67"/>
    <n v="0"/>
    <n v="0"/>
    <n v="0"/>
    <n v="1594159.33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0836"/>
    <s v="114081"/>
    <s v="DISTRICT 2- BRIDGE DECK REPAIRS AT VARIOUS LOCATIONS"/>
    <s v="2"/>
    <s v="FED MT, NFA MT"/>
    <s v=" "/>
    <x v="1"/>
    <x v="1"/>
    <s v="DISTRICT2"/>
    <s v="[District 2]"/>
    <x v="35"/>
    <s v=""/>
    <s v="Full Beneficial Use"/>
    <s v=""/>
    <d v="2021-02-27T00:00:00"/>
    <s v="2021"/>
    <n v="1"/>
    <d v="2021-04-27T00:00:00"/>
    <d v="2021-06-26T00:00:00"/>
    <d v="2023-04-17T00:00:00"/>
    <n v="720"/>
    <s v="100% STATE"/>
    <s v="NFA - Open Ended"/>
    <s v="NFA"/>
    <n v="0"/>
    <n v="1901053.16"/>
    <n v="1590"/>
    <n v="18.73"/>
    <n v="0"/>
    <n v="0"/>
    <n v="0"/>
    <n v="1901053.16"/>
    <n v="159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0840"/>
    <s v="113525"/>
    <s v="DISTRICT 2- SCHEDULED AND EMERGENCY FACILITY REPAIR AT VARIOUS LOCATIONS"/>
    <s v="2"/>
    <s v="BDBA, FED MT, NFA MT, SC, WT"/>
    <s v=" "/>
    <x v="1"/>
    <x v="1"/>
    <s v="DISTRICT2"/>
    <s v="[District 2]"/>
    <x v="12"/>
    <s v="Facilities"/>
    <s v="Contractor Field Completion"/>
    <s v=""/>
    <d v="2020-11-21T00:00:00"/>
    <s v="2021"/>
    <n v="1"/>
    <d v="2021-01-21T00:00:00"/>
    <d v="2021-03-22T00:00:00"/>
    <d v="2023-01-21T00:00:00"/>
    <n v="730"/>
    <s v="100% STATE"/>
    <s v="NFA - Open Ended"/>
    <s v="NFA"/>
    <n v="0"/>
    <n v="628396.27"/>
    <n v="13626.22"/>
    <n v="6346.68"/>
    <n v="0"/>
    <n v="0"/>
    <n v="0"/>
    <n v="628396.27"/>
    <n v="13626.2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mplete"/>
    <n v="610840"/>
    <s v="113525"/>
    <s v="DISTRICT 2- SCHEDULED AND EMERGENCY FACILITY REPAIR AT VARIOUS LOCATIONS"/>
    <s v="2"/>
    <s v="BDBA, FED MT, NFA MT, SC, WT"/>
    <s v=" "/>
    <x v="1"/>
    <x v="1"/>
    <s v="DISTRICT2"/>
    <s v="[District 2]"/>
    <x v="12"/>
    <s v="Facilities"/>
    <s v="Contractor Field Completion"/>
    <s v=""/>
    <d v="2020-11-21T00:00:00"/>
    <s v="2021"/>
    <n v="1"/>
    <d v="2021-01-21T00:00:00"/>
    <d v="2021-03-22T00:00:00"/>
    <d v="2023-01-21T00:00:00"/>
    <n v="730"/>
    <s v="TURNPIKE WT"/>
    <s v="Tolls - Western Turnpike (WT) - Open Ended"/>
    <s v="NFA"/>
    <n v="0"/>
    <n v="53459.9"/>
    <n v="0"/>
    <n v="0"/>
    <n v="0"/>
    <n v="0"/>
    <n v="0"/>
    <n v="53459.9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mplete"/>
    <n v="610840"/>
    <s v="113525"/>
    <s v="DISTRICT 2- SCHEDULED AND EMERGENCY FACILITY REPAIR AT VARIOUS LOCATIONS"/>
    <s v="2"/>
    <s v="BDBA, FED MT, NFA MT, SC, WT"/>
    <s v=" "/>
    <x v="1"/>
    <x v="1"/>
    <s v="DISTRICT2"/>
    <s v="[District 2]"/>
    <x v="12"/>
    <s v="Facilities"/>
    <s v="Contractor Field Completion"/>
    <s v=""/>
    <d v="2020-11-21T00:00:00"/>
    <s v="2021"/>
    <n v="1"/>
    <d v="2021-01-21T00:00:00"/>
    <d v="2021-03-22T00:00:00"/>
    <d v="2023-01-21T00:00:00"/>
    <n v="730"/>
    <s v="Undetermined"/>
    <s v="Undetermined"/>
    <s v=""/>
    <n v="0"/>
    <n v="0"/>
    <n v="0"/>
    <n v="750.1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0841"/>
    <s v="116286"/>
    <s v="DISTRICT 2- IMPACT ATTENUATOR REPAIR (CRASH CUSHIONS) AT VARIOUS LOCATIONS"/>
    <s v="2"/>
    <s v="BDBA, NFA MT, SC"/>
    <s v=" "/>
    <x v="1"/>
    <x v="0"/>
    <s v="DISTRICT2"/>
    <s v="[District 2]"/>
    <x v="39"/>
    <s v="Intersection &amp; Safety"/>
    <s v="Active"/>
    <s v=""/>
    <d v="2021-09-11T00:00:00"/>
    <s v="2021"/>
    <n v="1"/>
    <d v="2021-11-04T00:00:00"/>
    <d v="2022-01-03T00:00:00"/>
    <d v="2024-03-02T00:00:00"/>
    <n v="849"/>
    <s v="100% STATE"/>
    <s v="NFA - Open Ended"/>
    <s v="NFA"/>
    <n v="0"/>
    <n v="37340.800000000003"/>
    <n v="6132.6"/>
    <n v="284464.19"/>
    <n v="40000"/>
    <n v="40000"/>
    <n v="40000"/>
    <n v="77340.800000000003"/>
    <n v="46132.6"/>
    <n v="0"/>
    <n v="0"/>
    <n v="0"/>
    <n v="0"/>
    <n v="0"/>
    <n v="244464.19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0843"/>
    <s v="112790"/>
    <s v="BOSTON- MILTON- BRIDGE MAINTENANCE, B-16-265, B-16-270 &amp; B-16-252 &amp; RELATED RESURFACING WORK"/>
    <s v="6"/>
    <s v="STIP-AI"/>
    <s v=" "/>
    <x v="0"/>
    <x v="0"/>
    <s v="BOSTON - MILTON"/>
    <s v="Boston Region"/>
    <x v="30"/>
    <s v=""/>
    <s v="Active"/>
    <s v=""/>
    <d v="2020-09-05T00:00:00"/>
    <s v="2020"/>
    <n v="1"/>
    <d v="2020-12-14T00:00:00"/>
    <d v="2021-02-12T00:00:00"/>
    <d v="2024-03-29T00:00:00"/>
    <n v="1201"/>
    <s v="100% STATE"/>
    <s v="NFA - Site Specific"/>
    <s v="NFA"/>
    <n v="0"/>
    <n v="57790.8"/>
    <n v="0"/>
    <n v="188526.2"/>
    <n v="91551.214800000002"/>
    <n v="91551.214800000002"/>
    <n v="53300.535199999998"/>
    <n v="111091.3352"/>
    <n v="53300.535199999998"/>
    <n v="38250.679600000003"/>
    <n v="0"/>
    <n v="0"/>
    <n v="0"/>
    <n v="0"/>
    <n v="96974.985199999996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1"/>
  </r>
  <r>
    <s v="Construction"/>
    <n v="610843"/>
    <s v="112790"/>
    <s v="BOSTON- MILTON- BRIDGE MAINTENANCE, B-16-265, B-16-270 &amp; B-16-252 &amp; RELATED RESURFACING WORK"/>
    <s v="6"/>
    <s v="STIP-AI"/>
    <s v=" "/>
    <x v="0"/>
    <x v="0"/>
    <s v="BOSTON - MILTON"/>
    <s v="Boston Region"/>
    <x v="30"/>
    <s v=""/>
    <s v="Active"/>
    <s v=""/>
    <d v="2020-09-05T00:00:00"/>
    <s v="2020"/>
    <n v="1"/>
    <d v="2020-12-14T00:00:00"/>
    <d v="2021-02-12T00:00:00"/>
    <d v="2024-03-29T00:00:00"/>
    <n v="1201"/>
    <s v="FEDERAL AID"/>
    <s v="FA - Hwy Infrast. Prgm (HIP) - Non-Interstate"/>
    <s v="HIP"/>
    <n v="0.8"/>
    <n v="6994997.8899999997"/>
    <n v="2491775.65"/>
    <n v="200008.06"/>
    <n v="386657.31599999999"/>
    <n v="386657.31599999999"/>
    <n v="225109.43119999999"/>
    <n v="7220107.3212000001"/>
    <n v="2716885.0811999999"/>
    <n v="161547.8848"/>
    <n v="0"/>
    <n v="0"/>
    <n v="0"/>
    <n v="0"/>
    <n v="-186649.25599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Construction"/>
    <n v="610843"/>
    <s v="112790"/>
    <s v="BOSTON- MILTON- BRIDGE MAINTENANCE, B-16-265, B-16-270 &amp; B-16-252 &amp; RELATED RESURFACING WORK"/>
    <s v="6"/>
    <s v="STIP-AI"/>
    <s v=" "/>
    <x v="0"/>
    <x v="0"/>
    <s v="BOSTON - MILTON"/>
    <s v="Boston Region"/>
    <x v="30"/>
    <s v=""/>
    <s v="Active"/>
    <s v=""/>
    <d v="2020-09-05T00:00:00"/>
    <s v="2020"/>
    <n v="1"/>
    <d v="2020-12-14T00:00:00"/>
    <d v="2021-02-12T00:00:00"/>
    <d v="2024-03-29T00:00:00"/>
    <n v="1201"/>
    <s v="FEDERAL AID"/>
    <s v="FA - Hwy Infrast. Prgm (HIPBR) - Bridge"/>
    <s v="HIP"/>
    <n v="0.8"/>
    <n v="1939496.42"/>
    <n v="797290.93"/>
    <n v="3158696.78"/>
    <n v="1436554.0992000001"/>
    <n v="1436554.0992000001"/>
    <n v="836352.66359999997"/>
    <n v="2775849.0836"/>
    <n v="1633643.5936"/>
    <n v="600201.43559999997"/>
    <n v="0"/>
    <n v="0"/>
    <n v="0"/>
    <n v="0"/>
    <n v="1722142.6808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Complete"/>
    <n v="610844"/>
    <s v="114573"/>
    <s v="DISTRICT 1- SCHEDULED AND EMERENCY CLEANING OF DRAINAGE STRUCTURE AND PIPES AT VARIOUS LOCATIONS."/>
    <s v="1"/>
    <s v="BDBA, NFA MT, SC, WT"/>
    <s v=" "/>
    <x v="1"/>
    <x v="0"/>
    <s v="DISTRICT1"/>
    <s v="[District 1]"/>
    <x v="40"/>
    <s v="Maintenance"/>
    <s v="Substantially Complete"/>
    <s v=""/>
    <d v="2021-05-15T00:00:00"/>
    <s v="2021"/>
    <n v="1"/>
    <d v="2021-07-01T00:00:00"/>
    <d v="2021-08-30T00:00:00"/>
    <d v="2023-12-30T00:00:00"/>
    <n v="912"/>
    <s v="100% STATE"/>
    <s v="NFA - Open Ended"/>
    <s v="NFA"/>
    <n v="0"/>
    <n v="246421.3"/>
    <n v="98196"/>
    <n v="4618.13"/>
    <n v="0"/>
    <n v="4618.13"/>
    <n v="4618.13"/>
    <n v="251039.43"/>
    <n v="102814.1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mplete"/>
    <n v="610844"/>
    <s v="114573"/>
    <s v="DISTRICT 1- SCHEDULED AND EMERENCY CLEANING OF DRAINAGE STRUCTURE AND PIPES AT VARIOUS LOCATIONS."/>
    <s v="1"/>
    <s v="BDBA, NFA MT, SC, WT"/>
    <s v=" "/>
    <x v="1"/>
    <x v="0"/>
    <s v="DISTRICT1"/>
    <s v="[District 1]"/>
    <x v="40"/>
    <s v="Maintenance"/>
    <s v="Substantially Complete"/>
    <s v=""/>
    <d v="2021-05-15T00:00:00"/>
    <s v="2021"/>
    <n v="1"/>
    <d v="2021-07-01T00:00:00"/>
    <d v="2021-08-30T00:00:00"/>
    <d v="2023-12-30T00:00:00"/>
    <n v="912"/>
    <s v="TURNPIKE WT"/>
    <s v="Tolls - Western Turnpike (WT) - Open Ended"/>
    <s v="NFA"/>
    <n v="0"/>
    <n v="0"/>
    <n v="0"/>
    <n v="2350"/>
    <n v="0"/>
    <n v="2350"/>
    <n v="2350"/>
    <n v="2350"/>
    <n v="235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mplete"/>
    <n v="610848"/>
    <s v="113971"/>
    <s v="DISTRICT 5- SCHEDULED AND EMERGENCY TREE TRIMMING, REMOVAL, AND SIGHT DISTANCE CLEARING AT VARIOUS LOCATIONS (AREAS A,B, &amp; C) "/>
    <s v="5"/>
    <s v="BDBA, FED MT, NFA MT, SC"/>
    <s v=" "/>
    <x v="1"/>
    <x v="1"/>
    <s v="DISTRICT5"/>
    <s v="[District 5]"/>
    <x v="41"/>
    <s v=""/>
    <s v="Contractor Field Completion"/>
    <s v=""/>
    <d v="2021-02-06T00:00:00"/>
    <s v="2021"/>
    <n v="1"/>
    <d v="2021-04-15T00:00:00"/>
    <d v="2021-06-14T00:00:00"/>
    <d v="2023-04-15T00:00:00"/>
    <n v="730"/>
    <s v="100% STATE"/>
    <s v="NFA - Open Ended"/>
    <s v="NFA"/>
    <n v="0"/>
    <n v="1022785.49"/>
    <n v="11916.46"/>
    <n v="167268.38"/>
    <n v="0"/>
    <n v="0"/>
    <n v="0"/>
    <n v="1022785.49"/>
    <n v="11916.4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10850"/>
    <s v="113846"/>
    <s v="DISTRICT 5- PAVEMENT REPAIRS AND IMPROVEMENTS AT VARIOUS LOCATIONS IN AREA D (BARNSTABLE COUNTY)  "/>
    <s v="5"/>
    <s v="BDBA, FED MT, NFA MT, SC"/>
    <s v=" "/>
    <x v="1"/>
    <x v="1"/>
    <s v="DISTRICT5"/>
    <s v="[District 5]"/>
    <x v="18"/>
    <s v="Roadway Resurfacing"/>
    <s v="Final"/>
    <s v=""/>
    <d v="2021-01-16T00:00:00"/>
    <s v="2021"/>
    <n v="1"/>
    <d v="2021-03-17T00:00:00"/>
    <d v="2021-05-16T00:00:00"/>
    <d v="2023-03-17T00:00:00"/>
    <n v="730"/>
    <s v="100% STATE"/>
    <s v="NFA - Open Ended"/>
    <s v="NFA"/>
    <n v="0"/>
    <n v="965205.45"/>
    <n v="71.55"/>
    <n v="862.55"/>
    <n v="0"/>
    <n v="0"/>
    <n v="0"/>
    <n v="965205.45"/>
    <n v="71.5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Complete"/>
    <n v="610851"/>
    <s v="114283"/>
    <s v="DISTRICT 5- HIGHWAY SWEEPING AT VARIOUS LOCATIONS "/>
    <s v="5"/>
    <s v="BDBA, NFA MT, SC"/>
    <s v=" "/>
    <x v="1"/>
    <x v="0"/>
    <s v="DISTRICT5"/>
    <s v="[District 5]"/>
    <x v="42"/>
    <s v="Other"/>
    <s v="Substantially Complete"/>
    <s v=""/>
    <d v="2021-04-03T00:00:00"/>
    <s v="2021"/>
    <n v="1"/>
    <d v="2021-05-25T00:00:00"/>
    <d v="2021-07-24T00:00:00"/>
    <d v="2023-05-25T00:00:00"/>
    <n v="730"/>
    <s v="100% STATE"/>
    <s v="NFA - Open Ended"/>
    <s v="NFA"/>
    <n v="0"/>
    <n v="1260560.8799999999"/>
    <n v="12833.1"/>
    <n v="274316.12"/>
    <n v="0"/>
    <n v="0"/>
    <n v="0"/>
    <n v="1260560.8799999999"/>
    <n v="12833.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0853"/>
    <s v="114720"/>
    <s v="DISTRICT 5- SCHEDULED AND EMERGENCY DRAINAGE REPAIRS AND IMPROVEMENTS AT VARIOUS LOCATIONS (INCLUDING MARTHA'S VINEYARD) "/>
    <s v="5"/>
    <s v="BDBA, NFA MT, SC"/>
    <s v=" "/>
    <x v="1"/>
    <x v="0"/>
    <s v="DISTRICT5"/>
    <s v="[District 5]"/>
    <x v="23"/>
    <s v=""/>
    <s v="Active"/>
    <s v=""/>
    <d v="2021-06-05T00:00:00"/>
    <s v="2021"/>
    <n v="1"/>
    <d v="2021-07-22T00:00:00"/>
    <d v="2021-09-20T00:00:00"/>
    <d v="2023-11-30T00:00:00"/>
    <n v="861"/>
    <s v="100% STATE"/>
    <s v="NFA - Open Ended"/>
    <s v="NFA"/>
    <n v="0"/>
    <n v="2517296.88"/>
    <n v="171771.98"/>
    <n v="59547.72"/>
    <n v="0"/>
    <n v="59547.72"/>
    <n v="59547.72"/>
    <n v="2576844.6"/>
    <n v="231319.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10854"/>
    <s v="114721"/>
    <s v="DISTRICT 5- APPLICATION OF REFLECTORIZED PAVEMENT MARKINGS AT VARIOUS LOCATIONS (INCLUDING MARTHA'S VINEYARD)"/>
    <s v="5"/>
    <s v="NFA MT, SC"/>
    <s v=" "/>
    <x v="1"/>
    <x v="0"/>
    <s v="DISTRICT5"/>
    <s v="[District 5]"/>
    <x v="34"/>
    <s v="Maintenance"/>
    <s v="Contractor Field Completion"/>
    <s v=""/>
    <d v="2021-06-05T00:00:00"/>
    <s v="2021"/>
    <n v="1"/>
    <d v="2021-07-30T00:00:00"/>
    <d v="2021-09-28T00:00:00"/>
    <d v="2023-07-30T00:00:00"/>
    <n v="730"/>
    <s v="100% STATE"/>
    <s v="NFA - Open Ended"/>
    <s v="NFA"/>
    <n v="0"/>
    <n v="2226586.0699999998"/>
    <n v="144170.41"/>
    <n v="646.42999999999995"/>
    <n v="0"/>
    <n v="0"/>
    <n v="0"/>
    <n v="2226586.0699999998"/>
    <n v="144170.4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0855"/>
    <s v="114285"/>
    <s v="DISTRICT 5- SCHEDULED AND EMERGENCY FABRICATION AND INSTALLATION OF OVERHEAD AND GROUND MOUNTED GUIDE SIGNS AT VARIOUS LOCATIONS (INCLUDING MARTHA'S VINEYARD)"/>
    <s v="5"/>
    <s v="FED MT, NFA MT, SC"/>
    <s v=" "/>
    <x v="1"/>
    <x v="1"/>
    <s v="DISTRICT5"/>
    <s v="[District 5]"/>
    <x v="38"/>
    <s v="Signs &amp; Lighting"/>
    <s v="Active"/>
    <s v=""/>
    <d v="2021-04-03T00:00:00"/>
    <s v="2021"/>
    <n v="1"/>
    <d v="2021-05-17T00:00:00"/>
    <d v="2021-07-16T00:00:00"/>
    <d v="2023-05-17T00:00:00"/>
    <n v="730"/>
    <s v="100% STATE"/>
    <s v="NFA - Open Ended"/>
    <s v="NFA"/>
    <n v="0"/>
    <n v="376309.43"/>
    <n v="0"/>
    <n v="0"/>
    <n v="9675.48"/>
    <n v="9675.48"/>
    <n v="9675.48"/>
    <n v="385984.91"/>
    <n v="9675.48"/>
    <n v="0"/>
    <n v="0"/>
    <n v="0"/>
    <n v="0"/>
    <n v="0"/>
    <n v="-9675.48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mplete"/>
    <n v="610856"/>
    <s v="114575"/>
    <s v="DISTRICT 5- SCHEDULED &amp; EMERGENCY GUARDRAIL AND CABLE BARRIER REPAIRS AT VARIOUS LOCATIONS"/>
    <s v="5"/>
    <s v="BDBA, FED MT, NFA MT, SC"/>
    <s v=" "/>
    <x v="1"/>
    <x v="1"/>
    <s v="DISTRICT5"/>
    <s v="[District 5]"/>
    <x v="33"/>
    <s v="Guardrail"/>
    <s v="Substantially Complete"/>
    <s v=""/>
    <d v="2021-05-15T00:00:00"/>
    <s v="2021"/>
    <n v="1"/>
    <d v="2021-07-01T00:00:00"/>
    <d v="2021-08-30T00:00:00"/>
    <d v="2023-07-01T00:00:00"/>
    <n v="730"/>
    <s v="100% STATE"/>
    <s v="NFA - Open Ended"/>
    <s v="NFA"/>
    <n v="0"/>
    <n v="1808125.16"/>
    <n v="24554.09"/>
    <n v="8539.84"/>
    <n v="0"/>
    <n v="0"/>
    <n v="0"/>
    <n v="1808125.16"/>
    <n v="24554.0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10858"/>
    <s v="114658"/>
    <s v="DISTRICT 1- DISTRICT 2- RESURFACING AND HIGH FRICTION SURFACE TREATMENT AND RELATED WORK AT MULTIPLE LOCATIONS"/>
    <s v="2"/>
    <s v="STIP-AI"/>
    <s v=" "/>
    <x v="0"/>
    <x v="0"/>
    <s v="DISTRICT1 - DISTRICT2"/>
    <s v="[District 2]"/>
    <x v="27"/>
    <s v="Intersection &amp; Safety"/>
    <s v="Substantially Complete"/>
    <s v=""/>
    <d v="2021-05-29T00:00:00"/>
    <s v="2021"/>
    <n v="1"/>
    <d v="2021-08-12T00:00:00"/>
    <d v="2021-10-11T00:00:00"/>
    <d v="2022-08-12T00:00:00"/>
    <n v="365"/>
    <s v="FEDERAL AID"/>
    <s v="FA - Hwy Safety Improvement Prgm (HSIP)"/>
    <s v="HSIP"/>
    <n v="0.9"/>
    <n v="1888847.64"/>
    <n v="8830.5"/>
    <n v="999381.95"/>
    <n v="0"/>
    <n v="0"/>
    <n v="0"/>
    <n v="1888847.64"/>
    <n v="8830.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Complete"/>
    <n v="610858"/>
    <s v="114658"/>
    <s v="DISTRICT 1- DISTRICT 2- RESURFACING AND HIGH FRICTION SURFACE TREATMENT AND RELATED WORK AT MULTIPLE LOCATIONS"/>
    <s v="2"/>
    <s v="STIP-AI"/>
    <s v=" "/>
    <x v="0"/>
    <x v="0"/>
    <s v="DISTRICT1 - DISTRICT2"/>
    <s v="[District 2]"/>
    <x v="27"/>
    <s v="Intersection &amp; Safety"/>
    <s v="Substantially Complete"/>
    <s v=""/>
    <d v="2021-05-29T00:00:00"/>
    <s v="2021"/>
    <n v="1"/>
    <d v="2021-08-12T00:00:00"/>
    <d v="2021-10-11T00:00:00"/>
    <d v="2022-08-12T00:00:00"/>
    <n v="365"/>
    <s v="100% STATE"/>
    <s v="NFA - Site Specific"/>
    <s v="NFA"/>
    <n v="0"/>
    <n v="1279.5"/>
    <n v="0"/>
    <n v="43162.75"/>
    <n v="0"/>
    <n v="0"/>
    <n v="0"/>
    <n v="1279.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10859"/>
    <s v="113740"/>
    <s v="DISTRICT 3- SCHEDULED AND EMERGENCY HMA PAVEMENT AND BERM REPAIRS AT VARIOUS LOCATIONS"/>
    <s v="3"/>
    <s v="FED MT, NFA MT, WT"/>
    <s v=" "/>
    <x v="1"/>
    <x v="1"/>
    <s v="DISTRICT3"/>
    <s v="[District 3]"/>
    <x v="22"/>
    <s v=""/>
    <s v="Active"/>
    <s v=""/>
    <d v="2021-01-02T00:00:00"/>
    <s v="2021"/>
    <n v="1"/>
    <d v="2021-03-09T00:00:00"/>
    <d v="2021-05-08T00:00:00"/>
    <d v="2023-05-31T00:00:00"/>
    <n v="813"/>
    <s v="100% STATE"/>
    <s v="NFA - Open Ended"/>
    <s v="NFA"/>
    <n v="0"/>
    <n v="3910512.69"/>
    <n v="110229.86"/>
    <n v="145.71"/>
    <n v="0"/>
    <n v="0"/>
    <n v="0"/>
    <n v="3910512.69"/>
    <n v="110229.8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0859"/>
    <s v="113740"/>
    <s v="DISTRICT 3- SCHEDULED AND EMERGENCY HMA PAVEMENT AND BERM REPAIRS AT VARIOUS LOCATIONS"/>
    <s v="3"/>
    <s v="FED MT, NFA MT, WT"/>
    <s v=" "/>
    <x v="1"/>
    <x v="1"/>
    <s v="DISTRICT3"/>
    <s v="[District 3]"/>
    <x v="22"/>
    <s v=""/>
    <s v="Active"/>
    <s v=""/>
    <d v="2021-01-02T00:00:00"/>
    <s v="2021"/>
    <n v="1"/>
    <d v="2021-03-09T00:00:00"/>
    <d v="2021-05-08T00:00:00"/>
    <d v="2023-05-31T00:00:00"/>
    <n v="813"/>
    <s v="TURNPIKE WT"/>
    <s v="Tolls - Western Turnpike (WT) - Open Ended"/>
    <s v="NFA"/>
    <n v="0"/>
    <n v="964510.13"/>
    <n v="40782.94"/>
    <n v="1214.8699999999999"/>
    <n v="0"/>
    <n v="0"/>
    <n v="0"/>
    <n v="964510.13"/>
    <n v="40782.9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0860"/>
    <s v="114624"/>
    <s v="DISTRICT 3- DEPLOYMENT OF TEMPORARY TRAFFIC CONTROL AT VARIOUS LOCATIONS"/>
    <s v="3"/>
    <s v="NFA MT, SC"/>
    <s v=" "/>
    <x v="1"/>
    <x v="0"/>
    <s v="DISTRICT3"/>
    <s v="[District 3]"/>
    <x v="29"/>
    <s v=""/>
    <s v="Active"/>
    <s v=""/>
    <d v="2021-05-22T00:00:00"/>
    <s v="2021"/>
    <n v="1"/>
    <d v="2021-07-07T00:00:00"/>
    <d v="2021-09-05T00:00:00"/>
    <d v="2023-07-07T00:00:00"/>
    <n v="730"/>
    <s v="100% STATE"/>
    <s v="NFA - Open Ended"/>
    <s v="NFA"/>
    <n v="0"/>
    <n v="139313.01999999999"/>
    <n v="21252.75"/>
    <n v="97843.38"/>
    <n v="0"/>
    <n v="0"/>
    <n v="0"/>
    <n v="139313.01999999999"/>
    <n v="21252.7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0860"/>
    <s v="114624"/>
    <s v="DISTRICT 3- DEPLOYMENT OF TEMPORARY TRAFFIC CONTROL AT VARIOUS LOCATIONS"/>
    <s v="3"/>
    <s v="NFA MT, SC"/>
    <s v=" "/>
    <x v="1"/>
    <x v="0"/>
    <s v="DISTRICT3"/>
    <s v="[District 3]"/>
    <x v="29"/>
    <s v=""/>
    <s v="Active"/>
    <s v=""/>
    <d v="2021-05-22T00:00:00"/>
    <s v="2021"/>
    <n v="1"/>
    <d v="2021-07-07T00:00:00"/>
    <d v="2021-09-05T00:00:00"/>
    <d v="2023-07-07T00:00:00"/>
    <n v="730"/>
    <s v="TURNPIKE WT"/>
    <s v="Tolls - Western Turnpike (WT) - Open Ended"/>
    <s v="NFA"/>
    <n v="0"/>
    <n v="291921.73"/>
    <n v="3070.04"/>
    <n v="40984.32"/>
    <n v="0"/>
    <n v="0"/>
    <n v="0"/>
    <n v="291921.73"/>
    <n v="3070.0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mplete"/>
    <n v="610861"/>
    <s v="114660"/>
    <s v="DISTRICT 3- SCHEDULED AND EMERGENCY FACILITY REPAIR AT VARIOUS LOCATIONS"/>
    <s v="3"/>
    <s v="BDBA, NFA MT, SC, WT"/>
    <s v=" "/>
    <x v="1"/>
    <x v="0"/>
    <s v="DISTRICT3"/>
    <s v="[District 3]"/>
    <x v="12"/>
    <s v="Facilities"/>
    <s v="Substantially Complete"/>
    <s v=""/>
    <d v="2021-05-29T00:00:00"/>
    <s v="2021"/>
    <n v="1"/>
    <d v="2021-07-12T00:00:00"/>
    <d v="2021-09-10T00:00:00"/>
    <d v="2023-07-12T00:00:00"/>
    <n v="730"/>
    <s v="100% STATE"/>
    <s v="NFA - Open Ended"/>
    <s v="NFA"/>
    <n v="0"/>
    <n v="1286755.94"/>
    <n v="84268.45"/>
    <n v="28.81"/>
    <n v="0"/>
    <n v="0"/>
    <n v="0"/>
    <n v="1286755.94"/>
    <n v="84268.4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mplete"/>
    <n v="610861"/>
    <s v="114660"/>
    <s v="DISTRICT 3- SCHEDULED AND EMERGENCY FACILITY REPAIR AT VARIOUS LOCATIONS"/>
    <s v="3"/>
    <s v="BDBA, NFA MT, SC, WT"/>
    <s v=" "/>
    <x v="1"/>
    <x v="0"/>
    <s v="DISTRICT3"/>
    <s v="[District 3]"/>
    <x v="12"/>
    <s v="Facilities"/>
    <s v="Substantially Complete"/>
    <s v=""/>
    <d v="2021-05-29T00:00:00"/>
    <s v="2021"/>
    <n v="1"/>
    <d v="2021-07-12T00:00:00"/>
    <d v="2021-09-10T00:00:00"/>
    <d v="2023-07-12T00:00:00"/>
    <n v="730"/>
    <s v="TURNPIKE WT"/>
    <s v="Tolls - Western Turnpike (WT) - Open Ended"/>
    <s v="NFA"/>
    <n v="0"/>
    <n v="163710.29999999999"/>
    <n v="2453.79"/>
    <n v="13069.7"/>
    <n v="0"/>
    <n v="0"/>
    <n v="0"/>
    <n v="163710.29999999999"/>
    <n v="2453.7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0862"/>
    <s v="115832"/>
    <s v="DISTRICT 3- VEGETATION MANAGEMENT (MECHANICAL) AT VARIOUS LOCATIONS"/>
    <s v="3"/>
    <s v="BDBA, NFA MT, SC, WT"/>
    <s v=" "/>
    <x v="1"/>
    <x v="0"/>
    <s v="DISTRICT3"/>
    <s v="[District 3]"/>
    <x v="43"/>
    <s v="Maintenance"/>
    <s v="Active"/>
    <s v=""/>
    <d v="2021-08-07T00:00:00"/>
    <s v="2021"/>
    <n v="1"/>
    <d v="2021-10-07T00:00:00"/>
    <d v="2021-12-06T00:00:00"/>
    <d v="2023-10-07T00:00:00"/>
    <n v="730"/>
    <s v="100% STATE"/>
    <s v="NFA - Open Ended"/>
    <s v="NFA"/>
    <n v="0"/>
    <n v="1807497.29"/>
    <n v="521250.69"/>
    <n v="138616.41"/>
    <n v="0"/>
    <n v="138616.41"/>
    <n v="138616.41"/>
    <n v="1946113.7"/>
    <n v="659867.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0862"/>
    <s v="115832"/>
    <s v="DISTRICT 3- VEGETATION MANAGEMENT (MECHANICAL) AT VARIOUS LOCATIONS"/>
    <s v="3"/>
    <s v="BDBA, NFA MT, SC, WT"/>
    <s v=" "/>
    <x v="1"/>
    <x v="0"/>
    <s v="DISTRICT3"/>
    <s v="[District 3]"/>
    <x v="43"/>
    <s v="Maintenance"/>
    <s v="Active"/>
    <s v=""/>
    <d v="2021-08-07T00:00:00"/>
    <s v="2021"/>
    <n v="1"/>
    <d v="2021-10-07T00:00:00"/>
    <d v="2021-12-06T00:00:00"/>
    <d v="2023-10-07T00:00:00"/>
    <n v="730"/>
    <s v="TURNPIKE WT"/>
    <s v="Tolls - Western Turnpike (WT) - Open Ended"/>
    <s v="NFA"/>
    <n v="0"/>
    <n v="150.06"/>
    <n v="70"/>
    <n v="0"/>
    <n v="0"/>
    <n v="0"/>
    <n v="0"/>
    <n v="150.06"/>
    <n v="7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0863"/>
    <s v="115500"/>
    <s v="DISTRICT 3- SCHEDULED AND EMERGENCY TREE TRIMMING, REMOVAL AND SIGHT DISTANCE CLEARING AT VARIOUS LOCATIONS"/>
    <s v="3"/>
    <s v="BDBA, NFA MT, SC"/>
    <s v=" "/>
    <x v="1"/>
    <x v="0"/>
    <s v="DISTRICT3"/>
    <s v="[District 3]"/>
    <x v="41"/>
    <s v=""/>
    <s v="Active"/>
    <s v=""/>
    <d v="2021-07-24T00:00:00"/>
    <s v="2021"/>
    <n v="1"/>
    <d v="2021-09-16T00:00:00"/>
    <d v="2021-11-15T00:00:00"/>
    <d v="2024-03-30T00:00:00"/>
    <n v="926"/>
    <s v="100% STATE"/>
    <s v="NFA - Open Ended"/>
    <s v="NFA"/>
    <n v="0"/>
    <n v="2362528.17"/>
    <n v="262650.06"/>
    <n v="167.68"/>
    <n v="0"/>
    <n v="167.68"/>
    <n v="167.68"/>
    <n v="2362695.85"/>
    <n v="262817.7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0863"/>
    <s v="115500"/>
    <s v="DISTRICT 3- SCHEDULED AND EMERGENCY TREE TRIMMING, REMOVAL AND SIGHT DISTANCE CLEARING AT VARIOUS LOCATIONS"/>
    <s v="3"/>
    <s v="BDBA, NFA MT, SC"/>
    <s v=" "/>
    <x v="1"/>
    <x v="0"/>
    <s v="DISTRICT3"/>
    <s v="[District 3]"/>
    <x v="41"/>
    <s v=""/>
    <s v="Active"/>
    <s v=""/>
    <d v="2021-07-24T00:00:00"/>
    <s v="2021"/>
    <n v="1"/>
    <d v="2021-09-16T00:00:00"/>
    <d v="2021-11-15T00:00:00"/>
    <d v="2024-03-30T00:00:00"/>
    <n v="926"/>
    <s v="TURNPIKE WT"/>
    <s v="Tolls - Western Turnpike (WT) - Open Ended"/>
    <s v="NFA"/>
    <n v="0"/>
    <n v="165926.01"/>
    <n v="3590"/>
    <n v="47594.59"/>
    <n v="0"/>
    <n v="47594.59"/>
    <n v="47594.59"/>
    <n v="213520.6"/>
    <n v="51184.5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0864"/>
    <s v="116761"/>
    <s v="DISTRICT 3- SCHEDULED AND EMERGENCY FIRE SAFETY INSPECTION, TESTING AND REPAIRS AT VARIOUS LOCATIONS"/>
    <s v="3"/>
    <s v="BDBA, NFA MT, WT"/>
    <s v=" "/>
    <x v="1"/>
    <x v="0"/>
    <s v="DISTRICT3"/>
    <s v="[District 3]"/>
    <x v="12"/>
    <s v="Facilities"/>
    <s v="Active"/>
    <s v=""/>
    <d v="2021-11-13T00:00:00"/>
    <s v="2022"/>
    <n v="1"/>
    <d v="2022-02-01T00:00:00"/>
    <d v="2022-04-02T00:00:00"/>
    <d v="2024-02-01T00:00:00"/>
    <n v="730"/>
    <s v="100% STATE"/>
    <s v="NFA - Open Ended"/>
    <s v="NFA"/>
    <n v="0"/>
    <n v="12480"/>
    <n v="5800"/>
    <n v="24920"/>
    <n v="0"/>
    <n v="24920"/>
    <n v="24920"/>
    <n v="37400"/>
    <n v="3072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0864"/>
    <s v="116761"/>
    <s v="DISTRICT 3- SCHEDULED AND EMERGENCY FIRE SAFETY INSPECTION, TESTING AND REPAIRS AT VARIOUS LOCATIONS"/>
    <s v="3"/>
    <s v="BDBA, NFA MT, WT"/>
    <s v=" "/>
    <x v="1"/>
    <x v="0"/>
    <s v="DISTRICT3"/>
    <s v="[District 3]"/>
    <x v="12"/>
    <s v="Facilities"/>
    <s v="Active"/>
    <s v=""/>
    <d v="2021-11-13T00:00:00"/>
    <s v="2022"/>
    <n v="1"/>
    <d v="2022-02-01T00:00:00"/>
    <d v="2022-04-02T00:00:00"/>
    <d v="2024-02-01T00:00:00"/>
    <n v="730"/>
    <s v="TURNPIKE WT"/>
    <s v="Tolls - Western Turnpike (WT) - Open Ended"/>
    <s v="NFA"/>
    <n v="0"/>
    <n v="56673.9"/>
    <n v="30253.9"/>
    <n v="85826.1"/>
    <n v="0"/>
    <n v="85826.1"/>
    <n v="85826.1"/>
    <n v="142500"/>
    <n v="11608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0865"/>
    <s v="114661"/>
    <s v="DISTRICT 3- DEPLOYMENT OF TEMPORARY TRAFFIC CONTROL AT VARIOUS LOCATIONS"/>
    <s v="3"/>
    <s v="NFA MT, SC, WT"/>
    <s v=" "/>
    <x v="1"/>
    <x v="0"/>
    <s v="DISTRICT3"/>
    <s v="[District 3]"/>
    <x v="29"/>
    <s v=""/>
    <s v="Active"/>
    <s v=""/>
    <d v="2021-05-29T00:00:00"/>
    <s v="2021"/>
    <n v="1"/>
    <d v="2021-08-03T00:00:00"/>
    <d v="2021-10-02T00:00:00"/>
    <d v="2023-08-03T00:00:00"/>
    <n v="730"/>
    <s v="100% STATE"/>
    <s v="NFA - Open Ended"/>
    <s v="NFA"/>
    <n v="0"/>
    <n v="403744"/>
    <n v="78520"/>
    <n v="2481.1"/>
    <n v="0"/>
    <n v="0"/>
    <n v="0"/>
    <n v="403744"/>
    <n v="7852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0865"/>
    <s v="114661"/>
    <s v="DISTRICT 3- DEPLOYMENT OF TEMPORARY TRAFFIC CONTROL AT VARIOUS LOCATIONS"/>
    <s v="3"/>
    <s v="NFA MT, SC, WT"/>
    <s v=" "/>
    <x v="1"/>
    <x v="0"/>
    <s v="DISTRICT3"/>
    <s v="[District 3]"/>
    <x v="29"/>
    <s v=""/>
    <s v="Active"/>
    <s v=""/>
    <d v="2021-05-29T00:00:00"/>
    <s v="2021"/>
    <n v="1"/>
    <d v="2021-08-03T00:00:00"/>
    <d v="2021-10-02T00:00:00"/>
    <d v="2023-08-03T00:00:00"/>
    <n v="730"/>
    <s v="TURNPIKE WT"/>
    <s v="Tolls - Western Turnpike (WT) - Open Ended"/>
    <s v="NFA"/>
    <n v="0"/>
    <n v="115002"/>
    <n v="20600"/>
    <n v="0.45"/>
    <n v="0"/>
    <n v="0"/>
    <n v="0"/>
    <n v="115002"/>
    <n v="2060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Design"/>
    <n v="610869"/>
    <s v=""/>
    <s v="NATICK- PEDESTRIAN/BIKE BRIDGE SUPERSTRUCTURE REPLACEMENT, N-03-007, SPRING STREET OVER THE MBTA"/>
    <s v="3"/>
    <s v="NFA MT"/>
    <s v=" "/>
    <x v="1"/>
    <x v="0"/>
    <s v="NATICK"/>
    <s v="Boston Region"/>
    <x v="1"/>
    <s v="Bridge Repair &amp; Replacement"/>
    <s v="Design"/>
    <s v="25C"/>
    <d v="2024-08-17T00:00:00"/>
    <s v="2024"/>
    <n v="0"/>
    <d v="2025-01-14T00:00:00"/>
    <d v="2025-03-15T00:00:00"/>
    <d v="2026-08-22T00:00:00"/>
    <n v="585"/>
    <s v="100% STATE"/>
    <s v="NFA - Site Specific"/>
    <s v="NFA"/>
    <n v="0"/>
    <n v="0"/>
    <n v="0"/>
    <n v="2694391.6949999998"/>
    <n v="0"/>
    <n v="2694391.6949999998"/>
    <n v="0"/>
    <n v="0"/>
    <n v="0"/>
    <n v="598753.71"/>
    <n v="1796261.13"/>
    <n v="299376.85499999998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Complete"/>
    <n v="610872"/>
    <s v="114726"/>
    <s v="DISTRICT 4- SCHEDULED &amp; EMERGENCY FACILITY REPAIR AND IMPROVEMENTS AT VARIOUS LOCATIONS"/>
    <s v="4"/>
    <s v="BDBA, NFA MT, SC"/>
    <s v=" "/>
    <x v="1"/>
    <x v="0"/>
    <s v="DISTRICT4"/>
    <s v="[District 4]"/>
    <x v="12"/>
    <s v="Facilities"/>
    <s v="Substantially Complete"/>
    <s v=""/>
    <d v="2021-06-05T00:00:00"/>
    <s v="2021"/>
    <n v="1"/>
    <d v="2021-07-20T00:00:00"/>
    <d v="2021-09-18T00:00:00"/>
    <d v="2023-07-20T00:00:00"/>
    <n v="730"/>
    <s v="100% STATE"/>
    <s v="NFA - Open Ended"/>
    <s v="NFA"/>
    <n v="0"/>
    <n v="993408.49"/>
    <n v="43910.82"/>
    <n v="65391.51"/>
    <n v="65391.51"/>
    <n v="65391.51"/>
    <n v="65391.51"/>
    <n v="1058800"/>
    <n v="109302.3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mplete"/>
    <n v="610873"/>
    <s v="114944"/>
    <s v="DISTRICT 4- SCHEDULED &amp; EMERGENCY SALT SHED REPAIRS AND IMPROVEMENTS AT VARIOUS LOCATIONS"/>
    <s v="4"/>
    <s v="BDBA, NFA MT, SC"/>
    <s v=" "/>
    <x v="1"/>
    <x v="0"/>
    <s v="DISTRICT4"/>
    <s v="[District 4]"/>
    <x v="12"/>
    <s v="Facilities"/>
    <s v="Full Beneficial Use"/>
    <s v=""/>
    <d v="2021-06-26T00:00:00"/>
    <s v="2021"/>
    <n v="1"/>
    <d v="2021-08-10T00:00:00"/>
    <d v="2021-10-09T00:00:00"/>
    <d v="2023-08-10T00:00:00"/>
    <n v="730"/>
    <s v="100% STATE"/>
    <s v="NFA - Open Ended"/>
    <s v="NFA"/>
    <n v="0"/>
    <n v="811942.08"/>
    <n v="110873.18"/>
    <n v="17387.919999999998"/>
    <n v="0"/>
    <n v="0"/>
    <n v="0"/>
    <n v="811942.08"/>
    <n v="110873.1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mplete"/>
    <n v="610874"/>
    <s v="114501"/>
    <s v="DISTRICT 4- RESURFACING &amp; RELATED WORK AT VARIOUS LOCATIONS"/>
    <s v="4"/>
    <s v="NFA MT"/>
    <s v=" "/>
    <x v="1"/>
    <x v="0"/>
    <s v="DISTRICT4"/>
    <s v="[District 4]"/>
    <x v="26"/>
    <s v=""/>
    <s v="Full Beneficial Use"/>
    <s v=""/>
    <d v="2021-05-08T00:00:00"/>
    <s v="2021"/>
    <n v="1"/>
    <d v="2021-07-13T00:00:00"/>
    <d v="2021-09-11T00:00:00"/>
    <d v="2023-12-31T00:00:00"/>
    <n v="901"/>
    <s v="100% STATE"/>
    <s v="NFA - Open Ended"/>
    <s v="NFA"/>
    <n v="0"/>
    <n v="7678494.6100000003"/>
    <n v="3915080.73"/>
    <n v="449989.28"/>
    <n v="0"/>
    <n v="449989.28"/>
    <n v="449989.28"/>
    <n v="8128483.8899999997"/>
    <n v="4365070.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mplete"/>
    <n v="610874"/>
    <s v="114501"/>
    <s v="DISTRICT 4- RESURFACING &amp; RELATED WORK AT VARIOUS LOCATIONS"/>
    <s v="4"/>
    <s v="NFA MT"/>
    <s v=" "/>
    <x v="1"/>
    <x v="0"/>
    <s v="DISTRICT4"/>
    <s v="[District 4]"/>
    <x v="26"/>
    <s v=""/>
    <s v="Full Beneficial Use"/>
    <s v=""/>
    <d v="2021-05-08T00:00:00"/>
    <s v="2021"/>
    <n v="1"/>
    <d v="2021-07-13T00:00:00"/>
    <d v="2021-09-11T00:00:00"/>
    <d v="2023-12-31T00:00:00"/>
    <n v="901"/>
    <s v="LOCAL AID"/>
    <s v="NFA - Local Aid - Municipal Pavement"/>
    <s v="LOCAL"/>
    <n v="0"/>
    <n v="1571341.45"/>
    <n v="877299.47"/>
    <n v="126840.3"/>
    <n v="0"/>
    <n v="126840.3"/>
    <n v="126840.3"/>
    <n v="1698181.75"/>
    <n v="1004139.7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mplete"/>
    <n v="610876"/>
    <s v="114039"/>
    <s v="DISTRICT 4- ROADWAY REPAIRS AT VARIOUS LOCATIONS"/>
    <s v="4"/>
    <s v="FED MT, NFA MT"/>
    <s v=" "/>
    <x v="1"/>
    <x v="1"/>
    <s v="DISTRICT4"/>
    <s v="[District 4]"/>
    <x v="29"/>
    <s v=""/>
    <s v="Contractor Field Completion"/>
    <s v=""/>
    <d v="2021-02-20T00:00:00"/>
    <s v="2021"/>
    <n v="1"/>
    <d v="2021-04-15T00:00:00"/>
    <d v="2021-06-14T00:00:00"/>
    <d v="2023-04-15T00:00:00"/>
    <n v="730"/>
    <s v="100% STATE"/>
    <s v="NFA - Open Ended"/>
    <s v="NFA"/>
    <n v="0"/>
    <n v="466937.14"/>
    <n v="150.57"/>
    <n v="11652.11"/>
    <n v="0"/>
    <n v="0"/>
    <n v="0"/>
    <n v="466937.14"/>
    <n v="150.5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10877"/>
    <s v="114574"/>
    <s v="DISTRICT 4- HIGHWAY SWEEPING AT VARIOUS LOCATIONS"/>
    <s v="4"/>
    <s v="BDBA, NFA MT, SC"/>
    <s v=" "/>
    <x v="1"/>
    <x v="0"/>
    <s v="DISTRICT4"/>
    <s v="[District 4]"/>
    <x v="42"/>
    <s v="Other"/>
    <s v="Substantially Complete"/>
    <s v=""/>
    <d v="2021-05-15T00:00:00"/>
    <s v="2021"/>
    <n v="1"/>
    <d v="2021-07-06T00:00:00"/>
    <d v="2021-09-04T00:00:00"/>
    <d v="2023-07-06T00:00:00"/>
    <n v="730"/>
    <s v="100% STATE"/>
    <s v="NFA - Open Ended"/>
    <s v="NFA"/>
    <n v="0"/>
    <n v="567152.93999999994"/>
    <n v="135734.53"/>
    <n v="50091.06"/>
    <n v="0"/>
    <n v="0"/>
    <n v="0"/>
    <n v="567152.93999999994"/>
    <n v="135734.5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10879"/>
    <s v="114080"/>
    <s v="DISTRICT 4- SCHEDULED &amp; EMERGENCY CLEANING OF DRAINAGE STRUCTURES  &amp; PIPES AT VARIOUS LOCATIONS"/>
    <s v="4"/>
    <s v="BDBA, FED MT, NFA MT, SC"/>
    <s v=" "/>
    <x v="1"/>
    <x v="1"/>
    <s v="DISTRICT4"/>
    <s v="[District 4]"/>
    <x v="40"/>
    <s v="Maintenance"/>
    <s v="Contractor Field Completion"/>
    <s v=""/>
    <d v="2021-02-27T00:00:00"/>
    <s v="2021"/>
    <n v="1"/>
    <d v="2021-04-27T00:00:00"/>
    <d v="2021-06-26T00:00:00"/>
    <d v="2023-06-30T00:00:00"/>
    <n v="794"/>
    <s v="100% STATE"/>
    <s v="NFA - Open Ended"/>
    <s v="NFA"/>
    <n v="0"/>
    <n v="504978.82"/>
    <n v="0"/>
    <n v="0"/>
    <n v="150000"/>
    <n v="150000"/>
    <n v="150000"/>
    <n v="654978.81999999995"/>
    <n v="150000"/>
    <n v="0"/>
    <n v="0"/>
    <n v="0"/>
    <n v="0"/>
    <n v="0"/>
    <n v="-15000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0880"/>
    <s v="114718"/>
    <s v="DISTRICT 4- SCHEDULED &amp; EMERGENCY DRAINAGE STRUCTURE REPAIRS AT VARIOUS LOCATIONS"/>
    <s v="4"/>
    <s v="BDBA, NFA MT, SC"/>
    <s v=" "/>
    <x v="1"/>
    <x v="0"/>
    <s v="DISTRICT4"/>
    <s v="[District 4]"/>
    <x v="23"/>
    <s v=""/>
    <s v="Active"/>
    <s v=""/>
    <d v="2021-06-05T00:00:00"/>
    <s v="2021"/>
    <n v="1"/>
    <d v="2021-07-22T00:00:00"/>
    <d v="2021-09-20T00:00:00"/>
    <d v="2023-12-31T00:00:00"/>
    <n v="892"/>
    <s v="100% STATE"/>
    <s v="NFA - Open Ended"/>
    <s v="NFA"/>
    <n v="0"/>
    <n v="536515.03"/>
    <n v="85568.23"/>
    <n v="17583.27"/>
    <n v="0"/>
    <n v="17583.27"/>
    <n v="17583.27"/>
    <n v="554098.30000000005"/>
    <n v="103151.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0881"/>
    <s v="113766"/>
    <s v="DISTRICT 4- SCHEDULED AND EMERGENCY FABRICATION AND INSTALLATION OF OVERHEAD AND GROUND MOUNTED GUIDE SIGNS AT VARIOUS LOCATIONS"/>
    <s v="4"/>
    <s v="NFA MT, SC"/>
    <s v=" "/>
    <x v="1"/>
    <x v="0"/>
    <s v="DISTRICT4"/>
    <s v="[District 4]"/>
    <x v="19"/>
    <s v="Signs &amp; Lighting"/>
    <s v="Active"/>
    <s v=""/>
    <d v="2021-01-09T00:00:00"/>
    <s v="2021"/>
    <n v="1"/>
    <d v="2021-03-10T00:00:00"/>
    <d v="2021-05-09T00:00:00"/>
    <d v="2024-03-31T00:00:00"/>
    <n v="1117"/>
    <s v="100% STATE"/>
    <s v="NFA - Open Ended"/>
    <s v="NFA"/>
    <n v="0"/>
    <n v="412381.83"/>
    <n v="1697.61"/>
    <n v="130124.83"/>
    <n v="130000"/>
    <n v="130000"/>
    <n v="130000"/>
    <n v="542381.82999999996"/>
    <n v="131697.60999999999"/>
    <n v="0"/>
    <n v="0"/>
    <n v="0"/>
    <n v="0"/>
    <n v="0"/>
    <n v="124.83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mplete"/>
    <n v="610887"/>
    <s v="113741"/>
    <s v="DISTRICT 6- BRIDGE WASHING AND CLEANING AT VARIOUS LOCATIONS"/>
    <s v="6"/>
    <s v="MHS, NFA MT, WT"/>
    <s v=" "/>
    <x v="1"/>
    <x v="0"/>
    <s v="DISTRICT6"/>
    <s v="[District 6]"/>
    <x v="30"/>
    <s v=""/>
    <s v="Contractor Field Completion"/>
    <s v=""/>
    <d v="2021-01-02T00:00:00"/>
    <s v="2021"/>
    <n v="1"/>
    <d v="2021-03-05T00:00:00"/>
    <d v="2021-05-04T00:00:00"/>
    <d v="2023-06-30T00:00:00"/>
    <n v="847"/>
    <s v="100% STATE"/>
    <s v="NFA - Open Ended"/>
    <s v="NFA"/>
    <n v="0"/>
    <n v="636643.61"/>
    <n v="104000"/>
    <n v="25616.39"/>
    <n v="25491.972399999999"/>
    <n v="25491.972399999999"/>
    <n v="25491.972399999999"/>
    <n v="662135.58239999996"/>
    <n v="129491.9724"/>
    <n v="0"/>
    <n v="0"/>
    <n v="0"/>
    <n v="0"/>
    <n v="0"/>
    <n v="124.41759999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mplete"/>
    <n v="610887"/>
    <s v="113741"/>
    <s v="DISTRICT 6- BRIDGE WASHING AND CLEANING AT VARIOUS LOCATIONS"/>
    <s v="6"/>
    <s v="MHS, NFA MT, WT"/>
    <s v=" "/>
    <x v="1"/>
    <x v="0"/>
    <s v="DISTRICT6"/>
    <s v="[District 6]"/>
    <x v="30"/>
    <s v=""/>
    <s v="Contractor Field Completion"/>
    <s v=""/>
    <d v="2021-01-02T00:00:00"/>
    <s v="2021"/>
    <n v="1"/>
    <d v="2021-03-05T00:00:00"/>
    <d v="2021-05-04T00:00:00"/>
    <d v="2023-06-30T00:00:00"/>
    <n v="847"/>
    <s v="TURNPIKE MHS"/>
    <s v="Tolls - Metro. Hwy System (MHS) - Open Ended"/>
    <s v="NFA"/>
    <n v="0"/>
    <n v="0"/>
    <n v="0"/>
    <n v="0"/>
    <n v="124.41759999999999"/>
    <n v="124.41759999999999"/>
    <n v="124.41759999999999"/>
    <n v="124.41759999999999"/>
    <n v="124.41759999999999"/>
    <n v="0"/>
    <n v="0"/>
    <n v="0"/>
    <n v="0"/>
    <n v="0"/>
    <n v="-124.41759999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mplete"/>
    <n v="610887"/>
    <s v="113741"/>
    <s v="DISTRICT 6- BRIDGE WASHING AND CLEANING AT VARIOUS LOCATIONS"/>
    <s v="6"/>
    <s v="MHS, NFA MT, WT"/>
    <s v=" "/>
    <x v="1"/>
    <x v="0"/>
    <s v="DISTRICT6"/>
    <s v="[District 6]"/>
    <x v="30"/>
    <s v=""/>
    <s v="Contractor Field Completion"/>
    <s v=""/>
    <d v="2021-01-02T00:00:00"/>
    <s v="2021"/>
    <n v="1"/>
    <d v="2021-03-05T00:00:00"/>
    <d v="2021-05-04T00:00:00"/>
    <d v="2023-06-30T00:00:00"/>
    <n v="847"/>
    <s v="TOBIN BRIDGE"/>
    <s v="Tolls - Tobin Bridge (Tobin) - Open Ended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0888"/>
    <s v="117129"/>
    <s v="DISTRICT 6- SCHEDULED &amp; EMERGENCY STANDPIPE &amp; FIRE SAFETY INSPECTION, TESTING &amp; REPAIRS AT VARIOUS LOCATIONS"/>
    <s v="6"/>
    <s v="MHS, NFA MT, TOB"/>
    <s v=" "/>
    <x v="1"/>
    <x v="0"/>
    <s v="DISTRICT6"/>
    <s v="[District 6]"/>
    <x v="12"/>
    <s v="Facilities"/>
    <s v="Active"/>
    <s v=""/>
    <d v="2022-01-08T00:00:00"/>
    <s v="2022"/>
    <n v="1"/>
    <d v="2022-03-25T00:00:00"/>
    <d v="2022-05-24T00:00:00"/>
    <d v="2024-03-24T00:00:00"/>
    <n v="730"/>
    <s v="100% STATE"/>
    <s v="NFA - Open Ended"/>
    <s v="NFA"/>
    <n v="0"/>
    <n v="0"/>
    <n v="0"/>
    <n v="1600"/>
    <n v="0"/>
    <n v="1600"/>
    <n v="1600"/>
    <n v="1600"/>
    <n v="160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0888"/>
    <s v="117129"/>
    <s v="DISTRICT 6- SCHEDULED &amp; EMERGENCY STANDPIPE &amp; FIRE SAFETY INSPECTION, TESTING &amp; REPAIRS AT VARIOUS LOCATIONS"/>
    <s v="6"/>
    <s v="MHS, NFA MT, TOB"/>
    <s v=" "/>
    <x v="1"/>
    <x v="0"/>
    <s v="DISTRICT6"/>
    <s v="[District 6]"/>
    <x v="12"/>
    <s v="Facilities"/>
    <s v="Active"/>
    <s v=""/>
    <d v="2022-01-08T00:00:00"/>
    <s v="2022"/>
    <n v="1"/>
    <d v="2022-03-25T00:00:00"/>
    <d v="2022-05-24T00:00:00"/>
    <d v="2024-03-24T00:00:00"/>
    <n v="730"/>
    <s v="TURNPIKE MHS"/>
    <s v="Tolls - Metro. Hwy System (MHS) - Open Ended"/>
    <s v="NFA"/>
    <n v="0"/>
    <n v="678828.92"/>
    <n v="265939.77"/>
    <n v="677141.08"/>
    <n v="0"/>
    <n v="677141.08"/>
    <n v="677141.08"/>
    <n v="1355970"/>
    <n v="943080.8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0888"/>
    <s v="117129"/>
    <s v="DISTRICT 6- SCHEDULED &amp; EMERGENCY STANDPIPE &amp; FIRE SAFETY INSPECTION, TESTING &amp; REPAIRS AT VARIOUS LOCATIONS"/>
    <s v="6"/>
    <s v="MHS, NFA MT, TOB"/>
    <s v=" "/>
    <x v="1"/>
    <x v="0"/>
    <s v="DISTRICT6"/>
    <s v="[District 6]"/>
    <x v="12"/>
    <s v="Facilities"/>
    <s v="Active"/>
    <s v=""/>
    <d v="2022-01-08T00:00:00"/>
    <s v="2022"/>
    <n v="1"/>
    <d v="2022-03-25T00:00:00"/>
    <d v="2022-05-24T00:00:00"/>
    <d v="2024-03-24T00:00:00"/>
    <n v="730"/>
    <s v="TOBIN BRIDGE"/>
    <s v="Tolls - Tobin Bridge (Tobin) - Open Ended"/>
    <s v="NFA"/>
    <n v="0"/>
    <n v="6800"/>
    <n v="1300"/>
    <n v="35686"/>
    <n v="0"/>
    <n v="35686"/>
    <n v="35686"/>
    <n v="42486"/>
    <n v="36986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0890"/>
    <s v="114154"/>
    <s v="DISTRICT 6- SCHEDULED &amp; EMERGENCY STRUCTURAL &amp; SUBSTRUCTURE REPAIRS AT VARIOUS LOCATIONS"/>
    <s v="6"/>
    <s v="MHS, NFA MT, TOB"/>
    <s v=" "/>
    <x v="1"/>
    <x v="0"/>
    <s v="DISTRICT6"/>
    <s v="[District 6]"/>
    <x v="30"/>
    <s v=""/>
    <s v="Active"/>
    <s v=""/>
    <d v="2021-03-13T00:00:00"/>
    <s v="2021"/>
    <n v="1"/>
    <d v="2021-05-14T00:00:00"/>
    <d v="2021-07-13T00:00:00"/>
    <d v="2024-06-09T00:00:00"/>
    <n v="1122"/>
    <s v="100% STATE"/>
    <s v="NFA - Open Ended"/>
    <s v="NFA"/>
    <n v="0"/>
    <n v="6864976.8700000001"/>
    <n v="1157671.3700000001"/>
    <n v="2130222.13"/>
    <n v="5944640.4073999999"/>
    <n v="5944640.4073999999"/>
    <n v="2201614.6855000001"/>
    <n v="9066591.5555000007"/>
    <n v="3359286.0555000002"/>
    <n v="3743025.7218999998"/>
    <n v="0"/>
    <n v="0"/>
    <n v="0"/>
    <n v="0"/>
    <n v="-3814418.2774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0890"/>
    <s v="114154"/>
    <s v="DISTRICT 6- SCHEDULED &amp; EMERGENCY STRUCTURAL &amp; SUBSTRUCTURE REPAIRS AT VARIOUS LOCATIONS"/>
    <s v="6"/>
    <s v="MHS, NFA MT, TOB"/>
    <s v=" "/>
    <x v="1"/>
    <x v="0"/>
    <s v="DISTRICT6"/>
    <s v="[District 6]"/>
    <x v="30"/>
    <s v=""/>
    <s v="Active"/>
    <s v=""/>
    <d v="2021-03-13T00:00:00"/>
    <s v="2021"/>
    <n v="1"/>
    <d v="2021-05-14T00:00:00"/>
    <d v="2021-07-13T00:00:00"/>
    <d v="2024-06-09T00:00:00"/>
    <n v="1122"/>
    <s v="TURNPIKE MHS"/>
    <s v="Tolls - Metro. Hwy System (MHS) - Open Ended"/>
    <s v="NFA"/>
    <n v="0"/>
    <n v="2674172.37"/>
    <n v="34695.78"/>
    <n v="185628.63"/>
    <n v="10493.1126"/>
    <n v="10493.1126"/>
    <n v="3886.1545000000001"/>
    <n v="2678058.5244999998"/>
    <n v="38581.934499999996"/>
    <n v="6606.9580999999998"/>
    <n v="0"/>
    <n v="0"/>
    <n v="0"/>
    <n v="0"/>
    <n v="175135.51740000001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0890"/>
    <s v="114154"/>
    <s v="DISTRICT 6- SCHEDULED &amp; EMERGENCY STRUCTURAL &amp; SUBSTRUCTURE REPAIRS AT VARIOUS LOCATIONS"/>
    <s v="6"/>
    <s v="MHS, NFA MT, TOB"/>
    <s v=" "/>
    <x v="1"/>
    <x v="0"/>
    <s v="DISTRICT6"/>
    <s v="[District 6]"/>
    <x v="30"/>
    <s v=""/>
    <s v="Active"/>
    <s v=""/>
    <d v="2021-03-13T00:00:00"/>
    <s v="2021"/>
    <n v="1"/>
    <d v="2021-05-14T00:00:00"/>
    <d v="2021-07-13T00:00:00"/>
    <d v="2024-06-09T00:00:00"/>
    <n v="1122"/>
    <s v="TOBIN BRIDGE"/>
    <s v="Tolls - Tobin Bridge (Tobin) - Open Ended"/>
    <s v="NFA"/>
    <n v="0"/>
    <n v="320994.82"/>
    <n v="0"/>
    <n v="123959.93"/>
    <n v="0"/>
    <n v="123959.93"/>
    <n v="123959.93"/>
    <n v="444954.75"/>
    <n v="123959.9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0893"/>
    <s v="114899"/>
    <s v="DISTRICT 6- SCHEDULED &amp; EMERGENCY INSTALLATION OF BRIDGE SHIELDING AT VARIOUS LOCATIONS"/>
    <s v="6"/>
    <s v="NFA MT"/>
    <s v=" "/>
    <x v="1"/>
    <x v="0"/>
    <s v="DISTRICT6"/>
    <s v="[District 6]"/>
    <x v="30"/>
    <s v=""/>
    <s v="Active"/>
    <s v=""/>
    <d v="2021-06-19T00:00:00"/>
    <s v="2021"/>
    <n v="1"/>
    <d v="2021-08-24T00:00:00"/>
    <d v="2021-10-23T00:00:00"/>
    <d v="2024-06-30T00:00:00"/>
    <n v="1041"/>
    <s v="100% STATE"/>
    <s v="NFA - Open Ended"/>
    <s v="NFA"/>
    <n v="0"/>
    <n v="3605537.52"/>
    <n v="679121.01"/>
    <n v="367642.48"/>
    <n v="277811.45"/>
    <n v="277811.45"/>
    <n v="277811.45"/>
    <n v="3883348.97"/>
    <n v="956932.46"/>
    <n v="0"/>
    <n v="0"/>
    <n v="0"/>
    <n v="0"/>
    <n v="0"/>
    <n v="89831.03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0894"/>
    <s v="115045"/>
    <s v="BOSTON- I-90 &amp; MBTA PRUDENTIAL TUNNEL LIGHTING REHABILITATION "/>
    <s v="6"/>
    <s v="MHS"/>
    <s v=" "/>
    <x v="0"/>
    <x v="0"/>
    <s v="BOSTON"/>
    <s v="Boston Region"/>
    <x v="17"/>
    <s v="Other"/>
    <s v="Active"/>
    <s v=""/>
    <d v="2021-07-03T00:00:00"/>
    <s v="2021"/>
    <n v="1"/>
    <d v="2021-12-08T00:00:00"/>
    <d v="2022-02-06T00:00:00"/>
    <d v="2024-07-09T00:00:00"/>
    <n v="944"/>
    <s v="TURNPIKE MHS"/>
    <s v="Tolls - Metro. Hwy System (MHS) - Site Specific"/>
    <s v="NFA"/>
    <n v="0"/>
    <n v="44525063.869999997"/>
    <n v="18594707.469999999"/>
    <n v="13174816.43"/>
    <n v="10400000"/>
    <n v="10400000"/>
    <n v="6000000"/>
    <n v="50525063.869999997"/>
    <n v="24594707.469999999"/>
    <n v="4400000"/>
    <n v="0"/>
    <n v="0"/>
    <n v="0"/>
    <n v="0"/>
    <n v="2774816.43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Construction"/>
    <n v="610896"/>
    <s v="112142"/>
    <s v="BOSTON- HVAC MAINTENANCE AND REPAIR OF STATE TRANSPORTATION BUILDING"/>
    <s v="9"/>
    <s v="NFA, PV-C"/>
    <s v=" "/>
    <x v="0"/>
    <x v="0"/>
    <s v="BOSTON"/>
    <s v="Boston Region"/>
    <x v="12"/>
    <s v="Facilities"/>
    <s v="Executed"/>
    <s v=""/>
    <d v="2020-07-18T00:00:00"/>
    <s v="2020"/>
    <n v="1"/>
    <d v="2024-03-25T06:30:14"/>
    <d v="2024-05-24T06:30:14"/>
    <d v="2024-12-15T00:00:00"/>
    <n v="265"/>
    <s v="100% STATE"/>
    <s v="NFA - Site Specific"/>
    <s v="NFA"/>
    <n v="0"/>
    <n v="0"/>
    <n v="0"/>
    <n v="1499537.79"/>
    <n v="0"/>
    <n v="1499537.79"/>
    <n v="1025000"/>
    <n v="1025000"/>
    <n v="1025000"/>
    <n v="474537.79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"/>
    <x v="1"/>
  </r>
  <r>
    <s v="Construction"/>
    <n v="610918"/>
    <s v="114941"/>
    <s v="BOSTON- CHELSEA- STRUCTURAL REPAIRS TO THE TOBIN BRIDGE, B-16-017=C-09-006"/>
    <s v="6"/>
    <s v="TOB"/>
    <s v=" "/>
    <x v="0"/>
    <x v="0"/>
    <s v="BOSTON - CHELSEA"/>
    <s v="Boston Region"/>
    <x v="30"/>
    <s v=""/>
    <s v="Active"/>
    <s v=""/>
    <d v="2021-06-26T00:00:00"/>
    <s v="2021"/>
    <n v="1"/>
    <d v="2021-10-18T00:00:00"/>
    <d v="2021-12-17T00:00:00"/>
    <d v="2024-11-12T00:00:00"/>
    <n v="1121"/>
    <s v="TOBIN BRIDGE"/>
    <s v="Tolls - Tobin Bridge (Tobin) - Site Specific"/>
    <s v="NFA"/>
    <n v="0"/>
    <n v="30455810.289999999"/>
    <n v="10930111.25"/>
    <n v="4375301.12"/>
    <n v="3823264.41"/>
    <n v="3823264.41"/>
    <n v="1165022.1000000001"/>
    <n v="31620832.390000001"/>
    <n v="12095133.35"/>
    <n v="2658242.31"/>
    <n v="0"/>
    <n v="0"/>
    <n v="0"/>
    <n v="0"/>
    <n v="552036.7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10918"/>
    <s v="114941"/>
    <s v="BOSTON- CHELSEA- STRUCTURAL REPAIRS TO THE TOBIN BRIDGE, B-16-017=C-09-006"/>
    <s v="6"/>
    <s v="TOB"/>
    <s v=" "/>
    <x v="0"/>
    <x v="0"/>
    <s v="BOSTON - CHELSEA"/>
    <s v="Boston Region"/>
    <x v="30"/>
    <s v=""/>
    <s v="Active"/>
    <s v=""/>
    <d v="2021-06-26T00:00:00"/>
    <s v="2021"/>
    <n v="1"/>
    <d v="2021-10-18T00:00:00"/>
    <d v="2021-12-17T00:00:00"/>
    <d v="2024-11-12T00:00:00"/>
    <n v="1121"/>
    <s v="Undetermined"/>
    <s v="Undetermined"/>
    <s v=""/>
    <n v="0"/>
    <n v="0"/>
    <n v="0"/>
    <n v="2500000"/>
    <n v="0"/>
    <n v="2500000"/>
    <n v="0"/>
    <n v="0"/>
    <n v="0"/>
    <n v="250000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10919"/>
    <s v="123959"/>
    <s v="LYNN- NAHANT- NORTHERN STRAND EXTENSION"/>
    <s v="4"/>
    <s v="STIP"/>
    <s v=" "/>
    <x v="0"/>
    <x v="0"/>
    <s v="LYNN - NAHANT"/>
    <s v="Boston Region"/>
    <x v="6"/>
    <s v="Bikeways"/>
    <s v="Active"/>
    <s v=""/>
    <d v="2023-09-02T00:00:00"/>
    <s v="2023"/>
    <n v="1"/>
    <d v="2024-02-06T00:00:00"/>
    <d v="2024-04-06T00:00:00"/>
    <d v="2026-11-15T00:00:00"/>
    <n v="1013"/>
    <s v="FEDERAL AID"/>
    <s v="FA - Congestion Mitigation/Air Quality (CMAQ)"/>
    <s v="CMQ"/>
    <n v="0.8"/>
    <n v="0"/>
    <n v="0"/>
    <n v="7946550.3700000001"/>
    <n v="100401.88710000001"/>
    <n v="7946550.3700000001"/>
    <n v="100401.88710000001"/>
    <n v="100401.88710000001"/>
    <n v="100401.88710000001"/>
    <n v="3951598.1129000001"/>
    <n v="2860000"/>
    <n v="1034550.37"/>
    <n v="0"/>
    <n v="0"/>
    <n v="0"/>
    <n v="0"/>
    <n v="0"/>
    <s v="    "/>
    <s v="    "/>
    <s v="Yes"/>
    <s v="57.5"/>
    <s v="Other"/>
    <s v="HWY"/>
    <n v="3"/>
    <s v="No"/>
    <s v="Highway | Bicycle and Pedestrian"/>
    <s v="3 | Expansion"/>
    <s v="T061"/>
    <d v="2024-03-04T06:31:47"/>
    <x v="1"/>
    <x v="0"/>
  </r>
  <r>
    <s v="Construction"/>
    <n v="610919"/>
    <s v="123959"/>
    <s v="LYNN- NAHANT- NORTHERN STRAND EXTENSION"/>
    <s v="4"/>
    <s v="STIP"/>
    <s v=" "/>
    <x v="0"/>
    <x v="0"/>
    <s v="LYNN - NAHANT"/>
    <s v="Boston Region"/>
    <x v="6"/>
    <s v="Bikeways"/>
    <s v="Active"/>
    <s v=""/>
    <d v="2023-09-02T00:00:00"/>
    <s v="2023"/>
    <n v="1"/>
    <d v="2024-02-06T00:00:00"/>
    <d v="2024-04-06T00:00:00"/>
    <d v="2026-11-15T00:00:00"/>
    <n v="1013"/>
    <s v="FEDERAL AID"/>
    <s v="FA - Hwy Safety Improvement Prgm (HSIP)"/>
    <s v="HSIP"/>
    <n v="0.9"/>
    <n v="0"/>
    <n v="0"/>
    <n v="3788884"/>
    <n v="47730.220699999998"/>
    <n v="3788884"/>
    <n v="47730.220699999998"/>
    <n v="47730.220699999998"/>
    <n v="47730.220699999998"/>
    <n v="1886269.7793000001"/>
    <n v="1364000"/>
    <n v="490884"/>
    <n v="0"/>
    <n v="0"/>
    <n v="0"/>
    <n v="0"/>
    <n v="0"/>
    <s v="    "/>
    <s v="    "/>
    <s v="Yes"/>
    <s v="57.5"/>
    <s v="Other"/>
    <s v="HWY"/>
    <n v="3"/>
    <s v="No"/>
    <s v="Highway | Bicycle and Pedestrian"/>
    <s v="3 | Expansion"/>
    <s v="T061"/>
    <d v="2024-03-04T06:31:47"/>
    <x v="1"/>
    <x v="0"/>
  </r>
  <r>
    <s v="Construction"/>
    <n v="610919"/>
    <s v="123959"/>
    <s v="LYNN- NAHANT- NORTHERN STRAND EXTENSION"/>
    <s v="4"/>
    <s v="STIP"/>
    <s v=" "/>
    <x v="0"/>
    <x v="0"/>
    <s v="LYNN - NAHANT"/>
    <s v="Boston Region"/>
    <x v="6"/>
    <s v="Bikeways"/>
    <s v="Active"/>
    <s v=""/>
    <d v="2023-09-02T00:00:00"/>
    <s v="2023"/>
    <n v="1"/>
    <d v="2024-02-06T00:00:00"/>
    <d v="2024-04-06T00:00:00"/>
    <d v="2026-11-15T00:00:00"/>
    <n v="1013"/>
    <s v="100% STATE"/>
    <s v="NFA - Site Specific"/>
    <s v="NFA"/>
    <n v="0"/>
    <n v="0"/>
    <n v="0"/>
    <n v="140451"/>
    <n v="1867.8923"/>
    <n v="140451"/>
    <n v="1867.8923"/>
    <n v="1867.8923"/>
    <n v="1867.8923"/>
    <n v="70132.107699999993"/>
    <n v="51000"/>
    <n v="17451"/>
    <n v="0"/>
    <n v="0"/>
    <n v="0"/>
    <n v="0"/>
    <n v="0"/>
    <s v="    "/>
    <s v="    "/>
    <s v="Yes"/>
    <s v="57.5"/>
    <s v="Other"/>
    <s v="HWY"/>
    <n v="3"/>
    <s v="No"/>
    <s v="Highway | Bicycle and Pedestrian"/>
    <s v="3 | Expansion"/>
    <s v="T061"/>
    <d v="2024-03-04T06:31:47"/>
    <x v="1"/>
    <x v="1"/>
  </r>
  <r>
    <s v="Design"/>
    <n v="610921"/>
    <s v=""/>
    <s v="GREENFIELD- DOWNTOWN COMPLETE STREETS IMPROVEMENTS ON MAIN STREET (ROUTE 2A)"/>
    <s v="2"/>
    <s v="STIP"/>
    <s v=" "/>
    <x v="0"/>
    <x v="0"/>
    <s v="GREENFIELD"/>
    <s v="Franklin Region"/>
    <x v="8"/>
    <s v=""/>
    <s v="Design"/>
    <s v="PRCApprove"/>
    <d v="2027-02-20T00:00:00"/>
    <s v="2027"/>
    <n v="0"/>
    <d v="2027-07-20T00:00:00"/>
    <d v="2027-09-18T00:00:00"/>
    <d v="2028-07-18T00:00:00"/>
    <n v="364"/>
    <s v="FEDERAL AID"/>
    <s v="FA - Surface Trans. Block Grant (STBG)"/>
    <s v="STBG"/>
    <n v="0.8"/>
    <n v="0"/>
    <n v="0"/>
    <n v="5632100"/>
    <n v="0"/>
    <n v="5632100"/>
    <n v="0"/>
    <n v="0"/>
    <n v="0"/>
    <n v="0"/>
    <n v="0"/>
    <n v="0"/>
    <n v="5120090.9090999998"/>
    <n v="512009.09090000001"/>
    <n v="0"/>
    <n v="0"/>
    <n v="0"/>
    <s v="    "/>
    <s v="    "/>
    <s v="Yes"/>
    <s v="60.5"/>
    <s v="Municipal"/>
    <s v="HWY"/>
    <n v="1"/>
    <s v="No"/>
    <s v="Highway | Roadway Reconstruction"/>
    <s v="2 | Modernization"/>
    <s v="T055"/>
    <d v="2024-03-04T06:31:47"/>
    <x v="5"/>
    <x v="0"/>
  </r>
  <r>
    <s v="Design"/>
    <n v="610923"/>
    <s v=""/>
    <s v="LAWRENCE- INTERSECTION RECONSTRUCTION AT MARSTON STREET &amp; EAST HAVERHILL STREET"/>
    <s v="4"/>
    <s v="BDBA, STIP"/>
    <s v=" "/>
    <x v="0"/>
    <x v="0"/>
    <s v="LAWRENCE"/>
    <s v="Merrimack Valley"/>
    <x v="4"/>
    <s v="Roadway Reconstruction"/>
    <s v="Design"/>
    <s v="FINAL"/>
    <d v="2024-04-27T00:00:00"/>
    <s v="2024"/>
    <n v="0"/>
    <d v="2024-09-24T00:00:00"/>
    <d v="2024-11-23T00:00:00"/>
    <d v="2026-02-07T00:00:00"/>
    <n v="501"/>
    <s v="100% STATE"/>
    <s v="NFA - Site Specific"/>
    <s v="NFA"/>
    <n v="0"/>
    <n v="0"/>
    <n v="0"/>
    <n v="34445"/>
    <n v="0"/>
    <n v="34445"/>
    <n v="0"/>
    <n v="0"/>
    <n v="0"/>
    <n v="17222.5"/>
    <n v="17222.5"/>
    <n v="0"/>
    <n v="0"/>
    <n v="0"/>
    <n v="0"/>
    <n v="0"/>
    <n v="0"/>
    <s v="    "/>
    <s v="    "/>
    <s v="Yes"/>
    <s v="53.5"/>
    <s v="Municipal"/>
    <s v="HWY"/>
    <n v="2"/>
    <s v="No"/>
    <s v="Highway | Intersection Improvements"/>
    <s v="2 | Modernization"/>
    <s v="T056"/>
    <d v="2024-03-04T06:31:47"/>
    <x v="6"/>
    <x v="1"/>
  </r>
  <r>
    <s v="Design"/>
    <n v="610923"/>
    <s v=""/>
    <s v="LAWRENCE- INTERSECTION RECONSTRUCTION AT MARSTON STREET &amp; EAST HAVERHILL STREET"/>
    <s v="4"/>
    <s v="BDBA, STIP"/>
    <s v=" "/>
    <x v="0"/>
    <x v="0"/>
    <s v="LAWRENCE"/>
    <s v="Merrimack Valley"/>
    <x v="4"/>
    <s v="Roadway Reconstruction"/>
    <s v="Design"/>
    <s v="FINAL"/>
    <d v="2024-04-27T00:00:00"/>
    <s v="2024"/>
    <n v="0"/>
    <d v="2024-09-24T00:00:00"/>
    <d v="2024-11-23T00:00:00"/>
    <d v="2026-02-07T00:00:00"/>
    <n v="501"/>
    <s v="FEDERAL AID"/>
    <s v="FA - Surface Trans. Block Grant (STBG)"/>
    <s v="STBG"/>
    <n v="0.8"/>
    <n v="0"/>
    <n v="0"/>
    <n v="1919680.09"/>
    <n v="0"/>
    <n v="1919680.09"/>
    <n v="0"/>
    <n v="0"/>
    <n v="0"/>
    <n v="959840.04500000004"/>
    <n v="959840.04500000004"/>
    <n v="0"/>
    <n v="0"/>
    <n v="0"/>
    <n v="0"/>
    <n v="0"/>
    <n v="0"/>
    <s v="    "/>
    <s v="    "/>
    <s v="Yes"/>
    <s v="53.5"/>
    <s v="Municipal"/>
    <s v="HWY"/>
    <n v="2"/>
    <s v="No"/>
    <s v="Highway | Intersection Improvements"/>
    <s v="2 | Modernization"/>
    <s v="T056"/>
    <d v="2024-03-04T06:31:47"/>
    <x v="6"/>
    <x v="0"/>
  </r>
  <r>
    <s v="Design"/>
    <n v="610924"/>
    <s v=""/>
    <s v="LAWRENCE- ROADWAY RECONSTRUCTION ON AMESBURY STREET"/>
    <s v="4"/>
    <s v="H-Risk, STIP"/>
    <s v=" "/>
    <x v="0"/>
    <x v="0"/>
    <s v="LAWRENCE"/>
    <s v="Merrimack Valley"/>
    <x v="4"/>
    <s v="Roadway Reconstruction"/>
    <s v="Design"/>
    <s v="100C"/>
    <d v="2024-08-03T00:00:00"/>
    <s v="2024"/>
    <n v="0"/>
    <d v="2024-12-31T00:00:00"/>
    <d v="2025-03-01T00:00:00"/>
    <d v="2025-12-26T00:00:00"/>
    <n v="360"/>
    <s v="100% STATE"/>
    <s v="NFA - Site Specific"/>
    <s v="NFA"/>
    <n v="0"/>
    <n v="0"/>
    <n v="0"/>
    <n v="99090"/>
    <n v="0"/>
    <n v="99090"/>
    <n v="0"/>
    <n v="0"/>
    <n v="0"/>
    <n v="39636"/>
    <n v="59454"/>
    <n v="0"/>
    <n v="0"/>
    <n v="0"/>
    <n v="0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4-03-04T06:31:47"/>
    <x v="6"/>
    <x v="1"/>
  </r>
  <r>
    <s v="Design"/>
    <n v="610924"/>
    <s v=""/>
    <s v="LAWRENCE- ROADWAY RECONSTRUCTION ON AMESBURY STREET"/>
    <s v="4"/>
    <s v="H-Risk, STIP"/>
    <s v=" "/>
    <x v="0"/>
    <x v="0"/>
    <s v="LAWRENCE"/>
    <s v="Merrimack Valley"/>
    <x v="4"/>
    <s v="Roadway Reconstruction"/>
    <s v="Design"/>
    <s v="100C"/>
    <d v="2024-08-03T00:00:00"/>
    <s v="2024"/>
    <n v="0"/>
    <d v="2024-12-31T00:00:00"/>
    <d v="2025-03-01T00:00:00"/>
    <d v="2025-12-26T00:00:00"/>
    <n v="360"/>
    <s v="FEDERAL AID"/>
    <s v="FA - Surface Trans. Block Grant (STBG)"/>
    <s v="STBG"/>
    <n v="0.8"/>
    <n v="0"/>
    <n v="0"/>
    <n v="7834984.7400000002"/>
    <n v="0"/>
    <n v="7834984.7400000002"/>
    <n v="0"/>
    <n v="0"/>
    <n v="0"/>
    <n v="3133993.8960000002"/>
    <n v="4700990.8439999996"/>
    <n v="0"/>
    <n v="0"/>
    <n v="0"/>
    <n v="0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4-03-04T06:31:47"/>
    <x v="6"/>
    <x v="0"/>
  </r>
  <r>
    <s v="Design"/>
    <n v="610927"/>
    <s v=""/>
    <s v="WESTPORT- INTERSECTION IMPROVEMENTS AT ROUTE 177 AND ROBERTS ROAD/TICKLE ROAD"/>
    <s v="5"/>
    <s v="STIP"/>
    <s v=" "/>
    <x v="0"/>
    <x v="0"/>
    <s v="WESTPORT"/>
    <s v="Southeastern Mass"/>
    <x v="4"/>
    <s v="Roadway Reconstruction"/>
    <s v="Design"/>
    <s v="25C"/>
    <d v="2027-02-20T00:00:00"/>
    <s v="2027"/>
    <n v="0"/>
    <d v="2027-07-20T00:00:00"/>
    <d v="2027-09-18T00:00:00"/>
    <d v="2029-04-10T00:00:00"/>
    <n v="630"/>
    <s v="100% STATE"/>
    <s v="NFA - Site Specific"/>
    <s v="NFA"/>
    <n v="0"/>
    <n v="0"/>
    <n v="0"/>
    <n v="38532.775000000001"/>
    <n v="0"/>
    <n v="38532.775000000001"/>
    <n v="0"/>
    <n v="0"/>
    <n v="0"/>
    <n v="0"/>
    <n v="0"/>
    <n v="0"/>
    <n v="19266.387500000001"/>
    <n v="19266.387500000001"/>
    <n v="0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4-03-04T06:31:47"/>
    <x v="2"/>
    <x v="1"/>
  </r>
  <r>
    <s v="Design"/>
    <n v="610927"/>
    <s v=""/>
    <s v="WESTPORT- INTERSECTION IMPROVEMENTS AT ROUTE 177 AND ROBERTS ROAD/TICKLE ROAD"/>
    <s v="5"/>
    <s v="STIP"/>
    <s v=" "/>
    <x v="0"/>
    <x v="0"/>
    <s v="WESTPORT"/>
    <s v="Southeastern Mass"/>
    <x v="4"/>
    <s v="Roadway Reconstruction"/>
    <s v="Design"/>
    <s v="25C"/>
    <d v="2027-02-20T00:00:00"/>
    <s v="2027"/>
    <n v="0"/>
    <d v="2027-07-20T00:00:00"/>
    <d v="2027-09-18T00:00:00"/>
    <d v="2029-04-10T00:00:00"/>
    <n v="630"/>
    <s v="FEDERAL AID"/>
    <s v="FA - Surface Trans. Block Grant (STBG)"/>
    <s v="STBG"/>
    <n v="0.8"/>
    <n v="0"/>
    <n v="0"/>
    <n v="3279005.6320000002"/>
    <n v="0"/>
    <n v="3279005.6320000002"/>
    <n v="0"/>
    <n v="0"/>
    <n v="0"/>
    <n v="0"/>
    <n v="0"/>
    <n v="0"/>
    <n v="1639502.8160000001"/>
    <n v="1639502.8160000001"/>
    <n v="0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4-03-04T06:31:47"/>
    <x v="2"/>
    <x v="0"/>
  </r>
  <r>
    <s v="Design"/>
    <n v="610931"/>
    <s v=""/>
    <s v="UXBRIDGE- REHABILITATION OF ROUTE 16 (DOUGLAS STREET), FROM TAFT HILL ROAD TO 200 FT WEST ON MAIN STREET"/>
    <s v="3"/>
    <s v="STIP"/>
    <s v=" "/>
    <x v="0"/>
    <x v="0"/>
    <s v="UXBRIDGE"/>
    <s v="Central Mass"/>
    <x v="2"/>
    <s v="Roadway Reconstruction"/>
    <s v="Design"/>
    <s v="25C"/>
    <d v="2027-02-20T00:00:00"/>
    <s v="2027"/>
    <n v="0"/>
    <d v="2027-07-20T00:00:00"/>
    <d v="2027-09-18T00:00:00"/>
    <d v="2030-04-15T00:00:00"/>
    <n v="1000"/>
    <s v="100% STATE"/>
    <s v="NFA - Site Specific"/>
    <s v="NFA"/>
    <n v="0"/>
    <n v="0"/>
    <n v="0"/>
    <n v="114000"/>
    <n v="0"/>
    <n v="78375"/>
    <n v="0"/>
    <n v="0"/>
    <n v="0"/>
    <n v="0"/>
    <n v="0"/>
    <n v="0"/>
    <n v="35625"/>
    <n v="42750"/>
    <n v="35625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4-03-04T06:31:47"/>
    <x v="7"/>
    <x v="1"/>
  </r>
  <r>
    <s v="Design"/>
    <n v="610931"/>
    <s v=""/>
    <s v="UXBRIDGE- REHABILITATION OF ROUTE 16 (DOUGLAS STREET), FROM TAFT HILL ROAD TO 200 FT WEST ON MAIN STREET"/>
    <s v="3"/>
    <s v="STIP"/>
    <s v=" "/>
    <x v="0"/>
    <x v="0"/>
    <s v="UXBRIDGE"/>
    <s v="Central Mass"/>
    <x v="2"/>
    <s v="Roadway Reconstruction"/>
    <s v="Design"/>
    <s v="25C"/>
    <d v="2027-02-20T00:00:00"/>
    <s v="2027"/>
    <n v="0"/>
    <d v="2027-07-20T00:00:00"/>
    <d v="2027-09-18T00:00:00"/>
    <d v="2030-04-15T00:00:00"/>
    <n v="1000"/>
    <s v="FEDERAL AID"/>
    <s v="FA - Surface Trans. Block Grant (STBG)"/>
    <s v="STBG"/>
    <n v="0.8"/>
    <n v="0"/>
    <n v="0"/>
    <n v="9473454.9499999993"/>
    <n v="0"/>
    <n v="6513000.2781999996"/>
    <n v="0"/>
    <n v="0"/>
    <n v="0"/>
    <n v="0"/>
    <n v="0"/>
    <n v="0"/>
    <n v="2960454.6719"/>
    <n v="3552545.6063000001"/>
    <n v="2960454.6718000001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4-03-04T06:31:47"/>
    <x v="7"/>
    <x v="0"/>
  </r>
  <r>
    <s v="Design"/>
    <n v="610932"/>
    <s v=""/>
    <s v="BROOKLINE- REHABILITATION OF WASHINGTON STREET"/>
    <s v="6"/>
    <s v="STIP"/>
    <s v=" "/>
    <x v="0"/>
    <x v="0"/>
    <s v="BROOKLINE"/>
    <s v="Boston Region"/>
    <x v="2"/>
    <s v="Roadway Reconstruction"/>
    <s v="Design"/>
    <s v="PRCApprove"/>
    <d v="2027-04-03T00:00:00"/>
    <s v="2027"/>
    <n v="0"/>
    <d v="2027-08-31T00:00:00"/>
    <d v="2027-10-30T00:00:00"/>
    <d v="2029-08-29T00:00:00"/>
    <n v="729"/>
    <s v="100% STATE"/>
    <s v="NFA - Site Specific"/>
    <s v="NFA"/>
    <n v="0"/>
    <n v="0"/>
    <n v="0"/>
    <n v="284625"/>
    <n v="0"/>
    <n v="259875"/>
    <n v="0"/>
    <n v="0"/>
    <n v="0"/>
    <n v="0"/>
    <n v="0"/>
    <n v="0"/>
    <n v="111375"/>
    <n v="148500"/>
    <n v="24750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4-03-04T06:31:47"/>
    <x v="1"/>
    <x v="1"/>
  </r>
  <r>
    <s v="Design"/>
    <n v="610932"/>
    <s v=""/>
    <s v="BROOKLINE- REHABILITATION OF WASHINGTON STREET"/>
    <s v="6"/>
    <s v="STIP"/>
    <s v=" "/>
    <x v="0"/>
    <x v="0"/>
    <s v="BROOKLINE"/>
    <s v="Boston Region"/>
    <x v="2"/>
    <s v="Roadway Reconstruction"/>
    <s v="Design"/>
    <s v="PRCApprove"/>
    <d v="2027-04-03T00:00:00"/>
    <s v="2027"/>
    <n v="0"/>
    <d v="2027-08-31T00:00:00"/>
    <d v="2027-10-30T00:00:00"/>
    <d v="2029-08-29T00:00:00"/>
    <n v="729"/>
    <s v="FEDERAL AID"/>
    <s v="FA - Surface Trans. Block Grant (STBG)"/>
    <s v="STBG"/>
    <n v="0.8"/>
    <n v="0"/>
    <n v="0"/>
    <n v="25717125"/>
    <n v="0"/>
    <n v="23480853.260899998"/>
    <n v="0"/>
    <n v="0"/>
    <n v="0"/>
    <n v="0"/>
    <n v="0"/>
    <n v="0"/>
    <n v="10063222.826099999"/>
    <n v="13417630.434800001"/>
    <n v="2236271.7390999999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4-03-04T06:31:47"/>
    <x v="1"/>
    <x v="0"/>
  </r>
  <r>
    <s v="Design"/>
    <n v="611933"/>
    <s v=""/>
    <s v="STURBRIDGE- ROUNDABOUT CONSTRUCTION AT THE INTERSECTION OF ROUTE 20 AND ROUTE 131"/>
    <s v="3"/>
    <s v="STIP"/>
    <s v=" "/>
    <x v="0"/>
    <x v="0"/>
    <s v="STURBRIDGE"/>
    <s v="Central Mass"/>
    <x v="2"/>
    <s v="Roadway Reconstruction"/>
    <s v="Design"/>
    <s v="PRCApprove"/>
    <d v="2026-02-28T00:00:00"/>
    <s v="2026"/>
    <n v="0"/>
    <d v="2026-07-28T00:00:00"/>
    <d v="2026-09-26T00:00:00"/>
    <d v="2028-07-26T00:00:00"/>
    <n v="729"/>
    <s v="FEDERAL AID"/>
    <s v="FA - Surface Trans. Block Grant (STBG)"/>
    <s v="STBG"/>
    <n v="0.8"/>
    <n v="0"/>
    <n v="0"/>
    <n v="7059700"/>
    <n v="0"/>
    <n v="7059700"/>
    <n v="0"/>
    <n v="0"/>
    <n v="0"/>
    <n v="0"/>
    <n v="0"/>
    <n v="3069434.7826"/>
    <n v="3683321.7390999999"/>
    <n v="306943.47830000002"/>
    <n v="0"/>
    <n v="0"/>
    <n v="0"/>
    <s v="    "/>
    <s v="    "/>
    <s v="Yes"/>
    <s v="54.5"/>
    <s v="MassDOT"/>
    <s v="HWY"/>
    <n v="1"/>
    <s v="No"/>
    <s v="Highway | Roadway Reconstruction"/>
    <s v="2 | Modernization"/>
    <s v="T055"/>
    <d v="2024-03-04T06:31:47"/>
    <x v="7"/>
    <x v="0"/>
  </r>
  <r>
    <s v="Complete"/>
    <n v="611934"/>
    <s v="116722"/>
    <s v="STERLING- METAL BUILDING ALTERATIONS AT MAINTENANCE BUILDING AT CHOCKSETT STREET DEPOT"/>
    <s v="3"/>
    <s v="BDBA, NFA FAC"/>
    <s v=" "/>
    <x v="0"/>
    <x v="0"/>
    <s v="STERLING"/>
    <s v="Montachusett"/>
    <x v="12"/>
    <s v="Facilities"/>
    <s v="Substantially Complete"/>
    <s v=""/>
    <d v="2021-11-06T00:00:00"/>
    <s v="2022"/>
    <n v="1"/>
    <d v="2022-03-01T00:00:00"/>
    <d v="2022-04-30T00:00:00"/>
    <d v="2023-03-31T00:00:00"/>
    <n v="395"/>
    <s v="100% STATE"/>
    <s v="NFA - Site Specific"/>
    <s v="NFA"/>
    <n v="0"/>
    <n v="608191.14"/>
    <n v="8758.4500000000007"/>
    <n v="78358.86"/>
    <n v="0"/>
    <n v="0"/>
    <n v="0"/>
    <n v="608191.14"/>
    <n v="8758.450000000000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0"/>
    <x v="1"/>
  </r>
  <r>
    <s v="Construction"/>
    <n v="611937"/>
    <s v="120832"/>
    <s v="LEXINGTON- CONSTRUCTION OF A PRE-ENGINEERED EQUIPMENT REPAIR GARAGE AT THE LEXINGTON DEPOT "/>
    <s v="4"/>
    <s v="NFA FAC, NFA MT"/>
    <s v=" "/>
    <x v="1"/>
    <x v="0"/>
    <s v="LEXINGTON"/>
    <s v="Boston Region"/>
    <x v="12"/>
    <s v="Facilities"/>
    <s v="Active"/>
    <s v=""/>
    <d v="2022-11-26T00:00:00"/>
    <s v="2023"/>
    <n v="1"/>
    <d v="2023-03-03T00:00:00"/>
    <d v="2023-05-02T00:00:00"/>
    <d v="2024-06-28T00:00:00"/>
    <n v="483"/>
    <s v="100% STATE"/>
    <s v="NFA - Site Specific"/>
    <s v="NFA"/>
    <n v="0"/>
    <n v="2920920.6"/>
    <n v="2920920.6"/>
    <n v="5752114.9000000004"/>
    <n v="5752114.9000000004"/>
    <n v="5752114.9000000004"/>
    <n v="3952114.9"/>
    <n v="6873035.5"/>
    <n v="6873035.5"/>
    <n v="180000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"/>
    <x v="1"/>
  </r>
  <r>
    <s v="Design"/>
    <n v="611940"/>
    <s v=""/>
    <s v="SOMERVILLE- BRIDGE REPLACEMENT, S-17-016 (3GF), WEBSTER AVENUE OVER MBTA &amp; BMRR"/>
    <s v="4"/>
    <s v=""/>
    <s v=" "/>
    <x v="0"/>
    <x v="0"/>
    <s v="SOMERVILLE"/>
    <s v="Boston Region"/>
    <x v="1"/>
    <s v="Bridge Repair &amp; Replacement"/>
    <s v="Design"/>
    <s v="25C"/>
    <d v="2025-08-16T00:00:00"/>
    <s v="2025"/>
    <n v="0"/>
    <d v="2026-01-13T00:00:00"/>
    <d v="2026-03-14T00:00:00"/>
    <d v="2028-07-15T00:00:00"/>
    <n v="914"/>
    <s v="100% STATE"/>
    <s v="NFA - Site Specific"/>
    <s v="NFA"/>
    <n v="0"/>
    <n v="0"/>
    <n v="0"/>
    <n v="14122354.1043"/>
    <n v="0"/>
    <n v="14122354.1042"/>
    <n v="0"/>
    <n v="0"/>
    <n v="0"/>
    <n v="0"/>
    <n v="1947910.9109"/>
    <n v="5843732.7328000003"/>
    <n v="5843732.7328000003"/>
    <n v="486977.72769999999"/>
    <n v="1E-4"/>
    <n v="0"/>
    <n v="0"/>
    <s v="    "/>
    <s v="    "/>
    <s v="No"/>
    <s v=""/>
    <s v="MassDOT"/>
    <s v="HWY"/>
    <n v="1"/>
    <s v="No"/>
    <s v="Highway | Bridge"/>
    <s v="1 | Reliability"/>
    <s v="T070"/>
    <d v="2024-03-04T06:31:47"/>
    <x v="1"/>
    <x v="1"/>
  </r>
  <r>
    <s v="Design"/>
    <n v="611942"/>
    <s v=""/>
    <s v="SHEFFIELD- SUPERSTRUCTURE REPLACEMENT, S-10-024, COUNTY ROAD OVER IRONWORKS BROOK"/>
    <s v="1"/>
    <s v="NGB, STIP"/>
    <s v=" "/>
    <x v="0"/>
    <x v="0"/>
    <s v="SHEFFIELD"/>
    <s v="Berkshire Region"/>
    <x v="1"/>
    <s v="Bridge Repair &amp; Replacement"/>
    <s v="Design"/>
    <s v="75C"/>
    <d v="2027-03-06T00:00:00"/>
    <s v="2027"/>
    <n v="0"/>
    <d v="2027-08-03T00:00:00"/>
    <d v="2027-10-02T00:00:00"/>
    <d v="2029-02-06T00:00:00"/>
    <n v="553"/>
    <s v="100% STATE"/>
    <s v="NFA - Site Specific"/>
    <s v="NFA"/>
    <n v="0"/>
    <n v="0"/>
    <n v="0"/>
    <n v="5400"/>
    <n v="0"/>
    <n v="5400"/>
    <n v="0"/>
    <n v="0"/>
    <n v="0"/>
    <n v="0"/>
    <n v="0"/>
    <n v="0"/>
    <n v="2858.8235"/>
    <n v="2541.1765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Design"/>
    <n v="611942"/>
    <s v=""/>
    <s v="SHEFFIELD- SUPERSTRUCTURE REPLACEMENT, S-10-024, COUNTY ROAD OVER IRONWORKS BROOK"/>
    <s v="1"/>
    <s v="NGB, STIP"/>
    <s v=" "/>
    <x v="0"/>
    <x v="0"/>
    <s v="SHEFFIELD"/>
    <s v="Berkshire Region"/>
    <x v="1"/>
    <s v="Bridge Repair &amp; Replacement"/>
    <s v="Design"/>
    <s v="75C"/>
    <d v="2027-03-06T00:00:00"/>
    <s v="2027"/>
    <n v="0"/>
    <d v="2027-08-03T00:00:00"/>
    <d v="2027-10-02T00:00:00"/>
    <d v="2029-02-06T00:00:00"/>
    <n v="553"/>
    <s v="NGB - FA(GANs)"/>
    <s v="FA - Next Generation Bridge GANs"/>
    <s v="FA"/>
    <n v="0.8"/>
    <n v="0"/>
    <n v="0"/>
    <n v="2607307.5207000002"/>
    <n v="0"/>
    <n v="2607307.5207000002"/>
    <n v="0"/>
    <n v="0"/>
    <n v="0"/>
    <n v="0"/>
    <n v="0"/>
    <n v="0"/>
    <n v="1380339.2757000001"/>
    <n v="1226968.2450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11944"/>
    <s v=""/>
    <s v="DISTRICT 1- ROADSIDE VEGETATION MANAGEMENT (SPRAYING) AT VARIOUS LOCATIONS ON I-90"/>
    <s v="1"/>
    <s v="BDBA, SC, WT"/>
    <s v=" "/>
    <x v="0"/>
    <x v="0"/>
    <s v="DISTRICT1"/>
    <s v="[District 1]"/>
    <x v="43"/>
    <s v="Maintenance"/>
    <s v="Design"/>
    <s v="100C"/>
    <d v="2025-01-11T00:00:00"/>
    <s v="2025"/>
    <n v="0"/>
    <d v="2025-06-10T00:00:00"/>
    <d v="2025-08-09T00:00:00"/>
    <d v="2027-06-10T00:00:00"/>
    <n v="730"/>
    <s v="TURNPIKE WT"/>
    <s v="Tolls - Western Turnpike (WT) - Site Specific"/>
    <s v="NFA"/>
    <n v="0"/>
    <n v="0"/>
    <n v="0"/>
    <n v="182708"/>
    <n v="0"/>
    <n v="182708"/>
    <n v="0"/>
    <n v="0"/>
    <n v="0"/>
    <n v="0"/>
    <n v="87382.087"/>
    <n v="95325.913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4-03-04T06:31:47"/>
    <x v="0"/>
    <x v="1"/>
  </r>
  <r>
    <s v="Design"/>
    <n v="611946"/>
    <s v=""/>
    <s v="DISTRICT 5- ROADSIDE VEGETATION MANAGEMENT(SPRAYING) AT VARIOUS LOCATIONS"/>
    <s v="5"/>
    <s v="NFA MT, SC"/>
    <s v=" "/>
    <x v="1"/>
    <x v="0"/>
    <s v="DISTRICT5"/>
    <s v="[District 5]"/>
    <x v="43"/>
    <s v="Maintenance"/>
    <s v="Design"/>
    <s v="PRCApprove"/>
    <d v="2025-01-11T00:00:00"/>
    <s v="2025"/>
    <n v="0"/>
    <d v="2025-06-10T00:00:00"/>
    <d v="2025-08-09T00:00:00"/>
    <d v="2027-06-09T00:00:00"/>
    <n v="729"/>
    <s v="100% STATE"/>
    <s v="NFA - Open Ended"/>
    <s v="NFA"/>
    <n v="0"/>
    <n v="0"/>
    <n v="0"/>
    <n v="360000"/>
    <n v="0"/>
    <n v="360000"/>
    <n v="0"/>
    <n v="0"/>
    <n v="0"/>
    <n v="0"/>
    <n v="172173.913"/>
    <n v="187826.087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1951"/>
    <s v="117495"/>
    <s v="FRAMINGHAM- CONSTRUCTION OF OFFICE, SALT SHEDS AND PARK AND RIDE RECONSTRUCTION ON ROUTE 9"/>
    <s v="3"/>
    <s v="CRRSAA, NFA MT, STIP-AI"/>
    <s v=" "/>
    <x v="1"/>
    <x v="0"/>
    <s v="FRAMINGHAM"/>
    <s v="Boston Region"/>
    <x v="12"/>
    <s v="Facilities"/>
    <s v="Active"/>
    <s v=""/>
    <d v="2022-03-05T00:00:00"/>
    <s v="2022"/>
    <n v="1"/>
    <d v="2022-07-01T00:00:00"/>
    <d v="2022-08-30T00:00:00"/>
    <d v="2024-01-12T00:00:00"/>
    <n v="560"/>
    <s v="100% STATE"/>
    <s v="NFA - Site Specific"/>
    <s v="NFA"/>
    <n v="0"/>
    <n v="4944930.17"/>
    <n v="1935893.28"/>
    <n v="334660.5"/>
    <n v="205908.03339999999"/>
    <n v="205908.03339999999"/>
    <n v="205908.03339999999"/>
    <n v="5150838.2034"/>
    <n v="2141801.3133999999"/>
    <n v="0"/>
    <n v="0"/>
    <n v="0"/>
    <n v="0"/>
    <n v="0"/>
    <n v="128752.4666"/>
    <n v="0"/>
    <n v="0"/>
    <s v="    "/>
    <s v="    "/>
    <s v="Yes"/>
    <s v=""/>
    <s v="MassDOT"/>
    <s v="HWY"/>
    <n v="2"/>
    <s v="No"/>
    <s v="Highway | Capacity"/>
    <s v="3 | Expansion"/>
    <s v="T060"/>
    <d v="2024-03-04T06:31:47"/>
    <x v="1"/>
    <x v="1"/>
  </r>
  <r>
    <s v="Construction"/>
    <n v="611951"/>
    <s v="117495"/>
    <s v="FRAMINGHAM- CONSTRUCTION OF OFFICE, SALT SHEDS AND PARK AND RIDE RECONSTRUCTION ON ROUTE 9"/>
    <s v="3"/>
    <s v="CRRSAA, NFA MT, STIP-AI"/>
    <s v=" "/>
    <x v="1"/>
    <x v="0"/>
    <s v="FRAMINGHAM"/>
    <s v="Boston Region"/>
    <x v="12"/>
    <s v="Facilities"/>
    <s v="Active"/>
    <s v=""/>
    <d v="2022-03-05T00:00:00"/>
    <s v="2022"/>
    <n v="1"/>
    <d v="2022-07-01T00:00:00"/>
    <d v="2022-08-30T00:00:00"/>
    <d v="2024-01-12T00:00:00"/>
    <n v="560"/>
    <s v="FEDERAL AID"/>
    <s v="FA - Coronavirus Response and Relief Supplemental Appropriations Act"/>
    <s v="FA"/>
    <n v="1"/>
    <n v="2453483.56"/>
    <n v="446259.29"/>
    <n v="126353.5"/>
    <n v="1417.0866000000001"/>
    <n v="1417.0866000000001"/>
    <n v="1417.0866000000001"/>
    <n v="2454900.6466000001"/>
    <n v="447676.37659999996"/>
    <n v="0"/>
    <n v="0"/>
    <n v="0"/>
    <n v="0"/>
    <n v="0"/>
    <n v="124936.4134"/>
    <n v="0"/>
    <n v="0"/>
    <s v="    "/>
    <s v="    "/>
    <s v="Yes"/>
    <s v=""/>
    <s v="MassDOT"/>
    <s v="HWY"/>
    <n v="2"/>
    <s v="No"/>
    <s v="Highway | Capacity"/>
    <s v="3 | Expansion"/>
    <s v="T060"/>
    <d v="2024-03-04T06:31:47"/>
    <x v="1"/>
    <x v="0"/>
  </r>
  <r>
    <s v="Design"/>
    <n v="611952"/>
    <s v=""/>
    <s v="HARVARD- LITTLETON- ACTON- CONCORD- GUIDE AND TRAFFIC SIGN REPLACEMENT ON A SECTION OF ROUTE 2"/>
    <s v="3"/>
    <s v="STIP"/>
    <s v=" "/>
    <x v="0"/>
    <x v="0"/>
    <s v="ACTON - CONCORD - HARVARD - LITTLETON"/>
    <s v="Statewide"/>
    <x v="19"/>
    <s v="Signs &amp; Lighting"/>
    <s v="Design"/>
    <s v="PRCApprove"/>
    <d v="2026-01-03T00:00:00"/>
    <s v="2026"/>
    <n v="0"/>
    <d v="2026-06-02T00:00:00"/>
    <d v="2026-08-01T00:00:00"/>
    <d v="2028-11-30T00:00:00"/>
    <n v="912"/>
    <s v="FEDERAL AID"/>
    <s v="FA - Hwy Safety Improvement Prgm (HSIP)"/>
    <s v="HSIP"/>
    <n v="0.9"/>
    <n v="0"/>
    <n v="0"/>
    <n v="776720"/>
    <n v="0"/>
    <n v="776720"/>
    <n v="0"/>
    <n v="0"/>
    <n v="0"/>
    <n v="0"/>
    <n v="0"/>
    <n v="305140"/>
    <n v="332880"/>
    <n v="13870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0"/>
  </r>
  <r>
    <s v="Design"/>
    <n v="611952"/>
    <s v=""/>
    <s v="HARVARD- LITTLETON- ACTON- CONCORD- GUIDE AND TRAFFIC SIGN REPLACEMENT ON A SECTION OF ROUTE 2"/>
    <s v="3"/>
    <s v="STIP"/>
    <s v=" "/>
    <x v="0"/>
    <x v="0"/>
    <s v="ACTON - CONCORD - HARVARD - LITTLETON"/>
    <s v="Statewide"/>
    <x v="19"/>
    <s v="Signs &amp; Lighting"/>
    <s v="Design"/>
    <s v="PRCApprove"/>
    <d v="2026-01-03T00:00:00"/>
    <s v="2026"/>
    <n v="0"/>
    <d v="2026-06-02T00:00:00"/>
    <d v="2026-08-01T00:00:00"/>
    <d v="2028-11-30T00:00:00"/>
    <n v="912"/>
    <s v="100% STATE"/>
    <s v="NFA - Open Ended"/>
    <s v="NFA"/>
    <n v="0"/>
    <n v="0"/>
    <n v="0"/>
    <n v="75000"/>
    <n v="0"/>
    <n v="74999.999899999995"/>
    <n v="0"/>
    <n v="0"/>
    <n v="0"/>
    <n v="0"/>
    <n v="0"/>
    <n v="29464.2857"/>
    <n v="32142.857100000001"/>
    <n v="13392.857099999999"/>
    <n v="1E-4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Design"/>
    <n v="611953"/>
    <s v=""/>
    <s v="SPRINGFIELD- CHICOPEE- GUIDE AND TRAFFIC SIGN REPLACEMENT ON A SECTION OF INTERSTATE 291"/>
    <s v="2"/>
    <s v="STIP"/>
    <s v=" "/>
    <x v="0"/>
    <x v="0"/>
    <s v="CHICOPEE - SPRINGFIELD"/>
    <s v="Pioneer Valley"/>
    <x v="19"/>
    <s v="Signs &amp; Lighting"/>
    <s v="Design"/>
    <s v="PRCApprove"/>
    <d v="2026-01-03T00:00:00"/>
    <s v="2026"/>
    <n v="0"/>
    <d v="2026-06-02T00:00:00"/>
    <d v="2026-08-01T00:00:00"/>
    <d v="2028-11-30T00:00:00"/>
    <n v="912"/>
    <s v="FEDERAL AID"/>
    <s v="FA - Hwy Safety Improvement Prgm (HSIP)"/>
    <s v="HSIP"/>
    <n v="0.9"/>
    <n v="0"/>
    <n v="0"/>
    <n v="939596"/>
    <n v="0"/>
    <n v="939596"/>
    <n v="0"/>
    <n v="0"/>
    <n v="0"/>
    <n v="0"/>
    <n v="0"/>
    <n v="369127"/>
    <n v="402684"/>
    <n v="167785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3"/>
    <x v="0"/>
  </r>
  <r>
    <s v="Design"/>
    <n v="611953"/>
    <s v=""/>
    <s v="SPRINGFIELD- CHICOPEE- GUIDE AND TRAFFIC SIGN REPLACEMENT ON A SECTION OF INTERSTATE 291"/>
    <s v="2"/>
    <s v="STIP"/>
    <s v=" "/>
    <x v="0"/>
    <x v="0"/>
    <s v="CHICOPEE - SPRINGFIELD"/>
    <s v="Pioneer Valley"/>
    <x v="19"/>
    <s v="Signs &amp; Lighting"/>
    <s v="Design"/>
    <s v="PRCApprove"/>
    <d v="2026-01-03T00:00:00"/>
    <s v="2026"/>
    <n v="0"/>
    <d v="2026-06-02T00:00:00"/>
    <d v="2026-08-01T00:00:00"/>
    <d v="2028-11-30T00:00:00"/>
    <n v="912"/>
    <s v="100% STATE"/>
    <s v="NFA - Open Ended"/>
    <s v="NFA"/>
    <n v="0"/>
    <n v="0"/>
    <n v="0"/>
    <n v="8400"/>
    <n v="0"/>
    <n v="8400"/>
    <n v="0"/>
    <n v="0"/>
    <n v="0"/>
    <n v="0"/>
    <n v="0"/>
    <n v="3300"/>
    <n v="3600"/>
    <n v="150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3"/>
    <x v="1"/>
  </r>
  <r>
    <s v="Design"/>
    <n v="611954"/>
    <s v=""/>
    <s v="BOSTON- GUIDE AND TRAFFIC SIGN REPLACEMENT ON I-90/I-93 WITHIN CENTRAL ARTERY/TUNNEL SYSTEM"/>
    <s v="6"/>
    <s v="STIP"/>
    <s v=" "/>
    <x v="0"/>
    <x v="0"/>
    <s v="BOSTON"/>
    <s v="Boston Region"/>
    <x v="19"/>
    <s v="Signs &amp; Lighting"/>
    <s v="Design"/>
    <s v="PRCApprove"/>
    <d v="2026-01-17T00:00:00"/>
    <s v="2026"/>
    <n v="0"/>
    <d v="2026-06-16T00:00:00"/>
    <d v="2026-08-15T00:00:00"/>
    <d v="2028-12-14T00:00:00"/>
    <n v="912"/>
    <s v="FEDERAL AID"/>
    <s v="FA - Hwy Safety Improvement Prgm (HSIP)"/>
    <s v="HSIP"/>
    <n v="0.9"/>
    <n v="0"/>
    <n v="0"/>
    <n v="2626800"/>
    <n v="0"/>
    <n v="2626800"/>
    <n v="0"/>
    <n v="0"/>
    <n v="0"/>
    <n v="0"/>
    <n v="0"/>
    <n v="996372.41379999998"/>
    <n v="1086951.7241"/>
    <n v="543475.86210000003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0"/>
  </r>
  <r>
    <s v="Design"/>
    <n v="611954"/>
    <s v=""/>
    <s v="BOSTON- GUIDE AND TRAFFIC SIGN REPLACEMENT ON I-90/I-93 WITHIN CENTRAL ARTERY/TUNNEL SYSTEM"/>
    <s v="6"/>
    <s v="STIP"/>
    <s v=" "/>
    <x v="0"/>
    <x v="0"/>
    <s v="BOSTON"/>
    <s v="Boston Region"/>
    <x v="19"/>
    <s v="Signs &amp; Lighting"/>
    <s v="Design"/>
    <s v="PRCApprove"/>
    <d v="2026-01-17T00:00:00"/>
    <s v="2026"/>
    <n v="0"/>
    <d v="2026-06-16T00:00:00"/>
    <d v="2026-08-15T00:00:00"/>
    <d v="2028-12-14T00:00:00"/>
    <n v="912"/>
    <s v="100% STATE"/>
    <s v="NFA - Open Ended"/>
    <s v="NFA"/>
    <n v="0"/>
    <n v="0"/>
    <n v="0"/>
    <n v="9000"/>
    <n v="0"/>
    <n v="9000"/>
    <n v="0"/>
    <n v="0"/>
    <n v="0"/>
    <n v="0"/>
    <n v="0"/>
    <n v="3413.7930999999999"/>
    <n v="3724.1379000000002"/>
    <n v="1862.069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"/>
    <x v="1"/>
  </r>
  <r>
    <s v="Complete"/>
    <n v="611955"/>
    <s v="118723"/>
    <s v="PITTSFIELD- SUPERSTRUCTURE REPLACEMENT, P-10-002, HOLMES ROAD OVER HOUSATONIC RAILROAD"/>
    <s v="1"/>
    <s v="BDBA, STIP"/>
    <s v=" "/>
    <x v="0"/>
    <x v="0"/>
    <s v="PITTSFIELD"/>
    <s v="Berkshire Region"/>
    <x v="5"/>
    <s v="Bridge Repair &amp; Replacement"/>
    <s v="Contractor Field Completion"/>
    <s v=""/>
    <d v="2022-06-25T00:00:00"/>
    <s v="2022"/>
    <n v="1"/>
    <d v="2022-08-22T00:00:00"/>
    <d v="2022-10-21T00:00:00"/>
    <d v="2023-10-16T00:00:00"/>
    <n v="420"/>
    <s v="100% STATE"/>
    <s v="NFA - Site Specific"/>
    <s v="NFA"/>
    <n v="0"/>
    <n v="0"/>
    <n v="0"/>
    <n v="21000"/>
    <n v="0"/>
    <n v="21000"/>
    <n v="21000"/>
    <n v="21000"/>
    <n v="2100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1"/>
  </r>
  <r>
    <s v="Complete"/>
    <n v="611955"/>
    <s v="118723"/>
    <s v="PITTSFIELD- SUPERSTRUCTURE REPLACEMENT, P-10-002, HOLMES ROAD OVER HOUSATONIC RAILROAD"/>
    <s v="1"/>
    <s v="BDBA, STIP"/>
    <s v=" "/>
    <x v="0"/>
    <x v="0"/>
    <s v="PITTSFIELD"/>
    <s v="Berkshire Region"/>
    <x v="5"/>
    <s v="Bridge Repair &amp; Replacement"/>
    <s v="Contractor Field Completion"/>
    <s v=""/>
    <d v="2022-06-25T00:00:00"/>
    <s v="2022"/>
    <n v="1"/>
    <d v="2022-08-22T00:00:00"/>
    <d v="2022-10-21T00:00:00"/>
    <d v="2023-10-16T00:00:00"/>
    <n v="420"/>
    <s v="FEDERAL AID"/>
    <s v="FA - Surface Trans. Block Grant (STBG)"/>
    <s v="STBG"/>
    <n v="0.8"/>
    <n v="3972736.05"/>
    <n v="1534876.94"/>
    <n v="79797.850000000006"/>
    <n v="0"/>
    <n v="79797.850000000006"/>
    <n v="79797.850000000006"/>
    <n v="4052533.9"/>
    <n v="1614674.7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11956"/>
    <s v=""/>
    <s v="DISTRICT 6- ASBESTOS AND LEAD REMOVAL AT PARCELS 26A AND 26B"/>
    <s v="6"/>
    <s v=""/>
    <s v=" "/>
    <x v="0"/>
    <x v="0"/>
    <s v="BOSTON"/>
    <s v="Boston Region"/>
    <x v="31"/>
    <s v="Other"/>
    <s v="Design"/>
    <s v="75C"/>
    <d v="2024-06-15T00:00:00"/>
    <s v="2024"/>
    <n v="0"/>
    <d v="2024-11-12T00:00:00"/>
    <d v="2025-01-11T00:00:00"/>
    <d v="2025-02-10T00:00:00"/>
    <n v="90"/>
    <s v="100% STATE"/>
    <s v="NFA - Site Specific"/>
    <s v="NFA"/>
    <n v="0"/>
    <n v="0"/>
    <n v="0"/>
    <n v="2269930.3670000001"/>
    <n v="0"/>
    <n v="2269930.3670000001"/>
    <n v="0"/>
    <n v="0"/>
    <n v="0"/>
    <n v="2269930.3670000001"/>
    <n v="0"/>
    <n v="0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4-03-04T06:31:47"/>
    <x v="1"/>
    <x v="1"/>
  </r>
  <r>
    <s v="Design"/>
    <n v="611957"/>
    <s v=""/>
    <s v="ANDOVER- RECONSTRUCTION ON ROUTE 133 (LOWELL STREET) FROM SHAWSHEEN ROAD TO ROUTE 28 (NORTH MAIN STREET)"/>
    <s v="4"/>
    <s v="STIP"/>
    <s v=" "/>
    <x v="0"/>
    <x v="0"/>
    <s v="ANDOVER"/>
    <s v="Merrimack Valley"/>
    <x v="4"/>
    <s v="Roadway Reconstruction"/>
    <s v="Design"/>
    <s v="25C"/>
    <d v="2027-12-04T00:00:00"/>
    <s v="2028"/>
    <n v="0"/>
    <d v="2028-05-02T00:00:00"/>
    <d v="2028-07-01T00:00:00"/>
    <d v="2029-04-27T00:00:00"/>
    <n v="360"/>
    <s v="100% STATE"/>
    <s v="NFA - Site Specific"/>
    <s v="NFA"/>
    <n v="0"/>
    <n v="0"/>
    <n v="0"/>
    <n v="124988"/>
    <n v="0"/>
    <n v="124988"/>
    <n v="0"/>
    <n v="0"/>
    <n v="0"/>
    <n v="0"/>
    <n v="0"/>
    <n v="0"/>
    <n v="0"/>
    <n v="124988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4-03-04T06:31:47"/>
    <x v="6"/>
    <x v="1"/>
  </r>
  <r>
    <s v="Design"/>
    <n v="611957"/>
    <s v=""/>
    <s v="ANDOVER- RECONSTRUCTION ON ROUTE 133 (LOWELL STREET) FROM SHAWSHEEN ROAD TO ROUTE 28 (NORTH MAIN STREET)"/>
    <s v="4"/>
    <s v="STIP"/>
    <s v=" "/>
    <x v="0"/>
    <x v="0"/>
    <s v="ANDOVER"/>
    <s v="Merrimack Valley"/>
    <x v="4"/>
    <s v="Roadway Reconstruction"/>
    <s v="Design"/>
    <s v="25C"/>
    <d v="2027-12-04T00:00:00"/>
    <s v="2028"/>
    <n v="0"/>
    <d v="2028-05-02T00:00:00"/>
    <d v="2028-07-01T00:00:00"/>
    <d v="2029-04-27T00:00:00"/>
    <n v="360"/>
    <s v="FEDERAL AID"/>
    <s v="FA - Surface Trans. Block Grant (STBG)"/>
    <s v="STBG"/>
    <n v="0.8"/>
    <n v="0"/>
    <n v="0"/>
    <n v="16077150.324999999"/>
    <n v="0"/>
    <n v="16077150.324999999"/>
    <n v="0"/>
    <n v="0"/>
    <n v="0"/>
    <n v="0"/>
    <n v="0"/>
    <n v="0"/>
    <n v="0"/>
    <n v="16077150.324999999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4-03-04T06:31:47"/>
    <x v="6"/>
    <x v="0"/>
  </r>
  <r>
    <s v="Design"/>
    <n v="611963"/>
    <s v=""/>
    <s v="SPRINGFIELD- INTERSECTION AND SAFETY IMPROVEMENTS AT ARMORY CIRCLE"/>
    <s v="2"/>
    <s v="STIP"/>
    <s v=" "/>
    <x v="0"/>
    <x v="0"/>
    <s v="SPRINGFIELD"/>
    <s v="Pioneer Valley"/>
    <x v="11"/>
    <s v="Intersection &amp; Safety"/>
    <s v="Design"/>
    <s v="PRCApprove"/>
    <d v="2027-12-18T00:00:00"/>
    <s v="2028"/>
    <n v="0"/>
    <d v="2028-05-16T00:00:00"/>
    <d v="2028-07-15T00:00:00"/>
    <d v="2030-05-15T00:00:00"/>
    <n v="729"/>
    <s v="FEDERAL AID"/>
    <s v="FA - Hwy Safety Improvement Prgm (HSIP)"/>
    <s v="HSIP"/>
    <n v="0.9"/>
    <n v="0"/>
    <n v="0"/>
    <n v="5962000"/>
    <n v="0"/>
    <n v="3110608.6957"/>
    <n v="0"/>
    <n v="0"/>
    <n v="0"/>
    <n v="0"/>
    <n v="0"/>
    <n v="0"/>
    <n v="0"/>
    <n v="3110608.6957"/>
    <n v="2851391.3043"/>
    <n v="0"/>
    <n v="0"/>
    <s v="    "/>
    <s v="    "/>
    <s v="Yes"/>
    <s v="71"/>
    <s v="MassDOT"/>
    <s v="HWY"/>
    <n v="2"/>
    <s v="No"/>
    <s v="Highway | Intersection Improvements"/>
    <s v="2 | Modernization"/>
    <s v="T056"/>
    <d v="2024-03-04T06:31:47"/>
    <x v="3"/>
    <x v="0"/>
  </r>
  <r>
    <s v="Design"/>
    <n v="611963"/>
    <s v=""/>
    <s v="SPRINGFIELD- INTERSECTION AND SAFETY IMPROVEMENTS AT ARMORY CIRCLE"/>
    <s v="2"/>
    <s v="STIP"/>
    <s v=" "/>
    <x v="0"/>
    <x v="0"/>
    <s v="SPRINGFIELD"/>
    <s v="Pioneer Valley"/>
    <x v="11"/>
    <s v="Intersection &amp; Safety"/>
    <s v="Design"/>
    <s v="PRCApprove"/>
    <d v="2027-12-18T00:00:00"/>
    <s v="2028"/>
    <n v="0"/>
    <d v="2028-05-16T00:00:00"/>
    <d v="2028-07-15T00:00:00"/>
    <d v="2030-05-15T00:00:00"/>
    <n v="729"/>
    <s v="100% STATE"/>
    <s v="NFA - Site Specific"/>
    <s v="NFA"/>
    <n v="0"/>
    <n v="0"/>
    <n v="0"/>
    <n v="66000"/>
    <n v="0"/>
    <n v="34434.782599999999"/>
    <n v="0"/>
    <n v="0"/>
    <n v="0"/>
    <n v="0"/>
    <n v="0"/>
    <n v="0"/>
    <n v="0"/>
    <n v="34434.782599999999"/>
    <n v="31565.217400000001"/>
    <n v="0"/>
    <n v="0"/>
    <s v="    "/>
    <s v="    "/>
    <s v="Yes"/>
    <s v="71"/>
    <s v="MassDOT"/>
    <s v="HWY"/>
    <n v="2"/>
    <s v="No"/>
    <s v="Highway | Intersection Improvements"/>
    <s v="2 | Modernization"/>
    <s v="T056"/>
    <d v="2024-03-04T06:31:47"/>
    <x v="3"/>
    <x v="1"/>
  </r>
  <r>
    <s v="Design"/>
    <n v="611965"/>
    <s v=""/>
    <s v="HOLYOKE- INTERSECTION IMPROVEMENTS AT BEECH STREET, RESNIC BOULEVARD, AND WEST FRANKLIN STREET"/>
    <s v="2"/>
    <s v="STIP"/>
    <s v=" "/>
    <x v="0"/>
    <x v="0"/>
    <s v="HOLYOKE"/>
    <s v="Pioneer Valley"/>
    <x v="11"/>
    <s v="Intersection &amp; Safety"/>
    <s v="Design"/>
    <s v="PRCApprove"/>
    <d v="2027-03-06T00:00:00"/>
    <s v="2027"/>
    <n v="0"/>
    <d v="2027-08-03T00:00:00"/>
    <d v="2027-10-02T00:00:00"/>
    <d v="2029-08-01T00:00:00"/>
    <n v="729"/>
    <s v="FEDERAL AID"/>
    <s v="FA - Hwy Safety Improvement Prgm (HSIP)"/>
    <s v="HSIP"/>
    <n v="0.9"/>
    <n v="0"/>
    <n v="0"/>
    <n v="6479000"/>
    <n v="0"/>
    <n v="5915608.6957"/>
    <n v="0"/>
    <n v="0"/>
    <n v="0"/>
    <n v="0"/>
    <n v="0"/>
    <n v="0"/>
    <n v="2535260.8695999999"/>
    <n v="3380347.8261000002"/>
    <n v="563391.30429999996"/>
    <n v="0"/>
    <n v="0"/>
    <s v="    "/>
    <s v="    "/>
    <s v="Yes"/>
    <s v="57"/>
    <s v="MassDOT"/>
    <s v="HWY"/>
    <n v="1"/>
    <s v="No"/>
    <s v="Highway | Intersection Improvements"/>
    <s v="2 | Modernization"/>
    <s v="T056"/>
    <d v="2024-03-04T06:31:47"/>
    <x v="3"/>
    <x v="0"/>
  </r>
  <r>
    <s v="Design"/>
    <n v="611967"/>
    <s v=""/>
    <s v="STURBRIDGE- CHARLTON- INTERSECTION IMPROVEMENTS ON ROUTE 49 AT PUTNAM ROAD, WALKER POND ROAD &amp; ROUTE 20"/>
    <s v="3"/>
    <s v="STIP"/>
    <s v=" "/>
    <x v="0"/>
    <x v="0"/>
    <s v="CHARLTON - STURBRIDGE"/>
    <s v="Central Mass"/>
    <x v="27"/>
    <s v="Intersection &amp; Safety"/>
    <s v="Design"/>
    <s v="PRCApprove"/>
    <d v="2027-03-06T00:00:00"/>
    <s v="2027"/>
    <n v="0"/>
    <d v="2027-08-03T00:00:00"/>
    <d v="2027-10-02T00:00:00"/>
    <d v="2029-08-01T00:00:00"/>
    <n v="729"/>
    <s v="FEDERAL AID"/>
    <s v="FA - Hwy Safety Improvement Prgm (HSIP)"/>
    <s v="HSIP"/>
    <n v="0.9"/>
    <n v="0"/>
    <n v="0"/>
    <n v="4400000"/>
    <n v="0"/>
    <n v="4017391.3043"/>
    <n v="0"/>
    <n v="0"/>
    <n v="0"/>
    <n v="0"/>
    <n v="0"/>
    <n v="0"/>
    <n v="1721739.1303999999"/>
    <n v="2295652.1738999998"/>
    <n v="382608.69569999998"/>
    <n v="0"/>
    <n v="0"/>
    <s v="    "/>
    <s v="    "/>
    <s v="Yes"/>
    <s v="32"/>
    <s v="MassDOT"/>
    <s v="HWY"/>
    <n v="1"/>
    <s v="No"/>
    <s v="Highway | Safety Improvements"/>
    <s v="1 | Reliability"/>
    <s v="T052"/>
    <d v="2024-03-04T06:31:47"/>
    <x v="7"/>
    <x v="0"/>
  </r>
  <r>
    <s v="Design"/>
    <n v="611969"/>
    <s v=""/>
    <s v="EVERETT- INTERSECTION IMPROVEMENTS ON ROUTE 16"/>
    <s v="4"/>
    <s v="STIP"/>
    <s v=" "/>
    <x v="0"/>
    <x v="0"/>
    <s v="EVERETT"/>
    <s v="Boston Region"/>
    <x v="27"/>
    <s v="Intersection &amp; Safety"/>
    <s v="Design"/>
    <s v="PRCApprove"/>
    <d v="2028-03-11T00:00:00"/>
    <s v="2028"/>
    <n v="0"/>
    <d v="2028-08-08T00:00:00"/>
    <d v="2028-10-07T00:00:00"/>
    <d v="2030-08-07T00:00:00"/>
    <n v="729"/>
    <s v="FEDERAL AID"/>
    <s v="FA - Hwy Safety Improvement Prgm (HSIP)"/>
    <s v="HSIP"/>
    <n v="0.9"/>
    <n v="0"/>
    <n v="0"/>
    <n v="8228000"/>
    <n v="0"/>
    <n v="3219652.1738999998"/>
    <n v="0"/>
    <n v="0"/>
    <n v="0"/>
    <n v="0"/>
    <n v="0"/>
    <n v="0"/>
    <n v="0"/>
    <n v="3219652.1738999998"/>
    <n v="5008347.8261000002"/>
    <n v="0"/>
    <n v="0"/>
    <s v="    "/>
    <s v="    "/>
    <s v="Yes"/>
    <s v="74.5"/>
    <s v="MassDOT"/>
    <s v="HWY"/>
    <n v="2"/>
    <s v="No"/>
    <s v="Highway | Roadway Reconstruction"/>
    <s v="2 | Modernization"/>
    <s v="T055"/>
    <d v="2024-03-04T06:31:47"/>
    <x v="1"/>
    <x v="0"/>
  </r>
  <r>
    <s v="Design"/>
    <n v="611969"/>
    <s v=""/>
    <s v="EVERETT- INTERSECTION IMPROVEMENTS ON ROUTE 16"/>
    <s v="4"/>
    <s v="STIP"/>
    <s v=" "/>
    <x v="0"/>
    <x v="0"/>
    <s v="EVERETT"/>
    <s v="Boston Region"/>
    <x v="27"/>
    <s v="Intersection &amp; Safety"/>
    <s v="Design"/>
    <s v="PRCApprove"/>
    <d v="2028-03-11T00:00:00"/>
    <s v="2028"/>
    <n v="0"/>
    <d v="2028-08-08T00:00:00"/>
    <d v="2028-10-07T00:00:00"/>
    <d v="2030-08-07T00:00:00"/>
    <n v="729"/>
    <s v="FEDERAL AID"/>
    <s v="FA - Surface Trans. Block Grant (STBG)"/>
    <s v="STBG"/>
    <n v="0.8"/>
    <n v="0"/>
    <n v="0"/>
    <n v="7480000"/>
    <n v="0"/>
    <n v="2926956.5216999999"/>
    <n v="0"/>
    <n v="0"/>
    <n v="0"/>
    <n v="0"/>
    <n v="0"/>
    <n v="0"/>
    <n v="0"/>
    <n v="2926956.5216999999"/>
    <n v="4553043.4782999996"/>
    <n v="0"/>
    <n v="0"/>
    <s v="    "/>
    <s v="    "/>
    <s v="Yes"/>
    <s v="74.5"/>
    <s v="MassDOT"/>
    <s v="HWY"/>
    <n v="2"/>
    <s v="No"/>
    <s v="Highway | Roadway Reconstruction"/>
    <s v="2 | Modernization"/>
    <s v="T055"/>
    <d v="2024-03-04T06:31:47"/>
    <x v="1"/>
    <x v="0"/>
  </r>
  <r>
    <s v="Design"/>
    <n v="611970"/>
    <s v=""/>
    <s v="LEE- INTERSECTION IMPROVEMENTS AT PARK STREET AND MAIN STREET (ROUTE 20)"/>
    <s v="1"/>
    <s v="STIP"/>
    <s v=" "/>
    <x v="0"/>
    <x v="0"/>
    <s v="LEE"/>
    <s v="Berkshire Region"/>
    <x v="27"/>
    <s v="Intersection &amp; Safety"/>
    <s v="Design"/>
    <s v="PRCApprove"/>
    <d v="2027-03-06T00:00:00"/>
    <s v="2027"/>
    <n v="0"/>
    <d v="2027-08-03T00:00:00"/>
    <d v="2027-10-02T00:00:00"/>
    <d v="2029-08-01T00:00:00"/>
    <n v="729"/>
    <s v="100% STATE"/>
    <s v="NFA - Site Specific"/>
    <s v="NFA"/>
    <n v="0"/>
    <n v="0"/>
    <n v="0"/>
    <n v="41250"/>
    <n v="0"/>
    <n v="37663.043400000002"/>
    <n v="0"/>
    <n v="0"/>
    <n v="0"/>
    <n v="0"/>
    <n v="0"/>
    <n v="0"/>
    <n v="16141.3043"/>
    <n v="21521.739099999999"/>
    <n v="3586.9566"/>
    <n v="0"/>
    <n v="0"/>
    <s v="    "/>
    <s v="    "/>
    <s v="Yes"/>
    <s v="41.5"/>
    <s v="MassDOT"/>
    <s v="HWY"/>
    <n v="2"/>
    <s v="No"/>
    <s v="Highway | Intersection Improvements"/>
    <s v="2 | Modernization"/>
    <s v="T056"/>
    <d v="2024-03-04T06:31:47"/>
    <x v="9"/>
    <x v="1"/>
  </r>
  <r>
    <s v="Design"/>
    <n v="611970"/>
    <s v=""/>
    <s v="LEE- INTERSECTION IMPROVEMENTS AT PARK STREET AND MAIN STREET (ROUTE 20)"/>
    <s v="1"/>
    <s v="STIP"/>
    <s v=" "/>
    <x v="0"/>
    <x v="0"/>
    <s v="LEE"/>
    <s v="Berkshire Region"/>
    <x v="27"/>
    <s v="Intersection &amp; Safety"/>
    <s v="Design"/>
    <s v="PRCApprove"/>
    <d v="2027-03-06T00:00:00"/>
    <s v="2027"/>
    <n v="0"/>
    <d v="2027-08-03T00:00:00"/>
    <d v="2027-10-02T00:00:00"/>
    <d v="2029-08-01T00:00:00"/>
    <n v="729"/>
    <s v="FEDERAL AID"/>
    <s v="FA - Surface Trans. Block Grant (STBG)"/>
    <s v="STBG"/>
    <n v="0.8"/>
    <n v="0"/>
    <n v="0"/>
    <n v="3726250"/>
    <n v="0"/>
    <n v="3402228.2609000001"/>
    <n v="0"/>
    <n v="0"/>
    <n v="0"/>
    <n v="0"/>
    <n v="0"/>
    <n v="0"/>
    <n v="1458097.8260999999"/>
    <n v="1944130.4347999999"/>
    <n v="324021.73910000001"/>
    <n v="0"/>
    <n v="0"/>
    <s v="    "/>
    <s v="    "/>
    <s v="Yes"/>
    <s v="41.5"/>
    <s v="MassDOT"/>
    <s v="HWY"/>
    <n v="2"/>
    <s v="No"/>
    <s v="Highway | Intersection Improvements"/>
    <s v="2 | Modernization"/>
    <s v="T056"/>
    <d v="2024-03-04T06:31:47"/>
    <x v="9"/>
    <x v="0"/>
  </r>
  <r>
    <s v="Design"/>
    <n v="611974"/>
    <s v=""/>
    <s v="MEDFORD- INTERSECTION IMPROVEMENTS AT MAIN STREET/SOUTH STREET, MAIN STREET/MYSTIC VALLEY PARKWAY RAMPS, AND MAIN STREET/MYSTIC AVENUE"/>
    <s v="4"/>
    <s v="STIP"/>
    <s v=" "/>
    <x v="0"/>
    <x v="0"/>
    <s v="MEDFORD"/>
    <s v="Boston Region"/>
    <x v="27"/>
    <s v="Intersection &amp; Safety"/>
    <s v="Design"/>
    <s v="PRCApprove"/>
    <d v="2026-02-07T00:00:00"/>
    <s v="2026"/>
    <n v="0"/>
    <d v="2026-07-07T00:00:00"/>
    <d v="2026-09-05T00:00:00"/>
    <d v="2028-07-05T00:00:00"/>
    <n v="729"/>
    <s v="FEDERAL AID"/>
    <s v="FA - Hwy Safety Improvement Prgm (HSIP)"/>
    <s v="HSIP"/>
    <n v="0.9"/>
    <n v="0"/>
    <n v="0"/>
    <n v="8208640"/>
    <n v="0"/>
    <n v="8208640"/>
    <n v="0"/>
    <n v="0"/>
    <n v="0"/>
    <n v="0"/>
    <n v="0"/>
    <n v="3568973.9130000002"/>
    <n v="4282768.6957"/>
    <n v="356897.39130000002"/>
    <n v="0"/>
    <n v="0"/>
    <n v="0"/>
    <s v="    "/>
    <s v="    "/>
    <s v="Yes"/>
    <s v="74"/>
    <s v="MassDOT"/>
    <s v="HWY"/>
    <n v="1"/>
    <s v="No"/>
    <s v="Highway | Intersection Improvements"/>
    <s v="2 | Modernization"/>
    <s v="T056"/>
    <d v="2024-03-04T06:31:47"/>
    <x v="1"/>
    <x v="0"/>
  </r>
  <r>
    <s v="Design"/>
    <n v="611977"/>
    <s v=""/>
    <s v="AMESBURY- RIVERWALK CONNECTOR TO THE SALISBURY POINT GHOST TRAIL"/>
    <s v="4"/>
    <s v="STIP"/>
    <s v=" "/>
    <x v="0"/>
    <x v="0"/>
    <s v="AMESBURY"/>
    <s v="Merrimack Valley"/>
    <x v="6"/>
    <s v="Bikeways"/>
    <s v="Design"/>
    <s v="PRCApprove"/>
    <d v="2026-11-28T00:00:00"/>
    <s v="2027"/>
    <n v="0"/>
    <d v="2027-04-27T00:00:00"/>
    <d v="2027-06-26T00:00:00"/>
    <d v="2028-10-25T00:00:00"/>
    <n v="547"/>
    <s v="FEDERAL AID"/>
    <s v="FA - Congestion Mitigation/Air Quality (CMAQ)"/>
    <s v="CMQ"/>
    <n v="0.8"/>
    <n v="0"/>
    <n v="0"/>
    <n v="1971200"/>
    <n v="0"/>
    <n v="1971200"/>
    <n v="0"/>
    <n v="0"/>
    <n v="0"/>
    <n v="0"/>
    <n v="0"/>
    <n v="115952.9412"/>
    <n v="1391435.2941000001"/>
    <n v="463811.7647"/>
    <n v="0"/>
    <n v="0"/>
    <n v="0"/>
    <s v="    "/>
    <s v="    "/>
    <s v="Yes"/>
    <s v="27"/>
    <s v="Municipal"/>
    <s v="HWY"/>
    <n v="1"/>
    <s v="No"/>
    <s v="Highway | Bicycle and Pedestrian"/>
    <s v="3 | Expansion"/>
    <s v="T061"/>
    <d v="2024-03-04T06:31:47"/>
    <x v="6"/>
    <x v="0"/>
  </r>
  <r>
    <s v="Design"/>
    <n v="611979"/>
    <s v=""/>
    <s v="AVON- INTERSECTION IMPROVEMENTS AT ROUTE 28, SPRING STREET AND HARRISON BOULEVARD"/>
    <s v="5"/>
    <s v="STIP"/>
    <s v=" "/>
    <x v="0"/>
    <x v="0"/>
    <s v="AVON"/>
    <s v="Old Colony"/>
    <x v="27"/>
    <s v="Intersection &amp; Safety"/>
    <s v="Design"/>
    <s v="PRCApprove"/>
    <d v="2026-02-07T00:00:00"/>
    <s v="2026"/>
    <n v="0"/>
    <d v="2026-07-07T00:00:00"/>
    <d v="2026-09-05T00:00:00"/>
    <d v="2028-07-05T00:00:00"/>
    <n v="729"/>
    <s v="FEDERAL AID"/>
    <s v="FA - Hwy Safety Improvement Prgm (HSIP)"/>
    <s v="HSIP"/>
    <n v="0.9"/>
    <n v="0"/>
    <n v="0"/>
    <n v="6131075"/>
    <n v="0"/>
    <n v="6131075"/>
    <n v="0"/>
    <n v="0"/>
    <n v="0"/>
    <n v="0"/>
    <n v="0"/>
    <n v="2665684.7826"/>
    <n v="3198821.7390999999"/>
    <n v="266568.47830000002"/>
    <n v="0"/>
    <n v="0"/>
    <n v="0"/>
    <s v="    "/>
    <s v="    "/>
    <s v="Yes"/>
    <s v="51.5"/>
    <s v="MassDOT"/>
    <s v="HWY"/>
    <n v="2"/>
    <s v="No"/>
    <s v="Highway | Intersection Improvements"/>
    <s v="2 | Modernization"/>
    <s v="T056"/>
    <d v="2024-03-04T06:31:47"/>
    <x v="4"/>
    <x v="0"/>
  </r>
  <r>
    <s v="Design"/>
    <n v="611979"/>
    <s v=""/>
    <s v="AVON- INTERSECTION IMPROVEMENTS AT ROUTE 28, SPRING STREET AND HARRISON BOULEVARD"/>
    <s v="5"/>
    <s v="STIP"/>
    <s v=" "/>
    <x v="0"/>
    <x v="0"/>
    <s v="AVON"/>
    <s v="Old Colony"/>
    <x v="27"/>
    <s v="Intersection &amp; Safety"/>
    <s v="Design"/>
    <s v="PRCApprove"/>
    <d v="2026-02-07T00:00:00"/>
    <s v="2026"/>
    <n v="0"/>
    <d v="2026-07-07T00:00:00"/>
    <d v="2026-09-05T00:00:00"/>
    <d v="2028-07-05T00:00:00"/>
    <n v="729"/>
    <s v="100% STATE"/>
    <s v="NFA - Site Specific"/>
    <s v="NFA"/>
    <n v="0"/>
    <n v="0"/>
    <n v="0"/>
    <n v="81300"/>
    <n v="0"/>
    <n v="81300"/>
    <n v="0"/>
    <n v="0"/>
    <n v="0"/>
    <n v="0"/>
    <n v="0"/>
    <n v="35347.826099999998"/>
    <n v="42417.391300000003"/>
    <n v="3534.7826"/>
    <n v="0"/>
    <n v="0"/>
    <n v="0"/>
    <s v="    "/>
    <s v="    "/>
    <s v="Yes"/>
    <s v="51.5"/>
    <s v="MassDOT"/>
    <s v="HWY"/>
    <n v="2"/>
    <s v="No"/>
    <s v="Highway | Intersection Improvements"/>
    <s v="2 | Modernization"/>
    <s v="T056"/>
    <d v="2024-03-04T06:31:47"/>
    <x v="4"/>
    <x v="1"/>
  </r>
  <r>
    <s v="Design"/>
    <n v="611980"/>
    <s v=""/>
    <s v="SOMERSET- INTERSECTION IMPROVEMENTS AT ROUTE 6 AND LEES RIVER AVE"/>
    <s v="5"/>
    <s v="STIP"/>
    <s v=" "/>
    <x v="0"/>
    <x v="0"/>
    <s v="SOMERSET"/>
    <s v="Southeastern Mass"/>
    <x v="27"/>
    <s v="Intersection &amp; Safety"/>
    <s v="Design"/>
    <s v="PRCApprove"/>
    <d v="2027-03-20T00:00:00"/>
    <s v="2027"/>
    <n v="0"/>
    <d v="2027-08-17T00:00:00"/>
    <d v="2027-10-16T00:00:00"/>
    <d v="2029-08-15T00:00:00"/>
    <n v="729"/>
    <s v="FEDERAL AID"/>
    <s v="FA - Hwy Safety Improvement Prgm (HSIP)"/>
    <s v="HSIP"/>
    <n v="0.9"/>
    <n v="0"/>
    <n v="0"/>
    <n v="3712500"/>
    <n v="0"/>
    <n v="3389673.9130000002"/>
    <n v="0"/>
    <n v="0"/>
    <n v="0"/>
    <n v="0"/>
    <n v="0"/>
    <n v="0"/>
    <n v="1452717.3913"/>
    <n v="1936956.5216999999"/>
    <n v="322826.087"/>
    <n v="0"/>
    <n v="0"/>
    <s v="    "/>
    <s v="    "/>
    <s v="Yes"/>
    <s v="49.5"/>
    <s v="MassDOT"/>
    <s v="HWY"/>
    <n v="1"/>
    <s v="No"/>
    <s v="Highway | Intersection Improvements"/>
    <s v="2 | Modernization"/>
    <s v="T056"/>
    <d v="2024-03-04T06:31:47"/>
    <x v="2"/>
    <x v="0"/>
  </r>
  <r>
    <s v="Design"/>
    <n v="611981"/>
    <s v=""/>
    <s v="STOUGHTON- INTERSECTION IMPROVEMENTS AT CANTON STREET (ROUTE 27), SCHOOL STREET AND SUMMER STREET"/>
    <s v="5"/>
    <s v="STIP"/>
    <s v=" "/>
    <x v="0"/>
    <x v="0"/>
    <s v="STOUGHTON"/>
    <s v="Old Colony"/>
    <x v="27"/>
    <s v="Intersection &amp; Safety"/>
    <s v="Design"/>
    <s v="PRCApprove"/>
    <d v="2027-12-18T00:00:00"/>
    <s v="2028"/>
    <n v="0"/>
    <d v="2028-05-16T00:00:00"/>
    <d v="2028-07-15T00:00:00"/>
    <d v="2030-05-15T00:00:00"/>
    <n v="729"/>
    <s v="FEDERAL AID"/>
    <s v="FA - Other Federal Aid (100%)"/>
    <s v="FED"/>
    <n v="1"/>
    <n v="0"/>
    <n v="0"/>
    <n v="1237500"/>
    <n v="0"/>
    <n v="645652.17390000005"/>
    <n v="0"/>
    <n v="0"/>
    <n v="0"/>
    <n v="0"/>
    <n v="0"/>
    <n v="0"/>
    <n v="0"/>
    <n v="645652.17390000005"/>
    <n v="591847.82609999995"/>
    <n v="0"/>
    <n v="0"/>
    <s v="    "/>
    <s v="    "/>
    <s v="Yes"/>
    <s v="58.5"/>
    <s v="Municipal"/>
    <s v="HWY"/>
    <n v="3"/>
    <s v="No"/>
    <s v="Highway | Intersection Improvements"/>
    <s v="2 | Modernization"/>
    <s v="T056"/>
    <d v="2024-03-04T06:31:47"/>
    <x v="4"/>
    <x v="0"/>
  </r>
  <r>
    <s v="Design"/>
    <n v="611981"/>
    <s v=""/>
    <s v="STOUGHTON- INTERSECTION IMPROVEMENTS AT CANTON STREET (ROUTE 27), SCHOOL STREET AND SUMMER STREET"/>
    <s v="5"/>
    <s v="STIP"/>
    <s v=" "/>
    <x v="0"/>
    <x v="0"/>
    <s v="STOUGHTON"/>
    <s v="Old Colony"/>
    <x v="27"/>
    <s v="Intersection &amp; Safety"/>
    <s v="Design"/>
    <s v="PRCApprove"/>
    <d v="2027-12-18T00:00:00"/>
    <s v="2028"/>
    <n v="0"/>
    <d v="2028-05-16T00:00:00"/>
    <d v="2028-07-15T00:00:00"/>
    <d v="2030-05-15T00:00:00"/>
    <n v="729"/>
    <s v="100% STATE"/>
    <s v="NFA - Site Specific"/>
    <s v="NFA"/>
    <n v="0"/>
    <n v="0"/>
    <n v="0"/>
    <n v="28200"/>
    <n v="0"/>
    <n v="14713.0435"/>
    <n v="0"/>
    <n v="0"/>
    <n v="0"/>
    <n v="0"/>
    <n v="0"/>
    <n v="0"/>
    <n v="0"/>
    <n v="14713.0435"/>
    <n v="13486.9565"/>
    <n v="0"/>
    <n v="0"/>
    <s v="    "/>
    <s v="    "/>
    <s v="Yes"/>
    <s v="58.5"/>
    <s v="Municipal"/>
    <s v="HWY"/>
    <n v="3"/>
    <s v="No"/>
    <s v="Highway | Intersection Improvements"/>
    <s v="2 | Modernization"/>
    <s v="T056"/>
    <d v="2024-03-04T06:31:47"/>
    <x v="4"/>
    <x v="1"/>
  </r>
  <r>
    <s v="Design"/>
    <n v="611981"/>
    <s v=""/>
    <s v="STOUGHTON- INTERSECTION IMPROVEMENTS AT CANTON STREET (ROUTE 27), SCHOOL STREET AND SUMMER STREET"/>
    <s v="5"/>
    <s v="STIP"/>
    <s v=" "/>
    <x v="0"/>
    <x v="0"/>
    <s v="STOUGHTON"/>
    <s v="Old Colony"/>
    <x v="27"/>
    <s v="Intersection &amp; Safety"/>
    <s v="Design"/>
    <s v="PRCApprove"/>
    <d v="2027-12-18T00:00:00"/>
    <s v="2028"/>
    <n v="0"/>
    <d v="2028-05-16T00:00:00"/>
    <d v="2028-07-15T00:00:00"/>
    <d v="2030-05-15T00:00:00"/>
    <n v="729"/>
    <s v="FEDERAL AID"/>
    <s v="FA - Surface Trans. Block Grant (STBG)"/>
    <s v="STBG"/>
    <n v="0.8"/>
    <n v="0"/>
    <n v="0"/>
    <n v="3480884.3"/>
    <n v="0"/>
    <n v="1816113.5478000001"/>
    <n v="0"/>
    <n v="0"/>
    <n v="0"/>
    <n v="0"/>
    <n v="0"/>
    <n v="0"/>
    <n v="0"/>
    <n v="1816113.5478000001"/>
    <n v="1664770.7522"/>
    <n v="0"/>
    <n v="0"/>
    <s v="    "/>
    <s v="    "/>
    <s v="Yes"/>
    <s v="58.5"/>
    <s v="Municipal"/>
    <s v="HWY"/>
    <n v="3"/>
    <s v="No"/>
    <s v="Highway | Intersection Improvements"/>
    <s v="2 | Modernization"/>
    <s v="T056"/>
    <d v="2024-03-04T06:31:47"/>
    <x v="4"/>
    <x v="0"/>
  </r>
  <r>
    <s v="Design"/>
    <n v="611982"/>
    <s v=""/>
    <s v="MEDFORD- SHARED USE PATH CONNECTION AT THE ROUTE 28/WELLINGTON UNDERPASS"/>
    <s v="4"/>
    <s v="STIP"/>
    <s v=" "/>
    <x v="0"/>
    <x v="0"/>
    <s v="MEDFORD"/>
    <s v="Boston Region"/>
    <x v="6"/>
    <s v="Bikeways"/>
    <s v="Design"/>
    <s v="25C"/>
    <d v="2025-05-17T00:00:00"/>
    <s v="2025"/>
    <n v="0"/>
    <d v="2025-10-14T00:00:00"/>
    <d v="2025-12-13T00:00:00"/>
    <d v="2027-02-26T00:00:00"/>
    <n v="500"/>
    <s v="100% STATE"/>
    <s v="NFA - Site Specific"/>
    <s v="NFA"/>
    <n v="0"/>
    <n v="0"/>
    <n v="0"/>
    <n v="46710"/>
    <n v="0"/>
    <n v="46710"/>
    <n v="0"/>
    <n v="0"/>
    <n v="0"/>
    <n v="0"/>
    <n v="21798"/>
    <n v="24912"/>
    <n v="0"/>
    <n v="0"/>
    <n v="0"/>
    <n v="0"/>
    <n v="0"/>
    <s v="    "/>
    <s v="    "/>
    <s v="Yes"/>
    <s v="37"/>
    <s v="Municipal"/>
    <s v="HWY"/>
    <n v="2"/>
    <s v="No"/>
    <s v="Highway | Bicycle and Pedestrian"/>
    <s v="3 | Expansion"/>
    <s v="T061"/>
    <d v="2024-03-04T06:31:47"/>
    <x v="1"/>
    <x v="1"/>
  </r>
  <r>
    <s v="Design"/>
    <n v="611982"/>
    <s v=""/>
    <s v="MEDFORD- SHARED USE PATH CONNECTION AT THE ROUTE 28/WELLINGTON UNDERPASS"/>
    <s v="4"/>
    <s v="STIP"/>
    <s v=" "/>
    <x v="0"/>
    <x v="0"/>
    <s v="MEDFORD"/>
    <s v="Boston Region"/>
    <x v="6"/>
    <s v="Bikeways"/>
    <s v="Design"/>
    <s v="25C"/>
    <d v="2025-05-17T00:00:00"/>
    <s v="2025"/>
    <n v="0"/>
    <d v="2025-10-14T00:00:00"/>
    <d v="2025-12-13T00:00:00"/>
    <d v="2027-02-26T00:00:00"/>
    <n v="500"/>
    <s v="FEDERAL AID"/>
    <s v="FA - Surface Trans. Block Grant (STBG)"/>
    <s v="STBG"/>
    <n v="0.8"/>
    <n v="0"/>
    <n v="0"/>
    <n v="4524906.6289999997"/>
    <n v="0"/>
    <n v="4524906.6289999997"/>
    <n v="0"/>
    <n v="0"/>
    <n v="0"/>
    <n v="0"/>
    <n v="2111623.0935"/>
    <n v="2413283.5355000002"/>
    <n v="0"/>
    <n v="0"/>
    <n v="0"/>
    <n v="0"/>
    <n v="0"/>
    <s v="    "/>
    <s v="    "/>
    <s v="Yes"/>
    <s v="37"/>
    <s v="Municipal"/>
    <s v="HWY"/>
    <n v="2"/>
    <s v="No"/>
    <s v="Highway | Bicycle and Pedestrian"/>
    <s v="3 | Expansion"/>
    <s v="T061"/>
    <d v="2024-03-04T06:31:47"/>
    <x v="1"/>
    <x v="0"/>
  </r>
  <r>
    <s v="Design"/>
    <n v="611983"/>
    <s v=""/>
    <s v="CHELSEA- PARK STREET &amp; PEARL STREET RECONSTRUCTION"/>
    <s v="6"/>
    <s v="STIP"/>
    <s v=" "/>
    <x v="0"/>
    <x v="0"/>
    <s v="CHELSEA"/>
    <s v="Boston Region"/>
    <x v="2"/>
    <s v="Roadway Reconstruction"/>
    <s v="Design"/>
    <s v="PRCApprove"/>
    <d v="2027-04-10T00:00:00"/>
    <s v="2027"/>
    <n v="0"/>
    <d v="2027-09-07T00:00:00"/>
    <d v="2027-11-06T00:00:00"/>
    <d v="2029-08-27T00:00:00"/>
    <n v="720"/>
    <s v="100% STATE"/>
    <s v="NFA - Site Specific"/>
    <s v="NFA"/>
    <n v="0"/>
    <n v="0"/>
    <n v="0"/>
    <n v="94500"/>
    <n v="0"/>
    <n v="85909.090899999996"/>
    <n v="0"/>
    <n v="0"/>
    <n v="0"/>
    <n v="0"/>
    <n v="0"/>
    <n v="0"/>
    <n v="34363.636400000003"/>
    <n v="51545.4545"/>
    <n v="8590.9091000000008"/>
    <n v="0"/>
    <n v="0"/>
    <s v="    "/>
    <s v="    "/>
    <s v="Yes"/>
    <s v="64"/>
    <s v="Municipal"/>
    <s v="HWY"/>
    <n v="2"/>
    <s v="No"/>
    <s v="Highway | Roadway Reconstruction"/>
    <s v="2 | Modernization"/>
    <s v="T055"/>
    <d v="2024-03-04T06:31:47"/>
    <x v="1"/>
    <x v="1"/>
  </r>
  <r>
    <s v="Design"/>
    <n v="611983"/>
    <s v=""/>
    <s v="CHELSEA- PARK STREET &amp; PEARL STREET RECONSTRUCTION"/>
    <s v="6"/>
    <s v="STIP"/>
    <s v=" "/>
    <x v="0"/>
    <x v="0"/>
    <s v="CHELSEA"/>
    <s v="Boston Region"/>
    <x v="2"/>
    <s v="Roadway Reconstruction"/>
    <s v="Design"/>
    <s v="PRCApprove"/>
    <d v="2027-04-10T00:00:00"/>
    <s v="2027"/>
    <n v="0"/>
    <d v="2027-09-07T00:00:00"/>
    <d v="2027-11-06T00:00:00"/>
    <d v="2029-08-27T00:00:00"/>
    <n v="720"/>
    <s v="FEDERAL AID"/>
    <s v="FA - Surface Trans. Block Grant (STBG)"/>
    <s v="STBG"/>
    <n v="0.8"/>
    <n v="0"/>
    <n v="0"/>
    <n v="10384500"/>
    <n v="0"/>
    <n v="9440454.5454999991"/>
    <n v="0"/>
    <n v="0"/>
    <n v="0"/>
    <n v="0"/>
    <n v="0"/>
    <n v="0"/>
    <n v="3776181.8182000001"/>
    <n v="5664272.7273000004"/>
    <n v="944045.45449999999"/>
    <n v="0"/>
    <n v="0"/>
    <s v="    "/>
    <s v="    "/>
    <s v="Yes"/>
    <s v="64"/>
    <s v="Municipal"/>
    <s v="HWY"/>
    <n v="2"/>
    <s v="No"/>
    <s v="Highway | Roadway Reconstruction"/>
    <s v="2 | Modernization"/>
    <s v="T055"/>
    <d v="2024-03-04T06:31:47"/>
    <x v="1"/>
    <x v="0"/>
  </r>
  <r>
    <s v="Design"/>
    <n v="611985"/>
    <s v=""/>
    <s v="HARWICH- SIDEWALK INSTALLATION ON ROUTE 28 FROM BANK STREET TO SAQUATUCKET HARBOR"/>
    <s v="5"/>
    <s v="M-Risk, STIP"/>
    <s v=" "/>
    <x v="0"/>
    <x v="0"/>
    <s v="HARWICH"/>
    <s v="Cape Cod"/>
    <x v="28"/>
    <s v=""/>
    <s v="Design"/>
    <s v="75C"/>
    <d v="2024-08-03T00:00:00"/>
    <s v="2024"/>
    <n v="0"/>
    <d v="2024-12-31T00:00:00"/>
    <d v="2025-03-01T00:00:00"/>
    <d v="2025-12-31T00:00:00"/>
    <n v="365"/>
    <s v="100% STATE"/>
    <s v="NFA - Site Specific"/>
    <s v="NFA"/>
    <n v="0"/>
    <n v="0"/>
    <n v="0"/>
    <n v="28386.8475"/>
    <n v="0"/>
    <n v="28386.8475"/>
    <n v="0"/>
    <n v="0"/>
    <n v="0"/>
    <n v="11354.739"/>
    <n v="17032.108499999998"/>
    <n v="0"/>
    <n v="0"/>
    <n v="0"/>
    <n v="0"/>
    <n v="0"/>
    <n v="0"/>
    <s v="    "/>
    <s v="    "/>
    <s v="Yes"/>
    <s v="26"/>
    <s v="Municipal"/>
    <s v="HWY"/>
    <n v="3"/>
    <s v="No"/>
    <s v="Highway | Bicycle and Pedestrian Modal Implementation"/>
    <s v="3 | Expansion"/>
    <s v="T113"/>
    <d v="2024-03-04T06:31:47"/>
    <x v="11"/>
    <x v="1"/>
  </r>
  <r>
    <s v="Design"/>
    <n v="611985"/>
    <s v=""/>
    <s v="HARWICH- SIDEWALK INSTALLATION ON ROUTE 28 FROM BANK STREET TO SAQUATUCKET HARBOR"/>
    <s v="5"/>
    <s v="M-Risk, STIP"/>
    <s v=" "/>
    <x v="0"/>
    <x v="0"/>
    <s v="HARWICH"/>
    <s v="Cape Cod"/>
    <x v="28"/>
    <s v=""/>
    <s v="Design"/>
    <s v="75C"/>
    <d v="2024-08-03T00:00:00"/>
    <s v="2024"/>
    <n v="0"/>
    <d v="2024-12-31T00:00:00"/>
    <d v="2025-03-01T00:00:00"/>
    <d v="2025-12-31T00:00:00"/>
    <n v="365"/>
    <s v="FEDERAL AID"/>
    <s v="FA - Trans. Alternative Prgm (TAP)"/>
    <s v="TAP"/>
    <n v="0.8"/>
    <n v="0"/>
    <n v="0"/>
    <n v="246153.60000000001"/>
    <n v="0"/>
    <n v="246153.60000000001"/>
    <n v="0"/>
    <n v="0"/>
    <n v="0"/>
    <n v="98461.440000000002"/>
    <n v="147692.16"/>
    <n v="0"/>
    <n v="0"/>
    <n v="0"/>
    <n v="0"/>
    <n v="0"/>
    <n v="0"/>
    <s v="    "/>
    <s v="    "/>
    <s v="Yes"/>
    <s v="26"/>
    <s v="Municipal"/>
    <s v="HWY"/>
    <n v="3"/>
    <s v="No"/>
    <s v="Highway | Bicycle and Pedestrian Modal Implementation"/>
    <s v="3 | Expansion"/>
    <s v="T113"/>
    <d v="2024-03-04T06:31:47"/>
    <x v="11"/>
    <x v="0"/>
  </r>
  <r>
    <s v="Design"/>
    <n v="611985"/>
    <s v=""/>
    <s v="HARWICH- SIDEWALK INSTALLATION ON ROUTE 28 FROM BANK STREET TO SAQUATUCKET HARBOR"/>
    <s v="5"/>
    <s v="M-Risk, STIP"/>
    <s v=" "/>
    <x v="0"/>
    <x v="0"/>
    <s v="HARWICH"/>
    <s v="Cape Cod"/>
    <x v="28"/>
    <s v=""/>
    <s v="Design"/>
    <s v="75C"/>
    <d v="2024-08-03T00:00:00"/>
    <s v="2024"/>
    <n v="0"/>
    <d v="2024-12-31T00:00:00"/>
    <d v="2025-03-01T00:00:00"/>
    <d v="2025-12-31T00:00:00"/>
    <n v="365"/>
    <s v="FEDERAL AID"/>
    <s v="FA - Surface Trans. Block Grant (STBG)"/>
    <s v="STBG"/>
    <n v="0.8"/>
    <n v="0"/>
    <n v="0"/>
    <n v="2163383.8960000002"/>
    <n v="0"/>
    <n v="2163383.8960000002"/>
    <n v="0"/>
    <n v="0"/>
    <n v="0"/>
    <n v="865353.55839999998"/>
    <n v="1298030.3376"/>
    <n v="0"/>
    <n v="0"/>
    <n v="0"/>
    <n v="0"/>
    <n v="0"/>
    <n v="0"/>
    <s v="    "/>
    <s v="    "/>
    <s v="Yes"/>
    <s v="26"/>
    <s v="Municipal"/>
    <s v="HWY"/>
    <n v="3"/>
    <s v="No"/>
    <s v="Highway | Bicycle and Pedestrian Modal Implementation"/>
    <s v="3 | Expansion"/>
    <s v="T113"/>
    <d v="2024-03-04T06:31:47"/>
    <x v="11"/>
    <x v="0"/>
  </r>
  <r>
    <s v="Design"/>
    <n v="611986"/>
    <s v=""/>
    <s v="MASHPEE- CORRIDOR IMPROVEMENTS &amp; RELATED WORK ON ROUTE 151, FROM THE FALMOUTH T.L. TO OLD BARNSTABLE ROAD (PHASE 2)"/>
    <s v="5"/>
    <s v="AC, STIP"/>
    <s v=" "/>
    <x v="0"/>
    <x v="0"/>
    <s v="MASHPEE"/>
    <s v="Cape Cod"/>
    <x v="2"/>
    <s v="Roadway Reconstruction"/>
    <s v="Design"/>
    <s v="100C"/>
    <d v="2024-06-08T00:00:00"/>
    <s v="2024"/>
    <n v="0"/>
    <d v="2024-11-05T00:00:00"/>
    <d v="2025-01-04T00:00:00"/>
    <d v="2026-11-04T00:00:00"/>
    <n v="729"/>
    <s v="FEDERAL AID"/>
    <s v="FA - Congestion Mitigation/Air Quality (CMAQ)"/>
    <s v="CMQ"/>
    <n v="0.8"/>
    <n v="0"/>
    <n v="0"/>
    <n v="1486442.24"/>
    <n v="0"/>
    <n v="1486442.24"/>
    <n v="0"/>
    <n v="0"/>
    <n v="0"/>
    <n v="387767.54090000002"/>
    <n v="775535.08169999998"/>
    <n v="323139.61739999999"/>
    <n v="0"/>
    <n v="0"/>
    <n v="0"/>
    <n v="0"/>
    <n v="0"/>
    <s v="    "/>
    <s v="    "/>
    <s v="Yes"/>
    <s v="58"/>
    <s v="Municipal"/>
    <s v="HWY"/>
    <n v="5"/>
    <s v="No"/>
    <s v="Highway | Roadway Reconstruction"/>
    <s v="2 | Modernization"/>
    <s v="T055"/>
    <d v="2024-03-04T06:31:47"/>
    <x v="11"/>
    <x v="0"/>
  </r>
  <r>
    <s v="Design"/>
    <n v="611986"/>
    <s v=""/>
    <s v="MASHPEE- CORRIDOR IMPROVEMENTS &amp; RELATED WORK ON ROUTE 151, FROM THE FALMOUTH T.L. TO OLD BARNSTABLE ROAD (PHASE 2)"/>
    <s v="5"/>
    <s v="AC, STIP"/>
    <s v=" "/>
    <x v="0"/>
    <x v="0"/>
    <s v="MASHPEE"/>
    <s v="Cape Cod"/>
    <x v="2"/>
    <s v="Roadway Reconstruction"/>
    <s v="Design"/>
    <s v="100C"/>
    <d v="2024-06-08T00:00:00"/>
    <s v="2024"/>
    <n v="0"/>
    <d v="2024-11-05T00:00:00"/>
    <d v="2025-01-04T00:00:00"/>
    <d v="2026-11-04T00:00:00"/>
    <n v="729"/>
    <s v="FEDERAL AID"/>
    <s v="FA - Hwy Safety Improvement Prgm (HSIP)"/>
    <s v="HSIP"/>
    <n v="0.9"/>
    <n v="0"/>
    <n v="0"/>
    <n v="1115255.79"/>
    <n v="0"/>
    <n v="1115255.79"/>
    <n v="0"/>
    <n v="0"/>
    <n v="0"/>
    <n v="290936.29300000001"/>
    <n v="581872.58609999996"/>
    <n v="242446.91089999999"/>
    <n v="0"/>
    <n v="0"/>
    <n v="0"/>
    <n v="0"/>
    <n v="0"/>
    <s v="    "/>
    <s v="    "/>
    <s v="Yes"/>
    <s v="58"/>
    <s v="Municipal"/>
    <s v="HWY"/>
    <n v="5"/>
    <s v="No"/>
    <s v="Highway | Roadway Reconstruction"/>
    <s v="2 | Modernization"/>
    <s v="T055"/>
    <d v="2024-03-04T06:31:47"/>
    <x v="11"/>
    <x v="0"/>
  </r>
  <r>
    <s v="Design"/>
    <n v="611986"/>
    <s v=""/>
    <s v="MASHPEE- CORRIDOR IMPROVEMENTS &amp; RELATED WORK ON ROUTE 151, FROM THE FALMOUTH T.L. TO OLD BARNSTABLE ROAD (PHASE 2)"/>
    <s v="5"/>
    <s v="AC, STIP"/>
    <s v=" "/>
    <x v="0"/>
    <x v="0"/>
    <s v="MASHPEE"/>
    <s v="Cape Cod"/>
    <x v="2"/>
    <s v="Roadway Reconstruction"/>
    <s v="Design"/>
    <s v="100C"/>
    <d v="2024-06-08T00:00:00"/>
    <s v="2024"/>
    <n v="0"/>
    <d v="2024-11-05T00:00:00"/>
    <d v="2025-01-04T00:00:00"/>
    <d v="2026-11-04T00:00:00"/>
    <n v="729"/>
    <s v="100% STATE"/>
    <s v="NFA - Site Specific"/>
    <s v="NFA"/>
    <n v="0"/>
    <n v="0"/>
    <n v="0"/>
    <n v="457316.4"/>
    <n v="0"/>
    <n v="457316.4"/>
    <n v="0"/>
    <n v="0"/>
    <n v="0"/>
    <n v="119299.9304"/>
    <n v="238599.8609"/>
    <n v="99416.608699999997"/>
    <n v="0"/>
    <n v="0"/>
    <n v="0"/>
    <n v="0"/>
    <n v="0"/>
    <s v="    "/>
    <s v="    "/>
    <s v="Yes"/>
    <s v="58"/>
    <s v="Municipal"/>
    <s v="HWY"/>
    <n v="5"/>
    <s v="No"/>
    <s v="Highway | Roadway Reconstruction"/>
    <s v="2 | Modernization"/>
    <s v="T055"/>
    <d v="2024-03-04T06:31:47"/>
    <x v="11"/>
    <x v="1"/>
  </r>
  <r>
    <s v="Design"/>
    <n v="611986"/>
    <s v=""/>
    <s v="MASHPEE- CORRIDOR IMPROVEMENTS &amp; RELATED WORK ON ROUTE 151, FROM THE FALMOUTH T.L. TO OLD BARNSTABLE ROAD (PHASE 2)"/>
    <s v="5"/>
    <s v="AC, STIP"/>
    <s v=" "/>
    <x v="0"/>
    <x v="0"/>
    <s v="MASHPEE"/>
    <s v="Cape Cod"/>
    <x v="2"/>
    <s v="Roadway Reconstruction"/>
    <s v="Design"/>
    <s v="100C"/>
    <d v="2024-06-08T00:00:00"/>
    <s v="2024"/>
    <n v="0"/>
    <d v="2024-11-05T00:00:00"/>
    <d v="2025-01-04T00:00:00"/>
    <d v="2026-11-04T00:00:00"/>
    <n v="729"/>
    <s v="FEDERAL AID"/>
    <s v="FA - Trans. Alternative Prgm (TAP)"/>
    <s v="TAP"/>
    <n v="0.8"/>
    <n v="0"/>
    <n v="0"/>
    <n v="481763.7"/>
    <n v="0"/>
    <n v="481763.7"/>
    <n v="0"/>
    <n v="0"/>
    <n v="0"/>
    <n v="125677.48699999999"/>
    <n v="251354.97390000001"/>
    <n v="104731.23910000001"/>
    <n v="0"/>
    <n v="0"/>
    <n v="0"/>
    <n v="0"/>
    <n v="0"/>
    <s v="    "/>
    <s v="    "/>
    <s v="Yes"/>
    <s v="58"/>
    <s v="Municipal"/>
    <s v="HWY"/>
    <n v="5"/>
    <s v="No"/>
    <s v="Highway | Roadway Reconstruction"/>
    <s v="2 | Modernization"/>
    <s v="T055"/>
    <d v="2024-03-04T06:31:47"/>
    <x v="11"/>
    <x v="0"/>
  </r>
  <r>
    <s v="Design"/>
    <n v="611986"/>
    <s v=""/>
    <s v="MASHPEE- CORRIDOR IMPROVEMENTS &amp; RELATED WORK ON ROUTE 151, FROM THE FALMOUTH T.L. TO OLD BARNSTABLE ROAD (PHASE 2)"/>
    <s v="5"/>
    <s v="AC, STIP"/>
    <s v=" "/>
    <x v="0"/>
    <x v="0"/>
    <s v="MASHPEE"/>
    <s v="Cape Cod"/>
    <x v="2"/>
    <s v="Roadway Reconstruction"/>
    <s v="Design"/>
    <s v="100C"/>
    <d v="2024-06-08T00:00:00"/>
    <s v="2024"/>
    <n v="0"/>
    <d v="2024-11-05T00:00:00"/>
    <d v="2025-01-04T00:00:00"/>
    <d v="2026-11-04T00:00:00"/>
    <n v="729"/>
    <s v="FEDERAL AID"/>
    <s v="FA - Surface Trans. Block Grant (STBG)"/>
    <s v="STBG"/>
    <n v="0.8"/>
    <n v="0"/>
    <n v="0"/>
    <n v="29820326.5396"/>
    <n v="0"/>
    <n v="29820326.5396"/>
    <n v="0"/>
    <n v="0"/>
    <n v="0"/>
    <n v="7779215.6189999999"/>
    <n v="15558431.2381"/>
    <n v="6482679.6825000001"/>
    <n v="0"/>
    <n v="0"/>
    <n v="0"/>
    <n v="0"/>
    <n v="0"/>
    <s v="    "/>
    <s v="    "/>
    <s v="Yes"/>
    <s v="58"/>
    <s v="Municipal"/>
    <s v="HWY"/>
    <n v="5"/>
    <s v="No"/>
    <s v="Highway | Roadway Reconstruction"/>
    <s v="2 | Modernization"/>
    <s v="T055"/>
    <d v="2024-03-04T06:31:47"/>
    <x v="11"/>
    <x v="0"/>
  </r>
  <r>
    <s v="Design"/>
    <n v="611987"/>
    <s v=""/>
    <s v="CAMBRIDGE- BRIDGE REPLACEMENT, C-01-026, MEMORIAL DRIVE OVER BROOKLINE STREET"/>
    <s v="6"/>
    <s v="NGB, STIP"/>
    <s v=" "/>
    <x v="0"/>
    <x v="0"/>
    <s v="CAMBRIDGE"/>
    <s v="Boston Region"/>
    <x v="1"/>
    <s v="Bridge Repair &amp; Replacement"/>
    <s v="Design"/>
    <s v="PRCApprove"/>
    <d v="2027-03-20T00:00:00"/>
    <s v="2027"/>
    <n v="0"/>
    <d v="2027-08-17T00:00:00"/>
    <d v="2027-10-16T00:00:00"/>
    <d v="2030-08-16T00:00:00"/>
    <n v="1095"/>
    <s v="NGB - FA(GANs)"/>
    <s v="FA - Next Generation Bridge GANs"/>
    <s v="FA"/>
    <n v="0.8"/>
    <n v="0"/>
    <n v="0"/>
    <n v="57366848"/>
    <n v="0"/>
    <n v="34420108.799999997"/>
    <n v="0"/>
    <n v="0"/>
    <n v="0"/>
    <n v="0"/>
    <n v="0"/>
    <n v="0"/>
    <n v="14751475.199999999"/>
    <n v="19668633.600000001"/>
    <n v="22946739.199999999"/>
    <n v="0"/>
    <n v="0"/>
    <s v="    "/>
    <s v="    "/>
    <s v="Yes"/>
    <s v="7"/>
    <s v="MassDOT"/>
    <s v="HWY"/>
    <n v="1"/>
    <s v="No"/>
    <s v="Highway | Bridge"/>
    <s v="1 | Reliability"/>
    <s v="T070"/>
    <d v="2024-03-04T06:31:47"/>
    <x v="1"/>
    <x v="0"/>
  </r>
  <r>
    <s v="Design"/>
    <n v="611988"/>
    <s v=""/>
    <s v="OXFORD- ROADWAY REHABILITATION ON ROUTE 12 (MAIN STREET)"/>
    <s v="3"/>
    <s v="STIP"/>
    <s v=" "/>
    <x v="0"/>
    <x v="0"/>
    <s v="OXFORD"/>
    <s v="Central Mass"/>
    <x v="8"/>
    <s v=""/>
    <s v="Design"/>
    <s v="PRCApprove"/>
    <d v="2027-12-25T00:00:00"/>
    <s v="2028"/>
    <n v="0"/>
    <d v="2028-05-23T00:00:00"/>
    <d v="2028-07-22T00:00:00"/>
    <d v="2029-05-22T00:00:00"/>
    <n v="364"/>
    <s v="FEDERAL AID"/>
    <s v="FA - Surface Trans. Block Grant (STBG)"/>
    <s v="STBG"/>
    <n v="0.8"/>
    <n v="0"/>
    <n v="0"/>
    <n v="10400500"/>
    <n v="0"/>
    <n v="10400500"/>
    <n v="0"/>
    <n v="0"/>
    <n v="0"/>
    <n v="0"/>
    <n v="0"/>
    <n v="0"/>
    <n v="0"/>
    <n v="10400500"/>
    <n v="0"/>
    <n v="0"/>
    <n v="0"/>
    <s v="    "/>
    <s v="    "/>
    <s v="Yes"/>
    <s v="56"/>
    <s v="Municipal"/>
    <s v="HWY"/>
    <n v="1"/>
    <s v="No"/>
    <s v="Highway | Roadway Reconstruction"/>
    <s v="2 | Modernization"/>
    <s v="T055"/>
    <d v="2024-03-04T06:31:47"/>
    <x v="7"/>
    <x v="0"/>
  </r>
  <r>
    <s v="Design"/>
    <n v="611990"/>
    <s v=""/>
    <s v="SOMERSET- SWANSEA- PAVEMENT PRESERVATION &amp; RELATED WORK ON I-195"/>
    <s v="5"/>
    <s v="STIP"/>
    <s v=" "/>
    <x v="0"/>
    <x v="0"/>
    <s v="SOMERSET - SWANSEA"/>
    <s v="Southeastern Mass"/>
    <x v="9"/>
    <s v=""/>
    <s v="Design"/>
    <s v="FINAL"/>
    <d v="2025-03-01T00:00:00"/>
    <s v="2025"/>
    <n v="0"/>
    <d v="2025-07-29T00:00:00"/>
    <d v="2025-09-27T00:00:00"/>
    <d v="2027-07-29T00:00:00"/>
    <n v="730"/>
    <s v="100% STATE"/>
    <s v="NFA - Site Specific"/>
    <s v="NFA"/>
    <n v="0"/>
    <n v="0"/>
    <n v="0"/>
    <n v="394190"/>
    <n v="0"/>
    <n v="394190"/>
    <n v="0"/>
    <n v="0"/>
    <n v="0"/>
    <n v="0"/>
    <n v="171386.9565"/>
    <n v="205664.34779999999"/>
    <n v="17138.6957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1"/>
  </r>
  <r>
    <s v="Design"/>
    <n v="611990"/>
    <s v=""/>
    <s v="SOMERSET- SWANSEA- PAVEMENT PRESERVATION &amp; RELATED WORK ON I-195"/>
    <s v="5"/>
    <s v="STIP"/>
    <s v=" "/>
    <x v="0"/>
    <x v="0"/>
    <s v="SOMERSET - SWANSEA"/>
    <s v="Southeastern Mass"/>
    <x v="9"/>
    <s v=""/>
    <s v="Design"/>
    <s v="FINAL"/>
    <d v="2025-03-01T00:00:00"/>
    <s v="2025"/>
    <n v="0"/>
    <d v="2025-07-29T00:00:00"/>
    <d v="2025-09-27T00:00:00"/>
    <d v="2027-07-29T00:00:00"/>
    <n v="730"/>
    <s v="FEDERAL AID"/>
    <s v="FA - Ntl. Hwy Perform. Prgm (NHPP) - Interstate Maintenance"/>
    <s v="NHPP"/>
    <n v="0.9"/>
    <n v="0"/>
    <n v="0"/>
    <n v="19576196.068"/>
    <n v="0"/>
    <n v="19576196.068"/>
    <n v="0"/>
    <n v="0"/>
    <n v="0"/>
    <n v="0"/>
    <n v="8511389.5947999991"/>
    <n v="10213667.513699999"/>
    <n v="851138.9595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0"/>
  </r>
  <r>
    <s v="Construction"/>
    <n v="611996"/>
    <s v="124528"/>
    <s v="NEW BEDFORD- PAVEMENT PRESERVATION AND RELATED WORK ON ROUTE 140"/>
    <s v="5"/>
    <s v="STIP"/>
    <s v=" "/>
    <x v="0"/>
    <x v="0"/>
    <s v="NEW BEDFORD"/>
    <s v="Southeastern Mass"/>
    <x v="22"/>
    <s v=""/>
    <s v="Active"/>
    <s v=""/>
    <d v="2023-11-04T00:00:00"/>
    <s v="2024"/>
    <n v="1"/>
    <d v="2024-01-16T00:00:00"/>
    <d v="2024-03-16T00:00:00"/>
    <d v="2026-01-15T00:00:00"/>
    <n v="730"/>
    <s v="100% STATE"/>
    <s v="NFA - Site Specific"/>
    <s v="NFA"/>
    <n v="0"/>
    <n v="0"/>
    <n v="0"/>
    <n v="314100"/>
    <n v="0"/>
    <n v="314100"/>
    <n v="70000"/>
    <n v="70000"/>
    <n v="70000"/>
    <n v="160000"/>
    <n v="8410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2"/>
    <x v="1"/>
  </r>
  <r>
    <s v="Construction"/>
    <n v="611996"/>
    <s v="124528"/>
    <s v="NEW BEDFORD- PAVEMENT PRESERVATION AND RELATED WORK ON ROUTE 140"/>
    <s v="5"/>
    <s v="STIP"/>
    <s v=" "/>
    <x v="0"/>
    <x v="0"/>
    <s v="NEW BEDFORD"/>
    <s v="Southeastern Mass"/>
    <x v="22"/>
    <s v=""/>
    <s v="Active"/>
    <s v=""/>
    <d v="2023-11-04T00:00:00"/>
    <s v="2024"/>
    <n v="1"/>
    <d v="2024-01-16T00:00:00"/>
    <d v="2024-03-16T00:00:00"/>
    <d v="2026-01-15T00:00:00"/>
    <n v="730"/>
    <s v="FEDERAL AID"/>
    <s v="FA - Ntl. Hwy Perform. Prgm (NHPP) - NHS"/>
    <s v="NHPP"/>
    <n v="0.8"/>
    <n v="0"/>
    <n v="0"/>
    <n v="12580130.199999999"/>
    <n v="0"/>
    <n v="12580130.199999999"/>
    <n v="2770000"/>
    <n v="2770000"/>
    <n v="2770000"/>
    <n v="6300000"/>
    <n v="3510130.2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2"/>
    <x v="0"/>
  </r>
  <r>
    <s v="Design"/>
    <n v="611997"/>
    <s v=""/>
    <s v="NEWTON- HORACE MANN ELEMENTARY SCHOOL IMPROVEMENTS (SRTS)"/>
    <s v="6"/>
    <s v="STIP"/>
    <s v=" "/>
    <x v="0"/>
    <x v="0"/>
    <s v="NEWTON"/>
    <s v="Boston Region"/>
    <x v="8"/>
    <s v=""/>
    <s v="Design"/>
    <s v="PRCApprove"/>
    <d v="2025-03-22T00:00:00"/>
    <s v="2025"/>
    <n v="0"/>
    <d v="2025-08-19T00:00:00"/>
    <d v="2025-10-18T00:00:00"/>
    <d v="2026-08-18T00:00:00"/>
    <n v="364"/>
    <s v="FEDERAL AID"/>
    <s v="FA - Other Federal Aid"/>
    <s v="FA"/>
    <n v="0.8"/>
    <n v="0"/>
    <n v="0"/>
    <n v="30800"/>
    <n v="0"/>
    <n v="30800"/>
    <n v="0"/>
    <n v="0"/>
    <n v="0"/>
    <n v="0"/>
    <n v="25200"/>
    <n v="5600"/>
    <n v="0"/>
    <n v="0"/>
    <n v="0"/>
    <n v="0"/>
    <n v="0"/>
    <s v="    "/>
    <s v="    "/>
    <s v="Yes"/>
    <s v="33.5"/>
    <s v="MassDOT"/>
    <s v="HWY"/>
    <n v="3"/>
    <s v="No"/>
    <s v="Highway | Safe Routes to School"/>
    <s v="2 | Modernization"/>
    <s v="T146"/>
    <d v="2024-03-04T06:31:47"/>
    <x v="1"/>
    <x v="0"/>
  </r>
  <r>
    <s v="Design"/>
    <n v="611997"/>
    <s v=""/>
    <s v="NEWTON- HORACE MANN ELEMENTARY SCHOOL IMPROVEMENTS (SRTS)"/>
    <s v="6"/>
    <s v="STIP"/>
    <s v=" "/>
    <x v="0"/>
    <x v="0"/>
    <s v="NEWTON"/>
    <s v="Boston Region"/>
    <x v="8"/>
    <s v=""/>
    <s v="Design"/>
    <s v="PRCApprove"/>
    <d v="2025-03-22T00:00:00"/>
    <s v="2025"/>
    <n v="0"/>
    <d v="2025-08-19T00:00:00"/>
    <d v="2025-10-18T00:00:00"/>
    <d v="2026-08-18T00:00:00"/>
    <n v="364"/>
    <s v="100% STATE"/>
    <s v="NFA - Site Specific"/>
    <s v="NFA"/>
    <n v="0"/>
    <n v="0"/>
    <n v="0"/>
    <n v="6750"/>
    <n v="0"/>
    <n v="6750"/>
    <n v="0"/>
    <n v="0"/>
    <n v="0"/>
    <n v="0"/>
    <n v="5522.7272999999996"/>
    <n v="1227.2727"/>
    <n v="0"/>
    <n v="0"/>
    <n v="0"/>
    <n v="0"/>
    <n v="0"/>
    <s v="    "/>
    <s v="    "/>
    <s v="Yes"/>
    <s v="33.5"/>
    <s v="MassDOT"/>
    <s v="HWY"/>
    <n v="3"/>
    <s v="No"/>
    <s v="Highway | Safe Routes to School"/>
    <s v="2 | Modernization"/>
    <s v="T146"/>
    <d v="2024-03-04T06:31:47"/>
    <x v="1"/>
    <x v="1"/>
  </r>
  <r>
    <s v="Design"/>
    <n v="611997"/>
    <s v=""/>
    <s v="NEWTON- HORACE MANN ELEMENTARY SCHOOL IMPROVEMENTS (SRTS)"/>
    <s v="6"/>
    <s v="STIP"/>
    <s v=" "/>
    <x v="0"/>
    <x v="0"/>
    <s v="NEWTON"/>
    <s v="Boston Region"/>
    <x v="8"/>
    <s v=""/>
    <s v="Design"/>
    <s v="PRCApprove"/>
    <d v="2025-03-22T00:00:00"/>
    <s v="2025"/>
    <n v="0"/>
    <d v="2025-08-19T00:00:00"/>
    <d v="2025-10-18T00:00:00"/>
    <d v="2026-08-18T00:00:00"/>
    <n v="364"/>
    <s v="FEDERAL AID"/>
    <s v="FA - Trans. Alternative Prgm (TAP)"/>
    <s v="TAP"/>
    <n v="0.8"/>
    <n v="0"/>
    <n v="0"/>
    <n v="785750"/>
    <n v="0"/>
    <n v="785750"/>
    <n v="0"/>
    <n v="0"/>
    <n v="0"/>
    <n v="0"/>
    <n v="642886.36360000004"/>
    <n v="142863.63639999999"/>
    <n v="0"/>
    <n v="0"/>
    <n v="0"/>
    <n v="0"/>
    <n v="0"/>
    <s v="    "/>
    <s v="    "/>
    <s v="Yes"/>
    <s v="33.5"/>
    <s v="MassDOT"/>
    <s v="HWY"/>
    <n v="3"/>
    <s v="No"/>
    <s v="Highway | Safe Routes to School"/>
    <s v="2 | Modernization"/>
    <s v="T146"/>
    <d v="2024-03-04T06:31:47"/>
    <x v="1"/>
    <x v="0"/>
  </r>
  <r>
    <s v="Design"/>
    <n v="612001"/>
    <s v=""/>
    <s v="MEDFORD- MILTON FULLER ROBERTS ELEMENTARY SCHOOL (SRTS)"/>
    <s v="4"/>
    <s v="STIP"/>
    <s v=" "/>
    <x v="0"/>
    <x v="0"/>
    <s v="MEDFORD"/>
    <s v="Boston Region"/>
    <x v="8"/>
    <s v=""/>
    <s v="Design"/>
    <s v="PRCApprove"/>
    <d v="2025-03-15T00:00:00"/>
    <s v="2025"/>
    <n v="0"/>
    <d v="2025-08-12T00:00:00"/>
    <d v="2025-10-11T00:00:00"/>
    <d v="2026-08-11T00:00:00"/>
    <n v="364"/>
    <s v="FEDERAL AID"/>
    <s v="FA - Other Federal Aid"/>
    <s v="FA"/>
    <n v="0.8"/>
    <n v="0"/>
    <n v="0"/>
    <n v="36960"/>
    <n v="0"/>
    <n v="36960"/>
    <n v="0"/>
    <n v="0"/>
    <n v="0"/>
    <n v="0"/>
    <n v="30240"/>
    <n v="6720"/>
    <n v="0"/>
    <n v="0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4-03-04T06:31:47"/>
    <x v="1"/>
    <x v="0"/>
  </r>
  <r>
    <s v="Design"/>
    <n v="612001"/>
    <s v=""/>
    <s v="MEDFORD- MILTON FULLER ROBERTS ELEMENTARY SCHOOL (SRTS)"/>
    <s v="4"/>
    <s v="STIP"/>
    <s v=" "/>
    <x v="0"/>
    <x v="0"/>
    <s v="MEDFORD"/>
    <s v="Boston Region"/>
    <x v="8"/>
    <s v=""/>
    <s v="Design"/>
    <s v="PRCApprove"/>
    <d v="2025-03-15T00:00:00"/>
    <s v="2025"/>
    <n v="0"/>
    <d v="2025-08-12T00:00:00"/>
    <d v="2025-10-11T00:00:00"/>
    <d v="2026-08-11T00:00:00"/>
    <n v="364"/>
    <s v="FEDERAL AID"/>
    <s v="FA - Trans. Alternative Prgm (TAP)"/>
    <s v="TAP"/>
    <n v="0.8"/>
    <n v="0"/>
    <n v="0"/>
    <n v="933116.8"/>
    <n v="0"/>
    <n v="933116.8"/>
    <n v="0"/>
    <n v="0"/>
    <n v="0"/>
    <n v="0"/>
    <n v="763459.2"/>
    <n v="169657.60000000001"/>
    <n v="0"/>
    <n v="0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4-03-04T06:31:47"/>
    <x v="1"/>
    <x v="0"/>
  </r>
  <r>
    <s v="Design"/>
    <n v="612002"/>
    <s v=""/>
    <s v="LAWRENCE- COMMUNITY DAY ARLINGTON IMPROVEMENTS (SRTS)"/>
    <s v="4"/>
    <s v="STIP"/>
    <s v=" "/>
    <x v="0"/>
    <x v="0"/>
    <s v="LAWRENCE"/>
    <s v="Merrimack Valley"/>
    <x v="8"/>
    <s v=""/>
    <s v="Design"/>
    <s v="PRCApprove"/>
    <d v="2025-03-15T00:00:00"/>
    <s v="2025"/>
    <n v="0"/>
    <d v="2025-08-12T00:00:00"/>
    <d v="2025-10-11T00:00:00"/>
    <d v="2026-08-11T00:00:00"/>
    <n v="364"/>
    <s v="100% STATE"/>
    <s v="NFA - Site Specific"/>
    <s v="NFA"/>
    <n v="0"/>
    <n v="0"/>
    <n v="0"/>
    <n v="33300"/>
    <n v="0"/>
    <n v="33300"/>
    <n v="0"/>
    <n v="0"/>
    <n v="0"/>
    <n v="0"/>
    <n v="27245.4545"/>
    <n v="6054.5455000000002"/>
    <n v="0"/>
    <n v="0"/>
    <n v="0"/>
    <n v="0"/>
    <n v="0"/>
    <s v="    "/>
    <s v="    "/>
    <s v="Yes"/>
    <s v="37"/>
    <s v="MassDOT"/>
    <s v="HWY"/>
    <n v="2"/>
    <s v="No"/>
    <s v="Highway | Safe Routes to School"/>
    <s v="2 | Modernization"/>
    <s v="T146"/>
    <d v="2024-03-04T06:31:47"/>
    <x v="6"/>
    <x v="1"/>
  </r>
  <r>
    <s v="Design"/>
    <n v="612002"/>
    <s v=""/>
    <s v="LAWRENCE- COMMUNITY DAY ARLINGTON IMPROVEMENTS (SRTS)"/>
    <s v="4"/>
    <s v="STIP"/>
    <s v=" "/>
    <x v="0"/>
    <x v="0"/>
    <s v="LAWRENCE"/>
    <s v="Merrimack Valley"/>
    <x v="8"/>
    <s v=""/>
    <s v="Design"/>
    <s v="PRCApprove"/>
    <d v="2025-03-15T00:00:00"/>
    <s v="2025"/>
    <n v="0"/>
    <d v="2025-08-12T00:00:00"/>
    <d v="2025-10-11T00:00:00"/>
    <d v="2026-08-11T00:00:00"/>
    <n v="364"/>
    <s v="FEDERAL AID"/>
    <s v="FA - Trans. Alternative Prgm (TAP)"/>
    <s v="TAP"/>
    <n v="0.8"/>
    <n v="0"/>
    <n v="0"/>
    <n v="3728201.25"/>
    <n v="0"/>
    <n v="3728201.25"/>
    <n v="0"/>
    <n v="0"/>
    <n v="0"/>
    <n v="0"/>
    <n v="3050346.4772999999"/>
    <n v="677854.77269999997"/>
    <n v="0"/>
    <n v="0"/>
    <n v="0"/>
    <n v="0"/>
    <n v="0"/>
    <s v="    "/>
    <s v="    "/>
    <s v="Yes"/>
    <s v="37"/>
    <s v="MassDOT"/>
    <s v="HWY"/>
    <n v="2"/>
    <s v="No"/>
    <s v="Highway | Safe Routes to School"/>
    <s v="2 | Modernization"/>
    <s v="T146"/>
    <d v="2024-03-04T06:31:47"/>
    <x v="6"/>
    <x v="0"/>
  </r>
  <r>
    <s v="Design"/>
    <n v="612003"/>
    <s v=""/>
    <s v="EDGARTOWN- MARTHA'S VINEYARD CORRELLUS BIKE PATH CONSTRUCTION (PHASE 3)"/>
    <s v="5"/>
    <s v="STIP"/>
    <s v=" "/>
    <x v="0"/>
    <x v="0"/>
    <s v="EDGARTOWN"/>
    <s v="Martha's Vineyard"/>
    <x v="6"/>
    <s v="Bikeways"/>
    <s v="Design"/>
    <s v="PRCApprove"/>
    <d v="2027-12-25T00:00:00"/>
    <s v="2028"/>
    <n v="0"/>
    <d v="2028-05-23T00:00:00"/>
    <d v="2028-07-22T00:00:00"/>
    <d v="2029-11-21T00:00:00"/>
    <n v="547"/>
    <s v="FEDERAL AID"/>
    <s v="FA - Congestion Mitigation/Air Quality (CMAQ)"/>
    <s v="CMQ"/>
    <n v="0.8"/>
    <n v="0"/>
    <n v="0"/>
    <n v="1437480"/>
    <n v="0"/>
    <n v="1014691.7647000001"/>
    <n v="0"/>
    <n v="0"/>
    <n v="0"/>
    <n v="0"/>
    <n v="0"/>
    <n v="0"/>
    <n v="0"/>
    <n v="1014691.7647000001"/>
    <n v="422788.2353"/>
    <n v="0"/>
    <n v="0"/>
    <s v="    "/>
    <s v="    "/>
    <s v="Yes"/>
    <s v="21"/>
    <s v="Other"/>
    <s v="HWY"/>
    <n v="1"/>
    <s v="No"/>
    <s v="Highway | Bicycle and Pedestrian"/>
    <s v="3 | Expansion"/>
    <s v="T061"/>
    <d v="2024-03-04T06:31:47"/>
    <x v="12"/>
    <x v="0"/>
  </r>
  <r>
    <s v="Design"/>
    <n v="612006"/>
    <s v=""/>
    <s v="DUXBURY- BRIDGE REPLACEMENT, D-14-003 (438), POWDER POINT AVENUE OVER DUXBURY BAY "/>
    <s v="5"/>
    <s v="STIP"/>
    <s v=" "/>
    <x v="0"/>
    <x v="0"/>
    <s v="DUXBURY"/>
    <s v="Old Colony"/>
    <x v="1"/>
    <s v="Bridge Repair &amp; Replacement"/>
    <s v="Design"/>
    <s v="PRCApprove"/>
    <d v="2027-03-20T00:00:00"/>
    <s v="2027"/>
    <n v="0"/>
    <d v="2027-08-17T00:00:00"/>
    <d v="2027-10-16T00:00:00"/>
    <d v="2031-08-16T00:00:00"/>
    <n v="1460"/>
    <s v="FEDERAL AID"/>
    <s v="FA - Surface Trans. Block Grant (STBG) - Off System Bridge"/>
    <s v="STBG"/>
    <n v="0.8"/>
    <n v="0"/>
    <n v="0"/>
    <n v="104891600"/>
    <n v="0"/>
    <n v="46866459.574500002"/>
    <n v="0"/>
    <n v="0"/>
    <n v="0"/>
    <n v="0"/>
    <n v="0"/>
    <n v="0"/>
    <n v="20085625.5319"/>
    <n v="26780834.042599998"/>
    <n v="58025140.425499998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4"/>
    <x v="0"/>
  </r>
  <r>
    <s v="Design"/>
    <n v="612011"/>
    <s v=""/>
    <s v="WORCESTER- INTERSECTION IMPROVEMENTS AND RESURFACING ON CHANDLER STREET, FROM QUEEN STREET TO PARK AVENUE"/>
    <s v="3"/>
    <s v="STIP"/>
    <s v=" "/>
    <x v="0"/>
    <x v="0"/>
    <s v="WORCESTER"/>
    <s v="Central Mass"/>
    <x v="2"/>
    <s v="Roadway Reconstruction"/>
    <s v="Design"/>
    <s v="PRCApprove"/>
    <d v="2027-03-20T00:00:00"/>
    <s v="2027"/>
    <n v="0"/>
    <d v="2027-08-17T00:00:00"/>
    <d v="2027-10-16T00:00:00"/>
    <d v="2029-08-15T00:00:00"/>
    <n v="729"/>
    <s v="FEDERAL AID"/>
    <s v="FA - Surface Trans. Block Grant (STBG)"/>
    <s v="STBG"/>
    <n v="0.8"/>
    <n v="0"/>
    <n v="0"/>
    <n v="4944500"/>
    <n v="0"/>
    <n v="4514543.4781999998"/>
    <n v="0"/>
    <n v="0"/>
    <n v="0"/>
    <n v="0"/>
    <n v="0"/>
    <n v="0"/>
    <n v="1934804.3478000001"/>
    <n v="2579739.1304000001"/>
    <n v="429956.52179999999"/>
    <n v="0"/>
    <n v="0"/>
    <s v="    "/>
    <s v="    "/>
    <s v="Yes"/>
    <s v=""/>
    <s v="Municipal"/>
    <s v="HWY"/>
    <n v="1"/>
    <s v="No"/>
    <s v="Highway | Roadway Reconstruction"/>
    <s v="2 | Modernization"/>
    <s v="T055"/>
    <d v="2024-03-04T06:31:47"/>
    <x v="7"/>
    <x v="0"/>
  </r>
  <r>
    <s v="Construction"/>
    <n v="612012"/>
    <s v="117234"/>
    <s v="DISTRICT 2- SCHEDULED AND EMERGENCY BRIDGE SUBSTRUCTURE REPAIRS AND RELATED WORK AT VARIOUS LOCATIONS"/>
    <s v="2"/>
    <s v="BDBA, NFA MT, SC, WT"/>
    <s v=" "/>
    <x v="1"/>
    <x v="0"/>
    <s v="DISTRICT2"/>
    <s v="[District 2]"/>
    <x v="30"/>
    <s v=""/>
    <s v="Active"/>
    <s v=""/>
    <d v="2022-01-22T00:00:00"/>
    <s v="2022"/>
    <n v="1"/>
    <d v="2022-03-07T00:00:00"/>
    <d v="2022-05-06T00:00:00"/>
    <d v="2024-03-06T00:00:00"/>
    <n v="730"/>
    <s v="100% STATE"/>
    <s v="NFA - Open Ended"/>
    <s v="NFA"/>
    <n v="0"/>
    <n v="805825.2"/>
    <n v="265480.65000000002"/>
    <n v="85450.8"/>
    <n v="6941.2187999999996"/>
    <n v="6941.2187999999996"/>
    <n v="6941.2187999999996"/>
    <n v="812766.41879999998"/>
    <n v="272421.8688"/>
    <n v="0"/>
    <n v="0"/>
    <n v="0"/>
    <n v="0"/>
    <n v="0"/>
    <n v="78509.58120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012"/>
    <s v="117234"/>
    <s v="DISTRICT 2- SCHEDULED AND EMERGENCY BRIDGE SUBSTRUCTURE REPAIRS AND RELATED WORK AT VARIOUS LOCATIONS"/>
    <s v="2"/>
    <s v="BDBA, NFA MT, SC, WT"/>
    <s v=" "/>
    <x v="1"/>
    <x v="0"/>
    <s v="DISTRICT2"/>
    <s v="[District 2]"/>
    <x v="30"/>
    <s v=""/>
    <s v="Active"/>
    <s v=""/>
    <d v="2022-01-22T00:00:00"/>
    <s v="2022"/>
    <n v="1"/>
    <d v="2022-03-07T00:00:00"/>
    <d v="2022-05-06T00:00:00"/>
    <d v="2024-03-06T00:00:00"/>
    <n v="730"/>
    <s v="TURNPIKE WT"/>
    <s v="Tolls - Western Turnpike (WT) - Open Ended"/>
    <s v="NFA"/>
    <n v="0"/>
    <n v="272.89999999999998"/>
    <n v="272.89999999999998"/>
    <n v="659627.6"/>
    <n v="13058.781199999999"/>
    <n v="13058.781199999999"/>
    <n v="13058.781199999999"/>
    <n v="13331.681200000001"/>
    <n v="13331.681199999999"/>
    <n v="0"/>
    <n v="0"/>
    <n v="0"/>
    <n v="0"/>
    <n v="0"/>
    <n v="646568.8188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013"/>
    <s v="117333"/>
    <s v="DISTRICT 2- BRIDGE SHIELDING AND SHORING TOWERS AT VARIOUS LOCATIONS"/>
    <s v="2"/>
    <s v="BDBA, NFA MT, SC"/>
    <s v=" "/>
    <x v="1"/>
    <x v="0"/>
    <s v="DISTRICT2"/>
    <s v="[District 2]"/>
    <x v="30"/>
    <s v=""/>
    <s v="Active"/>
    <s v=""/>
    <d v="2022-02-05T00:00:00"/>
    <s v="2022"/>
    <n v="1"/>
    <d v="2022-03-15T00:00:00"/>
    <d v="2022-05-14T00:00:00"/>
    <d v="2024-03-14T00:00:00"/>
    <n v="730"/>
    <s v="100% STATE"/>
    <s v="NFA - Open Ended"/>
    <s v="NFA"/>
    <n v="0"/>
    <n v="308019.86"/>
    <n v="77048.710000000006"/>
    <n v="75830.14"/>
    <n v="76000"/>
    <n v="76000"/>
    <n v="76000"/>
    <n v="384019.86"/>
    <n v="153048.71000000002"/>
    <n v="0"/>
    <n v="0"/>
    <n v="0"/>
    <n v="0"/>
    <n v="0"/>
    <n v="-169.86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014"/>
    <s v="121694"/>
    <s v="DISTRICT 2- BRIDGE DECK WEARING SURFACE REPAIRS AT VARIOUS LOCATIONS"/>
    <s v="2"/>
    <s v="NFA MT, SC"/>
    <s v=" "/>
    <x v="1"/>
    <x v="0"/>
    <s v="DISTRICT2"/>
    <s v="[District 2]"/>
    <x v="36"/>
    <s v=""/>
    <s v="Active"/>
    <s v=""/>
    <d v="2023-03-25T00:00:00"/>
    <s v="2023"/>
    <n v="1"/>
    <d v="2023-05-04T00:00:00"/>
    <d v="2023-07-03T00:00:00"/>
    <d v="2025-05-03T00:00:00"/>
    <n v="730"/>
    <s v="100% STATE"/>
    <s v="NFA - Open Ended"/>
    <s v="NFA"/>
    <n v="0"/>
    <n v="419001.07"/>
    <n v="419001.07"/>
    <n v="2150037.4300000002"/>
    <n v="2841000"/>
    <n v="2841000"/>
    <n v="972000"/>
    <n v="1391001.07"/>
    <n v="1391001.07"/>
    <n v="695000"/>
    <n v="1174000"/>
    <n v="0"/>
    <n v="0"/>
    <n v="0"/>
    <n v="-690962.5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014"/>
    <s v="121694"/>
    <s v="DISTRICT 2- BRIDGE DECK WEARING SURFACE REPAIRS AT VARIOUS LOCATIONS"/>
    <s v="2"/>
    <s v="NFA MT, SC"/>
    <s v=" "/>
    <x v="1"/>
    <x v="0"/>
    <s v="DISTRICT2"/>
    <s v="[District 2]"/>
    <x v="36"/>
    <s v=""/>
    <s v="Active"/>
    <s v=""/>
    <d v="2023-03-25T00:00:00"/>
    <s v="2023"/>
    <n v="1"/>
    <d v="2023-05-04T00:00:00"/>
    <d v="2023-07-03T00:00:00"/>
    <d v="2025-05-03T00:00:00"/>
    <n v="730"/>
    <s v="TURNPIKE WT"/>
    <s v="Tolls - Western Turnpike (WT) - Open Ended"/>
    <s v="NFA"/>
    <n v="0"/>
    <n v="0"/>
    <n v="0"/>
    <n v="695333.2"/>
    <n v="0"/>
    <n v="695333.2"/>
    <n v="695333.2"/>
    <n v="695333.2"/>
    <n v="695333.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015"/>
    <s v="117486"/>
    <s v="DISTRICT 2- SCHEDULED AND EMERGENCY STRUCTURAL REPAIRS AND RELATED WORK AT VARIOUS LOCATIONS"/>
    <s v="2"/>
    <s v="BDBA, NFA MT, WT"/>
    <s v=" "/>
    <x v="1"/>
    <x v="0"/>
    <s v="DISTRICT2"/>
    <s v="[District 2]"/>
    <x v="30"/>
    <s v=""/>
    <s v="Active"/>
    <s v=""/>
    <d v="2022-03-05T00:00:00"/>
    <s v="2022"/>
    <n v="1"/>
    <d v="2022-04-19T00:00:00"/>
    <d v="2022-06-18T00:00:00"/>
    <d v="2024-04-18T00:00:00"/>
    <n v="730"/>
    <s v="100% STATE"/>
    <s v="NFA - Open Ended"/>
    <s v="NFA"/>
    <n v="0"/>
    <n v="1846745.89"/>
    <n v="48635.49"/>
    <n v="288650.53000000003"/>
    <n v="84488.098700000002"/>
    <n v="84488.098700000002"/>
    <n v="84488.098700000002"/>
    <n v="1931233.9887000001"/>
    <n v="133123.58869999999"/>
    <n v="0"/>
    <n v="0"/>
    <n v="0"/>
    <n v="0"/>
    <n v="0"/>
    <n v="204162.431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015"/>
    <s v="117486"/>
    <s v="DISTRICT 2- SCHEDULED AND EMERGENCY STRUCTURAL REPAIRS AND RELATED WORK AT VARIOUS LOCATIONS"/>
    <s v="2"/>
    <s v="BDBA, NFA MT, WT"/>
    <s v=" "/>
    <x v="1"/>
    <x v="0"/>
    <s v="DISTRICT2"/>
    <s v="[District 2]"/>
    <x v="30"/>
    <s v=""/>
    <s v="Active"/>
    <s v=""/>
    <d v="2022-03-05T00:00:00"/>
    <s v="2022"/>
    <n v="1"/>
    <d v="2022-04-19T00:00:00"/>
    <d v="2022-06-18T00:00:00"/>
    <d v="2024-04-18T00:00:00"/>
    <n v="730"/>
    <s v="TURNPIKE WT"/>
    <s v="Tolls - Western Turnpike (WT) - Open Ended"/>
    <s v="NFA"/>
    <n v="0"/>
    <n v="893686.38"/>
    <n v="268526.58"/>
    <n v="1843.2"/>
    <n v="5511.9013000000004"/>
    <n v="5511.9013000000004"/>
    <n v="5511.9013000000004"/>
    <n v="899198.28130000003"/>
    <n v="274038.48130000004"/>
    <n v="0"/>
    <n v="0"/>
    <n v="0"/>
    <n v="0"/>
    <n v="0"/>
    <n v="-3668.7013000000002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016"/>
    <s v="117436"/>
    <s v="DISTRICT 2- SCHEDULED AND EMERGENCY BRIDGE DECK REPAIRS AT VARIOUS LOCATIONS"/>
    <s v="2"/>
    <s v="BDBA, NFA MT, SC"/>
    <s v=" "/>
    <x v="1"/>
    <x v="0"/>
    <s v="DISTRICT2"/>
    <s v="[District 2]"/>
    <x v="36"/>
    <s v=""/>
    <s v="Active"/>
    <s v=""/>
    <d v="2022-02-26T00:00:00"/>
    <s v="2022"/>
    <n v="1"/>
    <d v="2022-04-19T00:00:00"/>
    <d v="2022-06-18T00:00:00"/>
    <d v="2024-04-18T00:00:00"/>
    <n v="730"/>
    <s v="100% STATE"/>
    <s v="NFA - Open Ended"/>
    <s v="NFA"/>
    <n v="0"/>
    <n v="1973426.65"/>
    <n v="250767.58"/>
    <n v="0.85"/>
    <n v="0"/>
    <n v="0.85"/>
    <n v="0.85"/>
    <n v="1973427.5"/>
    <n v="250768.4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017"/>
    <s v="117709"/>
    <s v="DISTRICT 2- SCHEDULED AND EMERGENCY BRIDGE JOINT REPAIRS AND RELATED WORK AT VARIOUS LOCATIONS"/>
    <s v="2"/>
    <s v="BDBA, NFA MT"/>
    <s v=" "/>
    <x v="1"/>
    <x v="0"/>
    <s v="DISTRICT2"/>
    <s v="[District 2]"/>
    <x v="35"/>
    <s v=""/>
    <s v="Active"/>
    <s v=""/>
    <d v="2022-04-02T00:00:00"/>
    <s v="2022"/>
    <n v="1"/>
    <d v="2022-05-12T00:00:00"/>
    <d v="2022-07-11T00:00:00"/>
    <d v="2024-05-11T00:00:00"/>
    <n v="730"/>
    <s v="100% STATE"/>
    <s v="NFA - Open Ended"/>
    <s v="NFA"/>
    <n v="0"/>
    <n v="462590.31"/>
    <n v="26922.76"/>
    <n v="390849.69"/>
    <n v="390000"/>
    <n v="390000"/>
    <n v="390000"/>
    <n v="852590.31"/>
    <n v="416922.76"/>
    <n v="0"/>
    <n v="0"/>
    <n v="0"/>
    <n v="0"/>
    <n v="0"/>
    <n v="849.6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021"/>
    <s v="116760"/>
    <s v="DISTRICT 5- LITTER REMOVAL SERVICES AT VARIOUS LOCATIONS"/>
    <s v="5"/>
    <s v="BDBA, NFA MT"/>
    <s v=" "/>
    <x v="1"/>
    <x v="0"/>
    <s v="DISTRICT5"/>
    <s v="[District 5]"/>
    <x v="29"/>
    <s v=""/>
    <s v="Active"/>
    <s v=""/>
    <d v="2021-11-13T00:00:00"/>
    <s v="2022"/>
    <n v="1"/>
    <d v="2022-01-14T00:00:00"/>
    <d v="2022-03-15T00:00:00"/>
    <d v="2024-04-14T00:00:00"/>
    <n v="821"/>
    <s v="100% STATE"/>
    <s v="NFA - Open Ended"/>
    <s v="NFA"/>
    <n v="0"/>
    <n v="1540693.96"/>
    <n v="498201.3"/>
    <n v="71551.039999999994"/>
    <n v="71551.039999999994"/>
    <n v="71551.039999999994"/>
    <n v="71551.039999999994"/>
    <n v="1612245"/>
    <n v="569752.3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022"/>
    <s v="116953"/>
    <s v="DISTRICT 5- MAINTENANCE OF STATE ROADWAYS AT VARIOUS LOCATIONS ON MARTHA'S VINEYARD"/>
    <s v="5"/>
    <s v="BDBA, NFA MT"/>
    <s v=" "/>
    <x v="1"/>
    <x v="0"/>
    <s v="DISTRICT5"/>
    <s v="[District 5]"/>
    <x v="29"/>
    <s v=""/>
    <s v="Active"/>
    <s v=""/>
    <d v="2021-12-11T00:00:00"/>
    <s v="2022"/>
    <n v="1"/>
    <d v="2022-02-22T00:00:00"/>
    <d v="2022-04-23T00:00:00"/>
    <d v="2024-02-22T00:00:00"/>
    <n v="730"/>
    <s v="100% STATE"/>
    <s v="NFA - Open Ended"/>
    <s v="NFA"/>
    <n v="0"/>
    <n v="1361366.73"/>
    <n v="768751.71"/>
    <n v="57313.77"/>
    <n v="0"/>
    <n v="57313.77"/>
    <n v="57313.77"/>
    <n v="1418680.5"/>
    <n v="826065.4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12023"/>
    <s v="118714"/>
    <s v="FOXBOROUGH- STORMWATER RETROFIT ALONG I-95 AND I-495"/>
    <s v="5"/>
    <s v="STIP, SWP"/>
    <s v=" "/>
    <x v="0"/>
    <x v="0"/>
    <s v="FOXBOROUGH"/>
    <s v="Boston Region"/>
    <x v="23"/>
    <s v=""/>
    <s v="Full Beneficial Use"/>
    <s v=""/>
    <d v="2022-06-25T00:00:00"/>
    <s v="2022"/>
    <n v="1"/>
    <d v="2022-08-24T00:00:00"/>
    <d v="2022-10-23T00:00:00"/>
    <d v="2023-04-24T00:00:00"/>
    <n v="243"/>
    <s v="100% STATE"/>
    <s v="NFA - Site Specific"/>
    <s v="NFA"/>
    <n v="0"/>
    <n v="457.94"/>
    <n v="74.930000000000007"/>
    <n v="9340.43"/>
    <n v="0"/>
    <n v="0"/>
    <n v="0"/>
    <n v="457.94"/>
    <n v="74.93000000000000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"/>
    <x v="1"/>
  </r>
  <r>
    <s v="Complete"/>
    <n v="612023"/>
    <s v="118714"/>
    <s v="FOXBOROUGH- STORMWATER RETROFIT ALONG I-95 AND I-495"/>
    <s v="5"/>
    <s v="STIP, SWP"/>
    <s v=" "/>
    <x v="0"/>
    <x v="0"/>
    <s v="FOXBOROUGH"/>
    <s v="Boston Region"/>
    <x v="23"/>
    <s v=""/>
    <s v="Full Beneficial Use"/>
    <s v=""/>
    <d v="2022-06-25T00:00:00"/>
    <s v="2022"/>
    <n v="1"/>
    <d v="2022-08-24T00:00:00"/>
    <d v="2022-10-23T00:00:00"/>
    <d v="2023-04-24T00:00:00"/>
    <n v="243"/>
    <s v="FEDERAL AID"/>
    <s v="FA - Surface Trans. Block Grant (STBG)"/>
    <s v="STBG"/>
    <n v="0.8"/>
    <n v="423248.44"/>
    <n v="69624.97"/>
    <n v="286796.09000000003"/>
    <n v="0"/>
    <n v="0"/>
    <n v="0"/>
    <n v="423248.44"/>
    <n v="69624.9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1"/>
    <x v="0"/>
  </r>
  <r>
    <s v="Design"/>
    <n v="612028"/>
    <s v=""/>
    <s v="STONEHAM- DECK REPLACEMENT &amp; SUPERSTRUCTURE REPAIRS, S-27-006 (2L2), (ST 28) FELLSWAY WEST OVER I-93"/>
    <s v="4"/>
    <s v="NGB, STIP"/>
    <s v=" "/>
    <x v="0"/>
    <x v="0"/>
    <s v="STONEHAM"/>
    <s v="Boston Region"/>
    <x v="30"/>
    <s v=""/>
    <s v="Design"/>
    <s v="PRCApprove"/>
    <d v="2025-04-05T00:00:00"/>
    <s v="2025"/>
    <n v="0"/>
    <d v="2025-09-02T00:00:00"/>
    <d v="2025-11-01T00:00:00"/>
    <d v="2026-09-01T00:00:00"/>
    <n v="364"/>
    <s v="NGB - FA(GANs)"/>
    <s v="FA - Next Generation Bridge GANs"/>
    <s v="FA"/>
    <n v="0.8"/>
    <n v="0"/>
    <n v="0"/>
    <n v="3190000"/>
    <n v="0"/>
    <n v="3190000"/>
    <n v="0"/>
    <n v="0"/>
    <n v="0"/>
    <n v="0"/>
    <n v="2320000"/>
    <n v="87000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Construction"/>
    <n v="612029"/>
    <s v="118725"/>
    <s v="STATEWIDE- ITS ROADWAY EQUIPMENT FOR HIGHWAY OPERATIONS"/>
    <s v="5"/>
    <s v="BDBA, STIP"/>
    <s v=" "/>
    <x v="0"/>
    <x v="0"/>
    <s v="DISTRICT3 - DISTRICT4 - DISTRICT5"/>
    <s v="[District 5]"/>
    <x v="21"/>
    <s v="Other"/>
    <s v="Active"/>
    <s v=""/>
    <d v="2022-06-25T00:00:00"/>
    <s v="2022"/>
    <n v="1"/>
    <d v="2022-08-17T00:00:00"/>
    <d v="2022-10-16T00:00:00"/>
    <d v="2026-08-16T00:00:00"/>
    <n v="1460"/>
    <s v="100% STATE"/>
    <s v="NFA - Site Specific"/>
    <s v="NFA"/>
    <n v="0"/>
    <n v="28.82"/>
    <n v="28.82"/>
    <n v="86913.48"/>
    <n v="3175.0527000000002"/>
    <n v="3175.0527999999999"/>
    <n v="310.70350000000002"/>
    <n v="339.52350000000001"/>
    <n v="339.52350000000001"/>
    <n v="2847.5165000000002"/>
    <n v="13.466200000000001"/>
    <n v="3.3666"/>
    <n v="0"/>
    <n v="0"/>
    <n v="83738.427200000006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1"/>
  </r>
  <r>
    <s v="Construction"/>
    <n v="612029"/>
    <s v="118725"/>
    <s v="STATEWIDE- ITS ROADWAY EQUIPMENT FOR HIGHWAY OPERATIONS"/>
    <s v="5"/>
    <s v="BDBA, STIP"/>
    <s v=" "/>
    <x v="0"/>
    <x v="0"/>
    <s v="DISTRICT3 - DISTRICT4 - DISTRICT5"/>
    <s v="[District 5]"/>
    <x v="21"/>
    <s v="Other"/>
    <s v="Active"/>
    <s v=""/>
    <d v="2022-06-25T00:00:00"/>
    <s v="2022"/>
    <n v="1"/>
    <d v="2022-08-17T00:00:00"/>
    <d v="2022-10-16T00:00:00"/>
    <d v="2026-08-16T00:00:00"/>
    <n v="1460"/>
    <s v="FEDERAL AID"/>
    <s v="FA - Ntl. Hwy Perform. Prgm (NHPP) - NHS"/>
    <s v="NHPP"/>
    <n v="0.8"/>
    <n v="2118263.1800000002"/>
    <n v="1297952.1200000001"/>
    <n v="1797867.2"/>
    <n v="1315065.1573000001"/>
    <n v="1315065.1572"/>
    <n v="128689.2965"/>
    <n v="2246952.4764999999"/>
    <n v="1426641.4165000001"/>
    <n v="1179403.9435000001"/>
    <n v="5577.5338000000002"/>
    <n v="1394.3833999999999"/>
    <n v="0"/>
    <n v="0"/>
    <n v="482802.0428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0"/>
    <x v="0"/>
  </r>
  <r>
    <s v="Design"/>
    <n v="612031"/>
    <s v=""/>
    <s v="WORTHINGTON- RESURFACING AND RELATED WORK ON ROUTE 112"/>
    <s v="1"/>
    <s v="NFA NHS"/>
    <s v=" "/>
    <x v="0"/>
    <x v="0"/>
    <s v="WORTHINGTON"/>
    <s v="Pioneer Valley"/>
    <x v="22"/>
    <s v=""/>
    <s v="Design"/>
    <s v="PRCApprove"/>
    <d v="2025-03-22T00:00:00"/>
    <s v="2025"/>
    <n v="0"/>
    <d v="2025-08-19T00:00:00"/>
    <d v="2025-10-18T00:00:00"/>
    <d v="2027-02-17T00:00:00"/>
    <n v="547"/>
    <s v="100% STATE"/>
    <s v="NFA - NHS Non-Interstate Paving"/>
    <s v="NFA"/>
    <n v="0"/>
    <n v="0"/>
    <n v="0"/>
    <n v="6370470"/>
    <n v="0"/>
    <n v="6370470"/>
    <n v="0"/>
    <n v="0"/>
    <n v="0"/>
    <n v="0"/>
    <n v="3372601.7647000002"/>
    <n v="2997868.2352999998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3"/>
    <x v="1"/>
  </r>
  <r>
    <s v="Design"/>
    <n v="612032"/>
    <s v=""/>
    <s v="PROVINCETOWN- TRURO- WELLFLEET- RESURFACING AND RELATED WORK ON ROUTE 6"/>
    <s v="5"/>
    <s v="STIP"/>
    <s v=" "/>
    <x v="0"/>
    <x v="0"/>
    <s v="PROVINCETOWN - TRURO - WELLFLEET"/>
    <s v="Cape Cod"/>
    <x v="22"/>
    <s v=""/>
    <s v="Design"/>
    <s v="PRCApprove"/>
    <d v="2026-02-07T00:00:00"/>
    <s v="2026"/>
    <n v="0"/>
    <d v="2026-07-07T00:00:00"/>
    <d v="2026-09-05T00:00:00"/>
    <d v="2028-01-05T00:00:00"/>
    <n v="547"/>
    <s v="100% STATE"/>
    <s v="NFA - Site Specific"/>
    <s v="NFA"/>
    <n v="0"/>
    <n v="0"/>
    <n v="0"/>
    <n v="164754"/>
    <n v="0"/>
    <n v="164754"/>
    <n v="0"/>
    <n v="0"/>
    <n v="0"/>
    <n v="0"/>
    <n v="0"/>
    <n v="96914.117599999998"/>
    <n v="67839.882400000002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1"/>
    <x v="1"/>
  </r>
  <r>
    <s v="Design"/>
    <n v="612032"/>
    <s v=""/>
    <s v="PROVINCETOWN- TRURO- WELLFLEET- RESURFACING AND RELATED WORK ON ROUTE 6"/>
    <s v="5"/>
    <s v="STIP"/>
    <s v=" "/>
    <x v="0"/>
    <x v="0"/>
    <s v="PROVINCETOWN - TRURO - WELLFLEET"/>
    <s v="Cape Cod"/>
    <x v="22"/>
    <s v=""/>
    <s v="Design"/>
    <s v="PRCApprove"/>
    <d v="2026-02-07T00:00:00"/>
    <s v="2026"/>
    <n v="0"/>
    <d v="2026-07-07T00:00:00"/>
    <d v="2026-09-05T00:00:00"/>
    <d v="2028-01-05T00:00:00"/>
    <n v="547"/>
    <s v="FEDERAL AID"/>
    <s v="FA - Ntl. Hwy Perform. Prgm (NHPP) - NHS"/>
    <s v="NHPP"/>
    <n v="0.8"/>
    <n v="0"/>
    <n v="0"/>
    <n v="19379224.899999999"/>
    <n v="0"/>
    <n v="19379224.899999999"/>
    <n v="0"/>
    <n v="0"/>
    <n v="0"/>
    <n v="0"/>
    <n v="0"/>
    <n v="11399544.058800001"/>
    <n v="7979680.8411999997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11"/>
    <x v="0"/>
  </r>
  <r>
    <s v="Design"/>
    <n v="612033"/>
    <s v=""/>
    <s v="LYNNFIELD- PEABODY- INTERSTATE MAINTENANCE AND RELATED WORK ON I-95"/>
    <s v="4"/>
    <s v="STIP"/>
    <s v=" "/>
    <x v="0"/>
    <x v="0"/>
    <s v="LYNNFIELD"/>
    <s v="Boston Region"/>
    <x v="9"/>
    <s v=""/>
    <s v="Design"/>
    <s v="PRCApprove"/>
    <d v="2025-10-03T00:00:00"/>
    <s v="2026"/>
    <n v="0"/>
    <d v="2026-03-02T00:00:00"/>
    <d v="2026-05-01T00:00:00"/>
    <d v="2027-10-31T00:00:00"/>
    <n v="608"/>
    <s v="100% STATE"/>
    <s v="NFA - Site Specific"/>
    <s v="NFA"/>
    <n v="0"/>
    <n v="0"/>
    <n v="0"/>
    <n v="152419.91"/>
    <n v="0"/>
    <n v="152419.91"/>
    <n v="0"/>
    <n v="0"/>
    <n v="0"/>
    <n v="0"/>
    <n v="16935.545600000001"/>
    <n v="101613.2733"/>
    <n v="33871.091099999998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1"/>
    <x v="1"/>
  </r>
  <r>
    <s v="Design"/>
    <n v="612033"/>
    <s v=""/>
    <s v="LYNNFIELD- PEABODY- INTERSTATE MAINTENANCE AND RELATED WORK ON I-95"/>
    <s v="4"/>
    <s v="STIP"/>
    <s v=" "/>
    <x v="0"/>
    <x v="0"/>
    <s v="LYNNFIELD"/>
    <s v="Boston Region"/>
    <x v="9"/>
    <s v=""/>
    <s v="Design"/>
    <s v="PRCApprove"/>
    <d v="2025-10-03T00:00:00"/>
    <s v="2026"/>
    <n v="0"/>
    <d v="2026-03-02T00:00:00"/>
    <d v="2026-05-01T00:00:00"/>
    <d v="2027-10-31T00:00:00"/>
    <n v="608"/>
    <s v="FEDERAL AID"/>
    <s v="FA - Ntl. Hwy Perform. Prgm (NHPP) - Interstate Maintenance"/>
    <s v="NHPP"/>
    <n v="0.9"/>
    <n v="0"/>
    <n v="0"/>
    <n v="11739532.689999999"/>
    <n v="0"/>
    <n v="11739532.689999999"/>
    <n v="0"/>
    <n v="0"/>
    <n v="0"/>
    <n v="0"/>
    <n v="1304392.5211"/>
    <n v="7826355.1266999999"/>
    <n v="2608785.0422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1"/>
    <x v="0"/>
  </r>
  <r>
    <s v="Design"/>
    <n v="612034"/>
    <s v=""/>
    <s v="WOBURN- INTERSTATE PAVEMENT PRESERVATION AND RELATED WORK ON I-95"/>
    <s v="4"/>
    <s v="IM, STIP"/>
    <s v=" "/>
    <x v="0"/>
    <x v="0"/>
    <s v="WOBURN"/>
    <s v="Boston Region"/>
    <x v="9"/>
    <s v=""/>
    <s v="Design"/>
    <s v="FINAL"/>
    <d v="2024-03-30T00:00:00"/>
    <s v="2024"/>
    <n v="0"/>
    <d v="2024-08-27T00:00:00"/>
    <d v="2024-10-26T00:00:00"/>
    <d v="2026-08-27T00:00:00"/>
    <n v="730"/>
    <s v="100% STATE"/>
    <s v="NFA - Site Specific"/>
    <s v="NFA"/>
    <n v="0"/>
    <n v="0"/>
    <n v="0"/>
    <n v="225242.52"/>
    <n v="0"/>
    <n v="225242.52"/>
    <n v="0"/>
    <n v="0"/>
    <n v="0"/>
    <n v="88138.377399999998"/>
    <n v="117517.8365"/>
    <n v="19586.306100000002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1"/>
    <x v="1"/>
  </r>
  <r>
    <s v="Design"/>
    <n v="612034"/>
    <s v=""/>
    <s v="WOBURN- INTERSTATE PAVEMENT PRESERVATION AND RELATED WORK ON I-95"/>
    <s v="4"/>
    <s v="IM, STIP"/>
    <s v=" "/>
    <x v="0"/>
    <x v="0"/>
    <s v="WOBURN"/>
    <s v="Boston Region"/>
    <x v="9"/>
    <s v=""/>
    <s v="Design"/>
    <s v="FINAL"/>
    <d v="2024-03-30T00:00:00"/>
    <s v="2024"/>
    <n v="0"/>
    <d v="2024-08-27T00:00:00"/>
    <d v="2024-10-26T00:00:00"/>
    <d v="2026-08-27T00:00:00"/>
    <n v="730"/>
    <s v="FEDERAL AID"/>
    <s v="FA - Ntl. Hwy Perform. Prgm (NHPP) - Interstate Maintenance"/>
    <s v="NHPP"/>
    <n v="0.9"/>
    <n v="0"/>
    <n v="0"/>
    <n v="11686487.051999999"/>
    <n v="0"/>
    <n v="11686487.051999999"/>
    <n v="0"/>
    <n v="0"/>
    <n v="0"/>
    <n v="4572973.1942999996"/>
    <n v="6097297.5922999997"/>
    <n v="1016216.2654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1"/>
    <x v="0"/>
  </r>
  <r>
    <s v="Complete"/>
    <n v="612036"/>
    <s v="116597"/>
    <s v="DISTRICT 2- SCHEDULED &amp; EMERGENCY FABRICATION AND INSTALLATION OF OVERHEAD &amp; GROUND MOUNTED GUIDE SIGNS AT VARIOUS LOCATIONS"/>
    <s v="2"/>
    <s v="BDBA, NFA MT"/>
    <s v=" "/>
    <x v="1"/>
    <x v="0"/>
    <s v="DISTRICT2"/>
    <s v="[District 2]"/>
    <x v="38"/>
    <s v="Signs &amp; Lighting"/>
    <s v="Contractor Field Completion"/>
    <s v=""/>
    <d v="2021-10-23T00:00:00"/>
    <s v="2022"/>
    <n v="1"/>
    <d v="2021-12-03T00:00:00"/>
    <d v="2022-02-01T00:00:00"/>
    <d v="2023-12-31T00:00:00"/>
    <n v="758"/>
    <s v="100% STATE"/>
    <s v="NFA - Open Ended"/>
    <s v="NFA"/>
    <n v="0"/>
    <n v="162380.10999999999"/>
    <n v="57648.62"/>
    <n v="310201.89"/>
    <n v="145000"/>
    <n v="145000"/>
    <n v="145000"/>
    <n v="307380.11"/>
    <n v="202648.62"/>
    <n v="0"/>
    <n v="0"/>
    <n v="0"/>
    <n v="0"/>
    <n v="0"/>
    <n v="165201.89000000001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037"/>
    <s v="116947"/>
    <s v="DISTRICT 2- SCHEDULED AND EMERGENCY FENCE &amp; GUARD RAIL REPAIRS AND UPGRADES AT VARIOUS LOCATIONS"/>
    <s v="2"/>
    <s v="BDBA, NFA MT, SC, WT"/>
    <s v=" "/>
    <x v="1"/>
    <x v="0"/>
    <s v="DISTRICT2"/>
    <s v="[District 2]"/>
    <x v="33"/>
    <s v="Guardrail"/>
    <s v="Active"/>
    <s v=""/>
    <d v="2021-12-11T00:00:00"/>
    <s v="2022"/>
    <n v="1"/>
    <d v="2022-02-15T00:00:00"/>
    <d v="2022-04-16T00:00:00"/>
    <d v="2024-02-15T00:00:00"/>
    <n v="730"/>
    <s v="100% STATE"/>
    <s v="NFA - Open Ended"/>
    <s v="NFA"/>
    <n v="0"/>
    <n v="1127533.95"/>
    <n v="635068.77"/>
    <n v="318776.90999999997"/>
    <n v="29770.0874"/>
    <n v="29770.0874"/>
    <n v="29770.0874"/>
    <n v="1157304.0374"/>
    <n v="664838.85739999998"/>
    <n v="0"/>
    <n v="0"/>
    <n v="0"/>
    <n v="0"/>
    <n v="0"/>
    <n v="289006.82260000001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037"/>
    <s v="116947"/>
    <s v="DISTRICT 2- SCHEDULED AND EMERGENCY FENCE &amp; GUARD RAIL REPAIRS AND UPGRADES AT VARIOUS LOCATIONS"/>
    <s v="2"/>
    <s v="BDBA, NFA MT, SC, WT"/>
    <s v=" "/>
    <x v="1"/>
    <x v="0"/>
    <s v="DISTRICT2"/>
    <s v="[District 2]"/>
    <x v="33"/>
    <s v="Guardrail"/>
    <s v="Active"/>
    <s v=""/>
    <d v="2021-12-11T00:00:00"/>
    <s v="2022"/>
    <n v="1"/>
    <d v="2022-02-15T00:00:00"/>
    <d v="2022-04-16T00:00:00"/>
    <d v="2024-02-15T00:00:00"/>
    <n v="730"/>
    <s v="TURNPIKE WT"/>
    <s v="Tolls - Western Turnpike (WT) - Open Ended"/>
    <s v="NFA"/>
    <n v="0"/>
    <n v="182847.6"/>
    <n v="103502.87"/>
    <n v="15263.96"/>
    <n v="3229.9126000000001"/>
    <n v="3229.9126000000001"/>
    <n v="3229.9126000000001"/>
    <n v="186077.51259999999"/>
    <n v="106732.78259999999"/>
    <n v="0"/>
    <n v="0"/>
    <n v="0"/>
    <n v="0"/>
    <n v="0"/>
    <n v="12034.047399999999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mplete"/>
    <n v="612038"/>
    <s v="116676"/>
    <s v="DISTRICT 2- SCHEDULED AND EMERGENCY TREE TRIMMING, REMOVAL &amp; SIGHT DISTANCE CLEARANCE AT VARIOUS LOCATIONS"/>
    <s v="2"/>
    <s v="BDBA, NFA MT, SC, WT"/>
    <s v=" "/>
    <x v="1"/>
    <x v="0"/>
    <s v="DISTRICT2"/>
    <s v="[District 2]"/>
    <x v="41"/>
    <s v=""/>
    <s v="Contractor Field Completion"/>
    <s v=""/>
    <d v="2021-10-30T00:00:00"/>
    <s v="2022"/>
    <n v="1"/>
    <d v="2021-12-14T00:00:00"/>
    <d v="2022-02-12T00:00:00"/>
    <d v="2023-12-14T00:00:00"/>
    <n v="730"/>
    <s v="100% STATE"/>
    <s v="NFA - Open Ended"/>
    <s v="NFA"/>
    <n v="0"/>
    <n v="1798633.97"/>
    <n v="325383.69"/>
    <n v="20281.03"/>
    <n v="22000"/>
    <n v="22000"/>
    <n v="22000"/>
    <n v="1820633.97"/>
    <n v="347383.69"/>
    <n v="0"/>
    <n v="0"/>
    <n v="0"/>
    <n v="0"/>
    <n v="0"/>
    <n v="-1718.97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mplete"/>
    <n v="612038"/>
    <s v="116676"/>
    <s v="DISTRICT 2- SCHEDULED AND EMERGENCY TREE TRIMMING, REMOVAL &amp; SIGHT DISTANCE CLEARANCE AT VARIOUS LOCATIONS"/>
    <s v="2"/>
    <s v="BDBA, NFA MT, SC, WT"/>
    <s v=" "/>
    <x v="1"/>
    <x v="0"/>
    <s v="DISTRICT2"/>
    <s v="[District 2]"/>
    <x v="41"/>
    <s v=""/>
    <s v="Contractor Field Completion"/>
    <s v=""/>
    <d v="2021-10-30T00:00:00"/>
    <s v="2022"/>
    <n v="1"/>
    <d v="2021-12-14T00:00:00"/>
    <d v="2022-02-12T00:00:00"/>
    <d v="2023-12-14T00:00:00"/>
    <n v="730"/>
    <s v="TURNPIKE WT"/>
    <s v="Tolls - Western Turnpike (WT) - Open Ended"/>
    <s v="NFA"/>
    <n v="0"/>
    <n v="183385"/>
    <n v="0"/>
    <n v="2875"/>
    <n v="0"/>
    <n v="2875"/>
    <n v="2875"/>
    <n v="186260"/>
    <n v="287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mplete"/>
    <n v="612039"/>
    <s v="116716"/>
    <s v="DISTRICT 2- SCHEDULED AND EMERGENCY DRAINAGE REPAIRS AND IMPROVEMENTS AT VARIOUS LOCATIONS"/>
    <s v="2"/>
    <s v="BDBA, NFA MT, SC, WT"/>
    <s v=" "/>
    <x v="1"/>
    <x v="0"/>
    <s v="DISTRICT2"/>
    <s v="[District 2]"/>
    <x v="23"/>
    <s v=""/>
    <s v="Contractor Field Completion"/>
    <s v=""/>
    <d v="2021-11-06T00:00:00"/>
    <s v="2022"/>
    <n v="1"/>
    <d v="2021-12-14T00:00:00"/>
    <d v="2022-02-12T00:00:00"/>
    <d v="2023-12-14T00:00:00"/>
    <n v="730"/>
    <s v="100% STATE"/>
    <s v="NFA - Open Ended"/>
    <s v="NFA"/>
    <n v="0"/>
    <n v="2710244.97"/>
    <n v="883114.93"/>
    <n v="221011.07"/>
    <n v="0"/>
    <n v="221011.07"/>
    <n v="221011.07"/>
    <n v="2931256.04"/>
    <n v="110412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mplete"/>
    <n v="612039"/>
    <s v="116716"/>
    <s v="DISTRICT 2- SCHEDULED AND EMERGENCY DRAINAGE REPAIRS AND IMPROVEMENTS AT VARIOUS LOCATIONS"/>
    <s v="2"/>
    <s v="BDBA, NFA MT, SC, WT"/>
    <s v=" "/>
    <x v="1"/>
    <x v="0"/>
    <s v="DISTRICT2"/>
    <s v="[District 2]"/>
    <x v="23"/>
    <s v=""/>
    <s v="Contractor Field Completion"/>
    <s v=""/>
    <d v="2021-11-06T00:00:00"/>
    <s v="2022"/>
    <n v="1"/>
    <d v="2021-12-14T00:00:00"/>
    <d v="2022-02-12T00:00:00"/>
    <d v="2023-12-14T00:00:00"/>
    <n v="730"/>
    <s v="TURNPIKE WT"/>
    <s v="Tolls - Western Turnpike (WT) - Open Ended"/>
    <s v="NFA"/>
    <n v="0"/>
    <n v="337274.28"/>
    <n v="112779.84"/>
    <n v="4625.72"/>
    <n v="0"/>
    <n v="4625.72"/>
    <n v="4625.72"/>
    <n v="341900"/>
    <n v="117405.5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040"/>
    <s v="116801"/>
    <s v="DISTRICT 2- HIGHWAY LIGHTING REPAIRS AND IMPROVEMENTS AT VARIOUS LOCATIONS"/>
    <s v="2"/>
    <s v="BDBA, NFA MT, SC"/>
    <s v=" "/>
    <x v="1"/>
    <x v="0"/>
    <s v="DISTRICT2"/>
    <s v="[District 2]"/>
    <x v="16"/>
    <s v=""/>
    <s v="Active"/>
    <s v=""/>
    <d v="2021-11-20T00:00:00"/>
    <s v="2022"/>
    <n v="1"/>
    <d v="2021-12-30T00:00:00"/>
    <d v="2022-02-28T00:00:00"/>
    <d v="2024-04-14T00:00:00"/>
    <n v="836"/>
    <s v="100% STATE"/>
    <s v="NFA - Open Ended"/>
    <s v="NFA"/>
    <n v="0"/>
    <n v="437791.18"/>
    <n v="222861.15"/>
    <n v="11595.94"/>
    <n v="51000"/>
    <n v="51000"/>
    <n v="51000"/>
    <n v="488791.18"/>
    <n v="273861.15000000002"/>
    <n v="0"/>
    <n v="0"/>
    <n v="0"/>
    <n v="0"/>
    <n v="0"/>
    <n v="-39404.06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mplete"/>
    <n v="612041"/>
    <s v="117124"/>
    <s v="DISTRICT 2- DEPLOYMENT OF TEMPORARY TRAFFIC CONTROL AT VARIOUS LOCATIONS"/>
    <s v="2"/>
    <s v="BDBA, NFA MT, SC"/>
    <s v=" "/>
    <x v="1"/>
    <x v="0"/>
    <s v="DISTRICT2"/>
    <s v="[District 2]"/>
    <x v="30"/>
    <s v=""/>
    <s v="Substantially Complete"/>
    <s v=""/>
    <d v="2022-01-08T00:00:00"/>
    <s v="2022"/>
    <n v="1"/>
    <d v="2022-02-17T00:00:00"/>
    <d v="2022-04-18T00:00:00"/>
    <d v="2024-02-17T00:00:00"/>
    <n v="730"/>
    <s v="100% STATE"/>
    <s v="NFA - Open Ended"/>
    <s v="NFA"/>
    <n v="0"/>
    <n v="1743554.42"/>
    <n v="344879.39"/>
    <n v="4587.05"/>
    <n v="0"/>
    <n v="4587.05"/>
    <n v="4587.05"/>
    <n v="1748141.47"/>
    <n v="349466.4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042"/>
    <s v="116724"/>
    <s v="DISTRICT 2- SCHEDULED AND EMERGENCY TRAFFIC SIGNAL REPAIRS AND IMPROVEMENTS AT VARIOUS LOCATIONS"/>
    <s v="2"/>
    <s v="BDBA, NFA MT, SC"/>
    <s v=" "/>
    <x v="1"/>
    <x v="0"/>
    <s v="DISTRICT2"/>
    <s v="[District 2]"/>
    <x v="11"/>
    <s v="Intersection &amp; Safety"/>
    <s v="Active"/>
    <s v=""/>
    <d v="2021-11-06T00:00:00"/>
    <s v="2022"/>
    <n v="1"/>
    <d v="2022-01-06T00:00:00"/>
    <d v="2022-03-07T00:00:00"/>
    <d v="2024-05-31T00:00:00"/>
    <n v="876"/>
    <s v="100% STATE"/>
    <s v="NFA - Open Ended"/>
    <s v="NFA"/>
    <n v="0"/>
    <n v="166988.56"/>
    <n v="111466"/>
    <n v="131279.44"/>
    <n v="89000"/>
    <n v="89000"/>
    <n v="89000"/>
    <n v="255988.56"/>
    <n v="200466"/>
    <n v="0"/>
    <n v="0"/>
    <n v="0"/>
    <n v="0"/>
    <n v="0"/>
    <n v="42279.44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0"/>
    <x v="1"/>
  </r>
  <r>
    <s v="Construction"/>
    <n v="612043"/>
    <s v="117650"/>
    <s v="DISTRICT 2- SCHEDULED AND EMERGENCY PAVEMENT REPAIRS AT VARIOUS LOCATIONS"/>
    <s v="2"/>
    <s v="BDBA, NFA MT"/>
    <s v=" "/>
    <x v="1"/>
    <x v="0"/>
    <s v="DISTRICT2"/>
    <s v="[District 2]"/>
    <x v="18"/>
    <s v="Roadway Resurfacing"/>
    <s v="Active"/>
    <s v=""/>
    <d v="2022-03-26T00:00:00"/>
    <s v="2022"/>
    <n v="1"/>
    <d v="2022-05-11T00:00:00"/>
    <d v="2022-07-10T00:00:00"/>
    <d v="2024-05-10T00:00:00"/>
    <n v="730"/>
    <s v="100% STATE"/>
    <s v="NFA - Open Ended"/>
    <s v="NFA"/>
    <n v="0"/>
    <n v="1836871.13"/>
    <n v="80836.429999999993"/>
    <n v="327318.87"/>
    <n v="54923.4974"/>
    <n v="54923.4974"/>
    <n v="54923.4974"/>
    <n v="1891794.6274000001"/>
    <n v="135759.92739999999"/>
    <n v="0"/>
    <n v="0"/>
    <n v="0"/>
    <n v="0"/>
    <n v="0"/>
    <n v="272395.3726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043"/>
    <s v="117650"/>
    <s v="DISTRICT 2- SCHEDULED AND EMERGENCY PAVEMENT REPAIRS AT VARIOUS LOCATIONS"/>
    <s v="2"/>
    <s v="BDBA, NFA MT"/>
    <s v=" "/>
    <x v="1"/>
    <x v="0"/>
    <s v="DISTRICT2"/>
    <s v="[District 2]"/>
    <x v="18"/>
    <s v="Roadway Resurfacing"/>
    <s v="Active"/>
    <s v=""/>
    <d v="2022-03-26T00:00:00"/>
    <s v="2022"/>
    <n v="1"/>
    <d v="2022-05-11T00:00:00"/>
    <d v="2022-07-10T00:00:00"/>
    <d v="2024-05-10T00:00:00"/>
    <n v="730"/>
    <s v="TURNPIKE WT"/>
    <s v="Tolls - Western Turnpike (WT) - Site Specific"/>
    <s v="NFA"/>
    <n v="0"/>
    <n v="282547.25"/>
    <n v="0"/>
    <n v="38357.75"/>
    <n v="5076.5025999999998"/>
    <n v="5076.5025999999998"/>
    <n v="5076.5025999999998"/>
    <n v="287623.75260000001"/>
    <n v="5076.5025999999998"/>
    <n v="0"/>
    <n v="0"/>
    <n v="0"/>
    <n v="0"/>
    <n v="0"/>
    <n v="33281.2474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Design"/>
    <n v="612044"/>
    <s v=""/>
    <s v="BROOKLINE- NEWTON- RESURFACING AND RELATED WORK ON ROUTE 9"/>
    <s v="6"/>
    <s v="STIP"/>
    <s v=" "/>
    <x v="0"/>
    <x v="0"/>
    <s v="BROOKLINE - NEWTON"/>
    <s v="Statewide"/>
    <x v="22"/>
    <s v=""/>
    <s v="Design"/>
    <s v="PRCApprove"/>
    <d v="2025-03-08T00:00:00"/>
    <s v="2025"/>
    <n v="0"/>
    <d v="2025-08-05T00:00:00"/>
    <d v="2025-10-04T00:00:00"/>
    <d v="2027-02-03T00:00:00"/>
    <n v="547"/>
    <s v="FEDERAL AID"/>
    <s v="FA - Other Federal Aid"/>
    <s v="FA"/>
    <n v="0.8"/>
    <n v="0"/>
    <n v="0"/>
    <n v="344960"/>
    <n v="0"/>
    <n v="344960"/>
    <n v="0"/>
    <n v="0"/>
    <n v="0"/>
    <n v="0"/>
    <n v="182625.8824"/>
    <n v="162334.1176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0"/>
  </r>
  <r>
    <s v="Design"/>
    <n v="612044"/>
    <s v=""/>
    <s v="BROOKLINE- NEWTON- RESURFACING AND RELATED WORK ON ROUTE 9"/>
    <s v="6"/>
    <s v="STIP"/>
    <s v=" "/>
    <x v="0"/>
    <x v="0"/>
    <s v="BROOKLINE - NEWTON"/>
    <s v="Statewide"/>
    <x v="22"/>
    <s v=""/>
    <s v="Design"/>
    <s v="PRCApprove"/>
    <d v="2025-03-08T00:00:00"/>
    <s v="2025"/>
    <n v="0"/>
    <d v="2025-08-05T00:00:00"/>
    <d v="2025-10-04T00:00:00"/>
    <d v="2027-02-03T00:00:00"/>
    <n v="547"/>
    <s v="FEDERAL AID"/>
    <s v="FA - Ntl. Hwy Perform. Prgm (NHPP) - NHS"/>
    <s v="NHPP"/>
    <n v="0.8"/>
    <n v="0"/>
    <n v="0"/>
    <n v="8593200"/>
    <n v="0"/>
    <n v="8593200"/>
    <n v="0"/>
    <n v="0"/>
    <n v="0"/>
    <n v="0"/>
    <n v="4549341.1765000001"/>
    <n v="4043858.8234999999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0"/>
  </r>
  <r>
    <s v="Design"/>
    <n v="612045"/>
    <s v=""/>
    <s v="ANDOVER- TEWKSBURY- INTERSTATE MAINTENANCE AND RELATED WORKS ON I-93"/>
    <s v="4"/>
    <s v="STIP"/>
    <s v=" "/>
    <x v="0"/>
    <x v="0"/>
    <s v="ANDOVER"/>
    <s v="Merrimack Valley"/>
    <x v="9"/>
    <s v=""/>
    <s v="Design"/>
    <s v="PRCApprove"/>
    <d v="2027-01-23T00:00:00"/>
    <s v="2027"/>
    <n v="0"/>
    <d v="2027-06-22T00:00:00"/>
    <d v="2027-08-21T00:00:00"/>
    <d v="2029-02-19T00:00:00"/>
    <n v="608"/>
    <s v="FEDERAL AID"/>
    <s v="FA - Ntl. Hwy Perform. Prgm (NHPP) - Interstate Maintenance"/>
    <s v="NHPP"/>
    <n v="0.9"/>
    <n v="0"/>
    <n v="0"/>
    <n v="19205120"/>
    <n v="0"/>
    <n v="19205120"/>
    <n v="0"/>
    <n v="0"/>
    <n v="0"/>
    <n v="0"/>
    <n v="0"/>
    <n v="0"/>
    <n v="11118753.6842"/>
    <n v="8086366.3158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6"/>
    <x v="0"/>
  </r>
  <r>
    <s v="Construction"/>
    <n v="612047"/>
    <s v="123256"/>
    <s v="CHELMSFORD- LOWELL- LAWRENCE- BRIDGE PRESERVATION ALONG I-495 "/>
    <s v="4"/>
    <s v="BR PRES, STIP"/>
    <s v=" "/>
    <x v="0"/>
    <x v="0"/>
    <s v="CHELMSFORD - LAWRENCE - LOWELL"/>
    <s v="Merrimack Valley, Northern Middlesex"/>
    <x v="14"/>
    <s v=""/>
    <s v="Active"/>
    <s v=""/>
    <d v="2023-07-22T00:00:00"/>
    <s v="2023"/>
    <n v="1"/>
    <d v="2023-10-04T00:00:00"/>
    <d v="2023-12-03T00:00:00"/>
    <d v="2025-09-28T00:00:00"/>
    <n v="725"/>
    <s v="100% STATE"/>
    <s v="NFA - Site Specific"/>
    <s v="NFA"/>
    <n v="0"/>
    <n v="0"/>
    <n v="0"/>
    <n v="90000"/>
    <n v="12258.2219"/>
    <n v="90000"/>
    <n v="12258.2219"/>
    <n v="12258.2219"/>
    <n v="12258.2219"/>
    <n v="65241.778100000003"/>
    <n v="125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047"/>
    <s v="123256"/>
    <s v="CHELMSFORD- LOWELL- LAWRENCE- BRIDGE PRESERVATION ALONG I-495 "/>
    <s v="4"/>
    <s v="BR PRES, STIP"/>
    <s v=" "/>
    <x v="0"/>
    <x v="0"/>
    <s v="CHELMSFORD - LAWRENCE - LOWELL"/>
    <s v="Merrimack Valley, Northern Middlesex"/>
    <x v="14"/>
    <s v=""/>
    <s v="Active"/>
    <s v=""/>
    <d v="2023-07-22T00:00:00"/>
    <s v="2023"/>
    <n v="1"/>
    <d v="2023-10-04T00:00:00"/>
    <d v="2023-12-03T00:00:00"/>
    <d v="2025-09-28T00:00:00"/>
    <n v="725"/>
    <s v="FEDERAL AID"/>
    <s v="FA - Hwy Infrast. Prgm (HIPBR) - Bridge"/>
    <s v="HIP"/>
    <n v="0.8"/>
    <n v="1685941.98"/>
    <n v="1685941.98"/>
    <n v="8001523.3200000003"/>
    <n v="987741.7781"/>
    <n v="8001523.3200000003"/>
    <n v="987741.7781"/>
    <n v="2673683.7581000002"/>
    <n v="2673683.7581000002"/>
    <n v="5676316.2418999998"/>
    <n v="1337465.3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Design"/>
    <n v="612048"/>
    <s v=""/>
    <s v="WALTHAM- INTERSTATE MAINTENANCE AND RELATED WORK ON I-95"/>
    <s v="4"/>
    <s v="STIP"/>
    <s v=" "/>
    <x v="0"/>
    <x v="0"/>
    <s v="WALTHAM"/>
    <s v="Boston Region"/>
    <x v="9"/>
    <s v=""/>
    <s v="Design"/>
    <s v="75C"/>
    <d v="2024-03-30T00:00:00"/>
    <s v="2024"/>
    <n v="0"/>
    <d v="2024-08-27T00:00:00"/>
    <d v="2024-10-26T00:00:00"/>
    <d v="2026-07-28T00:00:00"/>
    <n v="700"/>
    <s v="100% STATE"/>
    <s v="NFA - Site Specific"/>
    <s v="NFA"/>
    <n v="0"/>
    <n v="0"/>
    <n v="0"/>
    <n v="367175.5"/>
    <n v="0"/>
    <n v="367175.5001"/>
    <n v="0"/>
    <n v="0"/>
    <n v="0"/>
    <n v="150208.15909999999"/>
    <n v="200277.54550000001"/>
    <n v="16689.7955"/>
    <n v="0"/>
    <n v="0"/>
    <n v="-1E-4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1"/>
    <x v="1"/>
  </r>
  <r>
    <s v="Design"/>
    <n v="612048"/>
    <s v=""/>
    <s v="WALTHAM- INTERSTATE MAINTENANCE AND RELATED WORK ON I-95"/>
    <s v="4"/>
    <s v="STIP"/>
    <s v=" "/>
    <x v="0"/>
    <x v="0"/>
    <s v="WALTHAM"/>
    <s v="Boston Region"/>
    <x v="9"/>
    <s v=""/>
    <s v="Design"/>
    <s v="75C"/>
    <d v="2024-03-30T00:00:00"/>
    <s v="2024"/>
    <n v="0"/>
    <d v="2024-08-27T00:00:00"/>
    <d v="2024-10-26T00:00:00"/>
    <d v="2026-07-28T00:00:00"/>
    <n v="700"/>
    <s v="FEDERAL AID"/>
    <s v="FA - Ntl. Hwy Perform. Prgm (NHPP) - Interstate Maintenance"/>
    <s v="NHPP"/>
    <n v="0.9"/>
    <n v="0"/>
    <n v="0"/>
    <n v="17725446.605999999"/>
    <n v="0"/>
    <n v="17725446.6061"/>
    <n v="0"/>
    <n v="0"/>
    <n v="0"/>
    <n v="7251319.0661000004"/>
    <n v="9668425.4214999992"/>
    <n v="805702.11849999998"/>
    <n v="0"/>
    <n v="0"/>
    <n v="-1E-4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1"/>
    <x v="0"/>
  </r>
  <r>
    <s v="Design"/>
    <n v="612049"/>
    <s v=""/>
    <s v="RANDOLPH- RESURFACING AND RELATED WORK ON ROUTE 24"/>
    <s v="6"/>
    <s v="STIP"/>
    <s v=" "/>
    <x v="0"/>
    <x v="0"/>
    <s v="RANDOLPH"/>
    <s v="Boston Region"/>
    <x v="22"/>
    <s v=""/>
    <s v="Design"/>
    <s v="PRCApprove"/>
    <d v="2026-02-07T00:00:00"/>
    <s v="2026"/>
    <n v="0"/>
    <d v="2026-07-07T00:00:00"/>
    <d v="2026-09-05T00:00:00"/>
    <d v="2028-01-05T00:00:00"/>
    <n v="547"/>
    <s v="FEDERAL AID"/>
    <s v="FA - Ntl. Hwy Perform. Prgm (NHPP) - NHS"/>
    <s v="NHPP"/>
    <n v="0.8"/>
    <n v="0"/>
    <n v="0"/>
    <n v="10025400"/>
    <n v="0"/>
    <n v="10025400"/>
    <n v="0"/>
    <n v="0"/>
    <n v="0"/>
    <n v="0"/>
    <n v="0"/>
    <n v="5897294.1176000005"/>
    <n v="4128105.8824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1"/>
    <x v="0"/>
  </r>
  <r>
    <s v="Design"/>
    <n v="612050"/>
    <s v=""/>
    <s v="BRAINTREE- WEYMOUTH- RESURFACING AND RELATED WORK ON ROUTE 3"/>
    <s v="6"/>
    <s v="STIP"/>
    <s v=" "/>
    <x v="0"/>
    <x v="0"/>
    <s v="BRAINTREE - WEYMOUTH"/>
    <s v="Boston Region"/>
    <x v="22"/>
    <s v=""/>
    <s v="Design"/>
    <s v="PRCApprove"/>
    <d v="2026-01-24T00:00:00"/>
    <s v="2026"/>
    <n v="0"/>
    <d v="2026-06-23T00:00:00"/>
    <d v="2026-08-22T00:00:00"/>
    <d v="2027-12-22T00:00:00"/>
    <n v="547"/>
    <s v="FEDERAL AID"/>
    <s v="FA - Ntl. Hwy Perform. Prgm (NHPP) - NHS"/>
    <s v="NHPP"/>
    <n v="0.8"/>
    <n v="0"/>
    <n v="0"/>
    <n v="9091060"/>
    <n v="0"/>
    <n v="9091060"/>
    <n v="0"/>
    <n v="0"/>
    <n v="0"/>
    <n v="0"/>
    <n v="0"/>
    <n v="5882450.5882000001"/>
    <n v="3208609.4117999999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1"/>
    <x v="0"/>
  </r>
  <r>
    <s v="Design"/>
    <n v="612051"/>
    <s v=""/>
    <s v="CANTON- MILTON- RANDOLPH- INTERSTATE MAINTENANCE AND RELATED WORK ON I-93"/>
    <s v="6"/>
    <s v="STIP"/>
    <s v=" "/>
    <x v="0"/>
    <x v="0"/>
    <s v="CANTON - MILTON - RANDOLPH"/>
    <s v="Boston Region"/>
    <x v="9"/>
    <s v=""/>
    <s v="Design"/>
    <s v="PRCApprove"/>
    <d v="2026-01-10T00:00:00"/>
    <s v="2026"/>
    <n v="0"/>
    <d v="2026-06-09T00:00:00"/>
    <d v="2026-08-08T00:00:00"/>
    <d v="2028-02-07T00:00:00"/>
    <n v="608"/>
    <s v="FEDERAL AID"/>
    <s v="FA - Ntl. Hwy Perform. Prgm (NHPP) - Interstate Maintenance"/>
    <s v="NHPP"/>
    <n v="0.9"/>
    <n v="0"/>
    <n v="0"/>
    <n v="16588000"/>
    <n v="0"/>
    <n v="16588000"/>
    <n v="0"/>
    <n v="0"/>
    <n v="0"/>
    <n v="0"/>
    <n v="0"/>
    <n v="9603578.9473999999"/>
    <n v="6984421.0526000001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1"/>
    <x v="0"/>
  </r>
  <r>
    <s v="Design"/>
    <n v="612056"/>
    <s v=""/>
    <s v="ATTLEBORO- NORTH ATTLEBOROUGH- MANSFIELD- FOXBOROUGH- RESURFACING AND RELATED WORK ON I-95"/>
    <s v="5"/>
    <s v="STIP"/>
    <s v=" "/>
    <x v="0"/>
    <x v="0"/>
    <s v="ATTLEBORO"/>
    <s v="Southeastern Mass"/>
    <x v="9"/>
    <s v=""/>
    <s v="Design"/>
    <s v="PRCApprove"/>
    <d v="2027-03-20T00:00:00"/>
    <s v="2027"/>
    <n v="0"/>
    <d v="2027-08-17T00:00:00"/>
    <d v="2027-10-16T00:00:00"/>
    <d v="2029-04-16T00:00:00"/>
    <n v="608"/>
    <s v="FEDERAL AID"/>
    <s v="FA - Ntl. Hwy Perform. Prgm (NHPP) - Interstate Maintenance"/>
    <s v="NHPP"/>
    <n v="0.9"/>
    <n v="0"/>
    <n v="0"/>
    <n v="15004000"/>
    <n v="0"/>
    <n v="15004000"/>
    <n v="0"/>
    <n v="0"/>
    <n v="0"/>
    <n v="0"/>
    <n v="0"/>
    <n v="0"/>
    <n v="7107157.8947000001"/>
    <n v="7896842.1052999999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2"/>
    <x v="0"/>
  </r>
  <r>
    <s v="Design"/>
    <n v="612058"/>
    <s v=""/>
    <s v="RAYNHAM- TAUNTON- NORTON- RESURFACING AND RELATED WORK ON I-495"/>
    <s v="5"/>
    <s v="STIP"/>
    <s v=" "/>
    <x v="0"/>
    <x v="0"/>
    <s v="RAYNHAM"/>
    <s v="Southeastern Mass"/>
    <x v="9"/>
    <s v=""/>
    <s v="Design"/>
    <s v="PRCApprove"/>
    <d v="2028-02-12T00:00:00"/>
    <s v="2028"/>
    <n v="0"/>
    <d v="2028-07-11T00:00:00"/>
    <d v="2028-09-09T00:00:00"/>
    <d v="2030-03-11T00:00:00"/>
    <n v="608"/>
    <s v="FEDERAL AID"/>
    <s v="FA - Ntl. Hwy Perform. Prgm (NHPP) - Interstate Maintenance"/>
    <s v="NHPP"/>
    <n v="0.9"/>
    <n v="0"/>
    <n v="0"/>
    <n v="14026320"/>
    <n v="0"/>
    <n v="7382273.6842"/>
    <n v="0"/>
    <n v="0"/>
    <n v="0"/>
    <n v="0"/>
    <n v="0"/>
    <n v="0"/>
    <n v="0"/>
    <n v="7382273.6842"/>
    <n v="6644046.3158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2"/>
    <x v="0"/>
  </r>
  <r>
    <s v="Design"/>
    <n v="612060"/>
    <s v=""/>
    <s v="WAREHAM- RESURFACING AND RELATED WORK ON I-195"/>
    <s v="5"/>
    <s v="STIP"/>
    <s v=" "/>
    <x v="0"/>
    <x v="0"/>
    <s v="WAREHAM"/>
    <s v="Southeastern Mass"/>
    <x v="9"/>
    <s v=""/>
    <s v="Design"/>
    <s v="75C"/>
    <d v="2028-02-26T00:00:00"/>
    <s v="2028"/>
    <n v="0"/>
    <d v="2028-07-25T00:00:00"/>
    <d v="2028-09-23T00:00:00"/>
    <d v="2030-07-25T00:00:00"/>
    <n v="730"/>
    <s v="100% STATE"/>
    <s v="NFA - Site Specific"/>
    <s v="NFA"/>
    <n v="0"/>
    <n v="0"/>
    <n v="0"/>
    <n v="738800"/>
    <n v="0"/>
    <n v="321217.39130000002"/>
    <n v="0"/>
    <n v="0"/>
    <n v="0"/>
    <n v="0"/>
    <n v="0"/>
    <n v="0"/>
    <n v="0"/>
    <n v="321217.39130000002"/>
    <n v="417582.60869999998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1"/>
  </r>
  <r>
    <s v="Design"/>
    <n v="612060"/>
    <s v=""/>
    <s v="WAREHAM- RESURFACING AND RELATED WORK ON I-195"/>
    <s v="5"/>
    <s v="STIP"/>
    <s v=" "/>
    <x v="0"/>
    <x v="0"/>
    <s v="WAREHAM"/>
    <s v="Southeastern Mass"/>
    <x v="9"/>
    <s v=""/>
    <s v="Design"/>
    <s v="75C"/>
    <d v="2028-02-26T00:00:00"/>
    <s v="2028"/>
    <n v="0"/>
    <d v="2028-07-25T00:00:00"/>
    <d v="2028-09-23T00:00:00"/>
    <d v="2030-07-25T00:00:00"/>
    <n v="730"/>
    <s v="FEDERAL AID"/>
    <s v="FA - Ntl. Hwy Perform. Prgm (NHPP) - Interstate Maintenance"/>
    <s v="NHPP"/>
    <n v="0.9"/>
    <n v="0"/>
    <n v="0"/>
    <n v="12581348.120300001"/>
    <n v="0"/>
    <n v="5470151.3567000004"/>
    <n v="0"/>
    <n v="0"/>
    <n v="0"/>
    <n v="0"/>
    <n v="0"/>
    <n v="0"/>
    <n v="0"/>
    <n v="5470151.3567000004"/>
    <n v="7111196.7636000002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0"/>
  </r>
  <r>
    <s v="Design"/>
    <n v="612063"/>
    <s v=""/>
    <s v="BOURNE- RESURFACING AND RELATED WORK ON ROUTE 28"/>
    <s v="5"/>
    <s v="STIP"/>
    <s v=" "/>
    <x v="0"/>
    <x v="0"/>
    <s v="BOURNE"/>
    <s v="Cape Cod"/>
    <x v="22"/>
    <s v=""/>
    <s v="Design"/>
    <s v="PRCApprove"/>
    <d v="2028-02-26T00:00:00"/>
    <s v="2028"/>
    <n v="0"/>
    <d v="2028-07-25T00:00:00"/>
    <d v="2028-09-23T00:00:00"/>
    <d v="2030-01-23T00:00:00"/>
    <n v="547"/>
    <s v="FEDERAL AID"/>
    <s v="FA - Ntl. Hwy Perform. Prgm (NHPP) - NHS"/>
    <s v="NHPP"/>
    <n v="0.8"/>
    <n v="0"/>
    <n v="0"/>
    <n v="9757440"/>
    <n v="0"/>
    <n v="5739670.5882000001"/>
    <n v="0"/>
    <n v="0"/>
    <n v="0"/>
    <n v="0"/>
    <n v="0"/>
    <n v="0"/>
    <n v="0"/>
    <n v="5739670.5882000001"/>
    <n v="4017769.4117999999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11"/>
    <x v="0"/>
  </r>
  <r>
    <s v="Design"/>
    <n v="612065"/>
    <s v=""/>
    <s v="AGAWAM- RESURFACING AND RELATED WORK ON ROUTE 57"/>
    <s v="2"/>
    <s v="STIP"/>
    <s v=" "/>
    <x v="0"/>
    <x v="0"/>
    <s v="AGAWAM"/>
    <s v="Pioneer Valley"/>
    <x v="22"/>
    <s v=""/>
    <s v="Design"/>
    <s v="PRCApprove"/>
    <d v="2026-02-07T00:00:00"/>
    <s v="2026"/>
    <n v="0"/>
    <d v="2026-07-07T00:00:00"/>
    <d v="2026-09-05T00:00:00"/>
    <d v="2028-01-05T00:00:00"/>
    <n v="547"/>
    <s v="FEDERAL AID"/>
    <s v="FA - Ntl. Hwy Perform. Prgm (NHPP) - NHS"/>
    <s v="NHPP"/>
    <n v="0.8"/>
    <n v="0"/>
    <n v="0"/>
    <n v="10230000"/>
    <n v="0"/>
    <n v="10230000"/>
    <n v="0"/>
    <n v="0"/>
    <n v="0"/>
    <n v="0"/>
    <n v="0"/>
    <n v="6017647.0587999998"/>
    <n v="4212352.9412000002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3"/>
    <x v="0"/>
  </r>
  <r>
    <s v="Design"/>
    <n v="612074"/>
    <s v=""/>
    <s v="LAWRENCE- BRIDGE REPLACEMENT, L-04-012, SHORT STREET OVER SPICKET RIVER"/>
    <s v="4"/>
    <s v="BR OFF, STIP"/>
    <s v=" "/>
    <x v="0"/>
    <x v="0"/>
    <s v="LAWRENCE"/>
    <s v="Merrimack Valley"/>
    <x v="1"/>
    <s v="Bridge Repair &amp; Replacement"/>
    <s v="Design"/>
    <s v="PRCApprove"/>
    <d v="2026-02-21T00:00:00"/>
    <s v="2026"/>
    <n v="0"/>
    <d v="2026-07-21T00:00:00"/>
    <d v="2026-09-19T00:00:00"/>
    <d v="2028-07-19T00:00:00"/>
    <n v="729"/>
    <s v="FEDERAL AID"/>
    <s v="FA - Surface Trans. Block Grant (STBG) - Off System Bridge"/>
    <s v="STBG"/>
    <n v="0.8"/>
    <n v="0"/>
    <n v="0"/>
    <n v="4366318.88"/>
    <n v="0"/>
    <n v="4366318.88"/>
    <n v="0"/>
    <n v="0"/>
    <n v="0"/>
    <n v="0"/>
    <n v="0"/>
    <n v="1898399.513"/>
    <n v="2278079.4156999998"/>
    <n v="189839.95129999999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6"/>
    <x v="0"/>
  </r>
  <r>
    <s v="Design"/>
    <n v="612075"/>
    <s v=""/>
    <s v="SALEM- BRIDGE REPLACEMENT, S-01-024, JEFFERSON AVENUE OVER PARALLEL STREET"/>
    <s v="4"/>
    <s v="BR ON, STIP"/>
    <s v=" "/>
    <x v="0"/>
    <x v="0"/>
    <s v="SALEM"/>
    <s v="Boston Region"/>
    <x v="1"/>
    <s v="Bridge Repair &amp; Replacement"/>
    <s v="Design"/>
    <s v="PRCApprove"/>
    <d v="2026-01-03T00:00:00"/>
    <s v="2026"/>
    <n v="0"/>
    <d v="2026-06-02T00:00:00"/>
    <d v="2026-08-01T00:00:00"/>
    <d v="2028-05-31T00:00:00"/>
    <n v="729"/>
    <s v="FEDERAL AID"/>
    <s v="FA - Hwy Infrast. Prgm (HIPBR) - Bridge"/>
    <s v="HIP"/>
    <n v="0.8"/>
    <n v="0"/>
    <n v="0"/>
    <n v="3859856"/>
    <n v="0"/>
    <n v="3859856"/>
    <n v="0"/>
    <n v="0"/>
    <n v="0"/>
    <n v="0"/>
    <n v="0"/>
    <n v="1929928"/>
    <n v="1929928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12076"/>
    <s v=""/>
    <s v="TOPSFIELD- BRIDGE REPLACEMENT, T-06-013, PERKINS ROW OVER MILE BROOK"/>
    <s v="4"/>
    <s v="BR OFF, STIP"/>
    <s v=" "/>
    <x v="0"/>
    <x v="0"/>
    <s v="TOPSFIELD"/>
    <s v="Boston Region"/>
    <x v="1"/>
    <s v="Bridge Repair &amp; Replacement"/>
    <s v="Design"/>
    <s v="PRCApprove"/>
    <d v="2026-01-03T00:00:00"/>
    <s v="2026"/>
    <n v="0"/>
    <d v="2026-06-02T00:00:00"/>
    <d v="2026-08-01T00:00:00"/>
    <d v="2028-05-31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12076"/>
    <s v=""/>
    <s v="TOPSFIELD- BRIDGE REPLACEMENT, T-06-013, PERKINS ROW OVER MILE BROOK"/>
    <s v="4"/>
    <s v="BR OFF, STIP"/>
    <s v=" "/>
    <x v="0"/>
    <x v="0"/>
    <s v="TOPSFIELD"/>
    <s v="Boston Region"/>
    <x v="1"/>
    <s v="Bridge Repair &amp; Replacement"/>
    <s v="Design"/>
    <s v="PRCApprove"/>
    <d v="2026-01-03T00:00:00"/>
    <s v="2026"/>
    <n v="0"/>
    <d v="2026-06-02T00:00:00"/>
    <d v="2026-08-01T00:00:00"/>
    <d v="2028-05-31T00:00:00"/>
    <n v="729"/>
    <s v="FEDERAL AID"/>
    <s v="FA - Surface Trans. Block Grant (STBG) - Off System Bridge"/>
    <s v="STBG"/>
    <n v="0.8"/>
    <n v="0"/>
    <n v="0"/>
    <n v="3093273.3558999998"/>
    <n v="0"/>
    <n v="3093273.3560000001"/>
    <n v="0"/>
    <n v="0"/>
    <n v="0"/>
    <n v="0"/>
    <n v="0"/>
    <n v="1546636.6780000001"/>
    <n v="1546636.6780000001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12079"/>
    <s v=""/>
    <s v="CHICOPEE- HUGH SCOTT STREIBER ELEMENTARY SCHOOL IMPROVEMENTS (SRTS)"/>
    <s v="2"/>
    <s v="SRTS, STIP"/>
    <s v=" "/>
    <x v="0"/>
    <x v="0"/>
    <s v="CHICOPEE"/>
    <s v="Pioneer Valley"/>
    <x v="8"/>
    <s v=""/>
    <s v="Design"/>
    <s v="PRCApprove"/>
    <d v="2025-02-22T00:00:00"/>
    <s v="2025"/>
    <n v="0"/>
    <d v="2025-07-22T00:00:00"/>
    <d v="2025-09-20T00:00:00"/>
    <d v="2026-07-21T00:00:00"/>
    <n v="364"/>
    <s v="FEDERAL AID"/>
    <s v="FA - Other Federal Aid"/>
    <s v="FA"/>
    <n v="0.8"/>
    <n v="0"/>
    <n v="0"/>
    <n v="49280"/>
    <n v="0"/>
    <n v="49280"/>
    <n v="0"/>
    <n v="0"/>
    <n v="0"/>
    <n v="0"/>
    <n v="44800"/>
    <n v="4480"/>
    <n v="0"/>
    <n v="0"/>
    <n v="0"/>
    <n v="0"/>
    <n v="0"/>
    <s v="    "/>
    <s v="    "/>
    <s v="Yes"/>
    <s v="27"/>
    <s v="MassDOT"/>
    <s v="HWY"/>
    <n v="3"/>
    <s v="No"/>
    <s v="Highway | Safe Routes to School"/>
    <s v="2 | Modernization"/>
    <s v="T146"/>
    <d v="2024-03-04T06:31:47"/>
    <x v="3"/>
    <x v="0"/>
  </r>
  <r>
    <s v="Design"/>
    <n v="612079"/>
    <s v=""/>
    <s v="CHICOPEE- HUGH SCOTT STREIBER ELEMENTARY SCHOOL IMPROVEMENTS (SRTS)"/>
    <s v="2"/>
    <s v="SRTS, STIP"/>
    <s v=" "/>
    <x v="0"/>
    <x v="0"/>
    <s v="CHICOPEE"/>
    <s v="Pioneer Valley"/>
    <x v="8"/>
    <s v=""/>
    <s v="Design"/>
    <s v="PRCApprove"/>
    <d v="2025-02-22T00:00:00"/>
    <s v="2025"/>
    <n v="0"/>
    <d v="2025-07-22T00:00:00"/>
    <d v="2025-09-20T00:00:00"/>
    <d v="2026-07-21T00:00:00"/>
    <n v="364"/>
    <s v="100% STATE"/>
    <s v="NFA - Site Specific"/>
    <s v="NFA"/>
    <n v="0"/>
    <n v="0"/>
    <n v="0"/>
    <n v="10651"/>
    <n v="0"/>
    <n v="10651"/>
    <n v="0"/>
    <n v="0"/>
    <n v="0"/>
    <n v="0"/>
    <n v="9682.7273000000005"/>
    <n v="968.27269999999999"/>
    <n v="0"/>
    <n v="0"/>
    <n v="0"/>
    <n v="0"/>
    <n v="0"/>
    <s v="    "/>
    <s v="    "/>
    <s v="Yes"/>
    <s v="27"/>
    <s v="MassDOT"/>
    <s v="HWY"/>
    <n v="3"/>
    <s v="No"/>
    <s v="Highway | Safe Routes to School"/>
    <s v="2 | Modernization"/>
    <s v="T146"/>
    <d v="2024-03-04T06:31:47"/>
    <x v="3"/>
    <x v="1"/>
  </r>
  <r>
    <s v="Design"/>
    <n v="612079"/>
    <s v=""/>
    <s v="CHICOPEE- HUGH SCOTT STREIBER ELEMENTARY SCHOOL IMPROVEMENTS (SRTS)"/>
    <s v="2"/>
    <s v="SRTS, STIP"/>
    <s v=" "/>
    <x v="0"/>
    <x v="0"/>
    <s v="CHICOPEE"/>
    <s v="Pioneer Valley"/>
    <x v="8"/>
    <s v=""/>
    <s v="Design"/>
    <s v="PRCApprove"/>
    <d v="2025-02-22T00:00:00"/>
    <s v="2025"/>
    <n v="0"/>
    <d v="2025-07-22T00:00:00"/>
    <d v="2025-09-20T00:00:00"/>
    <d v="2026-07-21T00:00:00"/>
    <n v="364"/>
    <s v="FEDERAL AID"/>
    <s v="FA - Trans. Alternative Prgm (TAP)"/>
    <s v="TAP"/>
    <n v="0.8"/>
    <n v="0"/>
    <n v="0"/>
    <n v="1239591.68"/>
    <n v="0"/>
    <n v="1239591.68"/>
    <n v="0"/>
    <n v="0"/>
    <n v="0"/>
    <n v="0"/>
    <n v="1126901.5273"/>
    <n v="112690.15270000001"/>
    <n v="0"/>
    <n v="0"/>
    <n v="0"/>
    <n v="0"/>
    <n v="0"/>
    <s v="    "/>
    <s v="    "/>
    <s v="Yes"/>
    <s v="27"/>
    <s v="MassDOT"/>
    <s v="HWY"/>
    <n v="3"/>
    <s v="No"/>
    <s v="Highway | Safe Routes to School"/>
    <s v="2 | Modernization"/>
    <s v="T146"/>
    <d v="2024-03-04T06:31:47"/>
    <x v="3"/>
    <x v="0"/>
  </r>
  <r>
    <s v="Design"/>
    <n v="612080"/>
    <s v=""/>
    <s v="SPRINGFIELD- REBECCA M. JOHNSON ELEMENTARY SCHOOL IMPROVEMENTS (SRTS)"/>
    <s v="2"/>
    <s v="SRTS, STIP"/>
    <s v=" "/>
    <x v="0"/>
    <x v="0"/>
    <s v="SPRINGFIELD"/>
    <s v="Pioneer Valley"/>
    <x v="8"/>
    <s v=""/>
    <s v="Design"/>
    <s v="25C"/>
    <d v="2025-02-22T00:00:00"/>
    <s v="2025"/>
    <n v="0"/>
    <d v="2025-07-22T00:00:00"/>
    <d v="2025-09-20T00:00:00"/>
    <d v="2027-01-13T00:00:00"/>
    <n v="540"/>
    <s v="100% STATE"/>
    <s v="NFA - Site Specific"/>
    <s v="NFA"/>
    <n v="0"/>
    <n v="0"/>
    <n v="0"/>
    <n v="6300"/>
    <n v="0"/>
    <n v="6300"/>
    <n v="0"/>
    <n v="0"/>
    <n v="0"/>
    <n v="0"/>
    <n v="3705.8824"/>
    <n v="2594.1176"/>
    <n v="0"/>
    <n v="0"/>
    <n v="0"/>
    <n v="0"/>
    <n v="0"/>
    <s v="    "/>
    <s v="    "/>
    <s v="Yes"/>
    <s v="41.5"/>
    <s v="MassDOT"/>
    <s v="HWY"/>
    <n v="2"/>
    <s v="No"/>
    <s v="Highway | Safe Routes to School"/>
    <s v="2 | Modernization"/>
    <s v="T146"/>
    <d v="2024-03-04T06:31:47"/>
    <x v="3"/>
    <x v="1"/>
  </r>
  <r>
    <s v="Design"/>
    <n v="612080"/>
    <s v=""/>
    <s v="SPRINGFIELD- REBECCA M. JOHNSON ELEMENTARY SCHOOL IMPROVEMENTS (SRTS)"/>
    <s v="2"/>
    <s v="SRTS, STIP"/>
    <s v=" "/>
    <x v="0"/>
    <x v="0"/>
    <s v="SPRINGFIELD"/>
    <s v="Pioneer Valley"/>
    <x v="8"/>
    <s v=""/>
    <s v="Design"/>
    <s v="25C"/>
    <d v="2025-02-22T00:00:00"/>
    <s v="2025"/>
    <n v="0"/>
    <d v="2025-07-22T00:00:00"/>
    <d v="2025-09-20T00:00:00"/>
    <d v="2027-01-13T00:00:00"/>
    <n v="540"/>
    <s v="FEDERAL AID"/>
    <s v="FA - Trans. Alternative Prgm (TAP)"/>
    <s v="TAP"/>
    <n v="0.8"/>
    <n v="0"/>
    <n v="0"/>
    <n v="795158.85719999997"/>
    <n v="0"/>
    <n v="795158.85719999997"/>
    <n v="0"/>
    <n v="0"/>
    <n v="0"/>
    <n v="0"/>
    <n v="467740.50420000002"/>
    <n v="327418.353"/>
    <n v="0"/>
    <n v="0"/>
    <n v="0"/>
    <n v="0"/>
    <n v="0"/>
    <s v="    "/>
    <s v="    "/>
    <s v="Yes"/>
    <s v="41.5"/>
    <s v="MassDOT"/>
    <s v="HWY"/>
    <n v="2"/>
    <s v="No"/>
    <s v="Highway | Safe Routes to School"/>
    <s v="2 | Modernization"/>
    <s v="T146"/>
    <d v="2024-03-04T06:31:47"/>
    <x v="3"/>
    <x v="0"/>
  </r>
  <r>
    <s v="Design"/>
    <n v="612083"/>
    <s v=""/>
    <s v="CHARLEMONT- BRIDGE REPLACEMENT, C-05-009, CHICKLEY ROAD OVER CHICKLEY RIVER"/>
    <s v="1"/>
    <s v="BR OFF, STIP"/>
    <s v=" "/>
    <x v="0"/>
    <x v="0"/>
    <s v="CHARLEMONT"/>
    <s v="Franklin Region"/>
    <x v="1"/>
    <s v="Bridge Repair &amp; Replacement"/>
    <s v="Design"/>
    <s v="PRCApprove"/>
    <d v="2026-02-07T00:00:00"/>
    <s v="2026"/>
    <n v="0"/>
    <d v="2026-07-07T00:00:00"/>
    <d v="2026-09-05T00:00:00"/>
    <d v="2028-07-05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Design"/>
    <n v="612083"/>
    <s v=""/>
    <s v="CHARLEMONT- BRIDGE REPLACEMENT, C-05-009, CHICKLEY ROAD OVER CHICKLEY RIVER"/>
    <s v="1"/>
    <s v="BR OFF, STIP"/>
    <s v=" "/>
    <x v="0"/>
    <x v="0"/>
    <s v="CHARLEMONT"/>
    <s v="Franklin Region"/>
    <x v="1"/>
    <s v="Bridge Repair &amp; Replacement"/>
    <s v="Design"/>
    <s v="PRCApprove"/>
    <d v="2026-02-07T00:00:00"/>
    <s v="2026"/>
    <n v="0"/>
    <d v="2026-07-07T00:00:00"/>
    <d v="2026-09-05T00:00:00"/>
    <d v="2028-07-05T00:00:00"/>
    <n v="729"/>
    <s v="FEDERAL AID"/>
    <s v="FA - Surface Trans. Block Grant (STBG) - Off System Bridge"/>
    <s v="STBG"/>
    <n v="0.8"/>
    <n v="0"/>
    <n v="0"/>
    <n v="4284852"/>
    <n v="0"/>
    <n v="4284851.9999000002"/>
    <n v="0"/>
    <n v="0"/>
    <n v="0"/>
    <n v="0"/>
    <n v="0"/>
    <n v="1862979.1303999999"/>
    <n v="2235574.9564999999"/>
    <n v="186297.913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Design"/>
    <n v="612084"/>
    <s v=""/>
    <s v="BARRE- BRIDGE REPLACEMENT, B-02-004, OLD COLDBROOK ROAD OVER PRINCE RIVER"/>
    <s v="2"/>
    <s v="BR OFF, STIP"/>
    <s v=" "/>
    <x v="0"/>
    <x v="0"/>
    <s v="BARRE"/>
    <s v="Central Mass"/>
    <x v="1"/>
    <s v="Bridge Repair &amp; Replacement"/>
    <s v="Design"/>
    <s v="PRCApprove"/>
    <d v="2026-02-07T00:00:00"/>
    <s v="2026"/>
    <n v="0"/>
    <d v="2026-07-07T00:00:00"/>
    <d v="2026-09-05T00:00:00"/>
    <d v="2028-07-05T00:00:00"/>
    <n v="729"/>
    <s v="FEDERAL AID"/>
    <s v="FA - Surface Trans. Block Grant (STBG) - Off System Bridge"/>
    <s v="STBG"/>
    <n v="0.8"/>
    <n v="0"/>
    <n v="0"/>
    <n v="1263081.6000000001"/>
    <n v="0"/>
    <n v="1263081.6000000001"/>
    <n v="0"/>
    <n v="0"/>
    <n v="0"/>
    <n v="0"/>
    <n v="0"/>
    <n v="549165.91299999994"/>
    <n v="658999.09569999995"/>
    <n v="54916.5913"/>
    <n v="0"/>
    <n v="0"/>
    <n v="0"/>
    <s v="    "/>
    <s v="    "/>
    <s v="Yes"/>
    <s v="35"/>
    <s v="MassDOT"/>
    <s v="HWY"/>
    <n v="1"/>
    <s v="No"/>
    <s v="Highway | Bridge"/>
    <s v="1 | Reliability"/>
    <s v="T070"/>
    <d v="2024-03-04T06:31:47"/>
    <x v="7"/>
    <x v="0"/>
  </r>
  <r>
    <s v="Procurement"/>
    <n v="612087"/>
    <s v="124912"/>
    <s v="AUBURN- OXFORD- RESURFACING AND RELATED WORK ON I-290 AND I-395"/>
    <s v="3"/>
    <s v="IM, STIP"/>
    <s v=" "/>
    <x v="0"/>
    <x v="0"/>
    <s v="AUBURN - OXFORD"/>
    <s v="Central Mass"/>
    <x v="9"/>
    <s v=""/>
    <s v="Awarded"/>
    <s v=""/>
    <d v="2023-12-30T00:00:00"/>
    <s v="2024"/>
    <n v="1"/>
    <d v="2024-03-15T00:00:00"/>
    <d v="2024-05-14T00:00:00"/>
    <d v="2025-10-20T00:00:00"/>
    <n v="584"/>
    <s v="100% STATE"/>
    <s v="NFA - Site Specific"/>
    <s v="NFA"/>
    <n v="0"/>
    <n v="0"/>
    <n v="0"/>
    <n v="134491.73000000001"/>
    <n v="0"/>
    <n v="134491.73000000001"/>
    <n v="28000"/>
    <n v="28000"/>
    <n v="28000"/>
    <n v="97000"/>
    <n v="9491.73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7"/>
    <x v="1"/>
  </r>
  <r>
    <s v="Procurement"/>
    <n v="612087"/>
    <s v="124912"/>
    <s v="AUBURN- OXFORD- RESURFACING AND RELATED WORK ON I-290 AND I-395"/>
    <s v="3"/>
    <s v="IM, STIP"/>
    <s v=" "/>
    <x v="0"/>
    <x v="0"/>
    <s v="AUBURN - OXFORD"/>
    <s v="Central Mass"/>
    <x v="9"/>
    <s v=""/>
    <s v="Awarded"/>
    <s v=""/>
    <d v="2023-12-30T00:00:00"/>
    <s v="2024"/>
    <n v="1"/>
    <d v="2024-03-15T00:00:00"/>
    <d v="2024-05-14T00:00:00"/>
    <d v="2025-10-20T00:00:00"/>
    <n v="584"/>
    <s v="FEDERAL AID"/>
    <s v="FA - Ntl. Hwy Perform. Prgm (NHPP) - Interstate Maintenance"/>
    <s v="NHPP"/>
    <n v="0.9"/>
    <n v="0"/>
    <n v="0"/>
    <n v="8033723.5800000001"/>
    <n v="0"/>
    <n v="8033723.5800000001"/>
    <n v="1690000"/>
    <n v="1690000"/>
    <n v="1690000"/>
    <n v="5785000"/>
    <n v="558723.57999999996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7"/>
    <x v="0"/>
  </r>
  <r>
    <s v="Complete"/>
    <n v="612088"/>
    <s v="117648"/>
    <s v="GILL- ERVING- RESURFACING  AND RELATED WORK ON ROUTE 2"/>
    <s v="2"/>
    <s v="BDBA, STIP"/>
    <s v=" "/>
    <x v="0"/>
    <x v="0"/>
    <s v="ERVING - GILL"/>
    <s v="Franklin Region"/>
    <x v="22"/>
    <s v=""/>
    <s v="Contractor Field Completion"/>
    <s v=""/>
    <d v="2022-03-26T00:00:00"/>
    <s v="2022"/>
    <n v="1"/>
    <d v="2022-05-16T00:00:00"/>
    <d v="2022-07-15T00:00:00"/>
    <d v="2023-06-11T00:00:00"/>
    <n v="391"/>
    <s v="100% STATE"/>
    <s v="NFA - Site Specific"/>
    <s v="NFA"/>
    <n v="0"/>
    <n v="15909.5"/>
    <n v="0"/>
    <n v="50286.75"/>
    <n v="0"/>
    <n v="0"/>
    <n v="0"/>
    <n v="15909.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5"/>
    <x v="1"/>
  </r>
  <r>
    <s v="Complete"/>
    <n v="612088"/>
    <s v="117648"/>
    <s v="GILL- ERVING- RESURFACING  AND RELATED WORK ON ROUTE 2"/>
    <s v="2"/>
    <s v="BDBA, STIP"/>
    <s v=" "/>
    <x v="0"/>
    <x v="0"/>
    <s v="ERVING - GILL"/>
    <s v="Franklin Region"/>
    <x v="22"/>
    <s v=""/>
    <s v="Contractor Field Completion"/>
    <s v=""/>
    <d v="2022-03-26T00:00:00"/>
    <s v="2022"/>
    <n v="1"/>
    <d v="2022-05-16T00:00:00"/>
    <d v="2022-07-15T00:00:00"/>
    <d v="2023-06-11T00:00:00"/>
    <n v="391"/>
    <s v="FEDERAL AID"/>
    <s v="FA - Ntl. Hwy Perform. Prgm (NHPP) - NHS"/>
    <s v="NHPP"/>
    <n v="0.8"/>
    <n v="3242150.97"/>
    <n v="202162.84"/>
    <n v="696035.53"/>
    <n v="0"/>
    <n v="0"/>
    <n v="0"/>
    <n v="3242150.97"/>
    <n v="202162.8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5"/>
    <x v="0"/>
  </r>
  <r>
    <s v="Design"/>
    <n v="612089"/>
    <s v=""/>
    <s v="DUDLEY- SOUTHBRIDGE- RESURFACING AND RELATED WORK ON ROUTE 131"/>
    <s v="3"/>
    <s v="STIP"/>
    <s v=" "/>
    <x v="0"/>
    <x v="0"/>
    <s v="SOUTHBRIDGE"/>
    <s v="Central Mass"/>
    <x v="22"/>
    <s v=""/>
    <s v="Design"/>
    <s v="PRCApprove"/>
    <d v="2027-04-03T00:00:00"/>
    <s v="2027"/>
    <n v="0"/>
    <d v="2027-08-31T00:00:00"/>
    <d v="2027-10-30T00:00:00"/>
    <d v="2029-02-28T00:00:00"/>
    <n v="547"/>
    <s v="FEDERAL AID"/>
    <s v="FA - Ntl. Hwy Perform. Prgm (NHPP) - NHS"/>
    <s v="NHPP"/>
    <n v="0.8"/>
    <n v="0"/>
    <n v="0"/>
    <n v="5456000"/>
    <n v="0"/>
    <n v="5456000"/>
    <n v="0"/>
    <n v="0"/>
    <n v="0"/>
    <n v="0"/>
    <n v="0"/>
    <n v="0"/>
    <n v="2888470.5882000001"/>
    <n v="2567529.4117999999"/>
    <n v="0"/>
    <n v="0"/>
    <n v="0"/>
    <s v="    "/>
    <s v="    "/>
    <s v="Yes"/>
    <s v="31.5"/>
    <s v="MassDOT"/>
    <s v="HWY"/>
    <n v="1"/>
    <s v="No"/>
    <s v="Highway | Non-Interstate Pavement"/>
    <s v="1 | Reliability"/>
    <s v="T069"/>
    <d v="2024-03-04T06:31:47"/>
    <x v="7"/>
    <x v="0"/>
  </r>
  <r>
    <s v="Design"/>
    <n v="612092"/>
    <s v=""/>
    <s v="UXBRIDGE- BRIDGE REPLACEMENT, U-02-051, HOMEWARD AVENUE OVER PROVIDENCE WORCESTER RAILROAD"/>
    <s v="3"/>
    <s v="BR OFF, STIP"/>
    <s v=" "/>
    <x v="0"/>
    <x v="0"/>
    <s v="UXBRIDGE"/>
    <s v="Central Mass"/>
    <x v="1"/>
    <s v="Bridge Repair &amp; Replacement"/>
    <s v="Design"/>
    <s v="PRCApprove"/>
    <d v="2026-02-07T00:00:00"/>
    <s v="2026"/>
    <n v="0"/>
    <d v="2026-07-07T00:00:00"/>
    <d v="2026-09-05T00:00:00"/>
    <d v="2028-07-05T00:00:00"/>
    <n v="729"/>
    <s v="FEDERAL AID"/>
    <s v="FA - Surface Trans. Block Grant (STBG) - Off System Bridge"/>
    <s v="STBG"/>
    <n v="0.8"/>
    <n v="0"/>
    <n v="0"/>
    <n v="4888177.0713999998"/>
    <n v="0"/>
    <n v="4888177.0713999998"/>
    <n v="0"/>
    <n v="0"/>
    <n v="0"/>
    <n v="0"/>
    <n v="0"/>
    <n v="2125294.3788999999"/>
    <n v="2550353.2546000001"/>
    <n v="212529.43789999999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0"/>
  </r>
  <r>
    <s v="Design"/>
    <n v="612093"/>
    <s v=""/>
    <s v="LANCASTER- LEOMINSTER- INTERSTATE MAINTENANCE AND RELATED WORK ON I-190"/>
    <s v="3"/>
    <s v="STIP"/>
    <s v=" "/>
    <x v="0"/>
    <x v="0"/>
    <s v="LANCASTER"/>
    <s v="Montachusett"/>
    <x v="9"/>
    <s v=""/>
    <s v="Design"/>
    <s v="PRCApprove"/>
    <d v="2025-04-05T00:00:00"/>
    <s v="2025"/>
    <n v="0"/>
    <d v="2025-09-02T00:00:00"/>
    <d v="2025-11-01T00:00:00"/>
    <d v="2027-05-03T00:00:00"/>
    <n v="608"/>
    <s v="FEDERAL AID"/>
    <s v="FA - Ntl. Hwy Perform. Prgm (NHPP) - Interstate Maintenance"/>
    <s v="NHPP"/>
    <n v="0.9"/>
    <n v="0"/>
    <n v="0"/>
    <n v="3300000"/>
    <n v="0"/>
    <n v="3300000"/>
    <n v="0"/>
    <n v="0"/>
    <n v="0"/>
    <n v="0"/>
    <n v="1389473.6842"/>
    <n v="1910526.3158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10"/>
    <x v="0"/>
  </r>
  <r>
    <s v="Design"/>
    <n v="612094"/>
    <s v=""/>
    <s v="CANTON- DEDHAM- WESTWOOD- INTERSTATE MAINTENANCE AND RELATED WORK ON I-95"/>
    <s v="6"/>
    <s v="STIP"/>
    <s v=" "/>
    <x v="0"/>
    <x v="0"/>
    <s v="CANTON - DEDHAM - WESTWOOD"/>
    <s v="Boston Region"/>
    <x v="9"/>
    <s v=""/>
    <s v="Design"/>
    <s v="PRCApprove"/>
    <d v="2028-02-26T00:00:00"/>
    <s v="2028"/>
    <n v="0"/>
    <d v="2028-07-25T00:00:00"/>
    <d v="2028-09-23T00:00:00"/>
    <d v="2030-03-25T00:00:00"/>
    <n v="608"/>
    <s v="FEDERAL AID"/>
    <s v="FA - Ntl. Hwy Perform. Prgm (NHPP) - Interstate Maintenance"/>
    <s v="NHPP"/>
    <n v="0.9"/>
    <n v="0"/>
    <n v="0"/>
    <n v="9503340"/>
    <n v="0"/>
    <n v="5001757.8947000001"/>
    <n v="0"/>
    <n v="0"/>
    <n v="0"/>
    <n v="0"/>
    <n v="0"/>
    <n v="0"/>
    <n v="0"/>
    <n v="5001757.8947000001"/>
    <n v="4501582.1052999999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1"/>
    <x v="0"/>
  </r>
  <r>
    <s v="Design"/>
    <n v="612095"/>
    <s v=""/>
    <s v="AUBURN- OXFORD- INTERSTATE MAINTENANCE AND RELATED WORK ON I-395"/>
    <s v="3"/>
    <s v="STIP"/>
    <s v=" "/>
    <x v="0"/>
    <x v="0"/>
    <s v="AUBURN - OXFORD"/>
    <s v="Central Mass"/>
    <x v="9"/>
    <s v=""/>
    <s v="Design"/>
    <s v="FINAL"/>
    <d v="2024-10-02T00:00:00"/>
    <s v="2025"/>
    <n v="0"/>
    <d v="2025-03-01T00:00:00"/>
    <d v="2025-04-30T00:00:00"/>
    <d v="2027-03-01T00:00:00"/>
    <n v="730"/>
    <s v="100% STATE"/>
    <s v="NFA - Site Specific"/>
    <s v="NFA"/>
    <n v="0"/>
    <n v="0"/>
    <n v="0"/>
    <n v="391549.68"/>
    <n v="0"/>
    <n v="391549.68"/>
    <n v="0"/>
    <n v="0"/>
    <n v="0"/>
    <n v="48943.71"/>
    <n v="195774.84"/>
    <n v="146831.13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7"/>
    <x v="1"/>
  </r>
  <r>
    <s v="Design"/>
    <n v="612095"/>
    <s v=""/>
    <s v="AUBURN- OXFORD- INTERSTATE MAINTENANCE AND RELATED WORK ON I-395"/>
    <s v="3"/>
    <s v="STIP"/>
    <s v=" "/>
    <x v="0"/>
    <x v="0"/>
    <s v="AUBURN - OXFORD"/>
    <s v="Central Mass"/>
    <x v="9"/>
    <s v=""/>
    <s v="Design"/>
    <s v="FINAL"/>
    <d v="2024-10-02T00:00:00"/>
    <s v="2025"/>
    <n v="0"/>
    <d v="2025-03-01T00:00:00"/>
    <d v="2025-04-30T00:00:00"/>
    <d v="2027-03-01T00:00:00"/>
    <n v="730"/>
    <s v="FEDERAL AID"/>
    <s v="FA - Ntl. Hwy Perform. Prgm (NHPP) - Interstate Maintenance"/>
    <s v="NHPP"/>
    <n v="0.9"/>
    <n v="0"/>
    <n v="0"/>
    <n v="10400234.489800001"/>
    <n v="0"/>
    <n v="10400234.489800001"/>
    <n v="0"/>
    <n v="0"/>
    <n v="0"/>
    <n v="1300029.3112000001"/>
    <n v="5200117.2449000003"/>
    <n v="3900087.9336999999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7"/>
    <x v="0"/>
  </r>
  <r>
    <s v="Design"/>
    <n v="612096"/>
    <s v=""/>
    <s v="WESTFORD- INTERSTATE MAINTENANCE AND RELATED WORK ON I-495"/>
    <s v="3"/>
    <s v="STIP"/>
    <s v=" "/>
    <x v="0"/>
    <x v="0"/>
    <s v="WESTFORD"/>
    <s v="Northern Middlesex"/>
    <x v="9"/>
    <s v=""/>
    <s v="Design"/>
    <s v="PRCApprove"/>
    <d v="2025-04-05T00:00:00"/>
    <s v="2025"/>
    <n v="0"/>
    <d v="2025-09-02T00:00:00"/>
    <d v="2025-11-01T00:00:00"/>
    <d v="2027-05-03T00:00:00"/>
    <n v="608"/>
    <s v="FEDERAL AID"/>
    <s v="FA - Ntl. Hwy Perform. Prgm (NHPP) - Interstate Maintenance"/>
    <s v="NHPP"/>
    <n v="0.9"/>
    <n v="0"/>
    <n v="0"/>
    <n v="6019200"/>
    <n v="0"/>
    <n v="6019200"/>
    <n v="0"/>
    <n v="0"/>
    <n v="0"/>
    <n v="0"/>
    <n v="2534400"/>
    <n v="3484800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8"/>
    <x v="0"/>
  </r>
  <r>
    <s v="Design"/>
    <n v="612097"/>
    <s v=""/>
    <s v="WEST SPRINGFIELD- INTERSTATE MAINTENANCE AND RELATED WORK ON I-91"/>
    <s v="2"/>
    <s v="STIP"/>
    <s v=" "/>
    <x v="0"/>
    <x v="0"/>
    <s v="WEST SPRINGFIELD"/>
    <s v="Pioneer Valley"/>
    <x v="9"/>
    <s v=""/>
    <s v="Design"/>
    <s v="PRCApprove"/>
    <d v="2025-03-01T00:00:00"/>
    <s v="2025"/>
    <n v="0"/>
    <d v="2025-07-29T00:00:00"/>
    <d v="2025-09-27T00:00:00"/>
    <d v="2027-03-29T00:00:00"/>
    <n v="608"/>
    <s v="FEDERAL AID"/>
    <s v="FA - Ntl. Hwy Perform. Prgm (NHPP) - Interstate Maintenance"/>
    <s v="NHPP"/>
    <n v="0.9"/>
    <n v="0"/>
    <n v="0"/>
    <n v="6124800"/>
    <n v="0"/>
    <n v="6124800"/>
    <n v="0"/>
    <n v="0"/>
    <n v="0"/>
    <n v="0"/>
    <n v="3223578.9473999999"/>
    <n v="2901221.0526000001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4-03-04T06:31:47"/>
    <x v="3"/>
    <x v="0"/>
  </r>
  <r>
    <s v="Design"/>
    <n v="612098"/>
    <s v=""/>
    <s v="UPTON- GRAFTON- RESURFACING AND RELATED WORK ON ROUTE 140"/>
    <s v="3"/>
    <s v="STIP"/>
    <s v=" "/>
    <x v="0"/>
    <x v="0"/>
    <s v="GRAFTON - UPTON"/>
    <s v="Central Mass"/>
    <x v="22"/>
    <s v=""/>
    <s v="Design"/>
    <s v="100C"/>
    <d v="2024-05-11T00:00:00"/>
    <s v="2024"/>
    <n v="0"/>
    <d v="2024-10-08T00:00:00"/>
    <d v="2024-12-07T00:00:00"/>
    <d v="2026-09-28T00:00:00"/>
    <n v="720"/>
    <s v="100% STATE"/>
    <s v="NFA - Site Specific"/>
    <s v="NFA"/>
    <n v="0"/>
    <n v="0"/>
    <n v="0"/>
    <n v="91064.1"/>
    <n v="0"/>
    <n v="91064.1"/>
    <n v="0"/>
    <n v="0"/>
    <n v="0"/>
    <n v="28974.940900000001"/>
    <n v="49671.327299999997"/>
    <n v="12417.8318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7"/>
    <x v="1"/>
  </r>
  <r>
    <s v="Design"/>
    <n v="612098"/>
    <s v=""/>
    <s v="UPTON- GRAFTON- RESURFACING AND RELATED WORK ON ROUTE 140"/>
    <s v="3"/>
    <s v="STIP"/>
    <s v=" "/>
    <x v="0"/>
    <x v="0"/>
    <s v="GRAFTON - UPTON"/>
    <s v="Central Mass"/>
    <x v="22"/>
    <s v=""/>
    <s v="Design"/>
    <s v="100C"/>
    <d v="2024-05-11T00:00:00"/>
    <s v="2024"/>
    <n v="0"/>
    <d v="2024-10-08T00:00:00"/>
    <d v="2024-12-07T00:00:00"/>
    <d v="2026-09-28T00:00:00"/>
    <n v="720"/>
    <s v="FEDERAL AID"/>
    <s v="FA - Ntl. Hwy Perform. Prgm (NHPP) - NHS"/>
    <s v="NHPP"/>
    <n v="0.8"/>
    <n v="0"/>
    <n v="0"/>
    <n v="5999570.8099999996"/>
    <n v="0"/>
    <n v="5999570.8099999996"/>
    <n v="0"/>
    <n v="0"/>
    <n v="0"/>
    <n v="1908954.3485999999"/>
    <n v="3272493.1691000001"/>
    <n v="818123.29229999997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7"/>
    <x v="0"/>
  </r>
  <r>
    <s v="Design"/>
    <n v="612099"/>
    <s v=""/>
    <s v="ASHLAND- BRIDGE REPLACEMENT, A-14-006, CORDAVILLE ROAD OVER SUDBURY RIVER"/>
    <s v="3"/>
    <s v="BR ON, STIP"/>
    <s v=" "/>
    <x v="0"/>
    <x v="0"/>
    <s v="ASHLAND"/>
    <s v="Boston Region"/>
    <x v="1"/>
    <s v="Bridge Repair &amp; Replacement"/>
    <s v="Design"/>
    <s v="PRCApprove"/>
    <d v="2026-02-07T00:00:00"/>
    <s v="2026"/>
    <n v="0"/>
    <d v="2026-07-07T00:00:00"/>
    <d v="2026-09-05T00:00:00"/>
    <d v="2028-07-05T00:00:00"/>
    <n v="729"/>
    <s v="FEDERAL AID"/>
    <s v="FA - Hwy Infrast. Prgm (HIPBR) - Bridge"/>
    <s v="HIP"/>
    <n v="0.8"/>
    <n v="0"/>
    <n v="0"/>
    <n v="4706047.5"/>
    <n v="0"/>
    <n v="4706047.5"/>
    <n v="0"/>
    <n v="0"/>
    <n v="0"/>
    <n v="0"/>
    <n v="0"/>
    <n v="2046107.6087"/>
    <n v="2455329.1304000001"/>
    <n v="204610.76089999999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12100"/>
    <s v=""/>
    <s v="REVERE- IMPROVEMENTS AT BEACHMONT VETERANS ELEMENTARY (SRTS)"/>
    <s v="4"/>
    <s v="SRTS, STIP"/>
    <s v=" "/>
    <x v="0"/>
    <x v="0"/>
    <s v="REVERE"/>
    <s v="Boston Region"/>
    <x v="8"/>
    <s v=""/>
    <s v="Design"/>
    <s v="PRCApprove"/>
    <d v="2025-02-22T00:00:00"/>
    <s v="2025"/>
    <n v="0"/>
    <d v="2025-07-22T00:00:00"/>
    <d v="2025-09-20T00:00:00"/>
    <d v="2026-07-21T00:00:00"/>
    <n v="364"/>
    <s v="FEDERAL AID"/>
    <s v="FA - Other Federal Aid"/>
    <s v="FA"/>
    <n v="0.8"/>
    <n v="0"/>
    <n v="0"/>
    <n v="12320"/>
    <n v="0"/>
    <n v="12320"/>
    <n v="0"/>
    <n v="0"/>
    <n v="0"/>
    <n v="0"/>
    <n v="11200"/>
    <n v="1120"/>
    <n v="0"/>
    <n v="0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4-03-04T06:31:47"/>
    <x v="1"/>
    <x v="0"/>
  </r>
  <r>
    <s v="Design"/>
    <n v="612100"/>
    <s v=""/>
    <s v="REVERE- IMPROVEMENTS AT BEACHMONT VETERANS ELEMENTARY (SRTS)"/>
    <s v="4"/>
    <s v="SRTS, STIP"/>
    <s v=" "/>
    <x v="0"/>
    <x v="0"/>
    <s v="REVERE"/>
    <s v="Boston Region"/>
    <x v="8"/>
    <s v=""/>
    <s v="Design"/>
    <s v="PRCApprove"/>
    <d v="2025-02-22T00:00:00"/>
    <s v="2025"/>
    <n v="0"/>
    <d v="2025-07-22T00:00:00"/>
    <d v="2025-09-20T00:00:00"/>
    <d v="2026-07-21T00:00:00"/>
    <n v="364"/>
    <s v="FEDERAL AID"/>
    <s v="FA - Trans. Alternative Prgm (TAP)"/>
    <s v="TAP"/>
    <n v="0.8"/>
    <n v="0"/>
    <n v="0"/>
    <n v="299368.3"/>
    <n v="0"/>
    <n v="299368.3"/>
    <n v="0"/>
    <n v="0"/>
    <n v="0"/>
    <n v="0"/>
    <n v="272153"/>
    <n v="27215.3"/>
    <n v="0"/>
    <n v="0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4-03-04T06:31:47"/>
    <x v="1"/>
    <x v="0"/>
  </r>
  <r>
    <s v="Design"/>
    <n v="612101"/>
    <s v=""/>
    <s v="FALL RIVER- MARY FONSECA ELEMENTARY SCHOOL (SRTS)"/>
    <s v="5"/>
    <s v="SRTS, STIP"/>
    <s v=" "/>
    <x v="0"/>
    <x v="0"/>
    <s v="FALL RIVER"/>
    <s v="Southeastern Mass"/>
    <x v="28"/>
    <s v=""/>
    <s v="Design"/>
    <s v="PRCApprove"/>
    <d v="2026-02-28T00:00:00"/>
    <s v="2026"/>
    <n v="0"/>
    <d v="2026-07-28T00:00:00"/>
    <d v="2026-09-26T00:00:00"/>
    <d v="2028-02-25T00:00:00"/>
    <n v="577"/>
    <s v="FEDERAL AID"/>
    <s v="FA - Other Federal Aid"/>
    <s v="FA"/>
    <n v="0.8"/>
    <n v="0"/>
    <n v="0"/>
    <n v="30624"/>
    <n v="0"/>
    <n v="30624"/>
    <n v="0"/>
    <n v="0"/>
    <n v="0"/>
    <n v="0"/>
    <n v="0"/>
    <n v="17013.333299999998"/>
    <n v="13610.6667"/>
    <n v="0"/>
    <n v="0"/>
    <n v="0"/>
    <n v="0"/>
    <s v="    "/>
    <s v="    "/>
    <s v="Yes"/>
    <s v="35.5"/>
    <s v="MassDOT"/>
    <s v="HWY"/>
    <n v="3"/>
    <s v="No"/>
    <s v="Highway | Safe Routes to School"/>
    <s v="2 | Modernization"/>
    <s v="T146"/>
    <d v="2024-03-04T06:31:47"/>
    <x v="2"/>
    <x v="0"/>
  </r>
  <r>
    <s v="Design"/>
    <n v="612101"/>
    <s v=""/>
    <s v="FALL RIVER- MARY FONSECA ELEMENTARY SCHOOL (SRTS)"/>
    <s v="5"/>
    <s v="SRTS, STIP"/>
    <s v=" "/>
    <x v="0"/>
    <x v="0"/>
    <s v="FALL RIVER"/>
    <s v="Southeastern Mass"/>
    <x v="28"/>
    <s v=""/>
    <s v="Design"/>
    <s v="PRCApprove"/>
    <d v="2026-02-28T00:00:00"/>
    <s v="2026"/>
    <n v="0"/>
    <d v="2026-07-28T00:00:00"/>
    <d v="2026-09-26T00:00:00"/>
    <d v="2028-02-25T00:00:00"/>
    <n v="577"/>
    <s v="100% STATE"/>
    <s v="NFA - Site Specific"/>
    <s v="NFA"/>
    <n v="0"/>
    <n v="0"/>
    <n v="0"/>
    <n v="8143"/>
    <n v="0"/>
    <n v="8143"/>
    <n v="0"/>
    <n v="0"/>
    <n v="0"/>
    <n v="0"/>
    <n v="0"/>
    <n v="4523.8888999999999"/>
    <n v="3619.1111000000001"/>
    <n v="0"/>
    <n v="0"/>
    <n v="0"/>
    <n v="0"/>
    <s v="    "/>
    <s v="    "/>
    <s v="Yes"/>
    <s v="35.5"/>
    <s v="MassDOT"/>
    <s v="HWY"/>
    <n v="3"/>
    <s v="No"/>
    <s v="Highway | Safe Routes to School"/>
    <s v="2 | Modernization"/>
    <s v="T146"/>
    <d v="2024-03-04T06:31:47"/>
    <x v="2"/>
    <x v="1"/>
  </r>
  <r>
    <s v="Design"/>
    <n v="612101"/>
    <s v=""/>
    <s v="FALL RIVER- MARY FONSECA ELEMENTARY SCHOOL (SRTS)"/>
    <s v="5"/>
    <s v="SRTS, STIP"/>
    <s v=" "/>
    <x v="0"/>
    <x v="0"/>
    <s v="FALL RIVER"/>
    <s v="Southeastern Mass"/>
    <x v="28"/>
    <s v=""/>
    <s v="Design"/>
    <s v="PRCApprove"/>
    <d v="2026-02-28T00:00:00"/>
    <s v="2026"/>
    <n v="0"/>
    <d v="2026-07-28T00:00:00"/>
    <d v="2026-09-26T00:00:00"/>
    <d v="2028-02-25T00:00:00"/>
    <n v="577"/>
    <s v="FEDERAL AID"/>
    <s v="FA - Trans. Alternative Prgm (TAP)"/>
    <s v="TAP"/>
    <n v="0.8"/>
    <n v="0"/>
    <n v="0"/>
    <n v="788632.16"/>
    <n v="0"/>
    <n v="788632.16"/>
    <n v="0"/>
    <n v="0"/>
    <n v="0"/>
    <n v="0"/>
    <n v="0"/>
    <n v="438128.97779999999"/>
    <n v="350503.18219999998"/>
    <n v="0"/>
    <n v="0"/>
    <n v="0"/>
    <n v="0"/>
    <s v="    "/>
    <s v="    "/>
    <s v="Yes"/>
    <s v="35.5"/>
    <s v="MassDOT"/>
    <s v="HWY"/>
    <n v="3"/>
    <s v="No"/>
    <s v="Highway | Safe Routes to School"/>
    <s v="2 | Modernization"/>
    <s v="T146"/>
    <d v="2024-03-04T06:31:47"/>
    <x v="2"/>
    <x v="0"/>
  </r>
  <r>
    <s v="Design"/>
    <n v="612104"/>
    <s v=""/>
    <s v="MIDDLEBORO- INTERSTATE MAINTENANCE AND RELATED WORK ON I-495"/>
    <s v="5"/>
    <s v="STIP"/>
    <s v=" "/>
    <x v="0"/>
    <x v="0"/>
    <s v="MIDDLEBOROUGH"/>
    <s v="Southeastern Mass"/>
    <x v="9"/>
    <s v=""/>
    <s v="Design"/>
    <s v="FINAL"/>
    <d v="2025-03-01T00:00:00"/>
    <s v="2025"/>
    <n v="0"/>
    <d v="2025-07-29T00:00:00"/>
    <d v="2025-09-27T00:00:00"/>
    <d v="2028-01-15T00:00:00"/>
    <n v="900"/>
    <s v="100% STATE"/>
    <s v="NFA - Site Specific"/>
    <s v="NFA"/>
    <n v="0"/>
    <n v="0"/>
    <n v="0"/>
    <n v="364445.5"/>
    <n v="0"/>
    <n v="364445.5"/>
    <n v="0"/>
    <n v="0"/>
    <n v="0"/>
    <n v="0"/>
    <n v="125670.8621"/>
    <n v="150805.03450000001"/>
    <n v="87969.603400000007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1"/>
  </r>
  <r>
    <s v="Design"/>
    <n v="612104"/>
    <s v=""/>
    <s v="MIDDLEBORO- INTERSTATE MAINTENANCE AND RELATED WORK ON I-495"/>
    <s v="5"/>
    <s v="STIP"/>
    <s v=" "/>
    <x v="0"/>
    <x v="0"/>
    <s v="MIDDLEBOROUGH"/>
    <s v="Southeastern Mass"/>
    <x v="9"/>
    <s v=""/>
    <s v="Design"/>
    <s v="FINAL"/>
    <d v="2025-03-01T00:00:00"/>
    <s v="2025"/>
    <n v="0"/>
    <d v="2025-07-29T00:00:00"/>
    <d v="2025-09-27T00:00:00"/>
    <d v="2028-01-15T00:00:00"/>
    <n v="900"/>
    <s v="FEDERAL AID"/>
    <s v="FA - Ntl. Hwy Perform. Prgm (NHPP) - Interstate Maintenance"/>
    <s v="NHPP"/>
    <n v="0.9"/>
    <n v="0"/>
    <n v="0"/>
    <n v="10714754.195"/>
    <n v="0"/>
    <n v="10714754.195"/>
    <n v="0"/>
    <n v="0"/>
    <n v="0"/>
    <n v="0"/>
    <n v="3694742.8259000001"/>
    <n v="4433691.3909999998"/>
    <n v="2586319.9780999999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2"/>
    <x v="0"/>
  </r>
  <r>
    <s v="Procurement"/>
    <n v="612106"/>
    <s v="124913"/>
    <s v="SPRINGFIELD- CHICOPEE- INTERSTATE MAINTENANCE AND RELATED WORK ON I-91 AND I-391"/>
    <s v="2"/>
    <s v="STIP"/>
    <s v=" "/>
    <x v="0"/>
    <x v="0"/>
    <s v="CHICOPEE - SPRINGFIELD"/>
    <s v="Pioneer Valley"/>
    <x v="9"/>
    <s v=""/>
    <s v="Opened"/>
    <s v=""/>
    <d v="2023-12-30T00:00:00"/>
    <s v="2024"/>
    <n v="1"/>
    <d v="2024-03-15T00:00:00"/>
    <d v="2024-05-14T00:00:00"/>
    <d v="2026-11-14T00:00:00"/>
    <n v="974"/>
    <s v="100% STATE"/>
    <s v="NFA - Site Specific"/>
    <s v="NFA"/>
    <n v="0"/>
    <n v="0"/>
    <n v="0"/>
    <n v="396168"/>
    <n v="0"/>
    <n v="396167.9999"/>
    <n v="25559.2258"/>
    <n v="25559.2258"/>
    <n v="25559.2258"/>
    <n v="153355.3548"/>
    <n v="153355.3548"/>
    <n v="63898.0645"/>
    <n v="0"/>
    <n v="0"/>
    <n v="1E-4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3"/>
    <x v="1"/>
  </r>
  <r>
    <s v="Procurement"/>
    <n v="612106"/>
    <s v="124913"/>
    <s v="SPRINGFIELD- CHICOPEE- INTERSTATE MAINTENANCE AND RELATED WORK ON I-91 AND I-391"/>
    <s v="2"/>
    <s v="STIP"/>
    <s v=" "/>
    <x v="0"/>
    <x v="0"/>
    <s v="CHICOPEE - SPRINGFIELD"/>
    <s v="Pioneer Valley"/>
    <x v="9"/>
    <s v=""/>
    <s v="Opened"/>
    <s v=""/>
    <d v="2023-12-30T00:00:00"/>
    <s v="2024"/>
    <n v="1"/>
    <d v="2024-03-15T00:00:00"/>
    <d v="2024-05-14T00:00:00"/>
    <d v="2026-11-14T00:00:00"/>
    <n v="974"/>
    <s v="FEDERAL AID"/>
    <s v="FA - Ntl. Hwy Perform. Prgm (NHPP) - Interstate Maintenance"/>
    <s v="NHPP"/>
    <n v="0.9"/>
    <n v="0"/>
    <n v="0"/>
    <n v="24402799.791999999"/>
    <n v="0"/>
    <n v="24402799.791999999"/>
    <n v="1574374.1801"/>
    <n v="1574374.1801"/>
    <n v="1574374.1801"/>
    <n v="9446245.0808000006"/>
    <n v="9446245.0808000006"/>
    <n v="3935935.4503000001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4-03-04T06:31:47"/>
    <x v="3"/>
    <x v="0"/>
  </r>
  <r>
    <s v="Design"/>
    <n v="612109"/>
    <s v=""/>
    <s v="CHICOPEE- SOUTH HADLEY- RESURFACING AND RELATED WORK ON ROUTE 33"/>
    <s v="2"/>
    <s v="STIP"/>
    <s v=" "/>
    <x v="0"/>
    <x v="0"/>
    <s v="CHICOPEE - SOUTH HADLEY"/>
    <s v="Pioneer Valley"/>
    <x v="22"/>
    <s v=""/>
    <s v="Design"/>
    <s v="PRCApprove"/>
    <d v="2026-02-28T00:00:00"/>
    <s v="2026"/>
    <n v="0"/>
    <d v="2026-07-28T00:00:00"/>
    <d v="2026-09-26T00:00:00"/>
    <d v="2028-01-26T00:00:00"/>
    <n v="547"/>
    <s v="100% STATE"/>
    <s v="NFA - Site Specific"/>
    <s v="NFA"/>
    <n v="0"/>
    <n v="0"/>
    <n v="0"/>
    <n v="236000"/>
    <n v="0"/>
    <n v="236000"/>
    <n v="0"/>
    <n v="0"/>
    <n v="0"/>
    <n v="0"/>
    <n v="0"/>
    <n v="138823.5294"/>
    <n v="97176.47060000000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3"/>
    <x v="1"/>
  </r>
  <r>
    <s v="Design"/>
    <n v="612109"/>
    <s v=""/>
    <s v="CHICOPEE- SOUTH HADLEY- RESURFACING AND RELATED WORK ON ROUTE 33"/>
    <s v="2"/>
    <s v="STIP"/>
    <s v=" "/>
    <x v="0"/>
    <x v="0"/>
    <s v="CHICOPEE - SOUTH HADLEY"/>
    <s v="Pioneer Valley"/>
    <x v="22"/>
    <s v=""/>
    <s v="Design"/>
    <s v="PRCApprove"/>
    <d v="2026-02-28T00:00:00"/>
    <s v="2026"/>
    <n v="0"/>
    <d v="2026-07-28T00:00:00"/>
    <d v="2026-09-26T00:00:00"/>
    <d v="2028-01-26T00:00:00"/>
    <n v="547"/>
    <s v="FEDERAL AID"/>
    <s v="FA - Ntl. Hwy Perform. Prgm (NHPP) - NHS"/>
    <s v="NHPP"/>
    <n v="0.8"/>
    <n v="0"/>
    <n v="0"/>
    <n v="18171600"/>
    <n v="0"/>
    <n v="18171600"/>
    <n v="0"/>
    <n v="0"/>
    <n v="0"/>
    <n v="0"/>
    <n v="0"/>
    <n v="10689176.4706"/>
    <n v="7482423.5294000003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3"/>
    <x v="0"/>
  </r>
  <r>
    <s v="Design"/>
    <n v="612110"/>
    <s v=""/>
    <s v="FITCHBURG- ASHBY- RESURFACING AND RELATED WORK ON ROUTE 31"/>
    <s v="3"/>
    <s v="STIP"/>
    <s v=" "/>
    <x v="0"/>
    <x v="0"/>
    <s v="ASHBY - FITCHBURG"/>
    <s v="Montachusett"/>
    <x v="22"/>
    <s v=""/>
    <s v="Design"/>
    <s v="PRCApprove"/>
    <d v="2024-09-30T00:00:00"/>
    <s v="2024"/>
    <n v="0"/>
    <d v="2025-02-27T00:00:00"/>
    <d v="2025-04-28T00:00:00"/>
    <d v="2026-08-28T00:00:00"/>
    <n v="547"/>
    <s v="FEDERAL AID"/>
    <s v="FA - Other Federal Aid"/>
    <s v="FA"/>
    <n v="0.8"/>
    <n v="0"/>
    <n v="0"/>
    <n v="229521.6"/>
    <n v="0"/>
    <n v="229521.60010000001"/>
    <n v="0"/>
    <n v="0"/>
    <n v="0"/>
    <n v="40503.811800000003"/>
    <n v="162015.24710000001"/>
    <n v="27002.5412"/>
    <n v="0"/>
    <n v="0"/>
    <n v="-1E-4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0"/>
    <x v="0"/>
  </r>
  <r>
    <s v="Design"/>
    <n v="612110"/>
    <s v=""/>
    <s v="FITCHBURG- ASHBY- RESURFACING AND RELATED WORK ON ROUTE 31"/>
    <s v="3"/>
    <s v="STIP"/>
    <s v=" "/>
    <x v="0"/>
    <x v="0"/>
    <s v="ASHBY - FITCHBURG"/>
    <s v="Montachusett"/>
    <x v="22"/>
    <s v=""/>
    <s v="Design"/>
    <s v="PRCApprove"/>
    <d v="2024-09-30T00:00:00"/>
    <s v="2024"/>
    <n v="0"/>
    <d v="2025-02-27T00:00:00"/>
    <d v="2025-04-28T00:00:00"/>
    <d v="2026-08-28T00:00:00"/>
    <n v="547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0"/>
    <x v="1"/>
  </r>
  <r>
    <s v="Design"/>
    <n v="612110"/>
    <s v=""/>
    <s v="FITCHBURG- ASHBY- RESURFACING AND RELATED WORK ON ROUTE 31"/>
    <s v="3"/>
    <s v="STIP"/>
    <s v=" "/>
    <x v="0"/>
    <x v="0"/>
    <s v="ASHBY - FITCHBURG"/>
    <s v="Montachusett"/>
    <x v="22"/>
    <s v=""/>
    <s v="Design"/>
    <s v="PRCApprove"/>
    <d v="2024-09-30T00:00:00"/>
    <s v="2024"/>
    <n v="0"/>
    <d v="2025-02-27T00:00:00"/>
    <d v="2025-04-28T00:00:00"/>
    <d v="2026-08-28T00:00:00"/>
    <n v="547"/>
    <s v="FEDERAL AID"/>
    <s v="FA - Ntl. Hwy Perform. Prgm (NHPP) - NHS"/>
    <s v="NHPP"/>
    <n v="0.8"/>
    <n v="0"/>
    <n v="0"/>
    <n v="5305300"/>
    <n v="0"/>
    <n v="5305300.0000999998"/>
    <n v="0"/>
    <n v="0"/>
    <n v="0"/>
    <n v="936229.4118"/>
    <n v="3744917.6471000002"/>
    <n v="624152.9412"/>
    <n v="0"/>
    <n v="0"/>
    <n v="-1E-4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10"/>
    <x v="0"/>
  </r>
  <r>
    <s v="Design"/>
    <n v="612111"/>
    <s v=""/>
    <s v="FALMOUTH- RESURFACING AND RELATED WORK ON ROUTE 28"/>
    <s v="5"/>
    <s v="STIP"/>
    <s v=" "/>
    <x v="0"/>
    <x v="0"/>
    <s v="FALMOUTH"/>
    <s v="Cape Cod"/>
    <x v="22"/>
    <s v=""/>
    <s v="Design"/>
    <s v="PRCApprove"/>
    <d v="2028-04-08T00:00:00"/>
    <s v="2028"/>
    <n v="0"/>
    <d v="2028-09-05T00:00:00"/>
    <d v="2028-11-04T00:00:00"/>
    <d v="2030-03-06T00:00:00"/>
    <n v="547"/>
    <s v="FEDERAL AID"/>
    <s v="FA - Ntl. Hwy Perform. Prgm (NHPP) - NHS"/>
    <s v="NHPP"/>
    <n v="0.8"/>
    <n v="0"/>
    <n v="0"/>
    <n v="8842680"/>
    <n v="0"/>
    <n v="4161261.1765000001"/>
    <n v="0"/>
    <n v="0"/>
    <n v="0"/>
    <n v="0"/>
    <n v="0"/>
    <n v="0"/>
    <n v="0"/>
    <n v="4161261.1765000001"/>
    <n v="4681418.8234999999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11"/>
    <x v="0"/>
  </r>
  <r>
    <s v="Construction"/>
    <n v="612114"/>
    <s v="116453"/>
    <s v="DISTRICT 5- HIGHWAY LIGHTING REPAIRS AND IMPROVEMENTS AT VARIOUS LOCATIONS"/>
    <s v="5"/>
    <s v="BDBA, NFA MT, SC"/>
    <s v=" "/>
    <x v="1"/>
    <x v="0"/>
    <s v="DISTRICT5"/>
    <s v="[District 5]"/>
    <x v="16"/>
    <s v=""/>
    <s v="Active"/>
    <s v=""/>
    <d v="2021-10-02T00:00:00"/>
    <s v="2022"/>
    <n v="1"/>
    <d v="2021-12-03T00:00:00"/>
    <d v="2022-02-01T00:00:00"/>
    <d v="2023-11-23T00:00:00"/>
    <n v="720"/>
    <s v="100% STATE"/>
    <s v="NFA - Open Ended"/>
    <s v="NFA"/>
    <n v="0"/>
    <n v="852658.17"/>
    <n v="320183.25"/>
    <n v="447276.83"/>
    <n v="0"/>
    <n v="447276.83"/>
    <n v="447276.83"/>
    <n v="1299935"/>
    <n v="767460.0800000000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116"/>
    <s v="119242"/>
    <s v="DISTRICT 5- SCHEDULED AND EMERGENCY IMPACT ATTENUATOR INSTALLATION AND REPAIRS AT VARIOUS LOCATIONS"/>
    <s v="5"/>
    <s v="BDBA, NFA MT, SC"/>
    <s v=" "/>
    <x v="1"/>
    <x v="0"/>
    <s v="DISTRICT5"/>
    <s v="[District 5]"/>
    <x v="39"/>
    <s v="Intersection &amp; Safety"/>
    <s v="Active"/>
    <s v=""/>
    <d v="2022-07-23T00:00:00"/>
    <s v="2022"/>
    <n v="1"/>
    <d v="2022-09-09T00:00:00"/>
    <d v="2022-11-08T00:00:00"/>
    <d v="2024-09-08T00:00:00"/>
    <n v="730"/>
    <s v="100% STATE"/>
    <s v="NFA - Open Ended"/>
    <s v="NFA"/>
    <n v="0"/>
    <n v="319743.27"/>
    <n v="228963.32"/>
    <n v="191476.73"/>
    <n v="191476.73"/>
    <n v="191476.73"/>
    <n v="180256.73"/>
    <n v="500000"/>
    <n v="409220.05000000005"/>
    <n v="1122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117"/>
    <s v="117598"/>
    <s v="DISTRICT 5- HIGHWAY DELINEATOR REPLACEMENT AND RELATED WORK AT VARIOUS LOCATIONS"/>
    <s v="5"/>
    <s v="BDBA, NFA MT"/>
    <s v=" "/>
    <x v="1"/>
    <x v="0"/>
    <s v="DISTRICT5"/>
    <s v="[District 5]"/>
    <x v="29"/>
    <s v=""/>
    <s v="Active"/>
    <s v=""/>
    <d v="2022-03-19T00:00:00"/>
    <s v="2022"/>
    <n v="1"/>
    <d v="2022-05-11T00:00:00"/>
    <d v="2022-07-10T00:00:00"/>
    <d v="2024-05-10T00:00:00"/>
    <n v="730"/>
    <s v="100% STATE"/>
    <s v="NFA - Open Ended"/>
    <s v="NFA"/>
    <n v="0"/>
    <n v="420059.47"/>
    <n v="143078"/>
    <n v="101711.03"/>
    <n v="72970.570000000007"/>
    <n v="72970.570000000007"/>
    <n v="72970.570000000007"/>
    <n v="493030.04"/>
    <n v="216048.57"/>
    <n v="0"/>
    <n v="0"/>
    <n v="0"/>
    <n v="0"/>
    <n v="0"/>
    <n v="28740.46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12118"/>
    <s v="117003"/>
    <s v="DISTRICT 5- TRAFFIC SIGNAL MASTER CONTROL AND CABINET ASSEMBLY INSTALLATION AT VARIOUS LOCATIONS"/>
    <s v="5"/>
    <s v="BDBA, NFA MT"/>
    <s v=" "/>
    <x v="1"/>
    <x v="0"/>
    <s v="TAUNTON"/>
    <s v="Southeastern Mass"/>
    <x v="29"/>
    <s v=""/>
    <s v="Contractor Field Completion"/>
    <s v=""/>
    <d v="2021-12-18T00:00:00"/>
    <s v="2022"/>
    <n v="1"/>
    <d v="2022-02-18T00:00:00"/>
    <d v="2022-04-19T00:00:00"/>
    <d v="2024-02-18T00:00:00"/>
    <n v="730"/>
    <s v="100% STATE"/>
    <s v="NFA - Open Ended"/>
    <s v="NFA"/>
    <n v="0"/>
    <n v="716388.02"/>
    <n v="193294.24"/>
    <n v="286566.98"/>
    <n v="286566.98"/>
    <n v="286566.98"/>
    <n v="286566.98"/>
    <n v="1002955"/>
    <n v="479861.2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2"/>
    <x v="1"/>
  </r>
  <r>
    <s v="Construction"/>
    <n v="612119"/>
    <s v="117539"/>
    <s v="DISTRICT 5- SCHEDULED AND EMEGENCY TRAFFIC SIGNAL REPAIRS AND IMPROVEMENTS AT VARIOUS LOCATIONS"/>
    <s v="5"/>
    <s v="BDBA, NFA MT, SC"/>
    <s v=" "/>
    <x v="1"/>
    <x v="0"/>
    <s v="DISTRICT5"/>
    <s v="[District 5]"/>
    <x v="11"/>
    <s v="Intersection &amp; Safety"/>
    <s v="Active"/>
    <s v=""/>
    <d v="2022-03-12T00:00:00"/>
    <s v="2022"/>
    <n v="1"/>
    <d v="2022-05-03T00:00:00"/>
    <d v="2022-07-02T00:00:00"/>
    <d v="2024-05-02T00:00:00"/>
    <n v="730"/>
    <s v="100% STATE"/>
    <s v="NFA - Open Ended"/>
    <s v="NFA"/>
    <n v="0"/>
    <n v="964014.15"/>
    <n v="596029.62"/>
    <n v="392424.85"/>
    <n v="392424.88"/>
    <n v="392424.88"/>
    <n v="392424.88"/>
    <n v="1356439.03"/>
    <n v="988454.5"/>
    <n v="0"/>
    <n v="0"/>
    <n v="0"/>
    <n v="0"/>
    <n v="0"/>
    <n v="-0.03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0"/>
    <x v="1"/>
  </r>
  <r>
    <s v="Complete"/>
    <n v="612121"/>
    <s v="116450"/>
    <s v="DISTRICT 5- SCHEDULED AND EMERGENCY INSTALLATION OF BRIDGE SHIELDING AT VARIOUS LOCATIONS"/>
    <s v="5"/>
    <s v="BDBA, NFA MT, SC"/>
    <s v=" "/>
    <x v="1"/>
    <x v="0"/>
    <s v="DISTRICT5"/>
    <s v="[District 5]"/>
    <x v="30"/>
    <s v=""/>
    <s v="Contractor Field Completion"/>
    <s v=""/>
    <d v="2021-10-02T00:00:00"/>
    <s v="2022"/>
    <n v="1"/>
    <d v="2021-11-22T00:00:00"/>
    <d v="2022-01-21T00:00:00"/>
    <d v="2023-11-22T00:00:00"/>
    <n v="730"/>
    <s v="100% STATE"/>
    <s v="NFA - Open Ended"/>
    <s v="NFA"/>
    <n v="0"/>
    <n v="951753.73"/>
    <n v="72417.39"/>
    <n v="18040.37"/>
    <n v="1046.1400000000001"/>
    <n v="1046.1400000000001"/>
    <n v="1046.1400000000001"/>
    <n v="952799.87"/>
    <n v="73463.53"/>
    <n v="0"/>
    <n v="0"/>
    <n v="0"/>
    <n v="0"/>
    <n v="0"/>
    <n v="16994.23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2122"/>
    <s v="116554"/>
    <s v="DISTRICT 5- SCHEDULED AND EMERGENCY SUBSTRUCTURE REPAIRS AT VARIOUS LOCATIONS"/>
    <s v="5"/>
    <s v="BDBA, NFA MT"/>
    <s v=" "/>
    <x v="1"/>
    <x v="0"/>
    <s v="DISTRICT5"/>
    <s v="[District 5]"/>
    <x v="14"/>
    <s v=""/>
    <s v="Substantially Complete"/>
    <s v=""/>
    <d v="2021-10-16T00:00:00"/>
    <s v="2022"/>
    <n v="1"/>
    <d v="2021-11-29T00:00:00"/>
    <d v="2022-01-28T00:00:00"/>
    <d v="2023-11-29T00:00:00"/>
    <n v="730"/>
    <s v="100% STATE"/>
    <s v="NFA - Open Ended"/>
    <s v="NFA"/>
    <n v="0"/>
    <n v="2063712.96"/>
    <n v="574066.1"/>
    <n v="32701.040000000001"/>
    <n v="0"/>
    <n v="32701.040000000001"/>
    <n v="32701.040000000001"/>
    <n v="2096414"/>
    <n v="606767.1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123"/>
    <s v="116675"/>
    <s v="DISTRICT 5- SCHEDULED AND EMERGENCY STEEL BEAM REPAIRS AT VARIOUS LOCATIONS"/>
    <s v="5"/>
    <s v="BDBA, NFA MT"/>
    <s v=" "/>
    <x v="1"/>
    <x v="0"/>
    <s v="DISTRICT5"/>
    <s v="[District 5]"/>
    <x v="14"/>
    <s v=""/>
    <s v="Active"/>
    <s v=""/>
    <d v="2021-10-30T00:00:00"/>
    <s v="2022"/>
    <n v="1"/>
    <d v="2021-12-16T00:00:00"/>
    <d v="2022-02-14T00:00:00"/>
    <d v="2023-12-16T00:00:00"/>
    <n v="730"/>
    <s v="100% STATE"/>
    <s v="NFA - Open Ended"/>
    <s v="NFA"/>
    <n v="0"/>
    <n v="1170312.42"/>
    <n v="622736.65"/>
    <n v="145473.93"/>
    <n v="1168034.53"/>
    <n v="1168034.53"/>
    <n v="1032000"/>
    <n v="2202312.42"/>
    <n v="1654736.65"/>
    <n v="136034.53"/>
    <n v="0"/>
    <n v="0"/>
    <n v="0"/>
    <n v="0"/>
    <n v="-1022560.6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133"/>
    <s v="118959"/>
    <s v="OXFORD- STRUCTURAL STEEL CLEANING, PAINTING &amp; VARIOUS REPAIRS OF OVERHEAD BRIDGES ON I-395: O-06-033 (1PX), O-06-034 (1PY), O-06-035 (1Q2) &amp; O-06-040 (1QD)"/>
    <s v="3"/>
    <s v="BDBA, STIP-AI"/>
    <s v=" "/>
    <x v="0"/>
    <x v="0"/>
    <s v="OXFORD"/>
    <s v="Central Mass"/>
    <x v="14"/>
    <s v=""/>
    <s v="Active"/>
    <s v=""/>
    <d v="2022-07-09T00:00:00"/>
    <s v="2022"/>
    <n v="1"/>
    <d v="2022-09-01T00:00:00"/>
    <d v="2022-10-31T00:00:00"/>
    <d v="2024-09-30T00:00:00"/>
    <n v="760"/>
    <s v="100% STATE"/>
    <s v="NFA - Site Specific"/>
    <s v="NFA"/>
    <n v="0"/>
    <n v="4361.66"/>
    <n v="4304.47"/>
    <n v="35638.339999999997"/>
    <n v="6331.7542999999996"/>
    <n v="6331.7543999999998"/>
    <n v="4939.1351999999997"/>
    <n v="9300.7952000000005"/>
    <n v="9243.6052"/>
    <n v="1392.6192000000001"/>
    <n v="0"/>
    <n v="0"/>
    <n v="0"/>
    <n v="0"/>
    <n v="29306.5855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Construction"/>
    <n v="612133"/>
    <s v="118959"/>
    <s v="OXFORD- STRUCTURAL STEEL CLEANING, PAINTING &amp; VARIOUS REPAIRS OF OVERHEAD BRIDGES ON I-395: O-06-033 (1PX), O-06-034 (1PY), O-06-035 (1Q2) &amp; O-06-040 (1QD)"/>
    <s v="3"/>
    <s v="BDBA, STIP-AI"/>
    <s v=" "/>
    <x v="0"/>
    <x v="0"/>
    <s v="OXFORD"/>
    <s v="Central Mass"/>
    <x v="14"/>
    <s v=""/>
    <s v="Active"/>
    <s v=""/>
    <d v="2022-07-09T00:00:00"/>
    <s v="2022"/>
    <n v="1"/>
    <d v="2022-09-01T00:00:00"/>
    <d v="2022-10-31T00:00:00"/>
    <d v="2024-09-30T00:00:00"/>
    <n v="760"/>
    <s v="FEDERAL AID"/>
    <s v="FA - Ntl. Hwy Perform. Prgm (NHPP) - On-System Bridge"/>
    <s v="NHPP"/>
    <n v="0.8"/>
    <n v="2652914.77"/>
    <n v="2166608.67"/>
    <n v="5855739.2300000004"/>
    <n v="5807262.7156999996"/>
    <n v="5807262.7155999998"/>
    <n v="4530001.3348000003"/>
    <n v="7182916.1047999999"/>
    <n v="6696610.0048000002"/>
    <n v="1277261.3807999999"/>
    <n v="0"/>
    <n v="0"/>
    <n v="0"/>
    <n v="0"/>
    <n v="48476.514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nstruction"/>
    <n v="612134"/>
    <s v="117128"/>
    <s v="DISTRICT 3- SCHEDULED &amp; EMERGENCY DECK AND JOINT REPAIRS AT VARIOUS LOCATIONS"/>
    <s v="3"/>
    <s v="BDBA, NFA MT"/>
    <s v=" "/>
    <x v="1"/>
    <x v="0"/>
    <s v="DISTRICT3"/>
    <s v="[District 3]"/>
    <x v="36"/>
    <s v=""/>
    <s v="Active"/>
    <s v=""/>
    <d v="2022-01-08T00:00:00"/>
    <s v="2022"/>
    <n v="1"/>
    <d v="2022-03-15T00:00:00"/>
    <d v="2022-05-14T00:00:00"/>
    <d v="2024-03-04T00:00:00"/>
    <n v="720"/>
    <s v="100% STATE"/>
    <s v="NFA - Open Ended"/>
    <s v="NFA"/>
    <n v="0"/>
    <n v="3166909.53"/>
    <n v="152030.44"/>
    <n v="10204.709999999999"/>
    <n v="0"/>
    <n v="10204.709999999999"/>
    <n v="10204.709999999999"/>
    <n v="3177114.24"/>
    <n v="162235.1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2135"/>
    <s v="116502"/>
    <s v="SHREWSBURY- BRIDGE PRESERVATION, S-14-022 &amp; S-14-023, I-290 OVER NORTH QUINSIGAMOND AVENUE AND WEST MAIN STREET "/>
    <s v="3"/>
    <s v="BDBA, NFA MT"/>
    <s v=" "/>
    <x v="1"/>
    <x v="0"/>
    <s v="SHREWSBURY"/>
    <s v="Central Mass"/>
    <x v="14"/>
    <s v=""/>
    <s v="Substantially Complete"/>
    <s v=""/>
    <d v="2021-10-09T00:00:00"/>
    <s v="2022"/>
    <n v="1"/>
    <d v="2021-12-08T00:00:00"/>
    <d v="2022-02-06T00:00:00"/>
    <d v="2023-05-26T00:00:00"/>
    <n v="534"/>
    <s v="100% STATE"/>
    <s v="NFA - Site Specific"/>
    <s v="NFA"/>
    <n v="0"/>
    <n v="2095636.69"/>
    <n v="38303.57"/>
    <n v="279510.31"/>
    <n v="0"/>
    <n v="0"/>
    <n v="0"/>
    <n v="2095636.69"/>
    <n v="38303.5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1"/>
  </r>
  <r>
    <s v="Construction"/>
    <n v="612141"/>
    <s v="117756"/>
    <s v="HOLDEN- SUBSTRUCTURE CONCRETE REPAIRS &amp; RELATED WORK, H-18-029, I-190 (NB &amp; SB) OVER QUINAPOXET RIVER"/>
    <s v="3"/>
    <s v="NFA MT"/>
    <s v=" "/>
    <x v="1"/>
    <x v="0"/>
    <s v="HOLDEN"/>
    <s v="Central Mass"/>
    <x v="14"/>
    <s v=""/>
    <s v="Active"/>
    <s v=""/>
    <d v="2022-04-09T00:00:00"/>
    <s v="2022"/>
    <n v="1"/>
    <d v="2022-05-25T00:00:00"/>
    <d v="2022-07-24T00:00:00"/>
    <d v="2023-05-25T00:00:00"/>
    <n v="365"/>
    <s v="100% STATE"/>
    <s v="NFA - Site Specific"/>
    <s v="NFA"/>
    <n v="0"/>
    <n v="1386084.18"/>
    <n v="125803.93"/>
    <n v="256811.37"/>
    <n v="40000"/>
    <n v="40000"/>
    <n v="40000"/>
    <n v="1426084.18"/>
    <n v="165803.93"/>
    <n v="0"/>
    <n v="0"/>
    <n v="0"/>
    <n v="0"/>
    <n v="0"/>
    <n v="216811.37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1"/>
  </r>
  <r>
    <s v="Construction"/>
    <n v="612142"/>
    <s v="120829"/>
    <s v="DISTRICT 3- DEPLOYMENT OF TEMPORARY TRAFFIC CONTROL AT VARIOUS LOCATIONS"/>
    <s v="3"/>
    <s v="BDBA, NFA MT, SC, WT"/>
    <s v=" "/>
    <x v="1"/>
    <x v="0"/>
    <s v="DISTRICT3"/>
    <s v="[District 3]"/>
    <x v="29"/>
    <s v=""/>
    <s v="Active"/>
    <s v=""/>
    <d v="2022-11-26T00:00:00"/>
    <s v="2023"/>
    <n v="1"/>
    <d v="2023-01-23T00:00:00"/>
    <d v="2023-03-24T00:00:00"/>
    <d v="2025-01-22T00:00:00"/>
    <n v="730"/>
    <s v="100% STATE"/>
    <s v="NFA - Open Ended"/>
    <s v="NFA"/>
    <n v="0"/>
    <n v="113264.39"/>
    <n v="113264.39"/>
    <n v="157543.20000000001"/>
    <n v="0"/>
    <n v="157543.20000000001"/>
    <n v="77235.61"/>
    <n v="190500"/>
    <n v="190500"/>
    <n v="80307.59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142"/>
    <s v="120829"/>
    <s v="DISTRICT 3- DEPLOYMENT OF TEMPORARY TRAFFIC CONTROL AT VARIOUS LOCATIONS"/>
    <s v="3"/>
    <s v="BDBA, NFA MT, SC, WT"/>
    <s v=" "/>
    <x v="1"/>
    <x v="0"/>
    <s v="DISTRICT3"/>
    <s v="[District 3]"/>
    <x v="29"/>
    <s v=""/>
    <s v="Active"/>
    <s v=""/>
    <d v="2022-11-26T00:00:00"/>
    <s v="2023"/>
    <n v="1"/>
    <d v="2023-01-23T00:00:00"/>
    <d v="2023-03-24T00:00:00"/>
    <d v="2025-01-22T00:00:00"/>
    <n v="730"/>
    <s v="TURNPIKE WT"/>
    <s v="Tolls - Western Turnpike (WT) - Open Ended"/>
    <s v="NFA"/>
    <n v="0"/>
    <n v="42"/>
    <n v="42"/>
    <n v="167601.65"/>
    <n v="0"/>
    <n v="167601.65"/>
    <n v="117958"/>
    <n v="118000"/>
    <n v="118000"/>
    <n v="49643.65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Design"/>
    <n v="612143"/>
    <s v=""/>
    <s v="ANDOVER- BRIDGE REPLACEMENT, A-09-015, TEWKSBURY STREET OVER MBTA/BMRR"/>
    <s v="4"/>
    <s v="NGB, STIP"/>
    <s v=" "/>
    <x v="0"/>
    <x v="0"/>
    <s v="ANDOVER"/>
    <s v="Merrimack Valley"/>
    <x v="1"/>
    <s v="Bridge Repair &amp; Replacement"/>
    <s v="Design"/>
    <s v="PRCApprove"/>
    <d v="2024-12-07T00:00:00"/>
    <s v="2025"/>
    <n v="0"/>
    <d v="2025-05-06T00:00:00"/>
    <d v="2025-07-05T00:00:00"/>
    <d v="2027-05-05T00:00:00"/>
    <n v="729"/>
    <s v="FEDERAL AID"/>
    <s v="FA - Other Federal Aid"/>
    <s v="FA"/>
    <n v="0.8"/>
    <n v="0"/>
    <n v="0"/>
    <n v="708400"/>
    <n v="0"/>
    <n v="708400"/>
    <n v="0"/>
    <n v="0"/>
    <n v="0"/>
    <n v="0"/>
    <n v="369600"/>
    <n v="3388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0"/>
  </r>
  <r>
    <s v="Design"/>
    <n v="612143"/>
    <s v=""/>
    <s v="ANDOVER- BRIDGE REPLACEMENT, A-09-015, TEWKSBURY STREET OVER MBTA/BMRR"/>
    <s v="4"/>
    <s v="NGB, STIP"/>
    <s v=" "/>
    <x v="0"/>
    <x v="0"/>
    <s v="ANDOVER"/>
    <s v="Merrimack Valley"/>
    <x v="1"/>
    <s v="Bridge Repair &amp; Replacement"/>
    <s v="Design"/>
    <s v="PRCApprove"/>
    <d v="2024-12-07T00:00:00"/>
    <s v="2025"/>
    <n v="0"/>
    <d v="2025-05-06T00:00:00"/>
    <d v="2025-07-05T00:00:00"/>
    <d v="2027-05-05T00:00:00"/>
    <n v="729"/>
    <s v="NGB - FA(GANs)"/>
    <s v="FA - Next Generation Bridge GANs"/>
    <s v="FA"/>
    <n v="0.8"/>
    <n v="0"/>
    <n v="0"/>
    <n v="17705761.920000002"/>
    <n v="0"/>
    <n v="17705761.920000002"/>
    <n v="0"/>
    <n v="0"/>
    <n v="0"/>
    <n v="0"/>
    <n v="9237788.8278000001"/>
    <n v="8467973.0921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0"/>
  </r>
  <r>
    <s v="Design"/>
    <n v="612151"/>
    <s v=""/>
    <s v="ATHOL- BRIDGE REPLACEMENT, A-15-013, ST 2A/MAIN STREET OVER BMRR"/>
    <s v="2"/>
    <s v="NGB, STIP"/>
    <s v=" "/>
    <x v="0"/>
    <x v="0"/>
    <s v="ATHOL"/>
    <s v="Montachusett"/>
    <x v="1"/>
    <s v="Bridge Repair &amp; Replacement"/>
    <s v="Design"/>
    <s v="PRCApprove"/>
    <d v="2024-12-07T00:00:00"/>
    <s v="2025"/>
    <n v="0"/>
    <d v="2025-05-06T00:00:00"/>
    <d v="2025-07-05T00:00:00"/>
    <d v="2027-05-05T00:00:00"/>
    <n v="729"/>
    <s v="FEDERAL AID"/>
    <s v="FA - Other Federal Aid"/>
    <s v="FA"/>
    <n v="0.8"/>
    <n v="0"/>
    <n v="0"/>
    <n v="169400"/>
    <n v="0"/>
    <n v="169400"/>
    <n v="0"/>
    <n v="0"/>
    <n v="0"/>
    <n v="0"/>
    <n v="88382.608699999997"/>
    <n v="81017.391300000003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0"/>
    <x v="0"/>
  </r>
  <r>
    <s v="Design"/>
    <n v="612151"/>
    <s v=""/>
    <s v="ATHOL- BRIDGE REPLACEMENT, A-15-013, ST 2A/MAIN STREET OVER BMRR"/>
    <s v="2"/>
    <s v="NGB, STIP"/>
    <s v=" "/>
    <x v="0"/>
    <x v="0"/>
    <s v="ATHOL"/>
    <s v="Montachusett"/>
    <x v="1"/>
    <s v="Bridge Repair &amp; Replacement"/>
    <s v="Design"/>
    <s v="PRCApprove"/>
    <d v="2024-12-07T00:00:00"/>
    <s v="2025"/>
    <n v="0"/>
    <d v="2025-05-06T00:00:00"/>
    <d v="2025-07-05T00:00:00"/>
    <d v="2027-05-05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0"/>
    <x v="1"/>
  </r>
  <r>
    <s v="Design"/>
    <n v="612151"/>
    <s v=""/>
    <s v="ATHOL- BRIDGE REPLACEMENT, A-15-013, ST 2A/MAIN STREET OVER BMRR"/>
    <s v="2"/>
    <s v="NGB, STIP"/>
    <s v=" "/>
    <x v="0"/>
    <x v="0"/>
    <s v="ATHOL"/>
    <s v="Montachusett"/>
    <x v="1"/>
    <s v="Bridge Repair &amp; Replacement"/>
    <s v="Design"/>
    <s v="PRCApprove"/>
    <d v="2024-12-07T00:00:00"/>
    <s v="2025"/>
    <n v="0"/>
    <d v="2025-05-06T00:00:00"/>
    <d v="2025-07-05T00:00:00"/>
    <d v="2027-05-05T00:00:00"/>
    <n v="729"/>
    <s v="NGB - FA(GANs)"/>
    <s v="FA - Next Generation Bridge GANs"/>
    <s v="FA"/>
    <n v="0.8"/>
    <n v="0"/>
    <n v="0"/>
    <n v="4186607.04"/>
    <n v="0"/>
    <n v="4186607.04"/>
    <n v="0"/>
    <n v="0"/>
    <n v="0"/>
    <n v="0"/>
    <n v="2184316.7165000001"/>
    <n v="2002290.3234999999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0"/>
    <x v="0"/>
  </r>
  <r>
    <s v="Construction"/>
    <n v="612157"/>
    <s v="117996"/>
    <s v="DISTRICT 3- SCHEDULED &amp; EMERGENCY STRUCTURAL AND SUBSTRUCTURE REPAIRS AT VARIOUS LOCATIONS"/>
    <s v="3"/>
    <s v="BDBA, NFA MT"/>
    <s v=" "/>
    <x v="1"/>
    <x v="0"/>
    <s v="DISTRICT3"/>
    <s v="[District 3]"/>
    <x v="30"/>
    <s v=""/>
    <s v="Active"/>
    <s v=""/>
    <d v="2022-05-14T00:00:00"/>
    <s v="2022"/>
    <n v="1"/>
    <d v="2022-07-01T00:00:00"/>
    <d v="2022-08-30T00:00:00"/>
    <d v="2024-06-30T00:00:00"/>
    <n v="730"/>
    <s v="100% STATE"/>
    <s v="NFA - Open Ended"/>
    <s v="NFA"/>
    <n v="0"/>
    <n v="1850208.77"/>
    <n v="692154.27"/>
    <n v="422958.48"/>
    <n v="0"/>
    <n v="422958.48"/>
    <n v="422958.48"/>
    <n v="2273167.25"/>
    <n v="1115112.7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2158"/>
    <s v=""/>
    <s v="METHUEN- BRIDGE REPLACEMENT, M-17-026, ROUTE 213 EB/WB OVER THE METHUEN RAIL TRAIL"/>
    <s v="4"/>
    <s v="NGB, STIP"/>
    <s v=" "/>
    <x v="0"/>
    <x v="0"/>
    <s v="METHUEN"/>
    <s v="Merrimack Valley"/>
    <x v="1"/>
    <s v="Bridge Repair &amp; Replacement"/>
    <s v="Design"/>
    <s v="PRCApprove"/>
    <d v="2025-09-30T00:00:00"/>
    <s v="2025"/>
    <n v="0"/>
    <d v="2026-02-27T00:00:00"/>
    <d v="2026-04-28T00:00:00"/>
    <d v="2028-02-26T00:00:00"/>
    <n v="729"/>
    <s v="FEDERAL AID"/>
    <s v="FA - Other Federal Aid"/>
    <s v="FA"/>
    <n v="0.8"/>
    <n v="0"/>
    <n v="0"/>
    <n v="188210"/>
    <n v="0"/>
    <n v="188209.9999"/>
    <n v="0"/>
    <n v="0"/>
    <n v="0"/>
    <n v="0"/>
    <n v="24549.130399999998"/>
    <n v="98196.521699999998"/>
    <n v="65464.347800000003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0"/>
  </r>
  <r>
    <s v="Design"/>
    <n v="612158"/>
    <s v=""/>
    <s v="METHUEN- BRIDGE REPLACEMENT, M-17-026, ROUTE 213 EB/WB OVER THE METHUEN RAIL TRAIL"/>
    <s v="4"/>
    <s v="NGB, STIP"/>
    <s v=" "/>
    <x v="0"/>
    <x v="0"/>
    <s v="METHUEN"/>
    <s v="Merrimack Valley"/>
    <x v="1"/>
    <s v="Bridge Repair &amp; Replacement"/>
    <s v="Design"/>
    <s v="PRCApprove"/>
    <d v="2025-09-30T00:00:00"/>
    <s v="2025"/>
    <n v="0"/>
    <d v="2026-02-27T00:00:00"/>
    <d v="2026-04-28T00:00:00"/>
    <d v="2028-02-26T00:00:00"/>
    <n v="729"/>
    <s v="NGB - FA(GANs)"/>
    <s v="FA - Next Generation Bridge GANs"/>
    <s v="FA"/>
    <n v="0.8"/>
    <n v="0"/>
    <n v="0"/>
    <n v="4683404.88"/>
    <n v="0"/>
    <n v="4683404.88"/>
    <n v="0"/>
    <n v="0"/>
    <n v="0"/>
    <n v="0"/>
    <n v="610878.89740000002"/>
    <n v="2443515.5896000001"/>
    <n v="1629010.3929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0"/>
  </r>
  <r>
    <s v="Design"/>
    <n v="612159"/>
    <s v=""/>
    <s v="BERNARDSTON- BRIDGE REPLACEMENT, B-10-001, ROUTE 10 OVER FALL RIVER AND DECK REPLACEMENT, B-10-018, ROUTE 10 OVER I-91"/>
    <s v="2"/>
    <s v="NGB, PODI, STIP"/>
    <s v=" "/>
    <x v="0"/>
    <x v="0"/>
    <s v="BERNARDSTON"/>
    <s v="Franklin Region"/>
    <x v="1"/>
    <s v="Bridge Repair &amp; Replacement"/>
    <s v="Design"/>
    <s v="25C"/>
    <d v="2024-12-07T00:00:00"/>
    <s v="2025"/>
    <n v="0"/>
    <d v="2025-05-06T00:00:00"/>
    <d v="2025-07-05T00:00:00"/>
    <d v="2027-10-23T00:00:00"/>
    <n v="900"/>
    <s v="100% STATE"/>
    <s v="NFA - Site Specific"/>
    <s v="NFA"/>
    <n v="0"/>
    <n v="0"/>
    <n v="0"/>
    <n v="182200"/>
    <n v="0"/>
    <n v="182200"/>
    <n v="0"/>
    <n v="0"/>
    <n v="0"/>
    <n v="0"/>
    <n v="78085.714300000007"/>
    <n v="78085.714300000007"/>
    <n v="26028.5714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1"/>
  </r>
  <r>
    <s v="Design"/>
    <n v="612159"/>
    <s v=""/>
    <s v="BERNARDSTON- BRIDGE REPLACEMENT, B-10-001, ROUTE 10 OVER FALL RIVER AND DECK REPLACEMENT, B-10-018, ROUTE 10 OVER I-91"/>
    <s v="2"/>
    <s v="NGB, PODI, STIP"/>
    <s v=" "/>
    <x v="0"/>
    <x v="0"/>
    <s v="BERNARDSTON"/>
    <s v="Franklin Region"/>
    <x v="1"/>
    <s v="Bridge Repair &amp; Replacement"/>
    <s v="Design"/>
    <s v="25C"/>
    <d v="2024-12-07T00:00:00"/>
    <s v="2025"/>
    <n v="0"/>
    <d v="2025-05-06T00:00:00"/>
    <d v="2025-07-05T00:00:00"/>
    <d v="2027-10-23T00:00:00"/>
    <n v="900"/>
    <s v="NGB - FA(GANs)"/>
    <s v="FA - Next Generation Bridge GANs"/>
    <s v="FA"/>
    <n v="0.8"/>
    <n v="0"/>
    <n v="0"/>
    <n v="30684638.800000001"/>
    <n v="0"/>
    <n v="30684638.800000001"/>
    <n v="0"/>
    <n v="0"/>
    <n v="0"/>
    <n v="0"/>
    <n v="13150559.4857"/>
    <n v="13150559.4857"/>
    <n v="4383519.8285999997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Design"/>
    <n v="612160"/>
    <s v=""/>
    <s v="MONSON- PALMER- BRIDGE REPLACEMENT, M-27-008=P-01-008, ROUTE 32 OVER QUABOAG RIVER "/>
    <s v="2"/>
    <s v="NGB, STIP"/>
    <s v=" "/>
    <x v="0"/>
    <x v="0"/>
    <s v="MONSON - PALMER"/>
    <s v="Pioneer Valley"/>
    <x v="1"/>
    <s v="Bridge Repair &amp; Replacement"/>
    <s v="Design"/>
    <s v="PRCApprove"/>
    <d v="2024-12-07T00:00:00"/>
    <s v="2025"/>
    <n v="0"/>
    <d v="2025-05-06T00:00:00"/>
    <d v="2025-07-05T00:00:00"/>
    <d v="2027-05-05T00:00:00"/>
    <n v="729"/>
    <s v="FEDERAL AID"/>
    <s v="FA - Other Federal Aid"/>
    <s v="FA"/>
    <n v="0.8"/>
    <n v="0"/>
    <n v="0"/>
    <n v="280896"/>
    <n v="0"/>
    <n v="280896"/>
    <n v="0"/>
    <n v="0"/>
    <n v="0"/>
    <n v="0"/>
    <n v="146554.43479999999"/>
    <n v="134341.56520000001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Design"/>
    <n v="612160"/>
    <s v=""/>
    <s v="MONSON- PALMER- BRIDGE REPLACEMENT, M-27-008=P-01-008, ROUTE 32 OVER QUABOAG RIVER "/>
    <s v="2"/>
    <s v="NGB, STIP"/>
    <s v=" "/>
    <x v="0"/>
    <x v="0"/>
    <s v="MONSON - PALMER"/>
    <s v="Pioneer Valley"/>
    <x v="1"/>
    <s v="Bridge Repair &amp; Replacement"/>
    <s v="Design"/>
    <s v="PRCApprove"/>
    <d v="2024-12-07T00:00:00"/>
    <s v="2025"/>
    <n v="0"/>
    <d v="2025-05-06T00:00:00"/>
    <d v="2025-07-05T00:00:00"/>
    <d v="2027-05-05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1"/>
  </r>
  <r>
    <s v="Design"/>
    <n v="612160"/>
    <s v=""/>
    <s v="MONSON- PALMER- BRIDGE REPLACEMENT, M-27-008=P-01-008, ROUTE 32 OVER QUABOAG RIVER "/>
    <s v="2"/>
    <s v="NGB, STIP"/>
    <s v=" "/>
    <x v="0"/>
    <x v="0"/>
    <s v="MONSON - PALMER"/>
    <s v="Pioneer Valley"/>
    <x v="1"/>
    <s v="Bridge Repair &amp; Replacement"/>
    <s v="Design"/>
    <s v="PRCApprove"/>
    <d v="2024-12-07T00:00:00"/>
    <s v="2025"/>
    <n v="0"/>
    <d v="2025-05-06T00:00:00"/>
    <d v="2025-07-05T00:00:00"/>
    <d v="2027-05-05T00:00:00"/>
    <n v="729"/>
    <s v="NGB - FA(GANs)"/>
    <s v="FA - Next Generation Bridge GANs"/>
    <s v="FA"/>
    <n v="0.8"/>
    <n v="0"/>
    <n v="0"/>
    <n v="7022695.6799999997"/>
    <n v="0"/>
    <n v="7022695.6799999997"/>
    <n v="0"/>
    <n v="0"/>
    <n v="0"/>
    <n v="0"/>
    <n v="3664015.1373999999"/>
    <n v="3358680.5425999998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Construction"/>
    <n v="612161"/>
    <s v="117710"/>
    <s v="BREWSTER- ORLEANS- BRIDGE PRESERVATION ALONG THE ROUTE 6 CORRIDOR"/>
    <s v="5"/>
    <s v="BDBA, NFA MT"/>
    <s v=" "/>
    <x v="1"/>
    <x v="0"/>
    <s v="BREWSTER - ORLEANS"/>
    <s v="Cape Cod"/>
    <x v="14"/>
    <s v=""/>
    <s v="Active"/>
    <s v=""/>
    <d v="2022-04-02T00:00:00"/>
    <s v="2022"/>
    <n v="1"/>
    <d v="2022-05-24T00:00:00"/>
    <d v="2022-07-23T00:00:00"/>
    <d v="2024-05-23T00:00:00"/>
    <n v="730"/>
    <s v="100% STATE"/>
    <s v="NFA - Site Specific"/>
    <s v="NFA"/>
    <n v="0"/>
    <n v="2442364.62"/>
    <n v="378609.23"/>
    <n v="1066468.93"/>
    <n v="379135.66"/>
    <n v="379135.66"/>
    <n v="379135.66"/>
    <n v="2821500.28"/>
    <n v="757744.8899999999"/>
    <n v="0"/>
    <n v="0"/>
    <n v="0"/>
    <n v="0"/>
    <n v="0"/>
    <n v="687333.27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1"/>
    <x v="1"/>
  </r>
  <r>
    <s v="Design"/>
    <n v="612162"/>
    <s v=""/>
    <s v="PITTSFIELD- BRIDGE REPLACEMENT, P-10-039, WAHCONAH STREET OVER WEST BRANCH HOUSATONIC"/>
    <s v="1"/>
    <s v="NGB, STIP"/>
    <s v=" "/>
    <x v="0"/>
    <x v="0"/>
    <s v="PITTSFIELD"/>
    <s v="Berkshire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FEDERAL AID"/>
    <s v="FA - Other Federal Aid"/>
    <s v="FA"/>
    <n v="0.8"/>
    <n v="0"/>
    <n v="0"/>
    <n v="231000"/>
    <n v="0"/>
    <n v="231000"/>
    <n v="0"/>
    <n v="0"/>
    <n v="0"/>
    <n v="0"/>
    <n v="120521.73910000001"/>
    <n v="110478.26089999999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9"/>
    <x v="0"/>
  </r>
  <r>
    <s v="Design"/>
    <n v="612162"/>
    <s v=""/>
    <s v="PITTSFIELD- BRIDGE REPLACEMENT, P-10-039, WAHCONAH STREET OVER WEST BRANCH HOUSATONIC"/>
    <s v="1"/>
    <s v="NGB, STIP"/>
    <s v=" "/>
    <x v="0"/>
    <x v="0"/>
    <s v="PITTSFIELD"/>
    <s v="Berkshire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9"/>
    <x v="1"/>
  </r>
  <r>
    <s v="Design"/>
    <n v="612162"/>
    <s v=""/>
    <s v="PITTSFIELD- BRIDGE REPLACEMENT, P-10-039, WAHCONAH STREET OVER WEST BRANCH HOUSATONIC"/>
    <s v="1"/>
    <s v="NGB, STIP"/>
    <s v=" "/>
    <x v="0"/>
    <x v="0"/>
    <s v="PITTSFIELD"/>
    <s v="Berkshire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NGB - FA(GANs)"/>
    <s v="FA - Next Generation Bridge GANs"/>
    <s v="FA"/>
    <n v="0.8"/>
    <n v="0"/>
    <n v="0"/>
    <n v="5653549.4400000004"/>
    <n v="0"/>
    <n v="5653549.4400000004"/>
    <n v="0"/>
    <n v="0"/>
    <n v="0"/>
    <n v="0"/>
    <n v="2949677.9687000001"/>
    <n v="2703871.4712999999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9"/>
    <x v="0"/>
  </r>
  <r>
    <s v="Construction"/>
    <n v="612163"/>
    <s v="117131"/>
    <s v="SHARON- WALPOLE- BRIDGE PRESERVATION ALONG THE I-95 CORRIDOR"/>
    <s v="5"/>
    <s v="BDBA, NFA MT"/>
    <s v=" "/>
    <x v="1"/>
    <x v="0"/>
    <s v="SHARON - WALPOLE"/>
    <s v="Boston Region"/>
    <x v="14"/>
    <s v=""/>
    <s v="Active"/>
    <s v=""/>
    <d v="2022-01-08T00:00:00"/>
    <s v="2022"/>
    <n v="1"/>
    <d v="2022-04-01T00:00:00"/>
    <d v="2022-05-31T00:00:00"/>
    <d v="2024-03-31T00:00:00"/>
    <n v="730"/>
    <s v="100% STATE"/>
    <s v="NFA - Site Specific"/>
    <s v="NFA"/>
    <n v="0"/>
    <n v="2239220.27"/>
    <n v="1667977.84"/>
    <n v="4511209.88"/>
    <n v="4215405.18"/>
    <n v="4215405.18"/>
    <n v="4215405.18"/>
    <n v="6454625.4500000002"/>
    <n v="5883383.0199999996"/>
    <n v="0"/>
    <n v="0"/>
    <n v="0"/>
    <n v="0"/>
    <n v="0"/>
    <n v="295804.7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Design"/>
    <n v="612164"/>
    <s v=""/>
    <s v="MONTAGUE- BRIDGE REPLACEMENT, M-28-034, NORTH LEVERETT ROAD OVER SAWMILL RIVER"/>
    <s v="2"/>
    <s v="NGB, STIP"/>
    <s v=" "/>
    <x v="0"/>
    <x v="0"/>
    <s v="MONTAGUE"/>
    <s v="Franklin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FEDERAL AID"/>
    <s v="FA - Other Federal Aid"/>
    <s v="FA"/>
    <n v="0.8"/>
    <n v="0"/>
    <n v="0"/>
    <n v="254100"/>
    <n v="0"/>
    <n v="254100"/>
    <n v="0"/>
    <n v="0"/>
    <n v="0"/>
    <n v="0"/>
    <n v="132573.913"/>
    <n v="121526.087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Design"/>
    <n v="612164"/>
    <s v=""/>
    <s v="MONTAGUE- BRIDGE REPLACEMENT, M-28-034, NORTH LEVERETT ROAD OVER SAWMILL RIVER"/>
    <s v="2"/>
    <s v="NGB, STIP"/>
    <s v=" "/>
    <x v="0"/>
    <x v="0"/>
    <s v="MONTAGUE"/>
    <s v="Franklin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NGB - FA(GANs)"/>
    <s v="FA - Next Generation Bridge GANs"/>
    <s v="FA"/>
    <n v="0.8"/>
    <n v="0"/>
    <n v="0"/>
    <n v="6324151.6799999997"/>
    <n v="0"/>
    <n v="6324151.6799999997"/>
    <n v="0"/>
    <n v="0"/>
    <n v="0"/>
    <n v="0"/>
    <n v="3299557.3983"/>
    <n v="3024594.2817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Construction"/>
    <n v="612165"/>
    <s v="116952"/>
    <s v="DISTRICT 5- CORRIDOR SIGN REPLACEMENT ON ROUTES 3A, 6, 6A AND 28"/>
    <s v="5"/>
    <s v="BDBA, NFA MT"/>
    <s v=" "/>
    <x v="1"/>
    <x v="0"/>
    <s v="TAUNTON"/>
    <s v="Southeastern Mass"/>
    <x v="38"/>
    <s v="Signs &amp; Lighting"/>
    <s v="Active"/>
    <s v=""/>
    <d v="2021-12-11T00:00:00"/>
    <s v="2022"/>
    <n v="1"/>
    <d v="2022-02-09T00:00:00"/>
    <d v="2022-04-10T00:00:00"/>
    <d v="2024-02-09T00:00:00"/>
    <n v="730"/>
    <s v="100% STATE"/>
    <s v="NFA - Open Ended"/>
    <s v="NFA"/>
    <n v="0"/>
    <n v="433463.7"/>
    <n v="145455.48000000001"/>
    <n v="85451.5"/>
    <n v="0"/>
    <n v="85451.5"/>
    <n v="85451.5"/>
    <n v="518915.2"/>
    <n v="230906.9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2"/>
    <x v="1"/>
  </r>
  <r>
    <s v="Construction"/>
    <n v="612166"/>
    <s v="118826"/>
    <s v="DISTRICT 5- SCHEDULED AND EMERGENCY PAVEMENT REPAIRS AND IMPROVEMENTS AT VARIOUS LOCATIONS (AREAS A,B &amp; C)"/>
    <s v="5"/>
    <s v="BDBA, NFA MT, SC"/>
    <s v=" "/>
    <x v="1"/>
    <x v="0"/>
    <s v="DISTRICT5"/>
    <s v="[District 5]"/>
    <x v="18"/>
    <s v="Roadway Resurfacing"/>
    <s v="Active"/>
    <s v=""/>
    <d v="2022-07-02T00:00:00"/>
    <s v="2022"/>
    <n v="1"/>
    <d v="2022-09-09T00:00:00"/>
    <d v="2022-11-08T00:00:00"/>
    <d v="2024-09-08T00:00:00"/>
    <n v="730"/>
    <s v="100% STATE"/>
    <s v="NFA - Open Ended"/>
    <s v="NFA"/>
    <n v="0"/>
    <n v="4119521.33"/>
    <n v="1379418.14"/>
    <n v="815190.67"/>
    <n v="1196366.9711"/>
    <n v="1196366.9711"/>
    <n v="1192496.5179999999"/>
    <n v="5312017.8480000002"/>
    <n v="2571914.6579999998"/>
    <n v="3870.4531000000002"/>
    <n v="0"/>
    <n v="0"/>
    <n v="0"/>
    <n v="0"/>
    <n v="-381176.30109999998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166"/>
    <s v="118826"/>
    <s v="DISTRICT 5- SCHEDULED AND EMERGENCY PAVEMENT REPAIRS AND IMPROVEMENTS AT VARIOUS LOCATIONS (AREAS A,B &amp; C)"/>
    <s v="5"/>
    <s v="BDBA, NFA MT, SC"/>
    <s v=" "/>
    <x v="1"/>
    <x v="0"/>
    <s v="DISTRICT5"/>
    <s v="[District 5]"/>
    <x v="18"/>
    <s v="Roadway Resurfacing"/>
    <s v="Active"/>
    <s v=""/>
    <d v="2022-07-02T00:00:00"/>
    <s v="2022"/>
    <n v="1"/>
    <d v="2022-09-09T00:00:00"/>
    <d v="2022-11-08T00:00:00"/>
    <d v="2024-09-08T00:00:00"/>
    <n v="730"/>
    <s v="LOCAL AID"/>
    <s v="NFA - Local Aid - Municipal Pavement"/>
    <s v="LOCAL"/>
    <n v="0"/>
    <n v="4819347.5"/>
    <n v="2023927.64"/>
    <n v="390357"/>
    <n v="9133.0288999999993"/>
    <n v="9133.0288999999993"/>
    <n v="9103.482"/>
    <n v="4828450.9819999998"/>
    <n v="2033031.122"/>
    <n v="29.546900000000001"/>
    <n v="0"/>
    <n v="0"/>
    <n v="0"/>
    <n v="0"/>
    <n v="381223.97110000002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Design"/>
    <n v="612167"/>
    <s v=""/>
    <s v="SPRINGFIELD- BRIDGE REPLACEMENT, S-24-017, ST. JAMES AVENUE OVER CSX &amp; S-24-071, ST. JAMES AVENUE OVER I-291 "/>
    <s v="2"/>
    <s v="NGB, STIP"/>
    <s v=" "/>
    <x v="0"/>
    <x v="0"/>
    <s v="SPRINGFIELD"/>
    <s v="Pioneer Valley"/>
    <x v="1"/>
    <s v="Bridge Repair &amp; Replacement"/>
    <s v="Design"/>
    <s v="PRCApprove"/>
    <d v="2027-04-03T00:00:00"/>
    <s v="2027"/>
    <n v="0"/>
    <d v="2027-08-31T00:00:00"/>
    <d v="2027-10-30T00:00:00"/>
    <d v="2030-08-30T00:00:00"/>
    <n v="1095"/>
    <s v="NGB - FA(GANs)"/>
    <s v="FA - Next Generation Bridge GANs"/>
    <s v="FA"/>
    <n v="0.8"/>
    <n v="0"/>
    <n v="0"/>
    <n v="72203636.736000001"/>
    <n v="0"/>
    <n v="43322182.041599996"/>
    <n v="0"/>
    <n v="0"/>
    <n v="0"/>
    <n v="0"/>
    <n v="0"/>
    <n v="0"/>
    <n v="18566649.446400002"/>
    <n v="24755532.595199998"/>
    <n v="28881454.694400001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0"/>
  </r>
  <r>
    <s v="Design"/>
    <n v="612168"/>
    <s v=""/>
    <s v="PITTSFIELD- BRIDGE REPLACEMENT, P-10-040, PONTOOSUC AVE OVER WEST BRANCH HOUSATONIC"/>
    <s v="1"/>
    <s v="NGB, STIP"/>
    <s v=" "/>
    <x v="0"/>
    <x v="0"/>
    <s v="PITTSFIELD"/>
    <s v="Berkshire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FEDERAL AID"/>
    <s v="FA - Other Federal Aid"/>
    <s v="FA"/>
    <n v="0.8"/>
    <n v="0"/>
    <n v="0"/>
    <n v="109340"/>
    <n v="0"/>
    <n v="109340"/>
    <n v="0"/>
    <n v="0"/>
    <n v="0"/>
    <n v="0"/>
    <n v="57046.9565"/>
    <n v="52293.043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12168"/>
    <s v=""/>
    <s v="PITTSFIELD- BRIDGE REPLACEMENT, P-10-040, PONTOOSUC AVE OVER WEST BRANCH HOUSATONIC"/>
    <s v="1"/>
    <s v="NGB, STIP"/>
    <s v=" "/>
    <x v="0"/>
    <x v="0"/>
    <s v="PITTSFIELD"/>
    <s v="Berkshire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NGB - FA(GANs)"/>
    <s v="FA - Next Generation Bridge GANs"/>
    <s v="FA"/>
    <n v="0.8"/>
    <n v="0"/>
    <n v="0"/>
    <n v="2728978.56"/>
    <n v="0"/>
    <n v="2728978.56"/>
    <n v="0"/>
    <n v="0"/>
    <n v="0"/>
    <n v="0"/>
    <n v="1423814.9009"/>
    <n v="1305163.659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Construction"/>
    <n v="612171"/>
    <s v="116718"/>
    <s v="DISTRICT 3- SCHEDULED AND EMERGENCY BRIDGE DECK AND JOINT REPAIRS AT VARIOUS LOCATIONS ON I-90"/>
    <s v="3"/>
    <s v="BDBA, NFA MT"/>
    <s v=" "/>
    <x v="1"/>
    <x v="0"/>
    <s v="DISTRICT3"/>
    <s v="[District 3]"/>
    <x v="30"/>
    <s v=""/>
    <s v="Active"/>
    <s v=""/>
    <d v="2021-11-06T00:00:00"/>
    <s v="2022"/>
    <n v="1"/>
    <d v="2022-01-12T00:00:00"/>
    <d v="2022-03-13T00:00:00"/>
    <d v="2024-01-02T00:00:00"/>
    <n v="720"/>
    <s v="TURNPIKE WT"/>
    <s v="Tolls - Western Turnpike (WT) - Open Ended"/>
    <s v="NFA"/>
    <n v="0"/>
    <n v="1392320.34"/>
    <n v="86878.54"/>
    <n v="6804.66"/>
    <n v="0"/>
    <n v="6804.66"/>
    <n v="6804.66"/>
    <n v="1399125"/>
    <n v="93683.19999999999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2173"/>
    <s v=""/>
    <s v="BELLINGHAM- BRIDGE REPLACEMENT, B-06-022, MAPLE STREET OVER I-495"/>
    <s v="3"/>
    <s v="NGB, STIP"/>
    <s v=" "/>
    <x v="0"/>
    <x v="0"/>
    <s v="BELLINGHAM"/>
    <s v="Boston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FEDERAL AID"/>
    <s v="FA - Other Federal Aid"/>
    <s v="FA"/>
    <n v="0.8"/>
    <n v="0"/>
    <n v="0"/>
    <n v="580580"/>
    <n v="0"/>
    <n v="580580"/>
    <n v="0"/>
    <n v="0"/>
    <n v="0"/>
    <n v="0"/>
    <n v="302911.30430000002"/>
    <n v="277668.69569999998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12173"/>
    <s v=""/>
    <s v="BELLINGHAM- BRIDGE REPLACEMENT, B-06-022, MAPLE STREET OVER I-495"/>
    <s v="3"/>
    <s v="NGB, STIP"/>
    <s v=" "/>
    <x v="0"/>
    <x v="0"/>
    <s v="BELLINGHAM"/>
    <s v="Boston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1"/>
  </r>
  <r>
    <s v="Design"/>
    <n v="612173"/>
    <s v=""/>
    <s v="BELLINGHAM- BRIDGE REPLACEMENT, B-06-022, MAPLE STREET OVER I-495"/>
    <s v="3"/>
    <s v="NGB, STIP"/>
    <s v=" "/>
    <x v="0"/>
    <x v="0"/>
    <s v="BELLINGHAM"/>
    <s v="Boston Region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NGB - FA(GANs)"/>
    <s v="FA - Next Generation Bridge GANs"/>
    <s v="FA"/>
    <n v="0.8"/>
    <n v="0"/>
    <n v="0"/>
    <n v="14513415.84"/>
    <n v="0"/>
    <n v="14513415.84"/>
    <n v="0"/>
    <n v="0"/>
    <n v="0"/>
    <n v="0"/>
    <n v="7572216.96"/>
    <n v="6941198.8799999999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12175"/>
    <s v=""/>
    <s v="RUSSELL- BRIDGE REPLACEMENT, R-13-004, BLANDFORD STAGE RD OVER STAGE BROOK"/>
    <s v="1"/>
    <s v="NGB, STIP"/>
    <s v=" "/>
    <x v="0"/>
    <x v="0"/>
    <s v="RUSSELL"/>
    <s v="Pioneer Valley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FEDERAL AID"/>
    <s v="FA - Other Federal Aid"/>
    <s v="FA"/>
    <n v="0.8"/>
    <n v="0"/>
    <n v="0"/>
    <n v="83776"/>
    <n v="0"/>
    <n v="83776"/>
    <n v="0"/>
    <n v="0"/>
    <n v="0"/>
    <n v="0"/>
    <n v="43709.217400000001"/>
    <n v="40066.782599999999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Design"/>
    <n v="612175"/>
    <s v=""/>
    <s v="RUSSELL- BRIDGE REPLACEMENT, R-13-004, BLANDFORD STAGE RD OVER STAGE BROOK"/>
    <s v="1"/>
    <s v="NGB, STIP"/>
    <s v=" "/>
    <x v="0"/>
    <x v="0"/>
    <s v="RUSSELL"/>
    <s v="Pioneer Valley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100% STATE"/>
    <s v="NFA - Site Specific"/>
    <s v="NFA"/>
    <n v="0"/>
    <n v="0"/>
    <n v="0"/>
    <n v="9000"/>
    <n v="0"/>
    <n v="9000"/>
    <n v="0"/>
    <n v="0"/>
    <n v="0"/>
    <n v="0"/>
    <n v="4695.6522000000004"/>
    <n v="4304.3477999999996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1"/>
  </r>
  <r>
    <s v="Design"/>
    <n v="612175"/>
    <s v=""/>
    <s v="RUSSELL- BRIDGE REPLACEMENT, R-13-004, BLANDFORD STAGE RD OVER STAGE BROOK"/>
    <s v="1"/>
    <s v="NGB, STIP"/>
    <s v=" "/>
    <x v="0"/>
    <x v="0"/>
    <s v="RUSSELL"/>
    <s v="Pioneer Valley"/>
    <x v="1"/>
    <s v="Bridge Repair &amp; Replacement"/>
    <s v="Design"/>
    <s v="PRCApprove"/>
    <d v="2024-12-28T00:00:00"/>
    <s v="2025"/>
    <n v="0"/>
    <d v="2025-05-27T00:00:00"/>
    <d v="2025-07-26T00:00:00"/>
    <d v="2027-05-26T00:00:00"/>
    <n v="729"/>
    <s v="NGB - FA(GANs)"/>
    <s v="FA - Next Generation Bridge GANs"/>
    <s v="FA"/>
    <n v="0.8"/>
    <n v="0"/>
    <n v="0"/>
    <n v="2115400"/>
    <n v="0"/>
    <n v="2115400"/>
    <n v="0"/>
    <n v="0"/>
    <n v="0"/>
    <n v="0"/>
    <n v="1103686.9565000001"/>
    <n v="1011713.0435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3"/>
    <x v="0"/>
  </r>
  <r>
    <s v="Design"/>
    <n v="612176"/>
    <s v=""/>
    <s v="HUNTINGTON- BRIDGE REPLACEMENT, H-27-008, ST 112 WORTHINGTON ROAD OVER WATER POND BROOK"/>
    <s v="1"/>
    <s v="NGB, STIP"/>
    <s v=" "/>
    <x v="0"/>
    <x v="0"/>
    <s v="HUNTINGTON"/>
    <s v="Pioneer Valley"/>
    <x v="1"/>
    <s v="Bridge Repair &amp; Replacement"/>
    <s v="Design"/>
    <s v="25C"/>
    <d v="2025-04-05T00:00:00"/>
    <s v="2025"/>
    <n v="0"/>
    <d v="2025-09-02T00:00:00"/>
    <d v="2025-11-01T00:00:00"/>
    <d v="2028-05-29T00:00:00"/>
    <n v="1000"/>
    <s v="100% STATE"/>
    <s v="NFA - Site Specific"/>
    <s v="NFA"/>
    <n v="0"/>
    <n v="0"/>
    <n v="0"/>
    <n v="104400"/>
    <n v="0"/>
    <n v="104400"/>
    <n v="0"/>
    <n v="0"/>
    <n v="0"/>
    <n v="0"/>
    <n v="26941.9355"/>
    <n v="40412.903200000001"/>
    <n v="37045.1613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12176"/>
    <s v=""/>
    <s v="HUNTINGTON- BRIDGE REPLACEMENT, H-27-008, ST 112 WORTHINGTON ROAD OVER WATER POND BROOK"/>
    <s v="1"/>
    <s v="NGB, STIP"/>
    <s v=" "/>
    <x v="0"/>
    <x v="0"/>
    <s v="HUNTINGTON"/>
    <s v="Pioneer Valley"/>
    <x v="1"/>
    <s v="Bridge Repair &amp; Replacement"/>
    <s v="Design"/>
    <s v="25C"/>
    <d v="2025-04-05T00:00:00"/>
    <s v="2025"/>
    <n v="0"/>
    <d v="2025-09-02T00:00:00"/>
    <d v="2025-11-01T00:00:00"/>
    <d v="2028-05-29T00:00:00"/>
    <n v="1000"/>
    <s v="NGB - 100% STATE"/>
    <s v="NFA - Next Generation Bridge"/>
    <s v="NFA"/>
    <n v="0"/>
    <n v="0"/>
    <n v="0"/>
    <n v="1550933.74"/>
    <n v="0"/>
    <n v="1550933.74"/>
    <n v="0"/>
    <n v="0"/>
    <n v="0"/>
    <n v="0"/>
    <n v="400240.96519999998"/>
    <n v="600361.44770000002"/>
    <n v="550331.32709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12177"/>
    <s v=""/>
    <s v="LANESBOROUGH- BRIDGE SUPERSTRUCTURE REPLACEMENT, L-03-015, US 7 WILLIAMSTOWN ROAD OVER BRODIE MOUNTAIN BROOK"/>
    <s v="1"/>
    <s v="NGB, STIP"/>
    <s v=" "/>
    <x v="0"/>
    <x v="0"/>
    <s v="LANESBOROUGH"/>
    <s v="Berkshire Region"/>
    <x v="1"/>
    <s v="Bridge Repair &amp; Replacement"/>
    <s v="Design"/>
    <s v="PRCApprove"/>
    <d v="2025-01-04T00:00:00"/>
    <s v="2025"/>
    <n v="0"/>
    <d v="2025-06-03T00:00:00"/>
    <d v="2025-08-02T00:00:00"/>
    <d v="2027-06-02T00:00:00"/>
    <n v="729"/>
    <s v="FEDERAL AID"/>
    <s v="FA - Other Federal Aid"/>
    <s v="FA"/>
    <n v="0.8"/>
    <n v="0"/>
    <n v="0"/>
    <n v="81620"/>
    <n v="0"/>
    <n v="81620"/>
    <n v="0"/>
    <n v="0"/>
    <n v="0"/>
    <n v="0"/>
    <n v="39035.652199999997"/>
    <n v="42584.347800000003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12177"/>
    <s v=""/>
    <s v="LANESBOROUGH- BRIDGE SUPERSTRUCTURE REPLACEMENT, L-03-015, US 7 WILLIAMSTOWN ROAD OVER BRODIE MOUNTAIN BROOK"/>
    <s v="1"/>
    <s v="NGB, STIP"/>
    <s v=" "/>
    <x v="0"/>
    <x v="0"/>
    <s v="LANESBOROUGH"/>
    <s v="Berkshire Region"/>
    <x v="1"/>
    <s v="Bridge Repair &amp; Replacement"/>
    <s v="Design"/>
    <s v="PRCApprove"/>
    <d v="2025-01-04T00:00:00"/>
    <s v="2025"/>
    <n v="0"/>
    <d v="2025-06-03T00:00:00"/>
    <d v="2025-08-02T00:00:00"/>
    <d v="2027-06-02T00:00:00"/>
    <n v="729"/>
    <s v="NGB - FA(GANs)"/>
    <s v="FA - Next Generation Bridge GANs"/>
    <s v="FA"/>
    <n v="0.8"/>
    <n v="0"/>
    <n v="0"/>
    <n v="2035091.52"/>
    <n v="0"/>
    <n v="2035091.52"/>
    <n v="0"/>
    <n v="0"/>
    <n v="0"/>
    <n v="0"/>
    <n v="973304.64"/>
    <n v="1061786.8799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12178"/>
    <s v=""/>
    <s v="NATICK- BRIDGE REPLACEMENT, N-03-010, SPEEN STREET OVER RR MBTA/CSX"/>
    <s v="3"/>
    <s v="NGB, STIP"/>
    <s v=" "/>
    <x v="0"/>
    <x v="0"/>
    <s v="NATICK"/>
    <s v="Boston Region"/>
    <x v="1"/>
    <s v="Bridge Repair &amp; Replacement"/>
    <s v="Design"/>
    <s v="PRCApprove"/>
    <d v="2025-04-05T00:00:00"/>
    <s v="2025"/>
    <n v="0"/>
    <d v="2025-09-02T00:00:00"/>
    <d v="2025-11-01T00:00:00"/>
    <d v="2027-09-01T00:00:00"/>
    <n v="729"/>
    <s v="FEDERAL AID"/>
    <s v="FA - Other Federal Aid"/>
    <s v="FA"/>
    <n v="0.8"/>
    <n v="0"/>
    <n v="0"/>
    <n v="276892"/>
    <n v="0"/>
    <n v="276892"/>
    <n v="0"/>
    <n v="0"/>
    <n v="0"/>
    <n v="0"/>
    <n v="96310.260899999994"/>
    <n v="144465.39129999999"/>
    <n v="36116.347800000003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12178"/>
    <s v=""/>
    <s v="NATICK- BRIDGE REPLACEMENT, N-03-010, SPEEN STREET OVER RR MBTA/CSX"/>
    <s v="3"/>
    <s v="NGB, STIP"/>
    <s v=" "/>
    <x v="0"/>
    <x v="0"/>
    <s v="NATICK"/>
    <s v="Boston Region"/>
    <x v="1"/>
    <s v="Bridge Repair &amp; Replacement"/>
    <s v="Design"/>
    <s v="PRCApprove"/>
    <d v="2025-04-05T00:00:00"/>
    <s v="2025"/>
    <n v="0"/>
    <d v="2025-09-02T00:00:00"/>
    <d v="2025-11-01T00:00:00"/>
    <d v="2027-09-01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1"/>
  </r>
  <r>
    <s v="Design"/>
    <n v="612178"/>
    <s v=""/>
    <s v="NATICK- BRIDGE REPLACEMENT, N-03-010, SPEEN STREET OVER RR MBTA/CSX"/>
    <s v="3"/>
    <s v="NGB, STIP"/>
    <s v=" "/>
    <x v="0"/>
    <x v="0"/>
    <s v="NATICK"/>
    <s v="Boston Region"/>
    <x v="1"/>
    <s v="Bridge Repair &amp; Replacement"/>
    <s v="Design"/>
    <s v="PRCApprove"/>
    <d v="2025-04-05T00:00:00"/>
    <s v="2025"/>
    <n v="0"/>
    <d v="2025-09-02T00:00:00"/>
    <d v="2025-11-01T00:00:00"/>
    <d v="2027-09-01T00:00:00"/>
    <n v="729"/>
    <s v="NGB - FA(GANs)"/>
    <s v="FA - Next Generation Bridge GANs"/>
    <s v="FA"/>
    <n v="0.8"/>
    <n v="0"/>
    <n v="0"/>
    <n v="6895361.0880000005"/>
    <n v="0"/>
    <n v="6895361.0880000005"/>
    <n v="0"/>
    <n v="0"/>
    <n v="0"/>
    <n v="0"/>
    <n v="2398386.4654000001"/>
    <n v="3597579.6981000002"/>
    <n v="899394.92449999996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12179"/>
    <s v=""/>
    <s v="COLRAIN- BRIDGE REPLACEMENT, C-18-033, ADAMSVILLE ROAD OVER VINCENT BROOK"/>
    <s v="1"/>
    <s v="NGB, STIP"/>
    <s v=" "/>
    <x v="0"/>
    <x v="0"/>
    <s v="COLRAIN"/>
    <s v="Franklin Region"/>
    <x v="1"/>
    <s v="Bridge Repair &amp; Replacement"/>
    <s v="Design"/>
    <s v="PRCApprove"/>
    <d v="2027-04-03T00:00:00"/>
    <s v="2027"/>
    <n v="0"/>
    <d v="2027-08-31T00:00:00"/>
    <d v="2027-10-30T00:00:00"/>
    <d v="2029-08-29T00:00:00"/>
    <n v="729"/>
    <s v="NGB - FA(GANs)"/>
    <s v="FA - Next Generation Bridge GANs"/>
    <s v="FA"/>
    <n v="0.8"/>
    <n v="0"/>
    <n v="0"/>
    <n v="3453069.3119999999"/>
    <n v="0"/>
    <n v="3152802.4153"/>
    <n v="0"/>
    <n v="0"/>
    <n v="0"/>
    <n v="0"/>
    <n v="0"/>
    <n v="0"/>
    <n v="1351201.0351"/>
    <n v="1801601.3802"/>
    <n v="300266.89669999998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5"/>
    <x v="0"/>
  </r>
  <r>
    <s v="Construction"/>
    <n v="612180"/>
    <s v="118450"/>
    <s v="DISTRICT 1- DISTRICT 2- SYSTEMIC TRAFFIC SIGNAL SAFETY IMPROVEMENTS AT VARIOUS STATE HIGHWAY LOCATIONS"/>
    <s v="1"/>
    <s v="BDBA, STIP"/>
    <s v=" "/>
    <x v="0"/>
    <x v="0"/>
    <s v="DISTRICT1 - DISTRICT2"/>
    <s v="[District 2]"/>
    <x v="11"/>
    <s v="Intersection &amp; Safety"/>
    <s v="Active"/>
    <s v=""/>
    <d v="2022-05-28T00:00:00"/>
    <s v="2022"/>
    <n v="1"/>
    <d v="2022-07-22T00:00:00"/>
    <d v="2022-09-20T00:00:00"/>
    <d v="2024-03-01T00:00:00"/>
    <n v="588"/>
    <s v="100% STATE"/>
    <s v="NFA - Open Ended"/>
    <s v="NFA"/>
    <n v="0"/>
    <n v="187"/>
    <n v="0"/>
    <n v="46325"/>
    <n v="0"/>
    <n v="46325"/>
    <n v="46325"/>
    <n v="46512"/>
    <n v="4632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0"/>
    <x v="1"/>
  </r>
  <r>
    <s v="Construction"/>
    <n v="612180"/>
    <s v="118450"/>
    <s v="DISTRICT 1- DISTRICT 2- SYSTEMIC TRAFFIC SIGNAL SAFETY IMPROVEMENTS AT VARIOUS STATE HIGHWAY LOCATIONS"/>
    <s v="1"/>
    <s v="BDBA, STIP"/>
    <s v=" "/>
    <x v="0"/>
    <x v="0"/>
    <s v="DISTRICT1 - DISTRICT2"/>
    <s v="[District 2]"/>
    <x v="11"/>
    <s v="Intersection &amp; Safety"/>
    <s v="Active"/>
    <s v=""/>
    <d v="2022-05-28T00:00:00"/>
    <s v="2022"/>
    <n v="1"/>
    <d v="2022-07-22T00:00:00"/>
    <d v="2022-09-20T00:00:00"/>
    <d v="2024-03-01T00:00:00"/>
    <n v="588"/>
    <s v="FEDERAL AID"/>
    <s v="FA - Surface Trans. Block Grant (STBG)"/>
    <s v="STBG"/>
    <n v="0.8"/>
    <n v="3248086.96"/>
    <n v="1473356.78"/>
    <n v="491161.84"/>
    <n v="0"/>
    <n v="491161.84"/>
    <n v="491161.84"/>
    <n v="3739248.8"/>
    <n v="1964518.6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0"/>
    <x v="0"/>
  </r>
  <r>
    <s v="Design"/>
    <n v="612181"/>
    <s v=""/>
    <s v="CHARLTON- BRIDGE REPLACEMENT, C-06-019, US 20 STURBRIDGE ROAD OVER CADY BROOK"/>
    <s v="3"/>
    <s v="STIP"/>
    <s v=" "/>
    <x v="0"/>
    <x v="0"/>
    <s v="CHARLTON"/>
    <s v="Central Mass"/>
    <x v="1"/>
    <s v="Bridge Repair &amp; Replacement"/>
    <s v="Design"/>
    <s v="PRCApprove"/>
    <d v="2026-02-28T00:00:00"/>
    <s v="2026"/>
    <n v="0"/>
    <d v="2026-07-28T00:00:00"/>
    <d v="2026-09-26T00:00:00"/>
    <d v="2028-07-26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12181"/>
    <s v=""/>
    <s v="CHARLTON- BRIDGE REPLACEMENT, C-06-019, US 20 STURBRIDGE ROAD OVER CADY BROOK"/>
    <s v="3"/>
    <s v="STIP"/>
    <s v=" "/>
    <x v="0"/>
    <x v="0"/>
    <s v="CHARLTON"/>
    <s v="Central Mass"/>
    <x v="1"/>
    <s v="Bridge Repair &amp; Replacement"/>
    <s v="Design"/>
    <s v="PRCApprove"/>
    <d v="2026-02-28T00:00:00"/>
    <s v="2026"/>
    <n v="0"/>
    <d v="2026-07-28T00:00:00"/>
    <d v="2026-09-26T00:00:00"/>
    <d v="2028-07-26T00:00:00"/>
    <n v="729"/>
    <s v="FEDERAL AID"/>
    <s v="FA - Ntl. Hwy Perform. Prgm (NHPP) - On-System Bridge"/>
    <s v="NHPP"/>
    <n v="0.8"/>
    <n v="0"/>
    <n v="0"/>
    <n v="4316004"/>
    <n v="0"/>
    <n v="4316004"/>
    <n v="0"/>
    <n v="0"/>
    <n v="0"/>
    <n v="0"/>
    <n v="0"/>
    <n v="1876523.4783000001"/>
    <n v="2251828.1738999998"/>
    <n v="187652.3477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Design"/>
    <n v="612182"/>
    <s v=""/>
    <s v="NEWTON- BRIDGE REPLACEMENT, N-12-040, BOYLSTON STREET OVER GREEN LINE D"/>
    <s v="6"/>
    <s v="NGB, PODI, STIP"/>
    <s v=" "/>
    <x v="0"/>
    <x v="0"/>
    <s v="NEWTON"/>
    <s v="Boston Region"/>
    <x v="1"/>
    <s v="Bridge Repair &amp; Replacement"/>
    <s v="Design"/>
    <s v="PRCApprove"/>
    <d v="2025-01-04T00:00:00"/>
    <s v="2025"/>
    <n v="0"/>
    <d v="2025-06-03T00:00:00"/>
    <d v="2025-08-02T00:00:00"/>
    <d v="2027-06-02T00:00:00"/>
    <n v="729"/>
    <s v="FEDERAL AID"/>
    <s v="FA - Other Federal Aid"/>
    <s v="FA"/>
    <n v="0.8"/>
    <n v="0"/>
    <n v="0"/>
    <n v="616000"/>
    <n v="0"/>
    <n v="616000"/>
    <n v="0"/>
    <n v="0"/>
    <n v="0"/>
    <n v="0"/>
    <n v="294608.69569999998"/>
    <n v="321391.30430000002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12182"/>
    <s v=""/>
    <s v="NEWTON- BRIDGE REPLACEMENT, N-12-040, BOYLSTON STREET OVER GREEN LINE D"/>
    <s v="6"/>
    <s v="NGB, PODI, STIP"/>
    <s v=" "/>
    <x v="0"/>
    <x v="0"/>
    <s v="NEWTON"/>
    <s v="Boston Region"/>
    <x v="1"/>
    <s v="Bridge Repair &amp; Replacement"/>
    <s v="Design"/>
    <s v="PRCApprove"/>
    <d v="2025-01-04T00:00:00"/>
    <s v="2025"/>
    <n v="0"/>
    <d v="2025-06-03T00:00:00"/>
    <d v="2025-08-02T00:00:00"/>
    <d v="2027-06-02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1"/>
  </r>
  <r>
    <s v="Design"/>
    <n v="612182"/>
    <s v=""/>
    <s v="NEWTON- BRIDGE REPLACEMENT, N-12-040, BOYLSTON STREET OVER GREEN LINE D"/>
    <s v="6"/>
    <s v="NGB, PODI, STIP"/>
    <s v=" "/>
    <x v="0"/>
    <x v="0"/>
    <s v="NEWTON"/>
    <s v="Boston Region"/>
    <x v="1"/>
    <s v="Bridge Repair &amp; Replacement"/>
    <s v="Design"/>
    <s v="PRCApprove"/>
    <d v="2025-01-04T00:00:00"/>
    <s v="2025"/>
    <n v="0"/>
    <d v="2025-06-03T00:00:00"/>
    <d v="2025-08-02T00:00:00"/>
    <d v="2027-06-02T00:00:00"/>
    <n v="729"/>
    <s v="NGB - FA(GANs)"/>
    <s v="FA - Next Generation Bridge GANs"/>
    <s v="FA"/>
    <n v="0.8"/>
    <n v="0"/>
    <n v="0"/>
    <n v="15468092.640000001"/>
    <n v="0"/>
    <n v="15468092.640000001"/>
    <n v="0"/>
    <n v="0"/>
    <n v="0"/>
    <n v="0"/>
    <n v="7397783.4364999998"/>
    <n v="8070309.2034999998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12183"/>
    <s v=""/>
    <s v="GREAT BARRINGTON- BRIDGE REPLACEMENT, G-11-002, DIVISION STREET OVER HOUSATONIC RIVER"/>
    <s v="1"/>
    <s v="NGB, STIP"/>
    <s v=" "/>
    <x v="0"/>
    <x v="0"/>
    <s v="GREAT BARRINGTON"/>
    <s v="Berkshire Region"/>
    <x v="1"/>
    <s v="Bridge Repair &amp; Replacement"/>
    <s v="Design"/>
    <s v="PRCApprove"/>
    <d v="2025-08-09T00:00:00"/>
    <s v="2025"/>
    <n v="0"/>
    <d v="2026-01-06T00:00:00"/>
    <d v="2026-03-07T00:00:00"/>
    <d v="2028-01-05T00:00:00"/>
    <n v="729"/>
    <s v="FEDERAL AID"/>
    <s v="FA - Other Federal Aid"/>
    <s v="FA"/>
    <n v="0.8"/>
    <n v="0"/>
    <n v="0"/>
    <n v="661925"/>
    <n v="0"/>
    <n v="661925"/>
    <n v="0"/>
    <n v="0"/>
    <n v="0"/>
    <n v="0"/>
    <n v="115117.3913"/>
    <n v="345352.17389999999"/>
    <n v="201455.43479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12183"/>
    <s v=""/>
    <s v="GREAT BARRINGTON- BRIDGE REPLACEMENT, G-11-002, DIVISION STREET OVER HOUSATONIC RIVER"/>
    <s v="1"/>
    <s v="NGB, STIP"/>
    <s v=" "/>
    <x v="0"/>
    <x v="0"/>
    <s v="GREAT BARRINGTON"/>
    <s v="Berkshire Region"/>
    <x v="1"/>
    <s v="Bridge Repair &amp; Replacement"/>
    <s v="Design"/>
    <s v="PRCApprove"/>
    <d v="2025-08-09T00:00:00"/>
    <s v="2025"/>
    <n v="0"/>
    <d v="2026-01-06T00:00:00"/>
    <d v="2026-03-07T00:00:00"/>
    <d v="2028-01-05T00:00:00"/>
    <n v="729"/>
    <s v="NGB - FA(GANs)"/>
    <s v="FA - Next Generation Bridge GANs"/>
    <s v="FA"/>
    <n v="0.8"/>
    <n v="0"/>
    <n v="0"/>
    <n v="16493205.960000001"/>
    <n v="0"/>
    <n v="16493205.960000001"/>
    <n v="0"/>
    <n v="0"/>
    <n v="0"/>
    <n v="0"/>
    <n v="2868383.6452000001"/>
    <n v="8605150.9356999993"/>
    <n v="5019671.3790999996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9"/>
    <x v="0"/>
  </r>
  <r>
    <s v="Design"/>
    <n v="612184"/>
    <s v=""/>
    <s v="REVERE- BRIDGE REPLACEMENT, R-05-015, REVERE BEACH PARKWAY OVER BROADWAY"/>
    <s v="4"/>
    <s v="NGB, STIP"/>
    <s v=" "/>
    <x v="0"/>
    <x v="0"/>
    <s v="REVERE"/>
    <s v="Boston Region"/>
    <x v="1"/>
    <s v="Bridge Repair &amp; Replacement"/>
    <s v="Design"/>
    <s v="PRCApprove"/>
    <d v="2025-01-25T00:00:00"/>
    <s v="2025"/>
    <n v="0"/>
    <d v="2025-06-24T00:00:00"/>
    <d v="2025-08-23T00:00:00"/>
    <d v="2027-06-23T00:00:00"/>
    <n v="729"/>
    <s v="FEDERAL AID"/>
    <s v="FA - Other Federal Aid"/>
    <s v="FA"/>
    <n v="0.8"/>
    <n v="0"/>
    <n v="0"/>
    <n v="823900"/>
    <n v="0"/>
    <n v="823900"/>
    <n v="0"/>
    <n v="0"/>
    <n v="0"/>
    <n v="0"/>
    <n v="394039.13040000002"/>
    <n v="429860.86959999998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12184"/>
    <s v=""/>
    <s v="REVERE- BRIDGE REPLACEMENT, R-05-015, REVERE BEACH PARKWAY OVER BROADWAY"/>
    <s v="4"/>
    <s v="NGB, STIP"/>
    <s v=" "/>
    <x v="0"/>
    <x v="0"/>
    <s v="REVERE"/>
    <s v="Boston Region"/>
    <x v="1"/>
    <s v="Bridge Repair &amp; Replacement"/>
    <s v="Design"/>
    <s v="PRCApprove"/>
    <d v="2025-01-25T00:00:00"/>
    <s v="2025"/>
    <n v="0"/>
    <d v="2025-06-24T00:00:00"/>
    <d v="2025-08-23T00:00:00"/>
    <d v="2027-06-23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1"/>
  </r>
  <r>
    <s v="Design"/>
    <n v="612184"/>
    <s v=""/>
    <s v="REVERE- BRIDGE REPLACEMENT, R-05-015, REVERE BEACH PARKWAY OVER BROADWAY"/>
    <s v="4"/>
    <s v="NGB, STIP"/>
    <s v=" "/>
    <x v="0"/>
    <x v="0"/>
    <s v="REVERE"/>
    <s v="Boston Region"/>
    <x v="1"/>
    <s v="Bridge Repair &amp; Replacement"/>
    <s v="Design"/>
    <s v="PRCApprove"/>
    <d v="2025-01-25T00:00:00"/>
    <s v="2025"/>
    <n v="0"/>
    <d v="2025-06-24T00:00:00"/>
    <d v="2025-08-23T00:00:00"/>
    <d v="2027-06-23T00:00:00"/>
    <n v="729"/>
    <s v="NGB - FA(GANs)"/>
    <s v="FA - Next Generation Bridge GANs"/>
    <s v="FA"/>
    <n v="0.8"/>
    <n v="0"/>
    <n v="0"/>
    <n v="20618690.399999999"/>
    <n v="0"/>
    <n v="20618690.399999999"/>
    <n v="0"/>
    <n v="0"/>
    <n v="0"/>
    <n v="0"/>
    <n v="9861112.8000000007"/>
    <n v="10757577.6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"/>
    <x v="0"/>
  </r>
  <r>
    <s v="Design"/>
    <n v="612187"/>
    <s v=""/>
    <s v="CHICOPEE- BRIDGE PRESERVATION, C-13-038, I-391 OVER (ST 116) CHICOPEE STREET"/>
    <s v="2"/>
    <s v="NGB, PODI, STIP"/>
    <s v=" "/>
    <x v="0"/>
    <x v="0"/>
    <s v="CHICOPEE"/>
    <s v="Pioneer Valley"/>
    <x v="14"/>
    <s v=""/>
    <s v="Design"/>
    <s v="PRCApprove"/>
    <d v="2025-06-28T00:00:00"/>
    <s v="2025"/>
    <n v="0"/>
    <d v="2025-11-25T00:00:00"/>
    <d v="2026-01-24T00:00:00"/>
    <d v="2028-08-21T00:00:00"/>
    <n v="1000"/>
    <s v="FEDERAL AID"/>
    <s v="FA - Other Federal Aid"/>
    <s v="FA"/>
    <n v="0.8"/>
    <n v="0"/>
    <n v="0"/>
    <n v="1595000"/>
    <n v="0"/>
    <n v="1595000"/>
    <n v="0"/>
    <n v="0"/>
    <n v="0"/>
    <n v="0"/>
    <n v="299062.5"/>
    <n v="598125"/>
    <n v="598125"/>
    <n v="99687.5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Design"/>
    <n v="612187"/>
    <s v=""/>
    <s v="CHICOPEE- BRIDGE PRESERVATION, C-13-038, I-391 OVER (ST 116) CHICOPEE STREET"/>
    <s v="2"/>
    <s v="NGB, PODI, STIP"/>
    <s v=" "/>
    <x v="0"/>
    <x v="0"/>
    <s v="CHICOPEE"/>
    <s v="Pioneer Valley"/>
    <x v="14"/>
    <s v=""/>
    <s v="Design"/>
    <s v="PRCApprove"/>
    <d v="2025-06-28T00:00:00"/>
    <s v="2025"/>
    <n v="0"/>
    <d v="2025-11-25T00:00:00"/>
    <d v="2026-01-24T00:00:00"/>
    <d v="2028-08-21T00:00:00"/>
    <n v="1000"/>
    <s v="NGB - FA(GANs)"/>
    <s v="FA - Next Generation Bridge GANs"/>
    <s v="FA"/>
    <n v="0.8"/>
    <n v="0"/>
    <n v="0"/>
    <n v="40194000"/>
    <n v="0"/>
    <n v="40194000"/>
    <n v="0"/>
    <n v="0"/>
    <n v="0"/>
    <n v="0"/>
    <n v="7536375"/>
    <n v="15072750"/>
    <n v="15072750"/>
    <n v="2512125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Construction"/>
    <n v="612188"/>
    <s v="120085"/>
    <s v="RANDOLPH- SUPERSTRUCTURE REPLACEMENT, R-01-004, ROUTE 24 (NB &amp; SB) OVER CANTON STREET"/>
    <s v="6"/>
    <s v="STIP-AI"/>
    <s v=" "/>
    <x v="0"/>
    <x v="0"/>
    <s v="RANDOLPH"/>
    <s v="Boston Region"/>
    <x v="5"/>
    <s v="Bridge Repair &amp; Replacement"/>
    <s v="Active"/>
    <s v=""/>
    <d v="2022-08-27T00:00:00"/>
    <s v="2022"/>
    <n v="1"/>
    <d v="2022-11-14T00:00:00"/>
    <d v="2023-01-13T00:00:00"/>
    <d v="2024-09-24T00:00:00"/>
    <n v="680"/>
    <s v="100% STATE"/>
    <s v="NFA - Site Specific"/>
    <s v="NFA"/>
    <n v="0"/>
    <n v="565.32000000000005"/>
    <n v="565.32000000000005"/>
    <n v="248164.68"/>
    <n v="210695.4186"/>
    <n v="210695.4186"/>
    <n v="168922.323"/>
    <n v="169487.64300000001"/>
    <n v="169487.64300000001"/>
    <n v="41773.095600000001"/>
    <n v="0"/>
    <n v="0"/>
    <n v="0"/>
    <n v="0"/>
    <n v="37469.261400000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12188"/>
    <s v="120085"/>
    <s v="RANDOLPH- SUPERSTRUCTURE REPLACEMENT, R-01-004, ROUTE 24 (NB &amp; SB) OVER CANTON STREET"/>
    <s v="6"/>
    <s v="STIP-AI"/>
    <s v=" "/>
    <x v="0"/>
    <x v="0"/>
    <s v="RANDOLPH"/>
    <s v="Boston Region"/>
    <x v="5"/>
    <s v="Bridge Repair &amp; Replacement"/>
    <s v="Active"/>
    <s v=""/>
    <d v="2022-08-27T00:00:00"/>
    <s v="2022"/>
    <n v="1"/>
    <d v="2022-11-14T00:00:00"/>
    <d v="2023-01-13T00:00:00"/>
    <d v="2024-09-24T00:00:00"/>
    <n v="680"/>
    <s v="FEDERAL AID"/>
    <s v="FA - Ntl. Hwy Perform. Prgm (NHPP) - On-System Bridge"/>
    <s v="NHPP"/>
    <n v="0.8"/>
    <n v="3915321.82"/>
    <n v="3381722.25"/>
    <n v="12175297.57"/>
    <n v="10494024.611400001"/>
    <n v="10494024.611400001"/>
    <n v="8413448.3169999998"/>
    <n v="12328770.137"/>
    <n v="11795170.567"/>
    <n v="2080576.2944"/>
    <n v="0"/>
    <n v="0"/>
    <n v="0"/>
    <n v="0"/>
    <n v="1681272.9586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12190"/>
    <s v=""/>
    <s v="HOLDEN- BRIDGE REPLACEMENT, H-18-004, SALISBURY STREET OVER PW RAILROAD"/>
    <s v="3"/>
    <s v="NGB, STIP"/>
    <s v=" "/>
    <x v="0"/>
    <x v="0"/>
    <s v="HOLDEN"/>
    <s v="Central Mass"/>
    <x v="1"/>
    <s v="Bridge Repair &amp; Replacement"/>
    <s v="Design"/>
    <s v="25C"/>
    <d v="2025-01-25T00:00:00"/>
    <s v="2025"/>
    <n v="0"/>
    <d v="2025-06-24T00:00:00"/>
    <d v="2025-08-23T00:00:00"/>
    <d v="2026-12-16T00:00:00"/>
    <n v="540"/>
    <s v="100% STATE"/>
    <s v="NFA - Site Specific"/>
    <s v="NFA"/>
    <n v="0"/>
    <n v="0"/>
    <n v="0"/>
    <n v="47218"/>
    <n v="0"/>
    <n v="47218"/>
    <n v="0"/>
    <n v="0"/>
    <n v="0"/>
    <n v="0"/>
    <n v="30552.823499999999"/>
    <n v="16665.17650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12190"/>
    <s v=""/>
    <s v="HOLDEN- BRIDGE REPLACEMENT, H-18-004, SALISBURY STREET OVER PW RAILROAD"/>
    <s v="3"/>
    <s v="NGB, STIP"/>
    <s v=" "/>
    <x v="0"/>
    <x v="0"/>
    <s v="HOLDEN"/>
    <s v="Central Mass"/>
    <x v="1"/>
    <s v="Bridge Repair &amp; Replacement"/>
    <s v="Design"/>
    <s v="25C"/>
    <d v="2025-01-25T00:00:00"/>
    <s v="2025"/>
    <n v="0"/>
    <d v="2025-06-24T00:00:00"/>
    <d v="2025-08-23T00:00:00"/>
    <d v="2026-12-16T00:00:00"/>
    <n v="540"/>
    <s v="NGB - FA(GANs)"/>
    <s v="FA - Next Generation Bridge GANs"/>
    <s v="FA"/>
    <n v="0.8"/>
    <n v="0"/>
    <n v="0"/>
    <n v="7863118.9985999996"/>
    <n v="0"/>
    <n v="7863118.9985999996"/>
    <n v="0"/>
    <n v="0"/>
    <n v="0"/>
    <n v="0"/>
    <n v="5087900.5285"/>
    <n v="2775218.47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Design"/>
    <n v="612191"/>
    <s v=""/>
    <s v="AUBURN- BRIDGE REPLACEMENT, A-17-003, OXFORD STREET OVER KETTLE BROOK"/>
    <s v="3"/>
    <s v="NGB, STIP"/>
    <s v=" "/>
    <x v="0"/>
    <x v="0"/>
    <s v="AUBURN"/>
    <s v="Central Mass"/>
    <x v="1"/>
    <s v="Bridge Repair &amp; Replacement"/>
    <s v="Design"/>
    <s v="PRCApprove"/>
    <d v="2026-03-14T00:00:00"/>
    <s v="2026"/>
    <n v="0"/>
    <d v="2026-08-11T00:00:00"/>
    <d v="2026-10-10T00:00:00"/>
    <d v="2028-08-09T00:00:00"/>
    <n v="729"/>
    <s v="NGB - FA(GANs)"/>
    <s v="FA - Next Generation Bridge GANs"/>
    <s v="FA"/>
    <n v="0.8"/>
    <n v="0"/>
    <n v="0"/>
    <n v="20130000"/>
    <n v="0"/>
    <n v="20130000"/>
    <n v="0"/>
    <n v="0"/>
    <n v="0"/>
    <n v="0"/>
    <n v="0"/>
    <n v="7876956.5217000004"/>
    <n v="10502608.695699999"/>
    <n v="1750434.7826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0"/>
  </r>
  <r>
    <s v="Design"/>
    <n v="612192"/>
    <s v=""/>
    <s v="AUBURN- BRIDGE REPLACEMENT, A-17-038, US 20 (WB) WASHINGTON STREET OVER I-395"/>
    <s v="3"/>
    <s v="NGB, STIP"/>
    <s v=" "/>
    <x v="0"/>
    <x v="0"/>
    <s v="AUBURN"/>
    <s v="Central Mass"/>
    <x v="1"/>
    <s v="Bridge Repair &amp; Replacement"/>
    <s v="Design"/>
    <s v="PRCApprove"/>
    <d v="2025-01-25T00:00:00"/>
    <s v="2025"/>
    <n v="0"/>
    <d v="2025-06-24T00:00:00"/>
    <d v="2025-08-23T00:00:00"/>
    <d v="2027-06-23T00:00:00"/>
    <n v="729"/>
    <s v="FEDERAL AID"/>
    <s v="FA - Other Federal Aid"/>
    <s v="FA"/>
    <n v="0.8"/>
    <n v="0"/>
    <n v="0"/>
    <n v="551320"/>
    <n v="0"/>
    <n v="551320"/>
    <n v="0"/>
    <n v="0"/>
    <n v="0"/>
    <n v="0"/>
    <n v="263674.78259999998"/>
    <n v="287645.21740000002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7"/>
    <x v="0"/>
  </r>
  <r>
    <s v="Design"/>
    <n v="612192"/>
    <s v=""/>
    <s v="AUBURN- BRIDGE REPLACEMENT, A-17-038, US 20 (WB) WASHINGTON STREET OVER I-395"/>
    <s v="3"/>
    <s v="NGB, STIP"/>
    <s v=" "/>
    <x v="0"/>
    <x v="0"/>
    <s v="AUBURN"/>
    <s v="Central Mass"/>
    <x v="1"/>
    <s v="Bridge Repair &amp; Replacement"/>
    <s v="Design"/>
    <s v="PRCApprove"/>
    <d v="2025-01-25T00:00:00"/>
    <s v="2025"/>
    <n v="0"/>
    <d v="2025-06-24T00:00:00"/>
    <d v="2025-08-23T00:00:00"/>
    <d v="2027-06-23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7"/>
    <x v="1"/>
  </r>
  <r>
    <s v="Design"/>
    <n v="612192"/>
    <s v=""/>
    <s v="AUBURN- BRIDGE REPLACEMENT, A-17-038, US 20 (WB) WASHINGTON STREET OVER I-395"/>
    <s v="3"/>
    <s v="NGB, STIP"/>
    <s v=" "/>
    <x v="0"/>
    <x v="0"/>
    <s v="AUBURN"/>
    <s v="Central Mass"/>
    <x v="1"/>
    <s v="Bridge Repair &amp; Replacement"/>
    <s v="Design"/>
    <s v="PRCApprove"/>
    <d v="2025-01-25T00:00:00"/>
    <s v="2025"/>
    <n v="0"/>
    <d v="2025-06-24T00:00:00"/>
    <d v="2025-08-23T00:00:00"/>
    <d v="2027-06-23T00:00:00"/>
    <n v="729"/>
    <s v="NGB - FA(GANs)"/>
    <s v="FA - Next Generation Bridge GANs"/>
    <s v="FA"/>
    <n v="0.8"/>
    <n v="0"/>
    <n v="0"/>
    <n v="13779944.640000001"/>
    <n v="0"/>
    <n v="13779944.640000001"/>
    <n v="0"/>
    <n v="0"/>
    <n v="0"/>
    <n v="0"/>
    <n v="6590408.3060999997"/>
    <n v="7189536.3339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7"/>
    <x v="0"/>
  </r>
  <r>
    <s v="Design"/>
    <n v="612193"/>
    <s v=""/>
    <s v="ANDOVER- BRIDGE PRESERVATION, A-09-022, I-93 OVER MERRIMACK RIVER"/>
    <s v="4"/>
    <s v="NGB, PODI, STIP"/>
    <s v=" "/>
    <x v="0"/>
    <x v="0"/>
    <s v="ANDOVER"/>
    <s v="Merrimack Valley"/>
    <x v="14"/>
    <s v=""/>
    <s v="Design"/>
    <s v="PRCApprove"/>
    <d v="2025-01-25T00:00:00"/>
    <s v="2025"/>
    <n v="0"/>
    <d v="2025-06-24T00:00:00"/>
    <d v="2025-08-23T00:00:00"/>
    <d v="2028-03-20T00:00:00"/>
    <n v="1000"/>
    <s v="FEDERAL AID"/>
    <s v="FA - Other Federal Aid"/>
    <s v="FA"/>
    <n v="0.8"/>
    <n v="0"/>
    <n v="0"/>
    <n v="1595000"/>
    <n v="0"/>
    <n v="1595000"/>
    <n v="0"/>
    <n v="0"/>
    <n v="0"/>
    <n v="0"/>
    <n v="548281.25"/>
    <n v="598125"/>
    <n v="448593.7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0"/>
  </r>
  <r>
    <s v="Design"/>
    <n v="612193"/>
    <s v=""/>
    <s v="ANDOVER- BRIDGE PRESERVATION, A-09-022, I-93 OVER MERRIMACK RIVER"/>
    <s v="4"/>
    <s v="NGB, PODI, STIP"/>
    <s v=" "/>
    <x v="0"/>
    <x v="0"/>
    <s v="ANDOVER"/>
    <s v="Merrimack Valley"/>
    <x v="14"/>
    <s v=""/>
    <s v="Design"/>
    <s v="PRCApprove"/>
    <d v="2025-01-25T00:00:00"/>
    <s v="2025"/>
    <n v="0"/>
    <d v="2025-06-24T00:00:00"/>
    <d v="2025-08-23T00:00:00"/>
    <d v="2028-03-20T00:00:00"/>
    <n v="1000"/>
    <s v="NGB - FA(GANs)"/>
    <s v="FA - Next Generation Bridge GANs"/>
    <s v="FA"/>
    <n v="0.8"/>
    <n v="0"/>
    <n v="0"/>
    <n v="40194000"/>
    <n v="0"/>
    <n v="40194000"/>
    <n v="0"/>
    <n v="0"/>
    <n v="0"/>
    <n v="0"/>
    <n v="13816687.5"/>
    <n v="15072750"/>
    <n v="11304562.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6"/>
    <x v="0"/>
  </r>
  <r>
    <s v="Design"/>
    <n v="612195"/>
    <s v=""/>
    <s v="WORCESTER- SUPERSTRUCTURE REPLACEMENT, W-44-091, I-290 OVER EAST CENTRAL STREET"/>
    <s v="3"/>
    <s v="NGB, PODI, STIP"/>
    <s v=" "/>
    <x v="0"/>
    <x v="0"/>
    <s v="WORCESTER"/>
    <s v="Central Mass"/>
    <x v="1"/>
    <s v="Bridge Repair &amp; Replacement"/>
    <s v="Design"/>
    <s v="PRCApprove"/>
    <d v="2025-02-08T00:00:00"/>
    <s v="2025"/>
    <n v="0"/>
    <d v="2025-07-08T00:00:00"/>
    <d v="2025-09-06T00:00:00"/>
    <d v="2026-07-08T00:00:00"/>
    <n v="365"/>
    <s v="FEDERAL AID"/>
    <s v="FA - Other Federal Aid"/>
    <s v="FA"/>
    <n v="0.8"/>
    <n v="0"/>
    <n v="0"/>
    <n v="1128820"/>
    <n v="0"/>
    <n v="1128820"/>
    <n v="0"/>
    <n v="0"/>
    <n v="0"/>
    <n v="0"/>
    <n v="1026200"/>
    <n v="10262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Design"/>
    <n v="612195"/>
    <s v=""/>
    <s v="WORCESTER- SUPERSTRUCTURE REPLACEMENT, W-44-091, I-290 OVER EAST CENTRAL STREET"/>
    <s v="3"/>
    <s v="NGB, PODI, STIP"/>
    <s v=" "/>
    <x v="0"/>
    <x v="0"/>
    <s v="WORCESTER"/>
    <s v="Central Mass"/>
    <x v="1"/>
    <s v="Bridge Repair &amp; Replacement"/>
    <s v="Design"/>
    <s v="PRCApprove"/>
    <d v="2025-02-08T00:00:00"/>
    <s v="2025"/>
    <n v="0"/>
    <d v="2025-07-08T00:00:00"/>
    <d v="2025-09-06T00:00:00"/>
    <d v="2026-07-08T00:00:00"/>
    <n v="365"/>
    <s v="NGB - FA(GANs)"/>
    <s v="FA - Next Generation Bridge GANs"/>
    <s v="FA"/>
    <n v="0.8"/>
    <n v="0"/>
    <n v="0"/>
    <n v="28188578.879999999"/>
    <n v="0"/>
    <n v="28188578.879999999"/>
    <n v="0"/>
    <n v="0"/>
    <n v="0"/>
    <n v="0"/>
    <n v="25625980.800000001"/>
    <n v="2562598.0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Design"/>
    <n v="612196"/>
    <s v=""/>
    <s v="BRAINTREE- BRIDGE REPLACEMENT, B-21-067, JW MAHER HIGHWAY OVER MONATIQUOT RIVER"/>
    <s v="6"/>
    <s v="NGB, PODI, STIP"/>
    <s v=" "/>
    <x v="0"/>
    <x v="0"/>
    <s v="BRAINTREE"/>
    <s v="Boston Region"/>
    <x v="1"/>
    <s v="Bridge Repair &amp; Replacement"/>
    <s v="Design"/>
    <s v="PRCApprove"/>
    <d v="2025-02-08T00:00:00"/>
    <s v="2025"/>
    <n v="0"/>
    <d v="2025-07-08T00:00:00"/>
    <d v="2025-09-06T00:00:00"/>
    <d v="2027-07-07T00:00:00"/>
    <n v="729"/>
    <s v="FEDERAL AID"/>
    <s v="FA - Other Federal Aid"/>
    <s v="FA"/>
    <n v="0.8"/>
    <n v="0"/>
    <n v="0"/>
    <n v="502425"/>
    <n v="0"/>
    <n v="502425"/>
    <n v="0"/>
    <n v="0"/>
    <n v="0"/>
    <n v="0"/>
    <n v="218445.65220000001"/>
    <n v="262134.78260000001"/>
    <n v="21844.5652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Design"/>
    <n v="612196"/>
    <s v=""/>
    <s v="BRAINTREE- BRIDGE REPLACEMENT, B-21-067, JW MAHER HIGHWAY OVER MONATIQUOT RIVER"/>
    <s v="6"/>
    <s v="NGB, PODI, STIP"/>
    <s v=" "/>
    <x v="0"/>
    <x v="0"/>
    <s v="BRAINTREE"/>
    <s v="Boston Region"/>
    <x v="1"/>
    <s v="Bridge Repair &amp; Replacement"/>
    <s v="Design"/>
    <s v="PRCApprove"/>
    <d v="2025-02-08T00:00:00"/>
    <s v="2025"/>
    <n v="0"/>
    <d v="2025-07-08T00:00:00"/>
    <d v="2025-09-06T00:00:00"/>
    <d v="2027-07-07T00:00:00"/>
    <n v="729"/>
    <s v="NGB - FA(GANs)"/>
    <s v="FA - Next Generation Bridge GANs"/>
    <s v="FA"/>
    <n v="0.8"/>
    <n v="0"/>
    <n v="0"/>
    <n v="12528469.800000001"/>
    <n v="0"/>
    <n v="12528469.800000001"/>
    <n v="0"/>
    <n v="0"/>
    <n v="0"/>
    <n v="0"/>
    <n v="5447160.7825999996"/>
    <n v="6536592.9391000001"/>
    <n v="544716.0783000000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12197"/>
    <s v="117900"/>
    <s v="AMESBURY- HAVERHILL- LOWELL- METHUEN- BRIDGE PRESERVATION BUNDLE ALONG I-495 "/>
    <s v="4"/>
    <s v="STIP-AI"/>
    <s v=" "/>
    <x v="0"/>
    <x v="0"/>
    <s v="AMESBURY - HAVERHILL - LOWELL - METHUEN"/>
    <s v="Merrimack Valley, Northern Middlesex"/>
    <x v="14"/>
    <s v=""/>
    <s v="Active"/>
    <s v=""/>
    <d v="2022-04-30T00:00:00"/>
    <s v="2022"/>
    <n v="1"/>
    <d v="2022-07-07T00:00:00"/>
    <d v="2022-09-05T00:00:00"/>
    <d v="2024-09-30T00:00:00"/>
    <n v="816"/>
    <s v="100% STATE"/>
    <s v="NFA - Site Specific"/>
    <s v="NFA"/>
    <n v="0"/>
    <n v="572963.39"/>
    <n v="572963.39"/>
    <n v="996626.61"/>
    <n v="1140119.1708"/>
    <n v="1140119.1706999999"/>
    <n v="691197.75260000001"/>
    <n v="1264161.1425999999"/>
    <n v="1264161.1425999999"/>
    <n v="448921.41810000001"/>
    <n v="0"/>
    <n v="0"/>
    <n v="0"/>
    <n v="0"/>
    <n v="-143492.560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197"/>
    <s v="117900"/>
    <s v="AMESBURY- HAVERHILL- LOWELL- METHUEN- BRIDGE PRESERVATION BUNDLE ALONG I-495 "/>
    <s v="4"/>
    <s v="STIP-AI"/>
    <s v=" "/>
    <x v="0"/>
    <x v="0"/>
    <s v="AMESBURY - HAVERHILL - LOWELL - METHUEN"/>
    <s v="Merrimack Valley, Northern Middlesex"/>
    <x v="14"/>
    <s v=""/>
    <s v="Active"/>
    <s v=""/>
    <d v="2022-04-30T00:00:00"/>
    <s v="2022"/>
    <n v="1"/>
    <d v="2022-07-07T00:00:00"/>
    <d v="2022-09-05T00:00:00"/>
    <d v="2024-09-30T00:00:00"/>
    <n v="816"/>
    <s v="FEDERAL AID"/>
    <s v="FA - Ntl. Hwy Perform. Prgm (NHPP) - On-System Bridge"/>
    <s v="NHPP"/>
    <n v="0.8"/>
    <n v="4800239.92"/>
    <n v="2589140.91"/>
    <n v="2094320.74"/>
    <n v="2088963.8292"/>
    <n v="2088963.8293000001"/>
    <n v="1266435.2474"/>
    <n v="6066675.1673999997"/>
    <n v="3855576.1573999999"/>
    <n v="822528.58189999999"/>
    <n v="0"/>
    <n v="0"/>
    <n v="0"/>
    <n v="0"/>
    <n v="5356.910700000000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nstruction"/>
    <n v="612200"/>
    <s v="118958"/>
    <s v="NORTH ATTLEBORO- BRIDGE PAINTING AND REPAIRS ALONG I-295"/>
    <s v="5"/>
    <s v="BDBA, STIP-AI"/>
    <s v=" "/>
    <x v="0"/>
    <x v="0"/>
    <s v="NORTH ATTLEBOROUGH"/>
    <s v="Southeastern Mass"/>
    <x v="24"/>
    <s v="Bridge Painting"/>
    <s v="Active"/>
    <s v=""/>
    <d v="2022-07-09T00:00:00"/>
    <s v="2022"/>
    <n v="1"/>
    <d v="2022-09-02T00:00:00"/>
    <d v="2022-11-01T00:00:00"/>
    <d v="2024-09-01T00:00:00"/>
    <n v="730"/>
    <s v="100% STATE"/>
    <s v="NFA - Site Specific"/>
    <s v="NFA"/>
    <n v="0"/>
    <n v="1870.73"/>
    <n v="1870.73"/>
    <n v="26329.27"/>
    <n v="18945.090800000002"/>
    <n v="18945.090800000002"/>
    <n v="14605.456"/>
    <n v="16476.186000000002"/>
    <n v="16476.186000000002"/>
    <n v="4339.6347999999998"/>
    <n v="0"/>
    <n v="0"/>
    <n v="0"/>
    <n v="0"/>
    <n v="7384.1791999999996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1"/>
  </r>
  <r>
    <s v="Construction"/>
    <n v="612200"/>
    <s v="118958"/>
    <s v="NORTH ATTLEBORO- BRIDGE PAINTING AND REPAIRS ALONG I-295"/>
    <s v="5"/>
    <s v="BDBA, STIP-AI"/>
    <s v=" "/>
    <x v="0"/>
    <x v="0"/>
    <s v="NORTH ATTLEBOROUGH"/>
    <s v="Southeastern Mass"/>
    <x v="24"/>
    <s v="Bridge Painting"/>
    <s v="Active"/>
    <s v=""/>
    <d v="2022-07-09T00:00:00"/>
    <s v="2022"/>
    <n v="1"/>
    <d v="2022-09-02T00:00:00"/>
    <d v="2022-11-01T00:00:00"/>
    <d v="2024-09-01T00:00:00"/>
    <n v="730"/>
    <s v="FEDERAL AID"/>
    <s v="FA - Ntl. Hwy Perform. Prgm (NHPP) - On-System Bridge"/>
    <s v="NHPP"/>
    <n v="0.8"/>
    <n v="933264.1"/>
    <n v="896416.1"/>
    <n v="1259028.3999999999"/>
    <n v="1022476.0792"/>
    <n v="1022476.0792"/>
    <n v="788263.804"/>
    <n v="1721527.9040000001"/>
    <n v="1684679.9040000001"/>
    <n v="234212.2752"/>
    <n v="0"/>
    <n v="0"/>
    <n v="0"/>
    <n v="0"/>
    <n v="236552.3207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2"/>
    <x v="0"/>
  </r>
  <r>
    <s v="Construction"/>
    <n v="612201"/>
    <s v="117411"/>
    <s v="DISTRICT 5- SCHEDULED AND EMERGENCY FENCE REPAIRS AT VARIOUS LOCATIONS"/>
    <s v="5"/>
    <s v="BDBA, NFA MT, SC"/>
    <s v=" "/>
    <x v="1"/>
    <x v="0"/>
    <s v="DISTRICT5"/>
    <s v="[District 5]"/>
    <x v="33"/>
    <s v="Guardrail"/>
    <s v="Active"/>
    <s v=""/>
    <d v="2022-02-19T00:00:00"/>
    <s v="2022"/>
    <n v="1"/>
    <d v="2022-04-01T00:00:00"/>
    <d v="2022-05-31T00:00:00"/>
    <d v="2024-05-31T00:00:00"/>
    <n v="791"/>
    <s v="100% STATE"/>
    <s v="NFA - Open Ended"/>
    <s v="NFA"/>
    <n v="0"/>
    <n v="312386.5"/>
    <n v="106061.03"/>
    <n v="350124.5"/>
    <n v="250124.5"/>
    <n v="250124.5"/>
    <n v="250124.5"/>
    <n v="562511"/>
    <n v="356185.53"/>
    <n v="0"/>
    <n v="0"/>
    <n v="0"/>
    <n v="0"/>
    <n v="0"/>
    <n v="10000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02"/>
    <s v="117127"/>
    <s v="DISTRICT 5- VEGETATION REMOVAL AT VARIOUS LOCATIONS"/>
    <s v="5"/>
    <s v="BDBA, NFA MT, SC"/>
    <s v=" "/>
    <x v="1"/>
    <x v="0"/>
    <s v="DISTRICT5"/>
    <s v="[District 5]"/>
    <x v="44"/>
    <s v="Maintenance"/>
    <s v="Active"/>
    <s v=""/>
    <d v="2022-01-08T00:00:00"/>
    <s v="2022"/>
    <n v="1"/>
    <d v="2022-03-04T00:00:00"/>
    <d v="2022-05-03T00:00:00"/>
    <d v="2024-03-03T00:00:00"/>
    <n v="730"/>
    <s v="100% STATE"/>
    <s v="NFA - Open Ended"/>
    <s v="NFA"/>
    <n v="0"/>
    <n v="1034244.22"/>
    <n v="457183.82"/>
    <n v="9769.7800000000007"/>
    <n v="0"/>
    <n v="9769.7800000000007"/>
    <n v="9769.7800000000007"/>
    <n v="1044014"/>
    <n v="466953.6000000000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03"/>
    <s v="118828"/>
    <s v="DISTRICT 5- SCHDULED AND EMERGENCY PAVEMENT REPAIRS AND IMPROVEMENTS AT VARIOUS LOCATIONS IN AREA D (BARNSTABLE COUNTY)"/>
    <s v="5"/>
    <s v="BDBA, NFA MT, NFA MUNI, SC"/>
    <s v=" "/>
    <x v="1"/>
    <x v="0"/>
    <s v="DISTRICT5"/>
    <s v="[District 5]"/>
    <x v="18"/>
    <s v="Roadway Resurfacing"/>
    <s v="Active"/>
    <s v=""/>
    <d v="2022-07-02T00:00:00"/>
    <s v="2022"/>
    <n v="1"/>
    <d v="2022-08-17T00:00:00"/>
    <d v="2022-10-16T00:00:00"/>
    <d v="2024-08-16T00:00:00"/>
    <n v="730"/>
    <s v="100% STATE"/>
    <s v="NFA - Open Ended"/>
    <s v="NFA"/>
    <n v="0"/>
    <n v="1977080.32"/>
    <n v="367157.23"/>
    <n v="251001.68"/>
    <n v="201447.5962"/>
    <n v="201447.5962"/>
    <n v="194739.70360000001"/>
    <n v="2171820.0236"/>
    <n v="561896.93359999999"/>
    <n v="6707.8926000000001"/>
    <n v="0"/>
    <n v="0"/>
    <n v="0"/>
    <n v="0"/>
    <n v="49554.0838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203"/>
    <s v="118828"/>
    <s v="DISTRICT 5- SCHDULED AND EMERGENCY PAVEMENT REPAIRS AND IMPROVEMENTS AT VARIOUS LOCATIONS IN AREA D (BARNSTABLE COUNTY)"/>
    <s v="5"/>
    <s v="BDBA, NFA MT, NFA MUNI, SC"/>
    <s v=" "/>
    <x v="1"/>
    <x v="0"/>
    <s v="DISTRICT5"/>
    <s v="[District 5]"/>
    <x v="18"/>
    <s v="Roadway Resurfacing"/>
    <s v="Active"/>
    <s v=""/>
    <d v="2022-07-02T00:00:00"/>
    <s v="2022"/>
    <n v="1"/>
    <d v="2022-08-17T00:00:00"/>
    <d v="2022-10-16T00:00:00"/>
    <d v="2024-08-16T00:00:00"/>
    <n v="730"/>
    <s v="LOCAL AID"/>
    <s v="NFA - Local Aid - Municipal Pavement"/>
    <s v="LOCAL"/>
    <n v="0"/>
    <n v="975762.71"/>
    <n v="14513.2"/>
    <n v="291482.14"/>
    <n v="341636.25380000001"/>
    <n v="341636.25380000001"/>
    <n v="330260.29639999999"/>
    <n v="1306023.0064000001"/>
    <n v="344773.4964"/>
    <n v="11375.957399999999"/>
    <n v="0"/>
    <n v="0"/>
    <n v="0"/>
    <n v="0"/>
    <n v="-50154.11379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mplete"/>
    <n v="612204"/>
    <s v="116720"/>
    <s v="DISTRICT 5- REMOVAL OF RAISED PAVEMENT MARKERS AT VARIOUS LOCATIONS"/>
    <s v="5"/>
    <s v="BDBA, NFA MT"/>
    <s v=" "/>
    <x v="1"/>
    <x v="0"/>
    <s v="DISTRICT5"/>
    <s v="[District 5]"/>
    <x v="34"/>
    <s v="Maintenance"/>
    <s v="Substantially Complete"/>
    <s v=""/>
    <d v="2021-11-06T00:00:00"/>
    <s v="2022"/>
    <n v="1"/>
    <d v="2022-01-24T00:00:00"/>
    <d v="2022-03-25T00:00:00"/>
    <d v="2024-01-24T00:00:00"/>
    <n v="730"/>
    <s v="100% STATE"/>
    <s v="NFA - Open Ended"/>
    <s v="NFA"/>
    <n v="0"/>
    <n v="456461.64"/>
    <n v="2852.28"/>
    <n v="136970.35999999999"/>
    <n v="0"/>
    <n v="136970.35999999999"/>
    <n v="136970.35999999999"/>
    <n v="593432"/>
    <n v="139822.6399999999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205"/>
    <s v="117437"/>
    <s v="DISTRICT 1- DEPLOYMENT OF TEMPORARY TRAFFIC CONTROL AT VARIOUS LOCATIONS"/>
    <s v="1"/>
    <s v="BDBA, NFA MT, SC"/>
    <s v=" "/>
    <x v="1"/>
    <x v="0"/>
    <s v="DISTRICT1"/>
    <s v="[District 1]"/>
    <x v="29"/>
    <s v=""/>
    <s v="Active"/>
    <s v=""/>
    <d v="2022-02-26T00:00:00"/>
    <s v="2022"/>
    <n v="1"/>
    <d v="2022-04-05T00:00:00"/>
    <d v="2022-06-04T00:00:00"/>
    <d v="2024-04-04T00:00:00"/>
    <n v="730"/>
    <s v="100% STATE"/>
    <s v="NFA - Open Ended"/>
    <s v="NFA"/>
    <n v="0"/>
    <n v="108144.33"/>
    <n v="33182.57"/>
    <n v="21086.67"/>
    <n v="10401.01"/>
    <n v="10401.01"/>
    <n v="10401.01"/>
    <n v="118545.34"/>
    <n v="43583.58"/>
    <n v="0"/>
    <n v="0"/>
    <n v="0"/>
    <n v="0"/>
    <n v="0"/>
    <n v="10685.66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12206"/>
    <s v="117004"/>
    <s v="DISTRICT 1- CRACK SEALING AT VARIOUS LOCATIONS"/>
    <s v="1"/>
    <s v="BDBA, NFA MT"/>
    <s v=" "/>
    <x v="1"/>
    <x v="0"/>
    <s v="DISTRICT1"/>
    <s v="[District 1]"/>
    <x v="37"/>
    <s v="Maintenance"/>
    <s v="Contractor Field Completion"/>
    <s v=""/>
    <d v="2021-12-18T00:00:00"/>
    <s v="2022"/>
    <n v="1"/>
    <d v="2022-03-02T00:00:00"/>
    <d v="2022-05-01T00:00:00"/>
    <d v="2024-03-01T00:00:00"/>
    <n v="730"/>
    <s v="100% STATE"/>
    <s v="NFA - Open Ended"/>
    <s v="NFA"/>
    <n v="0"/>
    <n v="396361.52"/>
    <n v="189201.36"/>
    <n v="2414.48"/>
    <n v="0"/>
    <n v="2414.48"/>
    <n v="2414.48"/>
    <n v="398776"/>
    <n v="191615.8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07"/>
    <s v="117123"/>
    <s v="DISTRICT 1- SCHEDULED AND EMERGENCY TREE TRIMMING, REMOVAL AND SIGHT DISTANCE CLEARING AT VARIOUS LOCATIONS"/>
    <s v="1"/>
    <s v="BDBA, NFA MT, SC"/>
    <s v=" "/>
    <x v="1"/>
    <x v="0"/>
    <s v="DISTRICT1"/>
    <s v="[District 1]"/>
    <x v="41"/>
    <s v=""/>
    <s v="Active"/>
    <s v=""/>
    <d v="2022-01-08T00:00:00"/>
    <s v="2022"/>
    <n v="1"/>
    <d v="2022-02-18T00:00:00"/>
    <d v="2022-04-19T00:00:00"/>
    <d v="2024-02-18T00:00:00"/>
    <n v="730"/>
    <s v="100% STATE"/>
    <s v="NFA - Open Ended"/>
    <s v="NFA"/>
    <n v="0"/>
    <n v="981988.28"/>
    <n v="271321.5"/>
    <n v="2736.22"/>
    <n v="0"/>
    <n v="2736.22"/>
    <n v="2736.22"/>
    <n v="984724.5"/>
    <n v="274057.7199999999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08"/>
    <s v="117438"/>
    <s v="DISTRICT 1- SCHEDULED AND EMERGENCY TRAFFIC SIGNAL REPAIRS AND IMPROVEMENTS AT VARIOUS LOCATIONS"/>
    <s v="1"/>
    <s v="BDBA, NFA MT, SC"/>
    <s v=" "/>
    <x v="1"/>
    <x v="0"/>
    <s v="DISTRICT1"/>
    <s v="[District 1]"/>
    <x v="11"/>
    <s v="Intersection &amp; Safety"/>
    <s v="Active"/>
    <s v=""/>
    <d v="2022-02-26T00:00:00"/>
    <s v="2022"/>
    <n v="1"/>
    <d v="2022-04-12T00:00:00"/>
    <d v="2022-06-11T00:00:00"/>
    <d v="2024-04-11T00:00:00"/>
    <n v="730"/>
    <s v="100% STATE"/>
    <s v="NFA - Open Ended"/>
    <s v="NFA"/>
    <n v="0"/>
    <n v="130957.41"/>
    <n v="49101.65"/>
    <n v="18892.009999999998"/>
    <n v="8527"/>
    <n v="8527"/>
    <n v="8527"/>
    <n v="139484.41"/>
    <n v="57628.65"/>
    <n v="0"/>
    <n v="0"/>
    <n v="0"/>
    <n v="0"/>
    <n v="0"/>
    <n v="10365.01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0"/>
    <x v="1"/>
  </r>
  <r>
    <s v="Construction"/>
    <n v="612209"/>
    <s v="117948"/>
    <s v="DISTRICT 1- SCHEDULED &amp; EMERGENCY DRAINAGE REPAIRS &amp; IMPROVEMENTS AT VARIOUS LOCATIONS"/>
    <s v="1"/>
    <s v="BDBA, NFA MT, SC"/>
    <s v=" "/>
    <x v="1"/>
    <x v="0"/>
    <s v="DISTRICT1"/>
    <s v="[District 1]"/>
    <x v="23"/>
    <s v=""/>
    <s v="Active"/>
    <s v=""/>
    <d v="2022-05-07T00:00:00"/>
    <s v="2022"/>
    <n v="1"/>
    <d v="2022-07-01T00:00:00"/>
    <d v="2022-08-30T00:00:00"/>
    <d v="2024-06-30T00:00:00"/>
    <n v="730"/>
    <s v="100% STATE"/>
    <s v="NFA - Open Ended"/>
    <s v="NFA"/>
    <n v="0"/>
    <n v="954157.75"/>
    <n v="221138.51"/>
    <n v="462.94"/>
    <n v="0"/>
    <n v="462.94"/>
    <n v="462.94"/>
    <n v="954620.69"/>
    <n v="221601.4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11"/>
    <s v="118712"/>
    <s v="DISTRICT 1- ROADWAY REPAIR AND SLOPE STABILIZATION AT VARIOUS LOCATIONS"/>
    <s v="1"/>
    <s v="BDBA, NFA MT"/>
    <s v=" "/>
    <x v="1"/>
    <x v="0"/>
    <s v="DISTRICT1"/>
    <s v="[District 1]"/>
    <x v="2"/>
    <s v="Roadway Reconstruction"/>
    <s v="Active"/>
    <s v=""/>
    <d v="2022-06-25T00:00:00"/>
    <s v="2022"/>
    <n v="1"/>
    <d v="2022-08-09T00:00:00"/>
    <d v="2022-10-08T00:00:00"/>
    <d v="2024-08-08T00:00:00"/>
    <n v="730"/>
    <s v="100% STATE"/>
    <s v="NFA - Open Ended"/>
    <s v="NFA"/>
    <n v="0"/>
    <n v="2905174.84"/>
    <n v="2504513.02"/>
    <n v="785292.7"/>
    <n v="785292.7"/>
    <n v="785292.7"/>
    <n v="785239.7"/>
    <n v="3690414.54"/>
    <n v="3289752.7199999997"/>
    <n v="53"/>
    <n v="0"/>
    <n v="0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4-03-04T06:31:47"/>
    <x v="0"/>
    <x v="1"/>
  </r>
  <r>
    <s v="Construction"/>
    <n v="612212"/>
    <s v="117278"/>
    <s v="DISTRICT 1- APPLICATION OF REFLECTORIZED PAVEMENT MARKINGS AT VARIOUS LOCATIONS"/>
    <s v="1"/>
    <s v="BDBA, NFA MT, SC"/>
    <s v=" "/>
    <x v="1"/>
    <x v="0"/>
    <s v="DISTRICT1"/>
    <s v="[District 1]"/>
    <x v="34"/>
    <s v="Maintenance"/>
    <s v="Active"/>
    <s v=""/>
    <d v="2022-01-29T00:00:00"/>
    <s v="2022"/>
    <n v="1"/>
    <d v="2022-03-10T00:00:00"/>
    <d v="2022-05-09T00:00:00"/>
    <d v="2024-03-09T00:00:00"/>
    <n v="730"/>
    <s v="100% STATE"/>
    <s v="NFA - Open Ended"/>
    <s v="NFA"/>
    <n v="0"/>
    <n v="0"/>
    <n v="0"/>
    <n v="75910"/>
    <n v="10910"/>
    <n v="10910"/>
    <n v="10910"/>
    <n v="10910"/>
    <n v="10910"/>
    <n v="0"/>
    <n v="0"/>
    <n v="0"/>
    <n v="0"/>
    <n v="0"/>
    <n v="6500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213"/>
    <s v="118478"/>
    <s v="DISTRICT 1- SCHEDULED AND EMERGENCY BRIDGE DECK AND JOINT REPAIRS AT VARIOUS LOCATIONS"/>
    <s v="1"/>
    <s v="BDBA, NFA MT"/>
    <s v=" "/>
    <x v="1"/>
    <x v="0"/>
    <s v="DISTRICT1"/>
    <s v="[District 1]"/>
    <x v="36"/>
    <s v=""/>
    <s v="Active"/>
    <s v=""/>
    <d v="2022-06-04T00:00:00"/>
    <s v="2022"/>
    <n v="1"/>
    <d v="2022-07-26T00:00:00"/>
    <d v="2022-09-24T00:00:00"/>
    <d v="2024-07-25T00:00:00"/>
    <n v="730"/>
    <s v="100% STATE"/>
    <s v="NFA - Open Ended"/>
    <s v="NFA"/>
    <n v="0"/>
    <n v="490089.78"/>
    <n v="369566.6"/>
    <n v="606375.22"/>
    <n v="561781.68000000005"/>
    <n v="561781.68000000005"/>
    <n v="487316.68"/>
    <n v="977406.46"/>
    <n v="856883.28"/>
    <n v="74465"/>
    <n v="0"/>
    <n v="0"/>
    <n v="0"/>
    <n v="0"/>
    <n v="44593.5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2214"/>
    <s v="118549"/>
    <s v="DISTRICT 1- SCHEDULED AND EMERGENCY SUPER-STRUCTURE REPAIRS AT VARIOUS LOCATIONS"/>
    <s v="1"/>
    <s v="BDBA, NFA MT"/>
    <s v=" "/>
    <x v="1"/>
    <x v="0"/>
    <s v="DISTRICT1"/>
    <s v="[District 1]"/>
    <x v="30"/>
    <s v=""/>
    <s v="Full Beneficial Use"/>
    <s v=""/>
    <d v="2022-06-11T00:00:00"/>
    <s v="2022"/>
    <n v="1"/>
    <d v="2022-08-10T00:00:00"/>
    <d v="2022-10-09T00:00:00"/>
    <d v="2024-08-09T00:00:00"/>
    <n v="730"/>
    <s v="100% STATE"/>
    <s v="NFA - Open Ended"/>
    <s v="NFA"/>
    <n v="0"/>
    <n v="1764949.16"/>
    <n v="627841.91"/>
    <n v="10.84"/>
    <n v="0"/>
    <n v="10.84"/>
    <n v="9.84"/>
    <n v="1764959"/>
    <n v="627851.75"/>
    <n v="1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2215"/>
    <s v="118619"/>
    <s v="DISTRICT 1- SCHEDULED &amp; EMERGENCY SUBSTRUCTURE REPAIRS AT VARIOUS LOCATIONS"/>
    <s v="1"/>
    <s v="BDBA, NFA MT, SC"/>
    <s v=" "/>
    <x v="1"/>
    <x v="0"/>
    <s v="DISTRICT1"/>
    <s v="[District 1]"/>
    <x v="30"/>
    <s v=""/>
    <s v="Contractor Field Completion"/>
    <s v=""/>
    <d v="2022-06-18T00:00:00"/>
    <s v="2022"/>
    <n v="1"/>
    <d v="2022-08-09T00:00:00"/>
    <d v="2022-10-08T00:00:00"/>
    <d v="2024-08-08T00:00:00"/>
    <n v="730"/>
    <s v="100% STATE"/>
    <s v="NFA - Open Ended"/>
    <s v="NFA"/>
    <n v="0"/>
    <n v="785469.7"/>
    <n v="377100.99"/>
    <n v="2.2999999999999998"/>
    <n v="0"/>
    <n v="2.2999999999999998"/>
    <n v="1.3"/>
    <n v="785471"/>
    <n v="377102.29"/>
    <n v="1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216"/>
    <s v="118713"/>
    <s v="DISTRICT 1- RESURFACING AND RELATED WORK AT VARIOUS LOCATIONS"/>
    <s v="1"/>
    <s v="BDBA, NFA MT"/>
    <s v=" "/>
    <x v="1"/>
    <x v="0"/>
    <s v="DISTRICT1"/>
    <s v="[District 1]"/>
    <x v="22"/>
    <s v=""/>
    <s v="Active"/>
    <s v=""/>
    <d v="2022-06-25T00:00:00"/>
    <s v="2022"/>
    <n v="1"/>
    <d v="2022-08-17T00:00:00"/>
    <d v="2022-10-16T00:00:00"/>
    <d v="2024-08-16T00:00:00"/>
    <n v="730"/>
    <s v="100% STATE"/>
    <s v="NFA - Open Ended"/>
    <s v="NFA"/>
    <n v="0"/>
    <n v="2144728.04"/>
    <n v="1292037.58"/>
    <n v="1025647.46"/>
    <n v="969164.64850000001"/>
    <n v="969164.64850000001"/>
    <n v="903433.81330000004"/>
    <n v="3048161.8533000001"/>
    <n v="2195471.3933000001"/>
    <n v="65730.835200000001"/>
    <n v="0"/>
    <n v="0"/>
    <n v="0"/>
    <n v="0"/>
    <n v="56482.811500000003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216"/>
    <s v="118713"/>
    <s v="DISTRICT 1- RESURFACING AND RELATED WORK AT VARIOUS LOCATIONS"/>
    <s v="1"/>
    <s v="BDBA, NFA MT"/>
    <s v=" "/>
    <x v="1"/>
    <x v="0"/>
    <s v="DISTRICT1"/>
    <s v="[District 1]"/>
    <x v="22"/>
    <s v=""/>
    <s v="Active"/>
    <s v=""/>
    <d v="2022-06-25T00:00:00"/>
    <s v="2022"/>
    <n v="1"/>
    <d v="2022-08-17T00:00:00"/>
    <d v="2022-10-16T00:00:00"/>
    <d v="2024-08-16T00:00:00"/>
    <n v="730"/>
    <s v="LOCAL AID"/>
    <s v="NFA - Local Aid - Municipal Pavement"/>
    <s v="LOCAL"/>
    <n v="0"/>
    <n v="4635717.76"/>
    <n v="3411468.23"/>
    <n v="402088.67"/>
    <n v="357835.35149999999"/>
    <n v="357835.35149999999"/>
    <n v="333566.18670000002"/>
    <n v="4969283.9467000002"/>
    <n v="3745034.4166999999"/>
    <n v="24269.164799999999"/>
    <n v="0"/>
    <n v="0"/>
    <n v="0"/>
    <n v="0"/>
    <n v="44253.31850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217"/>
    <s v="116802"/>
    <s v="DISTRICT 5- PAVEMENT REPAIRS AND IMPROVEMENTS AT VARIOUS LOCATIONS (EXCLUDING THE ISLANDS)"/>
    <s v="5"/>
    <s v="BDBA, NFA MT, SC"/>
    <s v=" "/>
    <x v="1"/>
    <x v="0"/>
    <s v="DISTRICT5"/>
    <s v="[District 5]"/>
    <x v="18"/>
    <s v="Roadway Resurfacing"/>
    <s v="Active"/>
    <s v=""/>
    <d v="2021-11-20T00:00:00"/>
    <s v="2022"/>
    <n v="1"/>
    <d v="2022-01-06T00:00:00"/>
    <d v="2022-03-07T00:00:00"/>
    <d v="2024-01-06T00:00:00"/>
    <n v="730"/>
    <s v="100% STATE"/>
    <s v="NFA - Open Ended"/>
    <s v="NFA"/>
    <n v="0"/>
    <n v="466332.05"/>
    <n v="0"/>
    <n v="354171.96"/>
    <n v="353312.09"/>
    <n v="353312.09"/>
    <n v="353312.09"/>
    <n v="819644.14"/>
    <n v="353312.09"/>
    <n v="0"/>
    <n v="0"/>
    <n v="0"/>
    <n v="0"/>
    <n v="0"/>
    <n v="859.87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Complete"/>
    <n v="612218"/>
    <s v="117039"/>
    <s v="DISTRICT 1- BRIDGE REPAIRS AT VARIOUS LOCATIONS ON I-90"/>
    <s v="1"/>
    <s v="BDBA, WT"/>
    <s v=" "/>
    <x v="0"/>
    <x v="0"/>
    <s v="DISTRICT1"/>
    <s v="[District 1]"/>
    <x v="30"/>
    <s v=""/>
    <s v="Full Beneficial Use"/>
    <s v=""/>
    <d v="2021-12-25T00:00:00"/>
    <s v="2022"/>
    <n v="1"/>
    <d v="2022-03-02T00:00:00"/>
    <d v="2022-05-01T00:00:00"/>
    <d v="2024-03-01T00:00:00"/>
    <n v="730"/>
    <s v="TURNPIKE WT"/>
    <s v="Tolls - Western Turnpike (WT) - Open Ended"/>
    <s v="NFA"/>
    <n v="0"/>
    <n v="2210246.0699999998"/>
    <n v="342319.8"/>
    <n v="15890.93"/>
    <n v="15000"/>
    <n v="15000"/>
    <n v="15000"/>
    <n v="2225246.0699999998"/>
    <n v="357319.8"/>
    <n v="0"/>
    <n v="0"/>
    <n v="0"/>
    <n v="0"/>
    <n v="0"/>
    <n v="890.93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227"/>
    <s v="116948"/>
    <s v="DISTRICT 4- LITTER CONTROL AT VARIOUS LOCATIONS"/>
    <s v="4"/>
    <s v="BDBA, NFA MT"/>
    <s v=" "/>
    <x v="1"/>
    <x v="0"/>
    <s v="DISTRICT4"/>
    <s v="[District 4]"/>
    <x v="29"/>
    <s v=""/>
    <s v="Active"/>
    <s v=""/>
    <d v="2021-12-11T00:00:00"/>
    <s v="2022"/>
    <n v="1"/>
    <d v="2022-02-09T00:00:00"/>
    <d v="2022-04-10T00:00:00"/>
    <d v="2024-02-09T00:00:00"/>
    <n v="730"/>
    <s v="100% STATE"/>
    <s v="NFA - Open Ended"/>
    <s v="NFA"/>
    <n v="0"/>
    <n v="370721.16"/>
    <n v="0"/>
    <n v="16299.84"/>
    <n v="0"/>
    <n v="16299.84"/>
    <n v="16299.84"/>
    <n v="387021"/>
    <n v="16299.8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28"/>
    <s v="116895"/>
    <s v="DISTRICT 4- SCHEDULED &amp; EMERGENCY TREE TRIMMING, REMOVAL AND SIGHT DISTANCE WORK AT VARIOUS LOCATIONS"/>
    <s v="4"/>
    <s v="BDBA, NFA MT, SC"/>
    <s v=" "/>
    <x v="1"/>
    <x v="0"/>
    <s v="DISTRICT4"/>
    <s v="[District 4]"/>
    <x v="41"/>
    <s v=""/>
    <s v="Active"/>
    <s v=""/>
    <d v="2021-12-04T00:00:00"/>
    <s v="2022"/>
    <n v="1"/>
    <d v="2022-02-01T00:00:00"/>
    <d v="2022-04-02T00:00:00"/>
    <d v="2024-02-01T00:00:00"/>
    <n v="730"/>
    <s v="100% STATE"/>
    <s v="NFA - Open Ended"/>
    <s v="NFA"/>
    <n v="0"/>
    <n v="976746.9"/>
    <n v="35466.92"/>
    <n v="10938.79"/>
    <n v="0"/>
    <n v="10938.79"/>
    <n v="10938.79"/>
    <n v="987685.69"/>
    <n v="46405.7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mplete"/>
    <n v="612230"/>
    <s v="116998"/>
    <s v="DISTRICT 4- RESURFACING &amp; RELATED WORK AT VARIOUS LOCATIONS"/>
    <s v="4"/>
    <s v="BDBA, NFA MT"/>
    <s v=" "/>
    <x v="1"/>
    <x v="0"/>
    <s v="DISTRICT4"/>
    <s v="[District 4]"/>
    <x v="18"/>
    <s v="Roadway Resurfacing"/>
    <s v="Contractor Field Completion"/>
    <s v=""/>
    <d v="2021-12-18T00:00:00"/>
    <s v="2022"/>
    <n v="1"/>
    <d v="2022-03-01T00:00:00"/>
    <d v="2022-04-30T00:00:00"/>
    <d v="2024-02-29T00:00:00"/>
    <n v="730"/>
    <s v="100% STATE"/>
    <s v="NFA - Open Ended"/>
    <s v="NFA"/>
    <n v="0"/>
    <n v="1624629.18"/>
    <n v="721630.54"/>
    <n v="197651.6"/>
    <n v="52963.386899999998"/>
    <n v="52963.386899999998"/>
    <n v="52963.386899999998"/>
    <n v="1677592.5669"/>
    <n v="774593.92690000008"/>
    <n v="0"/>
    <n v="0"/>
    <n v="0"/>
    <n v="0"/>
    <n v="0"/>
    <n v="144688.2130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mplete"/>
    <n v="612230"/>
    <s v="116998"/>
    <s v="DISTRICT 4- RESURFACING &amp; RELATED WORK AT VARIOUS LOCATIONS"/>
    <s v="4"/>
    <s v="BDBA, NFA MT"/>
    <s v=" "/>
    <x v="1"/>
    <x v="0"/>
    <s v="DISTRICT4"/>
    <s v="[District 4]"/>
    <x v="18"/>
    <s v="Roadway Resurfacing"/>
    <s v="Contractor Field Completion"/>
    <s v=""/>
    <d v="2021-12-18T00:00:00"/>
    <s v="2022"/>
    <n v="1"/>
    <d v="2022-03-01T00:00:00"/>
    <d v="2022-04-30T00:00:00"/>
    <d v="2024-02-29T00:00:00"/>
    <n v="730"/>
    <s v="LOCAL AID"/>
    <s v="NFA - Local Aid - Municipal Pavement"/>
    <s v="LOCAL"/>
    <n v="0"/>
    <n v="1411421.2"/>
    <n v="1411421.2"/>
    <n v="226473.05"/>
    <n v="371161.10310000001"/>
    <n v="371161.10310000001"/>
    <n v="371161.10310000001"/>
    <n v="1782582.3030999999"/>
    <n v="1782582.3030999999"/>
    <n v="0"/>
    <n v="0"/>
    <n v="0"/>
    <n v="0"/>
    <n v="0"/>
    <n v="-144688.0530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231"/>
    <s v="120260"/>
    <s v="BOSTON- BRIDGE PRESERVATION, B-16-357, B-16-358, B-16-359 AND B-16-369, I-90 (EB &amp; WB) OVER MBTA"/>
    <s v="6"/>
    <s v="MHS"/>
    <s v=" "/>
    <x v="0"/>
    <x v="0"/>
    <s v="BOSTON"/>
    <s v="Boston Region"/>
    <x v="14"/>
    <s v=""/>
    <s v="Active"/>
    <s v=""/>
    <d v="2022-09-17T00:00:00"/>
    <s v="2022"/>
    <n v="1"/>
    <d v="2023-04-18T00:00:00"/>
    <d v="2023-06-17T00:00:00"/>
    <d v="2026-12-09T00:00:00"/>
    <n v="1331"/>
    <s v="TURNPIKE MHS"/>
    <s v="Tolls - Metro. Hwy System (MHS) - Site Specific"/>
    <s v="NFA"/>
    <n v="0"/>
    <n v="5459321.7000000002"/>
    <n v="5459321.7000000002"/>
    <n v="80274180.950000003"/>
    <n v="82655956.010000005"/>
    <n v="82655956.010000005"/>
    <n v="21406924.5"/>
    <n v="26866246.199999999"/>
    <n v="26866246.199999999"/>
    <n v="30000000"/>
    <n v="27749031.510000002"/>
    <n v="3500000"/>
    <n v="0"/>
    <n v="0"/>
    <n v="-2381775.06"/>
    <n v="0"/>
    <n v="0"/>
    <s v="    "/>
    <s v="    "/>
    <s v="Yes"/>
    <s v=""/>
    <s v="MassDOT"/>
    <s v="HWY"/>
    <n v="1"/>
    <s v="No"/>
    <s v="Highway | Allston Multi-Modal"/>
    <s v="2 | Modernization"/>
    <s v="T112"/>
    <d v="2024-03-04T06:31:47"/>
    <x v="1"/>
    <x v="1"/>
  </r>
  <r>
    <s v="Construction"/>
    <n v="612232"/>
    <s v="117126"/>
    <s v="DISTRICT 4- SCHEDULED AND EMERGENCY DRAINAGE REPAIRS &amp; IMPROVEMENTS AT VARIOUS LOCATIONS"/>
    <s v="4"/>
    <s v="BDBA, NFA MT, SC"/>
    <s v=" "/>
    <x v="1"/>
    <x v="0"/>
    <s v="DISTRICT4"/>
    <s v="[District 4]"/>
    <x v="23"/>
    <s v=""/>
    <s v="Active"/>
    <s v=""/>
    <d v="2022-01-08T00:00:00"/>
    <s v="2022"/>
    <n v="1"/>
    <d v="2022-03-01T00:00:00"/>
    <d v="2022-04-30T00:00:00"/>
    <d v="2024-06-30T00:00:00"/>
    <n v="852"/>
    <s v="100% STATE"/>
    <s v="NFA - Open Ended"/>
    <s v="NFA"/>
    <n v="0"/>
    <n v="837739.57"/>
    <n v="481445.82"/>
    <n v="558265.36"/>
    <n v="192860.36"/>
    <n v="192860.36"/>
    <n v="192860.36"/>
    <n v="1030599.93"/>
    <n v="674306.17999999993"/>
    <n v="0"/>
    <n v="0"/>
    <n v="0"/>
    <n v="0"/>
    <n v="0"/>
    <n v="365405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33"/>
    <s v="117334"/>
    <s v="DISTRICT 4- VEGETATION MANAGAMENT (MECHANICAL) AT VARIOUS LOCATIONS"/>
    <s v="4"/>
    <s v="BDBA, NFA MT, SC"/>
    <s v=" "/>
    <x v="1"/>
    <x v="0"/>
    <s v="DISTRICT4"/>
    <s v="[District 4]"/>
    <x v="43"/>
    <s v="Maintenance"/>
    <s v="Active"/>
    <s v=""/>
    <d v="2022-02-05T00:00:00"/>
    <s v="2022"/>
    <n v="1"/>
    <d v="2022-03-29T00:00:00"/>
    <d v="2022-05-28T00:00:00"/>
    <d v="2024-03-28T00:00:00"/>
    <n v="730"/>
    <s v="100% STATE"/>
    <s v="NFA - Open Ended"/>
    <s v="NFA"/>
    <n v="0"/>
    <n v="700547.16"/>
    <n v="79922.25"/>
    <n v="38053.800000000003"/>
    <n v="38053.800000000003"/>
    <n v="38053.800000000003"/>
    <n v="38053.800000000003"/>
    <n v="738600.95999999996"/>
    <n v="117976.0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34"/>
    <s v="118620"/>
    <s v="DISTRICT 4- SCHEDULED AND EMERGENCY GUARDRAIL REPAIRS AT VARIOUS LOCATIONS"/>
    <s v="4"/>
    <s v="BDBA, NFA MT, SC"/>
    <s v=" "/>
    <x v="1"/>
    <x v="0"/>
    <s v="DISTRICT4"/>
    <s v="[District 4]"/>
    <x v="33"/>
    <s v="Guardrail"/>
    <s v="Active"/>
    <s v=""/>
    <d v="2022-06-18T00:00:00"/>
    <s v="2022"/>
    <n v="1"/>
    <d v="2022-08-16T00:00:00"/>
    <d v="2022-10-15T00:00:00"/>
    <d v="2024-08-15T00:00:00"/>
    <n v="730"/>
    <s v="100% STATE"/>
    <s v="NFA - Open Ended"/>
    <s v="NFA"/>
    <n v="0"/>
    <n v="1039506.24"/>
    <n v="742914.52"/>
    <n v="738663.82"/>
    <n v="1032271.9"/>
    <n v="1032271.9"/>
    <n v="894101.84"/>
    <n v="1933608.08"/>
    <n v="1637016.3599999999"/>
    <n v="138170.06"/>
    <n v="0"/>
    <n v="0"/>
    <n v="0"/>
    <n v="0"/>
    <n v="-293608.08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36"/>
    <s v="119808"/>
    <s v="DISTRICT 4- PAVEMENT PRESERVATION AT VARIOUS LOCATIONS"/>
    <s v="4"/>
    <s v="BDBA, NFA MT"/>
    <s v=" "/>
    <x v="1"/>
    <x v="0"/>
    <s v="DISTRICT4"/>
    <s v="[District 4]"/>
    <x v="18"/>
    <s v="Roadway Resurfacing"/>
    <s v="Active"/>
    <s v=""/>
    <d v="2022-08-13T00:00:00"/>
    <s v="2022"/>
    <n v="1"/>
    <d v="2022-10-04T00:00:00"/>
    <d v="2022-12-03T00:00:00"/>
    <d v="2024-10-03T00:00:00"/>
    <n v="730"/>
    <s v="100% STATE"/>
    <s v="NFA - Open Ended"/>
    <s v="NFA"/>
    <n v="0"/>
    <n v="424926.98"/>
    <n v="424926.98"/>
    <n v="913421.12"/>
    <n v="899408.23380000005"/>
    <n v="899408.23389999999"/>
    <n v="737365.18610000005"/>
    <n v="1162292.1661"/>
    <n v="1162292.1661"/>
    <n v="162043.0478"/>
    <n v="0"/>
    <n v="0"/>
    <n v="0"/>
    <n v="0"/>
    <n v="14012.8861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236"/>
    <s v="119808"/>
    <s v="DISTRICT 4- PAVEMENT PRESERVATION AT VARIOUS LOCATIONS"/>
    <s v="4"/>
    <s v="BDBA, NFA MT"/>
    <s v=" "/>
    <x v="1"/>
    <x v="0"/>
    <s v="DISTRICT4"/>
    <s v="[District 4]"/>
    <x v="18"/>
    <s v="Roadway Resurfacing"/>
    <s v="Active"/>
    <s v=""/>
    <d v="2022-08-13T00:00:00"/>
    <s v="2022"/>
    <n v="1"/>
    <d v="2022-10-04T00:00:00"/>
    <d v="2022-12-03T00:00:00"/>
    <d v="2024-10-03T00:00:00"/>
    <n v="730"/>
    <s v="LOCAL AID"/>
    <s v="NFA - Local Aid - Municipal Pavement"/>
    <s v="LOCAL"/>
    <n v="0"/>
    <n v="22438.83"/>
    <n v="22438.83"/>
    <n v="2423150.88"/>
    <n v="2437163.7662"/>
    <n v="2437163.7661000001"/>
    <n v="1998069.0038999999"/>
    <n v="2020507.8339"/>
    <n v="2020507.8339"/>
    <n v="439094.7622"/>
    <n v="0"/>
    <n v="0"/>
    <n v="0"/>
    <n v="0"/>
    <n v="-14012.8861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237"/>
    <s v="118957"/>
    <s v="DISTRICT 4- SCHEDULED AND EMERGENCY FACILITY REPAIRS &amp; IMPROVEMENTS AT VARIOUS LOCATIONS"/>
    <s v="4"/>
    <s v="NFA MT, SC"/>
    <s v=" "/>
    <x v="1"/>
    <x v="0"/>
    <s v="DISTRICT4"/>
    <s v="[District 4]"/>
    <x v="12"/>
    <s v="Facilities"/>
    <s v="Active"/>
    <s v=""/>
    <d v="2022-07-09T00:00:00"/>
    <s v="2022"/>
    <n v="1"/>
    <d v="2022-08-22T00:00:00"/>
    <d v="2022-10-21T00:00:00"/>
    <d v="2024-08-21T00:00:00"/>
    <n v="730"/>
    <s v="100% STATE"/>
    <s v="NFA - Open Ended"/>
    <s v="NFA"/>
    <n v="0"/>
    <n v="1281942.17"/>
    <n v="535979.85"/>
    <n v="301392.83"/>
    <n v="132897.54"/>
    <n v="132897.54"/>
    <n v="129562.54"/>
    <n v="1411504.71"/>
    <n v="665542.39"/>
    <n v="3335"/>
    <n v="0"/>
    <n v="0"/>
    <n v="0"/>
    <n v="0"/>
    <n v="168495.29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nstruction"/>
    <n v="612238"/>
    <s v="117038"/>
    <s v="DISTRICT 4- HIGHWAY LIGHTING REPAIRS AND IMPROVEMENTS AT VARIOUS LOCATIONS"/>
    <s v="4"/>
    <s v="BDBA, NFA MT, SC"/>
    <s v=" "/>
    <x v="1"/>
    <x v="0"/>
    <s v="DISTRICT4"/>
    <s v="[District 4]"/>
    <x v="16"/>
    <s v=""/>
    <s v="Active"/>
    <s v=""/>
    <d v="2021-12-25T00:00:00"/>
    <s v="2022"/>
    <n v="1"/>
    <d v="2022-02-15T00:00:00"/>
    <d v="2022-04-16T00:00:00"/>
    <d v="2024-02-15T00:00:00"/>
    <n v="730"/>
    <s v="100% STATE"/>
    <s v="NFA - Open Ended"/>
    <s v="NFA"/>
    <n v="0"/>
    <n v="1221395.44"/>
    <n v="454990.75"/>
    <n v="265219.01"/>
    <n v="0"/>
    <n v="265219.01"/>
    <n v="265219.01"/>
    <n v="1486614.45"/>
    <n v="720209.7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239"/>
    <s v="117711"/>
    <s v="DISTRICT 4- SCHEDULED AND EMERGENCY FENCE REPAIRS AT VARIOUS LOCATIONS"/>
    <s v="4"/>
    <s v="BDBA, NFA MT, SC"/>
    <s v=" "/>
    <x v="1"/>
    <x v="0"/>
    <s v="DISTRICT4"/>
    <s v="[District 4]"/>
    <x v="33"/>
    <s v="Guardrail"/>
    <s v="Active"/>
    <s v=""/>
    <d v="2022-04-02T00:00:00"/>
    <s v="2022"/>
    <n v="1"/>
    <d v="2022-05-27T00:00:00"/>
    <d v="2022-07-26T00:00:00"/>
    <d v="2024-05-26T00:00:00"/>
    <n v="730"/>
    <s v="100% STATE"/>
    <s v="NFA - Open Ended"/>
    <s v="NFA"/>
    <n v="0"/>
    <n v="522848.91"/>
    <n v="289340.51"/>
    <n v="111400.09"/>
    <n v="111400.09"/>
    <n v="111400.09"/>
    <n v="111400.09"/>
    <n v="634249"/>
    <n v="400740.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40"/>
    <s v="117277"/>
    <s v="DISTRICT 4- SCHEDULED AND EMERGENCY TRAFFIC SIGNAL REPAIRS AND IMPROVEMENTS AT VARIOUS LOCATIONS"/>
    <s v="4"/>
    <s v="BDBA, NFA MT, SC"/>
    <s v=" "/>
    <x v="1"/>
    <x v="0"/>
    <s v="DISTRICT4"/>
    <s v="[District 4]"/>
    <x v="11"/>
    <s v="Intersection &amp; Safety"/>
    <s v="Active"/>
    <s v=""/>
    <d v="2022-01-29T00:00:00"/>
    <s v="2022"/>
    <n v="1"/>
    <d v="2022-03-24T00:00:00"/>
    <d v="2022-05-23T00:00:00"/>
    <d v="2024-03-23T00:00:00"/>
    <n v="730"/>
    <s v="100% STATE"/>
    <s v="NFA - Open Ended"/>
    <s v="NFA"/>
    <n v="0"/>
    <n v="2271907.5"/>
    <n v="694959.2"/>
    <n v="11852.5"/>
    <n v="655266.91"/>
    <n v="655266.91"/>
    <n v="655266.91"/>
    <n v="2927174.41"/>
    <n v="1350226.1099999999"/>
    <n v="0"/>
    <n v="0"/>
    <n v="0"/>
    <n v="0"/>
    <n v="0"/>
    <n v="-643414.41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0"/>
    <x v="1"/>
  </r>
  <r>
    <s v="Construction"/>
    <n v="612240"/>
    <s v="117277"/>
    <s v="DISTRICT 4- SCHEDULED AND EMERGENCY TRAFFIC SIGNAL REPAIRS AND IMPROVEMENTS AT VARIOUS LOCATIONS"/>
    <s v="4"/>
    <s v="BDBA, NFA MT, SC"/>
    <s v=" "/>
    <x v="1"/>
    <x v="0"/>
    <s v="DISTRICT4"/>
    <s v="[District 4]"/>
    <x v="11"/>
    <s v="Intersection &amp; Safety"/>
    <s v="Active"/>
    <s v=""/>
    <d v="2022-01-29T00:00:00"/>
    <s v="2022"/>
    <n v="1"/>
    <d v="2022-03-24T00:00:00"/>
    <d v="2022-05-23T00:00:00"/>
    <d v="2024-03-23T00:00:00"/>
    <n v="730"/>
    <s v="LOCAL AID"/>
    <s v="NFA - Local Aid - Bottleneck Reduction"/>
    <s v="LOCAL"/>
    <n v="0"/>
    <n v="239959.4"/>
    <n v="23824.22"/>
    <n v="0"/>
    <n v="0"/>
    <n v="0"/>
    <n v="0"/>
    <n v="239959.4"/>
    <n v="23824.2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4-03-04T06:31:47"/>
    <x v="0"/>
    <x v="1"/>
  </r>
  <r>
    <s v="Construction"/>
    <n v="612241"/>
    <s v="117808"/>
    <s v="DISTRICT 4- APPLICATION OF REFLECTORIZED PAVEMENT MARKINGS AT VARIOUS LOCATIONS"/>
    <s v="4"/>
    <s v="BDBA, NFA MT, SC"/>
    <s v=" "/>
    <x v="1"/>
    <x v="0"/>
    <s v="DISTRICT4"/>
    <s v="[District 4]"/>
    <x v="34"/>
    <s v="Maintenance"/>
    <s v="Active"/>
    <s v=""/>
    <d v="2022-04-16T00:00:00"/>
    <s v="2022"/>
    <n v="1"/>
    <d v="2022-05-26T00:00:00"/>
    <d v="2022-07-25T00:00:00"/>
    <d v="2024-05-25T00:00:00"/>
    <n v="730"/>
    <s v="100% STATE"/>
    <s v="NFA - Open Ended"/>
    <s v="NFA"/>
    <n v="0"/>
    <n v="761862.41"/>
    <n v="187741.42"/>
    <n v="267775.59000000003"/>
    <n v="267775.59000000003"/>
    <n v="267775.59000000003"/>
    <n v="267775.59000000003"/>
    <n v="1029638"/>
    <n v="455517.0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Design"/>
    <n v="612242"/>
    <s v=""/>
    <s v="FITCHBURG- RECONSTRUCTION OF JOHN FITCH HIGHWAY"/>
    <s v="3"/>
    <s v="STIP"/>
    <s v=" "/>
    <x v="0"/>
    <x v="0"/>
    <s v="FITCHBURG"/>
    <s v="Montachusett"/>
    <x v="4"/>
    <s v="Roadway Reconstruction"/>
    <s v="Design"/>
    <s v="25C"/>
    <d v="2028-04-08T00:00:00"/>
    <s v="2028"/>
    <n v="0"/>
    <d v="2028-09-05T00:00:00"/>
    <d v="2028-11-04T00:00:00"/>
    <d v="2029-09-05T00:00:00"/>
    <n v="365"/>
    <s v="100% STATE"/>
    <s v="NFA - Site Specific"/>
    <s v="NFA"/>
    <n v="0"/>
    <n v="0"/>
    <n v="0"/>
    <n v="1088630"/>
    <n v="0"/>
    <n v="791730.90910000005"/>
    <n v="0"/>
    <n v="0"/>
    <n v="0"/>
    <n v="0"/>
    <n v="0"/>
    <n v="0"/>
    <n v="0"/>
    <n v="791730.90910000005"/>
    <n v="296899.09090000001"/>
    <n v="0"/>
    <n v="0"/>
    <s v="    "/>
    <s v="    "/>
    <s v="Yes"/>
    <s v="62.5"/>
    <s v="Municipal"/>
    <s v="HWY"/>
    <n v="2"/>
    <s v="No"/>
    <s v="Highway | Roadway Reconstruction"/>
    <s v="2 | Modernization"/>
    <s v="T055"/>
    <d v="2024-03-04T06:31:47"/>
    <x v="10"/>
    <x v="1"/>
  </r>
  <r>
    <s v="Design"/>
    <n v="612242"/>
    <s v=""/>
    <s v="FITCHBURG- RECONSTRUCTION OF JOHN FITCH HIGHWAY"/>
    <s v="3"/>
    <s v="STIP"/>
    <s v=" "/>
    <x v="0"/>
    <x v="0"/>
    <s v="FITCHBURG"/>
    <s v="Montachusett"/>
    <x v="4"/>
    <s v="Roadway Reconstruction"/>
    <s v="Design"/>
    <s v="25C"/>
    <d v="2028-04-08T00:00:00"/>
    <s v="2028"/>
    <n v="0"/>
    <d v="2028-09-05T00:00:00"/>
    <d v="2028-11-04T00:00:00"/>
    <d v="2029-09-05T00:00:00"/>
    <n v="365"/>
    <s v="FEDERAL AID"/>
    <s v="FA - Surface Trans. Block Grant (STBG)"/>
    <s v="STBG"/>
    <n v="0.8"/>
    <n v="0"/>
    <n v="0"/>
    <n v="11211179.736"/>
    <n v="0"/>
    <n v="8153585.2625000002"/>
    <n v="0"/>
    <n v="0"/>
    <n v="0"/>
    <n v="0"/>
    <n v="0"/>
    <n v="0"/>
    <n v="0"/>
    <n v="8153585.2625000002"/>
    <n v="3057594.4734999998"/>
    <n v="0"/>
    <n v="0"/>
    <s v="    "/>
    <s v="    "/>
    <s v="Yes"/>
    <s v="62.5"/>
    <s v="Municipal"/>
    <s v="HWY"/>
    <n v="2"/>
    <s v="No"/>
    <s v="Highway | Roadway Reconstruction"/>
    <s v="2 | Modernization"/>
    <s v="T055"/>
    <d v="2024-03-04T06:31:47"/>
    <x v="10"/>
    <x v="0"/>
  </r>
  <r>
    <s v="Construction"/>
    <n v="612243"/>
    <s v="117005"/>
    <s v="DISTRICT 6- RESURFACING &amp; RELATED WORK AT VARIOUS LOCATIONS (HMA)"/>
    <s v="6"/>
    <s v="BDBA, MHS, NFA MT, TOB"/>
    <s v=" "/>
    <x v="1"/>
    <x v="0"/>
    <s v="DISTRICT6"/>
    <s v="[District 6]"/>
    <x v="22"/>
    <s v=""/>
    <s v="Active"/>
    <s v=""/>
    <d v="2021-12-18T00:00:00"/>
    <s v="2022"/>
    <n v="1"/>
    <d v="2022-02-28T00:00:00"/>
    <d v="2022-04-29T00:00:00"/>
    <d v="2024-02-28T00:00:00"/>
    <n v="730"/>
    <s v="100% STATE"/>
    <s v="NFA - Open Ended"/>
    <s v="NFA"/>
    <n v="0"/>
    <n v="5756411.6299999999"/>
    <n v="2389291.54"/>
    <n v="114451.12"/>
    <n v="0"/>
    <n v="114451.12"/>
    <n v="114451.12"/>
    <n v="5870862.75"/>
    <n v="2503742.66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0"/>
    <x v="1"/>
  </r>
  <r>
    <s v="Construction"/>
    <n v="612243"/>
    <s v="117005"/>
    <s v="DISTRICT 6- RESURFACING &amp; RELATED WORK AT VARIOUS LOCATIONS (HMA)"/>
    <s v="6"/>
    <s v="BDBA, MHS, NFA MT, TOB"/>
    <s v=" "/>
    <x v="1"/>
    <x v="0"/>
    <s v="DISTRICT6"/>
    <s v="[District 6]"/>
    <x v="22"/>
    <s v=""/>
    <s v="Active"/>
    <s v=""/>
    <d v="2021-12-18T00:00:00"/>
    <s v="2022"/>
    <n v="1"/>
    <d v="2022-02-28T00:00:00"/>
    <d v="2022-04-29T00:00:00"/>
    <d v="2024-02-28T00:00:00"/>
    <n v="730"/>
    <s v="TURNPIKE MHS"/>
    <s v="Tolls - Metro. Hwy System (MHS) - Open Ended"/>
    <s v="NFA"/>
    <n v="0"/>
    <n v="1735164.2"/>
    <n v="851997.1"/>
    <n v="158679.29999999999"/>
    <n v="0"/>
    <n v="158679.29999999999"/>
    <n v="158679.29999999999"/>
    <n v="1893843.5"/>
    <n v="1010676.3999999999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0"/>
    <x v="1"/>
  </r>
  <r>
    <s v="Construction"/>
    <n v="612243"/>
    <s v="117005"/>
    <s v="DISTRICT 6- RESURFACING &amp; RELATED WORK AT VARIOUS LOCATIONS (HMA)"/>
    <s v="6"/>
    <s v="BDBA, MHS, NFA MT, TOB"/>
    <s v=" "/>
    <x v="1"/>
    <x v="0"/>
    <s v="DISTRICT6"/>
    <s v="[District 6]"/>
    <x v="22"/>
    <s v=""/>
    <s v="Active"/>
    <s v=""/>
    <d v="2021-12-18T00:00:00"/>
    <s v="2022"/>
    <n v="1"/>
    <d v="2022-02-28T00:00:00"/>
    <d v="2022-04-29T00:00:00"/>
    <d v="2024-02-28T00:00:00"/>
    <n v="730"/>
    <s v="TOBIN BRIDGE"/>
    <s v="Tolls - Tobin Bridge (Tobin) - Open Ended"/>
    <s v="NFA"/>
    <n v="0"/>
    <n v="516181.09"/>
    <n v="0"/>
    <n v="241882.91"/>
    <n v="0"/>
    <n v="241882.91"/>
    <n v="241882.91"/>
    <n v="758064"/>
    <n v="241882.9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4-03-04T06:31:47"/>
    <x v="0"/>
    <x v="1"/>
  </r>
  <r>
    <s v="Construction"/>
    <n v="612244"/>
    <s v="116451"/>
    <s v="DISTRICT 6- HIGHWAY LIGHTING REPLACEMENT OR REPAIRS AND ELECTRICAL MAINTENANCE AT VARIOUS LOCATIONS"/>
    <s v="6"/>
    <s v="BDBA, MHS, NFA MT, SC, TOB"/>
    <s v=" "/>
    <x v="1"/>
    <x v="0"/>
    <s v="DISTRICT6"/>
    <s v="[District 6]"/>
    <x v="16"/>
    <s v=""/>
    <s v="Active"/>
    <s v=""/>
    <d v="2021-10-02T00:00:00"/>
    <s v="2022"/>
    <n v="1"/>
    <d v="2021-12-03T00:00:00"/>
    <d v="2022-02-01T00:00:00"/>
    <d v="2023-12-03T00:00:00"/>
    <n v="730"/>
    <s v="100% STATE"/>
    <s v="NFA - Open Ended"/>
    <s v="NFA"/>
    <n v="0"/>
    <n v="1261250.73"/>
    <n v="425275.25"/>
    <n v="156261.26999999999"/>
    <n v="31191.469099999998"/>
    <n v="31191.469099999998"/>
    <n v="31191.469099999998"/>
    <n v="1292442.1991000001"/>
    <n v="456466.71909999999"/>
    <n v="0"/>
    <n v="0"/>
    <n v="0"/>
    <n v="0"/>
    <n v="0"/>
    <n v="125069.8009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44"/>
    <s v="116451"/>
    <s v="DISTRICT 6- HIGHWAY LIGHTING REPLACEMENT OR REPAIRS AND ELECTRICAL MAINTENANCE AT VARIOUS LOCATIONS"/>
    <s v="6"/>
    <s v="BDBA, MHS, NFA MT, SC, TOB"/>
    <s v=" "/>
    <x v="1"/>
    <x v="0"/>
    <s v="DISTRICT6"/>
    <s v="[District 6]"/>
    <x v="16"/>
    <s v=""/>
    <s v="Active"/>
    <s v=""/>
    <d v="2021-10-02T00:00:00"/>
    <s v="2022"/>
    <n v="1"/>
    <d v="2021-12-03T00:00:00"/>
    <d v="2022-02-01T00:00:00"/>
    <d v="2023-12-03T00:00:00"/>
    <n v="730"/>
    <s v="TURNPIKE MHS"/>
    <s v="Tolls - Metro. Hwy System (MHS) - Open Ended"/>
    <s v="NFA"/>
    <n v="0"/>
    <n v="103759.37"/>
    <n v="103759.37"/>
    <n v="840401.23"/>
    <n v="167753.33919999999"/>
    <n v="167753.33919999999"/>
    <n v="167753.33919999999"/>
    <n v="271512.70919999998"/>
    <n v="271512.70919999998"/>
    <n v="0"/>
    <n v="0"/>
    <n v="0"/>
    <n v="0"/>
    <n v="0"/>
    <n v="672647.89080000005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44"/>
    <s v="116451"/>
    <s v="DISTRICT 6- HIGHWAY LIGHTING REPLACEMENT OR REPAIRS AND ELECTRICAL MAINTENANCE AT VARIOUS LOCATIONS"/>
    <s v="6"/>
    <s v="BDBA, MHS, NFA MT, SC, TOB"/>
    <s v=" "/>
    <x v="1"/>
    <x v="0"/>
    <s v="DISTRICT6"/>
    <s v="[District 6]"/>
    <x v="16"/>
    <s v=""/>
    <s v="Active"/>
    <s v=""/>
    <d v="2021-10-02T00:00:00"/>
    <s v="2022"/>
    <n v="1"/>
    <d v="2021-12-03T00:00:00"/>
    <d v="2022-02-01T00:00:00"/>
    <d v="2023-12-03T00:00:00"/>
    <n v="730"/>
    <s v="TOBIN BRIDGE"/>
    <s v="Tolls - Tobin Bridge (Tobin) - Open Ended"/>
    <s v="NFA"/>
    <n v="0"/>
    <n v="0"/>
    <n v="0"/>
    <n v="5286.24"/>
    <n v="1055.1917000000001"/>
    <n v="1055.1917000000001"/>
    <n v="1055.1917000000001"/>
    <n v="1055.1917000000001"/>
    <n v="1055.1917000000001"/>
    <n v="0"/>
    <n v="0"/>
    <n v="0"/>
    <n v="0"/>
    <n v="0"/>
    <n v="4231.0483000000004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46"/>
    <s v="116452"/>
    <s v="DISTRICT 3- SCHEDULED AND EMERGENCY GUARDRAIL AND FENCING REPAIRS AT VARIOUS LOCATIONS"/>
    <s v="3"/>
    <s v="BDBA, NFA MT, SC, WT"/>
    <s v=" "/>
    <x v="1"/>
    <x v="0"/>
    <s v="DISTRICT3"/>
    <s v="[District 3]"/>
    <x v="33"/>
    <s v="Guardrail"/>
    <s v="Active"/>
    <s v=""/>
    <d v="2021-10-02T00:00:00"/>
    <s v="2022"/>
    <n v="1"/>
    <d v="2021-11-17T00:00:00"/>
    <d v="2022-01-16T00:00:00"/>
    <d v="2024-02-01T00:00:00"/>
    <n v="806"/>
    <s v="100% STATE"/>
    <s v="NFA - Open Ended"/>
    <s v="NFA"/>
    <n v="0"/>
    <n v="4295150.1500000004"/>
    <n v="1082670.49"/>
    <n v="10299.85"/>
    <n v="0"/>
    <n v="10299.85"/>
    <n v="10299.85"/>
    <n v="4305450"/>
    <n v="1092970.34000000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246"/>
    <s v="116452"/>
    <s v="DISTRICT 3- SCHEDULED AND EMERGENCY GUARDRAIL AND FENCING REPAIRS AT VARIOUS LOCATIONS"/>
    <s v="3"/>
    <s v="BDBA, NFA MT, SC, WT"/>
    <s v=" "/>
    <x v="1"/>
    <x v="0"/>
    <s v="DISTRICT3"/>
    <s v="[District 3]"/>
    <x v="33"/>
    <s v="Guardrail"/>
    <s v="Active"/>
    <s v=""/>
    <d v="2021-10-02T00:00:00"/>
    <s v="2022"/>
    <n v="1"/>
    <d v="2021-11-17T00:00:00"/>
    <d v="2022-01-16T00:00:00"/>
    <d v="2024-02-01T00:00:00"/>
    <n v="806"/>
    <s v="TURNPIKE WT"/>
    <s v="Tolls - Western Turnpike (WT) - Open Ended"/>
    <s v="NFA"/>
    <n v="0"/>
    <n v="850178.49"/>
    <n v="380082.27"/>
    <n v="641.51"/>
    <n v="0"/>
    <n v="641.51"/>
    <n v="641.51"/>
    <n v="850820"/>
    <n v="380723.7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247"/>
    <s v="116108"/>
    <s v="DISTRICT 3- SCHEDULED AND EMERGENCY DRAINAGE STRUCTURE AND PIPE CLEANING AT VARIOUS LOCATIONS"/>
    <s v="3"/>
    <s v="NFA MT, SC"/>
    <s v=" "/>
    <x v="1"/>
    <x v="0"/>
    <s v="DISTRICT3"/>
    <s v="[District 3]"/>
    <x v="40"/>
    <s v="Maintenance"/>
    <s v="Active"/>
    <s v=""/>
    <d v="2021-08-21T00:00:00"/>
    <s v="2021"/>
    <n v="1"/>
    <d v="2021-10-20T00:00:00"/>
    <d v="2021-12-19T00:00:00"/>
    <d v="2023-10-20T00:00:00"/>
    <n v="730"/>
    <s v="100% STATE"/>
    <s v="NFA - Open Ended"/>
    <s v="NFA"/>
    <n v="0"/>
    <n v="834944.01"/>
    <n v="378970.05"/>
    <n v="5328.22"/>
    <n v="0"/>
    <n v="5328.22"/>
    <n v="5328.22"/>
    <n v="840272.23"/>
    <n v="384298.2699999999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247"/>
    <s v="116108"/>
    <s v="DISTRICT 3- SCHEDULED AND EMERGENCY DRAINAGE STRUCTURE AND PIPE CLEANING AT VARIOUS LOCATIONS"/>
    <s v="3"/>
    <s v="NFA MT, SC"/>
    <s v=" "/>
    <x v="1"/>
    <x v="0"/>
    <s v="DISTRICT3"/>
    <s v="[District 3]"/>
    <x v="40"/>
    <s v="Maintenance"/>
    <s v="Active"/>
    <s v=""/>
    <d v="2021-08-21T00:00:00"/>
    <s v="2021"/>
    <n v="1"/>
    <d v="2021-10-20T00:00:00"/>
    <d v="2021-12-19T00:00:00"/>
    <d v="2023-10-20T00:00:00"/>
    <n v="730"/>
    <s v="TURNPIKE WT"/>
    <s v="Tolls - Western Turnpike (WT) - Open Ended"/>
    <s v="NFA"/>
    <n v="0"/>
    <n v="1056"/>
    <n v="40"/>
    <n v="85781.77"/>
    <n v="0"/>
    <n v="85781.77"/>
    <n v="85781.77"/>
    <n v="86837.77"/>
    <n v="85821.7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248"/>
    <s v="117757"/>
    <s v="DISTRICT 3-  APPLICATION OF REFLECTORIZED PAVEMENT MARKINGS AT VARIOUS LOCATIONS"/>
    <s v="3"/>
    <s v="BDBA, NFA MT, SC, WT"/>
    <s v=" "/>
    <x v="1"/>
    <x v="0"/>
    <s v="DISTRICT3"/>
    <s v="[District 3]"/>
    <x v="34"/>
    <s v="Maintenance"/>
    <s v="Active"/>
    <s v=""/>
    <d v="2022-04-09T00:00:00"/>
    <s v="2022"/>
    <n v="1"/>
    <d v="2022-06-03T00:00:00"/>
    <d v="2022-08-02T00:00:00"/>
    <d v="2024-06-02T00:00:00"/>
    <n v="730"/>
    <s v="100% STATE"/>
    <s v="NFA - Open Ended"/>
    <s v="NFA"/>
    <n v="0"/>
    <n v="2163417.98"/>
    <n v="1227822.1399999999"/>
    <n v="619127.1"/>
    <n v="15852.0787"/>
    <n v="15852.0787"/>
    <n v="15852.0787"/>
    <n v="2179270.0586999999"/>
    <n v="1243674.2186999999"/>
    <n v="0"/>
    <n v="0"/>
    <n v="0"/>
    <n v="0"/>
    <n v="0"/>
    <n v="603275.02130000002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12248"/>
    <s v="117757"/>
    <s v="DISTRICT 3-  APPLICATION OF REFLECTORIZED PAVEMENT MARKINGS AT VARIOUS LOCATIONS"/>
    <s v="3"/>
    <s v="BDBA, NFA MT, SC, WT"/>
    <s v=" "/>
    <x v="1"/>
    <x v="0"/>
    <s v="DISTRICT3"/>
    <s v="[District 3]"/>
    <x v="34"/>
    <s v="Maintenance"/>
    <s v="Active"/>
    <s v=""/>
    <d v="2022-04-09T00:00:00"/>
    <s v="2022"/>
    <n v="1"/>
    <d v="2022-06-03T00:00:00"/>
    <d v="2022-08-02T00:00:00"/>
    <d v="2024-06-02T00:00:00"/>
    <n v="730"/>
    <s v="TURNPIKE WT"/>
    <s v="Tolls - Western Turnpike (WT) - Open Ended"/>
    <s v="NFA"/>
    <n v="0"/>
    <n v="13731.92"/>
    <n v="4235.88"/>
    <n v="50"/>
    <n v="3147.9213"/>
    <n v="3147.9213"/>
    <n v="3147.9213"/>
    <n v="16879.8413"/>
    <n v="7383.8013000000001"/>
    <n v="0"/>
    <n v="0"/>
    <n v="0"/>
    <n v="0"/>
    <n v="0"/>
    <n v="-3097.9213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12249"/>
    <s v="117597"/>
    <s v="DISTRICT 3- CRACK SEALING AT VARIOUS LOCATIONS"/>
    <s v="3"/>
    <s v="BDBA, NFA, NFA MT"/>
    <s v=" "/>
    <x v="1"/>
    <x v="0"/>
    <s v="DISTRICT3"/>
    <s v="[District 3]"/>
    <x v="37"/>
    <s v="Maintenance"/>
    <s v="Active"/>
    <s v=""/>
    <d v="2022-03-19T00:00:00"/>
    <s v="2022"/>
    <n v="1"/>
    <d v="2022-05-11T00:00:00"/>
    <d v="2022-07-10T00:00:00"/>
    <d v="2024-05-10T00:00:00"/>
    <n v="730"/>
    <s v="100% STATE"/>
    <s v="NFA - Open Ended"/>
    <s v="NFA"/>
    <n v="0"/>
    <n v="557353.30000000005"/>
    <n v="184562.66"/>
    <n v="118598"/>
    <n v="0"/>
    <n v="118598"/>
    <n v="118598"/>
    <n v="675951.3"/>
    <n v="303160.6600000000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249"/>
    <s v="117597"/>
    <s v="DISTRICT 3- CRACK SEALING AT VARIOUS LOCATIONS"/>
    <s v="3"/>
    <s v="BDBA, NFA, NFA MT"/>
    <s v=" "/>
    <x v="1"/>
    <x v="0"/>
    <s v="DISTRICT3"/>
    <s v="[District 3]"/>
    <x v="37"/>
    <s v="Maintenance"/>
    <s v="Active"/>
    <s v=""/>
    <d v="2022-03-19T00:00:00"/>
    <s v="2022"/>
    <n v="1"/>
    <d v="2022-05-11T00:00:00"/>
    <d v="2022-07-10T00:00:00"/>
    <d v="2024-05-10T00:00:00"/>
    <n v="730"/>
    <s v="100% STATE"/>
    <s v="NFA - NHS Non-Interstate Paving"/>
    <s v="NFA"/>
    <n v="0"/>
    <n v="584099.6"/>
    <n v="344175.64"/>
    <n v="76224.45"/>
    <n v="0"/>
    <n v="76224.45"/>
    <n v="76224.45"/>
    <n v="660324.05000000005"/>
    <n v="420400.09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249"/>
    <s v="117597"/>
    <s v="DISTRICT 3- CRACK SEALING AT VARIOUS LOCATIONS"/>
    <s v="3"/>
    <s v="BDBA, NFA, NFA MT"/>
    <s v=" "/>
    <x v="1"/>
    <x v="0"/>
    <s v="DISTRICT3"/>
    <s v="[District 3]"/>
    <x v="37"/>
    <s v="Maintenance"/>
    <s v="Active"/>
    <s v=""/>
    <d v="2022-03-19T00:00:00"/>
    <s v="2022"/>
    <n v="1"/>
    <d v="2022-05-11T00:00:00"/>
    <d v="2022-07-10T00:00:00"/>
    <d v="2024-05-10T00:00:00"/>
    <n v="730"/>
    <s v="LOCAL AID"/>
    <s v="NFA - Local Aid - Municipal Pavement"/>
    <s v="LOCAL"/>
    <n v="0"/>
    <n v="369932.93"/>
    <n v="71763.06"/>
    <n v="80067.070000000007"/>
    <n v="0"/>
    <n v="80067.070000000007"/>
    <n v="80067.070000000007"/>
    <n v="450000"/>
    <n v="151830.1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250"/>
    <s v="116719"/>
    <s v="DISTRICT 6- SCHEDULED &amp; EMERGENCY CLEANING OF DRAINAGE STRUCTURES AT VARIOUS LOCATIONS"/>
    <s v="6"/>
    <s v="BDBA, MHS, NFA MT, SC, TOB"/>
    <s v=" "/>
    <x v="1"/>
    <x v="0"/>
    <s v="DISTRICT6"/>
    <s v="[District 6]"/>
    <x v="40"/>
    <s v="Maintenance"/>
    <s v="Active"/>
    <s v=""/>
    <d v="2021-11-06T00:00:00"/>
    <s v="2022"/>
    <n v="1"/>
    <d v="2022-02-25T00:00:00"/>
    <d v="2022-04-26T00:00:00"/>
    <d v="2024-02-25T00:00:00"/>
    <n v="730"/>
    <s v="100% STATE"/>
    <s v="NFA - Open Ended"/>
    <s v="NFA"/>
    <n v="0"/>
    <n v="826077.03"/>
    <n v="281356.02"/>
    <n v="72608.259999999995"/>
    <n v="0"/>
    <n v="72608.259999999995"/>
    <n v="72608.259999999995"/>
    <n v="898685.29"/>
    <n v="353964.2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250"/>
    <s v="116719"/>
    <s v="DISTRICT 6- SCHEDULED &amp; EMERGENCY CLEANING OF DRAINAGE STRUCTURES AT VARIOUS LOCATIONS"/>
    <s v="6"/>
    <s v="BDBA, MHS, NFA MT, SC, TOB"/>
    <s v=" "/>
    <x v="1"/>
    <x v="0"/>
    <s v="DISTRICT6"/>
    <s v="[District 6]"/>
    <x v="40"/>
    <s v="Maintenance"/>
    <s v="Active"/>
    <s v=""/>
    <d v="2021-11-06T00:00:00"/>
    <s v="2022"/>
    <n v="1"/>
    <d v="2022-02-25T00:00:00"/>
    <d v="2022-04-26T00:00:00"/>
    <d v="2024-02-25T00:00:00"/>
    <n v="730"/>
    <s v="TURNPIKE MHS"/>
    <s v="Tolls - Metro. Hwy System (MHS) - Open Ended"/>
    <s v="NFA"/>
    <n v="0"/>
    <n v="6200"/>
    <n v="0"/>
    <n v="1"/>
    <n v="0"/>
    <n v="1"/>
    <n v="1"/>
    <n v="6201"/>
    <n v="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250"/>
    <s v="116719"/>
    <s v="DISTRICT 6- SCHEDULED &amp; EMERGENCY CLEANING OF DRAINAGE STRUCTURES AT VARIOUS LOCATIONS"/>
    <s v="6"/>
    <s v="BDBA, MHS, NFA MT, SC, TOB"/>
    <s v=" "/>
    <x v="1"/>
    <x v="0"/>
    <s v="DISTRICT6"/>
    <s v="[District 6]"/>
    <x v="40"/>
    <s v="Maintenance"/>
    <s v="Active"/>
    <s v=""/>
    <d v="2021-11-06T00:00:00"/>
    <s v="2022"/>
    <n v="1"/>
    <d v="2022-02-25T00:00:00"/>
    <d v="2022-04-26T00:00:00"/>
    <d v="2024-02-25T00:00:00"/>
    <n v="730"/>
    <s v="TOBIN BRIDGE"/>
    <s v="Tolls - Tobin Bridge (Tobin) - Open Ended"/>
    <s v="NFA"/>
    <n v="0"/>
    <n v="5500"/>
    <n v="0"/>
    <n v="1"/>
    <n v="0"/>
    <n v="1"/>
    <n v="1"/>
    <n v="5501"/>
    <n v="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254"/>
    <s v="116449"/>
    <s v="DISTRICT 4- SCHEDULED AND EMERGENCY BRIDGE DECK REPAIRS AT VARIOUS LOCATIONS "/>
    <s v="4"/>
    <s v="BDBA, NFA MT, SC"/>
    <s v=" "/>
    <x v="1"/>
    <x v="0"/>
    <s v="DISTRICT4"/>
    <s v="[District 4]"/>
    <x v="36"/>
    <s v=""/>
    <s v="Active"/>
    <s v=""/>
    <d v="2021-10-02T00:00:00"/>
    <s v="2022"/>
    <n v="1"/>
    <d v="2021-11-18T00:00:00"/>
    <d v="2022-01-17T00:00:00"/>
    <d v="2023-11-18T00:00:00"/>
    <n v="730"/>
    <s v="100% STATE"/>
    <s v="NFA - Open Ended"/>
    <s v="NFA"/>
    <n v="0"/>
    <n v="6289895.7000000002"/>
    <n v="212943.33"/>
    <n v="26466.799999999999"/>
    <n v="0"/>
    <n v="26466.799999999999"/>
    <n v="26466.799999999999"/>
    <n v="6316362.5"/>
    <n v="239410.1299999999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255"/>
    <s v="116553"/>
    <s v="DISTRICT 4- SCHEDULED AND EMERGENCY BRIDGE JOINT REPAIRS AT VARIOUS LOCATIONS"/>
    <s v="4"/>
    <s v="BDBA, NFA MT"/>
    <s v=" "/>
    <x v="1"/>
    <x v="0"/>
    <s v="DISTRICT4"/>
    <s v="[District 4]"/>
    <x v="35"/>
    <s v=""/>
    <s v="Active"/>
    <s v=""/>
    <d v="2021-10-16T00:00:00"/>
    <s v="2022"/>
    <n v="1"/>
    <d v="2021-12-14T00:00:00"/>
    <d v="2022-02-12T00:00:00"/>
    <d v="2023-12-14T00:00:00"/>
    <n v="730"/>
    <s v="100% STATE"/>
    <s v="NFA - Open Ended"/>
    <s v="NFA"/>
    <n v="0"/>
    <n v="4776930.49"/>
    <n v="865917.03"/>
    <n v="151133.76999999999"/>
    <n v="109989.75999999999"/>
    <n v="109989.75999999999"/>
    <n v="109989.75999999999"/>
    <n v="4886920.25"/>
    <n v="975906.79"/>
    <n v="0"/>
    <n v="0"/>
    <n v="0"/>
    <n v="0"/>
    <n v="0"/>
    <n v="41144.01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mplete"/>
    <n v="612256"/>
    <s v="116897"/>
    <s v="DISTRICT 4- SCHEDULED AND EMERGENCY BRIDGE DECK WEARING SURFACE REPLACEMENT AT VARIOUS LOCATIONS "/>
    <s v="4"/>
    <s v="BDBA, NFA MT"/>
    <s v=" "/>
    <x v="1"/>
    <x v="0"/>
    <s v="DISTRICT4"/>
    <s v="[District 4]"/>
    <x v="30"/>
    <s v=""/>
    <s v="Full Beneficial Use"/>
    <s v=""/>
    <d v="2021-12-04T00:00:00"/>
    <s v="2022"/>
    <n v="1"/>
    <d v="2022-02-04T00:00:00"/>
    <d v="2022-04-05T00:00:00"/>
    <d v="2024-02-04T00:00:00"/>
    <n v="730"/>
    <s v="100% STATE"/>
    <s v="NFA - Open Ended"/>
    <s v="NFA"/>
    <n v="0"/>
    <n v="4666504.57"/>
    <n v="2734675.57"/>
    <n v="165770.43"/>
    <n v="165770.43"/>
    <n v="165770.43"/>
    <n v="165770.43"/>
    <n v="4832275"/>
    <n v="290044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2257"/>
    <s v=""/>
    <s v="LONGMEADOW- RESURFACING AND RELATED WORK ON LONGMEADOW STREET (ROUTE 5) (PHASE 1)"/>
    <s v="2"/>
    <s v="STIP"/>
    <s v=" "/>
    <x v="0"/>
    <x v="0"/>
    <s v="LONGMEADOW"/>
    <s v="Pioneer Valley"/>
    <x v="18"/>
    <s v="Roadway Resurfacing"/>
    <s v="Design"/>
    <s v="PRCApprove"/>
    <d v="2028-04-08T00:00:00"/>
    <s v="2028"/>
    <n v="0"/>
    <d v="2028-09-05T00:00:00"/>
    <d v="2028-11-04T00:00:00"/>
    <d v="2030-05-06T00:00:00"/>
    <n v="608"/>
    <s v="100% STATE"/>
    <s v="NFA - Site Specific"/>
    <s v="NFA"/>
    <n v="0"/>
    <n v="0"/>
    <n v="0"/>
    <n v="103410"/>
    <n v="0"/>
    <n v="43541.052600000003"/>
    <n v="0"/>
    <n v="0"/>
    <n v="0"/>
    <n v="0"/>
    <n v="0"/>
    <n v="0"/>
    <n v="0"/>
    <n v="43541.052600000003"/>
    <n v="59868.947399999997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4-03-04T06:31:47"/>
    <x v="3"/>
    <x v="1"/>
  </r>
  <r>
    <s v="Design"/>
    <n v="612257"/>
    <s v=""/>
    <s v="LONGMEADOW- RESURFACING AND RELATED WORK ON LONGMEADOW STREET (ROUTE 5) (PHASE 1)"/>
    <s v="2"/>
    <s v="STIP"/>
    <s v=" "/>
    <x v="0"/>
    <x v="0"/>
    <s v="LONGMEADOW"/>
    <s v="Pioneer Valley"/>
    <x v="18"/>
    <s v="Roadway Resurfacing"/>
    <s v="Design"/>
    <s v="PRCApprove"/>
    <d v="2028-04-08T00:00:00"/>
    <s v="2028"/>
    <n v="0"/>
    <d v="2028-09-05T00:00:00"/>
    <d v="2028-11-04T00:00:00"/>
    <d v="2030-05-06T00:00:00"/>
    <n v="608"/>
    <s v="FEDERAL AID"/>
    <s v="FA - Surface Trans. Block Grant (STBG)"/>
    <s v="STBG"/>
    <n v="0.8"/>
    <n v="0"/>
    <n v="0"/>
    <n v="11910090"/>
    <n v="0"/>
    <n v="5014774.7368000001"/>
    <n v="0"/>
    <n v="0"/>
    <n v="0"/>
    <n v="0"/>
    <n v="0"/>
    <n v="0"/>
    <n v="0"/>
    <n v="5014774.7368000001"/>
    <n v="6895315.2631999999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4-03-04T06:31:47"/>
    <x v="3"/>
    <x v="0"/>
  </r>
  <r>
    <s v="Design"/>
    <n v="612258"/>
    <s v=""/>
    <s v="EASTHAMPTON- DOWNTOWN COMPLETE STREETS IMPROVEMENTS ON MAIN AND NORTHAMPTON STREETS (ROUTE 10)"/>
    <s v="2"/>
    <s v="STIP"/>
    <s v=" "/>
    <x v="0"/>
    <x v="0"/>
    <s v="EASTHAMPTON"/>
    <s v="Pioneer Valley"/>
    <x v="8"/>
    <s v=""/>
    <s v="Design"/>
    <s v="PRCApprove"/>
    <d v="2027-03-06T00:00:00"/>
    <s v="2027"/>
    <n v="0"/>
    <d v="2027-08-03T00:00:00"/>
    <d v="2027-10-02T00:00:00"/>
    <d v="2028-08-01T00:00:00"/>
    <n v="364"/>
    <s v="100% STATE"/>
    <s v="NFA - Site Specific"/>
    <s v="NFA"/>
    <n v="0"/>
    <n v="0"/>
    <n v="0"/>
    <n v="375744"/>
    <n v="0"/>
    <n v="375744"/>
    <n v="0"/>
    <n v="0"/>
    <n v="0"/>
    <n v="0"/>
    <n v="0"/>
    <n v="0"/>
    <n v="307426.90909999999"/>
    <n v="68317.090899999996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4-03-04T06:31:47"/>
    <x v="3"/>
    <x v="1"/>
  </r>
  <r>
    <s v="Design"/>
    <n v="612258"/>
    <s v=""/>
    <s v="EASTHAMPTON- DOWNTOWN COMPLETE STREETS IMPROVEMENTS ON MAIN AND NORTHAMPTON STREETS (ROUTE 10)"/>
    <s v="2"/>
    <s v="STIP"/>
    <s v=" "/>
    <x v="0"/>
    <x v="0"/>
    <s v="EASTHAMPTON"/>
    <s v="Pioneer Valley"/>
    <x v="8"/>
    <s v=""/>
    <s v="Design"/>
    <s v="PRCApprove"/>
    <d v="2027-03-06T00:00:00"/>
    <s v="2027"/>
    <n v="0"/>
    <d v="2027-08-03T00:00:00"/>
    <d v="2027-10-02T00:00:00"/>
    <d v="2028-08-01T00:00:00"/>
    <n v="364"/>
    <s v="FEDERAL AID"/>
    <s v="FA - Surface Trans. Block Grant (STBG)"/>
    <s v="STBG"/>
    <n v="0.8"/>
    <n v="0"/>
    <n v="0"/>
    <n v="13730200"/>
    <n v="0"/>
    <n v="13730200"/>
    <n v="0"/>
    <n v="0"/>
    <n v="0"/>
    <n v="0"/>
    <n v="0"/>
    <n v="0"/>
    <n v="11233800"/>
    <n v="2496400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4-03-04T06:31:47"/>
    <x v="3"/>
    <x v="0"/>
  </r>
  <r>
    <s v="Construction"/>
    <n v="612259"/>
    <s v="117840"/>
    <s v="DISTRICT 3- SCHEDULED AND EMERGENCY FABRICATION AND INSTALLATION OF OVERHEAD AND GROUND MOUNTED GUIDE SIGNS AT VARIOUS LOCATIONS"/>
    <s v="3"/>
    <s v="BDBA, NFA MT"/>
    <s v=" "/>
    <x v="1"/>
    <x v="0"/>
    <s v="DISTRICT3"/>
    <s v="[District 3]"/>
    <x v="38"/>
    <s v="Signs &amp; Lighting"/>
    <s v="Active"/>
    <s v=""/>
    <d v="2022-04-23T00:00:00"/>
    <s v="2022"/>
    <n v="1"/>
    <d v="2022-06-16T00:00:00"/>
    <d v="2022-08-15T00:00:00"/>
    <d v="2024-06-15T00:00:00"/>
    <n v="730"/>
    <s v="100% STATE"/>
    <s v="NFA - Open Ended"/>
    <s v="NFA"/>
    <n v="0"/>
    <n v="363983.82"/>
    <n v="49922"/>
    <n v="264739.68"/>
    <n v="135000"/>
    <n v="135000"/>
    <n v="135000"/>
    <n v="498983.82"/>
    <n v="184922"/>
    <n v="0"/>
    <n v="0"/>
    <n v="0"/>
    <n v="0"/>
    <n v="0"/>
    <n v="129739.68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260"/>
    <s v="117809"/>
    <s v="DISTRICT 3- SCHEDULED AND EMERGENCY TRAFFIC SIGNAL REPAIRS AND IMPROVEMENTS AT VARIOUS LOCATIONS "/>
    <s v="3"/>
    <s v="BDBA, NFA MT, SC"/>
    <s v=" "/>
    <x v="1"/>
    <x v="0"/>
    <s v="DISTRICT3"/>
    <s v="[District 3]"/>
    <x v="11"/>
    <s v="Intersection &amp; Safety"/>
    <s v="Active"/>
    <s v=""/>
    <d v="2022-04-16T00:00:00"/>
    <s v="2022"/>
    <n v="1"/>
    <d v="2022-06-16T00:00:00"/>
    <d v="2022-08-15T00:00:00"/>
    <d v="2024-06-15T00:00:00"/>
    <n v="730"/>
    <s v="100% STATE"/>
    <s v="NFA - Open Ended"/>
    <s v="NFA"/>
    <n v="0"/>
    <n v="542561.81000000006"/>
    <n v="232750.21"/>
    <n v="79202.19"/>
    <n v="0"/>
    <n v="79202.19"/>
    <n v="79202.19"/>
    <n v="621764"/>
    <n v="311952.4000000000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0"/>
    <x v="1"/>
  </r>
  <r>
    <s v="Construction"/>
    <n v="612261"/>
    <s v="117839"/>
    <s v="DISTRICT 3- HIGHWAY LIGHTING REPAIRS AND IMPROVEMENTS AT VARIOUS LOCATIONS"/>
    <s v="3"/>
    <s v="BDBA, NFA MT, SC"/>
    <s v=" "/>
    <x v="1"/>
    <x v="0"/>
    <s v="DISTRICT3"/>
    <s v="[District 3]"/>
    <x v="16"/>
    <s v=""/>
    <s v="Active"/>
    <s v=""/>
    <d v="2022-04-23T00:00:00"/>
    <s v="2022"/>
    <n v="1"/>
    <d v="2022-06-14T00:00:00"/>
    <d v="2022-08-13T00:00:00"/>
    <d v="2024-06-13T00:00:00"/>
    <n v="730"/>
    <s v="100% STATE"/>
    <s v="NFA - Open Ended"/>
    <s v="NFA"/>
    <n v="0"/>
    <n v="482122.34"/>
    <n v="0"/>
    <n v="555386.66"/>
    <n v="279386.65999999997"/>
    <n v="279386.65999999997"/>
    <n v="184000"/>
    <n v="666122.34"/>
    <n v="184000"/>
    <n v="95386.66"/>
    <n v="0"/>
    <n v="0"/>
    <n v="0"/>
    <n v="0"/>
    <n v="27600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Design"/>
    <n v="612262"/>
    <s v=""/>
    <s v="BROCKTON- INTERSECTION IMPROVEMENTS AT ROUTE 123 (BELMONT STREET), PEARL STREET AND STONEHILL STREET"/>
    <s v="5"/>
    <s v="STIP"/>
    <s v=" "/>
    <x v="0"/>
    <x v="0"/>
    <s v="BROCKTON"/>
    <s v="Old Colony"/>
    <x v="11"/>
    <s v="Intersection &amp; Safety"/>
    <s v="Design"/>
    <s v="PRCApprove"/>
    <d v="2028-04-22T00:00:00"/>
    <s v="2028"/>
    <n v="0"/>
    <d v="2028-09-19T00:00:00"/>
    <d v="2028-11-18T00:00:00"/>
    <d v="2030-09-18T00:00:00"/>
    <n v="729"/>
    <s v="100% STATE"/>
    <s v="NFA - Site Specific"/>
    <s v="NFA"/>
    <n v="0"/>
    <n v="0"/>
    <n v="0"/>
    <n v="173070"/>
    <n v="0"/>
    <n v="60198.260900000001"/>
    <n v="0"/>
    <n v="0"/>
    <n v="0"/>
    <n v="0"/>
    <n v="0"/>
    <n v="0"/>
    <n v="0"/>
    <n v="60198.260900000001"/>
    <n v="112871.73910000001"/>
    <n v="0"/>
    <n v="0"/>
    <s v="    "/>
    <s v="    "/>
    <s v="Yes"/>
    <s v="58.5"/>
    <s v="MassDOT"/>
    <s v="HWY"/>
    <n v="2"/>
    <s v="No"/>
    <s v="Highway | Intersection Improvements"/>
    <s v="2 | Modernization"/>
    <s v="T056"/>
    <d v="2024-03-04T06:31:47"/>
    <x v="4"/>
    <x v="1"/>
  </r>
  <r>
    <s v="Design"/>
    <n v="612262"/>
    <s v=""/>
    <s v="BROCKTON- INTERSECTION IMPROVEMENTS AT ROUTE 123 (BELMONT STREET), PEARL STREET AND STONEHILL STREET"/>
    <s v="5"/>
    <s v="STIP"/>
    <s v=" "/>
    <x v="0"/>
    <x v="0"/>
    <s v="BROCKTON"/>
    <s v="Old Colony"/>
    <x v="11"/>
    <s v="Intersection &amp; Safety"/>
    <s v="Design"/>
    <s v="PRCApprove"/>
    <d v="2028-04-22T00:00:00"/>
    <s v="2028"/>
    <n v="0"/>
    <d v="2028-09-19T00:00:00"/>
    <d v="2028-11-18T00:00:00"/>
    <d v="2030-09-18T00:00:00"/>
    <n v="729"/>
    <s v="FEDERAL AID"/>
    <s v="FA - Surface Trans. Block Grant (STBG)"/>
    <s v="STBG"/>
    <n v="0.8"/>
    <n v="0"/>
    <n v="0"/>
    <n v="7637500"/>
    <n v="0"/>
    <n v="2656521.7390999999"/>
    <n v="0"/>
    <n v="0"/>
    <n v="0"/>
    <n v="0"/>
    <n v="0"/>
    <n v="0"/>
    <n v="0"/>
    <n v="2656521.7390999999"/>
    <n v="4980978.2609000001"/>
    <n v="0"/>
    <n v="0"/>
    <s v="    "/>
    <s v="    "/>
    <s v="Yes"/>
    <s v="58.5"/>
    <s v="MassDOT"/>
    <s v="HWY"/>
    <n v="2"/>
    <s v="No"/>
    <s v="Highway | Intersection Improvements"/>
    <s v="2 | Modernization"/>
    <s v="T056"/>
    <d v="2024-03-04T06:31:47"/>
    <x v="4"/>
    <x v="0"/>
  </r>
  <r>
    <s v="Design"/>
    <n v="612263"/>
    <s v=""/>
    <s v="NEW BEDFORD- BICYCLE AND PEDESTRIAN RAMP CONSTRUCTION, ROUTE 6 (WB) TO MACARTHUR DRIVE"/>
    <s v="5"/>
    <s v="STIP"/>
    <s v=" "/>
    <x v="0"/>
    <x v="0"/>
    <s v="NEW BEDFORD"/>
    <s v="Southeastern Mass"/>
    <x v="28"/>
    <s v=""/>
    <s v="Design"/>
    <s v="25C"/>
    <d v="2027-04-03T00:00:00"/>
    <s v="2027"/>
    <n v="0"/>
    <d v="2027-08-31T00:00:00"/>
    <d v="2027-10-30T00:00:00"/>
    <d v="2028-11-26T00:00:00"/>
    <n v="453"/>
    <s v="100% STATE"/>
    <s v="NFA - Site Specific"/>
    <s v="NFA"/>
    <n v="0"/>
    <n v="0"/>
    <n v="0"/>
    <n v="22025.91"/>
    <n v="0"/>
    <n v="22025.91"/>
    <n v="0"/>
    <n v="0"/>
    <n v="0"/>
    <n v="0"/>
    <n v="0"/>
    <n v="0"/>
    <n v="14159.5136"/>
    <n v="7866.3963999999996"/>
    <n v="0"/>
    <n v="0"/>
    <n v="0"/>
    <s v="    "/>
    <s v="    "/>
    <s v="Yes"/>
    <s v="35"/>
    <s v="MassDOT"/>
    <s v="HWY"/>
    <n v="2"/>
    <s v="No"/>
    <s v="Highway | ADA Retrofits"/>
    <s v="2 | Modernization"/>
    <s v="T058"/>
    <d v="2024-03-04T06:31:47"/>
    <x v="2"/>
    <x v="1"/>
  </r>
  <r>
    <s v="Design"/>
    <n v="612263"/>
    <s v=""/>
    <s v="NEW BEDFORD- BICYCLE AND PEDESTRIAN RAMP CONSTRUCTION, ROUTE 6 (WB) TO MACARTHUR DRIVE"/>
    <s v="5"/>
    <s v="STIP"/>
    <s v=" "/>
    <x v="0"/>
    <x v="0"/>
    <s v="NEW BEDFORD"/>
    <s v="Southeastern Mass"/>
    <x v="28"/>
    <s v=""/>
    <s v="Design"/>
    <s v="25C"/>
    <d v="2027-04-03T00:00:00"/>
    <s v="2027"/>
    <n v="0"/>
    <d v="2027-08-31T00:00:00"/>
    <d v="2027-10-30T00:00:00"/>
    <d v="2028-11-26T00:00:00"/>
    <n v="453"/>
    <s v="FEDERAL AID"/>
    <s v="FA - Surface Trans. Block Grant (STBG)"/>
    <s v="STBG"/>
    <n v="0.8"/>
    <n v="0"/>
    <n v="0"/>
    <n v="2338355.273"/>
    <n v="0"/>
    <n v="2338355.273"/>
    <n v="0"/>
    <n v="0"/>
    <n v="0"/>
    <n v="0"/>
    <n v="0"/>
    <n v="0"/>
    <n v="1503228.3898"/>
    <n v="835126.88320000004"/>
    <n v="0"/>
    <n v="0"/>
    <n v="0"/>
    <s v="    "/>
    <s v="    "/>
    <s v="Yes"/>
    <s v="35"/>
    <s v="MassDOT"/>
    <s v="HWY"/>
    <n v="2"/>
    <s v="No"/>
    <s v="Highway | ADA Retrofits"/>
    <s v="2 | Modernization"/>
    <s v="T058"/>
    <d v="2024-03-04T06:31:47"/>
    <x v="2"/>
    <x v="0"/>
  </r>
  <r>
    <s v="Design"/>
    <n v="612265"/>
    <s v=""/>
    <s v="EAST LONGMEADOW- RESURFACING AND RELATED WORK ON NORTH MAIN STREET (ROUTE 83)"/>
    <s v="2"/>
    <s v="STIP"/>
    <s v=" "/>
    <x v="0"/>
    <x v="0"/>
    <s v="EAST LONGMEADOW"/>
    <s v="Pioneer Valley"/>
    <x v="18"/>
    <s v="Roadway Resurfacing"/>
    <s v="Design"/>
    <s v="PRCApprove"/>
    <d v="2027-04-17T00:00:00"/>
    <s v="2027"/>
    <n v="0"/>
    <d v="2027-09-14T00:00:00"/>
    <d v="2027-11-13T00:00:00"/>
    <d v="2029-05-14T00:00:00"/>
    <n v="608"/>
    <s v="100% STATE"/>
    <s v="NFA - Site Specific"/>
    <s v="NFA"/>
    <n v="0"/>
    <n v="0"/>
    <n v="0"/>
    <n v="215942.625"/>
    <n v="0"/>
    <n v="215942.625"/>
    <n v="0"/>
    <n v="0"/>
    <n v="0"/>
    <n v="0"/>
    <n v="0"/>
    <n v="0"/>
    <n v="90923.210500000001"/>
    <n v="125019.4145"/>
    <n v="0"/>
    <n v="0"/>
    <n v="0"/>
    <s v="    "/>
    <s v="    "/>
    <s v="Yes"/>
    <s v="55"/>
    <s v="Municipal"/>
    <s v="HWY"/>
    <n v="2"/>
    <s v="No"/>
    <s v="Highway | Non-Interstate Pavement"/>
    <s v="1 | Reliability"/>
    <s v="T069"/>
    <d v="2024-03-04T06:31:47"/>
    <x v="3"/>
    <x v="1"/>
  </r>
  <r>
    <s v="Design"/>
    <n v="612265"/>
    <s v=""/>
    <s v="EAST LONGMEADOW- RESURFACING AND RELATED WORK ON NORTH MAIN STREET (ROUTE 83)"/>
    <s v="2"/>
    <s v="STIP"/>
    <s v=" "/>
    <x v="0"/>
    <x v="0"/>
    <s v="EAST LONGMEADOW"/>
    <s v="Pioneer Valley"/>
    <x v="18"/>
    <s v="Roadway Resurfacing"/>
    <s v="Design"/>
    <s v="PRCApprove"/>
    <d v="2027-04-17T00:00:00"/>
    <s v="2027"/>
    <n v="0"/>
    <d v="2027-09-14T00:00:00"/>
    <d v="2027-11-13T00:00:00"/>
    <d v="2029-05-14T00:00:00"/>
    <n v="608"/>
    <s v="FEDERAL AID"/>
    <s v="FA - Surface Trans. Block Grant (STBG)"/>
    <s v="STBG"/>
    <n v="0.8"/>
    <n v="0"/>
    <n v="0"/>
    <n v="9952905"/>
    <n v="0"/>
    <n v="9952905"/>
    <n v="0"/>
    <n v="0"/>
    <n v="0"/>
    <n v="0"/>
    <n v="0"/>
    <n v="0"/>
    <n v="4190696.8421"/>
    <n v="5762208.1579"/>
    <n v="0"/>
    <n v="0"/>
    <n v="0"/>
    <s v="    "/>
    <s v="    "/>
    <s v="Yes"/>
    <s v="55"/>
    <s v="Municipal"/>
    <s v="HWY"/>
    <n v="2"/>
    <s v="No"/>
    <s v="Highway | Non-Interstate Pavement"/>
    <s v="1 | Reliability"/>
    <s v="T069"/>
    <d v="2024-03-04T06:31:47"/>
    <x v="3"/>
    <x v="0"/>
  </r>
  <r>
    <s v="Design"/>
    <n v="612268"/>
    <s v=""/>
    <s v="MANSFIELD- CHAUNCY STREET (ROUTE 106) IMPROVEMENTS (PHASE 2)"/>
    <s v="5"/>
    <s v="STIP"/>
    <s v=" "/>
    <x v="0"/>
    <x v="0"/>
    <s v="MANSFIELD"/>
    <s v="Southeastern Mass"/>
    <x v="3"/>
    <s v="Roadway Reconstruction"/>
    <s v="Design"/>
    <s v="PRCApprove"/>
    <d v="2027-04-17T00:00:00"/>
    <s v="2027"/>
    <n v="0"/>
    <d v="2027-09-14T00:00:00"/>
    <d v="2027-11-13T00:00:00"/>
    <d v="2030-03-14T00:00:00"/>
    <n v="912"/>
    <s v="100% STATE"/>
    <s v="NFA - Site Specific"/>
    <s v="NFA"/>
    <n v="0"/>
    <n v="0"/>
    <n v="0"/>
    <n v="249282"/>
    <n v="0"/>
    <n v="171918.6207"/>
    <n v="0"/>
    <n v="0"/>
    <n v="0"/>
    <n v="0"/>
    <n v="0"/>
    <n v="0"/>
    <n v="68767.448300000004"/>
    <n v="103151.1724"/>
    <n v="77363.379300000001"/>
    <n v="0"/>
    <n v="0"/>
    <s v="    "/>
    <s v="    "/>
    <s v="Yes"/>
    <s v="63"/>
    <s v="Municipal"/>
    <s v="HWY"/>
    <n v="2"/>
    <s v="No"/>
    <s v="Highway | Roadway Reconstruction"/>
    <s v="2 | Modernization"/>
    <s v="T055"/>
    <d v="2024-03-04T06:31:47"/>
    <x v="2"/>
    <x v="1"/>
  </r>
  <r>
    <s v="Design"/>
    <n v="612268"/>
    <s v=""/>
    <s v="MANSFIELD- CHAUNCY STREET (ROUTE 106) IMPROVEMENTS (PHASE 2)"/>
    <s v="5"/>
    <s v="STIP"/>
    <s v=" "/>
    <x v="0"/>
    <x v="0"/>
    <s v="MANSFIELD"/>
    <s v="Southeastern Mass"/>
    <x v="3"/>
    <s v="Roadway Reconstruction"/>
    <s v="Design"/>
    <s v="PRCApprove"/>
    <d v="2027-04-17T00:00:00"/>
    <s v="2027"/>
    <n v="0"/>
    <d v="2027-09-14T00:00:00"/>
    <d v="2027-11-13T00:00:00"/>
    <d v="2030-03-14T00:00:00"/>
    <n v="912"/>
    <s v="FEDERAL AID"/>
    <s v="FA - Surface Trans. Block Grant (STBG)"/>
    <s v="STBG"/>
    <n v="0.8"/>
    <n v="0"/>
    <n v="0"/>
    <n v="8943000"/>
    <n v="0"/>
    <n v="6167586.2068999996"/>
    <n v="0"/>
    <n v="0"/>
    <n v="0"/>
    <n v="0"/>
    <n v="0"/>
    <n v="0"/>
    <n v="2467034.4827999999"/>
    <n v="3700551.7241000002"/>
    <n v="2775413.7930999999"/>
    <n v="0"/>
    <n v="0"/>
    <s v="    "/>
    <s v="    "/>
    <s v="Yes"/>
    <s v="63"/>
    <s v="Municipal"/>
    <s v="HWY"/>
    <n v="2"/>
    <s v="No"/>
    <s v="Highway | Roadway Reconstruction"/>
    <s v="2 | Modernization"/>
    <s v="T055"/>
    <d v="2024-03-04T06:31:47"/>
    <x v="2"/>
    <x v="0"/>
  </r>
  <r>
    <s v="Construction"/>
    <n v="612271"/>
    <s v="116844"/>
    <s v="BOSTON- BRAINTREE- NEWTON- BRIDGE MAINTENANCE OF 5 BRIDGES, B-16-376, B-21-062, N-12-015, N-12-069 &amp; N-12-070"/>
    <s v="6"/>
    <s v="BDBA, MHS, NFA MT"/>
    <s v=" "/>
    <x v="1"/>
    <x v="0"/>
    <s v="BOSTON - BRAINTREE - NEWTON"/>
    <s v="Boston Region"/>
    <x v="30"/>
    <s v=""/>
    <s v="Active"/>
    <s v=""/>
    <d v="2021-11-27T00:00:00"/>
    <s v="2022"/>
    <n v="1"/>
    <d v="2022-02-03T00:00:00"/>
    <d v="2022-04-04T00:00:00"/>
    <d v="2024-02-03T00:00:00"/>
    <n v="730"/>
    <s v="100% STATE"/>
    <s v="NFA - Site Specific"/>
    <s v="NFA"/>
    <n v="0"/>
    <n v="419339.12"/>
    <n v="151349.6"/>
    <n v="797573.65"/>
    <n v="688562.60820000002"/>
    <n v="688562.60820000002"/>
    <n v="246987.8339"/>
    <n v="666326.95389999996"/>
    <n v="398337.4339"/>
    <n v="441574.77429999999"/>
    <n v="0"/>
    <n v="0"/>
    <n v="0"/>
    <n v="0"/>
    <n v="109011.0418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12271"/>
    <s v="116844"/>
    <s v="BOSTON- BRAINTREE- NEWTON- BRIDGE MAINTENANCE OF 5 BRIDGES, B-16-376, B-21-062, N-12-015, N-12-069 &amp; N-12-070"/>
    <s v="6"/>
    <s v="BDBA, MHS, NFA MT"/>
    <s v=" "/>
    <x v="1"/>
    <x v="0"/>
    <s v="BOSTON - BRAINTREE - NEWTON"/>
    <s v="Boston Region"/>
    <x v="30"/>
    <s v=""/>
    <s v="Active"/>
    <s v=""/>
    <d v="2021-11-27T00:00:00"/>
    <s v="2022"/>
    <n v="1"/>
    <d v="2022-02-03T00:00:00"/>
    <d v="2022-04-04T00:00:00"/>
    <d v="2024-02-03T00:00:00"/>
    <n v="730"/>
    <s v="TURNPIKE MHS"/>
    <s v="Tolls - Metro. Hwy System (MHS) - Site Specific"/>
    <s v="NFA"/>
    <n v="0"/>
    <n v="1519192.98"/>
    <n v="654127.49"/>
    <n v="983430.62"/>
    <n v="787340.00179999997"/>
    <n v="787340.00179999997"/>
    <n v="282419.34610000002"/>
    <n v="1801612.3260999999"/>
    <n v="936546.83609999996"/>
    <n v="504920.6557"/>
    <n v="0"/>
    <n v="0"/>
    <n v="0"/>
    <n v="0"/>
    <n v="196090.6182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12273"/>
    <s v="116454"/>
    <s v="DISTRICT 6- SCHEDULED AND EMERGENCY FABRICATION AND INSTALLATION OF OVERHEAD AND GROUND MOUNTED GUIDE SIGNS AT VARIOUS LOCATIONS"/>
    <s v="6"/>
    <s v="BDBA, MHS, NFA MT, SC, TOB"/>
    <s v=" "/>
    <x v="1"/>
    <x v="0"/>
    <s v="DISTRICT6"/>
    <s v="[District 6]"/>
    <x v="38"/>
    <s v="Signs &amp; Lighting"/>
    <s v="Active"/>
    <s v=""/>
    <d v="2021-10-02T00:00:00"/>
    <s v="2022"/>
    <n v="1"/>
    <d v="2021-11-22T00:00:00"/>
    <d v="2022-01-21T00:00:00"/>
    <d v="2024-05-31T00:00:00"/>
    <n v="921"/>
    <s v="100% STATE"/>
    <s v="NFA - Open Ended"/>
    <s v="NFA"/>
    <n v="0"/>
    <n v="101971.18"/>
    <n v="67391.25"/>
    <n v="94082.32"/>
    <n v="0"/>
    <n v="94082.32"/>
    <n v="94082.32"/>
    <n v="196053.5"/>
    <n v="161473.57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73"/>
    <s v="116454"/>
    <s v="DISTRICT 6- SCHEDULED AND EMERGENCY FABRICATION AND INSTALLATION OF OVERHEAD AND GROUND MOUNTED GUIDE SIGNS AT VARIOUS LOCATIONS"/>
    <s v="6"/>
    <s v="BDBA, MHS, NFA MT, SC, TOB"/>
    <s v=" "/>
    <x v="1"/>
    <x v="0"/>
    <s v="DISTRICT6"/>
    <s v="[District 6]"/>
    <x v="38"/>
    <s v="Signs &amp; Lighting"/>
    <s v="Active"/>
    <s v=""/>
    <d v="2021-10-02T00:00:00"/>
    <s v="2022"/>
    <n v="1"/>
    <d v="2021-11-22T00:00:00"/>
    <d v="2022-01-21T00:00:00"/>
    <d v="2024-05-31T00:00:00"/>
    <n v="921"/>
    <s v="TURNPIKE MHS"/>
    <s v="Tolls - Metro. Hwy System (MHS) - Open Ended"/>
    <s v="NFA"/>
    <n v="0"/>
    <n v="439761"/>
    <n v="419250.25"/>
    <n v="61875.5"/>
    <n v="0"/>
    <n v="61875.5"/>
    <n v="61875.5"/>
    <n v="501636.5"/>
    <n v="481125.7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73"/>
    <s v="116454"/>
    <s v="DISTRICT 6- SCHEDULED AND EMERGENCY FABRICATION AND INSTALLATION OF OVERHEAD AND GROUND MOUNTED GUIDE SIGNS AT VARIOUS LOCATIONS"/>
    <s v="6"/>
    <s v="BDBA, MHS, NFA MT, SC, TOB"/>
    <s v=" "/>
    <x v="1"/>
    <x v="0"/>
    <s v="DISTRICT6"/>
    <s v="[District 6]"/>
    <x v="38"/>
    <s v="Signs &amp; Lighting"/>
    <s v="Active"/>
    <s v=""/>
    <d v="2021-10-02T00:00:00"/>
    <s v="2022"/>
    <n v="1"/>
    <d v="2021-11-22T00:00:00"/>
    <d v="2022-01-21T00:00:00"/>
    <d v="2024-05-31T00:00:00"/>
    <n v="921"/>
    <s v="TOBIN BRIDGE"/>
    <s v="Tolls - Tobin Bridge (Tobin) - Open Ended"/>
    <s v="NFA"/>
    <n v="0"/>
    <n v="0"/>
    <n v="0"/>
    <n v="7625"/>
    <n v="0"/>
    <n v="7625"/>
    <n v="7625"/>
    <n v="7625"/>
    <n v="762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74"/>
    <s v="116717"/>
    <s v="DISTRICT 6- SCHEDULED AND EMERGENCY TRAFFIC SIGNAL REPAIRS AND IMPROVEMENTS AT VARIOUS LOCATIONS"/>
    <s v="6"/>
    <s v="BDBA, MHS, NFA MT, SC, TOB"/>
    <s v=" "/>
    <x v="1"/>
    <x v="0"/>
    <s v="DISTRICT6"/>
    <s v="[District 6]"/>
    <x v="11"/>
    <s v="Intersection &amp; Safety"/>
    <s v="Active"/>
    <s v=""/>
    <d v="2021-11-06T00:00:00"/>
    <s v="2022"/>
    <n v="1"/>
    <d v="2021-12-16T00:00:00"/>
    <d v="2022-02-14T00:00:00"/>
    <d v="2024-05-31T00:00:00"/>
    <n v="897"/>
    <s v="100% STATE"/>
    <s v="NFA - Open Ended"/>
    <s v="NFA"/>
    <n v="0"/>
    <n v="935424.52"/>
    <n v="218426.61"/>
    <n v="840.08"/>
    <n v="0"/>
    <n v="840.08"/>
    <n v="840.08"/>
    <n v="936264.6"/>
    <n v="219266.68999999997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ection Improvements"/>
    <s v="2 | Modernization"/>
    <s v="T056"/>
    <d v="2024-03-04T06:31:47"/>
    <x v="0"/>
    <x v="1"/>
  </r>
  <r>
    <s v="Construction"/>
    <n v="612274"/>
    <s v="116717"/>
    <s v="DISTRICT 6- SCHEDULED AND EMERGENCY TRAFFIC SIGNAL REPAIRS AND IMPROVEMENTS AT VARIOUS LOCATIONS"/>
    <s v="6"/>
    <s v="BDBA, MHS, NFA MT, SC, TOB"/>
    <s v=" "/>
    <x v="1"/>
    <x v="0"/>
    <s v="DISTRICT6"/>
    <s v="[District 6]"/>
    <x v="11"/>
    <s v="Intersection &amp; Safety"/>
    <s v="Active"/>
    <s v=""/>
    <d v="2021-11-06T00:00:00"/>
    <s v="2022"/>
    <n v="1"/>
    <d v="2021-12-16T00:00:00"/>
    <d v="2022-02-14T00:00:00"/>
    <d v="2024-05-31T00:00:00"/>
    <n v="897"/>
    <s v="TURNPIKE MHS"/>
    <s v="Tolls - Metro. Hwy System (MHS) - Open Ended"/>
    <s v="NFA"/>
    <n v="0"/>
    <n v="554436.88"/>
    <n v="145597.89000000001"/>
    <n v="77.47"/>
    <n v="0"/>
    <n v="77.47"/>
    <n v="77.47"/>
    <n v="554514.35"/>
    <n v="145675.3600000000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ection Improvements"/>
    <s v="2 | Modernization"/>
    <s v="T056"/>
    <d v="2024-03-04T06:31:47"/>
    <x v="0"/>
    <x v="1"/>
  </r>
  <r>
    <s v="Construction"/>
    <n v="612274"/>
    <s v="116717"/>
    <s v="DISTRICT 6- SCHEDULED AND EMERGENCY TRAFFIC SIGNAL REPAIRS AND IMPROVEMENTS AT VARIOUS LOCATIONS"/>
    <s v="6"/>
    <s v="BDBA, MHS, NFA MT, SC, TOB"/>
    <s v=" "/>
    <x v="1"/>
    <x v="0"/>
    <s v="DISTRICT6"/>
    <s v="[District 6]"/>
    <x v="11"/>
    <s v="Intersection &amp; Safety"/>
    <s v="Active"/>
    <s v=""/>
    <d v="2021-11-06T00:00:00"/>
    <s v="2022"/>
    <n v="1"/>
    <d v="2021-12-16T00:00:00"/>
    <d v="2022-02-14T00:00:00"/>
    <d v="2024-05-31T00:00:00"/>
    <n v="897"/>
    <s v="TOBIN BRIDGE"/>
    <s v="Tolls - Tobin Bridge (Tobin) - Open Ended"/>
    <s v="NFA"/>
    <n v="0"/>
    <n v="5416.54"/>
    <n v="3228.45"/>
    <n v="179.46"/>
    <n v="0"/>
    <n v="179.46"/>
    <n v="179.46"/>
    <n v="5596"/>
    <n v="3407.9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ection Improvements"/>
    <s v="2 | Modernization"/>
    <s v="T056"/>
    <d v="2024-03-04T06:31:47"/>
    <x v="0"/>
    <x v="1"/>
  </r>
  <r>
    <s v="Construction"/>
    <n v="612275"/>
    <s v="117125"/>
    <s v="DISTRICT 6- SCHEDULED AND EMERGENCY DRAINAGE REPAIRS AND IMPROVEMENTS AT VARIOUS LOCATIONS"/>
    <s v="6"/>
    <s v="BDBA, MHS, NFA MT, SC, TOB"/>
    <s v=" "/>
    <x v="1"/>
    <x v="0"/>
    <s v="DISTRICT6"/>
    <s v="[District 6]"/>
    <x v="23"/>
    <s v=""/>
    <s v="Active"/>
    <s v=""/>
    <d v="2022-01-08T00:00:00"/>
    <s v="2022"/>
    <n v="1"/>
    <d v="2022-02-25T00:00:00"/>
    <d v="2022-04-26T00:00:00"/>
    <d v="2024-02-25T00:00:00"/>
    <n v="730"/>
    <s v="100% STATE"/>
    <s v="NFA - Open Ended"/>
    <s v="NFA"/>
    <n v="0"/>
    <n v="1380755.84"/>
    <n v="538893.18999999994"/>
    <n v="56322.91"/>
    <n v="0"/>
    <n v="56322.91"/>
    <n v="56322.91"/>
    <n v="1437078.75"/>
    <n v="595216.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275"/>
    <s v="117125"/>
    <s v="DISTRICT 6- SCHEDULED AND EMERGENCY DRAINAGE REPAIRS AND IMPROVEMENTS AT VARIOUS LOCATIONS"/>
    <s v="6"/>
    <s v="BDBA, MHS, NFA MT, SC, TOB"/>
    <s v=" "/>
    <x v="1"/>
    <x v="0"/>
    <s v="DISTRICT6"/>
    <s v="[District 6]"/>
    <x v="23"/>
    <s v=""/>
    <s v="Active"/>
    <s v=""/>
    <d v="2022-01-08T00:00:00"/>
    <s v="2022"/>
    <n v="1"/>
    <d v="2022-02-25T00:00:00"/>
    <d v="2022-04-26T00:00:00"/>
    <d v="2024-02-25T00:00:00"/>
    <n v="730"/>
    <s v="TURNPIKE MHS"/>
    <s v="Tolls - Metro. Hwy System (MHS) - Open Ended"/>
    <s v="NFA"/>
    <n v="0"/>
    <n v="50926.25"/>
    <n v="22448.55"/>
    <n v="1"/>
    <n v="0"/>
    <n v="1"/>
    <n v="1"/>
    <n v="50927.25"/>
    <n v="22449.5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275"/>
    <s v="117125"/>
    <s v="DISTRICT 6- SCHEDULED AND EMERGENCY DRAINAGE REPAIRS AND IMPROVEMENTS AT VARIOUS LOCATIONS"/>
    <s v="6"/>
    <s v="BDBA, MHS, NFA MT, SC, TOB"/>
    <s v=" "/>
    <x v="1"/>
    <x v="0"/>
    <s v="DISTRICT6"/>
    <s v="[District 6]"/>
    <x v="23"/>
    <s v=""/>
    <s v="Active"/>
    <s v=""/>
    <d v="2022-01-08T00:00:00"/>
    <s v="2022"/>
    <n v="1"/>
    <d v="2022-02-25T00:00:00"/>
    <d v="2022-04-26T00:00:00"/>
    <d v="2024-02-25T00:00:00"/>
    <n v="730"/>
    <s v="TOBIN BRIDGE"/>
    <s v="Tolls - Tobin Bridge (Tobin) - Open Ended"/>
    <s v="NFA"/>
    <n v="0"/>
    <n v="0"/>
    <n v="0"/>
    <n v="1"/>
    <n v="0"/>
    <n v="1"/>
    <n v="1"/>
    <n v="1"/>
    <n v="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276"/>
    <s v="116800"/>
    <s v="DISTRICT 6- APPLICATION OF REFLECTORIZED PAVEMENT MARKINGS &amp; SLOTTED PAVEMENT MARKERS AT VARIOUS LOCATIONS"/>
    <s v="6"/>
    <s v="BDBA, MHS, NFA MT, SC, TOB"/>
    <s v=" "/>
    <x v="1"/>
    <x v="0"/>
    <s v="DISTRICT6"/>
    <s v="[District 6]"/>
    <x v="34"/>
    <s v="Maintenance"/>
    <s v="Active"/>
    <s v=""/>
    <d v="2021-11-20T00:00:00"/>
    <s v="2022"/>
    <n v="1"/>
    <d v="2022-01-27T00:00:00"/>
    <d v="2022-03-28T00:00:00"/>
    <d v="2024-01-27T00:00:00"/>
    <n v="730"/>
    <s v="100% STATE"/>
    <s v="NFA - Open Ended"/>
    <s v="NFA"/>
    <n v="0"/>
    <n v="752450.53"/>
    <n v="223295"/>
    <n v="13317.67"/>
    <n v="9553.3651000000009"/>
    <n v="9553.3651000000009"/>
    <n v="9553.3651000000009"/>
    <n v="762003.89509999997"/>
    <n v="232848.3651"/>
    <n v="0"/>
    <n v="0"/>
    <n v="0"/>
    <n v="0"/>
    <n v="0"/>
    <n v="3764.3049000000001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76"/>
    <s v="116800"/>
    <s v="DISTRICT 6- APPLICATION OF REFLECTORIZED PAVEMENT MARKINGS &amp; SLOTTED PAVEMENT MARKERS AT VARIOUS LOCATIONS"/>
    <s v="6"/>
    <s v="BDBA, MHS, NFA MT, SC, TOB"/>
    <s v=" "/>
    <x v="1"/>
    <x v="0"/>
    <s v="DISTRICT6"/>
    <s v="[District 6]"/>
    <x v="34"/>
    <s v="Maintenance"/>
    <s v="Active"/>
    <s v=""/>
    <d v="2021-11-20T00:00:00"/>
    <s v="2022"/>
    <n v="1"/>
    <d v="2022-01-27T00:00:00"/>
    <d v="2022-03-28T00:00:00"/>
    <d v="2024-01-27T00:00:00"/>
    <n v="730"/>
    <s v="TURNPIKE MHS"/>
    <s v="Tolls - Metro. Hwy System (MHS) - Open Ended"/>
    <s v="NFA"/>
    <n v="0"/>
    <n v="118369.8"/>
    <n v="118369.8"/>
    <n v="1.8"/>
    <n v="5061.4578000000001"/>
    <n v="5061.4578000000001"/>
    <n v="5061.4578000000001"/>
    <n v="123431.25780000001"/>
    <n v="123431.25780000001"/>
    <n v="0"/>
    <n v="0"/>
    <n v="0"/>
    <n v="0"/>
    <n v="0"/>
    <n v="-5059.6578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76"/>
    <s v="116800"/>
    <s v="DISTRICT 6- APPLICATION OF REFLECTORIZED PAVEMENT MARKINGS &amp; SLOTTED PAVEMENT MARKERS AT VARIOUS LOCATIONS"/>
    <s v="6"/>
    <s v="BDBA, MHS, NFA MT, SC, TOB"/>
    <s v=" "/>
    <x v="1"/>
    <x v="0"/>
    <s v="DISTRICT6"/>
    <s v="[District 6]"/>
    <x v="34"/>
    <s v="Maintenance"/>
    <s v="Active"/>
    <s v=""/>
    <d v="2021-11-20T00:00:00"/>
    <s v="2022"/>
    <n v="1"/>
    <d v="2022-01-27T00:00:00"/>
    <d v="2022-03-28T00:00:00"/>
    <d v="2024-01-27T00:00:00"/>
    <n v="730"/>
    <s v="TOBIN BRIDGE"/>
    <s v="Tolls - Tobin Bridge (Tobin) - Open Ended"/>
    <s v="NFA"/>
    <n v="0"/>
    <n v="3164.11"/>
    <n v="3164.11"/>
    <n v="1376.09"/>
    <n v="80.737099999999998"/>
    <n v="80.737099999999998"/>
    <n v="80.737099999999998"/>
    <n v="3244.8471"/>
    <n v="3244.8471"/>
    <n v="0"/>
    <n v="0"/>
    <n v="0"/>
    <n v="0"/>
    <n v="0"/>
    <n v="1295.3529000000001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77"/>
    <s v="117040"/>
    <s v="DISTRICT 6- SCHEDULED &amp; EMERGENCY BRIDGE DECK &amp; JOINT REPAIRS AT VARIOUS LOCATIONS"/>
    <s v="6"/>
    <s v="BDBA, MHS, NFA MT, TOB"/>
    <s v=" "/>
    <x v="1"/>
    <x v="0"/>
    <s v="DISTRICT6"/>
    <s v="[District 6]"/>
    <x v="36"/>
    <s v=""/>
    <s v="Active"/>
    <s v=""/>
    <d v="2021-12-25T00:00:00"/>
    <s v="2022"/>
    <n v="1"/>
    <d v="2022-03-21T00:00:00"/>
    <d v="2022-05-20T00:00:00"/>
    <d v="2024-03-20T00:00:00"/>
    <n v="730"/>
    <s v="100% STATE"/>
    <s v="NFA - Open Ended"/>
    <s v="NFA"/>
    <n v="0"/>
    <n v="5069972.21"/>
    <n v="1029820.8"/>
    <n v="26931.99"/>
    <n v="17058.4928"/>
    <n v="17058.4928"/>
    <n v="17058.4928"/>
    <n v="5087030.7028000001"/>
    <n v="1046879.2928000001"/>
    <n v="0"/>
    <n v="0"/>
    <n v="0"/>
    <n v="0"/>
    <n v="0"/>
    <n v="9873.4971999999998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277"/>
    <s v="117040"/>
    <s v="DISTRICT 6- SCHEDULED &amp; EMERGENCY BRIDGE DECK &amp; JOINT REPAIRS AT VARIOUS LOCATIONS"/>
    <s v="6"/>
    <s v="BDBA, MHS, NFA MT, TOB"/>
    <s v=" "/>
    <x v="1"/>
    <x v="0"/>
    <s v="DISTRICT6"/>
    <s v="[District 6]"/>
    <x v="36"/>
    <s v=""/>
    <s v="Active"/>
    <s v=""/>
    <d v="2021-12-25T00:00:00"/>
    <s v="2022"/>
    <n v="1"/>
    <d v="2022-03-21T00:00:00"/>
    <d v="2022-05-20T00:00:00"/>
    <d v="2024-03-20T00:00:00"/>
    <n v="730"/>
    <s v="TURNPIKE MHS"/>
    <s v="Tolls - Metro. Hwy System (MHS) - Open Ended"/>
    <s v="NFA"/>
    <n v="0"/>
    <n v="1956604.28"/>
    <n v="164164.49"/>
    <n v="4723.5200000000004"/>
    <n v="8908.7639999999992"/>
    <n v="8908.7639999999992"/>
    <n v="8908.7639999999992"/>
    <n v="1965513.044"/>
    <n v="173073.25399999999"/>
    <n v="0"/>
    <n v="0"/>
    <n v="0"/>
    <n v="0"/>
    <n v="0"/>
    <n v="-4185.2439999999997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277"/>
    <s v="117040"/>
    <s v="DISTRICT 6- SCHEDULED &amp; EMERGENCY BRIDGE DECK &amp; JOINT REPAIRS AT VARIOUS LOCATIONS"/>
    <s v="6"/>
    <s v="BDBA, MHS, NFA MT, TOB"/>
    <s v=" "/>
    <x v="1"/>
    <x v="0"/>
    <s v="DISTRICT6"/>
    <s v="[District 6]"/>
    <x v="36"/>
    <s v=""/>
    <s v="Active"/>
    <s v=""/>
    <d v="2021-12-25T00:00:00"/>
    <s v="2022"/>
    <n v="1"/>
    <d v="2022-03-21T00:00:00"/>
    <d v="2022-05-20T00:00:00"/>
    <d v="2024-03-20T00:00:00"/>
    <n v="730"/>
    <s v="TOBIN BRIDGE"/>
    <s v="Tolls - Tobin Bridge (Tobin) - Open Ended"/>
    <s v="NFA"/>
    <n v="0"/>
    <n v="230371.76"/>
    <n v="4239.72"/>
    <n v="44003.24"/>
    <n v="534.41319999999996"/>
    <n v="534.41319999999996"/>
    <n v="534.41319999999996"/>
    <n v="230906.17319999999"/>
    <n v="4774.1332000000002"/>
    <n v="0"/>
    <n v="0"/>
    <n v="0"/>
    <n v="0"/>
    <n v="0"/>
    <n v="43468.826800000003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278"/>
    <s v="117651"/>
    <s v="DISTRICT 6- MAINTENANCE OF DETENTION BASINS AT VARIOUS LOCATIONS"/>
    <s v="6"/>
    <s v="BDBA, NFA MT"/>
    <s v=" "/>
    <x v="1"/>
    <x v="0"/>
    <s v="DISTRICT6"/>
    <s v="[District 6]"/>
    <x v="23"/>
    <s v=""/>
    <s v="Active"/>
    <s v=""/>
    <d v="2022-03-26T00:00:00"/>
    <s v="2022"/>
    <n v="1"/>
    <d v="2022-07-13T00:00:00"/>
    <d v="2022-09-11T00:00:00"/>
    <d v="2024-07-12T00:00:00"/>
    <n v="730"/>
    <s v="100% STATE"/>
    <s v="NFA - Site Specific"/>
    <s v="NFA"/>
    <n v="0"/>
    <n v="385533.8"/>
    <n v="90677.75"/>
    <n v="136688.24"/>
    <n v="0"/>
    <n v="136688.24"/>
    <n v="134466.20000000001"/>
    <n v="520000"/>
    <n v="225143.95"/>
    <n v="2222.04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279"/>
    <s v="117949"/>
    <s v="DISTRICT 6- INSTALLATION &amp; REPAIR OF IMPACT ATTENUATOR SYSTEMS AT VARIOUS LOCATIONS"/>
    <s v="6"/>
    <s v="BDBA, MHS, NFA MT, SC, TOB"/>
    <s v=" "/>
    <x v="1"/>
    <x v="0"/>
    <s v="DISTRICT6"/>
    <s v="[District 6]"/>
    <x v="39"/>
    <s v="Intersection &amp; Safety"/>
    <s v="Active"/>
    <s v=""/>
    <d v="2022-05-07T00:00:00"/>
    <s v="2022"/>
    <n v="1"/>
    <d v="2022-07-01T00:00:00"/>
    <d v="2022-08-30T00:00:00"/>
    <d v="2024-06-30T00:00:00"/>
    <n v="730"/>
    <s v="100% STATE"/>
    <s v="NFA - Open Ended"/>
    <s v="NFA"/>
    <n v="0"/>
    <n v="225792.9"/>
    <n v="218497.19"/>
    <n v="57737.18"/>
    <n v="97690.929499999998"/>
    <n v="97690.929499999998"/>
    <n v="97690.929499999998"/>
    <n v="323483.82949999999"/>
    <n v="316188.11950000003"/>
    <n v="0"/>
    <n v="0"/>
    <n v="0"/>
    <n v="0"/>
    <n v="0"/>
    <n v="-39953.749499999998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79"/>
    <s v="117949"/>
    <s v="DISTRICT 6- INSTALLATION &amp; REPAIR OF IMPACT ATTENUATOR SYSTEMS AT VARIOUS LOCATIONS"/>
    <s v="6"/>
    <s v="BDBA, MHS, NFA MT, SC, TOB"/>
    <s v=" "/>
    <x v="1"/>
    <x v="0"/>
    <s v="DISTRICT6"/>
    <s v="[District 6]"/>
    <x v="39"/>
    <s v="Intersection &amp; Safety"/>
    <s v="Active"/>
    <s v=""/>
    <d v="2022-05-07T00:00:00"/>
    <s v="2022"/>
    <n v="1"/>
    <d v="2022-07-01T00:00:00"/>
    <d v="2022-08-30T00:00:00"/>
    <d v="2024-06-30T00:00:00"/>
    <n v="730"/>
    <s v="TURNPIKE MHS"/>
    <s v="Tolls - Metro. Hwy System (MHS) - Open Ended"/>
    <s v="NFA"/>
    <n v="0"/>
    <n v="166926.59"/>
    <n v="0"/>
    <n v="153335"/>
    <n v="111957.3558"/>
    <n v="111957.3558"/>
    <n v="111957.3558"/>
    <n v="278883.94579999999"/>
    <n v="111957.3558"/>
    <n v="0"/>
    <n v="0"/>
    <n v="0"/>
    <n v="0"/>
    <n v="0"/>
    <n v="41377.644200000002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79"/>
    <s v="117949"/>
    <s v="DISTRICT 6- INSTALLATION &amp; REPAIR OF IMPACT ATTENUATOR SYSTEMS AT VARIOUS LOCATIONS"/>
    <s v="6"/>
    <s v="BDBA, MHS, NFA MT, SC, TOB"/>
    <s v=" "/>
    <x v="1"/>
    <x v="0"/>
    <s v="DISTRICT6"/>
    <s v="[District 6]"/>
    <x v="39"/>
    <s v="Intersection &amp; Safety"/>
    <s v="Active"/>
    <s v=""/>
    <d v="2022-05-07T00:00:00"/>
    <s v="2022"/>
    <n v="1"/>
    <d v="2022-07-01T00:00:00"/>
    <d v="2022-08-30T00:00:00"/>
    <d v="2024-06-30T00:00:00"/>
    <n v="730"/>
    <s v="TOBIN BRIDGE"/>
    <s v="Tolls - Tobin Bridge (Tobin) - Open Ended"/>
    <s v="NFA"/>
    <n v="0"/>
    <n v="7468.33"/>
    <n v="0"/>
    <n v="2890"/>
    <n v="351.71469999999999"/>
    <n v="351.71469999999999"/>
    <n v="351.71469999999999"/>
    <n v="7820.0447000000004"/>
    <n v="351.71469999999999"/>
    <n v="0"/>
    <n v="0"/>
    <n v="0"/>
    <n v="0"/>
    <n v="0"/>
    <n v="2538.2853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280"/>
    <s v="117192"/>
    <s v="DISTRICT 6- MAINTENANCE OF MHS COMMUNICATIONS SYSTEMS AT VARIOUS LOCATIONS"/>
    <s v="6"/>
    <s v="MHS, TOB"/>
    <s v=" "/>
    <x v="0"/>
    <x v="0"/>
    <s v="DISTRICT6"/>
    <s v="[District 6]"/>
    <x v="45"/>
    <s v="Signs &amp; Lighting"/>
    <s v="Active"/>
    <s v=""/>
    <d v="2022-01-15T00:00:00"/>
    <s v="2022"/>
    <n v="1"/>
    <d v="2022-03-17T00:00:00"/>
    <d v="2022-05-16T00:00:00"/>
    <d v="2024-03-16T00:00:00"/>
    <n v="730"/>
    <s v="TURNPIKE MHS"/>
    <s v="Tolls - Metro. Hwy System (MHS) - Open Ended"/>
    <s v="NFA"/>
    <n v="0"/>
    <n v="566870.61"/>
    <n v="566870.61"/>
    <n v="996713.39"/>
    <n v="0"/>
    <n v="996713.39"/>
    <n v="996713.39"/>
    <n v="1563584"/>
    <n v="156358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12280"/>
    <s v="117192"/>
    <s v="DISTRICT 6- MAINTENANCE OF MHS COMMUNICATIONS SYSTEMS AT VARIOUS LOCATIONS"/>
    <s v="6"/>
    <s v="MHS, TOB"/>
    <s v=" "/>
    <x v="0"/>
    <x v="0"/>
    <s v="DISTRICT6"/>
    <s v="[District 6]"/>
    <x v="45"/>
    <s v="Signs &amp; Lighting"/>
    <s v="Active"/>
    <s v=""/>
    <d v="2022-01-15T00:00:00"/>
    <s v="2022"/>
    <n v="1"/>
    <d v="2022-03-17T00:00:00"/>
    <d v="2022-05-16T00:00:00"/>
    <d v="2024-03-16T00:00:00"/>
    <n v="730"/>
    <s v="TOBIN BRIDGE"/>
    <s v="Tolls - Tobin Bridge (Tobin) - Open Ended"/>
    <s v="NFA"/>
    <n v="0"/>
    <n v="0"/>
    <n v="0"/>
    <n v="56715"/>
    <n v="0"/>
    <n v="56715"/>
    <n v="56715"/>
    <n v="56715"/>
    <n v="5671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30"/>
    <s v=""/>
    <s v="Active"/>
    <s v=""/>
    <d v="2022-04-30T00:00:00"/>
    <s v="2022"/>
    <n v="1"/>
    <d v="2022-07-01T00:00:00"/>
    <d v="2022-08-30T00:00:00"/>
    <d v="2024-06-30T00:00:00"/>
    <n v="730"/>
    <s v="100% STATE"/>
    <s v="NFA - Open Ended"/>
    <s v="NFA"/>
    <n v="0"/>
    <n v="372656.26"/>
    <n v="16187.34"/>
    <n v="318483.74"/>
    <n v="333786.69459999999"/>
    <n v="333786.69459999999"/>
    <n v="333786.69459999999"/>
    <n v="706442.95460000006"/>
    <n v="349974.03460000001"/>
    <n v="0"/>
    <n v="0"/>
    <n v="0"/>
    <n v="0"/>
    <n v="0"/>
    <n v="-15302.954599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30"/>
    <s v=""/>
    <s v="Active"/>
    <s v=""/>
    <d v="2022-04-30T00:00:00"/>
    <s v="2022"/>
    <n v="1"/>
    <d v="2022-07-01T00:00:00"/>
    <d v="2022-08-30T00:00:00"/>
    <d v="2024-06-30T00:00:00"/>
    <n v="730"/>
    <s v="TURNPIKE MHS"/>
    <s v="Tolls - Metro. Hwy System (MHS) - Open Ended"/>
    <s v="NFA"/>
    <n v="0"/>
    <n v="220128.93"/>
    <n v="0"/>
    <n v="145011.07"/>
    <n v="108703.3585"/>
    <n v="108703.3585"/>
    <n v="108703.3585"/>
    <n v="328832.28850000002"/>
    <n v="108703.3585"/>
    <n v="0"/>
    <n v="0"/>
    <n v="0"/>
    <n v="0"/>
    <n v="0"/>
    <n v="36307.711499999998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30"/>
    <s v=""/>
    <s v="Active"/>
    <s v=""/>
    <d v="2022-04-30T00:00:00"/>
    <s v="2022"/>
    <n v="1"/>
    <d v="2022-07-01T00:00:00"/>
    <d v="2022-08-30T00:00:00"/>
    <d v="2024-06-30T00:00:00"/>
    <n v="730"/>
    <s v="TOBIN BRIDGE"/>
    <s v="Tolls - Tobin Bridge (Tobin) - Open Ended"/>
    <s v="NFA"/>
    <n v="0"/>
    <n v="259013.96"/>
    <n v="0"/>
    <n v="96536.04"/>
    <n v="9534.6368999999995"/>
    <n v="9534.6368999999995"/>
    <n v="9534.6368999999995"/>
    <n v="268548.5969"/>
    <n v="9534.6368999999995"/>
    <n v="0"/>
    <n v="0"/>
    <n v="0"/>
    <n v="0"/>
    <n v="0"/>
    <n v="87001.403099999996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292"/>
    <s v="121493"/>
    <s v="LENOX- MASONRY REPAIRS TO ADMINSTRATION BUILDING AT 270 MAIN STREET "/>
    <s v="9"/>
    <s v="NFA FAC"/>
    <s v=" "/>
    <x v="0"/>
    <x v="0"/>
    <s v="DISTRICT1"/>
    <s v="[District 1]"/>
    <x v="12"/>
    <s v="Facilities"/>
    <s v="Active"/>
    <s v=""/>
    <d v="2023-02-25T00:00:00"/>
    <s v="2023"/>
    <n v="1"/>
    <d v="2023-05-11T00:00:00"/>
    <d v="2023-07-10T00:00:00"/>
    <d v="2024-04-21T00:00:00"/>
    <n v="346"/>
    <s v="100% STATE"/>
    <s v="NFA - Site Specific"/>
    <s v="NFA"/>
    <n v="0"/>
    <n v="1032909.61"/>
    <n v="963229.61"/>
    <n v="206790.39"/>
    <n v="138164"/>
    <n v="138164"/>
    <n v="138164"/>
    <n v="1171073.6100000001"/>
    <n v="1101393.6099999999"/>
    <n v="0"/>
    <n v="0"/>
    <n v="0"/>
    <n v="0"/>
    <n v="0"/>
    <n v="68626.39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nstruction"/>
    <n v="612293"/>
    <s v="122608"/>
    <s v="LENOX- UPGRADE TO HEATING SYSTEM CONTROLS AT LENOX ADMINISTRATION BUILDING AT 270 MAIN STREET"/>
    <s v="9"/>
    <s v="NFA FAC"/>
    <s v=" "/>
    <x v="0"/>
    <x v="0"/>
    <s v="LENOX"/>
    <s v="Berkshire Region"/>
    <x v="12"/>
    <s v="Facilities"/>
    <s v="Active"/>
    <s v=""/>
    <d v="2023-06-24T00:00:00"/>
    <s v="2023"/>
    <n v="1"/>
    <d v="2023-09-26T00:00:00"/>
    <d v="2023-11-25T00:00:00"/>
    <d v="2024-04-23T00:00:00"/>
    <n v="210"/>
    <s v="100% STATE"/>
    <s v="NFA - Site Specific"/>
    <s v="NFA"/>
    <n v="0"/>
    <n v="0"/>
    <n v="0"/>
    <n v="861350"/>
    <n v="715000"/>
    <n v="715000"/>
    <n v="425000"/>
    <n v="425000"/>
    <n v="425000"/>
    <n v="290000"/>
    <n v="0"/>
    <n v="0"/>
    <n v="0"/>
    <n v="0"/>
    <n v="14635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9"/>
    <x v="1"/>
  </r>
  <r>
    <s v="Construction"/>
    <n v="612294"/>
    <s v="121259"/>
    <s v="WEST SPRINGFIELD- ROOF REPLACEMENT AT MAINTENANCE DEPOT AT 2 ASHLEY AVENUE"/>
    <s v="9"/>
    <s v="NFA FAC"/>
    <s v=" "/>
    <x v="0"/>
    <x v="0"/>
    <s v="WEST SPRINGFIELD"/>
    <s v="Pioneer Valley"/>
    <x v="12"/>
    <s v="Facilities"/>
    <s v="Active"/>
    <s v=""/>
    <d v="2023-01-28T00:00:00"/>
    <s v="2023"/>
    <n v="1"/>
    <d v="2023-05-12T00:00:00"/>
    <d v="2023-07-11T00:00:00"/>
    <d v="2023-11-08T00:00:00"/>
    <n v="180"/>
    <s v="100% STATE"/>
    <s v="NFA - Site Specific"/>
    <s v="NFA"/>
    <n v="0"/>
    <n v="0"/>
    <n v="0"/>
    <n v="1231650"/>
    <n v="65000"/>
    <n v="65000"/>
    <n v="65000"/>
    <n v="65000"/>
    <n v="65000"/>
    <n v="0"/>
    <n v="0"/>
    <n v="0"/>
    <n v="0"/>
    <n v="0"/>
    <n v="116665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3"/>
    <x v="1"/>
  </r>
  <r>
    <s v="Construction"/>
    <n v="612296"/>
    <s v="121258"/>
    <s v="WESTFIELD- METAL BUILDING ALTERATIONS AT 270 EAST MAIN STREET MAINTENANCE DEPOT"/>
    <s v="2"/>
    <s v="NFA FAC"/>
    <s v=" "/>
    <x v="0"/>
    <x v="0"/>
    <s v="WESTFIELD"/>
    <s v="Pioneer Valley"/>
    <x v="12"/>
    <s v="Facilities"/>
    <s v="Active"/>
    <s v=""/>
    <d v="2023-01-28T00:00:00"/>
    <s v="2023"/>
    <n v="1"/>
    <d v="2023-04-07T00:00:00"/>
    <d v="2023-06-06T00:00:00"/>
    <d v="2023-09-04T00:00:00"/>
    <n v="150"/>
    <s v="100% STATE"/>
    <s v="NFA - Site Specific"/>
    <s v="NFA"/>
    <n v="0"/>
    <n v="387850"/>
    <n v="387850"/>
    <n v="659340"/>
    <n v="529000"/>
    <n v="529000"/>
    <n v="529000"/>
    <n v="916850"/>
    <n v="916850"/>
    <n v="0"/>
    <n v="0"/>
    <n v="0"/>
    <n v="0"/>
    <n v="0"/>
    <n v="13034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3"/>
    <x v="1"/>
  </r>
  <r>
    <s v="Design"/>
    <n v="612297"/>
    <s v=""/>
    <s v="LENOX- ROOF REPLACEMENT AT DISTRICT ADMINISTRATION BUILDING AT 270 MAIN STREET"/>
    <s v="9"/>
    <s v="NFA FAC"/>
    <s v=" "/>
    <x v="0"/>
    <x v="0"/>
    <s v="LENOX"/>
    <s v="Berkshire Region"/>
    <x v="12"/>
    <s v="Facilities"/>
    <s v="Design"/>
    <s v="FINAL"/>
    <d v="2024-03-16T00:00:00"/>
    <s v="2024"/>
    <n v="0"/>
    <d v="2024-08-13T00:00:00"/>
    <d v="2024-10-12T00:00:00"/>
    <d v="2025-02-09T00:00:00"/>
    <n v="180"/>
    <s v="100% STATE"/>
    <s v="NFA - Site Specific"/>
    <s v="NFA"/>
    <n v="0"/>
    <n v="0"/>
    <n v="0"/>
    <n v="1568554"/>
    <n v="0"/>
    <n v="1568554"/>
    <n v="0"/>
    <n v="0"/>
    <n v="0"/>
    <n v="1568554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9"/>
    <x v="1"/>
  </r>
  <r>
    <s v="Design"/>
    <n v="612300"/>
    <s v=""/>
    <s v="WARREN- GARAGE ROOF REPAIRS AND REPLACEMENT AT MAINTENANCE DEPOT ON I-90 AND BRIMFIELD RD"/>
    <s v="9"/>
    <s v="NFA FAC"/>
    <s v=" "/>
    <x v="0"/>
    <x v="0"/>
    <s v="WARREN"/>
    <s v="Central Mass"/>
    <x v="12"/>
    <s v="Facilities"/>
    <s v="Design"/>
    <s v="PRCApprove"/>
    <d v="2024-10-12T00:00:00"/>
    <s v="2025"/>
    <n v="0"/>
    <d v="2025-03-11T00:00:00"/>
    <d v="2025-05-10T00:00:00"/>
    <d v="2026-11-09T00:00:00"/>
    <n v="608"/>
    <s v="100% STATE"/>
    <s v="NFA - Site Specific"/>
    <s v="NFA"/>
    <n v="0"/>
    <n v="0"/>
    <n v="0"/>
    <n v="791999.94"/>
    <n v="0"/>
    <n v="791999.9399"/>
    <n v="0"/>
    <n v="0"/>
    <n v="0"/>
    <n v="83368.414699999994"/>
    <n v="500210.48839999997"/>
    <n v="208421.0368"/>
    <n v="0"/>
    <n v="0"/>
    <n v="1E-4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7"/>
    <x v="1"/>
  </r>
  <r>
    <s v="Design"/>
    <n v="612303"/>
    <s v=""/>
    <s v="BRIDGEWATER- METAL BUILDING RENOVATIONS AT 10 FRUIT STREET MAINTENANCE DEPOT"/>
    <s v="5"/>
    <s v="NFA FAC"/>
    <s v=" "/>
    <x v="0"/>
    <x v="0"/>
    <s v="BRIDGEWATER"/>
    <s v="Old Colony"/>
    <x v="12"/>
    <s v="Facilities"/>
    <s v="Design"/>
    <s v="25C"/>
    <d v="2024-11-30T00:00:00"/>
    <s v="2025"/>
    <n v="0"/>
    <d v="2025-04-29T00:00:00"/>
    <d v="2025-06-28T00:00:00"/>
    <d v="2026-04-29T00:00:00"/>
    <n v="365"/>
    <s v="100% STATE"/>
    <s v="NFA - Site Specific"/>
    <s v="NFA"/>
    <n v="0"/>
    <n v="0"/>
    <n v="0"/>
    <n v="3864000"/>
    <n v="0"/>
    <n v="3864000"/>
    <n v="0"/>
    <n v="0"/>
    <n v="0"/>
    <n v="351272.72730000003"/>
    <n v="3512727.2727000001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4"/>
    <x v="1"/>
  </r>
  <r>
    <s v="Design"/>
    <n v="612304"/>
    <s v=""/>
    <s v="MANCHESTER-BY-THE-SEA- SALISBURY- FABRICATION &amp; INSTALLATION OF MODULAR OFFICES AND STORAGE BUILDINGS AT TWO MAINTENANCE DEPOTS"/>
    <s v="9"/>
    <s v="NFA FAC"/>
    <s v=" "/>
    <x v="0"/>
    <x v="0"/>
    <s v="MANCHESTER BY THE SEA - SALISBURY"/>
    <s v="Boston Region, Merrimack Valley"/>
    <x v="12"/>
    <s v="Facilities"/>
    <s v="Design"/>
    <s v="PRCApprove"/>
    <d v="2024-10-05T00:00:00"/>
    <s v="2025"/>
    <n v="0"/>
    <d v="2025-03-04T00:00:00"/>
    <d v="2025-05-03T00:00:00"/>
    <d v="2026-11-02T00:00:00"/>
    <n v="608"/>
    <s v="100% STATE"/>
    <s v="NFA - Site Specific"/>
    <s v="NFA"/>
    <n v="0"/>
    <n v="0"/>
    <n v="0"/>
    <n v="1080000.42"/>
    <n v="0"/>
    <n v="1080000.4199000001"/>
    <n v="0"/>
    <n v="0"/>
    <n v="0"/>
    <n v="113684.2547"/>
    <n v="682105.52839999995"/>
    <n v="284210.63679999998"/>
    <n v="0"/>
    <n v="0"/>
    <n v="1E-4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Design"/>
    <n v="612309"/>
    <s v=""/>
    <s v="LEXINGTON- INSTALLATION OF SITE TRAILER AND UTILITY CONNECTIONS AT MAINTENANCE DEPOT AT WATERTOWN STREET"/>
    <s v="9"/>
    <s v="NFA FAC"/>
    <s v=" "/>
    <x v="0"/>
    <x v="0"/>
    <s v="LEXINGTON"/>
    <s v="Boston Region"/>
    <x v="12"/>
    <s v="Facilities"/>
    <s v="Design"/>
    <s v="PRCApprove"/>
    <d v="2025-02-15T00:00:00"/>
    <s v="2025"/>
    <n v="0"/>
    <d v="2025-07-15T00:00:00"/>
    <d v="2025-09-13T00:00:00"/>
    <d v="2027-03-15T00:00:00"/>
    <n v="608"/>
    <s v="100% STATE"/>
    <s v="NFA - Site Specific"/>
    <s v="NFA"/>
    <n v="0"/>
    <n v="0"/>
    <n v="0"/>
    <n v="359766"/>
    <n v="0"/>
    <n v="359766"/>
    <n v="0"/>
    <n v="0"/>
    <n v="0"/>
    <n v="0"/>
    <n v="189350.5263"/>
    <n v="170415.4737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"/>
    <x v="1"/>
  </r>
  <r>
    <s v="Design"/>
    <n v="612310"/>
    <s v=""/>
    <s v="NORTON- SEEKONK- INSTALLATION OF SITE TRAILERS AND RELATED WORK  AT TWO MAINTENANCE DEPOTS"/>
    <s v="9"/>
    <s v="NFA FAC"/>
    <s v=" "/>
    <x v="0"/>
    <x v="0"/>
    <s v="NORTON - SEEKONK"/>
    <s v="Southeastern Mass"/>
    <x v="12"/>
    <s v="Facilities"/>
    <s v="Design"/>
    <s v="PRCApprove"/>
    <d v="2025-03-29T00:00:00"/>
    <s v="2025"/>
    <n v="0"/>
    <d v="2025-08-26T00:00:00"/>
    <d v="2025-10-25T00:00:00"/>
    <d v="2027-04-26T00:00:00"/>
    <n v="608"/>
    <s v="100% STATE"/>
    <s v="NFA - Site Specific"/>
    <s v="NFA"/>
    <n v="0"/>
    <n v="0"/>
    <n v="0"/>
    <n v="432000.72"/>
    <n v="0"/>
    <n v="432000.72"/>
    <n v="0"/>
    <n v="0"/>
    <n v="0"/>
    <n v="0"/>
    <n v="204631.92"/>
    <n v="227368.8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2"/>
    <x v="1"/>
  </r>
  <r>
    <s v="Design"/>
    <n v="612311"/>
    <s v=""/>
    <s v="BARNSTABLE- DENNIS- INSTALLATION OF SITE TRAILERS AND RELATED WORK AT TWO LOCATIONS"/>
    <s v="9"/>
    <s v="NFA FAC"/>
    <s v=" "/>
    <x v="0"/>
    <x v="0"/>
    <s v="BARNSTABLE - DENNIS"/>
    <s v="Cape Cod"/>
    <x v="12"/>
    <s v="Facilities"/>
    <s v="Design"/>
    <s v="PRCApprove"/>
    <d v="2025-02-08T00:00:00"/>
    <s v="2025"/>
    <n v="0"/>
    <d v="2025-07-08T00:00:00"/>
    <d v="2025-09-06T00:00:00"/>
    <d v="2027-03-08T00:00:00"/>
    <n v="608"/>
    <s v="100% STATE"/>
    <s v="NFA - Site Specific"/>
    <s v="NFA"/>
    <n v="0"/>
    <n v="0"/>
    <n v="0"/>
    <n v="331200"/>
    <n v="0"/>
    <n v="331200"/>
    <n v="0"/>
    <n v="0"/>
    <n v="0"/>
    <n v="0"/>
    <n v="174315.78950000001"/>
    <n v="156884.21049999999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1"/>
    <x v="1"/>
  </r>
  <r>
    <s v="Construction"/>
    <n v="612314"/>
    <s v="117952"/>
    <s v="WESTON- SWITCHGEAR REPLACEMENT &amp; POWER FEED TO THE WAREHOUSE AT DRISCOLL BUILDING COMPLEX"/>
    <s v="3"/>
    <s v="WT"/>
    <s v=" "/>
    <x v="0"/>
    <x v="0"/>
    <s v="WESTON"/>
    <s v="Boston Region"/>
    <x v="12"/>
    <s v="Facilities"/>
    <s v="Active"/>
    <s v=""/>
    <d v="2022-05-07T00:00:00"/>
    <s v="2022"/>
    <n v="1"/>
    <d v="2022-07-12T00:00:00"/>
    <d v="2022-09-10T00:00:00"/>
    <d v="2024-03-01T00:00:00"/>
    <n v="598"/>
    <s v="TURNPIKE WT"/>
    <s v="Tolls - Western Turnpike (WT) - Site Specific"/>
    <s v="NFA"/>
    <n v="0"/>
    <n v="1410342.19"/>
    <n v="854838.19"/>
    <n v="850557.81"/>
    <n v="0"/>
    <n v="850557.81"/>
    <n v="850557.81"/>
    <n v="2260900"/>
    <n v="170539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"/>
    <x v="1"/>
  </r>
  <r>
    <s v="Construction"/>
    <n v="612468"/>
    <s v="117335"/>
    <s v="DISTRICT 5- CRACK SEALING AT VARIOUS LOCATIONS (EXCLUDING THE ISLANDS)"/>
    <s v="5"/>
    <s v="BDBA, NFA NHS"/>
    <s v=" "/>
    <x v="0"/>
    <x v="0"/>
    <s v="DISTRICT5"/>
    <s v="[District 5]"/>
    <x v="37"/>
    <s v="Maintenance"/>
    <s v="Active"/>
    <s v=""/>
    <d v="2022-02-05T00:00:00"/>
    <s v="2022"/>
    <n v="1"/>
    <d v="2022-04-06T00:00:00"/>
    <d v="2022-06-05T00:00:00"/>
    <d v="2024-08-03T00:00:00"/>
    <n v="850"/>
    <s v="100% STATE"/>
    <s v="NFA - NHS Non-Interstate Paving"/>
    <s v="NFA"/>
    <n v="0"/>
    <n v="391539.22"/>
    <n v="13080"/>
    <n v="181377.57"/>
    <n v="181377.57"/>
    <n v="181377.57"/>
    <n v="181377.57"/>
    <n v="572916.79"/>
    <n v="194457.5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469"/>
    <s v="120081"/>
    <s v="BOSTON- LEAK SEALING, FIREPROOFING AND MISCELLANEOUS REPAIRS"/>
    <s v="6"/>
    <s v="MHS"/>
    <s v=" "/>
    <x v="0"/>
    <x v="0"/>
    <s v="DISTRICT6"/>
    <s v="[District 6]"/>
    <x v="17"/>
    <s v="Other"/>
    <s v="Active"/>
    <s v=""/>
    <d v="2022-08-27T00:00:00"/>
    <s v="2022"/>
    <n v="1"/>
    <d v="2022-11-29T00:00:00"/>
    <d v="2023-01-28T00:00:00"/>
    <d v="2024-11-28T00:00:00"/>
    <n v="730"/>
    <s v="TURNPIKE MHS"/>
    <s v="Tolls - Metro. Hwy System (MHS) - Site Specific"/>
    <s v="NFA"/>
    <n v="0"/>
    <n v="3244341.7"/>
    <n v="1473482.37"/>
    <n v="15000942.050000001"/>
    <n v="1800000"/>
    <n v="1800000"/>
    <n v="800000"/>
    <n v="4044341.7"/>
    <n v="2273482.37"/>
    <n v="1000000"/>
    <n v="0"/>
    <n v="0"/>
    <n v="0"/>
    <n v="0"/>
    <n v="13200942.050000001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0"/>
    <x v="1"/>
  </r>
  <r>
    <s v="Design"/>
    <n v="612494"/>
    <s v=""/>
    <s v="SPRINGFIELD- WEST SPRINGFIELD- BRIDGE REPLACEMENT, S-24-003=W-21-002, (US-20) PARK AVENUE OVER CONNECTICUT RIVER"/>
    <s v="2"/>
    <s v="NGB, STIP"/>
    <s v=" "/>
    <x v="0"/>
    <x v="0"/>
    <s v="SPRINGFIELD - WEST SPRINGFIELD"/>
    <s v="Pioneer Valley"/>
    <x v="1"/>
    <s v="Bridge Repair &amp; Replacement"/>
    <s v="Design"/>
    <s v="PRCApprove"/>
    <d v="2027-04-17T00:00:00"/>
    <s v="2027"/>
    <n v="0"/>
    <d v="2027-09-14T00:00:00"/>
    <d v="2027-11-13T00:00:00"/>
    <d v="2031-09-13T00:00:00"/>
    <n v="1460"/>
    <s v="NGB - FA(GANs)"/>
    <s v="FA - Next Generation Bridge GANs"/>
    <s v="FA"/>
    <n v="0.8"/>
    <n v="0"/>
    <n v="0"/>
    <n v="118133959.90000001"/>
    <n v="0"/>
    <n v="50269770.170199998"/>
    <n v="0"/>
    <n v="0"/>
    <n v="0"/>
    <n v="0"/>
    <n v="0"/>
    <n v="0"/>
    <n v="20107908.068100002"/>
    <n v="30161862.1021"/>
    <n v="67864189.729800001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0"/>
  </r>
  <r>
    <s v="Design"/>
    <n v="612495"/>
    <s v=""/>
    <s v="SPRINGFIELD- BRIDGE REPLACEMENT, S-24-070, TAPLEY STREET OVER I-291 AND CSX"/>
    <s v="2"/>
    <s v="PODI, STIP"/>
    <s v=" "/>
    <x v="0"/>
    <x v="0"/>
    <s v="SPRINGFIELD"/>
    <s v="Pioneer Valley"/>
    <x v="1"/>
    <s v="Bridge Repair &amp; Replacement"/>
    <s v="Design"/>
    <s v="PRCApprove"/>
    <d v="2025-09-30T00:00:00"/>
    <s v="2025"/>
    <n v="0"/>
    <d v="2026-02-27T00:00:00"/>
    <d v="2026-04-28T00:00:00"/>
    <d v="2028-02-26T00:00:00"/>
    <n v="729"/>
    <s v="FEDERAL AID"/>
    <s v="FA - Surface Trans. Block Grant (STBG) - Off System Bridge"/>
    <s v="STBG"/>
    <n v="0.8"/>
    <n v="0"/>
    <n v="0"/>
    <n v="16901438.399999999"/>
    <n v="0"/>
    <n v="16901438.399999999"/>
    <n v="0"/>
    <n v="0"/>
    <n v="0"/>
    <n v="0"/>
    <n v="2204535.4435000001"/>
    <n v="8818141.7739000004"/>
    <n v="5878761.1825999999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0"/>
  </r>
  <r>
    <s v="Design"/>
    <n v="612496"/>
    <s v=""/>
    <s v="SOMERVILLE- BRIDGE PRESERVATION, S-17-031, I-93 (NB &amp; SB) FROM ROUTE 28 TO TEMPLE STREET (PHASE 2)"/>
    <s v="4"/>
    <s v="BFP, STIP"/>
    <s v=" "/>
    <x v="0"/>
    <x v="0"/>
    <s v="SOMERVILLE"/>
    <s v="Boston Region"/>
    <x v="14"/>
    <s v=""/>
    <s v="Design"/>
    <s v="PRCApprove"/>
    <d v="2026-03-14T00:00:00"/>
    <s v="2026"/>
    <n v="0"/>
    <d v="2026-08-11T00:00:00"/>
    <d v="2026-10-10T00:00:00"/>
    <d v="2030-08-10T00:00:00"/>
    <n v="1460"/>
    <s v="FEDERAL AID"/>
    <s v="FA - Hwy Infrast. Prgm (HIPBR) - Bridge"/>
    <s v="HIP"/>
    <n v="0.8"/>
    <n v="0"/>
    <n v="0"/>
    <n v="228148148.80000001"/>
    <n v="0"/>
    <n v="160189125.75319999"/>
    <n v="0"/>
    <n v="0"/>
    <n v="0"/>
    <n v="0"/>
    <n v="0"/>
    <n v="43687943.387199998"/>
    <n v="58250591.182999998"/>
    <n v="58250591.182999998"/>
    <n v="67959023.046800002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12497"/>
    <s v=""/>
    <s v="RUSSELL- BRIDGE REPLACEMENT, R-13-02T, BRIDGE STREET OVER WESTFIELD RIVER"/>
    <s v="1"/>
    <s v="STIP"/>
    <s v=" "/>
    <x v="0"/>
    <x v="0"/>
    <s v="RUSSELL"/>
    <s v="Pioneer Valley"/>
    <x v="1"/>
    <s v="Bridge Repair &amp; Replacement"/>
    <s v="Design"/>
    <s v="PRCApprove"/>
    <d v="2028-04-22T00:00:00"/>
    <s v="2028"/>
    <n v="0"/>
    <d v="2028-09-19T00:00:00"/>
    <d v="2028-11-18T00:00:00"/>
    <d v="2030-09-18T00:00:00"/>
    <n v="729"/>
    <s v="FEDERAL AID"/>
    <s v="FA - Hwy Infrast. Prgm (HIPBR) - Bridge"/>
    <s v="HIP"/>
    <n v="0.8"/>
    <n v="0"/>
    <n v="0"/>
    <n v="30518680.5"/>
    <n v="0"/>
    <n v="10615193.217399999"/>
    <n v="0"/>
    <n v="0"/>
    <n v="0"/>
    <n v="0"/>
    <n v="0"/>
    <n v="0"/>
    <n v="0"/>
    <n v="10615193.217399999"/>
    <n v="19903487.282600001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0"/>
  </r>
  <r>
    <s v="Design"/>
    <n v="612498"/>
    <s v=""/>
    <s v="PITTSFIELD- BRIDGE REPLACEMENT, P-10-003 &amp; P-10-032, SOUTH STREET OVER HOUSATONIC RR &amp; HOUSATONIC RIVER"/>
    <s v="1"/>
    <s v="NGB, STIP"/>
    <s v=" "/>
    <x v="0"/>
    <x v="0"/>
    <s v="PITTSFIELD"/>
    <s v="Berkshire Region"/>
    <x v="1"/>
    <s v="Bridge Repair &amp; Replacement"/>
    <s v="Design"/>
    <s v="PRCApprove"/>
    <d v="2026-03-14T00:00:00"/>
    <s v="2026"/>
    <n v="0"/>
    <d v="2026-08-11T00:00:00"/>
    <d v="2026-10-10T00:00:00"/>
    <d v="2028-08-09T00:00:00"/>
    <n v="729"/>
    <s v="NGB - FA(GANs)"/>
    <s v="FA - Next Generation Bridge GANs"/>
    <s v="FA"/>
    <n v="0.8"/>
    <n v="0"/>
    <n v="0"/>
    <n v="8774189.4240000006"/>
    <n v="0"/>
    <n v="8774189.4240000006"/>
    <n v="0"/>
    <n v="0"/>
    <n v="0"/>
    <n v="0"/>
    <n v="0"/>
    <n v="3433378.4703000002"/>
    <n v="4577837.9603000004"/>
    <n v="762972.99340000004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9"/>
    <x v="0"/>
  </r>
  <r>
    <s v="Design"/>
    <n v="612499"/>
    <s v=""/>
    <s v="MEDFORD- SOUTH MEDFORD CONNECTOR BIKE PATH"/>
    <s v="4"/>
    <s v="STIP"/>
    <s v=" "/>
    <x v="0"/>
    <x v="0"/>
    <s v="MEDFORD"/>
    <s v="Boston Region"/>
    <x v="6"/>
    <s v="Bikeways"/>
    <s v="Design"/>
    <s v="PRCApprove"/>
    <d v="2027-03-20T00:00:00"/>
    <s v="2027"/>
    <n v="0"/>
    <d v="2027-08-17T00:00:00"/>
    <d v="2027-10-16T00:00:00"/>
    <d v="2029-02-14T00:00:00"/>
    <n v="547"/>
    <s v="FEDERAL AID"/>
    <s v="FA - Congestion Mitigation/Air Quality (CMAQ)"/>
    <s v="CMQ"/>
    <n v="0.8"/>
    <n v="0"/>
    <n v="0"/>
    <n v="8425450"/>
    <n v="0"/>
    <n v="8425450"/>
    <n v="0"/>
    <n v="0"/>
    <n v="0"/>
    <n v="0"/>
    <n v="0"/>
    <n v="0"/>
    <n v="4460532.3529000003"/>
    <n v="3964917.6471000002"/>
    <n v="0"/>
    <n v="0"/>
    <n v="0"/>
    <s v="    "/>
    <s v="    "/>
    <s v="Yes"/>
    <s v="49"/>
    <s v="MassDOT"/>
    <s v="HWY"/>
    <n v="2"/>
    <s v="No"/>
    <s v="Highway | Bicycle and Pedestrian"/>
    <s v="3 | Expansion"/>
    <s v="T061"/>
    <d v="2024-03-04T06:31:47"/>
    <x v="1"/>
    <x v="0"/>
  </r>
  <r>
    <s v="Design"/>
    <n v="612499"/>
    <s v=""/>
    <s v="MEDFORD- SOUTH MEDFORD CONNECTOR BIKE PATH"/>
    <s v="4"/>
    <s v="STIP"/>
    <s v=" "/>
    <x v="0"/>
    <x v="0"/>
    <s v="MEDFORD"/>
    <s v="Boston Region"/>
    <x v="6"/>
    <s v="Bikeways"/>
    <s v="Design"/>
    <s v="PRCApprove"/>
    <d v="2027-03-20T00:00:00"/>
    <s v="2027"/>
    <n v="0"/>
    <d v="2027-08-17T00:00:00"/>
    <d v="2027-10-16T00:00:00"/>
    <d v="2029-02-14T00:00:00"/>
    <n v="547"/>
    <s v="100% STATE"/>
    <s v="NFA - Site Specific"/>
    <s v="NFA"/>
    <n v="0"/>
    <n v="0"/>
    <n v="0"/>
    <n v="74250"/>
    <n v="0"/>
    <n v="74250"/>
    <n v="0"/>
    <n v="0"/>
    <n v="0"/>
    <n v="0"/>
    <n v="0"/>
    <n v="0"/>
    <n v="39308.823499999999"/>
    <n v="34941.176500000001"/>
    <n v="0"/>
    <n v="0"/>
    <n v="0"/>
    <s v="    "/>
    <s v="    "/>
    <s v="Yes"/>
    <s v="49"/>
    <s v="MassDOT"/>
    <s v="HWY"/>
    <n v="2"/>
    <s v="No"/>
    <s v="Highway | Bicycle and Pedestrian"/>
    <s v="3 | Expansion"/>
    <s v="T061"/>
    <d v="2024-03-04T06:31:47"/>
    <x v="1"/>
    <x v="1"/>
  </r>
  <r>
    <s v="Construction"/>
    <n v="612500"/>
    <s v="116896"/>
    <s v="DISTRICT 6- SCHEDULED &amp; EMERGENCY WATER LINE, STANDPIPE &amp; HYDRANT REPAIRS &amp; IMPROVEMENTS AT VARIOUS LOCATIONS"/>
    <s v="6"/>
    <s v="BDBA, MHS, NFA MT, TOB"/>
    <s v=" "/>
    <x v="1"/>
    <x v="0"/>
    <s v="DISTRICT6"/>
    <s v="[District 6]"/>
    <x v="46"/>
    <s v="Maintenance"/>
    <s v="Active"/>
    <s v=""/>
    <d v="2021-12-04T00:00:00"/>
    <s v="2022"/>
    <n v="1"/>
    <d v="2022-01-27T00:00:00"/>
    <d v="2022-03-28T00:00:00"/>
    <d v="2024-06-30T00:00:00"/>
    <n v="885"/>
    <s v="100% STATE"/>
    <s v="NFA - Open Ended"/>
    <s v="NFA"/>
    <n v="0"/>
    <n v="0"/>
    <n v="0"/>
    <n v="25400"/>
    <n v="0"/>
    <n v="25400"/>
    <n v="25400"/>
    <n v="25400"/>
    <n v="2540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500"/>
    <s v="116896"/>
    <s v="DISTRICT 6- SCHEDULED &amp; EMERGENCY WATER LINE, STANDPIPE &amp; HYDRANT REPAIRS &amp; IMPROVEMENTS AT VARIOUS LOCATIONS"/>
    <s v="6"/>
    <s v="BDBA, MHS, NFA MT, TOB"/>
    <s v=" "/>
    <x v="1"/>
    <x v="0"/>
    <s v="DISTRICT6"/>
    <s v="[District 6]"/>
    <x v="46"/>
    <s v="Maintenance"/>
    <s v="Active"/>
    <s v=""/>
    <d v="2021-12-04T00:00:00"/>
    <s v="2022"/>
    <n v="1"/>
    <d v="2022-01-27T00:00:00"/>
    <d v="2022-03-28T00:00:00"/>
    <d v="2024-06-30T00:00:00"/>
    <n v="885"/>
    <s v="TURNPIKE MHS"/>
    <s v="Tolls - Metro. Hwy System (MHS) - Open Ended"/>
    <s v="NFA"/>
    <n v="0"/>
    <n v="116838.39999999999"/>
    <n v="76057.539999999994"/>
    <n v="193416.6"/>
    <n v="0"/>
    <n v="193416.6"/>
    <n v="193416.6"/>
    <n v="310255"/>
    <n v="269474.14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500"/>
    <s v="116896"/>
    <s v="DISTRICT 6- SCHEDULED &amp; EMERGENCY WATER LINE, STANDPIPE &amp; HYDRANT REPAIRS &amp; IMPROVEMENTS AT VARIOUS LOCATIONS"/>
    <s v="6"/>
    <s v="BDBA, MHS, NFA MT, TOB"/>
    <s v=" "/>
    <x v="1"/>
    <x v="0"/>
    <s v="DISTRICT6"/>
    <s v="[District 6]"/>
    <x v="46"/>
    <s v="Maintenance"/>
    <s v="Active"/>
    <s v=""/>
    <d v="2021-12-04T00:00:00"/>
    <s v="2022"/>
    <n v="1"/>
    <d v="2022-01-27T00:00:00"/>
    <d v="2022-03-28T00:00:00"/>
    <d v="2024-06-30T00:00:00"/>
    <n v="885"/>
    <s v="TOBIN BRIDGE"/>
    <s v="Tolls - Tobin Bridge (Tobin) - Open Ended"/>
    <s v="NFA"/>
    <n v="0"/>
    <n v="0"/>
    <n v="0"/>
    <n v="62520"/>
    <n v="0"/>
    <n v="62520"/>
    <n v="62520"/>
    <n v="62520"/>
    <n v="6252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501"/>
    <s v="118550"/>
    <s v="DISTRICT 6- INSPECT, SERVICE AND REPAIR ELEVATORS AT VARIOUS LOCATIONS "/>
    <s v="6"/>
    <s v="MHS"/>
    <s v=" "/>
    <x v="0"/>
    <x v="0"/>
    <s v="DISTRICT6"/>
    <s v="[District 6]"/>
    <x v="12"/>
    <s v="Facilities"/>
    <s v="Active"/>
    <s v=""/>
    <d v="2022-06-11T00:00:00"/>
    <s v="2022"/>
    <n v="1"/>
    <d v="2022-09-01T00:00:00"/>
    <d v="2022-10-31T00:00:00"/>
    <d v="2024-08-31T00:00:00"/>
    <n v="730"/>
    <s v="100% STATE"/>
    <s v="NFA - Open Ended"/>
    <s v="NFA"/>
    <n v="0"/>
    <n v="39049.08"/>
    <n v="4850"/>
    <n v="26330.92"/>
    <n v="0"/>
    <n v="26330.92"/>
    <n v="23610.92"/>
    <n v="62660"/>
    <n v="28460.92"/>
    <n v="272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2501"/>
    <s v="118550"/>
    <s v="DISTRICT 6- INSPECT, SERVICE AND REPAIR ELEVATORS AT VARIOUS LOCATIONS "/>
    <s v="6"/>
    <s v="MHS"/>
    <s v=" "/>
    <x v="0"/>
    <x v="0"/>
    <s v="DISTRICT6"/>
    <s v="[District 6]"/>
    <x v="12"/>
    <s v="Facilities"/>
    <s v="Active"/>
    <s v=""/>
    <d v="2022-06-11T00:00:00"/>
    <s v="2022"/>
    <n v="1"/>
    <d v="2022-09-01T00:00:00"/>
    <d v="2022-10-31T00:00:00"/>
    <d v="2024-08-31T00:00:00"/>
    <n v="730"/>
    <s v="TURNPIKE MHS"/>
    <s v="Tolls - Metro. Hwy System (MHS) - Open Ended"/>
    <s v="NFA"/>
    <n v="0"/>
    <n v="243430.92"/>
    <n v="143622.54999999999"/>
    <n v="39509.08"/>
    <n v="0"/>
    <n v="39509.08"/>
    <n v="27719.08"/>
    <n v="271150"/>
    <n v="171341.63"/>
    <n v="1179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2502"/>
    <s v="117193"/>
    <s v="DISTRICT 6- SCHEDULED &amp; EMERGENCY MECHANICAL AND MILLWRIGHT SERVICES AT VARIOUS LOCATIONS "/>
    <s v="6"/>
    <s v="MHS"/>
    <s v=" "/>
    <x v="0"/>
    <x v="0"/>
    <s v="DISTRICT6"/>
    <s v="[District 6]"/>
    <x v="47"/>
    <s v=""/>
    <s v="Active"/>
    <s v=""/>
    <d v="2022-01-15T00:00:00"/>
    <s v="2022"/>
    <n v="1"/>
    <d v="2022-06-07T00:00:00"/>
    <d v="2022-08-06T00:00:00"/>
    <d v="2024-06-06T00:00:00"/>
    <n v="730"/>
    <s v="TURNPIKE MHS"/>
    <s v="Tolls - Metro. Hwy System (MHS) - Open Ended"/>
    <s v="NFA"/>
    <n v="0"/>
    <n v="1167259.54"/>
    <n v="454893.85"/>
    <n v="96015.18"/>
    <n v="200000"/>
    <n v="200000"/>
    <n v="200000"/>
    <n v="1367259.54"/>
    <n v="654893.85"/>
    <n v="0"/>
    <n v="0"/>
    <n v="0"/>
    <n v="0"/>
    <n v="0"/>
    <n v="-103984.82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Design"/>
    <n v="612510"/>
    <s v=""/>
    <s v="GRAFTON- BRIDGE REPLACEMENT, G-08-020, (SR 140) SHREWSBURY STREET OVER MBTA/CSX RAILROAD"/>
    <s v="3"/>
    <s v="NGB, STIP"/>
    <s v=" "/>
    <x v="0"/>
    <x v="0"/>
    <s v="GRAFTON"/>
    <s v="Central Mass"/>
    <x v="1"/>
    <s v="Bridge Repair &amp; Replacement"/>
    <s v="Design"/>
    <s v="PRCApprove"/>
    <d v="2026-03-14T00:00:00"/>
    <s v="2026"/>
    <n v="0"/>
    <d v="2026-08-11T00:00:00"/>
    <d v="2026-10-10T00:00:00"/>
    <d v="2028-08-09T00:00:00"/>
    <n v="729"/>
    <s v="NGB - FA(GANs)"/>
    <s v="FA - Next Generation Bridge GANs"/>
    <s v="FA"/>
    <n v="0.8"/>
    <n v="0"/>
    <n v="0"/>
    <n v="10315709.711999999"/>
    <n v="0"/>
    <n v="10315709.711999999"/>
    <n v="0"/>
    <n v="0"/>
    <n v="0"/>
    <n v="0"/>
    <n v="0"/>
    <n v="4036582.0611999999"/>
    <n v="5382109.415"/>
    <n v="897018.23580000002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0"/>
  </r>
  <r>
    <s v="Design"/>
    <n v="612514"/>
    <s v=""/>
    <s v="CUMMINGTON- BRIDGE PRESERVATION, C-21-002, ROUTE 9 OVER WESTFIELD RIVER"/>
    <s v="1"/>
    <s v="BFP, STIP"/>
    <s v=" "/>
    <x v="0"/>
    <x v="0"/>
    <s v="CUMMINGTON"/>
    <s v="Pioneer Valley"/>
    <x v="14"/>
    <s v=""/>
    <s v="Design"/>
    <s v="100C"/>
    <d v="2027-04-17T00:00:00"/>
    <s v="2027"/>
    <n v="0"/>
    <d v="2027-09-14T00:00:00"/>
    <d v="2027-11-13T00:00:00"/>
    <d v="2030-08-20T00:00:00"/>
    <n v="1071"/>
    <s v="100% STATE"/>
    <s v="NFA - Site Specific"/>
    <s v="NFA"/>
    <n v="0"/>
    <n v="0"/>
    <n v="0"/>
    <n v="78811"/>
    <n v="0"/>
    <n v="46359.411800000002"/>
    <n v="0"/>
    <n v="0"/>
    <n v="0"/>
    <n v="0"/>
    <n v="0"/>
    <n v="0"/>
    <n v="18543.7647"/>
    <n v="27815.647099999998"/>
    <n v="32451.588199999998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1"/>
  </r>
  <r>
    <s v="Design"/>
    <n v="612514"/>
    <s v=""/>
    <s v="CUMMINGTON- BRIDGE PRESERVATION, C-21-002, ROUTE 9 OVER WESTFIELD RIVER"/>
    <s v="1"/>
    <s v="BFP, STIP"/>
    <s v=" "/>
    <x v="0"/>
    <x v="0"/>
    <s v="CUMMINGTON"/>
    <s v="Pioneer Valley"/>
    <x v="14"/>
    <s v=""/>
    <s v="Design"/>
    <s v="100C"/>
    <d v="2027-04-17T00:00:00"/>
    <s v="2027"/>
    <n v="0"/>
    <d v="2027-09-14T00:00:00"/>
    <d v="2027-11-13T00:00:00"/>
    <d v="2030-08-20T00:00:00"/>
    <n v="1071"/>
    <s v="FEDERAL AID"/>
    <s v="FA - Ntl. Hwy Perform. Prgm (NHPP) - On-System Bridge"/>
    <s v="NHPP"/>
    <n v="0.8"/>
    <n v="0"/>
    <n v="0"/>
    <n v="10117035.6"/>
    <n v="0"/>
    <n v="5951197.4117999999"/>
    <n v="0"/>
    <n v="0"/>
    <n v="0"/>
    <n v="0"/>
    <n v="0"/>
    <n v="0"/>
    <n v="2380478.9646999999"/>
    <n v="3570718.4471"/>
    <n v="4165838.1882000002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3"/>
    <x v="0"/>
  </r>
  <r>
    <s v="Design"/>
    <n v="612517"/>
    <s v=""/>
    <s v="CHARLEMONT- BRIDGE REPLACEMENT, C-05-010, ROUTE 8A OVER DEERFIELD RIVER"/>
    <s v="1"/>
    <s v="BFP, STIP"/>
    <s v=" "/>
    <x v="0"/>
    <x v="0"/>
    <s v="CHARLEMONT"/>
    <s v="Franklin Region"/>
    <x v="1"/>
    <s v="Bridge Repair &amp; Replacement"/>
    <s v="Design"/>
    <s v="PRCApprove"/>
    <d v="2027-05-01T00:00:00"/>
    <s v="2027"/>
    <n v="0"/>
    <d v="2027-09-28T00:00:00"/>
    <d v="2027-11-27T00:00:00"/>
    <d v="2029-09-26T00:00:00"/>
    <n v="729"/>
    <s v="FEDERAL AID"/>
    <s v="FA - Hwy Infrast. Prgm (HIPBR) - Bridge"/>
    <s v="HIP"/>
    <n v="0.8"/>
    <n v="0"/>
    <n v="0"/>
    <n v="11385158.4"/>
    <n v="0"/>
    <n v="9900137.7391999997"/>
    <n v="0"/>
    <n v="0"/>
    <n v="0"/>
    <n v="0"/>
    <n v="0"/>
    <n v="0"/>
    <n v="3960055.0956999999"/>
    <n v="5940082.6435000002"/>
    <n v="1485020.6608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5"/>
    <x v="0"/>
  </r>
  <r>
    <s v="Design"/>
    <n v="612519"/>
    <s v=""/>
    <s v="BOSTON- BRIDGE REPLACEMENT, B-16-165, BLUE HILL AVENUE OVER RAILROAD"/>
    <s v="6"/>
    <s v="BFP, STIP"/>
    <s v=" "/>
    <x v="0"/>
    <x v="0"/>
    <s v="BOSTON"/>
    <s v="Boston Region"/>
    <x v="1"/>
    <s v="Bridge Repair &amp; Replacement"/>
    <s v="Design"/>
    <s v="PRCApprove"/>
    <d v="2027-05-01T00:00:00"/>
    <s v="2027"/>
    <n v="0"/>
    <d v="2027-09-28T00:00:00"/>
    <d v="2027-11-27T00:00:00"/>
    <d v="2029-09-26T00:00:00"/>
    <n v="729"/>
    <s v="FEDERAL AID"/>
    <s v="FA - Hwy Infrast. Prgm (HIPBR) - Bridge"/>
    <s v="HIP"/>
    <n v="0.8"/>
    <n v="0"/>
    <n v="0"/>
    <n v="39023107.200000003"/>
    <n v="0"/>
    <n v="33933136.695699997"/>
    <n v="0"/>
    <n v="0"/>
    <n v="0"/>
    <n v="0"/>
    <n v="0"/>
    <n v="0"/>
    <n v="13573254.678300001"/>
    <n v="20359882.0174"/>
    <n v="5089970.5043000001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12523"/>
    <s v=""/>
    <s v="REVERE- STATE ROAD BEACHMONT CONNECTOR"/>
    <s v="4"/>
    <s v="STIP"/>
    <s v=" "/>
    <x v="0"/>
    <x v="0"/>
    <s v="REVERE"/>
    <s v="Boston Region"/>
    <x v="6"/>
    <s v="Bikeways"/>
    <s v="Design"/>
    <s v="25C"/>
    <d v="2026-02-14T00:00:00"/>
    <s v="2026"/>
    <n v="0"/>
    <d v="2026-07-14T00:00:00"/>
    <d v="2026-09-12T00:00:00"/>
    <d v="2026-11-11T00:00:00"/>
    <n v="120"/>
    <s v="FEDERAL AID"/>
    <s v="FA - Congestion Mitigation/Air Quality (CMAQ)"/>
    <s v="CMQ"/>
    <n v="0.8"/>
    <n v="0"/>
    <n v="0"/>
    <n v="8284972.4928000001"/>
    <n v="0"/>
    <n v="8284972.4928000001"/>
    <n v="0"/>
    <n v="0"/>
    <n v="0"/>
    <n v="0"/>
    <n v="0"/>
    <n v="8284972.4928000001"/>
    <n v="0"/>
    <n v="0"/>
    <n v="0"/>
    <n v="0"/>
    <n v="0"/>
    <s v="    "/>
    <s v="    "/>
    <s v="Yes"/>
    <s v="47.5"/>
    <s v="MassDOT"/>
    <s v="HWY"/>
    <n v="2"/>
    <s v="No"/>
    <s v="Highway | Bicycle and Pedestrian"/>
    <s v="3 | Expansion"/>
    <s v="T061"/>
    <d v="2024-03-04T06:31:47"/>
    <x v="1"/>
    <x v="0"/>
  </r>
  <r>
    <s v="Design"/>
    <n v="612523"/>
    <s v=""/>
    <s v="REVERE- STATE ROAD BEACHMONT CONNECTOR"/>
    <s v="4"/>
    <s v="STIP"/>
    <s v=" "/>
    <x v="0"/>
    <x v="0"/>
    <s v="REVERE"/>
    <s v="Boston Region"/>
    <x v="6"/>
    <s v="Bikeways"/>
    <s v="Design"/>
    <s v="25C"/>
    <d v="2026-02-14T00:00:00"/>
    <s v="2026"/>
    <n v="0"/>
    <d v="2026-07-14T00:00:00"/>
    <d v="2026-09-12T00:00:00"/>
    <d v="2026-11-11T00:00:00"/>
    <n v="120"/>
    <s v="100% STATE"/>
    <s v="NFA - Site Specific"/>
    <s v="NFA"/>
    <n v="0"/>
    <n v="0"/>
    <n v="0"/>
    <n v="35000"/>
    <n v="0"/>
    <n v="35000"/>
    <n v="0"/>
    <n v="0"/>
    <n v="0"/>
    <n v="0"/>
    <n v="0"/>
    <n v="35000"/>
    <n v="0"/>
    <n v="0"/>
    <n v="0"/>
    <n v="0"/>
    <n v="0"/>
    <s v="    "/>
    <s v="    "/>
    <s v="Yes"/>
    <s v="47.5"/>
    <s v="MassDOT"/>
    <s v="HWY"/>
    <n v="2"/>
    <s v="No"/>
    <s v="Highway | Bicycle and Pedestrian"/>
    <s v="3 | Expansion"/>
    <s v="T061"/>
    <d v="2024-03-04T06:31:47"/>
    <x v="1"/>
    <x v="1"/>
  </r>
  <r>
    <s v="Design"/>
    <n v="612525"/>
    <s v=""/>
    <s v="ABINGTON- INTERSECTION IMPROVEMENTS, RANDOLPH STREET AND RICHARD A FITTS DRIVE (ROUTE 139) AT CHESTNUT STREET AND OLD RANDOLPH STREET"/>
    <s v="5"/>
    <s v="STIP"/>
    <s v=" "/>
    <x v="0"/>
    <x v="0"/>
    <s v="ABINGTON"/>
    <s v="Old Colony"/>
    <x v="3"/>
    <s v="Roadway Reconstruction"/>
    <s v="Design"/>
    <s v="PRCApprove"/>
    <d v="2027-03-20T00:00:00"/>
    <s v="2027"/>
    <n v="0"/>
    <d v="2027-08-17T00:00:00"/>
    <d v="2027-10-16T00:00:00"/>
    <d v="2030-02-14T00:00:00"/>
    <n v="912"/>
    <s v="100% STATE"/>
    <s v="NFA - Site Specific"/>
    <s v="NFA"/>
    <n v="0"/>
    <n v="0"/>
    <n v="0"/>
    <n v="83430"/>
    <n v="0"/>
    <n v="60414.827599999997"/>
    <n v="0"/>
    <n v="0"/>
    <n v="0"/>
    <n v="0"/>
    <n v="0"/>
    <n v="0"/>
    <n v="25892.069"/>
    <n v="34522.758600000001"/>
    <n v="23015.172399999999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4-03-04T06:31:47"/>
    <x v="4"/>
    <x v="1"/>
  </r>
  <r>
    <s v="Design"/>
    <n v="612525"/>
    <s v=""/>
    <s v="ABINGTON- INTERSECTION IMPROVEMENTS, RANDOLPH STREET AND RICHARD A FITTS DRIVE (ROUTE 139) AT CHESTNUT STREET AND OLD RANDOLPH STREET"/>
    <s v="5"/>
    <s v="STIP"/>
    <s v=" "/>
    <x v="0"/>
    <x v="0"/>
    <s v="ABINGTON"/>
    <s v="Old Colony"/>
    <x v="3"/>
    <s v="Roadway Reconstruction"/>
    <s v="Design"/>
    <s v="PRCApprove"/>
    <d v="2027-03-20T00:00:00"/>
    <s v="2027"/>
    <n v="0"/>
    <d v="2027-08-17T00:00:00"/>
    <d v="2027-10-16T00:00:00"/>
    <d v="2030-02-14T00:00:00"/>
    <n v="912"/>
    <s v="FEDERAL AID"/>
    <s v="FA - Surface Trans. Block Grant (STBG)"/>
    <s v="STBG"/>
    <n v="0.8"/>
    <n v="0"/>
    <n v="0"/>
    <n v="3598750"/>
    <n v="0"/>
    <n v="2605991.3793000001"/>
    <n v="0"/>
    <n v="0"/>
    <n v="0"/>
    <n v="0"/>
    <n v="0"/>
    <n v="0"/>
    <n v="1116853.4483"/>
    <n v="1489137.9310000001"/>
    <n v="992758.62069999997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4-03-04T06:31:47"/>
    <x v="4"/>
    <x v="0"/>
  </r>
  <r>
    <s v="Construction"/>
    <n v="612568"/>
    <s v="117412"/>
    <s v="CHELSEA- EVERETT- MEDFORD- REVERE- LITTER CONTROL, MOWING &amp; VEGETATION MANAGEMENT ON ROUTE 16 (MYSTIC VALLEY PARKWAY/REVERE BEACH PARKWAY)"/>
    <s v="4"/>
    <s v="NFA MT"/>
    <s v=" "/>
    <x v="1"/>
    <x v="0"/>
    <s v="CHELSEA - EVERETT - MEDFORD - REVERE"/>
    <s v="Boston Region"/>
    <x v="43"/>
    <s v="Maintenance"/>
    <s v="Active"/>
    <s v=""/>
    <d v="2022-02-19T00:00:00"/>
    <s v="2022"/>
    <n v="1"/>
    <d v="2022-03-31T00:00:00"/>
    <d v="2022-05-30T00:00:00"/>
    <d v="2024-12-31T00:00:00"/>
    <n v="1006"/>
    <s v="100% STATE"/>
    <s v="NFA - Site Specific"/>
    <s v="NFA"/>
    <n v="0"/>
    <n v="344726.2"/>
    <n v="181213.89"/>
    <n v="26657.88"/>
    <n v="21857.88"/>
    <n v="26657.88"/>
    <n v="21857.88"/>
    <n v="366584.08"/>
    <n v="203071.77000000002"/>
    <n v="480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1"/>
    <x v="1"/>
  </r>
  <r>
    <s v="Construction"/>
    <n v="612571"/>
    <s v="120983"/>
    <s v="DISTRICT 5- HIGHWAY SWEEPING AT VARIOUS LOCATIONS"/>
    <s v="5"/>
    <s v="NFA MT, SC"/>
    <s v=" "/>
    <x v="1"/>
    <x v="0"/>
    <s v="DISTRICT5"/>
    <s v="[District 5]"/>
    <x v="42"/>
    <s v="Other"/>
    <s v="Active"/>
    <s v=""/>
    <d v="2022-12-17T00:00:00"/>
    <s v="2023"/>
    <n v="1"/>
    <d v="2023-02-14T00:00:00"/>
    <d v="2023-04-15T00:00:00"/>
    <d v="2025-02-13T00:00:00"/>
    <n v="730"/>
    <s v="100% STATE"/>
    <s v="NFA - Open Ended"/>
    <s v="NFA"/>
    <n v="0"/>
    <n v="254012.79"/>
    <n v="131426.64000000001"/>
    <n v="987015.86"/>
    <n v="987015.86"/>
    <n v="987015.86"/>
    <n v="595987.21"/>
    <n v="850000"/>
    <n v="727413.85"/>
    <n v="391028.65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573"/>
    <s v="121157"/>
    <s v="DISTRICT 5- SCHEDULED AND EMERGENCY DRAINAGE AND EROSION REPAIRS AT VARIOUS LOCATIONS"/>
    <s v="5"/>
    <s v="NFA MT, SC"/>
    <s v=" "/>
    <x v="1"/>
    <x v="0"/>
    <s v="DISTRICT5"/>
    <s v="[District 5]"/>
    <x v="23"/>
    <s v=""/>
    <s v="Active"/>
    <s v=""/>
    <d v="2023-01-14T00:00:00"/>
    <s v="2023"/>
    <n v="1"/>
    <d v="2023-03-03T00:00:00"/>
    <d v="2023-05-02T00:00:00"/>
    <d v="2025-03-02T00:00:00"/>
    <n v="730"/>
    <s v="100% STATE"/>
    <s v="NFA - Open Ended"/>
    <s v="NFA"/>
    <n v="0"/>
    <n v="391694.26"/>
    <n v="159938.43"/>
    <n v="1432742.76"/>
    <n v="1345386.3"/>
    <n v="1345386.3"/>
    <n v="525000"/>
    <n v="916694.26"/>
    <n v="684938.42999999993"/>
    <n v="820386.3"/>
    <n v="0"/>
    <n v="0"/>
    <n v="0"/>
    <n v="0"/>
    <n v="87356.46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Design"/>
    <n v="612574"/>
    <s v=""/>
    <s v="DENNIS- YARMOUTH- BRIDGE REPLACEMENT, D-07-004=Y-01-003, ROUTE 28 OVER BASS RIVER INCLUDING INTERSECTION IMPROVEMENTS AT MAIN STREET(ROUTE 28)/NORTH MAIN STREET/OLD MAIN STREET"/>
    <s v="5"/>
    <s v="H-Risk, STIP"/>
    <s v=" "/>
    <x v="0"/>
    <x v="0"/>
    <s v="DENNIS - YARMOUTH"/>
    <s v="Cape Cod"/>
    <x v="1"/>
    <s v="Bridge Repair &amp; Replacement"/>
    <s v="Design"/>
    <s v="100C"/>
    <d v="2024-08-17T00:00:00"/>
    <s v="2024"/>
    <n v="0"/>
    <d v="2025-01-14T00:00:00"/>
    <d v="2025-03-15T00:00:00"/>
    <d v="2027-03-25T00:00:00"/>
    <n v="800"/>
    <s v="FEDERAL AID"/>
    <s v="FA - Hwy Safety Improvement Prgm (HSIP)"/>
    <s v="HSIP"/>
    <n v="0.9"/>
    <n v="0"/>
    <n v="0"/>
    <n v="9350272.8000000007"/>
    <n v="0"/>
    <n v="9350272.8000000007"/>
    <n v="0"/>
    <n v="0"/>
    <n v="0"/>
    <n v="1496043.648"/>
    <n v="4488130.9440000001"/>
    <n v="3366098.2080000001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1"/>
    <x v="0"/>
  </r>
  <r>
    <s v="Design"/>
    <n v="612574"/>
    <s v=""/>
    <s v="DENNIS- YARMOUTH- BRIDGE REPLACEMENT, D-07-004=Y-01-003, ROUTE 28 OVER BASS RIVER INCLUDING INTERSECTION IMPROVEMENTS AT MAIN STREET(ROUTE 28)/NORTH MAIN STREET/OLD MAIN STREET"/>
    <s v="5"/>
    <s v="H-Risk, STIP"/>
    <s v=" "/>
    <x v="0"/>
    <x v="0"/>
    <s v="DENNIS - YARMOUTH"/>
    <s v="Cape Cod"/>
    <x v="1"/>
    <s v="Bridge Repair &amp; Replacement"/>
    <s v="Design"/>
    <s v="100C"/>
    <d v="2024-08-17T00:00:00"/>
    <s v="2024"/>
    <n v="0"/>
    <d v="2025-01-14T00:00:00"/>
    <d v="2025-03-15T00:00:00"/>
    <d v="2027-03-25T00:00:00"/>
    <n v="800"/>
    <s v="100% STATE"/>
    <s v="NFA - Site Specific"/>
    <s v="NFA"/>
    <n v="0"/>
    <n v="0"/>
    <n v="0"/>
    <n v="496016.1"/>
    <n v="0"/>
    <n v="496016.1"/>
    <n v="0"/>
    <n v="0"/>
    <n v="0"/>
    <n v="79362.576000000001"/>
    <n v="238087.728"/>
    <n v="178565.796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1"/>
    <x v="1"/>
  </r>
  <r>
    <s v="Design"/>
    <n v="612574"/>
    <s v=""/>
    <s v="DENNIS- YARMOUTH- BRIDGE REPLACEMENT, D-07-004=Y-01-003, ROUTE 28 OVER BASS RIVER INCLUDING INTERSECTION IMPROVEMENTS AT MAIN STREET(ROUTE 28)/NORTH MAIN STREET/OLD MAIN STREET"/>
    <s v="5"/>
    <s v="H-Risk, STIP"/>
    <s v=" "/>
    <x v="0"/>
    <x v="0"/>
    <s v="DENNIS - YARMOUTH"/>
    <s v="Cape Cod"/>
    <x v="1"/>
    <s v="Bridge Repair &amp; Replacement"/>
    <s v="Design"/>
    <s v="100C"/>
    <d v="2024-08-17T00:00:00"/>
    <s v="2024"/>
    <n v="0"/>
    <d v="2025-01-14T00:00:00"/>
    <d v="2025-03-15T00:00:00"/>
    <d v="2027-03-25T00:00:00"/>
    <n v="800"/>
    <s v="FEDERAL AID"/>
    <s v="FA - Hwy Infrast. Prgm (HIPBR) - Bridge"/>
    <s v="HIP"/>
    <n v="0.8"/>
    <n v="0"/>
    <n v="0"/>
    <n v="26719281.73"/>
    <n v="0"/>
    <n v="26719281.73"/>
    <n v="0"/>
    <n v="0"/>
    <n v="0"/>
    <n v="4275085.0767999999"/>
    <n v="12825255.2304"/>
    <n v="9618941.4228000008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1"/>
    <x v="0"/>
  </r>
  <r>
    <s v="Construction"/>
    <n v="612578"/>
    <s v="121047"/>
    <s v="FALL RIVER- SOMERSET- ELECTRICAL UPGRADES AND SAFETY IMPROVEMENTS, F-02-058=S-16-008, I-195 OVER THE TAUNTON RIVER (BRAGA BRIDGE)"/>
    <s v="5"/>
    <s v="NFA"/>
    <s v=" "/>
    <x v="0"/>
    <x v="0"/>
    <s v="FALL RIVER - SOMERSET"/>
    <s v="Southeastern Mass"/>
    <x v="16"/>
    <s v=""/>
    <s v="Active"/>
    <s v=""/>
    <d v="2022-12-31T00:00:00"/>
    <s v="2023"/>
    <n v="1"/>
    <d v="2023-05-22T00:00:00"/>
    <d v="2023-07-21T00:00:00"/>
    <d v="2026-04-13T00:00:00"/>
    <n v="1057"/>
    <s v="100% STATE"/>
    <s v="NFA - Site Specific"/>
    <s v="NFA"/>
    <n v="0"/>
    <n v="460793.63"/>
    <n v="287086.2"/>
    <n v="19390204.27"/>
    <n v="17275535.899999999"/>
    <n v="17275535.899999999"/>
    <n v="4515535.9000000004"/>
    <n v="4976329.53"/>
    <n v="4802622.1000000006"/>
    <n v="6960000"/>
    <n v="5800000"/>
    <n v="0"/>
    <n v="0"/>
    <n v="0"/>
    <n v="2114668.37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2"/>
    <x v="1"/>
  </r>
  <r>
    <s v="Construction"/>
    <n v="612593"/>
    <s v="119677"/>
    <s v="LANESBOROUGH- PAVEMENT PRESERVATION AND RELATED WORK ON ROUTE 7"/>
    <s v="1"/>
    <s v="STIP-AI"/>
    <s v=" "/>
    <x v="0"/>
    <x v="0"/>
    <s v="LANESBOROUGH"/>
    <s v="Berkshire Region"/>
    <x v="22"/>
    <s v=""/>
    <s v="Active"/>
    <s v=""/>
    <d v="2022-08-06T00:00:00"/>
    <s v="2022"/>
    <n v="1"/>
    <d v="2022-10-17T00:00:00"/>
    <d v="2022-12-16T00:00:00"/>
    <d v="2025-03-30T00:00:00"/>
    <n v="895"/>
    <s v="100% STATE"/>
    <s v="NFA - Site Specific"/>
    <s v="NFA"/>
    <n v="0"/>
    <n v="16346.75"/>
    <n v="16333"/>
    <n v="47062.92"/>
    <n v="73.938599999999994"/>
    <n v="47062.92"/>
    <n v="73.938599999999994"/>
    <n v="16420.688600000001"/>
    <n v="16406.938600000001"/>
    <n v="46988.981399999997"/>
    <n v="0"/>
    <n v="0"/>
    <n v="0"/>
    <n v="0"/>
    <n v="0"/>
    <n v="0"/>
    <n v="0"/>
    <s v="    "/>
    <s v="    "/>
    <s v="Yes"/>
    <s v="31.5"/>
    <s v="MassDOT"/>
    <s v="HWY"/>
    <n v="2"/>
    <s v="No"/>
    <s v="Highway | Non-Interstate Pavement"/>
    <s v="1 | Reliability"/>
    <s v="T069"/>
    <d v="2024-03-04T06:31:47"/>
    <x v="9"/>
    <x v="1"/>
  </r>
  <r>
    <s v="Construction"/>
    <n v="612593"/>
    <s v="119677"/>
    <s v="LANESBOROUGH- PAVEMENT PRESERVATION AND RELATED WORK ON ROUTE 7"/>
    <s v="1"/>
    <s v="STIP-AI"/>
    <s v=" "/>
    <x v="0"/>
    <x v="0"/>
    <s v="LANESBOROUGH"/>
    <s v="Berkshire Region"/>
    <x v="22"/>
    <s v=""/>
    <s v="Active"/>
    <s v=""/>
    <d v="2022-08-06T00:00:00"/>
    <s v="2022"/>
    <n v="1"/>
    <d v="2022-10-17T00:00:00"/>
    <d v="2022-12-16T00:00:00"/>
    <d v="2025-03-30T00:00:00"/>
    <n v="895"/>
    <s v="FEDERAL AID"/>
    <s v="FA - Ntl. Hwy Perform. Prgm (NHPP) - NHS"/>
    <s v="NHPP"/>
    <n v="0.8"/>
    <n v="4116410.83"/>
    <n v="2714406.12"/>
    <n v="1229707.05"/>
    <n v="76926.061400000006"/>
    <n v="1229707.05"/>
    <n v="76926.061400000006"/>
    <n v="4193336.8914000001"/>
    <n v="2791332.1814000001"/>
    <n v="1152780.9886"/>
    <n v="0"/>
    <n v="0"/>
    <n v="0"/>
    <n v="0"/>
    <n v="0"/>
    <n v="0"/>
    <n v="0"/>
    <s v="    "/>
    <s v="    "/>
    <s v="Yes"/>
    <s v="31.5"/>
    <s v="MassDOT"/>
    <s v="HWY"/>
    <n v="2"/>
    <s v="No"/>
    <s v="Highway | Non-Interstate Pavement"/>
    <s v="1 | Reliability"/>
    <s v="T069"/>
    <d v="2024-03-04T06:31:47"/>
    <x v="9"/>
    <x v="0"/>
  </r>
  <r>
    <s v="Construction"/>
    <n v="612594"/>
    <s v="120981"/>
    <s v="BECKET- STOCKBRIDGE- WEST STOCKBRIDGE- BRIDGE PRESERVATION ALONG I-90, W-22-022, S-26-015, B-03-060"/>
    <s v="1"/>
    <s v="WT"/>
    <s v=" "/>
    <x v="0"/>
    <x v="0"/>
    <s v="BECKET - STOCKBRIDGE - WEST STOCKBRIDGE"/>
    <s v="Berkshire Region"/>
    <x v="14"/>
    <s v=""/>
    <s v="Active"/>
    <s v=""/>
    <d v="2022-12-17T00:00:00"/>
    <s v="2023"/>
    <n v="1"/>
    <d v="2023-02-10T00:00:00"/>
    <d v="2023-04-11T00:00:00"/>
    <d v="2025-06-05T00:00:00"/>
    <n v="846"/>
    <s v="TURNPIKE WT"/>
    <s v="Tolls - Western Turnpike (WT) - Site Specific"/>
    <s v="NFA"/>
    <n v="0"/>
    <n v="3276723.59"/>
    <n v="3059000.69"/>
    <n v="4178719.7"/>
    <n v="4022133.36"/>
    <n v="4022133.36"/>
    <n v="1641690.07"/>
    <n v="4918413.66"/>
    <n v="4700690.76"/>
    <n v="2380443.29"/>
    <n v="0"/>
    <n v="0"/>
    <n v="0"/>
    <n v="0"/>
    <n v="156586.3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9"/>
    <x v="1"/>
  </r>
  <r>
    <s v="Design"/>
    <n v="612599"/>
    <s v=""/>
    <s v="LYNN- TARGETED SAFETY AND MULTIMODAL IMPROVEMENTS (PLAYBOOK PRIORITY CORRIDORS)"/>
    <s v="4"/>
    <s v="STIP"/>
    <s v=" "/>
    <x v="0"/>
    <x v="0"/>
    <s v="LYNN"/>
    <s v="Boston Region"/>
    <x v="27"/>
    <s v="Intersection &amp; Safety"/>
    <s v="Design"/>
    <s v="PRCApprove"/>
    <d v="2026-05-02T00:00:00"/>
    <s v="2026"/>
    <n v="0"/>
    <d v="2026-09-29T00:00:00"/>
    <d v="2026-11-28T00:00:00"/>
    <d v="2028-09-27T00:00:00"/>
    <n v="729"/>
    <s v="FEDERAL AID"/>
    <s v="FA - Surface Trans. Block Grant (STBG)"/>
    <s v="STBG"/>
    <n v="0.8"/>
    <n v="0"/>
    <n v="0"/>
    <n v="9138800"/>
    <n v="0"/>
    <n v="9138800"/>
    <n v="0"/>
    <n v="0"/>
    <n v="0"/>
    <n v="0"/>
    <n v="0"/>
    <n v="3178713.0435000001"/>
    <n v="4768069.5652000001"/>
    <n v="1192017.3913"/>
    <n v="0"/>
    <n v="0"/>
    <n v="0"/>
    <s v="    "/>
    <s v="    "/>
    <s v="Yes"/>
    <s v="55.5"/>
    <s v="MassDOT"/>
    <s v="HWY"/>
    <n v="1"/>
    <s v="No"/>
    <s v="Highway | Safety Improvements"/>
    <s v="1 | Reliability"/>
    <s v="T052"/>
    <d v="2024-03-04T06:31:47"/>
    <x v="1"/>
    <x v="0"/>
  </r>
  <r>
    <s v="Design"/>
    <n v="612600"/>
    <s v=""/>
    <s v="WESTFIELD- INTERSECTION IMPROVEMENTS AT SOUTHAMPTON ROAD (ROUTE 10/202), SERVISTAR INDUSTRIAL WAY AND BARNES AIRPORT DRIVE"/>
    <s v="2"/>
    <s v="STIP"/>
    <s v=" "/>
    <x v="0"/>
    <x v="0"/>
    <s v="WESTFIELD"/>
    <s v="Pioneer Valley"/>
    <x v="8"/>
    <s v=""/>
    <s v="Design"/>
    <s v="PRCApprove"/>
    <d v="2026-11-14T00:00:00"/>
    <s v="2027"/>
    <n v="0"/>
    <d v="2027-04-13T00:00:00"/>
    <d v="2027-06-12T00:00:00"/>
    <d v="2028-04-11T00:00:00"/>
    <n v="364"/>
    <s v="FEDERAL AID"/>
    <s v="FA - Ntl. Hwy Perform. Prgm (NHPP) - NHS"/>
    <s v="NHPP"/>
    <n v="0.8"/>
    <n v="0"/>
    <n v="0"/>
    <n v="4092000"/>
    <n v="0"/>
    <n v="4092000"/>
    <n v="0"/>
    <n v="0"/>
    <n v="0"/>
    <n v="0"/>
    <n v="0"/>
    <n v="372000"/>
    <n v="3720000"/>
    <n v="0"/>
    <n v="0"/>
    <n v="0"/>
    <n v="0"/>
    <s v="    "/>
    <s v="    "/>
    <s v="Yes"/>
    <s v="51"/>
    <s v="MassDOT"/>
    <s v="HWY"/>
    <n v="1"/>
    <s v="No"/>
    <s v="Highway | Roadway Reconstruction"/>
    <s v="2 | Modernization"/>
    <s v="T055"/>
    <d v="2024-03-04T06:31:47"/>
    <x v="3"/>
    <x v="0"/>
  </r>
  <r>
    <s v="Design"/>
    <n v="612603"/>
    <s v=""/>
    <s v="BOSTON- TUNNEL PRESERVATION WITHIN CENTRAL ARTERY/TUNNEL SYSTEM"/>
    <s v="6"/>
    <s v="MHS"/>
    <s v=" "/>
    <x v="0"/>
    <x v="0"/>
    <s v="BOSTON"/>
    <s v="Boston Region"/>
    <x v="17"/>
    <s v="Other"/>
    <s v="Design"/>
    <s v="PRCApprove"/>
    <d v="2024-07-20T00:00:00"/>
    <s v="2024"/>
    <n v="0"/>
    <d v="2024-12-17T00:00:00"/>
    <d v="2025-02-15T00:00:00"/>
    <d v="2026-12-16T00:00:00"/>
    <n v="729"/>
    <s v="TURNPIKE MHS"/>
    <s v="Tolls - Metro. Hwy System (MHS) - Site Specific"/>
    <s v="NFA"/>
    <n v="0"/>
    <n v="0"/>
    <n v="0"/>
    <n v="17725446.32"/>
    <n v="0"/>
    <n v="17725446.320099998"/>
    <n v="0"/>
    <n v="0"/>
    <n v="0"/>
    <n v="3853357.8957000002"/>
    <n v="9248058.9495999999"/>
    <n v="4624029.4748"/>
    <n v="0"/>
    <n v="0"/>
    <n v="-1E-4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2607"/>
    <s v=""/>
    <s v="DANVERS- RAIL TRAIL WEST EXTENSION (PHASE 3)"/>
    <s v="4"/>
    <s v="STIP"/>
    <s v=" "/>
    <x v="0"/>
    <x v="0"/>
    <s v="DANVERS"/>
    <s v="Boston Region"/>
    <x v="6"/>
    <s v="Bikeways"/>
    <s v="Design"/>
    <s v="PRCApprove"/>
    <d v="2028-03-25T00:00:00"/>
    <s v="2028"/>
    <n v="0"/>
    <d v="2028-08-22T00:00:00"/>
    <d v="2028-10-21T00:00:00"/>
    <d v="2030-02-20T00:00:00"/>
    <n v="547"/>
    <s v="FEDERAL AID"/>
    <s v="FA - Congestion Mitigation/Air Quality (CMAQ)"/>
    <s v="CMQ"/>
    <n v="0.8"/>
    <n v="0"/>
    <n v="0"/>
    <n v="3341250"/>
    <n v="0"/>
    <n v="1768897.0588"/>
    <n v="0"/>
    <n v="0"/>
    <n v="0"/>
    <n v="0"/>
    <n v="0"/>
    <n v="0"/>
    <n v="0"/>
    <n v="1768897.0588"/>
    <n v="1572352.9412"/>
    <n v="0"/>
    <n v="0"/>
    <s v="    "/>
    <s v="    "/>
    <s v="Yes"/>
    <s v="40"/>
    <s v="MassDOT"/>
    <s v="HWY"/>
    <n v="1"/>
    <s v="No"/>
    <s v="Highway | Bicycle and Pedestrian"/>
    <s v="3 | Expansion"/>
    <s v="T061"/>
    <d v="2024-03-04T06:31:47"/>
    <x v="1"/>
    <x v="0"/>
  </r>
  <r>
    <s v="Design"/>
    <n v="612608"/>
    <s v=""/>
    <s v="WORCESTER- FLOOD RELIEF ON ROUTE 20, GRAFTON STREET (ROUTE 122) INTERCHANGE TO FLINT POND"/>
    <s v="3"/>
    <s v="STIP"/>
    <s v=" "/>
    <x v="0"/>
    <x v="0"/>
    <s v="WORCESTER"/>
    <s v="Central Mass"/>
    <x v="23"/>
    <s v=""/>
    <s v="Design"/>
    <s v="PRCApprove"/>
    <d v="2025-03-29T00:00:00"/>
    <s v="2025"/>
    <n v="0"/>
    <d v="2025-08-26T00:00:00"/>
    <d v="2025-10-25T00:00:00"/>
    <d v="2027-08-25T00:00:00"/>
    <n v="729"/>
    <s v="100% STATE"/>
    <s v="NFA - Site Specific"/>
    <s v="NFA"/>
    <n v="0"/>
    <n v="0"/>
    <n v="0"/>
    <n v="91242.96"/>
    <n v="0"/>
    <n v="91242.96"/>
    <n v="0"/>
    <n v="0"/>
    <n v="0"/>
    <n v="0"/>
    <n v="35703.767"/>
    <n v="47605.022599999997"/>
    <n v="7934.1704"/>
    <n v="0"/>
    <n v="0"/>
    <n v="0"/>
    <n v="0"/>
    <s v="    "/>
    <s v="    "/>
    <s v="Yes"/>
    <s v="12"/>
    <s v="MassDOT"/>
    <s v="HWY"/>
    <n v="2"/>
    <s v="No"/>
    <s v="Highway | Highway Resiliency Improvement Program"/>
    <s v="2 | Modernization"/>
    <s v="T147"/>
    <d v="2024-03-04T06:31:47"/>
    <x v="7"/>
    <x v="1"/>
  </r>
  <r>
    <s v="Design"/>
    <n v="612608"/>
    <s v=""/>
    <s v="WORCESTER- FLOOD RELIEF ON ROUTE 20, GRAFTON STREET (ROUTE 122) INTERCHANGE TO FLINT POND"/>
    <s v="3"/>
    <s v="STIP"/>
    <s v=" "/>
    <x v="0"/>
    <x v="0"/>
    <s v="WORCESTER"/>
    <s v="Central Mass"/>
    <x v="23"/>
    <s v=""/>
    <s v="Design"/>
    <s v="PRCApprove"/>
    <d v="2025-03-29T00:00:00"/>
    <s v="2025"/>
    <n v="0"/>
    <d v="2025-08-26T00:00:00"/>
    <d v="2025-10-25T00:00:00"/>
    <d v="2027-08-25T00:00:00"/>
    <n v="729"/>
    <s v="FEDERAL AID"/>
    <s v="FA - Promoting Resilient Operations for Transformative, Efficient, and Cost-saving Transportation (PROTECT)"/>
    <s v="FA"/>
    <n v="0.8"/>
    <n v="0"/>
    <n v="0"/>
    <n v="5874322.4170000004"/>
    <n v="0"/>
    <n v="5874322.4170000004"/>
    <n v="0"/>
    <n v="0"/>
    <n v="0"/>
    <n v="0"/>
    <n v="2298647.9023000002"/>
    <n v="3064863.8697000002"/>
    <n v="510810.64500000002"/>
    <n v="0"/>
    <n v="0"/>
    <n v="0"/>
    <n v="0"/>
    <s v="    "/>
    <s v="    "/>
    <s v="Yes"/>
    <s v="12"/>
    <s v="MassDOT"/>
    <s v="HWY"/>
    <n v="2"/>
    <s v="No"/>
    <s v="Highway | Highway Resiliency Improvement Program"/>
    <s v="2 | Modernization"/>
    <s v="T147"/>
    <d v="2024-03-04T06:31:47"/>
    <x v="7"/>
    <x v="0"/>
  </r>
  <r>
    <s v="Design"/>
    <n v="612609"/>
    <s v=""/>
    <s v="TEWKSBURY- INTERSECTION IMPROVEMENTS AT MAIN STREET/PLEASANT STREET &amp; NORTH STREET/EAST STREET"/>
    <s v="4"/>
    <s v="STIP"/>
    <s v=" "/>
    <x v="0"/>
    <x v="0"/>
    <s v="TEWKSBURY"/>
    <s v="Northern Middlesex"/>
    <x v="8"/>
    <s v=""/>
    <s v="Design"/>
    <s v="PRCApprove"/>
    <d v="2027-05-01T00:00:00"/>
    <s v="2027"/>
    <n v="0"/>
    <d v="2027-09-28T00:00:00"/>
    <d v="2027-11-27T00:00:00"/>
    <d v="2028-09-26T00:00:00"/>
    <n v="364"/>
    <s v="FEDERAL AID"/>
    <s v="FA - Other Federal Aid (100%)"/>
    <s v="FED"/>
    <n v="1"/>
    <n v="0"/>
    <n v="0"/>
    <n v="4707450"/>
    <n v="0"/>
    <n v="4707450"/>
    <n v="0"/>
    <n v="0"/>
    <n v="0"/>
    <n v="0"/>
    <n v="0"/>
    <n v="0"/>
    <n v="3423600"/>
    <n v="1283850"/>
    <n v="0"/>
    <n v="0"/>
    <n v="0"/>
    <s v="    "/>
    <s v="    "/>
    <s v="Yes"/>
    <s v="55"/>
    <s v="Municipal"/>
    <s v="HWY"/>
    <n v="2"/>
    <s v="No"/>
    <s v="Highway | Roadway Reconstruction"/>
    <s v="2 | Modernization"/>
    <s v="T055"/>
    <d v="2024-03-04T06:31:47"/>
    <x v="8"/>
    <x v="0"/>
  </r>
  <r>
    <s v="Design"/>
    <n v="612609"/>
    <s v=""/>
    <s v="TEWKSBURY- INTERSECTION IMPROVEMENTS AT MAIN STREET/PLEASANT STREET &amp; NORTH STREET/EAST STREET"/>
    <s v="4"/>
    <s v="STIP"/>
    <s v=" "/>
    <x v="0"/>
    <x v="0"/>
    <s v="TEWKSBURY"/>
    <s v="Northern Middlesex"/>
    <x v="8"/>
    <s v=""/>
    <s v="Design"/>
    <s v="PRCApprove"/>
    <d v="2027-05-01T00:00:00"/>
    <s v="2027"/>
    <n v="0"/>
    <d v="2027-09-28T00:00:00"/>
    <d v="2027-11-27T00:00:00"/>
    <d v="2028-09-26T00:00:00"/>
    <n v="364"/>
    <s v="100% STATE"/>
    <s v="NFA - Site Specific"/>
    <s v="NFA"/>
    <n v="0"/>
    <n v="0"/>
    <n v="0"/>
    <n v="44550"/>
    <n v="0"/>
    <n v="44550"/>
    <n v="0"/>
    <n v="0"/>
    <n v="0"/>
    <n v="0"/>
    <n v="0"/>
    <n v="0"/>
    <n v="32400"/>
    <n v="12150"/>
    <n v="0"/>
    <n v="0"/>
    <n v="0"/>
    <s v="    "/>
    <s v="    "/>
    <s v="Yes"/>
    <s v="55"/>
    <s v="Municipal"/>
    <s v="HWY"/>
    <n v="2"/>
    <s v="No"/>
    <s v="Highway | Roadway Reconstruction"/>
    <s v="2 | Modernization"/>
    <s v="T055"/>
    <d v="2024-03-04T06:31:47"/>
    <x v="8"/>
    <x v="1"/>
  </r>
  <r>
    <s v="Design"/>
    <n v="612612"/>
    <s v=""/>
    <s v="STERLING- INTERSECTION IMPROVEMENTS AT ROUTE 140 AND ROUTE 62"/>
    <s v="3"/>
    <s v="STIP"/>
    <s v=" "/>
    <x v="0"/>
    <x v="0"/>
    <s v="STERLING"/>
    <s v="Montachusett"/>
    <x v="27"/>
    <s v="Intersection &amp; Safety"/>
    <s v="Design"/>
    <s v="PRCApprove"/>
    <d v="2028-05-13T00:00:00"/>
    <s v="2028"/>
    <n v="0"/>
    <d v="2028-10-10T00:00:00"/>
    <d v="2028-12-09T00:00:00"/>
    <d v="2030-10-09T00:00:00"/>
    <n v="729"/>
    <s v="FEDERAL AID"/>
    <s v="FA - Ntl. Hwy Perform. Prgm (NHPP) - NHS"/>
    <s v="NHPP"/>
    <n v="0.8"/>
    <n v="0"/>
    <n v="0"/>
    <n v="3121800"/>
    <n v="0"/>
    <n v="950113.04350000003"/>
    <n v="0"/>
    <n v="0"/>
    <n v="0"/>
    <n v="0"/>
    <n v="0"/>
    <n v="0"/>
    <n v="0"/>
    <n v="950113.04350000003"/>
    <n v="2171686.9564999999"/>
    <n v="0"/>
    <n v="0"/>
    <s v="    "/>
    <s v="    "/>
    <s v="Yes"/>
    <s v="26.5"/>
    <s v="Municipal"/>
    <s v="HWY"/>
    <n v="1"/>
    <s v="No"/>
    <s v="Highway | Safety Improvements"/>
    <s v="1 | Reliability"/>
    <s v="T052"/>
    <d v="2024-03-04T06:31:47"/>
    <x v="10"/>
    <x v="0"/>
  </r>
  <r>
    <s v="Design"/>
    <n v="612613"/>
    <s v=""/>
    <s v="NEWTON- INTERSECTION IMPROVEMENTS AT ROUTE 16 AND QUINOBEQUIN ROAD"/>
    <s v="6"/>
    <s v="STIP"/>
    <s v=" "/>
    <x v="0"/>
    <x v="0"/>
    <s v="NEWTON"/>
    <s v="Boston Region"/>
    <x v="11"/>
    <s v="Intersection &amp; Safety"/>
    <s v="Design"/>
    <s v="PRCApprove"/>
    <d v="2026-12-05T00:00:00"/>
    <s v="2027"/>
    <n v="0"/>
    <d v="2027-05-04T00:00:00"/>
    <d v="2027-07-03T00:00:00"/>
    <d v="2029-05-02T00:00:00"/>
    <n v="729"/>
    <s v="FEDERAL AID"/>
    <s v="FA - Surface Trans. Block Grant (STBG)"/>
    <s v="STBG"/>
    <n v="0.8"/>
    <n v="0"/>
    <n v="0"/>
    <n v="4092000"/>
    <n v="0"/>
    <n v="4092000"/>
    <n v="0"/>
    <n v="0"/>
    <n v="0"/>
    <n v="0"/>
    <n v="0"/>
    <n v="0"/>
    <n v="2134956.5216999999"/>
    <n v="1957043.4783000001"/>
    <n v="0"/>
    <n v="0"/>
    <n v="0"/>
    <s v="    "/>
    <s v="    "/>
    <s v="Yes"/>
    <s v="40"/>
    <s v="MassDOT"/>
    <s v="HWY"/>
    <n v="1"/>
    <s v="No"/>
    <s v="Highway | Intersection Improvements"/>
    <s v="2 | Modernization"/>
    <s v="T056"/>
    <d v="2024-03-04T06:31:47"/>
    <x v="1"/>
    <x v="0"/>
  </r>
  <r>
    <s v="Design"/>
    <n v="612615"/>
    <s v=""/>
    <s v="CANTON- MILTON- ROADWAY RECONSTRUCTION ON ROUTE 138, FROM ROYALL STREET TO DOLLAR LANE"/>
    <s v="6"/>
    <s v="STIP"/>
    <s v=" "/>
    <x v="0"/>
    <x v="0"/>
    <s v="CANTON - MILTON"/>
    <s v="Boston Region"/>
    <x v="8"/>
    <s v=""/>
    <s v="Design"/>
    <s v="PRCApprove"/>
    <d v="2027-05-01T00:00:00"/>
    <s v="2027"/>
    <n v="0"/>
    <d v="2027-09-28T00:00:00"/>
    <d v="2027-11-27T00:00:00"/>
    <d v="2029-09-27T00:00:00"/>
    <n v="730"/>
    <s v="FEDERAL AID"/>
    <s v="FA - Hwy Safety Improvement Prgm (HSIP)"/>
    <s v="HSIP"/>
    <n v="0.9"/>
    <n v="0"/>
    <n v="0"/>
    <n v="4819182.5"/>
    <n v="0"/>
    <n v="4190593.4783000001"/>
    <n v="0"/>
    <n v="0"/>
    <n v="0"/>
    <n v="0"/>
    <n v="0"/>
    <n v="0"/>
    <n v="1676237.3913"/>
    <n v="2514356.0869999998"/>
    <n v="628589.02170000004"/>
    <n v="0"/>
    <n v="0"/>
    <s v="    "/>
    <s v="    "/>
    <s v="Yes"/>
    <s v="55.5"/>
    <s v="MassDOT"/>
    <s v="HWY"/>
    <n v="3"/>
    <s v="No"/>
    <s v="Highway | Roadway Reconstruction"/>
    <s v="2 | Modernization"/>
    <s v="T055"/>
    <d v="2024-03-04T06:31:47"/>
    <x v="1"/>
    <x v="0"/>
  </r>
  <r>
    <s v="Design"/>
    <n v="612615"/>
    <s v=""/>
    <s v="CANTON- MILTON- ROADWAY RECONSTRUCTION ON ROUTE 138, FROM ROYALL STREET TO DOLLAR LANE"/>
    <s v="6"/>
    <s v="STIP"/>
    <s v=" "/>
    <x v="0"/>
    <x v="0"/>
    <s v="CANTON - MILTON"/>
    <s v="Boston Region"/>
    <x v="8"/>
    <s v=""/>
    <s v="Design"/>
    <s v="PRCApprove"/>
    <d v="2027-05-01T00:00:00"/>
    <s v="2027"/>
    <n v="0"/>
    <d v="2027-09-28T00:00:00"/>
    <d v="2027-11-27T00:00:00"/>
    <d v="2029-09-27T00:00:00"/>
    <n v="730"/>
    <s v="100% STATE"/>
    <s v="NFA - Site Specific"/>
    <s v="NFA"/>
    <n v="0"/>
    <n v="0"/>
    <n v="0"/>
    <n v="251782.5"/>
    <n v="0"/>
    <n v="218941.30429999999"/>
    <n v="0"/>
    <n v="0"/>
    <n v="0"/>
    <n v="0"/>
    <n v="0"/>
    <n v="0"/>
    <n v="87576.521699999998"/>
    <n v="131364.78260000001"/>
    <n v="32841.195699999997"/>
    <n v="0"/>
    <n v="0"/>
    <s v="    "/>
    <s v="    "/>
    <s v="Yes"/>
    <s v="55.5"/>
    <s v="MassDOT"/>
    <s v="HWY"/>
    <n v="3"/>
    <s v="No"/>
    <s v="Highway | Roadway Reconstruction"/>
    <s v="2 | Modernization"/>
    <s v="T055"/>
    <d v="2024-03-04T06:31:47"/>
    <x v="1"/>
    <x v="1"/>
  </r>
  <r>
    <s v="Design"/>
    <n v="612615"/>
    <s v=""/>
    <s v="CANTON- MILTON- ROADWAY RECONSTRUCTION ON ROUTE 138, FROM ROYALL STREET TO DOLLAR LANE"/>
    <s v="6"/>
    <s v="STIP"/>
    <s v=" "/>
    <x v="0"/>
    <x v="0"/>
    <s v="CANTON - MILTON"/>
    <s v="Boston Region"/>
    <x v="8"/>
    <s v=""/>
    <s v="Design"/>
    <s v="PRCApprove"/>
    <d v="2027-05-01T00:00:00"/>
    <s v="2027"/>
    <n v="0"/>
    <d v="2027-09-28T00:00:00"/>
    <d v="2027-11-27T00:00:00"/>
    <d v="2029-09-27T00:00:00"/>
    <n v="730"/>
    <s v="FEDERAL AID"/>
    <s v="FA - Surface Trans. Block Grant (STBG)"/>
    <s v="STBG"/>
    <n v="0.8"/>
    <n v="0"/>
    <n v="0"/>
    <n v="14957547.5"/>
    <n v="0"/>
    <n v="13006563.043500001"/>
    <n v="0"/>
    <n v="0"/>
    <n v="0"/>
    <n v="0"/>
    <n v="0"/>
    <n v="0"/>
    <n v="5202625.2174000004"/>
    <n v="7803937.8261000002"/>
    <n v="1950984.4565000001"/>
    <n v="0"/>
    <n v="0"/>
    <s v="    "/>
    <s v="    "/>
    <s v="Yes"/>
    <s v="55.5"/>
    <s v="MassDOT"/>
    <s v="HWY"/>
    <n v="3"/>
    <s v="No"/>
    <s v="Highway | Roadway Reconstruction"/>
    <s v="2 | Modernization"/>
    <s v="T055"/>
    <d v="2024-03-04T06:31:47"/>
    <x v="1"/>
    <x v="0"/>
  </r>
  <r>
    <s v="Design"/>
    <n v="612616"/>
    <s v=""/>
    <s v="MILTON- INTERSECTION IMPROVEMENTS AT ROUTE 138 AND BRADLEE ROAD"/>
    <s v="6"/>
    <s v="STIP"/>
    <s v=" "/>
    <x v="0"/>
    <x v="0"/>
    <s v="MILTON"/>
    <s v="Boston Region"/>
    <x v="11"/>
    <s v="Intersection &amp; Safety"/>
    <s v="Design"/>
    <s v="PRCApprove"/>
    <d v="2026-12-05T00:00:00"/>
    <s v="2027"/>
    <n v="0"/>
    <d v="2027-05-04T00:00:00"/>
    <d v="2027-07-03T00:00:00"/>
    <d v="2029-05-02T00:00:00"/>
    <n v="729"/>
    <s v="FEDERAL AID"/>
    <s v="FA - Surface Trans. Block Grant (STBG)"/>
    <s v="STBG"/>
    <n v="0.8"/>
    <n v="0"/>
    <n v="0"/>
    <n v="2588872"/>
    <n v="0"/>
    <n v="2588872"/>
    <n v="0"/>
    <n v="0"/>
    <n v="0"/>
    <n v="0"/>
    <n v="0"/>
    <n v="0"/>
    <n v="1350715.8260999999"/>
    <n v="1238156.1739000001"/>
    <n v="0"/>
    <n v="0"/>
    <n v="0"/>
    <s v="    "/>
    <s v="    "/>
    <s v="Yes"/>
    <s v="36.5"/>
    <s v="MassDOT"/>
    <s v="HWY"/>
    <n v="1"/>
    <s v="No"/>
    <s v="Highway | Intersection Improvements"/>
    <s v="2 | Modernization"/>
    <s v="T056"/>
    <d v="2024-03-04T06:31:47"/>
    <x v="1"/>
    <x v="0"/>
  </r>
  <r>
    <s v="Construction"/>
    <n v="612620"/>
    <s v="124018"/>
    <s v="HARVARD- BRIDGE PRESERVATION, H-09-015, H-09-016 &amp; H-09-017, ROUTE 2 OVER THE NASHUA RIVER, TANK ROAD, BOSTON AND MAINE RAILROAD"/>
    <s v="3"/>
    <s v="BR PRES, STIP"/>
    <s v=" "/>
    <x v="0"/>
    <x v="0"/>
    <s v="HARVARD"/>
    <s v="Montachusett"/>
    <x v="14"/>
    <s v=""/>
    <s v="Active"/>
    <s v=""/>
    <d v="2023-09-09T00:00:00"/>
    <s v="2023"/>
    <n v="1"/>
    <d v="2023-12-11T00:00:00"/>
    <d v="2024-02-09T00:00:00"/>
    <d v="2025-09-11T00:00:00"/>
    <n v="640"/>
    <s v="100% STATE"/>
    <s v="NFA - Site Specific"/>
    <s v="NFA"/>
    <n v="0"/>
    <n v="0"/>
    <n v="0"/>
    <n v="42000"/>
    <n v="612.88890000000004"/>
    <n v="42000"/>
    <n v="612.88890000000004"/>
    <n v="612.88890000000004"/>
    <n v="612.88890000000004"/>
    <n v="36887.111100000002"/>
    <n v="45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1"/>
  </r>
  <r>
    <s v="Construction"/>
    <n v="612620"/>
    <s v="124018"/>
    <s v="HARVARD- BRIDGE PRESERVATION, H-09-015, H-09-016 &amp; H-09-017, ROUTE 2 OVER THE NASHUA RIVER, TANK ROAD, BOSTON AND MAINE RAILROAD"/>
    <s v="3"/>
    <s v="BR PRES, STIP"/>
    <s v=" "/>
    <x v="0"/>
    <x v="0"/>
    <s v="HARVARD"/>
    <s v="Montachusett"/>
    <x v="14"/>
    <s v=""/>
    <s v="Active"/>
    <s v=""/>
    <d v="2023-09-09T00:00:00"/>
    <s v="2023"/>
    <n v="1"/>
    <d v="2023-12-11T00:00:00"/>
    <d v="2024-02-09T00:00:00"/>
    <d v="2025-09-11T00:00:00"/>
    <n v="640"/>
    <s v="FEDERAL AID"/>
    <s v="FA - Hwy Infrast. Prgm (HIPBR) - Bridge"/>
    <s v="HIP"/>
    <n v="0.8"/>
    <n v="0"/>
    <n v="0"/>
    <n v="4446442.5"/>
    <n v="59387.111100000002"/>
    <n v="4446442.5"/>
    <n v="59387.111100000002"/>
    <n v="59387.111100000002"/>
    <n v="59387.111100000002"/>
    <n v="3900612.8889000001"/>
    <n v="486442.5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0"/>
  </r>
  <r>
    <s v="Construction"/>
    <n v="612621"/>
    <s v="117950"/>
    <s v="DISTRICT 3- SCHEDULED &amp; EMERGENCY DECK AND JOINT REPAIRS AT VARIOUS LOCATION"/>
    <s v="3"/>
    <s v="NFA MT"/>
    <s v=" "/>
    <x v="1"/>
    <x v="0"/>
    <s v="DISTRICT3"/>
    <s v="[District 3]"/>
    <x v="36"/>
    <s v=""/>
    <s v="Active"/>
    <s v=""/>
    <d v="2022-05-07T00:00:00"/>
    <s v="2022"/>
    <n v="1"/>
    <d v="2022-07-01T00:00:00"/>
    <d v="2022-08-30T00:00:00"/>
    <d v="2024-06-30T00:00:00"/>
    <n v="730"/>
    <s v="100% STATE"/>
    <s v="NFA - Open Ended"/>
    <s v="NFA"/>
    <n v="0"/>
    <n v="4165853.59"/>
    <n v="1306067.76"/>
    <n v="100811.41"/>
    <n v="0"/>
    <n v="100811.41"/>
    <n v="100811.41"/>
    <n v="4266665"/>
    <n v="1406879.1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2624"/>
    <s v=""/>
    <s v="BOSTON- DECK REPLACEMENT, B-16-056, CAMBRIDGE STREET OVER I-90, INCLUDES PRESERVATION OF B-16-057, LINCOLN STREET PED OVERPASS OVER I-90"/>
    <s v="6"/>
    <s v=""/>
    <s v=" "/>
    <x v="0"/>
    <x v="0"/>
    <s v="BOSTON"/>
    <s v="Boston Region"/>
    <x v="5"/>
    <s v="Bridge Repair &amp; Replacement"/>
    <s v="Design"/>
    <s v="75C"/>
    <d v="2024-10-03T00:00:00"/>
    <s v="2025"/>
    <n v="0"/>
    <d v="2025-03-02T00:00:00"/>
    <d v="2025-05-01T00:00:00"/>
    <d v="2028-01-22T00:00:00"/>
    <n v="1056"/>
    <s v="100% STATE"/>
    <s v="NFA - Site Specific"/>
    <s v="NFA"/>
    <n v="0"/>
    <n v="0"/>
    <n v="0"/>
    <n v="300000"/>
    <n v="0"/>
    <n v="300000"/>
    <n v="0"/>
    <n v="0"/>
    <n v="0"/>
    <n v="18181.818200000002"/>
    <n v="109090.9091"/>
    <n v="109090.9091"/>
    <n v="63636.363599999997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4-03-04T06:31:47"/>
    <x v="1"/>
    <x v="1"/>
  </r>
  <r>
    <s v="Design"/>
    <n v="612624"/>
    <s v=""/>
    <s v="BOSTON- DECK REPLACEMENT, B-16-056, CAMBRIDGE STREET OVER I-90, INCLUDES PRESERVATION OF B-16-057, LINCOLN STREET PED OVERPASS OVER I-90"/>
    <s v="6"/>
    <s v=""/>
    <s v=" "/>
    <x v="0"/>
    <x v="0"/>
    <s v="BOSTON"/>
    <s v="Boston Region"/>
    <x v="5"/>
    <s v="Bridge Repair &amp; Replacement"/>
    <s v="Design"/>
    <s v="75C"/>
    <d v="2024-10-03T00:00:00"/>
    <s v="2025"/>
    <n v="0"/>
    <d v="2025-03-02T00:00:00"/>
    <d v="2025-05-01T00:00:00"/>
    <d v="2028-01-22T00:00:00"/>
    <n v="1056"/>
    <s v="FEDERAL AID"/>
    <s v="FA - Hwy Infrast. Prgm (HIPBR) - Bridge"/>
    <s v="HIP"/>
    <n v="0.8"/>
    <n v="0"/>
    <n v="0"/>
    <n v="33194641.699999999"/>
    <n v="0"/>
    <n v="33194641.699999999"/>
    <n v="0"/>
    <n v="0"/>
    <n v="0"/>
    <n v="2011796.4667"/>
    <n v="12070778.800000001"/>
    <n v="12070778.800000001"/>
    <n v="7041287.6332999999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4-03-04T06:31:47"/>
    <x v="1"/>
    <x v="0"/>
  </r>
  <r>
    <s v="Construction"/>
    <n v="612628"/>
    <s v="119536"/>
    <s v="MIDDLEBOROUGH- CONSTRUCTION OF MODULAR OFFICES AND ASSOCIATED SITE WORK AT VINE STREET AND WEST GROVE STREET (ROUTE 28) MAINTENANCE DEPOTS"/>
    <s v="5"/>
    <s v="NFA FAC, RE-AD"/>
    <s v=" "/>
    <x v="0"/>
    <x v="0"/>
    <s v="MIDDLEBOROUGH"/>
    <s v="Southeastern Mass"/>
    <x v="12"/>
    <s v="Facilities"/>
    <s v="Active"/>
    <s v=""/>
    <d v="2022-07-30T00:00:00"/>
    <s v="2022"/>
    <n v="1"/>
    <d v="2023-03-14T00:00:00"/>
    <d v="2023-05-13T00:00:00"/>
    <d v="2024-06-21T00:00:00"/>
    <n v="465"/>
    <s v="100% STATE"/>
    <s v="NFA - Site Specific"/>
    <s v="NFA"/>
    <n v="0"/>
    <n v="636898.03"/>
    <n v="636898.03"/>
    <n v="3116136.16"/>
    <n v="2416630.54"/>
    <n v="2416630.54"/>
    <n v="2416630.54"/>
    <n v="3053528.57"/>
    <n v="3053528.5700000003"/>
    <n v="0"/>
    <n v="0"/>
    <n v="0"/>
    <n v="0"/>
    <n v="0"/>
    <n v="699505.62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2"/>
    <x v="1"/>
  </r>
  <r>
    <s v="Procurement"/>
    <n v="612631"/>
    <s v="125136"/>
    <s v="CHELMSFORD- LOWELL- BRIDGE REPLACEMENT, C-08-039, GORHAM STREET (ST 3A) OVER I-495 AND C-08-036, WESTFORD STREET OVER I-495 (DB)"/>
    <s v="4"/>
    <s v="D-B, M-Risk, NGB, STIP"/>
    <s v=" "/>
    <x v="0"/>
    <x v="0"/>
    <s v="CHELMSFORD - LOWELL"/>
    <s v="Northern Middlesex"/>
    <x v="1"/>
    <s v="Bridge Repair &amp; Replacement"/>
    <s v="Advertised"/>
    <s v=""/>
    <d v="2024-02-03T00:00:00"/>
    <s v="2024"/>
    <n v="1"/>
    <d v="2024-07-13T00:00:00"/>
    <d v="2024-09-11T00:00:00"/>
    <d v="2027-10-18T00:00:00"/>
    <n v="1192"/>
    <s v="100% STATE"/>
    <s v="NFA - Site Specific"/>
    <s v="NFA"/>
    <n v="0"/>
    <n v="0"/>
    <n v="0"/>
    <n v="450000"/>
    <n v="0"/>
    <n v="450000.0001"/>
    <n v="0"/>
    <n v="0"/>
    <n v="0"/>
    <n v="118421.0526"/>
    <n v="142105.26319999999"/>
    <n v="142105.26319999999"/>
    <n v="47368.4211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1"/>
  </r>
  <r>
    <s v="Procurement"/>
    <n v="612631"/>
    <s v="125136"/>
    <s v="CHELMSFORD- LOWELL- BRIDGE REPLACEMENT, C-08-039, GORHAM STREET (ST 3A) OVER I-495 AND C-08-036, WESTFORD STREET OVER I-495 (DB)"/>
    <s v="4"/>
    <s v="D-B, M-Risk, NGB, STIP"/>
    <s v=" "/>
    <x v="0"/>
    <x v="0"/>
    <s v="CHELMSFORD - LOWELL"/>
    <s v="Northern Middlesex"/>
    <x v="1"/>
    <s v="Bridge Repair &amp; Replacement"/>
    <s v="Advertised"/>
    <s v=""/>
    <d v="2024-02-03T00:00:00"/>
    <s v="2024"/>
    <n v="1"/>
    <d v="2024-07-13T00:00:00"/>
    <d v="2024-09-11T00:00:00"/>
    <d v="2027-10-18T00:00:00"/>
    <n v="1192"/>
    <s v="NGB - FA(GANs)"/>
    <s v="FA - Next Generation Bridge GANs"/>
    <s v="FA"/>
    <n v="0.8"/>
    <n v="0"/>
    <n v="0"/>
    <n v="42041101.869999997"/>
    <n v="0"/>
    <n v="42041101.869900003"/>
    <n v="0"/>
    <n v="0"/>
    <n v="0"/>
    <n v="11063447.8605"/>
    <n v="13276137.432600001"/>
    <n v="13276137.432600001"/>
    <n v="4425379.1442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0"/>
  </r>
  <r>
    <s v="Construction"/>
    <n v="612637"/>
    <s v="118827"/>
    <s v="DISTRICT 1- PEDESTRIAN AND BICYCLE IMPROVEMENTS AT VARIOUS LOCATIONS"/>
    <s v="1"/>
    <s v="NFA"/>
    <s v=" "/>
    <x v="0"/>
    <x v="0"/>
    <s v="DISTRICT1"/>
    <s v="[District 1]"/>
    <x v="28"/>
    <s v=""/>
    <s v="Active"/>
    <s v=""/>
    <d v="2022-07-02T00:00:00"/>
    <s v="2022"/>
    <n v="1"/>
    <d v="2022-08-17T00:00:00"/>
    <d v="2022-10-16T00:00:00"/>
    <d v="2024-08-16T00:00:00"/>
    <n v="730"/>
    <s v="100% STATE"/>
    <s v="NFA - Multi-Modal Transportation Implementation"/>
    <s v="NFA"/>
    <n v="0"/>
    <n v="873507.7"/>
    <n v="873507.7"/>
    <n v="1700382.22"/>
    <n v="1442992.3"/>
    <n v="1442992.3"/>
    <n v="983771.6"/>
    <n v="1857279.3"/>
    <n v="1857279.2999999998"/>
    <n v="459220.7"/>
    <n v="0"/>
    <n v="0"/>
    <n v="0"/>
    <n v="0"/>
    <n v="257389.92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4-03-04T06:31:47"/>
    <x v="0"/>
    <x v="1"/>
  </r>
  <r>
    <s v="Construction"/>
    <n v="612638"/>
    <s v="118832"/>
    <s v="DISTRICT 2- PEDESTRIAN AND BICYCLE IMPROVEMENTS AT VARIOUS LOCATIONS"/>
    <s v="2"/>
    <s v="NFA"/>
    <s v=" "/>
    <x v="0"/>
    <x v="0"/>
    <s v="DISTRICT2"/>
    <s v="[District 2]"/>
    <x v="28"/>
    <s v=""/>
    <s v="Active"/>
    <s v=""/>
    <d v="2022-07-02T00:00:00"/>
    <s v="2022"/>
    <n v="1"/>
    <d v="2022-08-30T00:00:00"/>
    <d v="2022-10-29T00:00:00"/>
    <d v="2024-08-29T00:00:00"/>
    <n v="730"/>
    <s v="100% STATE"/>
    <s v="NFA - Multi-Modal Transportation Implementation"/>
    <s v="NFA"/>
    <n v="0"/>
    <n v="520043.31"/>
    <n v="32138.69"/>
    <n v="2280665.7599999998"/>
    <n v="1200000"/>
    <n v="1200000"/>
    <n v="600000"/>
    <n v="1120043.31"/>
    <n v="632138.68999999994"/>
    <n v="600000"/>
    <n v="0"/>
    <n v="0"/>
    <n v="0"/>
    <n v="0"/>
    <n v="1080665.76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4-03-04T06:31:47"/>
    <x v="0"/>
    <x v="1"/>
  </r>
  <r>
    <s v="Construction"/>
    <n v="612639"/>
    <s v="118835"/>
    <s v="DISTRICT 6- PEDESTRIAN AND BICYCLE IMPROVEMENTS AT VARIOUS LOCATIONS"/>
    <s v="6"/>
    <s v="NFA"/>
    <s v=" "/>
    <x v="0"/>
    <x v="0"/>
    <s v="DISTRICT6"/>
    <s v="[District 6]"/>
    <x v="28"/>
    <s v=""/>
    <s v="Active"/>
    <s v=""/>
    <d v="2022-07-02T00:00:00"/>
    <s v="2022"/>
    <n v="1"/>
    <d v="2022-08-23T00:00:00"/>
    <d v="2022-10-22T00:00:00"/>
    <d v="2024-08-22T00:00:00"/>
    <n v="730"/>
    <s v="100% STATE"/>
    <s v="NFA - Multi-Modal Transportation Implementation"/>
    <s v="NFA"/>
    <n v="0"/>
    <n v="159375.07999999999"/>
    <n v="44922.19"/>
    <n v="1154869.54"/>
    <n v="0"/>
    <n v="1154869.54"/>
    <n v="1000624.92"/>
    <n v="1160000"/>
    <n v="1045547.1100000001"/>
    <n v="154244.62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4-03-04T06:31:47"/>
    <x v="0"/>
    <x v="1"/>
  </r>
  <r>
    <s v="Construction"/>
    <n v="612640"/>
    <s v="118834"/>
    <s v="DISTRICT 5- PEDESTRIAN AND BICYCLE IMPROVEMENTS AT VARIOUS LOCATIONS"/>
    <s v="5"/>
    <s v="NFA"/>
    <s v=" "/>
    <x v="0"/>
    <x v="0"/>
    <s v="DISTRICT5"/>
    <s v="[District 5]"/>
    <x v="28"/>
    <s v=""/>
    <s v="Active"/>
    <s v=""/>
    <d v="2022-07-02T00:00:00"/>
    <s v="2022"/>
    <n v="1"/>
    <d v="2022-08-23T00:00:00"/>
    <d v="2022-10-22T00:00:00"/>
    <d v="2024-08-22T00:00:00"/>
    <n v="730"/>
    <s v="100% STATE"/>
    <s v="NFA - Multi-Modal Transportation Implementation"/>
    <s v="NFA"/>
    <n v="0"/>
    <n v="1821491.98"/>
    <n v="1055090.94"/>
    <n v="3833257.09"/>
    <n v="1086267.72"/>
    <n v="1086267.72"/>
    <n v="572267.72"/>
    <n v="2393759.7000000002"/>
    <n v="1627358.66"/>
    <n v="514000"/>
    <n v="0"/>
    <n v="0"/>
    <n v="0"/>
    <n v="0"/>
    <n v="2746989.37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4-03-04T06:31:47"/>
    <x v="0"/>
    <x v="1"/>
  </r>
  <r>
    <s v="Construction"/>
    <n v="612641"/>
    <s v="118830"/>
    <s v="DISTRICT 3- PEDESTRIAN AND BICYCLE IMPROVEMENTS AT VARIOUS LOCATIONS"/>
    <s v="3"/>
    <s v="NFA"/>
    <s v=" "/>
    <x v="0"/>
    <x v="0"/>
    <s v="DISTRICT3"/>
    <s v="[District 3]"/>
    <x v="28"/>
    <s v=""/>
    <s v="Active"/>
    <s v=""/>
    <d v="2022-07-02T00:00:00"/>
    <s v="2022"/>
    <n v="1"/>
    <d v="2022-08-24T00:00:00"/>
    <d v="2022-10-23T00:00:00"/>
    <d v="2024-08-23T00:00:00"/>
    <n v="730"/>
    <s v="100% STATE"/>
    <s v="NFA - Multi-Modal Transportation Implementation"/>
    <s v="NFA"/>
    <n v="0"/>
    <n v="287374.61"/>
    <n v="130594.04"/>
    <n v="1226237.29"/>
    <n v="1257588.6599999999"/>
    <n v="1257588.6599999999"/>
    <n v="580000"/>
    <n v="867374.61"/>
    <n v="710594.04"/>
    <n v="677588.66"/>
    <n v="0"/>
    <n v="0"/>
    <n v="0"/>
    <n v="0"/>
    <n v="-31351.37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4-03-04T06:31:47"/>
    <x v="0"/>
    <x v="1"/>
  </r>
  <r>
    <s v="Construction"/>
    <n v="612642"/>
    <s v="118831"/>
    <s v="DISTRICT 4- PEDESTRIAN AND BICYCLE IMPROVEMENTS AT VARIOUS LOCATIONS"/>
    <s v="4"/>
    <s v="NFA"/>
    <s v=" "/>
    <x v="0"/>
    <x v="0"/>
    <s v="DISTRICT4"/>
    <s v="[District 4]"/>
    <x v="28"/>
    <s v=""/>
    <s v="Active"/>
    <s v=""/>
    <d v="2022-07-02T00:00:00"/>
    <s v="2022"/>
    <n v="1"/>
    <d v="2022-08-24T00:00:00"/>
    <d v="2022-10-23T00:00:00"/>
    <d v="2024-08-23T00:00:00"/>
    <n v="730"/>
    <s v="100% STATE"/>
    <s v="NFA - Multi-Modal Transportation Implementation"/>
    <s v="NFA"/>
    <n v="0"/>
    <n v="1045133.71"/>
    <n v="909075.17"/>
    <n v="4023913.17"/>
    <n v="4023913.17"/>
    <n v="4023913.17"/>
    <n v="3519866.29"/>
    <n v="4565000"/>
    <n v="4428941.46"/>
    <n v="504046.88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4-03-04T06:31:47"/>
    <x v="0"/>
    <x v="1"/>
  </r>
  <r>
    <s v="Construction"/>
    <n v="612644"/>
    <s v="120460"/>
    <s v="DISTRICT 6- SCHEDULED &amp; EMERGENCY STRUCTURAL &amp; SUBSTRUCTURE REPAIRS AT VARIOUS LOCATIONS"/>
    <s v="6"/>
    <s v="MHS, NFA MT, TOB"/>
    <s v=" "/>
    <x v="1"/>
    <x v="0"/>
    <s v="DISTRICT6"/>
    <s v="[District 6]"/>
    <x v="30"/>
    <s v=""/>
    <s v="Active"/>
    <s v=""/>
    <d v="2022-10-08T00:00:00"/>
    <s v="2023"/>
    <n v="1"/>
    <d v="2022-11-25T00:00:00"/>
    <d v="2023-01-24T00:00:00"/>
    <d v="2024-11-24T00:00:00"/>
    <n v="730"/>
    <s v="100% STATE"/>
    <s v="NFA - Open Ended"/>
    <s v="NFA"/>
    <n v="0"/>
    <n v="606195.91"/>
    <n v="553495.86"/>
    <n v="557276.09"/>
    <n v="562437.17599999998"/>
    <n v="562437.17599999998"/>
    <n v="297594.38250000001"/>
    <n v="903790.29249999998"/>
    <n v="851090.24249999993"/>
    <n v="264842.79350000003"/>
    <n v="0"/>
    <n v="0"/>
    <n v="0"/>
    <n v="0"/>
    <n v="-5161.0860000000002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644"/>
    <s v="120460"/>
    <s v="DISTRICT 6- SCHEDULED &amp; EMERGENCY STRUCTURAL &amp; SUBSTRUCTURE REPAIRS AT VARIOUS LOCATIONS"/>
    <s v="6"/>
    <s v="MHS, NFA MT, TOB"/>
    <s v=" "/>
    <x v="1"/>
    <x v="0"/>
    <s v="DISTRICT6"/>
    <s v="[District 6]"/>
    <x v="30"/>
    <s v=""/>
    <s v="Active"/>
    <s v=""/>
    <d v="2022-10-08T00:00:00"/>
    <s v="2023"/>
    <n v="1"/>
    <d v="2022-11-25T00:00:00"/>
    <d v="2023-01-24T00:00:00"/>
    <d v="2024-11-24T00:00:00"/>
    <n v="730"/>
    <s v="TURNPIKE MHS"/>
    <s v="Tolls - Metro. Hwy System (MHS) - Open Ended"/>
    <s v="NFA"/>
    <n v="0"/>
    <n v="336228.07"/>
    <n v="245023.66"/>
    <n v="2246052.9300000002"/>
    <n v="2182314.9068999998"/>
    <n v="2182314.9068999998"/>
    <n v="1154697.2441"/>
    <n v="1490925.3141000001"/>
    <n v="1399720.9040999999"/>
    <n v="1027617.6628"/>
    <n v="0"/>
    <n v="0"/>
    <n v="0"/>
    <n v="0"/>
    <n v="63738.023099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644"/>
    <s v="120460"/>
    <s v="DISTRICT 6- SCHEDULED &amp; EMERGENCY STRUCTURAL &amp; SUBSTRUCTURE REPAIRS AT VARIOUS LOCATIONS"/>
    <s v="6"/>
    <s v="MHS, NFA MT, TOB"/>
    <s v=" "/>
    <x v="1"/>
    <x v="0"/>
    <s v="DISTRICT6"/>
    <s v="[District 6]"/>
    <x v="30"/>
    <s v=""/>
    <s v="Active"/>
    <s v=""/>
    <d v="2022-10-08T00:00:00"/>
    <s v="2023"/>
    <n v="1"/>
    <d v="2022-11-25T00:00:00"/>
    <d v="2023-01-24T00:00:00"/>
    <d v="2024-11-24T00:00:00"/>
    <n v="730"/>
    <s v="TOBIN BRIDGE"/>
    <s v="Tolls - Tobin Bridge (Tobin) - Open Ended"/>
    <s v="NFA"/>
    <n v="0"/>
    <n v="0"/>
    <n v="0"/>
    <n v="1005052"/>
    <n v="982578.49710000004"/>
    <n v="982578.49710000004"/>
    <n v="519897.78340000001"/>
    <n v="519897.78340000001"/>
    <n v="519897.78340000001"/>
    <n v="462680.71370000002"/>
    <n v="0"/>
    <n v="0"/>
    <n v="0"/>
    <n v="0"/>
    <n v="22473.502899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650"/>
    <s v="121540"/>
    <s v="WORCESTER- BRIDGE PRESERVATION, W-44-111, W-44-113, W-44-114, I -290 (EB/WB) OVER LINCOLN STREET, COLBY AVENUE AND PLANTATION STREET "/>
    <s v="3"/>
    <s v="BR PRES, STIP"/>
    <s v=" "/>
    <x v="0"/>
    <x v="0"/>
    <s v="WORCESTER"/>
    <s v="Central Mass"/>
    <x v="14"/>
    <s v=""/>
    <s v="Active"/>
    <s v=""/>
    <d v="2023-03-04T00:00:00"/>
    <s v="2023"/>
    <n v="1"/>
    <d v="2023-05-11T00:00:00"/>
    <d v="2023-07-10T00:00:00"/>
    <d v="2024-11-01T00:00:00"/>
    <n v="540"/>
    <s v="100% STATE"/>
    <s v="NFA - Site Specific"/>
    <s v="NFA"/>
    <n v="0"/>
    <n v="135"/>
    <n v="135"/>
    <n v="32065"/>
    <n v="27249.4539"/>
    <n v="27249.454000000002"/>
    <n v="16436.178599999999"/>
    <n v="16571.178599999999"/>
    <n v="16571.178599999999"/>
    <n v="10813.2754"/>
    <n v="0"/>
    <n v="0"/>
    <n v="0"/>
    <n v="0"/>
    <n v="4815.5460000000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Construction"/>
    <n v="612650"/>
    <s v="121540"/>
    <s v="WORCESTER- BRIDGE PRESERVATION, W-44-111, W-44-113, W-44-114, I -290 (EB/WB) OVER LINCOLN STREET, COLBY AVENUE AND PLANTATION STREET "/>
    <s v="3"/>
    <s v="BR PRES, STIP"/>
    <s v=" "/>
    <x v="0"/>
    <x v="0"/>
    <s v="WORCESTER"/>
    <s v="Central Mass"/>
    <x v="14"/>
    <s v=""/>
    <s v="Active"/>
    <s v=""/>
    <d v="2023-03-04T00:00:00"/>
    <s v="2023"/>
    <n v="1"/>
    <d v="2023-05-11T00:00:00"/>
    <d v="2023-07-10T00:00:00"/>
    <d v="2024-11-01T00:00:00"/>
    <n v="540"/>
    <s v="FEDERAL AID"/>
    <s v="FA - Hwy Infrast. Prgm (HIPBR) - Bridge"/>
    <s v="HIP"/>
    <n v="0.8"/>
    <n v="271994.38"/>
    <n v="271994.38"/>
    <n v="4053505.62"/>
    <n v="3122750.5460999999"/>
    <n v="3122750.5460000001"/>
    <n v="1883563.8214"/>
    <n v="2155558.2014000001"/>
    <n v="2155558.2014000001"/>
    <n v="1239186.7246000001"/>
    <n v="0"/>
    <n v="0"/>
    <n v="0"/>
    <n v="0"/>
    <n v="930755.07400000002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nstruction"/>
    <n v="612652"/>
    <s v="121021"/>
    <s v="DISTRICT 5- SCHEDULED AND EMERGENCY STRUCTURAL REPAIRS AT VARIOUS LOCATIONS"/>
    <s v="5"/>
    <s v="NFA MT"/>
    <s v=" "/>
    <x v="1"/>
    <x v="0"/>
    <s v="DISTRICT5"/>
    <s v="[District 5]"/>
    <x v="14"/>
    <s v=""/>
    <s v="Active"/>
    <s v=""/>
    <d v="2022-12-24T00:00:00"/>
    <s v="2023"/>
    <n v="1"/>
    <d v="2023-02-14T00:00:00"/>
    <d v="2023-04-15T00:00:00"/>
    <d v="2025-02-13T00:00:00"/>
    <n v="730"/>
    <s v="100% STATE"/>
    <s v="NFA - Open Ended"/>
    <s v="NFA"/>
    <n v="0"/>
    <n v="137482.45000000001"/>
    <n v="137482.45000000001"/>
    <n v="1937317.55"/>
    <n v="2701139.29"/>
    <n v="2701139.29"/>
    <n v="1062517.55"/>
    <n v="1200000"/>
    <n v="1200000"/>
    <n v="1638621.74"/>
    <n v="0"/>
    <n v="0"/>
    <n v="0"/>
    <n v="0"/>
    <n v="-763821.7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653"/>
    <s v="121092"/>
    <s v="DISTRICT 5- DEPLOYMENT OF TEMPORARY TRAFFIC CONTROL AT VARIOUS LOCATIONS (EXCLUDING THE ISLANDS)"/>
    <s v="5"/>
    <s v="NFA MT"/>
    <s v=" "/>
    <x v="1"/>
    <x v="0"/>
    <s v="DISTRICT5"/>
    <s v="[District 5]"/>
    <x v="30"/>
    <s v=""/>
    <s v="Active"/>
    <s v=""/>
    <d v="2023-01-07T00:00:00"/>
    <s v="2023"/>
    <n v="1"/>
    <d v="2023-02-17T00:00:00"/>
    <d v="2023-04-18T00:00:00"/>
    <d v="2025-02-16T00:00:00"/>
    <n v="730"/>
    <s v="100% STATE"/>
    <s v="NFA - Open Ended"/>
    <s v="NFA"/>
    <n v="0"/>
    <n v="287611.08"/>
    <n v="222264.5"/>
    <n v="565130.37"/>
    <n v="565130.37"/>
    <n v="565130.37"/>
    <n v="272388.92"/>
    <n v="560000"/>
    <n v="494653.42"/>
    <n v="292741.45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654"/>
    <s v="120461"/>
    <s v="DISTRICT 5- DRAWBRIDGE OPERATION, REPAIR AND SYSTEMATIC PRESERVATION AT VARIOUS LOCATIONS (INCLUDING MARTHA'S VINEYARD)"/>
    <s v="5"/>
    <s v="NFA MT"/>
    <s v=" "/>
    <x v="1"/>
    <x v="0"/>
    <s v="DISTRICT5"/>
    <s v="[District 5]"/>
    <x v="32"/>
    <s v="Bridge Repair &amp; Replacement"/>
    <s v="Active"/>
    <s v=""/>
    <d v="2022-10-08T00:00:00"/>
    <s v="2023"/>
    <n v="1"/>
    <d v="2022-12-08T00:00:00"/>
    <d v="2023-02-06T00:00:00"/>
    <d v="2025-06-21T00:00:00"/>
    <n v="926"/>
    <s v="100% STATE"/>
    <s v="NFA - Open Ended"/>
    <s v="NFA"/>
    <n v="0"/>
    <n v="1880596.45"/>
    <n v="1410401.82"/>
    <n v="2696139.05"/>
    <n v="2696139.05"/>
    <n v="2696139.05"/>
    <n v="1234403.55"/>
    <n v="3115000"/>
    <n v="2644805.37"/>
    <n v="1461735.5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655"/>
    <s v="121204"/>
    <s v="DISTRICT 5- SCHEDULED AND EMERGENCY BRIDGE DECK AND JOINT REPAIRS AT VARIOUS LOCATIONS"/>
    <s v="5"/>
    <s v="NFA MT"/>
    <s v=" "/>
    <x v="1"/>
    <x v="0"/>
    <s v="DISTRICT5"/>
    <s v="[District 5]"/>
    <x v="30"/>
    <s v=""/>
    <s v="Active"/>
    <s v=""/>
    <d v="2023-01-21T00:00:00"/>
    <s v="2023"/>
    <n v="1"/>
    <d v="2023-03-13T00:00:00"/>
    <d v="2023-05-12T00:00:00"/>
    <d v="2025-03-12T00:00:00"/>
    <n v="730"/>
    <s v="100% STATE"/>
    <s v="NFA - Open Ended"/>
    <s v="NFA"/>
    <n v="0"/>
    <n v="921578.68"/>
    <n v="544672.6"/>
    <n v="975194.57"/>
    <n v="1095522.27"/>
    <n v="1095522.27"/>
    <n v="258421.32"/>
    <n v="1180000"/>
    <n v="803093.91999999993"/>
    <n v="837100.95"/>
    <n v="0"/>
    <n v="0"/>
    <n v="0"/>
    <n v="0"/>
    <n v="-120327.7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656"/>
    <s v="121734"/>
    <s v="WESTFORD- BRIDGE PRESERVATION, W-26-018, W-26-019, I-495 (NB/SB) OVER CONCORD AND BOSTON ROAD"/>
    <s v="3"/>
    <s v="BR PRES, STIP"/>
    <s v=" "/>
    <x v="0"/>
    <x v="0"/>
    <s v="WESTFORD"/>
    <s v="Northern Middlesex"/>
    <x v="14"/>
    <s v=""/>
    <s v="Active"/>
    <s v=""/>
    <d v="2023-04-01T00:00:00"/>
    <s v="2023"/>
    <n v="1"/>
    <d v="2023-06-08T00:00:00"/>
    <d v="2023-08-07T00:00:00"/>
    <d v="2025-03-24T00:00:00"/>
    <n v="655"/>
    <s v="100% STATE"/>
    <s v="NFA - Site Specific"/>
    <s v="NFA"/>
    <n v="0"/>
    <n v="0"/>
    <n v="0"/>
    <n v="42000"/>
    <n v="37129.049400000004"/>
    <n v="37129.049400000004"/>
    <n v="16509.436600000001"/>
    <n v="16509.436600000001"/>
    <n v="16509.436600000001"/>
    <n v="20619.612799999999"/>
    <n v="0"/>
    <n v="0"/>
    <n v="0"/>
    <n v="0"/>
    <n v="4870.950600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1"/>
  </r>
  <r>
    <s v="Construction"/>
    <n v="612656"/>
    <s v="121734"/>
    <s v="WESTFORD- BRIDGE PRESERVATION, W-26-018, W-26-019, I-495 (NB/SB) OVER CONCORD AND BOSTON ROAD"/>
    <s v="3"/>
    <s v="BR PRES, STIP"/>
    <s v=" "/>
    <x v="0"/>
    <x v="0"/>
    <s v="WESTFORD"/>
    <s v="Northern Middlesex"/>
    <x v="14"/>
    <s v=""/>
    <s v="Active"/>
    <s v=""/>
    <d v="2023-04-01T00:00:00"/>
    <s v="2023"/>
    <n v="1"/>
    <d v="2023-06-08T00:00:00"/>
    <d v="2023-08-07T00:00:00"/>
    <d v="2025-03-24T00:00:00"/>
    <n v="655"/>
    <s v="FEDERAL AID"/>
    <s v="FA - Hwy Infrast. Prgm (HIPBR) - Bridge"/>
    <s v="HIP"/>
    <n v="0.8"/>
    <n v="10657.5"/>
    <n v="10657.5"/>
    <n v="3302243.6"/>
    <n v="2663870.9506000001"/>
    <n v="2663870.9506999999"/>
    <n v="1184490.5634000001"/>
    <n v="1195148.0634000001"/>
    <n v="1195148.0634000001"/>
    <n v="1479380.3873000001"/>
    <n v="0"/>
    <n v="0"/>
    <n v="0"/>
    <n v="0"/>
    <n v="638372.64930000005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0"/>
  </r>
  <r>
    <s v="Construction"/>
    <n v="612658"/>
    <s v="122517"/>
    <s v="TEWKSBURY- BRIDGE PRESERVATION OF T-03-014, I-495 OVER ROUTE 133, AND T-03-015, I-495 OVER ROUTE 38"/>
    <s v="4"/>
    <s v="BR PRES, STIP"/>
    <s v=" "/>
    <x v="0"/>
    <x v="0"/>
    <s v="TEWKSBURY"/>
    <s v="Northern Middlesex"/>
    <x v="14"/>
    <s v=""/>
    <s v="Active"/>
    <s v=""/>
    <d v="2023-06-17T00:00:00"/>
    <s v="2023"/>
    <n v="1"/>
    <d v="2023-09-12T00:00:00"/>
    <d v="2023-11-11T00:00:00"/>
    <d v="2025-11-30T00:00:00"/>
    <n v="810"/>
    <s v="100% STATE"/>
    <s v="NFA - Site Specific"/>
    <s v="NFA"/>
    <n v="0"/>
    <n v="90"/>
    <n v="90"/>
    <n v="254870"/>
    <n v="229213.17019999999"/>
    <n v="229213.17019999999"/>
    <n v="50007.043100000003"/>
    <n v="50097.043100000003"/>
    <n v="50097.043100000003"/>
    <n v="128004.3765"/>
    <n v="51201.750599999999"/>
    <n v="0"/>
    <n v="0"/>
    <n v="0"/>
    <n v="25656.8298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1"/>
  </r>
  <r>
    <s v="Construction"/>
    <n v="612658"/>
    <s v="122517"/>
    <s v="TEWKSBURY- BRIDGE PRESERVATION OF T-03-014, I-495 OVER ROUTE 133, AND T-03-015, I-495 OVER ROUTE 38"/>
    <s v="4"/>
    <s v="BR PRES, STIP"/>
    <s v=" "/>
    <x v="0"/>
    <x v="0"/>
    <s v="TEWKSBURY"/>
    <s v="Northern Middlesex"/>
    <x v="14"/>
    <s v=""/>
    <s v="Active"/>
    <s v=""/>
    <d v="2023-06-17T00:00:00"/>
    <s v="2023"/>
    <n v="1"/>
    <d v="2023-09-12T00:00:00"/>
    <d v="2023-11-11T00:00:00"/>
    <d v="2025-11-30T00:00:00"/>
    <n v="810"/>
    <s v="FEDERAL AID"/>
    <s v="FA - Hwy Infrast. Prgm (HIPBR) - Bridge"/>
    <s v="HIP"/>
    <n v="0.8"/>
    <n v="956437.97"/>
    <n v="956437.97"/>
    <n v="7188913.6299999999"/>
    <n v="6485786.8298000004"/>
    <n v="6485786.8298000004"/>
    <n v="1414992.9569000001"/>
    <n v="2371430.9268999998"/>
    <n v="2371430.9269000003"/>
    <n v="3621995.6235000002"/>
    <n v="1448798.2494000001"/>
    <n v="0"/>
    <n v="0"/>
    <n v="0"/>
    <n v="703126.80020000006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0"/>
  </r>
  <r>
    <s v="Construction"/>
    <n v="612660"/>
    <s v="120874"/>
    <s v="DISTRICT 3- SCHEDULED AND EMERGENCY BRIDGE DECK AND JOINT REPAIRS AT VARIOUS LOCATIONS"/>
    <s v="3"/>
    <s v="NFA MT"/>
    <s v=" "/>
    <x v="1"/>
    <x v="0"/>
    <s v="DISTRICT3"/>
    <s v="[District 3]"/>
    <x v="30"/>
    <s v=""/>
    <s v="Active"/>
    <s v=""/>
    <d v="2022-12-03T00:00:00"/>
    <s v="2023"/>
    <n v="1"/>
    <d v="2023-01-25T00:00:00"/>
    <d v="2023-03-26T00:00:00"/>
    <d v="2025-01-24T00:00:00"/>
    <n v="730"/>
    <s v="100% STATE"/>
    <s v="NFA - Open Ended"/>
    <s v="NFA"/>
    <n v="0"/>
    <n v="2493686.0299999998"/>
    <n v="2301476.4700000002"/>
    <n v="22248.97"/>
    <n v="490000"/>
    <n v="22248.97"/>
    <n v="490000"/>
    <n v="2983686.03"/>
    <n v="2791476.47"/>
    <n v="-467751.03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663"/>
    <s v="120929"/>
    <s v="BOSTON- BRIDGE PRESERVATION, B-16-053 (4T3), BROOKLINE AVENUE OVER I-90 &amp; RAILROAD"/>
    <s v="6"/>
    <s v="BR PRES, STIP"/>
    <s v=" "/>
    <x v="0"/>
    <x v="0"/>
    <s v="BOSTON"/>
    <s v="Boston Region"/>
    <x v="14"/>
    <s v=""/>
    <s v="Active"/>
    <s v=""/>
    <d v="2022-12-10T00:00:00"/>
    <s v="2023"/>
    <n v="1"/>
    <d v="2023-02-08T00:00:00"/>
    <d v="2023-04-09T00:00:00"/>
    <d v="2024-08-09T00:00:00"/>
    <n v="548"/>
    <s v="100% STATE"/>
    <s v="NFA - Site Specific"/>
    <s v="NFA"/>
    <n v="0"/>
    <n v="0"/>
    <n v="0"/>
    <n v="26000"/>
    <n v="21487.043900000001"/>
    <n v="21487.043900000001"/>
    <n v="15221.464400000001"/>
    <n v="15221.464400000001"/>
    <n v="15221.464400000001"/>
    <n v="6265.5794999999998"/>
    <n v="0"/>
    <n v="0"/>
    <n v="0"/>
    <n v="0"/>
    <n v="4512.9561000000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12663"/>
    <s v="120929"/>
    <s v="BOSTON- BRIDGE PRESERVATION, B-16-053 (4T3), BROOKLINE AVENUE OVER I-90 &amp; RAILROAD"/>
    <s v="6"/>
    <s v="BR PRES, STIP"/>
    <s v=" "/>
    <x v="0"/>
    <x v="0"/>
    <s v="BOSTON"/>
    <s v="Boston Region"/>
    <x v="14"/>
    <s v=""/>
    <s v="Active"/>
    <s v=""/>
    <d v="2022-12-10T00:00:00"/>
    <s v="2023"/>
    <n v="1"/>
    <d v="2023-02-08T00:00:00"/>
    <d v="2023-04-09T00:00:00"/>
    <d v="2024-08-09T00:00:00"/>
    <n v="548"/>
    <s v="FEDERAL AID"/>
    <s v="FA - Hwy Infrast. Prgm (HIPBR) - Bridge"/>
    <s v="HIP"/>
    <n v="0.8"/>
    <n v="147244.88"/>
    <n v="97871.2"/>
    <n v="777042.52"/>
    <n v="585512.95609999995"/>
    <n v="585512.95609999995"/>
    <n v="414778.5356"/>
    <n v="562023.41559999995"/>
    <n v="512649.73560000001"/>
    <n v="170734.42050000001"/>
    <n v="0"/>
    <n v="0"/>
    <n v="0"/>
    <n v="0"/>
    <n v="191529.5639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12664"/>
    <s v="121838"/>
    <s v="BOSTON- BRIDGE PRESERVATION, B-16-179, AUSTIN STREET OVER I-93 AND B-16-281, I-93 UPPER/LOWER DECK"/>
    <s v="6"/>
    <s v="BR PRES, STIP"/>
    <s v=" "/>
    <x v="0"/>
    <x v="0"/>
    <s v="BOSTON"/>
    <s v="Boston Region"/>
    <x v="14"/>
    <s v=""/>
    <s v="Active"/>
    <s v=""/>
    <d v="2023-04-15T00:00:00"/>
    <s v="2023"/>
    <n v="1"/>
    <d v="2023-07-10T00:00:00"/>
    <d v="2023-09-08T00:00:00"/>
    <d v="2025-09-27T00:00:00"/>
    <n v="810"/>
    <s v="100% STATE"/>
    <s v="NFA - Site Specific"/>
    <s v="NFA"/>
    <n v="0"/>
    <n v="0"/>
    <n v="0"/>
    <n v="33000"/>
    <n v="25254.8194"/>
    <n v="25254.8194"/>
    <n v="5402.1004000000003"/>
    <n v="5402.1004000000003"/>
    <n v="5402.1004000000003"/>
    <n v="16206.3012"/>
    <n v="3646.4178000000002"/>
    <n v="0"/>
    <n v="0"/>
    <n v="0"/>
    <n v="7745.180599999999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Construction"/>
    <n v="612664"/>
    <s v="121838"/>
    <s v="BOSTON- BRIDGE PRESERVATION, B-16-179, AUSTIN STREET OVER I-93 AND B-16-281, I-93 UPPER/LOWER DECK"/>
    <s v="6"/>
    <s v="BR PRES, STIP"/>
    <s v=" "/>
    <x v="0"/>
    <x v="0"/>
    <s v="BOSTON"/>
    <s v="Boston Region"/>
    <x v="14"/>
    <s v=""/>
    <s v="Active"/>
    <s v=""/>
    <d v="2023-04-15T00:00:00"/>
    <s v="2023"/>
    <n v="1"/>
    <d v="2023-07-10T00:00:00"/>
    <d v="2023-09-08T00:00:00"/>
    <d v="2025-09-27T00:00:00"/>
    <n v="810"/>
    <s v="FEDERAL AID"/>
    <s v="FA - Hwy Infrast. Prgm (HIPBR) - Bridge"/>
    <s v="HIP"/>
    <n v="0.8"/>
    <n v="49140"/>
    <n v="49140"/>
    <n v="5322940.8"/>
    <n v="3714745.1806000001"/>
    <n v="3714745.1806000001"/>
    <n v="794597.8996"/>
    <n v="843737.8996"/>
    <n v="843737.8996"/>
    <n v="2383793.6987999999"/>
    <n v="536353.58219999995"/>
    <n v="0"/>
    <n v="0"/>
    <n v="0"/>
    <n v="1608195.6194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12667"/>
    <s v="120643"/>
    <s v="DISTRICT 6- SCHEDULED &amp; EMERGENCY DRAWBRIDGE MAINTENANCE, REPAIR AND OPERATION AT VARIOUS LOCATIONS"/>
    <s v="6"/>
    <s v="NFA MT"/>
    <s v=" "/>
    <x v="1"/>
    <x v="0"/>
    <s v="DISTRICT6"/>
    <s v="[District 6]"/>
    <x v="32"/>
    <s v="Bridge Repair &amp; Replacement"/>
    <s v="Active"/>
    <s v=""/>
    <d v="2022-10-29T00:00:00"/>
    <s v="2023"/>
    <n v="1"/>
    <d v="2023-01-09T00:00:00"/>
    <d v="2023-03-10T00:00:00"/>
    <d v="2025-01-08T00:00:00"/>
    <n v="730"/>
    <s v="100% STATE"/>
    <s v="NFA - Open Ended"/>
    <s v="NFA"/>
    <n v="0"/>
    <n v="2885562.43"/>
    <n v="1734885.07"/>
    <n v="2672383.5699999998"/>
    <n v="450000"/>
    <n v="2672383.5699999998"/>
    <n v="450000"/>
    <n v="3335562.43"/>
    <n v="2184885.0700000003"/>
    <n v="2222383.5699999998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668"/>
    <s v="122002"/>
    <s v="DISTRICT 6- SCHEDULED &amp; EMERGENCY INSTALLATION OF BRIDGE SHIELDING AT VARIOUS LOCATIONS"/>
    <s v="6"/>
    <s v="MHS, NFA MT, TOB"/>
    <s v=" "/>
    <x v="1"/>
    <x v="0"/>
    <s v="DISTRICT6"/>
    <s v="[District 6]"/>
    <x v="30"/>
    <s v=""/>
    <s v="Active"/>
    <s v=""/>
    <d v="2023-05-06T00:00:00"/>
    <s v="2023"/>
    <n v="1"/>
    <d v="2023-06-23T00:00:00"/>
    <d v="2023-08-22T00:00:00"/>
    <d v="2025-06-22T00:00:00"/>
    <n v="730"/>
    <s v="100% STATE"/>
    <s v="NFA - Open Ended"/>
    <s v="NFA"/>
    <n v="0"/>
    <n v="0"/>
    <n v="0"/>
    <n v="198170.4"/>
    <n v="189664.07399999999"/>
    <n v="189664.07399999999"/>
    <n v="80473.311100000006"/>
    <n v="80473.311100000006"/>
    <n v="80473.311100000006"/>
    <n v="109190.7629"/>
    <n v="0"/>
    <n v="0"/>
    <n v="0"/>
    <n v="0"/>
    <n v="8506.3259999999991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668"/>
    <s v="122002"/>
    <s v="DISTRICT 6- SCHEDULED &amp; EMERGENCY INSTALLATION OF BRIDGE SHIELDING AT VARIOUS LOCATIONS"/>
    <s v="6"/>
    <s v="MHS, NFA MT, TOB"/>
    <s v=" "/>
    <x v="1"/>
    <x v="0"/>
    <s v="DISTRICT6"/>
    <s v="[District 6]"/>
    <x v="30"/>
    <s v=""/>
    <s v="Active"/>
    <s v=""/>
    <d v="2023-05-06T00:00:00"/>
    <s v="2023"/>
    <n v="1"/>
    <d v="2023-06-23T00:00:00"/>
    <d v="2023-08-22T00:00:00"/>
    <d v="2025-06-22T00:00:00"/>
    <n v="730"/>
    <s v="TURNPIKE MHS"/>
    <s v="Tolls - Metro. Hwy System (MHS) - Open Ended"/>
    <s v="NFA"/>
    <n v="0"/>
    <n v="150265.45000000001"/>
    <n v="150265.45000000001"/>
    <n v="1132618.05"/>
    <n v="1084001.2176000001"/>
    <n v="1084001.2176000001"/>
    <n v="459935.11249999999"/>
    <n v="610200.5625"/>
    <n v="610200.5625"/>
    <n v="624066.10510000004"/>
    <n v="0"/>
    <n v="0"/>
    <n v="0"/>
    <n v="0"/>
    <n v="48616.83239999999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668"/>
    <s v="122002"/>
    <s v="DISTRICT 6- SCHEDULED &amp; EMERGENCY INSTALLATION OF BRIDGE SHIELDING AT VARIOUS LOCATIONS"/>
    <s v="6"/>
    <s v="MHS, NFA MT, TOB"/>
    <s v=" "/>
    <x v="1"/>
    <x v="0"/>
    <s v="DISTRICT6"/>
    <s v="[District 6]"/>
    <x v="30"/>
    <s v=""/>
    <s v="Active"/>
    <s v=""/>
    <d v="2023-05-06T00:00:00"/>
    <s v="2023"/>
    <n v="1"/>
    <d v="2023-06-23T00:00:00"/>
    <d v="2023-08-22T00:00:00"/>
    <d v="2025-06-22T00:00:00"/>
    <n v="730"/>
    <s v="TOBIN BRIDGE"/>
    <s v="Tolls - Tobin Bridge (Tobin) - Open Ended"/>
    <s v="NFA"/>
    <n v="0"/>
    <n v="0"/>
    <n v="0"/>
    <n v="93001.2"/>
    <n v="89009.188399999999"/>
    <n v="89009.188500000004"/>
    <n v="37766.056400000001"/>
    <n v="37766.056400000001"/>
    <n v="37766.056400000001"/>
    <n v="51243.132100000003"/>
    <n v="0"/>
    <n v="0"/>
    <n v="0"/>
    <n v="0"/>
    <n v="3992.0115000000001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669"/>
    <s v="121391"/>
    <s v="DISTRICT 6- BRIDGE WASHING AND CLEANING AT VARIOUS LOCATIONS"/>
    <s v="6"/>
    <s v="MHS, NFA MT, TOB"/>
    <s v=" "/>
    <x v="1"/>
    <x v="0"/>
    <s v="DISTRICT6"/>
    <s v="[District 6]"/>
    <x v="30"/>
    <s v=""/>
    <s v="Active"/>
    <s v=""/>
    <d v="2023-02-11T00:00:00"/>
    <s v="2023"/>
    <n v="1"/>
    <d v="2023-03-31T00:00:00"/>
    <d v="2023-05-30T00:00:00"/>
    <d v="2025-03-30T00:00:00"/>
    <n v="730"/>
    <s v="100% STATE"/>
    <s v="NFA - Open Ended"/>
    <s v="NFA"/>
    <n v="0"/>
    <n v="93603.65"/>
    <n v="93603.65"/>
    <n v="109211.35"/>
    <n v="175187.11900000001"/>
    <n v="175187.11900000001"/>
    <n v="92839.938899999994"/>
    <n v="186443.5889"/>
    <n v="186443.58889999997"/>
    <n v="82347.180099999998"/>
    <n v="0"/>
    <n v="0"/>
    <n v="0"/>
    <n v="0"/>
    <n v="-65975.769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669"/>
    <s v="121391"/>
    <s v="DISTRICT 6- BRIDGE WASHING AND CLEANING AT VARIOUS LOCATIONS"/>
    <s v="6"/>
    <s v="MHS, NFA MT, TOB"/>
    <s v=" "/>
    <x v="1"/>
    <x v="0"/>
    <s v="DISTRICT6"/>
    <s v="[District 6]"/>
    <x v="30"/>
    <s v=""/>
    <s v="Active"/>
    <s v=""/>
    <d v="2023-02-11T00:00:00"/>
    <s v="2023"/>
    <n v="1"/>
    <d v="2023-03-31T00:00:00"/>
    <d v="2023-05-30T00:00:00"/>
    <d v="2025-03-30T00:00:00"/>
    <n v="730"/>
    <s v="TURNPIKE MHS"/>
    <s v="Tolls - Metro. Hwy System (MHS) - Open Ended"/>
    <s v="NFA"/>
    <n v="0"/>
    <n v="0"/>
    <n v="0"/>
    <n v="620925"/>
    <n v="522154.41729999997"/>
    <n v="522154.41720000003"/>
    <n v="276714.31829999998"/>
    <n v="276714.31829999998"/>
    <n v="276714.31829999998"/>
    <n v="245440.09890000001"/>
    <n v="0"/>
    <n v="0"/>
    <n v="0"/>
    <n v="0"/>
    <n v="98770.582800000004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2669"/>
    <s v="121391"/>
    <s v="DISTRICT 6- BRIDGE WASHING AND CLEANING AT VARIOUS LOCATIONS"/>
    <s v="6"/>
    <s v="MHS, NFA MT, TOB"/>
    <s v=" "/>
    <x v="1"/>
    <x v="0"/>
    <s v="DISTRICT6"/>
    <s v="[District 6]"/>
    <x v="30"/>
    <s v=""/>
    <s v="Active"/>
    <s v=""/>
    <d v="2023-02-11T00:00:00"/>
    <s v="2023"/>
    <n v="1"/>
    <d v="2023-03-31T00:00:00"/>
    <d v="2023-05-30T00:00:00"/>
    <d v="2025-03-30T00:00:00"/>
    <n v="730"/>
    <s v="TOBIN BRIDGE"/>
    <s v="Tolls - Tobin Bridge (Tobin) - Open Ended"/>
    <s v="NFA"/>
    <n v="0"/>
    <n v="0"/>
    <n v="0"/>
    <n v="64190"/>
    <n v="56680.2837"/>
    <n v="56680.2837"/>
    <n v="30037.562699999999"/>
    <n v="30037.562699999999"/>
    <n v="30037.562699999999"/>
    <n v="26642.721000000001"/>
    <n v="0"/>
    <n v="0"/>
    <n v="0"/>
    <n v="0"/>
    <n v="7509.7163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Design"/>
    <n v="612672"/>
    <s v=""/>
    <s v="NEW BEDFORD- CORRIDOR IMPROVEMENTS ON TARKILN HILL ROAD AND ASHLEY BOULEVARD"/>
    <s v="5"/>
    <s v="STIP"/>
    <s v=" "/>
    <x v="0"/>
    <x v="0"/>
    <s v="NEW BEDFORD"/>
    <s v="Southeastern Mass"/>
    <x v="4"/>
    <s v="Roadway Reconstruction"/>
    <s v="Design"/>
    <s v="PRCApprove"/>
    <d v="2028-01-08T00:00:00"/>
    <s v="2028"/>
    <n v="0"/>
    <d v="2028-06-06T00:00:00"/>
    <d v="2028-08-05T00:00:00"/>
    <d v="2030-12-05T00:00:00"/>
    <n v="912"/>
    <s v="100% STATE"/>
    <s v="NFA - Site Specific"/>
    <s v="NFA"/>
    <n v="0"/>
    <n v="0"/>
    <n v="0"/>
    <n v="89250"/>
    <n v="0"/>
    <n v="33853.448299999996"/>
    <n v="0"/>
    <n v="0"/>
    <n v="0"/>
    <n v="0"/>
    <n v="0"/>
    <n v="0"/>
    <n v="0"/>
    <n v="33853.448299999996"/>
    <n v="55396.551700000004"/>
    <n v="0"/>
    <n v="0"/>
    <s v="    "/>
    <s v="    "/>
    <s v="Yes"/>
    <s v="60.5"/>
    <s v="Municipal"/>
    <s v="HWY"/>
    <n v="2"/>
    <s v="No"/>
    <s v="Highway | Roadway Reconstruction"/>
    <s v="2 | Modernization"/>
    <s v="T055"/>
    <d v="2024-03-04T06:31:47"/>
    <x v="2"/>
    <x v="1"/>
  </r>
  <r>
    <s v="Design"/>
    <n v="612672"/>
    <s v=""/>
    <s v="NEW BEDFORD- CORRIDOR IMPROVEMENTS ON TARKILN HILL ROAD AND ASHLEY BOULEVARD"/>
    <s v="5"/>
    <s v="STIP"/>
    <s v=" "/>
    <x v="0"/>
    <x v="0"/>
    <s v="NEW BEDFORD"/>
    <s v="Southeastern Mass"/>
    <x v="4"/>
    <s v="Roadway Reconstruction"/>
    <s v="Design"/>
    <s v="PRCApprove"/>
    <d v="2028-01-08T00:00:00"/>
    <s v="2028"/>
    <n v="0"/>
    <d v="2028-06-06T00:00:00"/>
    <d v="2028-08-05T00:00:00"/>
    <d v="2030-12-05T00:00:00"/>
    <n v="912"/>
    <s v="FEDERAL AID"/>
    <s v="FA - Surface Trans. Block Grant (STBG)"/>
    <s v="STBG"/>
    <n v="0.8"/>
    <n v="0"/>
    <n v="0"/>
    <n v="12567250"/>
    <n v="0"/>
    <n v="4766887.9309999999"/>
    <n v="0"/>
    <n v="0"/>
    <n v="0"/>
    <n v="0"/>
    <n v="0"/>
    <n v="0"/>
    <n v="0"/>
    <n v="4766887.9309999999"/>
    <n v="7800362.0690000001"/>
    <n v="0"/>
    <n v="0"/>
    <s v="    "/>
    <s v="    "/>
    <s v="Yes"/>
    <s v="60.5"/>
    <s v="Municipal"/>
    <s v="HWY"/>
    <n v="2"/>
    <s v="No"/>
    <s v="Highway | Roadway Reconstruction"/>
    <s v="2 | Modernization"/>
    <s v="T055"/>
    <d v="2024-03-04T06:31:47"/>
    <x v="2"/>
    <x v="0"/>
  </r>
  <r>
    <s v="Construction"/>
    <n v="612681"/>
    <s v="122343"/>
    <s v="BOSTON- TUNNEL LIGHTING REPLACEMENT ON I-90 EB &amp; WB (CRC 17H &amp; CRC 17I) "/>
    <s v="6"/>
    <s v="CRC, MHS"/>
    <s v=" "/>
    <x v="0"/>
    <x v="0"/>
    <s v="BOSTON"/>
    <s v="Boston Region"/>
    <x v="17"/>
    <s v="Other"/>
    <s v="Active"/>
    <s v=""/>
    <d v="2023-06-03T00:00:00"/>
    <s v="2023"/>
    <n v="1"/>
    <d v="2023-10-05T00:00:00"/>
    <d v="2023-12-04T00:00:00"/>
    <d v="2027-06-01T00:00:00"/>
    <n v="1335"/>
    <s v="TURNPIKE MHS"/>
    <s v="Tolls - Metro. Hwy System (MHS) - Site Specific"/>
    <s v="NFA"/>
    <n v="0"/>
    <n v="1035400"/>
    <n v="1035400"/>
    <n v="19995443.579999998"/>
    <n v="6921261.3964"/>
    <n v="19995443.579999998"/>
    <n v="1232553.3994"/>
    <n v="2267953.3994"/>
    <n v="2267953.3994"/>
    <n v="5688707.9970000004"/>
    <n v="7823338.6036"/>
    <n v="5250843.58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Construction"/>
    <n v="612681"/>
    <s v="122343"/>
    <s v="BOSTON- TUNNEL LIGHTING REPLACEMENT ON I-90 EB &amp; WB (CRC 17H &amp; CRC 17I) "/>
    <s v="6"/>
    <s v="CRC, MHS"/>
    <s v=" "/>
    <x v="0"/>
    <x v="0"/>
    <s v="BOSTON"/>
    <s v="Boston Region"/>
    <x v="17"/>
    <s v="Other"/>
    <s v="Active"/>
    <s v=""/>
    <d v="2023-06-03T00:00:00"/>
    <s v="2023"/>
    <n v="1"/>
    <d v="2023-10-05T00:00:00"/>
    <d v="2023-12-04T00:00:00"/>
    <d v="2027-06-01T00:00:00"/>
    <n v="1335"/>
    <s v="CARM/APP"/>
    <s v="Trust - CA/T Repair and Maint. (CARM)"/>
    <s v="TRUST"/>
    <n v="0"/>
    <n v="2022815.78"/>
    <n v="2022815.78"/>
    <n v="82996846.829999998"/>
    <n v="29578738.603700001"/>
    <n v="82996846.829999998"/>
    <n v="5267446.6007000003"/>
    <n v="7290262.3806999996"/>
    <n v="7290262.3807000006"/>
    <n v="24311292.002999999"/>
    <n v="32158445.616300002"/>
    <n v="21259662.609999999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4-03-04T06:31:47"/>
    <x v="1"/>
    <x v="1"/>
  </r>
  <r>
    <s v="Design"/>
    <n v="612691"/>
    <s v=""/>
    <s v="WILLIAMSTOWN- ROUTE 7 ACCESS IMPROVEMENTS AT MOUNT GREYLOCK REGIONAL SCHOOL"/>
    <s v="1"/>
    <s v="STIP"/>
    <s v=" "/>
    <x v="0"/>
    <x v="0"/>
    <s v="WILLIAMSTOWN"/>
    <s v="Berkshire Region"/>
    <x v="27"/>
    <s v="Intersection &amp; Safety"/>
    <s v="Design"/>
    <s v="PRCApprove"/>
    <d v="2025-01-18T00:00:00"/>
    <s v="2025"/>
    <n v="0"/>
    <d v="2025-06-17T00:00:00"/>
    <d v="2025-08-16T00:00:00"/>
    <d v="2027-06-16T00:00:00"/>
    <n v="729"/>
    <s v="FEDERAL AID"/>
    <s v="FA - Surface Trans. Block Grant (STBG)"/>
    <s v="STBG"/>
    <n v="0.8"/>
    <n v="0"/>
    <n v="0"/>
    <n v="594000"/>
    <n v="0"/>
    <n v="594000"/>
    <n v="0"/>
    <n v="0"/>
    <n v="0"/>
    <n v="0"/>
    <n v="284086.95649999997"/>
    <n v="309913.04350000003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9"/>
    <x v="0"/>
  </r>
  <r>
    <s v="Construction"/>
    <n v="612712"/>
    <s v="122131"/>
    <s v="DISTRICT 1- SCHEDULED &amp; EMERGENCY DRAINAGE REPAIRS &amp; IMPROVEMENTS AT VARIOUS LOCATIONS"/>
    <s v="1"/>
    <s v="NFA MT, SC"/>
    <s v=" "/>
    <x v="1"/>
    <x v="0"/>
    <s v="DISTRICT1"/>
    <s v="[District 1]"/>
    <x v="23"/>
    <s v=""/>
    <s v="Active"/>
    <s v=""/>
    <d v="2023-05-20T00:00:00"/>
    <s v="2023"/>
    <n v="1"/>
    <d v="2023-07-03T00:00:00"/>
    <d v="2023-09-01T00:00:00"/>
    <d v="2025-07-02T00:00:00"/>
    <n v="730"/>
    <s v="100% STATE"/>
    <s v="NFA - Open Ended"/>
    <s v="NFA"/>
    <n v="0"/>
    <n v="239122.27"/>
    <n v="239122.27"/>
    <n v="584341.92000000004"/>
    <n v="582757.92000000004"/>
    <n v="582757.92000000004"/>
    <n v="213044.17"/>
    <n v="452166.44"/>
    <n v="452166.44"/>
    <n v="369703.75"/>
    <n v="10"/>
    <n v="0"/>
    <n v="0"/>
    <n v="0"/>
    <n v="1584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714"/>
    <s v="122061"/>
    <s v="DISTRICT 1- APPLICATION OF REFLECTORIZED PAVEMENT MARKINGS AT VARIOUS LOCATIONS"/>
    <s v="1"/>
    <s v="NFA MT"/>
    <s v=" "/>
    <x v="1"/>
    <x v="0"/>
    <s v="DISTRICT1"/>
    <s v="[District 1]"/>
    <x v="34"/>
    <s v="Maintenance"/>
    <s v="Active"/>
    <s v=""/>
    <d v="2023-05-13T00:00:00"/>
    <s v="2023"/>
    <n v="1"/>
    <d v="2023-07-31T00:00:00"/>
    <d v="2023-09-29T00:00:00"/>
    <d v="2025-07-30T00:00:00"/>
    <n v="730"/>
    <s v="100% STATE"/>
    <s v="NFA - Open Ended"/>
    <s v="NFA"/>
    <n v="0"/>
    <n v="0"/>
    <n v="0"/>
    <n v="303020"/>
    <n v="243020"/>
    <n v="243020"/>
    <n v="85000"/>
    <n v="85000"/>
    <n v="85000"/>
    <n v="152000"/>
    <n v="6020"/>
    <n v="0"/>
    <n v="0"/>
    <n v="0"/>
    <n v="6000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715"/>
    <s v="122207"/>
    <s v="DISTRICT 1- ROADWAY REPAIR AND SLOPE STABILIZATION AT VARIOUS LOCATIONS"/>
    <s v="1"/>
    <s v="NFA MT"/>
    <s v=" "/>
    <x v="1"/>
    <x v="0"/>
    <s v="DISTRICT1"/>
    <s v="[District 1]"/>
    <x v="2"/>
    <s v="Roadway Reconstruction"/>
    <s v="Active"/>
    <s v=""/>
    <d v="2023-05-27T00:00:00"/>
    <s v="2023"/>
    <n v="1"/>
    <d v="2023-07-06T00:00:00"/>
    <d v="2023-09-04T00:00:00"/>
    <d v="2025-07-05T00:00:00"/>
    <n v="730"/>
    <s v="100% STATE"/>
    <s v="NFA - Open Ended"/>
    <s v="NFA"/>
    <n v="0"/>
    <n v="639506.88"/>
    <n v="639506.88"/>
    <n v="151083.12"/>
    <n v="151083.12"/>
    <n v="151083.12"/>
    <n v="70493.119999999995"/>
    <n v="710000"/>
    <n v="710000"/>
    <n v="50000"/>
    <n v="30590"/>
    <n v="0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4-03-04T06:31:47"/>
    <x v="0"/>
    <x v="1"/>
  </r>
  <r>
    <s v="Construction"/>
    <n v="612716"/>
    <s v="120504"/>
    <s v="DISTRICT 1- SCHEDULED AND EMERGENCY FABRICATION AND INSTALLATION OF OVERHEAD AND GROUND MOUNTED GUIDE SIGNS AT VARIOUS LOCATIONS"/>
    <s v="1"/>
    <s v="NFA MT"/>
    <s v=" "/>
    <x v="1"/>
    <x v="0"/>
    <s v="DISTRICT1"/>
    <s v="[District 1]"/>
    <x v="38"/>
    <s v="Signs &amp; Lighting"/>
    <s v="Active"/>
    <s v=""/>
    <d v="2022-10-15T00:00:00"/>
    <s v="2023"/>
    <n v="1"/>
    <d v="2022-11-29T00:00:00"/>
    <d v="2023-01-28T00:00:00"/>
    <d v="2024-11-28T00:00:00"/>
    <n v="730"/>
    <s v="100% STATE"/>
    <s v="NFA - Open Ended"/>
    <s v="NFA"/>
    <n v="0"/>
    <n v="258849.78"/>
    <n v="258849.78"/>
    <n v="210042.22"/>
    <n v="98150.22"/>
    <n v="98150.22"/>
    <n v="40000"/>
    <n v="298849.78000000003"/>
    <n v="298849.78000000003"/>
    <n v="58150.22"/>
    <n v="0"/>
    <n v="0"/>
    <n v="0"/>
    <n v="0"/>
    <n v="111892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718"/>
    <s v="120568"/>
    <s v="DISTRICT 1- SCHEDULED &amp; EMERGENCY FACILITY REPAIRS/IMPROVEMENTS AT VARIOUS LOCATIONS"/>
    <s v="1"/>
    <s v="NFA MT, SC, WT"/>
    <s v=" "/>
    <x v="1"/>
    <x v="0"/>
    <s v="DISTRICT1"/>
    <s v="[District 1]"/>
    <x v="12"/>
    <s v="Facilities"/>
    <s v="Active"/>
    <s v=""/>
    <d v="2022-10-22T00:00:00"/>
    <s v="2023"/>
    <n v="1"/>
    <d v="2022-12-12T00:00:00"/>
    <d v="2023-02-10T00:00:00"/>
    <d v="2024-12-11T00:00:00"/>
    <n v="730"/>
    <s v="100% STATE"/>
    <s v="NFA - Open Ended"/>
    <s v="NFA"/>
    <n v="0"/>
    <n v="247457.06"/>
    <n v="168684.16"/>
    <n v="17.940000000000001"/>
    <n v="985"/>
    <n v="992.94"/>
    <n v="7.94"/>
    <n v="247465"/>
    <n v="168692.1"/>
    <n v="985"/>
    <n v="0"/>
    <n v="0"/>
    <n v="0"/>
    <n v="0"/>
    <n v="-975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2718"/>
    <s v="120568"/>
    <s v="DISTRICT 1- SCHEDULED &amp; EMERGENCY FACILITY REPAIRS/IMPROVEMENTS AT VARIOUS LOCATIONS"/>
    <s v="1"/>
    <s v="NFA MT, SC, WT"/>
    <s v=" "/>
    <x v="1"/>
    <x v="0"/>
    <s v="DISTRICT1"/>
    <s v="[District 1]"/>
    <x v="12"/>
    <s v="Facilities"/>
    <s v="Active"/>
    <s v=""/>
    <d v="2022-10-22T00:00:00"/>
    <s v="2023"/>
    <n v="1"/>
    <d v="2022-12-12T00:00:00"/>
    <d v="2023-02-10T00:00:00"/>
    <d v="2024-12-11T00:00:00"/>
    <n v="730"/>
    <s v="TURNPIKE WT"/>
    <s v="Tolls - Western Turnpike (WT) - Open Ended"/>
    <s v="NFA"/>
    <n v="0"/>
    <n v="34781.42"/>
    <n v="34781.42"/>
    <n v="37193.58"/>
    <n v="0"/>
    <n v="37193.58"/>
    <n v="36218.58"/>
    <n v="71000"/>
    <n v="71000"/>
    <n v="975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2719"/>
    <s v="122062"/>
    <s v="DISTRICT 1- GUARDRAIL REPAIRS AND UPGRADES AT VARIOUS LOCATIONS"/>
    <s v="1"/>
    <s v="NFA MT, SC"/>
    <s v=" "/>
    <x v="1"/>
    <x v="0"/>
    <s v="DISTRICT1"/>
    <s v="[District 1]"/>
    <x v="33"/>
    <s v="Guardrail"/>
    <s v="Active"/>
    <s v=""/>
    <d v="2023-05-13T00:00:00"/>
    <s v="2023"/>
    <n v="1"/>
    <d v="2023-06-21T00:00:00"/>
    <d v="2023-08-20T00:00:00"/>
    <d v="2025-06-20T00:00:00"/>
    <n v="730"/>
    <s v="100% STATE"/>
    <s v="NFA - Open Ended"/>
    <s v="NFA"/>
    <n v="0"/>
    <n v="336529.08"/>
    <n v="336529.08"/>
    <n v="205219.42"/>
    <n v="188349.42"/>
    <n v="188349.42"/>
    <n v="26602.42"/>
    <n v="363131.5"/>
    <n v="363131.5"/>
    <n v="161747"/>
    <n v="0"/>
    <n v="0"/>
    <n v="0"/>
    <n v="0"/>
    <n v="1687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720"/>
    <s v="121203"/>
    <s v="DISTRICT 1- VEGETATION MANAGEMENT (MECHANICAL) AT VARIOUS LOCATIONS"/>
    <s v="1"/>
    <s v="NFA MT, SC"/>
    <s v=" "/>
    <x v="1"/>
    <x v="0"/>
    <s v="DISTRICT1"/>
    <s v="[District 1]"/>
    <x v="43"/>
    <s v="Maintenance"/>
    <s v="Active"/>
    <s v=""/>
    <d v="2023-01-21T00:00:00"/>
    <s v="2023"/>
    <n v="1"/>
    <d v="2023-03-08T00:00:00"/>
    <d v="2023-05-07T00:00:00"/>
    <d v="2025-03-07T00:00:00"/>
    <n v="730"/>
    <s v="100% STATE"/>
    <s v="NFA - Open Ended"/>
    <s v="NFA"/>
    <n v="0"/>
    <n v="504781"/>
    <n v="462781"/>
    <n v="37550"/>
    <n v="100000"/>
    <n v="136550"/>
    <n v="36550"/>
    <n v="541331"/>
    <n v="499331"/>
    <n v="100000"/>
    <n v="0"/>
    <n v="0"/>
    <n v="0"/>
    <n v="0"/>
    <n v="-9900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721"/>
    <s v="122448"/>
    <s v="DISTRICT 1- SCHEDULED AND EMERGENCY BRIDGE DECK AND JOINT REPAIRS AT VARIOUS LOCATIONS"/>
    <s v="1"/>
    <s v="NFA MT"/>
    <s v=" "/>
    <x v="1"/>
    <x v="0"/>
    <s v="DISTRICT1"/>
    <s v="[District 1]"/>
    <x v="36"/>
    <s v=""/>
    <s v="Active"/>
    <s v=""/>
    <d v="2023-06-10T00:00:00"/>
    <s v="2023"/>
    <n v="1"/>
    <d v="2023-08-08T00:00:00"/>
    <d v="2023-10-07T00:00:00"/>
    <d v="2025-08-07T00:00:00"/>
    <n v="730"/>
    <s v="100% STATE"/>
    <s v="NFA - Open Ended"/>
    <s v="NFA"/>
    <n v="0"/>
    <n v="0"/>
    <n v="0"/>
    <n v="1566765"/>
    <n v="1400000"/>
    <n v="1400000"/>
    <n v="300000"/>
    <n v="300000"/>
    <n v="300000"/>
    <n v="850000"/>
    <n v="250000"/>
    <n v="0"/>
    <n v="0"/>
    <n v="0"/>
    <n v="166765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22"/>
    <s v="122449"/>
    <s v="DISTRICT 1- SCHEDULED AND EMERGENCY SUPER-STRUCTURE REPAIRS AT VARIOUS LOCATIONS"/>
    <s v="1"/>
    <s v="NFA MT"/>
    <s v=" "/>
    <x v="1"/>
    <x v="0"/>
    <s v="DISTRICT1"/>
    <s v="[District 1]"/>
    <x v="30"/>
    <s v=""/>
    <s v="Active"/>
    <s v=""/>
    <d v="2023-06-10T00:00:00"/>
    <s v="2023"/>
    <n v="1"/>
    <d v="2023-08-10T00:00:00"/>
    <d v="2023-10-09T00:00:00"/>
    <d v="2025-08-09T00:00:00"/>
    <n v="730"/>
    <s v="100% STATE"/>
    <s v="NFA - Open Ended"/>
    <s v="NFA"/>
    <n v="0"/>
    <n v="682252.83"/>
    <n v="682252.83"/>
    <n v="969477.17"/>
    <n v="800000"/>
    <n v="969477.17"/>
    <n v="350000"/>
    <n v="1032252.83"/>
    <n v="1032252.83"/>
    <n v="450000"/>
    <n v="169477.17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23"/>
    <s v="122516"/>
    <s v="DISTRICT 1- SCHEDULED &amp; EMERGENCY SUBSTRUCTURE REPAIRS AT VARIOUS LOCATIONS"/>
    <s v="1"/>
    <s v="NFA MT"/>
    <s v=" "/>
    <x v="1"/>
    <x v="0"/>
    <s v="DISTRICT1"/>
    <s v="[District 1]"/>
    <x v="30"/>
    <s v=""/>
    <s v="Active"/>
    <s v=""/>
    <d v="2023-06-17T00:00:00"/>
    <s v="2023"/>
    <n v="1"/>
    <d v="2023-08-10T00:00:00"/>
    <d v="2023-10-09T00:00:00"/>
    <d v="2025-08-09T00:00:00"/>
    <n v="730"/>
    <s v="100% STATE"/>
    <s v="NFA - Open Ended"/>
    <s v="NFA"/>
    <n v="0"/>
    <n v="124675.78"/>
    <n v="124675.78"/>
    <n v="1052734.22"/>
    <n v="1050234.22"/>
    <n v="1050234.22"/>
    <n v="300234.21999999997"/>
    <n v="424910"/>
    <n v="424910"/>
    <n v="650000"/>
    <n v="100000"/>
    <n v="0"/>
    <n v="0"/>
    <n v="0"/>
    <n v="250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26"/>
    <s v="120708"/>
    <s v="DISTRICT 1- DRAINAGE REPAIRS AT VARIOUS LOCATIONS ON I-90"/>
    <s v="1"/>
    <s v="SC, WT"/>
    <s v=" "/>
    <x v="0"/>
    <x v="0"/>
    <s v="DISTRICT1"/>
    <s v="[District 1]"/>
    <x v="23"/>
    <s v=""/>
    <s v="Active"/>
    <s v=""/>
    <d v="2022-11-05T00:00:00"/>
    <s v="2023"/>
    <n v="1"/>
    <d v="2023-01-05T00:00:00"/>
    <d v="2023-03-06T00:00:00"/>
    <d v="2025-01-04T00:00:00"/>
    <n v="730"/>
    <s v="TURNPIKE WT"/>
    <s v="Tolls - Western Turnpike (WT) - Open Ended"/>
    <s v="NFA"/>
    <n v="0"/>
    <n v="347825.62"/>
    <n v="249021.62"/>
    <n v="80365.37"/>
    <n v="74604.100000000006"/>
    <n v="74604.100000000006"/>
    <n v="54318.1"/>
    <n v="402143.72"/>
    <n v="303339.71999999997"/>
    <n v="20286"/>
    <n v="0"/>
    <n v="0"/>
    <n v="0"/>
    <n v="0"/>
    <n v="5761.27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727"/>
    <s v="120749"/>
    <s v="DISTRICT 1- GUARD RAIL REPAIRS AT VARIOUS LOCATIONS ON I-90"/>
    <s v="1"/>
    <s v="SC, WT"/>
    <s v=" "/>
    <x v="0"/>
    <x v="0"/>
    <s v="DISTRICT1"/>
    <s v="[District 1]"/>
    <x v="33"/>
    <s v="Guardrail"/>
    <s v="Active"/>
    <s v=""/>
    <d v="2022-11-12T00:00:00"/>
    <s v="2023"/>
    <n v="1"/>
    <d v="2022-12-28T00:00:00"/>
    <d v="2023-02-26T00:00:00"/>
    <d v="2024-12-27T00:00:00"/>
    <n v="730"/>
    <s v="TURNPIKE WT"/>
    <s v="Tolls - Western Turnpike (WT) - Open Ended"/>
    <s v="NFA"/>
    <n v="0"/>
    <n v="63545.59"/>
    <n v="0"/>
    <n v="270897.68"/>
    <n v="213443.27"/>
    <n v="213443.27"/>
    <n v="132000"/>
    <n v="195545.59"/>
    <n v="132000"/>
    <n v="81443.27"/>
    <n v="0"/>
    <n v="0"/>
    <n v="0"/>
    <n v="0"/>
    <n v="57454.41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728"/>
    <s v="120927"/>
    <s v="DISTRICT 1- ROADWAY REPAIR AND SLOPE STABILIZATION AT VARIOUS LOCATIONS ON I-90"/>
    <s v="1"/>
    <s v="WT"/>
    <s v=" "/>
    <x v="0"/>
    <x v="0"/>
    <s v="DISTRICT1"/>
    <s v="[District 1]"/>
    <x v="2"/>
    <s v="Roadway Reconstruction"/>
    <s v="Active"/>
    <s v=""/>
    <d v="2022-12-10T00:00:00"/>
    <s v="2023"/>
    <n v="1"/>
    <d v="2023-02-02T00:00:00"/>
    <d v="2023-04-03T00:00:00"/>
    <d v="2025-02-01T00:00:00"/>
    <n v="730"/>
    <s v="TURNPIKE WT"/>
    <s v="Tolls - Western Turnpike (WT) - Open Ended"/>
    <s v="NFA"/>
    <n v="0"/>
    <n v="48474"/>
    <n v="48474"/>
    <n v="604220"/>
    <n v="586526"/>
    <n v="586526"/>
    <n v="335000"/>
    <n v="383474"/>
    <n v="383474"/>
    <n v="251526"/>
    <n v="0"/>
    <n v="0"/>
    <n v="0"/>
    <n v="0"/>
    <n v="17694"/>
    <n v="0"/>
    <n v="0"/>
    <s v="    "/>
    <s v="    "/>
    <s v="Yes"/>
    <s v=""/>
    <s v="MassDOT"/>
    <s v="HWY"/>
    <n v="1"/>
    <s v="No"/>
    <s v="Highway | Roadway Reconstruction"/>
    <s v="2 | Modernization"/>
    <s v="T055"/>
    <d v="2024-03-04T06:31:47"/>
    <x v="0"/>
    <x v="1"/>
  </r>
  <r>
    <s v="Construction"/>
    <n v="612729"/>
    <s v="121205"/>
    <s v="DISTRICT 1- SCHEDULED AND EMERGENCY BRIDGE REPAIRS AT VARIOUS LOCATIONS ON I-90"/>
    <s v="1"/>
    <s v="SC, WT"/>
    <s v=" "/>
    <x v="0"/>
    <x v="0"/>
    <s v="DISTRICT1"/>
    <s v="[District 1]"/>
    <x v="30"/>
    <s v=""/>
    <s v="Active"/>
    <s v=""/>
    <d v="2023-01-21T00:00:00"/>
    <s v="2023"/>
    <n v="1"/>
    <d v="2023-03-17T00:00:00"/>
    <d v="2023-05-16T00:00:00"/>
    <d v="2025-03-16T00:00:00"/>
    <n v="730"/>
    <s v="TURNPIKE WT"/>
    <s v="Tolls - Western Turnpike (WT) - Open Ended"/>
    <s v="NFA"/>
    <n v="0"/>
    <n v="228633.29"/>
    <n v="228633.29"/>
    <n v="476526.71"/>
    <n v="466590.82"/>
    <n v="466590.82"/>
    <n v="201430.82"/>
    <n v="430064.11"/>
    <n v="430064.11"/>
    <n v="265160"/>
    <n v="0"/>
    <n v="0"/>
    <n v="0"/>
    <n v="0"/>
    <n v="9935.8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43"/>
    <s v="124099"/>
    <s v="MIDDLEBOROUGH- BRIDGE PRESERVATION, M-18-017 (463), I-495 OVER ROUTE 105 &amp; MBTA/MACRR"/>
    <s v="5"/>
    <s v="NFA MT, SC"/>
    <s v=" "/>
    <x v="1"/>
    <x v="0"/>
    <s v="MIDDLEBOROUGH"/>
    <s v="Southeastern Mass"/>
    <x v="14"/>
    <s v=""/>
    <s v="Active"/>
    <s v=""/>
    <d v="2023-09-16T00:00:00"/>
    <s v="2023"/>
    <n v="1"/>
    <d v="2023-12-01T00:00:00"/>
    <d v="2024-01-30T00:00:00"/>
    <d v="2025-11-30T00:00:00"/>
    <n v="730"/>
    <s v="100% STATE"/>
    <s v="NFA - Site Specific"/>
    <s v="NFA"/>
    <n v="0"/>
    <n v="0"/>
    <n v="0"/>
    <n v="3885311.14"/>
    <n v="3405000"/>
    <n v="3405000"/>
    <n v="300000"/>
    <n v="300000"/>
    <n v="300000"/>
    <n v="1880000"/>
    <n v="1225000"/>
    <n v="0"/>
    <n v="0"/>
    <n v="0"/>
    <n v="480311.1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1"/>
  </r>
  <r>
    <s v="Construction"/>
    <n v="612744"/>
    <s v="124846"/>
    <s v="DISTRICT 5- CLEANING AT BRIDGE LOCATIONS ALONG THE I-495 CORRIDOR"/>
    <s v="5"/>
    <s v="NFA MT"/>
    <s v=" "/>
    <x v="1"/>
    <x v="0"/>
    <s v="DISTRICT5"/>
    <s v="[District 5]"/>
    <x v="30"/>
    <s v=""/>
    <s v="Executed"/>
    <s v=""/>
    <d v="2023-12-16T00:00:00"/>
    <s v="2024"/>
    <n v="1"/>
    <d v="2024-02-22T00:00:00"/>
    <d v="2024-04-22T00:00:00"/>
    <d v="2026-02-21T00:00:00"/>
    <n v="730"/>
    <s v="100% STATE"/>
    <s v="NFA - Open Ended"/>
    <s v="NFA"/>
    <n v="0"/>
    <n v="0"/>
    <n v="0"/>
    <n v="1685945"/>
    <n v="0"/>
    <n v="1685945"/>
    <n v="280000"/>
    <n v="280000"/>
    <n v="280000"/>
    <n v="845000"/>
    <n v="56094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45"/>
    <s v="124170"/>
    <s v="DISTRICT 6- MAINTENANCE OF DETENTION BASINS AT VARIOUS LOCATIONS"/>
    <s v="6"/>
    <s v="MHS, NFA MT"/>
    <s v=" "/>
    <x v="1"/>
    <x v="0"/>
    <s v="DISTRICT6"/>
    <s v="[District 6]"/>
    <x v="23"/>
    <s v=""/>
    <s v="Active"/>
    <s v=""/>
    <d v="2023-09-23T00:00:00"/>
    <s v="2023"/>
    <n v="1"/>
    <d v="2023-11-17T00:00:00"/>
    <d v="2024-01-16T00:00:00"/>
    <d v="2025-11-16T00:00:00"/>
    <n v="730"/>
    <s v="100% STATE"/>
    <s v="NFA - Open Ended"/>
    <s v="NFA"/>
    <n v="0"/>
    <n v="0"/>
    <n v="0"/>
    <n v="550075.5"/>
    <n v="0"/>
    <n v="550075.5"/>
    <n v="137520"/>
    <n v="137520"/>
    <n v="137520"/>
    <n v="275040"/>
    <n v="137515.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745"/>
    <s v="124170"/>
    <s v="DISTRICT 6- MAINTENANCE OF DETENTION BASINS AT VARIOUS LOCATIONS"/>
    <s v="6"/>
    <s v="MHS, NFA MT"/>
    <s v=" "/>
    <x v="1"/>
    <x v="0"/>
    <s v="DISTRICT6"/>
    <s v="[District 6]"/>
    <x v="23"/>
    <s v=""/>
    <s v="Active"/>
    <s v=""/>
    <d v="2023-09-23T00:00:00"/>
    <s v="2023"/>
    <n v="1"/>
    <d v="2023-11-17T00:00:00"/>
    <d v="2024-01-16T00:00:00"/>
    <d v="2025-11-16T00:00:00"/>
    <n v="730"/>
    <s v="TURNPIKE MHS"/>
    <s v="Tolls - Metro. Hwy System (MHS) - Open Ended"/>
    <s v="NFA"/>
    <n v="0"/>
    <n v="0"/>
    <n v="0"/>
    <n v="149335"/>
    <n v="0"/>
    <n v="149335"/>
    <n v="37330"/>
    <n v="37330"/>
    <n v="37330"/>
    <n v="74670"/>
    <n v="3733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746"/>
    <s v="123896"/>
    <s v="DISTRICT 6- HIGHWAY LIGHTING REPLACEMENT OR REPAIRS AND ELECTRICAL MAINTENANCE AT VARIOUS LOCATIONS"/>
    <s v="6"/>
    <s v="MHS, NFA MT, TOB"/>
    <s v=" "/>
    <x v="1"/>
    <x v="0"/>
    <s v="DISTRICT6"/>
    <s v="[District 6]"/>
    <x v="16"/>
    <s v=""/>
    <s v="Active"/>
    <s v=""/>
    <d v="2023-08-26T00:00:00"/>
    <s v="2023"/>
    <n v="1"/>
    <d v="2023-10-17T00:00:00"/>
    <d v="2023-12-16T00:00:00"/>
    <d v="2025-10-16T00:00:00"/>
    <n v="730"/>
    <s v="100% STATE"/>
    <s v="NFA - Open Ended"/>
    <s v="NFA"/>
    <n v="0"/>
    <n v="0"/>
    <n v="0"/>
    <n v="901604.3"/>
    <n v="0"/>
    <n v="901604.3"/>
    <n v="300000"/>
    <n v="300000"/>
    <n v="300000"/>
    <n v="451000"/>
    <n v="150604.29999999999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746"/>
    <s v="123896"/>
    <s v="DISTRICT 6- HIGHWAY LIGHTING REPLACEMENT OR REPAIRS AND ELECTRICAL MAINTENANCE AT VARIOUS LOCATIONS"/>
    <s v="6"/>
    <s v="MHS, NFA MT, TOB"/>
    <s v=" "/>
    <x v="1"/>
    <x v="0"/>
    <s v="DISTRICT6"/>
    <s v="[District 6]"/>
    <x v="16"/>
    <s v=""/>
    <s v="Active"/>
    <s v=""/>
    <d v="2023-08-26T00:00:00"/>
    <s v="2023"/>
    <n v="1"/>
    <d v="2023-10-17T00:00:00"/>
    <d v="2023-12-16T00:00:00"/>
    <d v="2025-10-16T00:00:00"/>
    <n v="730"/>
    <s v="TURNPIKE MHS"/>
    <s v="Tolls - Metro. Hwy System (MHS) - Open Ended"/>
    <s v="NFA"/>
    <n v="0"/>
    <n v="0"/>
    <n v="0"/>
    <n v="748540.4"/>
    <n v="0"/>
    <n v="748540.4"/>
    <n v="250000"/>
    <n v="250000"/>
    <n v="250000"/>
    <n v="375000"/>
    <n v="123540.4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746"/>
    <s v="123896"/>
    <s v="DISTRICT 6- HIGHWAY LIGHTING REPLACEMENT OR REPAIRS AND ELECTRICAL MAINTENANCE AT VARIOUS LOCATIONS"/>
    <s v="6"/>
    <s v="MHS, NFA MT, TOB"/>
    <s v=" "/>
    <x v="1"/>
    <x v="0"/>
    <s v="DISTRICT6"/>
    <s v="[District 6]"/>
    <x v="16"/>
    <s v=""/>
    <s v="Active"/>
    <s v=""/>
    <d v="2023-08-26T00:00:00"/>
    <s v="2023"/>
    <n v="1"/>
    <d v="2023-10-17T00:00:00"/>
    <d v="2023-12-16T00:00:00"/>
    <d v="2025-10-16T00:00:00"/>
    <n v="730"/>
    <s v="TOBIN BRIDGE"/>
    <s v="Tolls - Tobin Bridge (Tobin) - Open Ended"/>
    <s v="NFA"/>
    <n v="0"/>
    <n v="0"/>
    <n v="0"/>
    <n v="95360"/>
    <n v="0"/>
    <n v="95360"/>
    <n v="35000"/>
    <n v="35000"/>
    <n v="35000"/>
    <n v="50000"/>
    <n v="1036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2747"/>
    <s v="121795"/>
    <s v="DISTRICT 6- SIDEWALK REPAIR AT VARIOUS LOCATIONS"/>
    <s v="6"/>
    <s v="MHS, NFA MT, SC"/>
    <s v=" "/>
    <x v="1"/>
    <x v="0"/>
    <s v="DISTRICT6"/>
    <s v="[District 6]"/>
    <x v="28"/>
    <s v=""/>
    <s v="Active"/>
    <s v=""/>
    <d v="2023-04-08T00:00:00"/>
    <s v="2023"/>
    <n v="1"/>
    <d v="2023-05-19T00:00:00"/>
    <d v="2023-07-18T00:00:00"/>
    <d v="2025-05-18T00:00:00"/>
    <n v="730"/>
    <s v="100% STATE"/>
    <s v="NFA - Open Ended"/>
    <s v="NFA"/>
    <n v="0"/>
    <n v="365269.86"/>
    <n v="365269.86"/>
    <n v="488108.14"/>
    <n v="0"/>
    <n v="488108.14"/>
    <n v="229730.14"/>
    <n v="595000"/>
    <n v="595000"/>
    <n v="258378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nstruction"/>
    <n v="612747"/>
    <s v="121795"/>
    <s v="DISTRICT 6- SIDEWALK REPAIR AT VARIOUS LOCATIONS"/>
    <s v="6"/>
    <s v="MHS, NFA MT, SC"/>
    <s v=" "/>
    <x v="1"/>
    <x v="0"/>
    <s v="DISTRICT6"/>
    <s v="[District 6]"/>
    <x v="28"/>
    <s v=""/>
    <s v="Active"/>
    <s v=""/>
    <d v="2023-04-08T00:00:00"/>
    <s v="2023"/>
    <n v="1"/>
    <d v="2023-05-19T00:00:00"/>
    <d v="2023-07-18T00:00:00"/>
    <d v="2025-05-18T00:00:00"/>
    <n v="730"/>
    <s v="TURNPIKE MHS"/>
    <s v="Tolls - Metro. Hwy System (MHS) - Open Ended"/>
    <s v="NFA"/>
    <n v="0"/>
    <n v="375027.78"/>
    <n v="375027.78"/>
    <n v="622588.22"/>
    <n v="0"/>
    <n v="622588.22"/>
    <n v="314972.21999999997"/>
    <n v="690000"/>
    <n v="690000"/>
    <n v="307616"/>
    <n v="0"/>
    <n v="0"/>
    <n v="0"/>
    <n v="0"/>
    <n v="0"/>
    <n v="0"/>
    <n v="0"/>
    <s v="    "/>
    <s v="    "/>
    <s v="Yes"/>
    <s v=""/>
    <s v="MassDOT"/>
    <s v="HWY"/>
    <n v="2"/>
    <s v="No"/>
    <s v="Highway | ADA Retrofits"/>
    <s v="2 | Modernization"/>
    <s v="T058"/>
    <d v="2024-03-04T06:31:47"/>
    <x v="0"/>
    <x v="1"/>
  </r>
  <r>
    <s v="Construction"/>
    <n v="612748"/>
    <s v="121699"/>
    <s v="DISTRICT 6- INSPECTION, TESTING, MAINTENANCE &amp; REPAIRS OF FIRE DETECTION SYSTEMS AT VARIOUS LOCATIONS"/>
    <s v="6"/>
    <s v="MHS, NFA MT, TOB"/>
    <s v=" "/>
    <x v="1"/>
    <x v="0"/>
    <s v="DISTRICT6"/>
    <s v="[District 6]"/>
    <x v="12"/>
    <s v="Facilities"/>
    <s v="Active"/>
    <s v=""/>
    <d v="2023-03-25T00:00:00"/>
    <s v="2023"/>
    <n v="1"/>
    <d v="2023-05-16T00:00:00"/>
    <d v="2023-07-15T00:00:00"/>
    <d v="2026-05-15T00:00:00"/>
    <n v="1095"/>
    <s v="100% STATE"/>
    <s v="NFA - Open Ended"/>
    <s v="NFA"/>
    <n v="0"/>
    <n v="0"/>
    <n v="0"/>
    <n v="65620"/>
    <n v="0"/>
    <n v="65620"/>
    <n v="24000"/>
    <n v="24000"/>
    <n v="24000"/>
    <n v="22000"/>
    <n v="1962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2748"/>
    <s v="121699"/>
    <s v="DISTRICT 6- INSPECTION, TESTING, MAINTENANCE &amp; REPAIRS OF FIRE DETECTION SYSTEMS AT VARIOUS LOCATIONS"/>
    <s v="6"/>
    <s v="MHS, NFA MT, TOB"/>
    <s v=" "/>
    <x v="1"/>
    <x v="0"/>
    <s v="DISTRICT6"/>
    <s v="[District 6]"/>
    <x v="12"/>
    <s v="Facilities"/>
    <s v="Active"/>
    <s v=""/>
    <d v="2023-03-25T00:00:00"/>
    <s v="2023"/>
    <n v="1"/>
    <d v="2023-05-16T00:00:00"/>
    <d v="2023-07-15T00:00:00"/>
    <d v="2026-05-15T00:00:00"/>
    <n v="1095"/>
    <s v="TURNPIKE MHS"/>
    <s v="Tolls - Metro. Hwy System (MHS) - Open Ended"/>
    <s v="NFA"/>
    <n v="0"/>
    <n v="130313.56"/>
    <n v="130313.56"/>
    <n v="1590506.44"/>
    <n v="0"/>
    <n v="1590506.44"/>
    <n v="499686.44"/>
    <n v="630000"/>
    <n v="630000"/>
    <n v="570000"/>
    <n v="52082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2748"/>
    <s v="121699"/>
    <s v="DISTRICT 6- INSPECTION, TESTING, MAINTENANCE &amp; REPAIRS OF FIRE DETECTION SYSTEMS AT VARIOUS LOCATIONS"/>
    <s v="6"/>
    <s v="MHS, NFA MT, TOB"/>
    <s v=" "/>
    <x v="1"/>
    <x v="0"/>
    <s v="DISTRICT6"/>
    <s v="[District 6]"/>
    <x v="12"/>
    <s v="Facilities"/>
    <s v="Active"/>
    <s v=""/>
    <d v="2023-03-25T00:00:00"/>
    <s v="2023"/>
    <n v="1"/>
    <d v="2023-05-16T00:00:00"/>
    <d v="2023-07-15T00:00:00"/>
    <d v="2026-05-15T00:00:00"/>
    <n v="1095"/>
    <s v="TOBIN BRIDGE"/>
    <s v="Tolls - Tobin Bridge (Tobin) - Open Ended"/>
    <s v="NFA"/>
    <n v="0"/>
    <n v="350"/>
    <n v="350"/>
    <n v="43050"/>
    <n v="0"/>
    <n v="43050"/>
    <n v="15650"/>
    <n v="16000"/>
    <n v="16000"/>
    <n v="14500"/>
    <n v="1290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2749"/>
    <s v="120876"/>
    <s v="BOSTON- SCHEDULED AND EMERGENCY WATER QUALITY CONTROL STRUCTURES (WQCS) CLEAN OUT &amp; REPAIR IN I-90 &amp; I-93 TUNNELS"/>
    <s v="6"/>
    <s v="MHS"/>
    <s v=" "/>
    <x v="0"/>
    <x v="0"/>
    <s v="BOSTON"/>
    <s v="Boston Region"/>
    <x v="40"/>
    <s v="Maintenance"/>
    <s v="Active"/>
    <s v=""/>
    <d v="2022-12-03T00:00:00"/>
    <s v="2023"/>
    <n v="1"/>
    <d v="2023-02-21T00:00:00"/>
    <d v="2023-04-22T00:00:00"/>
    <d v="2025-02-20T00:00:00"/>
    <n v="730"/>
    <s v="TURNPIKE MHS"/>
    <s v="Tolls - Metro. Hwy System (MHS) - Open Ended"/>
    <s v="NFA"/>
    <n v="0"/>
    <n v="113975"/>
    <n v="107125"/>
    <n v="1365984.35"/>
    <n v="60000"/>
    <n v="60000"/>
    <n v="20000"/>
    <n v="133975"/>
    <n v="127125"/>
    <n v="40000"/>
    <n v="0"/>
    <n v="0"/>
    <n v="0"/>
    <n v="0"/>
    <n v="1305984.3500000001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1"/>
    <x v="1"/>
  </r>
  <r>
    <s v="Construction"/>
    <n v="612750"/>
    <s v="120984"/>
    <s v="DISTRICT 6- SCHEDULED &amp; EMERGENCY VEGETATION MANAGEMENT (MECHANICAL) AT VARIOUS LOCATIONS"/>
    <s v="6"/>
    <s v="MHS, NFA MT, SC, TOB"/>
    <s v=" "/>
    <x v="1"/>
    <x v="0"/>
    <s v="DISTRICT6"/>
    <s v="[District 6]"/>
    <x v="43"/>
    <s v="Maintenance"/>
    <s v="Active"/>
    <s v=""/>
    <d v="2022-12-17T00:00:00"/>
    <s v="2023"/>
    <n v="1"/>
    <d v="2023-02-08T00:00:00"/>
    <d v="2023-04-09T00:00:00"/>
    <d v="2025-02-07T00:00:00"/>
    <n v="730"/>
    <s v="100% STATE"/>
    <s v="NFA - Open Ended"/>
    <s v="NFA"/>
    <n v="0"/>
    <n v="1164622.05"/>
    <n v="846159.85"/>
    <n v="38994.949999999997"/>
    <n v="529191.64240000001"/>
    <n v="529191.64240000001"/>
    <n v="403028.41859999998"/>
    <n v="1567650.4686"/>
    <n v="1249188.2686000001"/>
    <n v="126163.22380000001"/>
    <n v="0"/>
    <n v="0"/>
    <n v="0"/>
    <n v="0"/>
    <n v="-490196.6924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0"/>
    <s v="120984"/>
    <s v="DISTRICT 6- SCHEDULED &amp; EMERGENCY VEGETATION MANAGEMENT (MECHANICAL) AT VARIOUS LOCATIONS"/>
    <s v="6"/>
    <s v="MHS, NFA MT, SC, TOB"/>
    <s v=" "/>
    <x v="1"/>
    <x v="0"/>
    <s v="DISTRICT6"/>
    <s v="[District 6]"/>
    <x v="43"/>
    <s v="Maintenance"/>
    <s v="Active"/>
    <s v=""/>
    <d v="2022-12-17T00:00:00"/>
    <s v="2023"/>
    <n v="1"/>
    <d v="2023-02-08T00:00:00"/>
    <d v="2023-04-09T00:00:00"/>
    <d v="2025-02-07T00:00:00"/>
    <n v="730"/>
    <s v="TURNPIKE MHS"/>
    <s v="Tolls - Metro. Hwy System (MHS) - Open Ended"/>
    <s v="NFA"/>
    <n v="0"/>
    <n v="0"/>
    <n v="0"/>
    <n v="2"/>
    <n v="265484.75410000002"/>
    <n v="265484.75410000002"/>
    <n v="202191.21400000001"/>
    <n v="202191.21400000001"/>
    <n v="202191.21400000001"/>
    <n v="63293.540099999998"/>
    <n v="0"/>
    <n v="0"/>
    <n v="0"/>
    <n v="0"/>
    <n v="-265482.75410000002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0"/>
    <s v="120984"/>
    <s v="DISTRICT 6- SCHEDULED &amp; EMERGENCY VEGETATION MANAGEMENT (MECHANICAL) AT VARIOUS LOCATIONS"/>
    <s v="6"/>
    <s v="MHS, NFA MT, SC, TOB"/>
    <s v=" "/>
    <x v="1"/>
    <x v="0"/>
    <s v="DISTRICT6"/>
    <s v="[District 6]"/>
    <x v="43"/>
    <s v="Maintenance"/>
    <s v="Active"/>
    <s v=""/>
    <d v="2022-12-17T00:00:00"/>
    <s v="2023"/>
    <n v="1"/>
    <d v="2023-02-08T00:00:00"/>
    <d v="2023-04-09T00:00:00"/>
    <d v="2025-02-07T00:00:00"/>
    <n v="730"/>
    <s v="TOBIN BRIDGE"/>
    <s v="Tolls - Tobin Bridge (Tobin) - Open Ended"/>
    <s v="NFA"/>
    <n v="0"/>
    <n v="0"/>
    <n v="0"/>
    <n v="2"/>
    <n v="44223.603499999997"/>
    <n v="44223.603499999997"/>
    <n v="33680.3675"/>
    <n v="33680.3675"/>
    <n v="33680.3675"/>
    <n v="10543.236000000001"/>
    <n v="0"/>
    <n v="0"/>
    <n v="0"/>
    <n v="0"/>
    <n v="-44221.603499999997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1"/>
    <s v="121539"/>
    <s v="DISTRICT 6- SCHEDULED &amp; EMERGENCY GUARDRAIL &amp; FENCE REPAIR &amp; SNOW FENCE INSTALLATION AT VARIOUS LOCATIONS"/>
    <s v="6"/>
    <s v="MHS, NFA MT, SC, TOB"/>
    <s v=" "/>
    <x v="1"/>
    <x v="0"/>
    <s v="DISTRICT6"/>
    <s v="[District 6]"/>
    <x v="33"/>
    <s v="Guardrail"/>
    <s v="Active"/>
    <s v=""/>
    <d v="2023-03-04T00:00:00"/>
    <s v="2023"/>
    <n v="1"/>
    <d v="2023-04-18T00:00:00"/>
    <d v="2023-06-17T00:00:00"/>
    <d v="2025-04-17T00:00:00"/>
    <n v="730"/>
    <s v="100% STATE"/>
    <s v="NFA - Open Ended"/>
    <s v="NFA"/>
    <n v="0"/>
    <n v="411489.5"/>
    <n v="381864.5"/>
    <n v="202273.5"/>
    <n v="216794.67670000001"/>
    <n v="419067.17670000001"/>
    <n v="202272.5"/>
    <n v="613762"/>
    <n v="584137"/>
    <n v="216794.67670000001"/>
    <n v="0"/>
    <n v="0"/>
    <n v="0"/>
    <n v="0"/>
    <n v="-216793.67670000001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1"/>
    <s v="121539"/>
    <s v="DISTRICT 6- SCHEDULED &amp; EMERGENCY GUARDRAIL &amp; FENCE REPAIR &amp; SNOW FENCE INSTALLATION AT VARIOUS LOCATIONS"/>
    <s v="6"/>
    <s v="MHS, NFA MT, SC, TOB"/>
    <s v=" "/>
    <x v="1"/>
    <x v="0"/>
    <s v="DISTRICT6"/>
    <s v="[District 6]"/>
    <x v="33"/>
    <s v="Guardrail"/>
    <s v="Active"/>
    <s v=""/>
    <d v="2023-03-04T00:00:00"/>
    <s v="2023"/>
    <n v="1"/>
    <d v="2023-04-18T00:00:00"/>
    <d v="2023-06-17T00:00:00"/>
    <d v="2025-04-17T00:00:00"/>
    <n v="730"/>
    <s v="TURNPIKE MHS"/>
    <s v="Tolls - Metro. Hwy System (MHS) - Open Ended"/>
    <s v="NFA"/>
    <n v="0"/>
    <n v="182598.82"/>
    <n v="152973.82"/>
    <n v="209316.18"/>
    <n v="196427.3542"/>
    <n v="405742.53419999999"/>
    <n v="209315.18"/>
    <n v="391914"/>
    <n v="362289"/>
    <n v="196427.3542"/>
    <n v="0"/>
    <n v="0"/>
    <n v="0"/>
    <n v="0"/>
    <n v="-196426.3542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1"/>
    <s v="121539"/>
    <s v="DISTRICT 6- SCHEDULED &amp; EMERGENCY GUARDRAIL &amp; FENCE REPAIR &amp; SNOW FENCE INSTALLATION AT VARIOUS LOCATIONS"/>
    <s v="6"/>
    <s v="MHS, NFA MT, SC, TOB"/>
    <s v=" "/>
    <x v="1"/>
    <x v="0"/>
    <s v="DISTRICT6"/>
    <s v="[District 6]"/>
    <x v="33"/>
    <s v="Guardrail"/>
    <s v="Active"/>
    <s v=""/>
    <d v="2023-03-04T00:00:00"/>
    <s v="2023"/>
    <n v="1"/>
    <d v="2023-04-18T00:00:00"/>
    <d v="2023-06-17T00:00:00"/>
    <d v="2025-04-17T00:00:00"/>
    <n v="730"/>
    <s v="TOBIN BRIDGE"/>
    <s v="Tolls - Tobin Bridge (Tobin) - Open Ended"/>
    <s v="NFA"/>
    <n v="0"/>
    <n v="3520"/>
    <n v="3520"/>
    <n v="22981"/>
    <n v="22456.969099999998"/>
    <n v="45436.969100000002"/>
    <n v="22980"/>
    <n v="26500"/>
    <n v="26500"/>
    <n v="22456.969099999998"/>
    <n v="0"/>
    <n v="0"/>
    <n v="0"/>
    <n v="0"/>
    <n v="-22455.969099999998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2"/>
    <s v="120750"/>
    <s v="DISTRICT 6- SCHEDULED &amp; EMERGENCY TREE TRIMMING &amp; SIGHT DISTANCE IMPROVEMENT AT VARIOUS LOCATIONS"/>
    <s v="6"/>
    <s v="MHS, NFA MT, SC, TOB"/>
    <s v=" "/>
    <x v="1"/>
    <x v="0"/>
    <s v="DISTRICT6"/>
    <s v="[District 6]"/>
    <x v="41"/>
    <s v=""/>
    <s v="Active"/>
    <s v=""/>
    <d v="2022-11-12T00:00:00"/>
    <s v="2023"/>
    <n v="1"/>
    <d v="2022-12-19T00:00:00"/>
    <d v="2023-02-17T00:00:00"/>
    <d v="2024-12-18T00:00:00"/>
    <n v="730"/>
    <s v="100% STATE"/>
    <s v="NFA - Open Ended"/>
    <s v="NFA"/>
    <n v="0"/>
    <n v="296224.61"/>
    <n v="75894.070000000007"/>
    <n v="222715.39"/>
    <n v="343188.58179999999"/>
    <n v="343188.58179999999"/>
    <n v="145246.32180000001"/>
    <n v="441470.93180000002"/>
    <n v="221140.39180000001"/>
    <n v="197942.26"/>
    <n v="0"/>
    <n v="0"/>
    <n v="0"/>
    <n v="0"/>
    <n v="-120473.1918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2"/>
    <s v="120750"/>
    <s v="DISTRICT 6- SCHEDULED &amp; EMERGENCY TREE TRIMMING &amp; SIGHT DISTANCE IMPROVEMENT AT VARIOUS LOCATIONS"/>
    <s v="6"/>
    <s v="MHS, NFA MT, SC, TOB"/>
    <s v=" "/>
    <x v="1"/>
    <x v="0"/>
    <s v="DISTRICT6"/>
    <s v="[District 6]"/>
    <x v="41"/>
    <s v=""/>
    <s v="Active"/>
    <s v=""/>
    <d v="2022-11-12T00:00:00"/>
    <s v="2023"/>
    <n v="1"/>
    <d v="2022-12-19T00:00:00"/>
    <d v="2023-02-17T00:00:00"/>
    <d v="2024-12-18T00:00:00"/>
    <n v="730"/>
    <s v="TURNPIKE MHS"/>
    <s v="Tolls - Metro. Hwy System (MHS) - Open Ended"/>
    <s v="NFA"/>
    <n v="0"/>
    <n v="0"/>
    <n v="0"/>
    <n v="330260"/>
    <n v="448941.84730000002"/>
    <n v="448941.84730000002"/>
    <n v="190003.85060000001"/>
    <n v="190003.85060000001"/>
    <n v="190003.85060000001"/>
    <n v="258937.99669999999"/>
    <n v="0"/>
    <n v="0"/>
    <n v="0"/>
    <n v="0"/>
    <n v="-118681.84729999999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2"/>
    <s v="120750"/>
    <s v="DISTRICT 6- SCHEDULED &amp; EMERGENCY TREE TRIMMING &amp; SIGHT DISTANCE IMPROVEMENT AT VARIOUS LOCATIONS"/>
    <s v="6"/>
    <s v="MHS, NFA MT, SC, TOB"/>
    <s v=" "/>
    <x v="1"/>
    <x v="0"/>
    <s v="DISTRICT6"/>
    <s v="[District 6]"/>
    <x v="41"/>
    <s v=""/>
    <s v="Active"/>
    <s v=""/>
    <d v="2022-11-12T00:00:00"/>
    <s v="2023"/>
    <n v="1"/>
    <d v="2022-12-19T00:00:00"/>
    <d v="2023-02-17T00:00:00"/>
    <d v="2024-12-18T00:00:00"/>
    <n v="730"/>
    <s v="TOBIN BRIDGE"/>
    <s v="Tolls - Tobin Bridge (Tobin) - Open Ended"/>
    <s v="NFA"/>
    <n v="0"/>
    <n v="0"/>
    <n v="0"/>
    <n v="33300"/>
    <n v="44419.030899999998"/>
    <n v="44419.030899999998"/>
    <n v="18799.2876"/>
    <n v="18799.2876"/>
    <n v="18799.2876"/>
    <n v="25619.743299999998"/>
    <n v="0"/>
    <n v="0"/>
    <n v="0"/>
    <n v="0"/>
    <n v="-11119.0309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3"/>
    <s v="120506"/>
    <s v="DISTRICT 6- SCHEDULED &amp; EMERGENCY FACILITIES REPAIR AND IMPROVEMENT AT VARIOUS LOCATIONS"/>
    <s v="6"/>
    <s v="MHS, NFA MT, SC, TOB"/>
    <s v=" "/>
    <x v="1"/>
    <x v="0"/>
    <s v="DISTRICT6"/>
    <s v="[District 6]"/>
    <x v="12"/>
    <s v="Facilities"/>
    <s v="Active"/>
    <s v=""/>
    <d v="2022-10-15T00:00:00"/>
    <s v="2023"/>
    <n v="1"/>
    <d v="2023-03-02T00:00:00"/>
    <d v="2023-05-01T00:00:00"/>
    <d v="2025-03-01T00:00:00"/>
    <n v="730"/>
    <s v="100% STATE"/>
    <s v="NFA - Open Ended"/>
    <s v="NFA"/>
    <n v="0"/>
    <n v="127389.39"/>
    <n v="121864.72"/>
    <n v="164081.85999999999"/>
    <n v="0"/>
    <n v="164081.85999999999"/>
    <n v="103360.61"/>
    <n v="230750"/>
    <n v="225225.33000000002"/>
    <n v="60721.25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2753"/>
    <s v="120506"/>
    <s v="DISTRICT 6- SCHEDULED &amp; EMERGENCY FACILITIES REPAIR AND IMPROVEMENT AT VARIOUS LOCATIONS"/>
    <s v="6"/>
    <s v="MHS, NFA MT, SC, TOB"/>
    <s v=" "/>
    <x v="1"/>
    <x v="0"/>
    <s v="DISTRICT6"/>
    <s v="[District 6]"/>
    <x v="12"/>
    <s v="Facilities"/>
    <s v="Active"/>
    <s v=""/>
    <d v="2022-10-15T00:00:00"/>
    <s v="2023"/>
    <n v="1"/>
    <d v="2023-03-02T00:00:00"/>
    <d v="2023-05-01T00:00:00"/>
    <d v="2025-03-01T00:00:00"/>
    <n v="730"/>
    <s v="TURNPIKE MHS"/>
    <s v="Tolls - Metro. Hwy System (MHS) - Open Ended"/>
    <s v="NFA"/>
    <n v="0"/>
    <n v="0"/>
    <n v="0"/>
    <n v="425420"/>
    <n v="0"/>
    <n v="425420"/>
    <n v="336810"/>
    <n v="336810"/>
    <n v="336810"/>
    <n v="8861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2753"/>
    <s v="120506"/>
    <s v="DISTRICT 6- SCHEDULED &amp; EMERGENCY FACILITIES REPAIR AND IMPROVEMENT AT VARIOUS LOCATIONS"/>
    <s v="6"/>
    <s v="MHS, NFA MT, SC, TOB"/>
    <s v=" "/>
    <x v="1"/>
    <x v="0"/>
    <s v="DISTRICT6"/>
    <s v="[District 6]"/>
    <x v="12"/>
    <s v="Facilities"/>
    <s v="Active"/>
    <s v=""/>
    <d v="2022-10-15T00:00:00"/>
    <s v="2023"/>
    <n v="1"/>
    <d v="2023-03-02T00:00:00"/>
    <d v="2023-05-01T00:00:00"/>
    <d v="2025-03-01T00:00:00"/>
    <n v="730"/>
    <s v="TOBIN BRIDGE"/>
    <s v="Tolls - Tobin Bridge (Tobin) - Open Ended"/>
    <s v="NFA"/>
    <n v="0"/>
    <n v="0"/>
    <n v="0"/>
    <n v="43710"/>
    <n v="0"/>
    <n v="43710"/>
    <n v="34600"/>
    <n v="34600"/>
    <n v="34600"/>
    <n v="911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4-03-04T06:31:47"/>
    <x v="0"/>
    <x v="1"/>
  </r>
  <r>
    <s v="Construction"/>
    <n v="612754"/>
    <s v="120390"/>
    <s v="DISTRICT 6- DEPLOYMENT OF TEMPORARY TRAFFIC CONTROL AT VARIOUS LOCATIONS"/>
    <s v="6"/>
    <s v="MHS, NFA MT, TOB"/>
    <s v=" "/>
    <x v="1"/>
    <x v="0"/>
    <s v="DISTRICT6"/>
    <s v="[District 6]"/>
    <x v="29"/>
    <s v=""/>
    <s v="Active"/>
    <s v=""/>
    <d v="2022-10-01T00:00:00"/>
    <s v="2023"/>
    <n v="1"/>
    <d v="2022-11-14T00:00:00"/>
    <d v="2023-01-13T00:00:00"/>
    <d v="2024-11-13T00:00:00"/>
    <n v="730"/>
    <s v="100% STATE"/>
    <s v="NFA - Open Ended"/>
    <s v="NFA"/>
    <n v="0"/>
    <n v="48395"/>
    <n v="12840"/>
    <n v="118765"/>
    <n v="0"/>
    <n v="118765"/>
    <n v="86605"/>
    <n v="135000"/>
    <n v="99445"/>
    <n v="3216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4"/>
    <s v="120390"/>
    <s v="DISTRICT 6- DEPLOYMENT OF TEMPORARY TRAFFIC CONTROL AT VARIOUS LOCATIONS"/>
    <s v="6"/>
    <s v="MHS, NFA MT, TOB"/>
    <s v=" "/>
    <x v="1"/>
    <x v="0"/>
    <s v="DISTRICT6"/>
    <s v="[District 6]"/>
    <x v="29"/>
    <s v=""/>
    <s v="Active"/>
    <s v=""/>
    <d v="2022-10-01T00:00:00"/>
    <s v="2023"/>
    <n v="1"/>
    <d v="2022-11-14T00:00:00"/>
    <d v="2023-01-13T00:00:00"/>
    <d v="2024-11-13T00:00:00"/>
    <n v="730"/>
    <s v="TURNPIKE MHS"/>
    <s v="Tolls - Metro. Hwy System (MHS) - Open Ended"/>
    <s v="NFA"/>
    <n v="0"/>
    <n v="69310.649999999994"/>
    <n v="5163"/>
    <n v="15228.35"/>
    <n v="0"/>
    <n v="15228.35"/>
    <n v="689.35"/>
    <n v="70000"/>
    <n v="5852.35"/>
    <n v="1453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4"/>
    <s v="120390"/>
    <s v="DISTRICT 6- DEPLOYMENT OF TEMPORARY TRAFFIC CONTROL AT VARIOUS LOCATIONS"/>
    <s v="6"/>
    <s v="MHS, NFA MT, TOB"/>
    <s v=" "/>
    <x v="1"/>
    <x v="0"/>
    <s v="DISTRICT6"/>
    <s v="[District 6]"/>
    <x v="29"/>
    <s v=""/>
    <s v="Active"/>
    <s v=""/>
    <d v="2022-10-01T00:00:00"/>
    <s v="2023"/>
    <n v="1"/>
    <d v="2022-11-14T00:00:00"/>
    <d v="2023-01-13T00:00:00"/>
    <d v="2024-11-13T00:00:00"/>
    <n v="730"/>
    <s v="TOBIN BRIDGE"/>
    <s v="Tolls - Tobin Bridge (Tobin) - Open Ended"/>
    <s v="NFA"/>
    <n v="0"/>
    <n v="0"/>
    <n v="0"/>
    <n v="5100"/>
    <n v="0"/>
    <n v="5100"/>
    <n v="4100"/>
    <n v="4100"/>
    <n v="4100"/>
    <n v="100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757"/>
    <s v="124021"/>
    <s v="BUCKLAND- RECONSTRUCTION OF UPPER NORTH STREET"/>
    <s v="1"/>
    <s v="STIP-AI"/>
    <s v=" "/>
    <x v="0"/>
    <x v="0"/>
    <s v="BUCKLAND"/>
    <s v="Franklin Region"/>
    <x v="3"/>
    <s v="Roadway Reconstruction"/>
    <s v="Active"/>
    <s v=""/>
    <d v="2023-09-09T00:00:00"/>
    <s v="2023"/>
    <n v="1"/>
    <d v="2023-12-12T00:00:00"/>
    <d v="2024-02-10T00:00:00"/>
    <d v="2025-07-16T00:00:00"/>
    <n v="582"/>
    <s v="100% STATE"/>
    <s v="NFA - Site Specific"/>
    <s v="NFA"/>
    <n v="0"/>
    <n v="0"/>
    <n v="0"/>
    <n v="48245"/>
    <n v="0"/>
    <n v="48245"/>
    <n v="16500"/>
    <n v="16500"/>
    <n v="16500"/>
    <n v="30500"/>
    <n v="1245"/>
    <n v="0"/>
    <n v="0"/>
    <n v="0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4-03-04T06:31:47"/>
    <x v="5"/>
    <x v="1"/>
  </r>
  <r>
    <s v="Construction"/>
    <n v="612757"/>
    <s v="124021"/>
    <s v="BUCKLAND- RECONSTRUCTION OF UPPER NORTH STREET"/>
    <s v="1"/>
    <s v="STIP-AI"/>
    <s v=" "/>
    <x v="0"/>
    <x v="0"/>
    <s v="BUCKLAND"/>
    <s v="Franklin Region"/>
    <x v="3"/>
    <s v="Roadway Reconstruction"/>
    <s v="Active"/>
    <s v=""/>
    <d v="2023-09-09T00:00:00"/>
    <s v="2023"/>
    <n v="1"/>
    <d v="2023-12-12T00:00:00"/>
    <d v="2024-02-10T00:00:00"/>
    <d v="2025-07-16T00:00:00"/>
    <n v="582"/>
    <s v="FEDERAL AID"/>
    <s v="FA - Trans. Alternative Prgm (TAP)"/>
    <s v="TAP"/>
    <n v="0.8"/>
    <n v="0"/>
    <n v="0"/>
    <n v="568931"/>
    <n v="0"/>
    <n v="568931"/>
    <n v="193500"/>
    <n v="193500"/>
    <n v="193500"/>
    <n v="358500"/>
    <n v="16931"/>
    <n v="0"/>
    <n v="0"/>
    <n v="0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4-03-04T06:31:47"/>
    <x v="5"/>
    <x v="0"/>
  </r>
  <r>
    <s v="Construction"/>
    <n v="612757"/>
    <s v="124021"/>
    <s v="BUCKLAND- RECONSTRUCTION OF UPPER NORTH STREET"/>
    <s v="1"/>
    <s v="STIP-AI"/>
    <s v=" "/>
    <x v="0"/>
    <x v="0"/>
    <s v="BUCKLAND"/>
    <s v="Franklin Region"/>
    <x v="3"/>
    <s v="Roadway Reconstruction"/>
    <s v="Active"/>
    <s v=""/>
    <d v="2023-09-09T00:00:00"/>
    <s v="2023"/>
    <n v="1"/>
    <d v="2023-12-12T00:00:00"/>
    <d v="2024-02-10T00:00:00"/>
    <d v="2025-07-16T00:00:00"/>
    <n v="582"/>
    <s v="FEDERAL AID"/>
    <s v="FA - Surface Trans. Block Grant (STBG)"/>
    <s v="STBG"/>
    <n v="0.8"/>
    <n v="0"/>
    <n v="0"/>
    <n v="2501346.7000000002"/>
    <n v="0"/>
    <n v="2501346.7000000002"/>
    <n v="850000"/>
    <n v="850000"/>
    <n v="850000"/>
    <n v="1576000"/>
    <n v="75346.7"/>
    <n v="0"/>
    <n v="0"/>
    <n v="0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4-03-04T06:31:47"/>
    <x v="5"/>
    <x v="0"/>
  </r>
  <r>
    <s v="Design"/>
    <n v="612769"/>
    <s v=""/>
    <s v="HANOVER- CORRIDOR IMPROVEMENTS ON ROUTE 139 (HANOVER STREET) AT MAIN STREET, CENTER STREET AND SILVER STREET"/>
    <s v="5"/>
    <s v="STIP"/>
    <s v=" "/>
    <x v="0"/>
    <x v="0"/>
    <s v="HANOVER"/>
    <s v="Old Colony"/>
    <x v="4"/>
    <s v="Roadway Reconstruction"/>
    <s v="Design"/>
    <s v="PRCApprove"/>
    <d v="2028-03-04T00:00:00"/>
    <s v="2028"/>
    <n v="0"/>
    <d v="2028-08-01T00:00:00"/>
    <d v="2028-09-30T00:00:00"/>
    <d v="2031-01-30T00:00:00"/>
    <n v="912"/>
    <s v="100% STATE"/>
    <s v="NFA - Site Specific"/>
    <s v="NFA"/>
    <n v="0"/>
    <n v="0"/>
    <n v="0"/>
    <n v="42000"/>
    <n v="0"/>
    <n v="14482.758599999999"/>
    <n v="0"/>
    <n v="0"/>
    <n v="0"/>
    <n v="0"/>
    <n v="0"/>
    <n v="0"/>
    <n v="0"/>
    <n v="14482.758599999999"/>
    <n v="27517.241399999999"/>
    <n v="0"/>
    <n v="0"/>
    <s v="    "/>
    <s v="    "/>
    <s v="Yes"/>
    <s v="44"/>
    <s v="MassDOT"/>
    <s v="HWY"/>
    <n v="2"/>
    <s v="No"/>
    <s v="Highway | Roadway Reconstruction"/>
    <s v="2 | Modernization"/>
    <s v="T055"/>
    <d v="2024-03-04T06:31:47"/>
    <x v="4"/>
    <x v="1"/>
  </r>
  <r>
    <s v="Design"/>
    <n v="612769"/>
    <s v=""/>
    <s v="HANOVER- CORRIDOR IMPROVEMENTS ON ROUTE 139 (HANOVER STREET) AT MAIN STREET, CENTER STREET AND SILVER STREET"/>
    <s v="5"/>
    <s v="STIP"/>
    <s v=" "/>
    <x v="0"/>
    <x v="0"/>
    <s v="HANOVER"/>
    <s v="Old Colony"/>
    <x v="4"/>
    <s v="Roadway Reconstruction"/>
    <s v="Design"/>
    <s v="PRCApprove"/>
    <d v="2028-03-04T00:00:00"/>
    <s v="2028"/>
    <n v="0"/>
    <d v="2028-08-01T00:00:00"/>
    <d v="2028-09-30T00:00:00"/>
    <d v="2031-01-30T00:00:00"/>
    <n v="912"/>
    <s v="FEDERAL AID"/>
    <s v="FA - Surface Trans. Block Grant (STBG)"/>
    <s v="STBG"/>
    <n v="0.8"/>
    <n v="0"/>
    <n v="0"/>
    <n v="5914000"/>
    <n v="0"/>
    <n v="2039310.3448000001"/>
    <n v="0"/>
    <n v="0"/>
    <n v="0"/>
    <n v="0"/>
    <n v="0"/>
    <n v="0"/>
    <n v="0"/>
    <n v="2039310.3448000001"/>
    <n v="3874689.6551999999"/>
    <n v="0"/>
    <n v="0"/>
    <s v="    "/>
    <s v="    "/>
    <s v="Yes"/>
    <s v="44"/>
    <s v="MassDOT"/>
    <s v="HWY"/>
    <n v="2"/>
    <s v="No"/>
    <s v="Highway | Roadway Reconstruction"/>
    <s v="2 | Modernization"/>
    <s v="T055"/>
    <d v="2024-03-04T06:31:47"/>
    <x v="4"/>
    <x v="0"/>
  </r>
  <r>
    <s v="Design"/>
    <n v="612770"/>
    <s v=""/>
    <s v="ABINGTON- INTERSECTION IMPROVEMENTS AT ROUTE 18 (BEDFORD STREET) AND ROUTE 123(BROCKTON AVENUE)"/>
    <s v="5"/>
    <s v="STIP"/>
    <s v=" "/>
    <x v="0"/>
    <x v="0"/>
    <s v="ABINGTON"/>
    <s v="Old Colony"/>
    <x v="11"/>
    <s v="Intersection &amp; Safety"/>
    <s v="Design"/>
    <s v="PRCApprove"/>
    <d v="2028-05-13T00:00:00"/>
    <s v="2028"/>
    <n v="0"/>
    <d v="2028-10-10T00:00:00"/>
    <d v="2028-12-09T00:00:00"/>
    <d v="2030-10-09T00:00:00"/>
    <n v="729"/>
    <s v="100% STATE"/>
    <s v="NFA - Site Specific"/>
    <s v="NFA"/>
    <n v="0"/>
    <n v="0"/>
    <n v="0"/>
    <n v="36750"/>
    <n v="0"/>
    <n v="11184.7826"/>
    <n v="0"/>
    <n v="0"/>
    <n v="0"/>
    <n v="0"/>
    <n v="0"/>
    <n v="0"/>
    <n v="0"/>
    <n v="11184.7826"/>
    <n v="25565.217400000001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4-03-04T06:31:47"/>
    <x v="4"/>
    <x v="1"/>
  </r>
  <r>
    <s v="Design"/>
    <n v="612770"/>
    <s v=""/>
    <s v="ABINGTON- INTERSECTION IMPROVEMENTS AT ROUTE 18 (BEDFORD STREET) AND ROUTE 123(BROCKTON AVENUE)"/>
    <s v="5"/>
    <s v="STIP"/>
    <s v=" "/>
    <x v="0"/>
    <x v="0"/>
    <s v="ABINGTON"/>
    <s v="Old Colony"/>
    <x v="11"/>
    <s v="Intersection &amp; Safety"/>
    <s v="Design"/>
    <s v="PRCApprove"/>
    <d v="2028-05-13T00:00:00"/>
    <s v="2028"/>
    <n v="0"/>
    <d v="2028-10-10T00:00:00"/>
    <d v="2028-12-09T00:00:00"/>
    <d v="2030-10-09T00:00:00"/>
    <n v="729"/>
    <s v="FEDERAL AID"/>
    <s v="FA - Surface Trans. Block Grant (STBG)"/>
    <s v="STBG"/>
    <n v="0.8"/>
    <n v="0"/>
    <n v="0"/>
    <n v="5174750"/>
    <n v="0"/>
    <n v="1574923.9129999999"/>
    <n v="0"/>
    <n v="0"/>
    <n v="0"/>
    <n v="0"/>
    <n v="0"/>
    <n v="0"/>
    <n v="0"/>
    <n v="1574923.9129999999"/>
    <n v="3599826.0869999998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4-03-04T06:31:47"/>
    <x v="4"/>
    <x v="0"/>
  </r>
  <r>
    <s v="Design"/>
    <n v="612772"/>
    <s v=""/>
    <s v="EASTHAMPTON- MOUNTAIN VIEW SCHOOL IMPROVEMENTS (SRTS)"/>
    <s v="2"/>
    <s v="STIP"/>
    <s v=" "/>
    <x v="0"/>
    <x v="0"/>
    <s v="EASTHAMPTON"/>
    <s v="Pioneer Valley"/>
    <x v="28"/>
    <s v=""/>
    <s v="Design"/>
    <s v="PRCApprove"/>
    <d v="2026-04-04T00:00:00"/>
    <s v="2026"/>
    <n v="0"/>
    <d v="2026-09-01T00:00:00"/>
    <d v="2026-10-31T00:00:00"/>
    <d v="2028-03-31T00:00:00"/>
    <n v="577"/>
    <s v="100% STATE"/>
    <s v="NFA - Site Specific"/>
    <s v="NFA"/>
    <n v="0"/>
    <n v="0"/>
    <n v="0"/>
    <n v="13594"/>
    <n v="0"/>
    <n v="13594"/>
    <n v="0"/>
    <n v="0"/>
    <n v="0"/>
    <n v="0"/>
    <n v="0"/>
    <n v="6797"/>
    <n v="6797"/>
    <n v="0"/>
    <n v="0"/>
    <n v="0"/>
    <n v="0"/>
    <s v="    "/>
    <s v="    "/>
    <s v="Yes"/>
    <s v="55.5"/>
    <s v="MassDOT"/>
    <s v="HWY"/>
    <n v="2"/>
    <s v="No"/>
    <s v="Highway | Safe Routes to School"/>
    <s v="2 | Modernization"/>
    <s v="T146"/>
    <d v="2024-03-04T06:31:47"/>
    <x v="3"/>
    <x v="1"/>
  </r>
  <r>
    <s v="Design"/>
    <n v="612772"/>
    <s v=""/>
    <s v="EASTHAMPTON- MOUNTAIN VIEW SCHOOL IMPROVEMENTS (SRTS)"/>
    <s v="2"/>
    <s v="STIP"/>
    <s v=" "/>
    <x v="0"/>
    <x v="0"/>
    <s v="EASTHAMPTON"/>
    <s v="Pioneer Valley"/>
    <x v="28"/>
    <s v=""/>
    <s v="Design"/>
    <s v="PRCApprove"/>
    <d v="2026-04-04T00:00:00"/>
    <s v="2026"/>
    <n v="0"/>
    <d v="2026-09-01T00:00:00"/>
    <d v="2026-10-31T00:00:00"/>
    <d v="2028-03-31T00:00:00"/>
    <n v="577"/>
    <s v="FEDERAL AID"/>
    <s v="FA - Trans. Alternative Prgm (TAP)"/>
    <s v="TAP"/>
    <n v="0.8"/>
    <n v="0"/>
    <n v="0"/>
    <n v="1718529.44"/>
    <n v="0"/>
    <n v="1718529.44"/>
    <n v="0"/>
    <n v="0"/>
    <n v="0"/>
    <n v="0"/>
    <n v="0"/>
    <n v="859264.72"/>
    <n v="859264.72"/>
    <n v="0"/>
    <n v="0"/>
    <n v="0"/>
    <n v="0"/>
    <s v="    "/>
    <s v="    "/>
    <s v="Yes"/>
    <s v="55.5"/>
    <s v="MassDOT"/>
    <s v="HWY"/>
    <n v="2"/>
    <s v="No"/>
    <s v="Highway | Safe Routes to School"/>
    <s v="2 | Modernization"/>
    <s v="T146"/>
    <d v="2024-03-04T06:31:47"/>
    <x v="3"/>
    <x v="0"/>
  </r>
  <r>
    <s v="Design"/>
    <n v="612780"/>
    <s v=""/>
    <s v="SOUTHAMPTON- REHABILITATION/RECONSTRUCTION &amp; RELATED WORK ON EAST STREET, FROM COLLEGE HIGHWAY (ROUTE 10) TO WHISPERING MEADOW LANE"/>
    <s v="2"/>
    <s v="STIP"/>
    <s v=" "/>
    <x v="0"/>
    <x v="0"/>
    <s v="SOUTHAMPTON"/>
    <s v="Pioneer Valley"/>
    <x v="4"/>
    <s v="Roadway Reconstruction"/>
    <s v="Design"/>
    <s v="PRCApprove"/>
    <d v="2028-05-13T00:00:00"/>
    <s v="2028"/>
    <n v="0"/>
    <d v="2028-10-10T00:00:00"/>
    <d v="2028-12-09T00:00:00"/>
    <d v="2031-04-10T00:00:00"/>
    <n v="912"/>
    <s v="100% STATE"/>
    <s v="NFA - Site Specific"/>
    <s v="NFA"/>
    <n v="0"/>
    <n v="0"/>
    <n v="0"/>
    <n v="91300"/>
    <n v="0"/>
    <n v="22037.931"/>
    <n v="0"/>
    <n v="0"/>
    <n v="0"/>
    <n v="0"/>
    <n v="0"/>
    <n v="0"/>
    <n v="0"/>
    <n v="22037.931"/>
    <n v="69262.069000000003"/>
    <n v="0"/>
    <n v="0"/>
    <s v="    "/>
    <s v="    "/>
    <s v="Yes"/>
    <s v="29"/>
    <s v="Municipal"/>
    <s v="HWY"/>
    <n v="2"/>
    <s v="No"/>
    <s v="Highway | Roadway Reconstruction"/>
    <s v="2 | Modernization"/>
    <s v="T055"/>
    <d v="2024-03-04T06:31:47"/>
    <x v="3"/>
    <x v="1"/>
  </r>
  <r>
    <s v="Design"/>
    <n v="612780"/>
    <s v=""/>
    <s v="SOUTHAMPTON- REHABILITATION/RECONSTRUCTION &amp; RELATED WORK ON EAST STREET, FROM COLLEGE HIGHWAY (ROUTE 10) TO WHISPERING MEADOW LANE"/>
    <s v="2"/>
    <s v="STIP"/>
    <s v=" "/>
    <x v="0"/>
    <x v="0"/>
    <s v="SOUTHAMPTON"/>
    <s v="Pioneer Valley"/>
    <x v="4"/>
    <s v="Roadway Reconstruction"/>
    <s v="Design"/>
    <s v="PRCApprove"/>
    <d v="2028-05-13T00:00:00"/>
    <s v="2028"/>
    <n v="0"/>
    <d v="2028-10-10T00:00:00"/>
    <d v="2028-12-09T00:00:00"/>
    <d v="2031-04-10T00:00:00"/>
    <n v="912"/>
    <s v="FEDERAL AID"/>
    <s v="FA - Surface Trans. Block Grant (STBG)"/>
    <s v="STBG"/>
    <n v="0.8"/>
    <n v="0"/>
    <n v="0"/>
    <n v="11394493.800000001"/>
    <n v="0"/>
    <n v="2750395.0551999998"/>
    <n v="0"/>
    <n v="0"/>
    <n v="0"/>
    <n v="0"/>
    <n v="0"/>
    <n v="0"/>
    <n v="0"/>
    <n v="2750395.0551999998"/>
    <n v="8644098.7447999995"/>
    <n v="0"/>
    <n v="0"/>
    <s v="    "/>
    <s v="    "/>
    <s v="Yes"/>
    <s v="29"/>
    <s v="Municipal"/>
    <s v="HWY"/>
    <n v="2"/>
    <s v="No"/>
    <s v="Highway | Roadway Reconstruction"/>
    <s v="2 | Modernization"/>
    <s v="T055"/>
    <d v="2024-03-04T06:31:47"/>
    <x v="3"/>
    <x v="0"/>
  </r>
  <r>
    <s v="Construction"/>
    <n v="612788"/>
    <s v="121090"/>
    <s v="DISTRICT 2- SCHEDULED AND EMERGENCY BRIDGE SUBSTRUCTURE REPAIRS AT VARIOUS LOCATIONS"/>
    <s v="2"/>
    <s v="NFA MT"/>
    <s v=" "/>
    <x v="1"/>
    <x v="0"/>
    <s v="DISTRICT2"/>
    <s v="[District 2]"/>
    <x v="30"/>
    <s v=""/>
    <s v="Active"/>
    <s v=""/>
    <d v="2023-01-07T00:00:00"/>
    <s v="2023"/>
    <n v="1"/>
    <d v="2023-02-15T00:00:00"/>
    <d v="2023-04-16T00:00:00"/>
    <d v="2025-02-14T00:00:00"/>
    <n v="730"/>
    <s v="100% STATE"/>
    <s v="NFA - Open Ended"/>
    <s v="NFA"/>
    <n v="0"/>
    <n v="373532.84"/>
    <n v="373532.84"/>
    <n v="639179.16"/>
    <n v="448000"/>
    <n v="448000"/>
    <n v="106000"/>
    <n v="479532.84"/>
    <n v="479532.84"/>
    <n v="342000"/>
    <n v="0"/>
    <n v="0"/>
    <n v="0"/>
    <n v="0"/>
    <n v="191179.16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89"/>
    <s v="121254"/>
    <s v="DISTRICT 2- BRIDGE SHIELDING AND SHORING TOWERS AT VARIOUS LOCATIONS"/>
    <s v="2"/>
    <s v="NFA MT"/>
    <s v=" "/>
    <x v="1"/>
    <x v="0"/>
    <s v="DISTRICT2"/>
    <s v="[District 2]"/>
    <x v="30"/>
    <s v=""/>
    <s v="Active"/>
    <s v=""/>
    <d v="2023-01-28T00:00:00"/>
    <s v="2023"/>
    <n v="1"/>
    <d v="2023-03-10T00:00:00"/>
    <d v="2023-05-09T00:00:00"/>
    <d v="2025-03-09T00:00:00"/>
    <n v="730"/>
    <s v="100% STATE"/>
    <s v="NFA - Open Ended"/>
    <s v="NFA"/>
    <n v="0"/>
    <n v="0"/>
    <n v="0"/>
    <n v="560216"/>
    <n v="210000"/>
    <n v="560000"/>
    <n v="350000"/>
    <n v="350000"/>
    <n v="350000"/>
    <n v="210000"/>
    <n v="0"/>
    <n v="0"/>
    <n v="0"/>
    <n v="0"/>
    <n v="216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90"/>
    <s v="121465"/>
    <s v="DISTRICT 2- SCHEDULED AND EMERGENCY BRIDGE DECK AND JOINT REPAIRS AT VARIOUS LOCATIONS"/>
    <s v="2"/>
    <s v="NFA MT"/>
    <s v=" "/>
    <x v="1"/>
    <x v="0"/>
    <s v="DISTRICT2"/>
    <s v="[District 2]"/>
    <x v="36"/>
    <s v=""/>
    <s v="Active"/>
    <s v=""/>
    <d v="2023-02-18T00:00:00"/>
    <s v="2023"/>
    <n v="1"/>
    <d v="2023-04-04T00:00:00"/>
    <d v="2023-06-03T00:00:00"/>
    <d v="2025-04-03T00:00:00"/>
    <n v="730"/>
    <s v="100% STATE"/>
    <s v="NFA - Open Ended"/>
    <s v="NFA"/>
    <n v="0"/>
    <n v="544686.31000000006"/>
    <n v="493368.96"/>
    <n v="951993.69"/>
    <n v="945000"/>
    <n v="945000"/>
    <n v="295000"/>
    <n v="839686.31"/>
    <n v="788368.96"/>
    <n v="650000"/>
    <n v="0"/>
    <n v="0"/>
    <n v="0"/>
    <n v="0"/>
    <n v="6993.6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91"/>
    <s v="120828"/>
    <s v="DISTRICT 2- SCHEDULED AND EMERGENCY STRUCTURAL REPAIRS AT VARIOUS LOCATIONS"/>
    <s v="2"/>
    <s v="NFA MT"/>
    <s v=" "/>
    <x v="1"/>
    <x v="0"/>
    <s v="DISTRICT2"/>
    <s v="[District 2]"/>
    <x v="30"/>
    <s v=""/>
    <s v="Active"/>
    <s v=""/>
    <d v="2022-11-26T00:00:00"/>
    <s v="2023"/>
    <n v="1"/>
    <d v="2023-01-23T00:00:00"/>
    <d v="2023-03-24T00:00:00"/>
    <d v="2025-01-22T00:00:00"/>
    <n v="730"/>
    <s v="100% STATE"/>
    <s v="NFA - Open Ended"/>
    <s v="NFA"/>
    <n v="0"/>
    <n v="16418.689999999999"/>
    <n v="16418.689999999999"/>
    <n v="1451691.31"/>
    <n v="1273000"/>
    <n v="1273000"/>
    <n v="840000"/>
    <n v="856418.69"/>
    <n v="856418.69"/>
    <n v="433000"/>
    <n v="0"/>
    <n v="0"/>
    <n v="0"/>
    <n v="0"/>
    <n v="178691.31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92"/>
    <s v="120982"/>
    <s v="DISTRICT 2- SCHEDULED AND EMERGENCY STRUCTURAL AND SUBSTRUCTURE REPAIRS AT VARIOUS LOCATIONS ON I-90"/>
    <s v="2"/>
    <s v="WT"/>
    <s v=" "/>
    <x v="0"/>
    <x v="0"/>
    <s v="DISTRICT2"/>
    <s v="[District 2]"/>
    <x v="30"/>
    <s v=""/>
    <s v="Active"/>
    <s v=""/>
    <d v="2022-12-17T00:00:00"/>
    <s v="2023"/>
    <n v="1"/>
    <d v="2023-01-25T00:00:00"/>
    <d v="2023-03-26T00:00:00"/>
    <d v="2025-01-24T00:00:00"/>
    <n v="730"/>
    <s v="TURNPIKE WT"/>
    <s v="Tolls - Western Turnpike (WT) - Open Ended"/>
    <s v="NFA"/>
    <n v="0"/>
    <n v="0"/>
    <n v="0"/>
    <n v="921485"/>
    <n v="901000"/>
    <n v="901000"/>
    <n v="750000"/>
    <n v="750000"/>
    <n v="750000"/>
    <n v="151000"/>
    <n v="0"/>
    <n v="0"/>
    <n v="0"/>
    <n v="0"/>
    <n v="20485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793"/>
    <s v="121156"/>
    <s v="DISTRICT 2- SCHEDULED AND EMERGENCY DRAINAGE PIPE AND CATCH BASIN CLEANING AT VARIOUS LOCATIONS"/>
    <s v="2"/>
    <s v="NFA MT, SC, WT"/>
    <s v=" "/>
    <x v="1"/>
    <x v="0"/>
    <s v="DISTRICT2"/>
    <s v="[District 2]"/>
    <x v="40"/>
    <s v="Maintenance"/>
    <s v="Active"/>
    <s v=""/>
    <d v="2023-01-14T00:00:00"/>
    <s v="2023"/>
    <n v="1"/>
    <d v="2023-02-28T00:00:00"/>
    <d v="2023-04-29T00:00:00"/>
    <d v="2025-02-27T00:00:00"/>
    <n v="730"/>
    <s v="100% STATE"/>
    <s v="NFA - Open Ended"/>
    <s v="NFA"/>
    <n v="0"/>
    <n v="67174.539999999994"/>
    <n v="67174.539999999994"/>
    <n v="349956.46"/>
    <n v="326033.75760000001"/>
    <n v="326033.75760000001"/>
    <n v="208447.81219999999"/>
    <n v="275622.35220000002"/>
    <n v="275622.35219999996"/>
    <n v="117585.9454"/>
    <n v="0"/>
    <n v="0"/>
    <n v="0"/>
    <n v="0"/>
    <n v="23922.702399999998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793"/>
    <s v="121156"/>
    <s v="DISTRICT 2- SCHEDULED AND EMERGENCY DRAINAGE PIPE AND CATCH BASIN CLEANING AT VARIOUS LOCATIONS"/>
    <s v="2"/>
    <s v="NFA MT, SC, WT"/>
    <s v=" "/>
    <x v="1"/>
    <x v="0"/>
    <s v="DISTRICT2"/>
    <s v="[District 2]"/>
    <x v="40"/>
    <s v="Maintenance"/>
    <s v="Active"/>
    <s v=""/>
    <d v="2023-01-14T00:00:00"/>
    <s v="2023"/>
    <n v="1"/>
    <d v="2023-02-28T00:00:00"/>
    <d v="2023-04-29T00:00:00"/>
    <d v="2025-02-27T00:00:00"/>
    <n v="730"/>
    <s v="TURNPIKE WT"/>
    <s v="Tolls - Western Turnpike (WT) - Open Ended"/>
    <s v="NFA"/>
    <n v="0"/>
    <n v="0"/>
    <n v="0"/>
    <n v="173851"/>
    <n v="161966.24239999999"/>
    <n v="161966.24239999999"/>
    <n v="103552.1878"/>
    <n v="103552.1878"/>
    <n v="103552.1878"/>
    <n v="58414.054600000003"/>
    <n v="0"/>
    <n v="0"/>
    <n v="0"/>
    <n v="0"/>
    <n v="11884.757600000001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794"/>
    <s v="121089"/>
    <s v="DISTRICT 2- APPLICATION OF REFLECTORIZED PAVEMENT MARKINGS  AT VARIOUS LOCATIONS"/>
    <s v="2"/>
    <s v="NFA MT, WT"/>
    <s v=" "/>
    <x v="1"/>
    <x v="0"/>
    <s v="DISTRICT2"/>
    <s v="[District 2]"/>
    <x v="34"/>
    <s v="Maintenance"/>
    <s v="Active"/>
    <s v=""/>
    <d v="2023-01-07T00:00:00"/>
    <s v="2023"/>
    <n v="1"/>
    <d v="2023-03-28T00:00:00"/>
    <d v="2023-05-27T00:00:00"/>
    <d v="2025-03-27T00:00:00"/>
    <n v="730"/>
    <s v="100% STATE"/>
    <s v="NFA - Open Ended"/>
    <s v="NFA"/>
    <n v="0"/>
    <n v="384496.51"/>
    <n v="266085.43"/>
    <n v="461374.99"/>
    <n v="483428.01449999999"/>
    <n v="483428.01449999999"/>
    <n v="122386.8391"/>
    <n v="506883.34909999999"/>
    <n v="388472.26909999998"/>
    <n v="361041.17540000001"/>
    <n v="0"/>
    <n v="0"/>
    <n v="0"/>
    <n v="0"/>
    <n v="-22053.0245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12794"/>
    <s v="121089"/>
    <s v="DISTRICT 2- APPLICATION OF REFLECTORIZED PAVEMENT MARKINGS  AT VARIOUS LOCATIONS"/>
    <s v="2"/>
    <s v="NFA MT, WT"/>
    <s v=" "/>
    <x v="1"/>
    <x v="0"/>
    <s v="DISTRICT2"/>
    <s v="[District 2]"/>
    <x v="34"/>
    <s v="Maintenance"/>
    <s v="Active"/>
    <s v=""/>
    <d v="2023-01-07T00:00:00"/>
    <s v="2023"/>
    <n v="1"/>
    <d v="2023-03-28T00:00:00"/>
    <d v="2023-05-27T00:00:00"/>
    <d v="2025-03-27T00:00:00"/>
    <n v="730"/>
    <s v="TURNPIKE WT"/>
    <s v="Tolls - Western Turnpike (WT) - Open Ended"/>
    <s v="NFA"/>
    <n v="0"/>
    <n v="0"/>
    <n v="0"/>
    <n v="170150"/>
    <n v="148571.98550000001"/>
    <n v="148571.98550000001"/>
    <n v="37613.160900000003"/>
    <n v="37613.160900000003"/>
    <n v="37613.160900000003"/>
    <n v="110958.82460000001"/>
    <n v="0"/>
    <n v="0"/>
    <n v="0"/>
    <n v="0"/>
    <n v="21578.0145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12795"/>
    <s v="121206"/>
    <s v="DISTRICT 2- VEGETATION MANAGEMENT (MECHANICAL) AT VARIOUS LOCATIONS"/>
    <s v="2"/>
    <s v="NFA MT, SC"/>
    <s v=" "/>
    <x v="1"/>
    <x v="0"/>
    <s v="DISTRICT2"/>
    <s v="[District 2]"/>
    <x v="43"/>
    <s v="Maintenance"/>
    <s v="Active"/>
    <s v=""/>
    <d v="2023-01-21T00:00:00"/>
    <s v="2023"/>
    <n v="1"/>
    <d v="2023-03-21T00:00:00"/>
    <d v="2023-05-20T00:00:00"/>
    <d v="2025-03-20T00:00:00"/>
    <n v="730"/>
    <s v="100% STATE"/>
    <s v="NFA - Open Ended"/>
    <s v="NFA"/>
    <n v="0"/>
    <n v="249460.34"/>
    <n v="210958.34"/>
    <n v="246099.54"/>
    <n v="246000"/>
    <n v="246000"/>
    <n v="62000"/>
    <n v="311460.34000000003"/>
    <n v="272958.33999999997"/>
    <n v="184000"/>
    <n v="0"/>
    <n v="0"/>
    <n v="0"/>
    <n v="0"/>
    <n v="99.54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796"/>
    <s v="121836"/>
    <s v="DISTRICT 2- SCHEDULED AND EMERGENCY PAVEMENT REPAIRS AT VARIOUS LOCATIONS"/>
    <s v="2"/>
    <s v="NFA MT, SC"/>
    <s v=" "/>
    <x v="1"/>
    <x v="0"/>
    <s v="DISTRICT2"/>
    <s v="[District 2]"/>
    <x v="18"/>
    <s v="Roadway Resurfacing"/>
    <s v="Active"/>
    <s v=""/>
    <d v="2023-04-15T00:00:00"/>
    <s v="2023"/>
    <n v="1"/>
    <d v="2023-06-05T00:00:00"/>
    <d v="2023-08-04T00:00:00"/>
    <d v="2025-06-04T00:00:00"/>
    <n v="730"/>
    <s v="100% STATE"/>
    <s v="NFA - Open Ended"/>
    <s v="NFA"/>
    <n v="0"/>
    <n v="1191881.28"/>
    <n v="1191881.28"/>
    <n v="1791030.53"/>
    <n v="470819.50880000001"/>
    <n v="470819.50880000001"/>
    <n v="106314.08259999999"/>
    <n v="1298195.3626000001"/>
    <n v="1298195.3626000001"/>
    <n v="364505.42619999999"/>
    <n v="0"/>
    <n v="0"/>
    <n v="0"/>
    <n v="0"/>
    <n v="1320211.0212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796"/>
    <s v="121836"/>
    <s v="DISTRICT 2- SCHEDULED AND EMERGENCY PAVEMENT REPAIRS AT VARIOUS LOCATIONS"/>
    <s v="2"/>
    <s v="NFA MT, SC"/>
    <s v=" "/>
    <x v="1"/>
    <x v="0"/>
    <s v="DISTRICT2"/>
    <s v="[District 2]"/>
    <x v="18"/>
    <s v="Roadway Resurfacing"/>
    <s v="Active"/>
    <s v=""/>
    <d v="2023-04-15T00:00:00"/>
    <s v="2023"/>
    <n v="1"/>
    <d v="2023-06-05T00:00:00"/>
    <d v="2023-08-04T00:00:00"/>
    <d v="2025-06-04T00:00:00"/>
    <n v="730"/>
    <s v="LOCAL AID"/>
    <s v="NFA - Local Aid - Municipal Pavement"/>
    <s v="LOCAL"/>
    <n v="0"/>
    <n v="1750349.07"/>
    <n v="1750349.07"/>
    <n v="4985215.4000000004"/>
    <n v="1079180.4912"/>
    <n v="1079180.4912"/>
    <n v="243685.91740000001"/>
    <n v="1994034.9874"/>
    <n v="1994034.9874"/>
    <n v="835494.57380000001"/>
    <n v="0"/>
    <n v="0"/>
    <n v="0"/>
    <n v="0"/>
    <n v="3906034.9087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797"/>
    <s v="121497"/>
    <s v="DISTRICT 2- DEPLOYMENT OF TEMPORARY TRAFFIC CONTROL AT VARIOUS LOCATIONS"/>
    <s v="2"/>
    <s v="NFA MT"/>
    <s v=" "/>
    <x v="1"/>
    <x v="0"/>
    <s v="DISTRICT2"/>
    <s v="[District 2]"/>
    <x v="29"/>
    <s v=""/>
    <s v="Active"/>
    <s v=""/>
    <d v="2023-02-25T00:00:00"/>
    <s v="2023"/>
    <n v="1"/>
    <d v="2023-04-13T00:00:00"/>
    <d v="2023-06-12T00:00:00"/>
    <d v="2025-04-12T00:00:00"/>
    <n v="730"/>
    <s v="100% STATE"/>
    <s v="NFA - Open Ended"/>
    <s v="NFA"/>
    <n v="0"/>
    <n v="395212.31"/>
    <n v="395212.31"/>
    <n v="820641.69"/>
    <n v="690000"/>
    <n v="690000"/>
    <n v="180000"/>
    <n v="575212.31000000006"/>
    <n v="575212.31000000006"/>
    <n v="510000"/>
    <n v="0"/>
    <n v="0"/>
    <n v="0"/>
    <n v="0"/>
    <n v="130641.69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798"/>
    <s v="120463"/>
    <s v="DISTRICT 2- SCHEDULED AND EMERGENCY FACILITY REPAIRS AT VARIOUS LOCATIONS"/>
    <s v="2"/>
    <s v="NFA MT, SC, WT"/>
    <s v=" "/>
    <x v="1"/>
    <x v="0"/>
    <s v="DISTRICT2"/>
    <s v="[District 2]"/>
    <x v="12"/>
    <s v="Facilities"/>
    <s v="Active"/>
    <s v=""/>
    <d v="2022-10-08T00:00:00"/>
    <s v="2023"/>
    <n v="1"/>
    <d v="2022-11-23T00:00:00"/>
    <d v="2023-01-22T00:00:00"/>
    <d v="2024-11-22T00:00:00"/>
    <n v="730"/>
    <s v="100% STATE"/>
    <s v="NFA - Open Ended"/>
    <s v="NFA"/>
    <n v="0"/>
    <n v="765542.07"/>
    <n v="285542.07"/>
    <n v="273247.93"/>
    <n v="73881.205799999996"/>
    <n v="73881.205700000006"/>
    <n v="49919.7336"/>
    <n v="815461.80359999998"/>
    <n v="335461.80359999998"/>
    <n v="23961.472099999999"/>
    <n v="0"/>
    <n v="0"/>
    <n v="0"/>
    <n v="0"/>
    <n v="199366.7243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2798"/>
    <s v="120463"/>
    <s v="DISTRICT 2- SCHEDULED AND EMERGENCY FACILITY REPAIRS AT VARIOUS LOCATIONS"/>
    <s v="2"/>
    <s v="NFA MT, SC, WT"/>
    <s v=" "/>
    <x v="1"/>
    <x v="0"/>
    <s v="DISTRICT2"/>
    <s v="[District 2]"/>
    <x v="12"/>
    <s v="Facilities"/>
    <s v="Active"/>
    <s v=""/>
    <d v="2022-10-08T00:00:00"/>
    <s v="2023"/>
    <n v="1"/>
    <d v="2022-11-23T00:00:00"/>
    <d v="2023-01-22T00:00:00"/>
    <d v="2024-11-22T00:00:00"/>
    <n v="730"/>
    <s v="TURNPIKE WT"/>
    <s v="Tolls - Western Turnpike (WT) - Open Ended"/>
    <s v="NFA"/>
    <n v="0"/>
    <n v="56136.49"/>
    <n v="0"/>
    <n v="233003.51"/>
    <n v="296118.7942"/>
    <n v="296118.79430000001"/>
    <n v="200080.26639999999"/>
    <n v="256216.75640000001"/>
    <n v="200080.26639999999"/>
    <n v="96038.527900000001"/>
    <n v="0"/>
    <n v="0"/>
    <n v="0"/>
    <n v="0"/>
    <n v="-63115.284299999999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Design"/>
    <n v="612799"/>
    <s v=""/>
    <s v="GREENFIELD- MONTAGUE- BRIDGE REPLACEMENT, G-12-002, TURNERS FALLS ROAD OVER CONNECTICUT RIVER, M-28-015, 5TH STREET OVER CANAL, M-28-16A, 6TH STREET OVER CANAL"/>
    <s v="2"/>
    <s v="STIP"/>
    <s v=" "/>
    <x v="0"/>
    <x v="0"/>
    <s v="GREENFIELD - MONTAGUE"/>
    <s v="Franklin Region"/>
    <x v="1"/>
    <s v="Bridge Repair &amp; Replacement"/>
    <s v="Design"/>
    <s v="PRCApprove"/>
    <d v="2026-01-17T00:00:00"/>
    <s v="2026"/>
    <n v="0"/>
    <d v="2026-06-16T00:00:00"/>
    <d v="2026-08-15T00:00:00"/>
    <d v="2029-06-15T00:00:00"/>
    <n v="1095"/>
    <s v="FEDERAL AID"/>
    <s v="FA - Ntl. Hwy Perform. Prgm (NHPP) - Non-NHS Bridge"/>
    <s v="NHPP"/>
    <n v="0.8"/>
    <n v="0"/>
    <n v="0"/>
    <n v="45224292.960000001"/>
    <n v="0"/>
    <n v="45224292.960000001"/>
    <n v="0"/>
    <n v="0"/>
    <n v="0"/>
    <n v="0"/>
    <n v="0"/>
    <n v="14213349.216"/>
    <n v="15505471.872"/>
    <n v="15505471.872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Design"/>
    <n v="612799"/>
    <s v=""/>
    <s v="GREENFIELD- MONTAGUE- BRIDGE REPLACEMENT, G-12-002, TURNERS FALLS ROAD OVER CONNECTICUT RIVER, M-28-015, 5TH STREET OVER CANAL, M-28-16A, 6TH STREET OVER CANAL"/>
    <s v="2"/>
    <s v="STIP"/>
    <s v=" "/>
    <x v="0"/>
    <x v="0"/>
    <s v="GREENFIELD - MONTAGUE"/>
    <s v="Franklin Region"/>
    <x v="1"/>
    <s v="Bridge Repair &amp; Replacement"/>
    <s v="Design"/>
    <s v="PRCApprove"/>
    <d v="2026-01-17T00:00:00"/>
    <s v="2026"/>
    <n v="0"/>
    <d v="2026-06-16T00:00:00"/>
    <d v="2026-08-15T00:00:00"/>
    <d v="2029-06-15T00:00:00"/>
    <n v="1095"/>
    <s v="FEDERAL AID"/>
    <s v="FA - Surface Trans. Block Grant (STBG) - Off System Bridge"/>
    <s v="STBG"/>
    <n v="0.8"/>
    <n v="0"/>
    <n v="0"/>
    <n v="9384675.8267000001"/>
    <n v="0"/>
    <n v="9384675.8267000001"/>
    <n v="0"/>
    <n v="0"/>
    <n v="0"/>
    <n v="0"/>
    <n v="0"/>
    <n v="2949469.5455"/>
    <n v="3217603.1406"/>
    <n v="3217603.1406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5"/>
    <x v="0"/>
  </r>
  <r>
    <s v="Design"/>
    <n v="612804"/>
    <s v=""/>
    <s v="DEDHAM- IMPROVEMENTS AT AVERY ELEMENTARY (SRTS)"/>
    <s v="6"/>
    <s v="STIP"/>
    <s v=" "/>
    <x v="0"/>
    <x v="0"/>
    <s v="DEDHAM"/>
    <s v="Boston Region"/>
    <x v="28"/>
    <s v=""/>
    <s v="Design"/>
    <s v="PRCApprove"/>
    <d v="2026-04-18T00:00:00"/>
    <s v="2026"/>
    <n v="0"/>
    <d v="2026-09-15T00:00:00"/>
    <d v="2026-11-14T00:00:00"/>
    <d v="2028-04-14T00:00:00"/>
    <n v="577"/>
    <s v="FEDERAL AID"/>
    <s v="FA - Trans. Alternative Prgm (TAP)"/>
    <s v="TAP"/>
    <n v="0.8"/>
    <n v="0"/>
    <n v="0"/>
    <n v="1370856.1416"/>
    <n v="0"/>
    <n v="1370856.1416"/>
    <n v="0"/>
    <n v="0"/>
    <n v="0"/>
    <n v="0"/>
    <n v="0"/>
    <n v="609269.39630000002"/>
    <n v="761586.74529999995"/>
    <n v="0"/>
    <n v="0"/>
    <n v="0"/>
    <n v="0"/>
    <s v="    "/>
    <s v="    "/>
    <s v="Yes"/>
    <s v=""/>
    <s v="MassDOT"/>
    <s v="HWY"/>
    <n v="1"/>
    <s v="No"/>
    <s v="Highway | Safe Routes to School"/>
    <s v="2 | Modernization"/>
    <s v="T146"/>
    <d v="2024-03-04T06:31:47"/>
    <x v="1"/>
    <x v="0"/>
  </r>
  <r>
    <s v="Design"/>
    <n v="612811"/>
    <s v=""/>
    <s v="TOWNSEND- BRIDGE PRESERVATION, T-07-003, STATE 13 (FITCHBURG ROAD) OVER THE SQUANNACOOK RIVER"/>
    <s v="3"/>
    <s v="NFA MT"/>
    <s v=" "/>
    <x v="1"/>
    <x v="0"/>
    <s v="TOWNSEND"/>
    <s v="Montachusett"/>
    <x v="14"/>
    <s v=""/>
    <s v="Design"/>
    <s v="FINAL"/>
    <d v="2024-03-30T00:00:00"/>
    <s v="2024"/>
    <n v="0"/>
    <d v="2024-08-27T00:00:00"/>
    <d v="2024-10-26T00:00:00"/>
    <d v="2026-08-27T00:00:00"/>
    <n v="730"/>
    <s v="100% STATE"/>
    <s v="NFA - Site Specific"/>
    <s v="NFA"/>
    <n v="0"/>
    <n v="0"/>
    <n v="0"/>
    <n v="1760125.584"/>
    <n v="0"/>
    <n v="1760125.584"/>
    <n v="0"/>
    <n v="0"/>
    <n v="0"/>
    <n v="688744.79370000004"/>
    <n v="918326.39170000004"/>
    <n v="153054.39859999999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0"/>
    <x v="1"/>
  </r>
  <r>
    <s v="Design"/>
    <n v="612816"/>
    <s v=""/>
    <s v="BROOKLINE- IMPROVEMENTS AT WILLIAM H. LINCOLN SCHOOL (SRTS)"/>
    <s v="6"/>
    <s v="STIP"/>
    <s v=" "/>
    <x v="0"/>
    <x v="0"/>
    <s v="BROOKLINE"/>
    <s v="Boston Region"/>
    <x v="8"/>
    <s v=""/>
    <s v="Design"/>
    <s v="PRCApprove"/>
    <d v="2026-03-14T00:00:00"/>
    <s v="2026"/>
    <n v="0"/>
    <d v="2026-08-11T00:00:00"/>
    <d v="2026-10-10T00:00:00"/>
    <d v="2027-08-10T00:00:00"/>
    <n v="364"/>
    <s v="FEDERAL AID"/>
    <s v="FA - Trans. Alternative Prgm (TAP)"/>
    <s v="TAP"/>
    <n v="0.8"/>
    <n v="0"/>
    <n v="0"/>
    <n v="903445.73199999996"/>
    <n v="0"/>
    <n v="903445.73199999996"/>
    <n v="0"/>
    <n v="0"/>
    <n v="0"/>
    <n v="0"/>
    <n v="0"/>
    <n v="739182.87159999995"/>
    <n v="164262.86040000001"/>
    <n v="0"/>
    <n v="0"/>
    <n v="0"/>
    <n v="0"/>
    <s v="    "/>
    <s v="    "/>
    <s v="Yes"/>
    <s v=""/>
    <s v="MassDOT"/>
    <s v="HWY"/>
    <n v="1"/>
    <s v="No"/>
    <s v="Highway | Safe Routes to School"/>
    <s v="2 | Modernization"/>
    <s v="T146"/>
    <d v="2024-03-04T06:31:47"/>
    <x v="1"/>
    <x v="0"/>
  </r>
  <r>
    <s v="Construction"/>
    <n v="612823"/>
    <s v="120569"/>
    <s v="DISTRICT 5- SCHEDULED AND EMERGENCY CATCH BASIN AND PIPE CLEANING AT VARIOUS LOCATIONS (EXCLUDING THE ISLANDS)"/>
    <s v="5"/>
    <s v="NFA MT, SC"/>
    <s v=" "/>
    <x v="1"/>
    <x v="0"/>
    <s v="DISTRICT5"/>
    <s v="[District 5]"/>
    <x v="40"/>
    <s v="Maintenance"/>
    <s v="Active"/>
    <s v=""/>
    <d v="2022-10-22T00:00:00"/>
    <s v="2023"/>
    <n v="1"/>
    <d v="2022-12-02T00:00:00"/>
    <d v="2023-01-31T00:00:00"/>
    <d v="2024-12-01T00:00:00"/>
    <n v="730"/>
    <s v="100% STATE"/>
    <s v="NFA - Open Ended"/>
    <s v="NFA"/>
    <n v="0"/>
    <n v="564894.61"/>
    <n v="428842.58"/>
    <n v="423359.34"/>
    <n v="423359.34"/>
    <n v="423359.34"/>
    <n v="185105.39"/>
    <n v="750000"/>
    <n v="613947.97"/>
    <n v="238253.95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24"/>
    <s v="121572"/>
    <s v="DISTRICT 5- SCHEDULED AND EMERGENCY GUARDRAIL AND CABLE BARRIER REPAIRS AT VARIOUS LOCATIONS"/>
    <s v="5"/>
    <s v="NFA MT, SC"/>
    <s v=" "/>
    <x v="1"/>
    <x v="0"/>
    <s v="DISTRICT5"/>
    <s v="[District 5]"/>
    <x v="33"/>
    <s v="Guardrail"/>
    <s v="Active"/>
    <s v=""/>
    <d v="2023-03-11T00:00:00"/>
    <s v="2023"/>
    <n v="1"/>
    <d v="2023-04-28T00:00:00"/>
    <d v="2023-06-27T00:00:00"/>
    <d v="2025-04-27T00:00:00"/>
    <n v="730"/>
    <s v="100% STATE"/>
    <s v="NFA - Open Ended"/>
    <s v="NFA"/>
    <n v="0"/>
    <n v="704189.91"/>
    <n v="637311.66"/>
    <n v="1208338.0900000001"/>
    <n v="1208338.0900000001"/>
    <n v="1208338.0900000001"/>
    <n v="370810.09"/>
    <n v="1075000"/>
    <n v="1008121.75"/>
    <n v="837528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25"/>
    <s v="120458"/>
    <s v="DISTRICT 5- SCHEDULED AND EMERGENCY TREE TRIMMING, REMOVAL, AND SIGHT DISTANCE CLEARING AT VARIOUS LOCATIONS, AREAS A,B, &amp; C"/>
    <s v="5"/>
    <s v="NFA MT, SC"/>
    <s v=" "/>
    <x v="1"/>
    <x v="0"/>
    <s v="DISTRICT5"/>
    <s v="[District 5]"/>
    <x v="41"/>
    <s v=""/>
    <s v="Active"/>
    <s v=""/>
    <d v="2022-10-08T00:00:00"/>
    <s v="2023"/>
    <n v="1"/>
    <d v="2022-11-30T00:00:00"/>
    <d v="2023-01-29T00:00:00"/>
    <d v="2024-11-29T00:00:00"/>
    <n v="730"/>
    <s v="100% STATE"/>
    <s v="NFA - Open Ended"/>
    <s v="NFA"/>
    <n v="0"/>
    <n v="924544.51"/>
    <n v="565555.86"/>
    <n v="1045083.89"/>
    <n v="953000"/>
    <n v="953000"/>
    <n v="408000"/>
    <n v="1332544.51"/>
    <n v="973555.86"/>
    <n v="545000"/>
    <n v="0"/>
    <n v="0"/>
    <n v="0"/>
    <n v="0"/>
    <n v="92083.89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26"/>
    <s v="121045"/>
    <s v="DISTRICT 3- SCHEDULED AND EMERGENCY RESURFACING AND RELATED WORK AT VARIOUS LOCATIONS"/>
    <s v="3"/>
    <s v="NFA MT"/>
    <s v=" "/>
    <x v="1"/>
    <x v="0"/>
    <s v="DISTRICT3"/>
    <s v="[District 3]"/>
    <x v="18"/>
    <s v="Roadway Resurfacing"/>
    <s v="Active"/>
    <s v=""/>
    <d v="2022-12-31T00:00:00"/>
    <s v="2023"/>
    <n v="1"/>
    <d v="2023-03-03T00:00:00"/>
    <d v="2023-05-02T00:00:00"/>
    <d v="2025-06-15T00:00:00"/>
    <n v="835"/>
    <s v="100% STATE"/>
    <s v="NFA - Open Ended"/>
    <s v="NFA"/>
    <n v="0"/>
    <n v="3727716.49"/>
    <n v="1782752.27"/>
    <n v="1977979.2"/>
    <n v="2156829.8738000002"/>
    <n v="2156829.8738000002"/>
    <n v="807297.51980000001"/>
    <n v="4535014.0098000001"/>
    <n v="2590049.7897999999"/>
    <n v="1349532.3540000001"/>
    <n v="0"/>
    <n v="0"/>
    <n v="0"/>
    <n v="0"/>
    <n v="-178850.6737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826"/>
    <s v="121045"/>
    <s v="DISTRICT 3- SCHEDULED AND EMERGENCY RESURFACING AND RELATED WORK AT VARIOUS LOCATIONS"/>
    <s v="3"/>
    <s v="NFA MT"/>
    <s v=" "/>
    <x v="1"/>
    <x v="0"/>
    <s v="DISTRICT3"/>
    <s v="[District 3]"/>
    <x v="18"/>
    <s v="Roadway Resurfacing"/>
    <s v="Active"/>
    <s v=""/>
    <d v="2022-12-31T00:00:00"/>
    <s v="2023"/>
    <n v="1"/>
    <d v="2023-03-03T00:00:00"/>
    <d v="2023-05-02T00:00:00"/>
    <d v="2025-06-15T00:00:00"/>
    <n v="835"/>
    <s v="100% STATE"/>
    <s v="NFA - NHS Non-Interstate Paving"/>
    <s v="NFA"/>
    <n v="0"/>
    <n v="4241921.4000000004"/>
    <n v="3594726.55"/>
    <n v="3252085.01"/>
    <n v="4255170.1261999998"/>
    <n v="4255170.1261999998"/>
    <n v="1592702.4802000001"/>
    <n v="5834623.8801999995"/>
    <n v="5187429.0301999999"/>
    <n v="2662467.6460000002"/>
    <n v="0"/>
    <n v="0"/>
    <n v="0"/>
    <n v="0"/>
    <n v="-1003085.1162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827"/>
    <s v="120572"/>
    <s v="DISTRICT 3- SCHEDULED AND EMERGENCY DRAINAGE REPAIRS AND IMPROVEMENTS AT VARIOUS LOCATIONS"/>
    <s v="3"/>
    <s v="NFA MT, SC"/>
    <s v=" "/>
    <x v="1"/>
    <x v="0"/>
    <s v="DISTRICT3"/>
    <s v="[District 3]"/>
    <x v="23"/>
    <s v=""/>
    <s v="Active"/>
    <s v=""/>
    <d v="2022-10-22T00:00:00"/>
    <s v="2023"/>
    <n v="1"/>
    <d v="2022-12-20T00:00:00"/>
    <d v="2023-02-18T00:00:00"/>
    <d v="2024-12-19T00:00:00"/>
    <n v="730"/>
    <s v="100% STATE"/>
    <s v="NFA - Open Ended"/>
    <s v="NFA"/>
    <n v="0"/>
    <n v="1935904.21"/>
    <n v="1243524.5"/>
    <n v="1618031.29"/>
    <n v="35000"/>
    <n v="1618031.29"/>
    <n v="35000"/>
    <n v="1970904.21"/>
    <n v="1278524.5"/>
    <n v="1583031.29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28"/>
    <s v="121091"/>
    <s v="DISTRICT 3- SCHEDULED AND EMERGENCY HMA PAVEMENT AND BERM REPAIRS AT VARIOUS LOCATIONS"/>
    <s v="3"/>
    <s v="NFA MT, WT"/>
    <s v=" "/>
    <x v="1"/>
    <x v="0"/>
    <s v="DISTRICT3"/>
    <s v="[District 3]"/>
    <x v="18"/>
    <s v="Roadway Resurfacing"/>
    <s v="Active"/>
    <s v=""/>
    <d v="2023-01-07T00:00:00"/>
    <s v="2023"/>
    <n v="1"/>
    <d v="2023-03-10T00:00:00"/>
    <d v="2023-05-09T00:00:00"/>
    <d v="2025-03-09T00:00:00"/>
    <n v="730"/>
    <s v="100% STATE"/>
    <s v="NFA - Open Ended"/>
    <s v="NFA"/>
    <n v="0"/>
    <n v="2929130.34"/>
    <n v="911850.25"/>
    <n v="2933484.46"/>
    <n v="0"/>
    <n v="2933484.46"/>
    <n v="1605869.66"/>
    <n v="4535000"/>
    <n v="2517719.91"/>
    <n v="1327614.8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828"/>
    <s v="121091"/>
    <s v="DISTRICT 3- SCHEDULED AND EMERGENCY HMA PAVEMENT AND BERM REPAIRS AT VARIOUS LOCATIONS"/>
    <s v="3"/>
    <s v="NFA MT, WT"/>
    <s v=" "/>
    <x v="1"/>
    <x v="0"/>
    <s v="DISTRICT3"/>
    <s v="[District 3]"/>
    <x v="18"/>
    <s v="Roadway Resurfacing"/>
    <s v="Active"/>
    <s v=""/>
    <d v="2023-01-07T00:00:00"/>
    <s v="2023"/>
    <n v="1"/>
    <d v="2023-03-10T00:00:00"/>
    <d v="2023-05-09T00:00:00"/>
    <d v="2025-03-09T00:00:00"/>
    <n v="730"/>
    <s v="TURNPIKE WT"/>
    <s v="Tolls - Western Turnpike (WT) - Open Ended"/>
    <s v="NFA"/>
    <n v="0"/>
    <n v="0"/>
    <n v="0"/>
    <n v="993980.6"/>
    <n v="0"/>
    <n v="993980.6"/>
    <n v="660000"/>
    <n v="660000"/>
    <n v="660000"/>
    <n v="333980.59999999998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829"/>
    <s v="120830"/>
    <s v="DISTRICT 3- HIGHWAY SWEEPING AT VARIOUS LOCATIONS"/>
    <s v="3"/>
    <s v="NFA MT, SC"/>
    <s v=" "/>
    <x v="1"/>
    <x v="0"/>
    <s v="DISTRICT3"/>
    <s v="[District 3]"/>
    <x v="42"/>
    <s v="Other"/>
    <s v="Active"/>
    <s v=""/>
    <d v="2022-11-26T00:00:00"/>
    <s v="2023"/>
    <n v="1"/>
    <d v="2023-01-17T00:00:00"/>
    <d v="2023-03-18T00:00:00"/>
    <d v="2025-01-16T00:00:00"/>
    <n v="730"/>
    <s v="100% STATE"/>
    <s v="NFA - Open Ended"/>
    <s v="NFA"/>
    <n v="0"/>
    <n v="152270.39000000001"/>
    <n v="152270.39000000001"/>
    <n v="339747.61"/>
    <n v="0"/>
    <n v="339747.61"/>
    <n v="117729.61"/>
    <n v="270000"/>
    <n v="270000"/>
    <n v="222018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30"/>
    <s v="120573"/>
    <s v="DISTRICT 5- SCHEDULED AND EMERGENCY SALT STORAGE SHED AND LIQUID TANK REPAIRS AT VARIOUS LOCATIONS (INCLUDING MARTHA'S VINEYARD)"/>
    <s v="5"/>
    <s v="NFA MT, SC"/>
    <s v=" "/>
    <x v="1"/>
    <x v="0"/>
    <s v="DISTRICT5"/>
    <s v="[District 5]"/>
    <x v="12"/>
    <s v="Facilities"/>
    <s v="Active"/>
    <s v=""/>
    <d v="2022-10-22T00:00:00"/>
    <s v="2023"/>
    <n v="1"/>
    <d v="2022-12-07T00:00:00"/>
    <d v="2023-02-05T00:00:00"/>
    <d v="2024-12-06T00:00:00"/>
    <n v="730"/>
    <s v="100% STATE"/>
    <s v="NFA - Open Ended"/>
    <s v="NFA"/>
    <n v="0"/>
    <n v="618525.43999999994"/>
    <n v="432585.17"/>
    <n v="272844.56"/>
    <n v="264359"/>
    <n v="264359"/>
    <n v="72989"/>
    <n v="691514.44"/>
    <n v="505574.17"/>
    <n v="191370"/>
    <n v="0"/>
    <n v="0"/>
    <n v="0"/>
    <n v="0"/>
    <n v="8485.56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nstruction"/>
    <n v="612831"/>
    <s v="121695"/>
    <s v="DISTRICT 3- DEPLOYMENT OF TEMPORARY TRAFFIC CONTROL AT VARIOUS LOCATIONS"/>
    <s v="3"/>
    <s v="NFA MT, WT"/>
    <s v=" "/>
    <x v="1"/>
    <x v="0"/>
    <s v="DISTRICT3"/>
    <s v="[District 3]"/>
    <x v="29"/>
    <s v=""/>
    <s v="Active"/>
    <s v=""/>
    <d v="2023-03-25T00:00:00"/>
    <s v="2023"/>
    <n v="1"/>
    <d v="2023-07-18T00:00:00"/>
    <d v="2023-09-16T00:00:00"/>
    <d v="2025-07-17T00:00:00"/>
    <n v="730"/>
    <s v="100% STATE"/>
    <s v="NFA - Open Ended"/>
    <s v="NFA"/>
    <n v="0"/>
    <n v="8550.0499999999993"/>
    <n v="8550.0499999999993"/>
    <n v="157857.9"/>
    <n v="0"/>
    <n v="157857.9"/>
    <n v="76449.95"/>
    <n v="85000"/>
    <n v="85000"/>
    <n v="74407.95"/>
    <n v="700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831"/>
    <s v="121695"/>
    <s v="DISTRICT 3- DEPLOYMENT OF TEMPORARY TRAFFIC CONTROL AT VARIOUS LOCATIONS"/>
    <s v="3"/>
    <s v="NFA MT, WT"/>
    <s v=" "/>
    <x v="1"/>
    <x v="0"/>
    <s v="DISTRICT3"/>
    <s v="[District 3]"/>
    <x v="29"/>
    <s v=""/>
    <s v="Active"/>
    <s v=""/>
    <d v="2023-03-25T00:00:00"/>
    <s v="2023"/>
    <n v="1"/>
    <d v="2023-07-18T00:00:00"/>
    <d v="2023-09-16T00:00:00"/>
    <d v="2025-07-17T00:00:00"/>
    <n v="730"/>
    <s v="TURNPIKE WT"/>
    <s v="Tolls - Western Turnpike (WT) - Open Ended"/>
    <s v="NFA"/>
    <n v="0"/>
    <n v="60379.46"/>
    <n v="60379.46"/>
    <n v="159034.79"/>
    <n v="0"/>
    <n v="159034.79"/>
    <n v="49620.54"/>
    <n v="110000"/>
    <n v="110000"/>
    <n v="100414.25"/>
    <n v="900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2832"/>
    <s v="120709"/>
    <s v="DISTRICT 3- SCHEDULED AND EMERGENCY FACILITY AND SALT SHED REPAIRS AND IMPROVEMENTS AT VARIOUS LOCATIONS"/>
    <s v="3"/>
    <s v="NFA MT, WT"/>
    <s v=" "/>
    <x v="1"/>
    <x v="0"/>
    <s v="DISTRICT3"/>
    <s v="[District 3]"/>
    <x v="12"/>
    <s v="Facilities"/>
    <s v="Active"/>
    <s v=""/>
    <d v="2022-11-05T00:00:00"/>
    <s v="2023"/>
    <n v="1"/>
    <d v="2022-12-28T00:00:00"/>
    <d v="2023-02-26T00:00:00"/>
    <d v="2024-12-27T00:00:00"/>
    <n v="730"/>
    <s v="100% STATE"/>
    <s v="NFA - Open Ended"/>
    <s v="NFA"/>
    <n v="0"/>
    <n v="1121697.81"/>
    <n v="1085844.3899999999"/>
    <n v="1009987.19"/>
    <n v="0"/>
    <n v="1009987.19"/>
    <n v="1009986.19"/>
    <n v="2131684"/>
    <n v="2095830.5799999998"/>
    <n v="1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2832"/>
    <s v="120709"/>
    <s v="DISTRICT 3- SCHEDULED AND EMERGENCY FACILITY AND SALT SHED REPAIRS AND IMPROVEMENTS AT VARIOUS LOCATIONS"/>
    <s v="3"/>
    <s v="NFA MT, WT"/>
    <s v=" "/>
    <x v="1"/>
    <x v="0"/>
    <s v="DISTRICT3"/>
    <s v="[District 3]"/>
    <x v="12"/>
    <s v="Facilities"/>
    <s v="Active"/>
    <s v=""/>
    <d v="2022-11-05T00:00:00"/>
    <s v="2023"/>
    <n v="1"/>
    <d v="2022-12-28T00:00:00"/>
    <d v="2023-02-26T00:00:00"/>
    <d v="2024-12-27T00:00:00"/>
    <n v="730"/>
    <s v="TURNPIKE WT"/>
    <s v="Tolls - Western Turnpike (WT) - Open Ended"/>
    <s v="NFA"/>
    <n v="0"/>
    <n v="0"/>
    <n v="0"/>
    <n v="247611.25"/>
    <n v="0"/>
    <n v="247611.25"/>
    <n v="165000"/>
    <n v="165000"/>
    <n v="165000"/>
    <n v="82611.25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2833"/>
    <s v="121573"/>
    <s v="DISTRICT 5- SCHEDULED AND EMERGENCY FACILITY REPAIRS AND IMPROVEMENTS AT VARIOUS LOCATIONS"/>
    <s v="5"/>
    <s v="NFA MT, SC"/>
    <s v=" "/>
    <x v="1"/>
    <x v="0"/>
    <s v="DISTRICT5"/>
    <s v="[District 5]"/>
    <x v="12"/>
    <s v="Facilities"/>
    <s v="Active"/>
    <s v=""/>
    <d v="2023-03-11T00:00:00"/>
    <s v="2023"/>
    <n v="1"/>
    <d v="2023-04-20T00:00:00"/>
    <d v="2023-06-19T00:00:00"/>
    <d v="2025-04-19T00:00:00"/>
    <n v="730"/>
    <s v="100% STATE"/>
    <s v="NFA - Open Ended"/>
    <s v="NFA"/>
    <n v="0"/>
    <n v="188635.92"/>
    <n v="188635.92"/>
    <n v="793789.08"/>
    <n v="753690.59"/>
    <n v="753690.59"/>
    <n v="551265.59"/>
    <n v="739901.51"/>
    <n v="739901.51"/>
    <n v="202425"/>
    <n v="0"/>
    <n v="0"/>
    <n v="0"/>
    <n v="0"/>
    <n v="40098.49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nstruction"/>
    <n v="612834"/>
    <s v="120457"/>
    <s v="DISTRICT 3- SCHEDULED AND ENERGENCY IMPACT ATTENUATOR REPAIRS AND REPLACEMENT AT VARIOUS LOCATIONS"/>
    <s v="3"/>
    <s v="NFA MT, SC"/>
    <s v=" "/>
    <x v="1"/>
    <x v="0"/>
    <s v="DISTRICT3"/>
    <s v="[District 3]"/>
    <x v="39"/>
    <s v="Intersection &amp; Safety"/>
    <s v="Active"/>
    <s v=""/>
    <d v="2022-10-08T00:00:00"/>
    <s v="2023"/>
    <n v="1"/>
    <d v="2022-12-16T00:00:00"/>
    <d v="2023-02-14T00:00:00"/>
    <d v="2024-12-15T00:00:00"/>
    <n v="730"/>
    <s v="100% STATE"/>
    <s v="NFA - Open Ended"/>
    <s v="NFA"/>
    <n v="0"/>
    <n v="0"/>
    <n v="0"/>
    <n v="226680.8"/>
    <n v="0"/>
    <n v="226680.8"/>
    <n v="180000"/>
    <n v="180000"/>
    <n v="180000"/>
    <n v="46680.800000000003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842"/>
    <s v="120570"/>
    <s v="DISTRICT 5- SIDEWALK REPAIRS AND IMPROVEMENTS AT VARIOUS LOCATIONS (INCLUDING MARTHA'S VINEYARD)"/>
    <s v="5"/>
    <s v="NFA MT, SC"/>
    <s v=" "/>
    <x v="1"/>
    <x v="0"/>
    <s v="DISTRICT5"/>
    <s v="[District 5]"/>
    <x v="28"/>
    <s v=""/>
    <s v="Active"/>
    <s v=""/>
    <d v="2022-10-22T00:00:00"/>
    <s v="2023"/>
    <n v="1"/>
    <d v="2022-12-09T00:00:00"/>
    <d v="2023-02-07T00:00:00"/>
    <d v="2025-03-23T00:00:00"/>
    <n v="835"/>
    <s v="100% STATE"/>
    <s v="NFA - Open Ended"/>
    <s v="NFA"/>
    <n v="0"/>
    <n v="580032.18000000005"/>
    <n v="129459.35"/>
    <n v="868780.82"/>
    <n v="865919.58"/>
    <n v="865919.58"/>
    <n v="550000"/>
    <n v="1130032.18"/>
    <n v="679459.35"/>
    <n v="315919.58"/>
    <n v="0"/>
    <n v="0"/>
    <n v="0"/>
    <n v="0"/>
    <n v="2861.24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Construction"/>
    <n v="612843"/>
    <s v="123879"/>
    <s v="DISTRICT 6- SCHEDULED &amp; EMERGENCY CLEANING OF DRAINAGE STRUCTURES AND PIPES AT VARIOUS LOCATIONS"/>
    <s v="6"/>
    <s v="MHS, NFA MT, TOB"/>
    <s v=" "/>
    <x v="1"/>
    <x v="0"/>
    <s v="DISTRICT6"/>
    <s v="[District 6]"/>
    <x v="40"/>
    <s v="Maintenance"/>
    <s v="Active"/>
    <s v=""/>
    <d v="2023-08-26T00:00:00"/>
    <s v="2023"/>
    <n v="1"/>
    <d v="2023-10-31T00:00:00"/>
    <d v="2023-12-30T00:00:00"/>
    <d v="2025-10-30T00:00:00"/>
    <n v="730"/>
    <s v="100% STATE"/>
    <s v="NFA - Open Ended"/>
    <s v="NFA"/>
    <n v="0"/>
    <n v="0"/>
    <n v="0"/>
    <n v="462915"/>
    <n v="0"/>
    <n v="462915"/>
    <n v="115730"/>
    <n v="115730"/>
    <n v="115730"/>
    <n v="231460"/>
    <n v="11572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843"/>
    <s v="123879"/>
    <s v="DISTRICT 6- SCHEDULED &amp; EMERGENCY CLEANING OF DRAINAGE STRUCTURES AND PIPES AT VARIOUS LOCATIONS"/>
    <s v="6"/>
    <s v="MHS, NFA MT, TOB"/>
    <s v=" "/>
    <x v="1"/>
    <x v="0"/>
    <s v="DISTRICT6"/>
    <s v="[District 6]"/>
    <x v="40"/>
    <s v="Maintenance"/>
    <s v="Active"/>
    <s v=""/>
    <d v="2023-08-26T00:00:00"/>
    <s v="2023"/>
    <n v="1"/>
    <d v="2023-10-31T00:00:00"/>
    <d v="2023-12-30T00:00:00"/>
    <d v="2025-10-30T00:00:00"/>
    <n v="730"/>
    <s v="TURNPIKE MHS"/>
    <s v="Tolls - Metro. Hwy System (MHS) - Open Ended"/>
    <s v="NFA"/>
    <n v="0"/>
    <n v="0"/>
    <n v="0"/>
    <n v="12180"/>
    <n v="0"/>
    <n v="12180"/>
    <n v="3050"/>
    <n v="3050"/>
    <n v="3050"/>
    <n v="6090"/>
    <n v="304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843"/>
    <s v="123879"/>
    <s v="DISTRICT 6- SCHEDULED &amp; EMERGENCY CLEANING OF DRAINAGE STRUCTURES AND PIPES AT VARIOUS LOCATIONS"/>
    <s v="6"/>
    <s v="MHS, NFA MT, TOB"/>
    <s v=" "/>
    <x v="1"/>
    <x v="0"/>
    <s v="DISTRICT6"/>
    <s v="[District 6]"/>
    <x v="40"/>
    <s v="Maintenance"/>
    <s v="Active"/>
    <s v=""/>
    <d v="2023-08-26T00:00:00"/>
    <s v="2023"/>
    <n v="1"/>
    <d v="2023-10-31T00:00:00"/>
    <d v="2023-12-30T00:00:00"/>
    <d v="2025-10-30T00:00:00"/>
    <n v="730"/>
    <s v="TOBIN BRIDGE"/>
    <s v="Tolls - Tobin Bridge (Tobin) - Open Ended"/>
    <s v="NFA"/>
    <n v="0"/>
    <n v="0"/>
    <n v="0"/>
    <n v="1366"/>
    <n v="0"/>
    <n v="1366"/>
    <n v="340"/>
    <n v="340"/>
    <n v="340"/>
    <n v="680"/>
    <n v="346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844"/>
    <s v="123960"/>
    <s v="DISTRICT 6- SCHEDULED &amp; EMERGENCY DRAINAGE REPAIRS AND IMPROVEMENTS AT VARIOUS LOCATIONS"/>
    <s v="6"/>
    <s v="MHS, NFA MT, SC, TOB"/>
    <s v=" "/>
    <x v="1"/>
    <x v="0"/>
    <s v="DISTRICT6"/>
    <s v="[District 6]"/>
    <x v="23"/>
    <s v=""/>
    <s v="Active"/>
    <s v=""/>
    <d v="2023-09-02T00:00:00"/>
    <s v="2023"/>
    <n v="1"/>
    <d v="2023-10-26T00:00:00"/>
    <d v="2023-12-25T00:00:00"/>
    <d v="2025-10-25T00:00:00"/>
    <n v="730"/>
    <s v="100% STATE"/>
    <s v="NFA - Open Ended"/>
    <s v="NFA"/>
    <n v="0"/>
    <n v="0"/>
    <n v="0"/>
    <n v="1156770.5"/>
    <n v="0"/>
    <n v="1156770.5"/>
    <n v="289190"/>
    <n v="289190"/>
    <n v="289190"/>
    <n v="578390"/>
    <n v="289190.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844"/>
    <s v="123960"/>
    <s v="DISTRICT 6- SCHEDULED &amp; EMERGENCY DRAINAGE REPAIRS AND IMPROVEMENTS AT VARIOUS LOCATIONS"/>
    <s v="6"/>
    <s v="MHS, NFA MT, SC, TOB"/>
    <s v=" "/>
    <x v="1"/>
    <x v="0"/>
    <s v="DISTRICT6"/>
    <s v="[District 6]"/>
    <x v="23"/>
    <s v=""/>
    <s v="Active"/>
    <s v=""/>
    <d v="2023-09-02T00:00:00"/>
    <s v="2023"/>
    <n v="1"/>
    <d v="2023-10-26T00:00:00"/>
    <d v="2023-12-25T00:00:00"/>
    <d v="2025-10-25T00:00:00"/>
    <n v="730"/>
    <s v="TURNPIKE MHS"/>
    <s v="Tolls - Metro. Hwy System (MHS) - Open Ended"/>
    <s v="NFA"/>
    <n v="0"/>
    <n v="0"/>
    <n v="0"/>
    <n v="319479"/>
    <n v="0"/>
    <n v="319479"/>
    <n v="79870"/>
    <n v="79870"/>
    <n v="79870"/>
    <n v="159740"/>
    <n v="79869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844"/>
    <s v="123960"/>
    <s v="DISTRICT 6- SCHEDULED &amp; EMERGENCY DRAINAGE REPAIRS AND IMPROVEMENTS AT VARIOUS LOCATIONS"/>
    <s v="6"/>
    <s v="MHS, NFA MT, SC, TOB"/>
    <s v=" "/>
    <x v="1"/>
    <x v="0"/>
    <s v="DISTRICT6"/>
    <s v="[District 6]"/>
    <x v="23"/>
    <s v=""/>
    <s v="Active"/>
    <s v=""/>
    <d v="2023-09-02T00:00:00"/>
    <s v="2023"/>
    <n v="1"/>
    <d v="2023-10-26T00:00:00"/>
    <d v="2023-12-25T00:00:00"/>
    <d v="2025-10-25T00:00:00"/>
    <n v="730"/>
    <s v="TOBIN BRIDGE"/>
    <s v="Tolls - Tobin Bridge (Tobin) - Open Ended"/>
    <s v="NFA"/>
    <n v="0"/>
    <n v="0"/>
    <n v="0"/>
    <n v="6180"/>
    <n v="0"/>
    <n v="6180"/>
    <n v="1550"/>
    <n v="1550"/>
    <n v="1550"/>
    <n v="3090"/>
    <n v="154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2845"/>
    <s v="120505"/>
    <s v="DISTRICT 4- SIDEWALK REPAIR &amp; IMPROVEMENT AT VARIOUS LOCATIONS"/>
    <s v="4"/>
    <s v="NFA MT, SC"/>
    <s v=" "/>
    <x v="1"/>
    <x v="0"/>
    <s v="DISTRICT4"/>
    <s v="[District 4]"/>
    <x v="28"/>
    <s v=""/>
    <s v="Active"/>
    <s v=""/>
    <d v="2022-10-15T00:00:00"/>
    <s v="2023"/>
    <n v="1"/>
    <d v="2022-12-01T00:00:00"/>
    <d v="2023-01-30T00:00:00"/>
    <d v="2024-11-30T00:00:00"/>
    <n v="730"/>
    <s v="100% STATE"/>
    <s v="NFA - Open Ended"/>
    <s v="NFA"/>
    <n v="0"/>
    <n v="324000.49"/>
    <n v="188513.52"/>
    <n v="823194.51"/>
    <n v="647195"/>
    <n v="647195"/>
    <n v="375000"/>
    <n v="699000.49"/>
    <n v="563513.52"/>
    <n v="272195"/>
    <n v="0"/>
    <n v="0"/>
    <n v="0"/>
    <n v="0"/>
    <n v="175999.51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Construction"/>
    <n v="612846"/>
    <s v="122063"/>
    <s v="DISTRICT 5- PAVEMENT REPAIRS AT VARIOUS LOCATIONS (EXCLUDING THE ISLANDS)"/>
    <s v="5"/>
    <s v="NFA MT"/>
    <s v=" "/>
    <x v="1"/>
    <x v="0"/>
    <s v="DISTRICT5"/>
    <s v="[District 5]"/>
    <x v="22"/>
    <s v=""/>
    <s v="Active"/>
    <s v=""/>
    <d v="2023-05-13T00:00:00"/>
    <s v="2023"/>
    <n v="1"/>
    <d v="2023-07-03T00:00:00"/>
    <d v="2023-09-01T00:00:00"/>
    <d v="2025-07-02T00:00:00"/>
    <n v="730"/>
    <s v="100% STATE"/>
    <s v="NFA - Open Ended"/>
    <s v="NFA"/>
    <n v="0"/>
    <n v="177132.6"/>
    <n v="177132.6"/>
    <n v="692485.25"/>
    <n v="690242.81"/>
    <n v="690242.81"/>
    <n v="221746.18"/>
    <n v="398878.78"/>
    <n v="398878.78"/>
    <n v="435000"/>
    <n v="33496.629999999997"/>
    <n v="0"/>
    <n v="0"/>
    <n v="0"/>
    <n v="2242.44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Construction"/>
    <n v="612847"/>
    <s v="122688"/>
    <s v="DISTRICT 4- RESURFACING &amp; RELATED WORK AT VARIOUS LOCATIONS"/>
    <s v="4"/>
    <s v="NFA NHS"/>
    <s v=" "/>
    <x v="0"/>
    <x v="0"/>
    <s v="DISTRICT4"/>
    <s v="[District 4]"/>
    <x v="18"/>
    <s v="Roadway Resurfacing"/>
    <s v="Active"/>
    <s v=""/>
    <d v="2023-07-01T00:00:00"/>
    <s v="2023"/>
    <n v="1"/>
    <d v="2023-09-12T00:00:00"/>
    <d v="2023-11-11T00:00:00"/>
    <d v="2025-09-11T00:00:00"/>
    <n v="730"/>
    <s v="100% STATE"/>
    <s v="NFA - NHS Non-Interstate Paving"/>
    <s v="NFA"/>
    <n v="0"/>
    <n v="89387.64"/>
    <n v="89387.64"/>
    <n v="2811254.41"/>
    <n v="2774105.8909999998"/>
    <n v="2774105.8909999998"/>
    <n v="1021127.8204"/>
    <n v="1110515.4604"/>
    <n v="1110515.4604"/>
    <n v="1438006.2127"/>
    <n v="314971.8579"/>
    <n v="0"/>
    <n v="0"/>
    <n v="0"/>
    <n v="37148.519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847"/>
    <s v="122688"/>
    <s v="DISTRICT 4- RESURFACING &amp; RELATED WORK AT VARIOUS LOCATIONS"/>
    <s v="4"/>
    <s v="NFA NHS"/>
    <s v=" "/>
    <x v="0"/>
    <x v="0"/>
    <s v="DISTRICT4"/>
    <s v="[District 4]"/>
    <x v="18"/>
    <s v="Roadway Resurfacing"/>
    <s v="Active"/>
    <s v=""/>
    <d v="2023-07-01T00:00:00"/>
    <s v="2023"/>
    <n v="1"/>
    <d v="2023-09-12T00:00:00"/>
    <d v="2023-11-11T00:00:00"/>
    <d v="2025-09-11T00:00:00"/>
    <n v="730"/>
    <s v="LOCAL AID"/>
    <s v="NFA - Local Aid - Municipal Pavement"/>
    <s v="LOCAL"/>
    <n v="0"/>
    <n v="0"/>
    <n v="0"/>
    <n v="4819828.13"/>
    <n v="4672349.2390000001"/>
    <n v="4672349.2390000001"/>
    <n v="1719857.1296000001"/>
    <n v="1719857.1296000001"/>
    <n v="1719857.1296000001"/>
    <n v="2421993.7873"/>
    <n v="530498.32209999999"/>
    <n v="0"/>
    <n v="0"/>
    <n v="0"/>
    <n v="147478.891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Construction"/>
    <n v="612848"/>
    <s v="121401"/>
    <s v="DISTRICT 5- APPLICATION OF REFLECTORIZED PAVEMENT MARKINGS AT VARIOUS LOCATIONS (EXCLUDING NANTUCKET ISLAND)"/>
    <s v="5"/>
    <s v="NFA MT"/>
    <s v=" "/>
    <x v="1"/>
    <x v="0"/>
    <s v="DISTRICT5"/>
    <s v="[District 5]"/>
    <x v="34"/>
    <s v="Maintenance"/>
    <s v="Active"/>
    <s v=""/>
    <d v="2023-02-11T00:00:00"/>
    <s v="2023"/>
    <n v="1"/>
    <d v="2023-03-24T00:00:00"/>
    <d v="2023-05-23T00:00:00"/>
    <d v="2025-03-23T00:00:00"/>
    <n v="730"/>
    <s v="100% STATE"/>
    <s v="NFA - Open Ended"/>
    <s v="NFA"/>
    <n v="0"/>
    <n v="2357711.12"/>
    <n v="1137986.1399999999"/>
    <n v="1926243.88"/>
    <n v="1926243.88"/>
    <n v="1926243.88"/>
    <n v="968288.88"/>
    <n v="3326000"/>
    <n v="2106275.02"/>
    <n v="957955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849"/>
    <s v="123408"/>
    <s v="DISTRICT 4- SCHEDUELD &amp; EMERGENCY FACILITY REPAIR &amp; IMPROVEMENTS AT VARIOUS LOCATIONS"/>
    <s v="4"/>
    <s v="NFA MT, SC"/>
    <s v=" "/>
    <x v="1"/>
    <x v="0"/>
    <s v="DISTRICT4"/>
    <s v="[District 4]"/>
    <x v="12"/>
    <s v="Facilities"/>
    <s v="Active"/>
    <s v=""/>
    <d v="2023-07-29T00:00:00"/>
    <s v="2023"/>
    <n v="1"/>
    <d v="2023-09-14T00:00:00"/>
    <d v="2023-11-13T00:00:00"/>
    <d v="2025-09-13T00:00:00"/>
    <n v="730"/>
    <s v="100% STATE"/>
    <s v="NFA - Open Ended"/>
    <s v="NFA"/>
    <n v="0"/>
    <n v="0"/>
    <n v="0"/>
    <n v="1082870"/>
    <n v="1082870"/>
    <n v="1082870"/>
    <n v="500000"/>
    <n v="500000"/>
    <n v="500000"/>
    <n v="500000"/>
    <n v="8287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nstruction"/>
    <n v="612850"/>
    <s v="121158"/>
    <s v="DISTRICT 5- SCHEDULED AND EMERGENCY FABRICATION AND INSTALLATION OF OVERHEAD AND GROUND MOUNTED GUIDE SIGNS AT VARIOUS LOCATIONS (INCLUDING MARTHA'S VINEYARD)"/>
    <s v="5"/>
    <s v="NFA MT"/>
    <s v=" "/>
    <x v="1"/>
    <x v="0"/>
    <s v="DISTRICT5"/>
    <s v="[District 5]"/>
    <x v="38"/>
    <s v="Signs &amp; Lighting"/>
    <s v="Active"/>
    <s v=""/>
    <d v="2023-01-14T00:00:00"/>
    <s v="2023"/>
    <n v="1"/>
    <d v="2023-02-28T00:00:00"/>
    <d v="2023-04-29T00:00:00"/>
    <d v="2025-02-27T00:00:00"/>
    <n v="730"/>
    <s v="100% STATE"/>
    <s v="NFA - Open Ended"/>
    <s v="NFA"/>
    <n v="0"/>
    <n v="167729.57999999999"/>
    <n v="88083.58"/>
    <n v="356215.62"/>
    <n v="260022.19"/>
    <n v="260022.19"/>
    <n v="81076.990000000005"/>
    <n v="248806.57"/>
    <n v="169160.57"/>
    <n v="178945.2"/>
    <n v="0"/>
    <n v="0"/>
    <n v="0"/>
    <n v="0"/>
    <n v="96193.43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851"/>
    <s v="121466"/>
    <s v="DISTRICT 4- SCHEDULED &amp; EMERGENCY TREE TRIMMING, REMOVAL AND SIGHT DISTANCE CLEARING AT VARIOUS LOCATIONS"/>
    <s v="4"/>
    <s v="NFA MT, SC"/>
    <s v=" "/>
    <x v="1"/>
    <x v="0"/>
    <s v="DISTRICT4"/>
    <s v="[District 4]"/>
    <x v="41"/>
    <s v=""/>
    <s v="Active"/>
    <s v=""/>
    <d v="2023-02-18T00:00:00"/>
    <s v="2023"/>
    <n v="1"/>
    <d v="2023-04-25T00:00:00"/>
    <d v="2023-06-24T00:00:00"/>
    <d v="2025-04-24T00:00:00"/>
    <n v="730"/>
    <s v="100% STATE"/>
    <s v="NFA - Open Ended"/>
    <s v="NFA"/>
    <n v="0"/>
    <n v="389704.01"/>
    <n v="389704.01"/>
    <n v="790788.29"/>
    <n v="790788.29"/>
    <n v="790788.29"/>
    <n v="350295.99"/>
    <n v="740000"/>
    <n v="740000"/>
    <n v="440492.3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52"/>
    <s v="120459"/>
    <s v="DISTRICT 5- SCHEDULED AND EMERGENCY TREE TRIMMING, REMOVAL, AND SIGHT DISTANCE CLEARING AT VARIOUS LOCATIONS - AREA D "/>
    <s v="5"/>
    <s v="NFA MT, SC"/>
    <s v=" "/>
    <x v="1"/>
    <x v="0"/>
    <s v="DISTRICT5"/>
    <s v="[District 5]"/>
    <x v="41"/>
    <s v=""/>
    <s v="Active"/>
    <s v=""/>
    <d v="2022-10-08T00:00:00"/>
    <s v="2023"/>
    <n v="1"/>
    <d v="2022-11-29T00:00:00"/>
    <d v="2023-01-28T00:00:00"/>
    <d v="2024-11-28T00:00:00"/>
    <n v="730"/>
    <s v="100% STATE"/>
    <s v="NFA - Open Ended"/>
    <s v="NFA"/>
    <n v="0"/>
    <n v="477069.49"/>
    <n v="18073.7"/>
    <n v="674944.11"/>
    <n v="674944.11"/>
    <n v="674944.11"/>
    <n v="322930.51"/>
    <n v="800000"/>
    <n v="341004.21"/>
    <n v="352013.6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53"/>
    <s v="121632"/>
    <s v="DISTRICT 5- SCHEDULED AND EMERGENCY DRAINAGE REPAIRS AND IMPROVEMENTS AT VARIOUS LOCATIONS (INCLUDING MARTHA'S VINEYARD)"/>
    <s v="5"/>
    <s v="NFA MT, SC"/>
    <s v=" "/>
    <x v="1"/>
    <x v="0"/>
    <s v="DISTRICT5"/>
    <s v="[District 5]"/>
    <x v="23"/>
    <s v=""/>
    <s v="Active"/>
    <s v=""/>
    <d v="2023-03-18T00:00:00"/>
    <s v="2023"/>
    <n v="1"/>
    <d v="2023-05-02T00:00:00"/>
    <d v="2023-07-01T00:00:00"/>
    <d v="2025-05-01T00:00:00"/>
    <n v="730"/>
    <s v="100% STATE"/>
    <s v="NFA - Open Ended"/>
    <s v="NFA"/>
    <n v="0"/>
    <n v="796273.92"/>
    <n v="741484.94"/>
    <n v="1491124.03"/>
    <n v="1391124.03"/>
    <n v="1391124.03"/>
    <n v="430000"/>
    <n v="1226273.92"/>
    <n v="1171484.94"/>
    <n v="961124.03"/>
    <n v="0"/>
    <n v="0"/>
    <n v="0"/>
    <n v="0"/>
    <n v="10000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Design"/>
    <n v="612854"/>
    <s v=""/>
    <s v="DISTRICT 4- CRACK SEALING AT VARIOUS LOCATIONS"/>
    <s v="4"/>
    <s v=""/>
    <s v=" "/>
    <x v="0"/>
    <x v="0"/>
    <s v="DISTRICT4"/>
    <s v="[District 4]"/>
    <x v="37"/>
    <s v="Maintenance"/>
    <s v="Design"/>
    <s v="PRCApprove"/>
    <d v="2025-03-01T00:00:00"/>
    <s v="2025"/>
    <n v="0"/>
    <d v="2025-07-29T00:00:00"/>
    <d v="2025-09-27T00:00:00"/>
    <d v="2027-07-28T00:00:00"/>
    <n v="729"/>
    <s v="100% STATE"/>
    <s v="NFA - Open Ended"/>
    <s v="NFA"/>
    <n v="0"/>
    <n v="0"/>
    <n v="0"/>
    <n v="590000"/>
    <n v="0"/>
    <n v="590000"/>
    <n v="0"/>
    <n v="0"/>
    <n v="0"/>
    <n v="0"/>
    <n v="256521.73910000001"/>
    <n v="307826.087"/>
    <n v="25652.173900000002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Procurement"/>
    <n v="612855"/>
    <s v="125384"/>
    <s v="BEVERLY- SALEM- BRIDGE PRESERVATION, B-11-005=S-01-013 (307 &amp; 308), KERNWOOD AVENUE OVER THE DANVERS RIVER"/>
    <s v="4"/>
    <s v="NFA MT"/>
    <s v=" "/>
    <x v="1"/>
    <x v="0"/>
    <s v="BEVERLY - SALEM"/>
    <s v="Boston Region"/>
    <x v="14"/>
    <s v=""/>
    <s v="Advertised"/>
    <s v=""/>
    <d v="2024-03-02T00:00:00"/>
    <s v="2024"/>
    <n v="1"/>
    <d v="2024-05-10T00:00:00"/>
    <d v="2024-07-09T00:00:00"/>
    <d v="2025-10-26T00:00:00"/>
    <n v="534"/>
    <s v="100% STATE"/>
    <s v="NFA - Site Specific"/>
    <s v="NFA"/>
    <n v="0"/>
    <n v="0"/>
    <n v="0"/>
    <n v="7630051.5039999997"/>
    <n v="0"/>
    <n v="7630051.5039999997"/>
    <n v="0"/>
    <n v="0"/>
    <n v="0"/>
    <n v="5722538.6279999996"/>
    <n v="1907512.8759999999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Construction"/>
    <n v="612856"/>
    <s v="123257"/>
    <s v="DISTRICT 4- SCHEDULED &amp; EMERGENCY BRIDGE DECK AND JOINT REPAIRS AT VARIOUS LOCATIONS"/>
    <s v="4"/>
    <s v="NFA MT"/>
    <s v=" "/>
    <x v="1"/>
    <x v="0"/>
    <s v="DISTRICT4"/>
    <s v="[District 4]"/>
    <x v="36"/>
    <s v=""/>
    <s v="Active"/>
    <s v=""/>
    <d v="2023-07-22T00:00:00"/>
    <s v="2023"/>
    <n v="1"/>
    <d v="2023-09-26T00:00:00"/>
    <d v="2023-11-25T00:00:00"/>
    <d v="2025-09-25T00:00:00"/>
    <n v="730"/>
    <s v="100% STATE"/>
    <s v="NFA - Open Ended"/>
    <s v="NFA"/>
    <n v="0"/>
    <n v="351769.65"/>
    <n v="351769.65"/>
    <n v="2160809.35"/>
    <n v="2160809.35"/>
    <n v="2160809.35"/>
    <n v="1037634.59"/>
    <n v="1389404.24"/>
    <n v="1389404.24"/>
    <n v="1123174.76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857"/>
    <s v="121255"/>
    <s v="DISTRICT 4- SCHEDULED &amp; EMERGENCY CLEANING OF DRAINAGE STRUCTURES AND PIPES AT VARIOUS LOCATIONS"/>
    <s v="4"/>
    <s v="NFA MT, SC"/>
    <s v=" "/>
    <x v="1"/>
    <x v="0"/>
    <s v="DISTRICT4"/>
    <s v="[District 4]"/>
    <x v="40"/>
    <s v="Maintenance"/>
    <s v="Active"/>
    <s v=""/>
    <d v="2023-01-28T00:00:00"/>
    <s v="2023"/>
    <n v="1"/>
    <d v="2023-03-17T00:00:00"/>
    <d v="2023-05-16T00:00:00"/>
    <d v="2025-03-16T00:00:00"/>
    <n v="730"/>
    <s v="100% STATE"/>
    <s v="NFA - Open Ended"/>
    <s v="NFA"/>
    <n v="0"/>
    <n v="214202"/>
    <n v="214202"/>
    <n v="367948.55"/>
    <n v="341700.55"/>
    <n v="341700.55"/>
    <n v="91700.55"/>
    <n v="305902.55"/>
    <n v="305902.55"/>
    <n v="250000"/>
    <n v="0"/>
    <n v="0"/>
    <n v="0"/>
    <n v="0"/>
    <n v="26248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59"/>
    <s v="121494"/>
    <s v="DISTRICT 4- SCHEDULED &amp; EMERGENCY ROADWAY REPAIRS AT VARIOUS LOCATIONS"/>
    <s v="4"/>
    <s v="NFA MT, SC"/>
    <s v=" "/>
    <x v="1"/>
    <x v="0"/>
    <s v="DISTRICT4"/>
    <s v="[District 4]"/>
    <x v="29"/>
    <s v=""/>
    <s v="Active"/>
    <s v=""/>
    <d v="2023-02-25T00:00:00"/>
    <s v="2023"/>
    <n v="1"/>
    <d v="2023-04-18T00:00:00"/>
    <d v="2023-06-17T00:00:00"/>
    <d v="2025-04-17T00:00:00"/>
    <n v="730"/>
    <s v="100% STATE"/>
    <s v="NFA - Open Ended"/>
    <s v="NFA"/>
    <n v="0"/>
    <n v="3753764.83"/>
    <n v="3749784.73"/>
    <n v="1343890.68"/>
    <n v="1343890.68"/>
    <n v="1343890.68"/>
    <n v="993890.68"/>
    <n v="4747655.51"/>
    <n v="4743675.41"/>
    <n v="35000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60"/>
    <s v="121794"/>
    <s v="DISTRICT 4- VEGETATION MANAGEMENT (MECHANICAL) AND MOWING AT VARIOUS LOCATIONS"/>
    <s v="4"/>
    <s v="NFA MT, SC"/>
    <s v=" "/>
    <x v="1"/>
    <x v="0"/>
    <s v="DISTRICT4"/>
    <s v="[District 4]"/>
    <x v="43"/>
    <s v="Maintenance"/>
    <s v="Active"/>
    <s v=""/>
    <d v="2023-04-08T00:00:00"/>
    <s v="2023"/>
    <n v="1"/>
    <d v="2023-05-19T00:00:00"/>
    <d v="2023-07-18T00:00:00"/>
    <d v="2025-05-18T00:00:00"/>
    <n v="730"/>
    <s v="100% STATE"/>
    <s v="NFA - Open Ended"/>
    <s v="NFA"/>
    <n v="0"/>
    <n v="678036.16"/>
    <n v="678036.16"/>
    <n v="70564.320000000007"/>
    <n v="70564.320000000007"/>
    <n v="76128.639999999999"/>
    <n v="5564.32"/>
    <n v="683600.48"/>
    <n v="683600.48"/>
    <n v="70564.320000000007"/>
    <n v="0"/>
    <n v="0"/>
    <n v="0"/>
    <n v="0"/>
    <n v="-5564.32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2862"/>
    <s v="120642"/>
    <s v="DISTRICT 4- SCHEDULED AND EMERGENCY FABRICATION AND INSTALLATION OF OVERHEAD AND GROUND MOUNTED GUIDE SIGNS AT VARIOUS LOCATIONS"/>
    <s v="4"/>
    <s v="NFA MT"/>
    <s v=" "/>
    <x v="1"/>
    <x v="0"/>
    <s v="DISTRICT4"/>
    <s v="[District 4]"/>
    <x v="19"/>
    <s v="Signs &amp; Lighting"/>
    <s v="Active"/>
    <s v=""/>
    <d v="2022-10-29T00:00:00"/>
    <s v="2023"/>
    <n v="1"/>
    <d v="2022-12-21T00:00:00"/>
    <d v="2023-02-19T00:00:00"/>
    <d v="2024-12-20T00:00:00"/>
    <n v="730"/>
    <s v="100% STATE"/>
    <s v="NFA - Open Ended"/>
    <s v="NFA"/>
    <n v="0"/>
    <n v="283506.19"/>
    <n v="190392.07"/>
    <n v="289886.43"/>
    <n v="243000"/>
    <n v="243000"/>
    <n v="145000"/>
    <n v="428506.19"/>
    <n v="335392.07"/>
    <n v="98000"/>
    <n v="0"/>
    <n v="0"/>
    <n v="0"/>
    <n v="0"/>
    <n v="46886.43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863"/>
    <s v="120986"/>
    <s v="DISTRICT 4- SCHEDULED AND EMERGENCY REPAIRS TO IMPACT ATTENUATORS AT VARIOUS LOCATIONS"/>
    <s v="4"/>
    <s v="NFA MT, SC"/>
    <s v=" "/>
    <x v="1"/>
    <x v="0"/>
    <s v="DISTRICT4"/>
    <s v="[District 4]"/>
    <x v="39"/>
    <s v="Intersection &amp; Safety"/>
    <s v="Active"/>
    <s v=""/>
    <d v="2022-12-17T00:00:00"/>
    <s v="2023"/>
    <n v="1"/>
    <d v="2023-02-16T00:00:00"/>
    <d v="2023-04-17T00:00:00"/>
    <d v="2025-05-31T00:00:00"/>
    <n v="835"/>
    <s v="100% STATE"/>
    <s v="NFA - Open Ended"/>
    <s v="NFA"/>
    <n v="0"/>
    <n v="39535.51"/>
    <n v="39535.51"/>
    <n v="196764.49"/>
    <n v="150000"/>
    <n v="150000"/>
    <n v="90000"/>
    <n v="129535.51"/>
    <n v="129535.51000000001"/>
    <n v="60000"/>
    <n v="0"/>
    <n v="0"/>
    <n v="0"/>
    <n v="0"/>
    <n v="46764.49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2866"/>
    <s v="121392"/>
    <s v="DISTRICT 4- BRIDGE WASHING AND CLEANING AT VARIOUS LOCATIONS"/>
    <s v="4"/>
    <s v="NFA MT"/>
    <s v=" "/>
    <x v="1"/>
    <x v="0"/>
    <s v="DISTRICT4"/>
    <s v="[District 4]"/>
    <x v="24"/>
    <s v="Bridge Painting"/>
    <s v="Active"/>
    <s v=""/>
    <d v="2023-02-11T00:00:00"/>
    <s v="2023"/>
    <n v="1"/>
    <d v="2023-03-31T00:00:00"/>
    <d v="2023-05-30T00:00:00"/>
    <d v="2025-03-30T00:00:00"/>
    <n v="730"/>
    <s v="100% STATE"/>
    <s v="NFA - Open Ended"/>
    <s v="NFA"/>
    <n v="0"/>
    <n v="399863.52"/>
    <n v="341253.52"/>
    <n v="655611.48"/>
    <n v="655611.48"/>
    <n v="655611.48"/>
    <n v="240136.48"/>
    <n v="640000"/>
    <n v="581390"/>
    <n v="415475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867"/>
    <s v="121390"/>
    <s v="DISTRICT 4- DEPLOYMENT OF TEMPORARY TRAFFIC CONTROL AT VARIOUS LOCATIONS"/>
    <s v="4"/>
    <s v="NFA MT"/>
    <s v=" "/>
    <x v="1"/>
    <x v="0"/>
    <s v="DISTRICT4"/>
    <s v="[District 4]"/>
    <x v="30"/>
    <s v=""/>
    <s v="Active"/>
    <s v=""/>
    <d v="2023-02-11T00:00:00"/>
    <s v="2023"/>
    <n v="1"/>
    <d v="2023-03-27T00:00:00"/>
    <d v="2023-05-26T00:00:00"/>
    <d v="2025-03-26T00:00:00"/>
    <n v="730"/>
    <s v="100% STATE"/>
    <s v="NFA - Open Ended"/>
    <s v="NFA"/>
    <n v="0"/>
    <n v="554036"/>
    <n v="379338"/>
    <n v="1003231"/>
    <n v="817267"/>
    <n v="817267"/>
    <n v="290000"/>
    <n v="844036"/>
    <n v="669338"/>
    <n v="527267"/>
    <n v="0"/>
    <n v="0"/>
    <n v="0"/>
    <n v="0"/>
    <n v="18596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868"/>
    <s v="122450"/>
    <s v="DISTRICT 4- SCHEDULED &amp; EMERGENCY SUBSTRUCTURE REPAIRS AT VARIOUS LOCATIONS"/>
    <s v="4"/>
    <s v="NFA MT"/>
    <s v=" "/>
    <x v="1"/>
    <x v="0"/>
    <s v="DISTRICT4"/>
    <s v="[District 4]"/>
    <x v="30"/>
    <s v=""/>
    <s v="Active"/>
    <s v=""/>
    <d v="2023-06-10T00:00:00"/>
    <s v="2023"/>
    <n v="1"/>
    <d v="2023-08-08T00:00:00"/>
    <d v="2023-10-07T00:00:00"/>
    <d v="2025-08-07T00:00:00"/>
    <n v="730"/>
    <s v="100% STATE"/>
    <s v="NFA - Open Ended"/>
    <s v="NFA"/>
    <n v="0"/>
    <n v="277491.32"/>
    <n v="277491.32"/>
    <n v="2969908.68"/>
    <n v="2882400"/>
    <n v="2882400"/>
    <n v="1000000"/>
    <n v="1277491.32"/>
    <n v="1277491.32"/>
    <n v="1625000"/>
    <n v="257400"/>
    <n v="0"/>
    <n v="0"/>
    <n v="0"/>
    <n v="87508.68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869"/>
    <s v="123258"/>
    <s v="DISTRICT 4- SCHEDULED &amp; EMERGENCY BRIDGE STRUCTURAL REPAIRS (INCLUDING PAINTING) AT VARIOUS LOCATIONS"/>
    <s v="4"/>
    <s v="NFA MT"/>
    <s v=" "/>
    <x v="1"/>
    <x v="0"/>
    <s v="DISTRICT4"/>
    <s v="[District 4]"/>
    <x v="30"/>
    <s v=""/>
    <s v="Active"/>
    <s v=""/>
    <d v="2023-07-22T00:00:00"/>
    <s v="2023"/>
    <n v="1"/>
    <d v="2023-09-26T00:00:00"/>
    <d v="2023-11-25T00:00:00"/>
    <d v="2025-09-25T00:00:00"/>
    <n v="730"/>
    <s v="ABP - 100% STATE"/>
    <s v="NFA - Accelerated Bridge Program"/>
    <s v="NFA"/>
    <n v="0"/>
    <n v="217755.82"/>
    <n v="217755.82"/>
    <n v="2082244.18"/>
    <n v="775116.6838"/>
    <n v="1036542.183"/>
    <n v="775116.6838"/>
    <n v="992872.50379999995"/>
    <n v="992872.50380000006"/>
    <n v="0"/>
    <n v="261425.49919999999"/>
    <n v="0"/>
    <n v="0"/>
    <n v="0"/>
    <n v="1045701.997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869"/>
    <s v="123258"/>
    <s v="DISTRICT 4- SCHEDULED &amp; EMERGENCY BRIDGE STRUCTURAL REPAIRS (INCLUDING PAINTING) AT VARIOUS LOCATIONS"/>
    <s v="4"/>
    <s v="NFA MT"/>
    <s v=" "/>
    <x v="1"/>
    <x v="0"/>
    <s v="DISTRICT4"/>
    <s v="[District 4]"/>
    <x v="30"/>
    <s v=""/>
    <s v="Active"/>
    <s v=""/>
    <d v="2023-07-22T00:00:00"/>
    <s v="2023"/>
    <n v="1"/>
    <d v="2023-09-26T00:00:00"/>
    <d v="2023-11-25T00:00:00"/>
    <d v="2025-09-25T00:00:00"/>
    <n v="730"/>
    <s v="100% STATE"/>
    <s v="NFA - Open Ended"/>
    <s v="NFA"/>
    <n v="0"/>
    <n v="121232.61"/>
    <n v="121232.61"/>
    <n v="2748492.39"/>
    <n v="1879574.2962"/>
    <n v="2748492.39"/>
    <n v="1879574.2962"/>
    <n v="2000806.9062000001"/>
    <n v="2000806.9062000001"/>
    <n v="469193.09379999997"/>
    <n v="399725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2873"/>
    <s v="121571"/>
    <s v="DISTRICT 3- SCHEDULED AND EMERGENCY SUBSTRUCTURE AND STRUCTURAL REPAIRS AT VARIOUS LOCATIONS"/>
    <s v="3"/>
    <s v="NFA MT"/>
    <s v=" "/>
    <x v="1"/>
    <x v="0"/>
    <s v="DISTRICT3"/>
    <s v="[District 3]"/>
    <x v="30"/>
    <s v=""/>
    <s v="Active"/>
    <s v=""/>
    <d v="2023-03-11T00:00:00"/>
    <s v="2023"/>
    <n v="1"/>
    <d v="2023-04-25T00:00:00"/>
    <d v="2023-06-24T00:00:00"/>
    <d v="2025-04-24T00:00:00"/>
    <n v="730"/>
    <s v="100% STATE"/>
    <s v="NFA - Open Ended"/>
    <s v="NFA"/>
    <n v="0"/>
    <n v="832592.24"/>
    <n v="832592.24"/>
    <n v="2016917.76"/>
    <n v="1900000"/>
    <n v="1900000"/>
    <n v="700000"/>
    <n v="1532592.24"/>
    <n v="1532592.24"/>
    <n v="1200000"/>
    <n v="0"/>
    <n v="0"/>
    <n v="0"/>
    <n v="0"/>
    <n v="116917.7599999999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2874"/>
    <s v=""/>
    <s v="SHREWSBURY- WORCESTER- BRIDGE PRESERVATION, S-14-021=W-44-115 (1RA &amp; 1RB), I-290 (EB AND WB) OVER COMBINATION OF LAKE QUINSIGMOND AND LAKE AVENUE NORTH"/>
    <s v="3"/>
    <s v="BR PRES, STIP"/>
    <s v=" "/>
    <x v="0"/>
    <x v="0"/>
    <s v="SHREWSBURY - WORCESTER"/>
    <s v="Central Mass"/>
    <x v="14"/>
    <s v=""/>
    <s v="Design"/>
    <s v="PRCApprove"/>
    <d v="2024-09-30T00:00:00"/>
    <s v="2024"/>
    <n v="0"/>
    <d v="2025-02-27T00:00:00"/>
    <d v="2025-04-28T00:00:00"/>
    <d v="2027-02-26T00:00:00"/>
    <n v="729"/>
    <s v="100% STATE"/>
    <s v="NFA - Site Specific"/>
    <s v="NFA"/>
    <n v="0"/>
    <n v="0"/>
    <n v="0"/>
    <n v="21600"/>
    <n v="0"/>
    <n v="21600"/>
    <n v="0"/>
    <n v="0"/>
    <n v="0"/>
    <n v="2817.3912999999998"/>
    <n v="11269.565199999999"/>
    <n v="7513.0434999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12874"/>
    <s v=""/>
    <s v="SHREWSBURY- WORCESTER- BRIDGE PRESERVATION, S-14-021=W-44-115 (1RA &amp; 1RB), I-290 (EB AND WB) OVER COMBINATION OF LAKE QUINSIGMOND AND LAKE AVENUE NORTH"/>
    <s v="3"/>
    <s v="BR PRES, STIP"/>
    <s v=" "/>
    <x v="0"/>
    <x v="0"/>
    <s v="SHREWSBURY - WORCESTER"/>
    <s v="Central Mass"/>
    <x v="14"/>
    <s v=""/>
    <s v="Design"/>
    <s v="PRCApprove"/>
    <d v="2024-09-30T00:00:00"/>
    <s v="2024"/>
    <n v="0"/>
    <d v="2025-02-27T00:00:00"/>
    <d v="2025-04-28T00:00:00"/>
    <d v="2027-02-26T00:00:00"/>
    <n v="729"/>
    <s v="FEDERAL AID"/>
    <s v="FA - Hwy Infrast. Prgm (HIPBR) - Bridge"/>
    <s v="HIP"/>
    <n v="0.8"/>
    <n v="0"/>
    <n v="0"/>
    <n v="23853400"/>
    <n v="0"/>
    <n v="23853400"/>
    <n v="0"/>
    <n v="0"/>
    <n v="0"/>
    <n v="3111313.0435000001"/>
    <n v="12445252.173900001"/>
    <n v="8296834.7825999996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Construction"/>
    <n v="612875"/>
    <s v="121696"/>
    <s v="DISTRICT 3- SCHEDULED AND EMERGENCY BRIDGE DECK AND JOINT REPAIRS AT VARIOUS LOCATIONS"/>
    <s v="3"/>
    <s v="NFA MT"/>
    <s v=" "/>
    <x v="1"/>
    <x v="0"/>
    <s v="DISTRICT3"/>
    <s v="[District 3]"/>
    <x v="30"/>
    <s v=""/>
    <s v="Active"/>
    <s v=""/>
    <d v="2023-03-25T00:00:00"/>
    <s v="2023"/>
    <n v="1"/>
    <d v="2023-05-09T00:00:00"/>
    <d v="2023-07-08T00:00:00"/>
    <d v="2025-05-08T00:00:00"/>
    <n v="730"/>
    <s v="100% STATE"/>
    <s v="NFA - Open Ended"/>
    <s v="NFA"/>
    <n v="0"/>
    <n v="130291.08"/>
    <n v="130291.08"/>
    <n v="1752508.92"/>
    <n v="575000"/>
    <n v="1752508.92"/>
    <n v="575000"/>
    <n v="705291.08"/>
    <n v="705291.08"/>
    <n v="1177508.92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2878"/>
    <s v="120571"/>
    <s v="FRAMINGHAM- BRIDGE PRESERVATION, F-07-050, STATE ROUTE 9 OVER I-90"/>
    <s v="3"/>
    <s v="WT"/>
    <s v=" "/>
    <x v="0"/>
    <x v="0"/>
    <s v="FRAMINGHAM"/>
    <s v="Boston Region"/>
    <x v="14"/>
    <s v=""/>
    <s v="Active"/>
    <s v=""/>
    <d v="2022-10-22T00:00:00"/>
    <s v="2023"/>
    <n v="1"/>
    <d v="2022-12-12T00:00:00"/>
    <d v="2023-02-10T00:00:00"/>
    <d v="2025-08-03T00:00:00"/>
    <n v="965"/>
    <s v="TURNPIKE WT"/>
    <s v="Tolls - Western Turnpike (WT) - Site Specific"/>
    <s v="NFA"/>
    <n v="0"/>
    <n v="829525.67"/>
    <n v="386581.47"/>
    <n v="4296156.33"/>
    <n v="4250000"/>
    <n v="4250000"/>
    <n v="1150000"/>
    <n v="1979525.67"/>
    <n v="1536581.47"/>
    <n v="2600000"/>
    <n v="500000"/>
    <n v="0"/>
    <n v="0"/>
    <n v="0"/>
    <n v="46156.33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Design"/>
    <n v="612882"/>
    <s v=""/>
    <s v="FALL RIVER- SOMERSET- FENDER SYSTEM REPAIRS, F-02-058=S-16-008, I-195 OVER THE TAUNTON RIVER (BRAGA BRIDGE)"/>
    <s v="5"/>
    <s v=""/>
    <s v=" "/>
    <x v="0"/>
    <x v="0"/>
    <s v="FALL RIVER - SOMERSET"/>
    <s v="Southeastern Mass"/>
    <x v="30"/>
    <s v=""/>
    <s v="Design"/>
    <s v="75C"/>
    <d v="2024-10-05T00:00:00"/>
    <s v="2025"/>
    <n v="0"/>
    <d v="2025-03-04T00:00:00"/>
    <d v="2025-05-03T00:00:00"/>
    <d v="2027-03-04T00:00:00"/>
    <n v="730"/>
    <s v="100% STATE"/>
    <s v="NFA - Open Ended"/>
    <s v="NFA"/>
    <n v="0"/>
    <n v="0"/>
    <n v="0"/>
    <n v="6534000"/>
    <n v="0"/>
    <n v="6534000"/>
    <n v="0"/>
    <n v="0"/>
    <n v="0"/>
    <n v="568173.91299999994"/>
    <n v="3409043.4783000001"/>
    <n v="2556782.6087000002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1"/>
  </r>
  <r>
    <s v="Design"/>
    <n v="612883"/>
    <s v=""/>
    <s v="HARVARD- LANCASTER- BRIDGE REPLACEMENT, H-09-019=L-02-020, JACKSON ROAD OVER NASHUA RIVER"/>
    <s v="3"/>
    <s v="STIP"/>
    <s v=" "/>
    <x v="0"/>
    <x v="0"/>
    <s v="HARVARD - LANCASTER"/>
    <s v="Montachusett"/>
    <x v="1"/>
    <s v="Bridge Repair &amp; Replacement"/>
    <s v="Design"/>
    <s v="PRCApprove"/>
    <d v="2026-02-07T00:00:00"/>
    <s v="2026"/>
    <n v="0"/>
    <d v="2026-07-07T00:00:00"/>
    <d v="2026-09-05T00:00:00"/>
    <d v="2028-07-05T00:00:00"/>
    <n v="729"/>
    <s v="100% STATE"/>
    <s v="NFA - Site Specific"/>
    <s v="NFA"/>
    <n v="0"/>
    <n v="0"/>
    <n v="0"/>
    <n v="60000"/>
    <n v="0"/>
    <n v="60000"/>
    <n v="0"/>
    <n v="0"/>
    <n v="0"/>
    <n v="0"/>
    <n v="0"/>
    <n v="26086.9565"/>
    <n v="31304.3478"/>
    <n v="2608.6957000000002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1"/>
  </r>
  <r>
    <s v="Design"/>
    <n v="612883"/>
    <s v=""/>
    <s v="HARVARD- LANCASTER- BRIDGE REPLACEMENT, H-09-019=L-02-020, JACKSON ROAD OVER NASHUA RIVER"/>
    <s v="3"/>
    <s v="STIP"/>
    <s v=" "/>
    <x v="0"/>
    <x v="0"/>
    <s v="HARVARD - LANCASTER"/>
    <s v="Montachusett"/>
    <x v="1"/>
    <s v="Bridge Repair &amp; Replacement"/>
    <s v="Design"/>
    <s v="PRCApprove"/>
    <d v="2026-02-07T00:00:00"/>
    <s v="2026"/>
    <n v="0"/>
    <d v="2026-07-07T00:00:00"/>
    <d v="2026-09-05T00:00:00"/>
    <d v="2028-07-05T00:00:00"/>
    <n v="729"/>
    <s v="FEDERAL AID"/>
    <s v="FA - Surface Trans. Block Grant (STBG) - Off System Bridge"/>
    <s v="STBG"/>
    <n v="0.8"/>
    <n v="0"/>
    <n v="0"/>
    <n v="10780167.359999999"/>
    <n v="0"/>
    <n v="10780167.359999999"/>
    <n v="0"/>
    <n v="0"/>
    <n v="0"/>
    <n v="0"/>
    <n v="0"/>
    <n v="4687029.2869999995"/>
    <n v="5624435.1442999998"/>
    <n v="468702.9286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0"/>
    <x v="0"/>
  </r>
  <r>
    <s v="Design"/>
    <n v="612884"/>
    <s v=""/>
    <s v="CHELSEA- IMPROVEMENTS AT MARY C. BURKE ELEMENTARY (SRTS)"/>
    <s v="6"/>
    <s v="STIP"/>
    <s v=" "/>
    <x v="0"/>
    <x v="0"/>
    <s v="CHELSEA"/>
    <s v="Boston Region"/>
    <x v="8"/>
    <s v=""/>
    <s v="Design"/>
    <s v="PRCApprove"/>
    <d v="2026-03-28T00:00:00"/>
    <s v="2026"/>
    <n v="0"/>
    <d v="2026-08-25T00:00:00"/>
    <d v="2026-10-24T00:00:00"/>
    <d v="2027-08-24T00:00:00"/>
    <n v="364"/>
    <s v="FEDERAL AID"/>
    <s v="FA - Trans. Alternative Prgm (TAP)"/>
    <s v="TAP"/>
    <n v="0.8"/>
    <n v="0"/>
    <n v="0"/>
    <n v="1274162.56"/>
    <n v="0"/>
    <n v="1274162.56"/>
    <n v="0"/>
    <n v="0"/>
    <n v="0"/>
    <n v="0"/>
    <n v="0"/>
    <n v="1042496.64"/>
    <n v="231665.92000000001"/>
    <n v="0"/>
    <n v="0"/>
    <n v="0"/>
    <n v="0"/>
    <s v="    "/>
    <s v="    "/>
    <s v="Yes"/>
    <s v=""/>
    <s v="MassDOT"/>
    <s v="HWY"/>
    <n v="1"/>
    <s v="No"/>
    <s v="Highway | Safe Routes to School"/>
    <s v="2 | Modernization"/>
    <s v="T146"/>
    <d v="2024-03-04T06:31:47"/>
    <x v="1"/>
    <x v="0"/>
  </r>
  <r>
    <s v="Design"/>
    <n v="612889"/>
    <s v=""/>
    <s v="SHARON- COTTAGE STREET SCHOOL IMPROVEMENTS (SRTS)"/>
    <s v="5"/>
    <s v="STIP"/>
    <s v=" "/>
    <x v="0"/>
    <x v="0"/>
    <s v="SHARON"/>
    <s v="Boston Region"/>
    <x v="8"/>
    <s v=""/>
    <s v="Design"/>
    <s v="PRCApprove"/>
    <d v="2026-03-07T00:00:00"/>
    <s v="2026"/>
    <n v="0"/>
    <d v="2026-08-04T00:00:00"/>
    <d v="2026-10-03T00:00:00"/>
    <d v="2027-08-03T00:00:00"/>
    <n v="364"/>
    <s v="100% STATE"/>
    <s v="NFA - Site Specific"/>
    <s v="NFA"/>
    <n v="0"/>
    <n v="0"/>
    <n v="0"/>
    <n v="10500"/>
    <n v="0"/>
    <n v="10500"/>
    <n v="0"/>
    <n v="0"/>
    <n v="0"/>
    <n v="0"/>
    <n v="0"/>
    <n v="8590.9091000000008"/>
    <n v="1909.0908999999999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"/>
    <x v="1"/>
  </r>
  <r>
    <s v="Design"/>
    <n v="612889"/>
    <s v=""/>
    <s v="SHARON- COTTAGE STREET SCHOOL IMPROVEMENTS (SRTS)"/>
    <s v="5"/>
    <s v="STIP"/>
    <s v=" "/>
    <x v="0"/>
    <x v="0"/>
    <s v="SHARON"/>
    <s v="Boston Region"/>
    <x v="8"/>
    <s v=""/>
    <s v="Design"/>
    <s v="PRCApprove"/>
    <d v="2026-03-07T00:00:00"/>
    <s v="2026"/>
    <n v="0"/>
    <d v="2026-08-04T00:00:00"/>
    <d v="2026-10-03T00:00:00"/>
    <d v="2027-08-03T00:00:00"/>
    <n v="364"/>
    <s v="FEDERAL AID"/>
    <s v="FA - Trans. Alternative Prgm (TAP)"/>
    <s v="TAP"/>
    <n v="0.8"/>
    <n v="0"/>
    <n v="0"/>
    <n v="3580056.62"/>
    <n v="0"/>
    <n v="3580056.62"/>
    <n v="0"/>
    <n v="0"/>
    <n v="0"/>
    <n v="0"/>
    <n v="0"/>
    <n v="2929137.2344999998"/>
    <n v="650919.38549999997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4-03-04T06:31:47"/>
    <x v="1"/>
    <x v="0"/>
  </r>
  <r>
    <s v="Design"/>
    <n v="612890"/>
    <s v=""/>
    <s v="GROVELAND- IMPROVEMENTS AT DR. ELMER S. BAGNALL ELEMENTARY SCHOOL (SRTS)"/>
    <s v="4"/>
    <s v="STIP"/>
    <s v=" "/>
    <x v="0"/>
    <x v="0"/>
    <s v="GROVELAND"/>
    <s v="Merrimack Valley"/>
    <x v="8"/>
    <s v=""/>
    <s v="Design"/>
    <s v="PRCApprove"/>
    <d v="2026-02-28T00:00:00"/>
    <s v="2026"/>
    <n v="0"/>
    <d v="2026-07-28T00:00:00"/>
    <d v="2026-09-26T00:00:00"/>
    <d v="2027-07-27T00:00:00"/>
    <n v="364"/>
    <s v="FEDERAL AID"/>
    <s v="FA - Trans. Alternative Prgm (TAP)"/>
    <s v="TAP"/>
    <n v="0.8"/>
    <n v="0"/>
    <n v="0"/>
    <n v="1476791.36"/>
    <n v="0"/>
    <n v="1476791.36"/>
    <n v="0"/>
    <n v="0"/>
    <n v="0"/>
    <n v="0"/>
    <n v="0"/>
    <n v="1342537.6"/>
    <n v="134253.76000000001"/>
    <n v="0"/>
    <n v="0"/>
    <n v="0"/>
    <n v="0"/>
    <s v="    "/>
    <s v="    "/>
    <s v="Yes"/>
    <s v=""/>
    <s v="MassDOT"/>
    <s v="HWY"/>
    <n v="1"/>
    <s v="No"/>
    <s v="Highway | Safe Routes to School"/>
    <s v="2 | Modernization"/>
    <s v="T146"/>
    <d v="2024-03-04T06:31:47"/>
    <x v="6"/>
    <x v="0"/>
  </r>
  <r>
    <s v="Design"/>
    <n v="612893"/>
    <s v=""/>
    <s v="STURBRIDGE- IMPROVEMENTS AT BURGESS ELEMENTARY SCHOOL (SRTS)"/>
    <s v="3"/>
    <s v="STIP"/>
    <s v=" "/>
    <x v="0"/>
    <x v="0"/>
    <s v="STURBRIDGE"/>
    <s v="Central Mass"/>
    <x v="8"/>
    <s v=""/>
    <s v="Design"/>
    <s v="PRCApprove"/>
    <d v="2026-02-14T00:00:00"/>
    <s v="2026"/>
    <n v="0"/>
    <d v="2026-07-14T00:00:00"/>
    <d v="2026-09-12T00:00:00"/>
    <d v="2027-07-13T00:00:00"/>
    <n v="364"/>
    <s v="FEDERAL AID"/>
    <s v="FA - Trans. Alternative Prgm (TAP)"/>
    <s v="TAP"/>
    <n v="0.8"/>
    <n v="0"/>
    <n v="0"/>
    <n v="957000"/>
    <n v="0"/>
    <n v="957000"/>
    <n v="0"/>
    <n v="0"/>
    <n v="0"/>
    <n v="0"/>
    <n v="0"/>
    <n v="870000"/>
    <n v="87000"/>
    <n v="0"/>
    <n v="0"/>
    <n v="0"/>
    <n v="0"/>
    <s v="    "/>
    <s v="    "/>
    <s v="Yes"/>
    <s v=""/>
    <s v="MassDOT"/>
    <s v="HWY"/>
    <n v="1"/>
    <s v="No"/>
    <s v="Highway | Safe Routes to School"/>
    <s v="2 | Modernization"/>
    <s v="T146"/>
    <d v="2024-03-04T06:31:47"/>
    <x v="7"/>
    <x v="0"/>
  </r>
  <r>
    <s v="Design"/>
    <n v="612894"/>
    <s v=""/>
    <s v="FRAMINGHAM- IMPROVEMENTS AT HARMONY GROVE ELEMENTARY SCHOOL (SRTS)"/>
    <s v="3"/>
    <s v="STIP"/>
    <s v=" "/>
    <x v="0"/>
    <x v="0"/>
    <s v="FRAMINGHAM"/>
    <s v="Boston Region"/>
    <x v="8"/>
    <s v=""/>
    <s v="Design"/>
    <s v="PRCApprove"/>
    <d v="2026-02-07T00:00:00"/>
    <s v="2026"/>
    <n v="0"/>
    <d v="2026-07-07T00:00:00"/>
    <d v="2026-09-05T00:00:00"/>
    <d v="2027-07-06T00:00:00"/>
    <n v="364"/>
    <s v="FEDERAL AID"/>
    <s v="FA - Trans. Alternative Prgm (TAP)"/>
    <s v="TAP"/>
    <n v="0.8"/>
    <n v="0"/>
    <n v="0"/>
    <n v="1079138.72"/>
    <n v="0"/>
    <n v="1079138.72"/>
    <n v="0"/>
    <n v="0"/>
    <n v="0"/>
    <n v="0"/>
    <n v="0"/>
    <n v="981035.2"/>
    <n v="98103.52"/>
    <n v="0"/>
    <n v="0"/>
    <n v="0"/>
    <n v="0"/>
    <s v="    "/>
    <s v="    "/>
    <s v="Yes"/>
    <s v=""/>
    <s v="MassDOT"/>
    <s v="HWY"/>
    <n v="1"/>
    <s v="No"/>
    <s v="Highway | Safe Routes to School"/>
    <s v="2 | Modernization"/>
    <s v="T146"/>
    <d v="2024-03-04T06:31:47"/>
    <x v="1"/>
    <x v="0"/>
  </r>
  <r>
    <s v="Design"/>
    <n v="612895"/>
    <s v=""/>
    <s v="FITCHBURG- IMPROVEMENTS AT MEMORIAL MIDDLE SCHOOL (SRTS) "/>
    <s v="3"/>
    <s v="STIP"/>
    <s v=" "/>
    <x v="0"/>
    <x v="0"/>
    <s v="FITCHBURG"/>
    <s v="Montachusett"/>
    <x v="8"/>
    <s v=""/>
    <s v="Design"/>
    <s v="PRCApprove"/>
    <d v="2026-02-21T00:00:00"/>
    <s v="2026"/>
    <n v="0"/>
    <d v="2026-07-21T00:00:00"/>
    <d v="2026-09-19T00:00:00"/>
    <d v="2027-07-20T00:00:00"/>
    <n v="364"/>
    <s v="FEDERAL AID"/>
    <s v="FA - Trans. Alternative Prgm (TAP)"/>
    <s v="TAP"/>
    <n v="0.8"/>
    <n v="0"/>
    <n v="0"/>
    <n v="2202806.65"/>
    <n v="0"/>
    <n v="2202806.65"/>
    <n v="0"/>
    <n v="0"/>
    <n v="0"/>
    <n v="0"/>
    <n v="0"/>
    <n v="2002551.5"/>
    <n v="200255.15"/>
    <n v="0"/>
    <n v="0"/>
    <n v="0"/>
    <n v="0"/>
    <s v="    "/>
    <s v="    "/>
    <s v="Yes"/>
    <s v=""/>
    <s v="MassDOT"/>
    <s v="HWY"/>
    <n v="1"/>
    <s v="No"/>
    <s v="Highway | Safe Routes to School"/>
    <s v="2 | Modernization"/>
    <s v="T146"/>
    <d v="2024-03-04T06:31:47"/>
    <x v="10"/>
    <x v="0"/>
  </r>
  <r>
    <s v="Design"/>
    <n v="612900"/>
    <s v=""/>
    <s v="ATTLEBORO- PIER REPLACEMENT AT BRIDGE A-16-040 (3KU), P&amp;W RAILROAD OVER I-95"/>
    <s v="5"/>
    <s v=""/>
    <s v=" "/>
    <x v="0"/>
    <x v="0"/>
    <s v="ATTLEBORO"/>
    <s v="Southeastern Mass"/>
    <x v="14"/>
    <s v=""/>
    <s v="Design"/>
    <s v="PRCApprove"/>
    <d v="2025-04-05T00:00:00"/>
    <s v="2025"/>
    <n v="0"/>
    <d v="2025-09-02T00:00:00"/>
    <d v="2025-11-01T00:00:00"/>
    <d v="2027-09-01T00:00:00"/>
    <n v="729"/>
    <s v="100% STATE"/>
    <s v="NFA - Open Ended"/>
    <s v="NFA"/>
    <n v="0"/>
    <n v="0"/>
    <n v="0"/>
    <n v="1450000"/>
    <n v="0"/>
    <n v="1450000"/>
    <n v="0"/>
    <n v="0"/>
    <n v="0"/>
    <n v="0"/>
    <n v="504347.82610000001"/>
    <n v="756521.73910000001"/>
    <n v="189130.43479999999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4-03-04T06:31:47"/>
    <x v="2"/>
    <x v="1"/>
  </r>
  <r>
    <s v="Construction"/>
    <n v="612921"/>
    <s v="123402"/>
    <s v="FRAMINGHAM- BRIDGE PRESERVATION, F-07-051, I-90 EXIT 111 (RAMP) OVER ROUTE 9"/>
    <s v="3"/>
    <s v="WT"/>
    <s v=" "/>
    <x v="0"/>
    <x v="0"/>
    <s v="FRAMINGHAM"/>
    <s v="Boston Region"/>
    <x v="14"/>
    <s v=""/>
    <s v="Active"/>
    <s v=""/>
    <d v="2023-07-29T00:00:00"/>
    <s v="2023"/>
    <n v="1"/>
    <d v="2023-10-03T00:00:00"/>
    <d v="2023-12-02T00:00:00"/>
    <d v="2025-07-14T00:00:00"/>
    <n v="650"/>
    <s v="TURNPIKE WT"/>
    <s v="Tolls - Western Turnpike (WT) - Site Specific"/>
    <s v="NFA"/>
    <n v="0"/>
    <n v="326876.55"/>
    <n v="326876.55"/>
    <n v="4898033.6500000004"/>
    <n v="4100000"/>
    <n v="4100000"/>
    <n v="1100000"/>
    <n v="1426876.55"/>
    <n v="1426876.55"/>
    <n v="2800000"/>
    <n v="200000"/>
    <n v="0"/>
    <n v="0"/>
    <n v="0"/>
    <n v="798033.65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Design"/>
    <n v="612977"/>
    <s v=""/>
    <s v="CHELMSFORD- VINAL SQUARE SAFETY IMPROVEMENTS"/>
    <s v="4"/>
    <s v="STIP"/>
    <s v=" "/>
    <x v="0"/>
    <x v="0"/>
    <s v="CHELMSFORD"/>
    <s v="Northern Middlesex"/>
    <x v="4"/>
    <s v="Roadway Reconstruction"/>
    <s v="Design"/>
    <s v="PRCApprove"/>
    <d v="2028-05-27T00:00:00"/>
    <s v="2028"/>
    <n v="0"/>
    <d v="2028-10-24T00:00:00"/>
    <d v="2028-12-23T00:00:00"/>
    <d v="2031-04-24T00:00:00"/>
    <n v="912"/>
    <s v="FEDERAL AID"/>
    <s v="FA - Other Federal Aid (100%)"/>
    <s v="FED"/>
    <n v="1"/>
    <n v="0"/>
    <n v="0"/>
    <n v="6005594"/>
    <n v="0"/>
    <n v="1449626.1379"/>
    <n v="0"/>
    <n v="0"/>
    <n v="0"/>
    <n v="0"/>
    <n v="0"/>
    <n v="0"/>
    <n v="0"/>
    <n v="1449626.1379"/>
    <n v="4555967.8620999996"/>
    <n v="0"/>
    <n v="0"/>
    <s v="    "/>
    <s v="    "/>
    <s v="Yes"/>
    <s v="67"/>
    <s v="Municipal"/>
    <s v="HWY"/>
    <n v="2"/>
    <s v="No"/>
    <s v="Highway | Roadway Reconstruction"/>
    <s v="2 | Modernization"/>
    <s v="T055"/>
    <d v="2024-03-04T06:31:47"/>
    <x v="8"/>
    <x v="0"/>
  </r>
  <r>
    <s v="Design"/>
    <n v="612977"/>
    <s v=""/>
    <s v="CHELMSFORD- VINAL SQUARE SAFETY IMPROVEMENTS"/>
    <s v="4"/>
    <s v="STIP"/>
    <s v=" "/>
    <x v="0"/>
    <x v="0"/>
    <s v="CHELMSFORD"/>
    <s v="Northern Middlesex"/>
    <x v="4"/>
    <s v="Roadway Reconstruction"/>
    <s v="Design"/>
    <s v="PRCApprove"/>
    <d v="2028-05-27T00:00:00"/>
    <s v="2028"/>
    <n v="0"/>
    <d v="2028-10-24T00:00:00"/>
    <d v="2028-12-23T00:00:00"/>
    <d v="2031-04-24T00:00:00"/>
    <n v="912"/>
    <s v="LOCAL AID"/>
    <s v="NFA - Local Aid"/>
    <s v="NFA"/>
    <n v="0"/>
    <n v="0"/>
    <n v="0"/>
    <n v="56322"/>
    <n v="0"/>
    <n v="13594.9655"/>
    <n v="0"/>
    <n v="0"/>
    <n v="0"/>
    <n v="0"/>
    <n v="0"/>
    <n v="0"/>
    <n v="0"/>
    <n v="13594.9655"/>
    <n v="42727.034500000002"/>
    <n v="0"/>
    <n v="0"/>
    <s v="    "/>
    <s v="    "/>
    <s v="Yes"/>
    <s v="67"/>
    <s v="Municipal"/>
    <s v="HWY"/>
    <n v="2"/>
    <s v="No"/>
    <s v="Highway | Roadway Reconstruction"/>
    <s v="2 | Modernization"/>
    <s v="T055"/>
    <d v="2024-03-04T06:31:47"/>
    <x v="8"/>
    <x v="1"/>
  </r>
  <r>
    <s v="Design"/>
    <n v="612982"/>
    <s v=""/>
    <s v="ERVING- BRIDGE REPLACEMENT, E-10-011, CHURCH STREET OVER KEYUP BROOK"/>
    <s v="2"/>
    <s v="H-Risk, STIP"/>
    <s v=" "/>
    <x v="0"/>
    <x v="0"/>
    <s v="ERVING"/>
    <s v="Franklin Region"/>
    <x v="1"/>
    <s v="Bridge Repair &amp; Replacement"/>
    <s v="Design"/>
    <s v="25C"/>
    <d v="2024-09-21T00:00:00"/>
    <s v="2024"/>
    <n v="0"/>
    <d v="2025-02-18T00:00:00"/>
    <d v="2025-04-19T00:00:00"/>
    <d v="2025-10-04T00:00:00"/>
    <n v="228"/>
    <s v="100% STATE"/>
    <s v="NFA - Site Specific"/>
    <s v="NFA"/>
    <n v="0"/>
    <n v="0"/>
    <n v="0"/>
    <n v="6790"/>
    <n v="0"/>
    <n v="6790"/>
    <n v="0"/>
    <n v="0"/>
    <n v="0"/>
    <n v="2910"/>
    <n v="3880"/>
    <n v="0"/>
    <n v="0"/>
    <n v="0"/>
    <n v="0"/>
    <n v="0"/>
    <n v="0"/>
    <s v="    "/>
    <s v="    "/>
    <s v="Yes"/>
    <s v="25.5"/>
    <s v="Municipal"/>
    <s v="HWY"/>
    <n v="2"/>
    <s v="No"/>
    <s v="Highway | Bridge"/>
    <s v="1 | Reliability"/>
    <s v="T070"/>
    <d v="2024-03-04T06:31:47"/>
    <x v="5"/>
    <x v="1"/>
  </r>
  <r>
    <s v="Design"/>
    <n v="612982"/>
    <s v=""/>
    <s v="ERVING- BRIDGE REPLACEMENT, E-10-011, CHURCH STREET OVER KEYUP BROOK"/>
    <s v="2"/>
    <s v="H-Risk, STIP"/>
    <s v=" "/>
    <x v="0"/>
    <x v="0"/>
    <s v="ERVING"/>
    <s v="Franklin Region"/>
    <x v="1"/>
    <s v="Bridge Repair &amp; Replacement"/>
    <s v="Design"/>
    <s v="25C"/>
    <d v="2024-09-21T00:00:00"/>
    <s v="2024"/>
    <n v="0"/>
    <d v="2025-02-18T00:00:00"/>
    <d v="2025-04-19T00:00:00"/>
    <d v="2025-10-04T00:00:00"/>
    <n v="228"/>
    <s v="FEDERAL AID"/>
    <s v="FA - Surface Trans. Block Grant (STBG) - Off System Bridge"/>
    <s v="STBG"/>
    <n v="0.8"/>
    <n v="0"/>
    <n v="0"/>
    <n v="2168306.446"/>
    <n v="0"/>
    <n v="2168306.446"/>
    <n v="0"/>
    <n v="0"/>
    <n v="0"/>
    <n v="929274.19110000005"/>
    <n v="1239032.2549000001"/>
    <n v="0"/>
    <n v="0"/>
    <n v="0"/>
    <n v="0"/>
    <n v="0"/>
    <n v="0"/>
    <s v="    "/>
    <s v="    "/>
    <s v="Yes"/>
    <s v="25.5"/>
    <s v="Municipal"/>
    <s v="HWY"/>
    <n v="2"/>
    <s v="No"/>
    <s v="Highway | Bridge"/>
    <s v="1 | Reliability"/>
    <s v="T070"/>
    <d v="2024-03-04T06:31:47"/>
    <x v="5"/>
    <x v="0"/>
  </r>
  <r>
    <s v="Design"/>
    <n v="612984"/>
    <s v=""/>
    <s v="MONSON- RESURFACING AND RELATED WORK ON MAIN STREET (ROUTE 32)"/>
    <s v="2"/>
    <s v="STIP"/>
    <s v=" "/>
    <x v="0"/>
    <x v="0"/>
    <s v="MONSON"/>
    <s v="Pioneer Valley"/>
    <x v="8"/>
    <s v=""/>
    <s v="Design"/>
    <s v="PRCApprove"/>
    <d v="2028-05-27T00:00:00"/>
    <s v="2028"/>
    <n v="0"/>
    <d v="2028-10-24T00:00:00"/>
    <d v="2028-12-23T00:00:00"/>
    <d v="2029-10-23T00:00:00"/>
    <n v="364"/>
    <s v="100% STATE"/>
    <s v="NFA - Site Specific"/>
    <s v="NFA"/>
    <n v="0"/>
    <n v="0"/>
    <n v="0"/>
    <n v="38325"/>
    <n v="0"/>
    <n v="24388.636399999999"/>
    <n v="0"/>
    <n v="0"/>
    <n v="0"/>
    <n v="0"/>
    <n v="0"/>
    <n v="0"/>
    <n v="0"/>
    <n v="24388.636399999999"/>
    <n v="13936.363600000001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4-03-04T06:31:47"/>
    <x v="3"/>
    <x v="1"/>
  </r>
  <r>
    <s v="Design"/>
    <n v="612984"/>
    <s v=""/>
    <s v="MONSON- RESURFACING AND RELATED WORK ON MAIN STREET (ROUTE 32)"/>
    <s v="2"/>
    <s v="STIP"/>
    <s v=" "/>
    <x v="0"/>
    <x v="0"/>
    <s v="MONSON"/>
    <s v="Pioneer Valley"/>
    <x v="8"/>
    <s v=""/>
    <s v="Design"/>
    <s v="PRCApprove"/>
    <d v="2028-05-27T00:00:00"/>
    <s v="2028"/>
    <n v="0"/>
    <d v="2028-10-24T00:00:00"/>
    <d v="2028-12-23T00:00:00"/>
    <d v="2029-10-23T00:00:00"/>
    <n v="364"/>
    <s v="FEDERAL AID"/>
    <s v="FA - Surface Trans. Block Grant (STBG)"/>
    <s v="STBG"/>
    <n v="0.8"/>
    <n v="0"/>
    <n v="0"/>
    <n v="5068825"/>
    <n v="0"/>
    <n v="3225615.9090999998"/>
    <n v="0"/>
    <n v="0"/>
    <n v="0"/>
    <n v="0"/>
    <n v="0"/>
    <n v="0"/>
    <n v="0"/>
    <n v="3225615.9090999998"/>
    <n v="1843209.0909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4-03-04T06:31:47"/>
    <x v="3"/>
    <x v="0"/>
  </r>
  <r>
    <s v="Design"/>
    <n v="612989"/>
    <s v=""/>
    <s v="BOSTON- BRIDGE PRESERVATION, B-16-066 (38D), CAMBRIDGE STREET OVER MBTA"/>
    <s v="6"/>
    <s v="STIP"/>
    <s v=" "/>
    <x v="0"/>
    <x v="0"/>
    <s v="BOSTON"/>
    <s v="Boston Region"/>
    <x v="14"/>
    <s v=""/>
    <s v="Design"/>
    <s v="PRC"/>
    <d v="2026-02-21T00:00:00"/>
    <s v="2026"/>
    <n v="0"/>
    <d v="2026-07-21T00:00:00"/>
    <d v="2026-09-19T00:00:00"/>
    <d v="2028-07-19T00:00:00"/>
    <n v="729"/>
    <s v="FEDERAL AID"/>
    <s v="FA - Ntl. Hwy Perform. Prgm (NHPP) - On-System Bridge"/>
    <s v="NHPP"/>
    <n v="0.8"/>
    <n v="0"/>
    <n v="0"/>
    <n v="18150000"/>
    <n v="0"/>
    <n v="18150000"/>
    <n v="0"/>
    <n v="0"/>
    <n v="0"/>
    <n v="0"/>
    <n v="0"/>
    <n v="7891304.3477999996"/>
    <n v="9469565.2173999995"/>
    <n v="789130.43480000005"/>
    <n v="0"/>
    <n v="0"/>
    <n v="0"/>
    <s v="    "/>
    <s v="    "/>
    <s v="Yes"/>
    <s v="18.5"/>
    <s v="Municipal"/>
    <s v="HWY"/>
    <n v="1"/>
    <s v="No"/>
    <s v="Highway | Bridge"/>
    <s v="1 | Reliability"/>
    <s v="T070"/>
    <d v="2024-03-04T06:31:47"/>
    <x v="1"/>
    <x v="0"/>
  </r>
  <r>
    <s v="Construction"/>
    <n v="613001"/>
    <s v="121025"/>
    <s v="HOLYOKE- LONGMEADOW- WARREN- WESTFIELD- BRIDGE PRESERVATION, H-21-042, L-14-002, W-07-028, W-07-030, W-25-044"/>
    <s v="2"/>
    <s v="RE-DIS"/>
    <s v=" "/>
    <x v="0"/>
    <x v="0"/>
    <s v="HOLYOKE - LONGMEADOW - WARREN - WESTFIELD"/>
    <s v="Central Mass, Pioneer Valley"/>
    <x v="14"/>
    <s v=""/>
    <s v="Active"/>
    <s v=""/>
    <d v="2022-12-24T00:00:00"/>
    <s v="2023"/>
    <n v="1"/>
    <d v="2023-06-15T00:00:00"/>
    <d v="2023-08-14T00:00:00"/>
    <d v="2025-02-04T00:00:00"/>
    <n v="600"/>
    <s v="100% STATE"/>
    <s v="NFA - Site Specific"/>
    <s v="NFA"/>
    <n v="0"/>
    <n v="0"/>
    <n v="0"/>
    <n v="128000"/>
    <n v="72301.663100000005"/>
    <n v="72301.663100000005"/>
    <n v="14643.3748"/>
    <n v="14643.3748"/>
    <n v="14643.3748"/>
    <n v="57658.2883"/>
    <n v="0"/>
    <n v="0"/>
    <n v="0"/>
    <n v="0"/>
    <n v="55698.336900000002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3001"/>
    <s v="121025"/>
    <s v="HOLYOKE- LONGMEADOW- WARREN- WESTFIELD- BRIDGE PRESERVATION, H-21-042, L-14-002, W-07-028, W-07-030, W-25-044"/>
    <s v="2"/>
    <s v="RE-DIS"/>
    <s v=" "/>
    <x v="0"/>
    <x v="0"/>
    <s v="HOLYOKE - LONGMEADOW - WARREN - WESTFIELD"/>
    <s v="Central Mass, Pioneer Valley"/>
    <x v="14"/>
    <s v=""/>
    <s v="Active"/>
    <s v=""/>
    <d v="2022-12-24T00:00:00"/>
    <s v="2023"/>
    <n v="1"/>
    <d v="2023-06-15T00:00:00"/>
    <d v="2023-08-14T00:00:00"/>
    <d v="2025-02-04T00:00:00"/>
    <n v="600"/>
    <s v="FEDERAL AID"/>
    <s v="FA - Surface Trans. Block Grant (STBG) - Off System Bridge"/>
    <s v="STBG"/>
    <n v="0.8"/>
    <n v="0"/>
    <n v="0"/>
    <n v="7521615.8499999996"/>
    <n v="3877698.3369"/>
    <n v="3877698.3369"/>
    <n v="785356.62520000001"/>
    <n v="785356.62520000001"/>
    <n v="785356.62520000001"/>
    <n v="3092341.7116999999"/>
    <n v="0"/>
    <n v="0"/>
    <n v="0"/>
    <n v="0"/>
    <n v="3643917.5131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nstruction"/>
    <n v="613002"/>
    <s v="121026"/>
    <s v="LEOMINSTER- UXBRIDGE- BRIDGE PRESERVATION- L-08-038, U-02-047, U-02-048, U-02-058, U-02-063"/>
    <s v="3"/>
    <s v="RE-DIS"/>
    <s v=" "/>
    <x v="0"/>
    <x v="0"/>
    <s v="LEOMINSTER - UXBRIDGE"/>
    <s v="Central Mass, Montachusett"/>
    <x v="14"/>
    <s v=""/>
    <s v="Active"/>
    <s v=""/>
    <d v="2022-12-24T00:00:00"/>
    <s v="2023"/>
    <n v="1"/>
    <d v="2023-03-30T00:00:00"/>
    <d v="2023-05-29T00:00:00"/>
    <d v="2024-11-19T00:00:00"/>
    <n v="600"/>
    <s v="100% STATE"/>
    <s v="NFA - Site Specific"/>
    <s v="NFA"/>
    <n v="0"/>
    <n v="0"/>
    <n v="0"/>
    <n v="130000"/>
    <n v="142418.0221"/>
    <n v="142418.022"/>
    <n v="106747.993"/>
    <n v="106747.993"/>
    <n v="106747.993"/>
    <n v="35670.029000000002"/>
    <n v="0"/>
    <n v="0"/>
    <n v="0"/>
    <n v="0"/>
    <n v="-12418.02200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3002"/>
    <s v="121026"/>
    <s v="LEOMINSTER- UXBRIDGE- BRIDGE PRESERVATION- L-08-038, U-02-047, U-02-048, U-02-058, U-02-063"/>
    <s v="3"/>
    <s v="RE-DIS"/>
    <s v=" "/>
    <x v="0"/>
    <x v="0"/>
    <s v="LEOMINSTER - UXBRIDGE"/>
    <s v="Central Mass, Montachusett"/>
    <x v="14"/>
    <s v=""/>
    <s v="Active"/>
    <s v=""/>
    <d v="2022-12-24T00:00:00"/>
    <s v="2023"/>
    <n v="1"/>
    <d v="2023-03-30T00:00:00"/>
    <d v="2023-05-29T00:00:00"/>
    <d v="2024-11-19T00:00:00"/>
    <n v="600"/>
    <s v="FEDERAL AID"/>
    <s v="FA - Surface Trans. Block Grant (STBG) - Off System Bridge"/>
    <s v="STBG"/>
    <n v="0.8"/>
    <n v="331071.15999999997"/>
    <n v="331071.15999999997"/>
    <n v="6892545.7400000002"/>
    <n v="6879127.7178999996"/>
    <n v="6879127.7180000003"/>
    <n v="5156180.8470000001"/>
    <n v="5487252.0070000002"/>
    <n v="5487252.0070000002"/>
    <n v="1722946.871"/>
    <n v="0"/>
    <n v="0"/>
    <n v="0"/>
    <n v="0"/>
    <n v="13418.02200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nstruction"/>
    <n v="613004"/>
    <s v="121027"/>
    <s v="BOXFORD- MERRIMAC- PEABODY- BRIDGE PRESERVATION- B-19-010, B-19-012, M-16-006, P-03-027, P-03-037 &amp; P-03-051"/>
    <s v="4"/>
    <s v="RE-DIS"/>
    <s v=" "/>
    <x v="0"/>
    <x v="0"/>
    <s v="BOXFORD - MERRIMAC - PEABODY"/>
    <s v="Boston Region, Merrimack Valley"/>
    <x v="14"/>
    <s v=""/>
    <s v="Active"/>
    <s v=""/>
    <d v="2022-12-24T00:00:00"/>
    <s v="2023"/>
    <n v="1"/>
    <d v="2023-04-22T00:00:00"/>
    <d v="2023-06-21T00:00:00"/>
    <d v="2026-10-04T00:00:00"/>
    <n v="1261"/>
    <s v="100% STATE"/>
    <s v="NFA - Site Specific"/>
    <s v="NFA"/>
    <n v="0"/>
    <n v="73.77"/>
    <n v="73.77"/>
    <n v="307126.23"/>
    <n v="310590.99650000001"/>
    <n v="310590.99660000001"/>
    <n v="100872.05680000001"/>
    <n v="100945.8268"/>
    <n v="100945.82680000001"/>
    <n v="85871.7886"/>
    <n v="85871.7886"/>
    <n v="37975.3626"/>
    <n v="0"/>
    <n v="0"/>
    <n v="-3464.7665999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3004"/>
    <s v="121027"/>
    <s v="BOXFORD- MERRIMAC- PEABODY- BRIDGE PRESERVATION- B-19-010, B-19-012, M-16-006, P-03-027, P-03-037 &amp; P-03-051"/>
    <s v="4"/>
    <s v="RE-DIS"/>
    <s v=" "/>
    <x v="0"/>
    <x v="0"/>
    <s v="BOXFORD - MERRIMAC - PEABODY"/>
    <s v="Boston Region, Merrimack Valley"/>
    <x v="14"/>
    <s v=""/>
    <s v="Active"/>
    <s v=""/>
    <d v="2022-12-24T00:00:00"/>
    <s v="2023"/>
    <n v="1"/>
    <d v="2023-04-22T00:00:00"/>
    <d v="2023-06-21T00:00:00"/>
    <d v="2026-10-04T00:00:00"/>
    <n v="1261"/>
    <s v="FEDERAL AID"/>
    <s v="FA - Surface Trans. Block Grant (STBG) - Off System Bridge"/>
    <s v="STBG"/>
    <n v="0.8"/>
    <n v="6029093.2300000004"/>
    <n v="5913097.0800000001"/>
    <n v="7292368.1799999997"/>
    <n v="6232409.0034999996"/>
    <n v="6232409.0033999998"/>
    <n v="2024127.9432000001"/>
    <n v="8053221.1732000001"/>
    <n v="7937225.0231999997"/>
    <n v="1723128.2113999999"/>
    <n v="1723128.2113999999"/>
    <n v="762024.63740000001"/>
    <n v="0"/>
    <n v="0"/>
    <n v="1059959.1765999999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nstruction"/>
    <n v="613005"/>
    <s v="121839"/>
    <s v="DISTRICT 5- OFF-SYSTEM BRIDGE BUNDLE, D-14-008, L-01-011, L-01-015, M-03-018, P-13-031, P-13-035, W-06-038 (DB)"/>
    <s v="5"/>
    <s v="D-B, RE-DIS"/>
    <s v=" "/>
    <x v="0"/>
    <x v="0"/>
    <s v="DUXBURY - LAKEVILLE - MANSFIELD - PLYMOUTH - WAREHAM"/>
    <s v="Old Colony, Southeastern Mass"/>
    <x v="14"/>
    <s v=""/>
    <s v="Active"/>
    <s v=""/>
    <d v="2023-04-15T00:00:00"/>
    <s v="2023"/>
    <n v="1"/>
    <d v="2023-08-18T00:00:00"/>
    <d v="2023-10-17T00:00:00"/>
    <d v="2026-11-30T00:00:00"/>
    <n v="1200"/>
    <s v="100% STATE"/>
    <s v="NFA - Site Specific"/>
    <s v="NFA"/>
    <n v="0"/>
    <n v="0"/>
    <n v="0"/>
    <n v="443069"/>
    <n v="456090.10029999999"/>
    <n v="456090.10029999999"/>
    <n v="54512.090199999999"/>
    <n v="54512.090199999999"/>
    <n v="54512.090199999999"/>
    <n v="168582.8351"/>
    <n v="171297.53450000001"/>
    <n v="61697.640500000001"/>
    <n v="0"/>
    <n v="0"/>
    <n v="-13021.1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3005"/>
    <s v="121839"/>
    <s v="DISTRICT 5- OFF-SYSTEM BRIDGE BUNDLE, D-14-008, L-01-011, L-01-015, M-03-018, P-13-031, P-13-035, W-06-038 (DB)"/>
    <s v="5"/>
    <s v="D-B, RE-DIS"/>
    <s v=" "/>
    <x v="0"/>
    <x v="0"/>
    <s v="DUXBURY - LAKEVILLE - MANSFIELD - PLYMOUTH - WAREHAM"/>
    <s v="Old Colony, Southeastern Mass"/>
    <x v="14"/>
    <s v=""/>
    <s v="Active"/>
    <s v=""/>
    <d v="2023-04-15T00:00:00"/>
    <s v="2023"/>
    <n v="1"/>
    <d v="2023-08-18T00:00:00"/>
    <d v="2023-10-17T00:00:00"/>
    <d v="2026-11-30T00:00:00"/>
    <n v="1200"/>
    <s v="FEDERAL AID"/>
    <s v="FA - Surface Trans. Block Grant (STBG) - Off System Bridge"/>
    <s v="STBG"/>
    <n v="0.8"/>
    <n v="1675225"/>
    <n v="1675225"/>
    <n v="40208600"/>
    <n v="36505578.899700001"/>
    <n v="36505578.899700001"/>
    <n v="4363162.9097999996"/>
    <n v="6038387.9097999996"/>
    <n v="6038387.9097999996"/>
    <n v="13493417.164899999"/>
    <n v="13710702.465500001"/>
    <n v="4938296.3595000003"/>
    <n v="0"/>
    <n v="0"/>
    <n v="3703021.1003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Construction"/>
    <n v="613007"/>
    <s v="120875"/>
    <s v="DISTRICT 3- RESURFACING AND RELATED WORK AT VARIOUS LOCATIONS (MUNICIPAL ROADWAYS)"/>
    <s v="3"/>
    <s v="NFA MUNI"/>
    <s v=" "/>
    <x v="0"/>
    <x v="0"/>
    <s v="DISTRICT3"/>
    <s v="[District 3]"/>
    <x v="18"/>
    <s v="Roadway Resurfacing"/>
    <s v="Active"/>
    <s v=""/>
    <d v="2022-12-03T00:00:00"/>
    <s v="2023"/>
    <n v="1"/>
    <d v="2023-01-27T00:00:00"/>
    <d v="2023-03-28T00:00:00"/>
    <d v="2025-05-11T00:00:00"/>
    <n v="835"/>
    <s v="LOCAL AID"/>
    <s v="NFA - Local Aid - Municipal Pavement"/>
    <s v="LOCAL"/>
    <n v="0"/>
    <n v="4031217.19"/>
    <n v="762975.2"/>
    <n v="1608549.83"/>
    <n v="800000"/>
    <n v="1608549.83"/>
    <n v="800000"/>
    <n v="4831217.1900000004"/>
    <n v="1562975.2"/>
    <n v="808549.83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Design"/>
    <n v="613052"/>
    <s v=""/>
    <s v="MANSFIELD- CORRIDOR IMPROVEMENTS ON CHAUNCY STREET (ROUTE 106) FROM STATE ROUTE 140 TO COPELAND DRIVE"/>
    <s v="5"/>
    <s v="STIP"/>
    <s v=" "/>
    <x v="0"/>
    <x v="0"/>
    <s v="MANSFIELD"/>
    <s v="Southeastern Mass"/>
    <x v="2"/>
    <s v="Roadway Reconstruction"/>
    <s v="Design"/>
    <s v="75C"/>
    <d v="2025-01-18T00:00:00"/>
    <s v="2025"/>
    <n v="0"/>
    <d v="2025-06-17T00:00:00"/>
    <d v="2025-08-16T00:00:00"/>
    <d v="2028-06-16T00:00:00"/>
    <n v="1095"/>
    <s v="FEDERAL AID"/>
    <s v="FA - Hwy Safety Improvement Prgm (HSIP)"/>
    <s v="HSIP"/>
    <n v="0.9"/>
    <n v="0"/>
    <n v="0"/>
    <n v="1689673.6"/>
    <n v="0"/>
    <n v="1689673.6000999999"/>
    <n v="0"/>
    <n v="0"/>
    <n v="0"/>
    <n v="0"/>
    <n v="531040.27430000005"/>
    <n v="579316.6629"/>
    <n v="579316.6629"/>
    <n v="0"/>
    <n v="-1E-4"/>
    <n v="0"/>
    <n v="0"/>
    <s v="    "/>
    <s v="    "/>
    <s v="Yes"/>
    <s v="56"/>
    <s v="MassDOT"/>
    <s v="HWY"/>
    <n v="3"/>
    <s v="No"/>
    <s v="Highway | Roadway Reconstruction"/>
    <s v="2 | Modernization"/>
    <s v="T055"/>
    <d v="2024-03-04T06:31:47"/>
    <x v="2"/>
    <x v="0"/>
  </r>
  <r>
    <s v="Design"/>
    <n v="613052"/>
    <s v=""/>
    <s v="MANSFIELD- CORRIDOR IMPROVEMENTS ON CHAUNCY STREET (ROUTE 106) FROM STATE ROUTE 140 TO COPELAND DRIVE"/>
    <s v="5"/>
    <s v="STIP"/>
    <s v=" "/>
    <x v="0"/>
    <x v="0"/>
    <s v="MANSFIELD"/>
    <s v="Southeastern Mass"/>
    <x v="2"/>
    <s v="Roadway Reconstruction"/>
    <s v="Design"/>
    <s v="75C"/>
    <d v="2025-01-18T00:00:00"/>
    <s v="2025"/>
    <n v="0"/>
    <d v="2025-06-17T00:00:00"/>
    <d v="2025-08-16T00:00:00"/>
    <d v="2028-06-16T00:00:00"/>
    <n v="1095"/>
    <s v="100% STATE"/>
    <s v="NFA - Site Specific"/>
    <s v="NFA"/>
    <n v="0"/>
    <n v="0"/>
    <n v="0"/>
    <n v="140867.63200000001"/>
    <n v="0"/>
    <n v="140867.63190000001"/>
    <n v="0"/>
    <n v="0"/>
    <n v="0"/>
    <n v="0"/>
    <n v="44272.684300000001"/>
    <n v="48297.4738"/>
    <n v="48297.4738"/>
    <n v="0"/>
    <n v="1E-4"/>
    <n v="0"/>
    <n v="0"/>
    <s v="    "/>
    <s v="    "/>
    <s v="Yes"/>
    <s v="56"/>
    <s v="MassDOT"/>
    <s v="HWY"/>
    <n v="3"/>
    <s v="No"/>
    <s v="Highway | Roadway Reconstruction"/>
    <s v="2 | Modernization"/>
    <s v="T055"/>
    <d v="2024-03-04T06:31:47"/>
    <x v="2"/>
    <x v="1"/>
  </r>
  <r>
    <s v="Design"/>
    <n v="613052"/>
    <s v=""/>
    <s v="MANSFIELD- CORRIDOR IMPROVEMENTS ON CHAUNCY STREET (ROUTE 106) FROM STATE ROUTE 140 TO COPELAND DRIVE"/>
    <s v="5"/>
    <s v="STIP"/>
    <s v=" "/>
    <x v="0"/>
    <x v="0"/>
    <s v="MANSFIELD"/>
    <s v="Southeastern Mass"/>
    <x v="2"/>
    <s v="Roadway Reconstruction"/>
    <s v="Design"/>
    <s v="75C"/>
    <d v="2025-01-18T00:00:00"/>
    <s v="2025"/>
    <n v="0"/>
    <d v="2025-06-17T00:00:00"/>
    <d v="2025-08-16T00:00:00"/>
    <d v="2028-06-16T00:00:00"/>
    <n v="1095"/>
    <s v="FEDERAL AID"/>
    <s v="FA - Ntl. Hwy Perform. Prgm (NHPP) - NHS"/>
    <s v="NHPP"/>
    <n v="0.8"/>
    <n v="0"/>
    <n v="0"/>
    <n v="7909223.1679999996"/>
    <n v="0"/>
    <n v="7909223.1679999996"/>
    <n v="0"/>
    <n v="0"/>
    <n v="0"/>
    <n v="0"/>
    <n v="2485755.8528"/>
    <n v="2711733.6576"/>
    <n v="2711733.6576"/>
    <n v="0"/>
    <n v="0"/>
    <n v="0"/>
    <n v="0"/>
    <s v="    "/>
    <s v="    "/>
    <s v="Yes"/>
    <s v="56"/>
    <s v="MassDOT"/>
    <s v="HWY"/>
    <n v="3"/>
    <s v="No"/>
    <s v="Highway | Roadway Reconstruction"/>
    <s v="2 | Modernization"/>
    <s v="T055"/>
    <d v="2024-03-04T06:31:47"/>
    <x v="2"/>
    <x v="0"/>
  </r>
  <r>
    <s v="Design"/>
    <n v="613053"/>
    <s v=""/>
    <s v="LENOX- INTERSECTION IMPROVEMENTS ON ROUTE 20 AT PLUNKETT STREET AND BLANTYRE ROAD"/>
    <s v="1"/>
    <s v="STIP"/>
    <s v=" "/>
    <x v="0"/>
    <x v="0"/>
    <s v="LENOX"/>
    <s v="Berkshire Region"/>
    <x v="11"/>
    <s v="Intersection &amp; Safety"/>
    <s v="Design"/>
    <s v="PRCApprove"/>
    <d v="2027-04-03T00:00:00"/>
    <s v="2027"/>
    <n v="0"/>
    <d v="2027-08-31T00:00:00"/>
    <d v="2027-10-30T00:00:00"/>
    <d v="2029-08-29T00:00:00"/>
    <n v="729"/>
    <s v="FEDERAL AID"/>
    <s v="FA - Hwy Safety Improvement Prgm (HSIP)"/>
    <s v="HSIP"/>
    <n v="0.9"/>
    <n v="0"/>
    <n v="0"/>
    <n v="1395500"/>
    <n v="0"/>
    <n v="1274152.1739000001"/>
    <n v="0"/>
    <n v="0"/>
    <n v="0"/>
    <n v="0"/>
    <n v="0"/>
    <n v="0"/>
    <n v="546065.21739999996"/>
    <n v="728086.95649999997"/>
    <n v="121347.82610000001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4-03-04T06:31:47"/>
    <x v="9"/>
    <x v="0"/>
  </r>
  <r>
    <s v="Design"/>
    <n v="613053"/>
    <s v=""/>
    <s v="LENOX- INTERSECTION IMPROVEMENTS ON ROUTE 20 AT PLUNKETT STREET AND BLANTYRE ROAD"/>
    <s v="1"/>
    <s v="STIP"/>
    <s v=" "/>
    <x v="0"/>
    <x v="0"/>
    <s v="LENOX"/>
    <s v="Berkshire Region"/>
    <x v="11"/>
    <s v="Intersection &amp; Safety"/>
    <s v="Design"/>
    <s v="PRCApprove"/>
    <d v="2027-04-03T00:00:00"/>
    <s v="2027"/>
    <n v="0"/>
    <d v="2027-08-31T00:00:00"/>
    <d v="2027-10-30T00:00:00"/>
    <d v="2029-08-29T00:00:00"/>
    <n v="729"/>
    <s v="100% STATE"/>
    <s v="NFA - Site Specific"/>
    <s v="NFA"/>
    <n v="0"/>
    <n v="0"/>
    <n v="0"/>
    <n v="13500"/>
    <n v="0"/>
    <n v="12326.087"/>
    <n v="0"/>
    <n v="0"/>
    <n v="0"/>
    <n v="0"/>
    <n v="0"/>
    <n v="0"/>
    <n v="5282.6086999999998"/>
    <n v="7043.4782999999998"/>
    <n v="1173.913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4-03-04T06:31:47"/>
    <x v="9"/>
    <x v="1"/>
  </r>
  <r>
    <s v="Construction"/>
    <n v="613085"/>
    <s v="121159"/>
    <s v="DISTRICT 6- RESURFACING AND RELATED WORK AT VARIOUS LOCATIONS"/>
    <s v="6"/>
    <s v="NFA MUNI"/>
    <s v=" "/>
    <x v="0"/>
    <x v="0"/>
    <s v="DISTRICT6"/>
    <s v="[District 6]"/>
    <x v="18"/>
    <s v="Roadway Resurfacing"/>
    <s v="Active"/>
    <s v=""/>
    <d v="2023-01-14T00:00:00"/>
    <s v="2023"/>
    <n v="1"/>
    <d v="2023-03-30T00:00:00"/>
    <d v="2023-05-29T00:00:00"/>
    <d v="2025-03-29T00:00:00"/>
    <n v="730"/>
    <s v="LOCAL AID"/>
    <s v="NFA - Local Aid - Municipal Pavement"/>
    <s v="LOCAL"/>
    <n v="0"/>
    <n v="1453040.24"/>
    <n v="1453040.24"/>
    <n v="5825489.54"/>
    <n v="0"/>
    <n v="5825489.54"/>
    <n v="3061959.76"/>
    <n v="4515000"/>
    <n v="4515000"/>
    <n v="2763529.78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Design"/>
    <n v="613088"/>
    <s v=""/>
    <s v="MALDEN- SPOT POND BROOK GREENWAY"/>
    <s v="4"/>
    <s v="STIP"/>
    <s v=" "/>
    <x v="0"/>
    <x v="0"/>
    <s v="MALDEN"/>
    <s v="Boston Region"/>
    <x v="6"/>
    <s v="Bikeways"/>
    <s v="Design"/>
    <s v="PRCApprove"/>
    <d v="2027-04-17T00:00:00"/>
    <s v="2027"/>
    <n v="0"/>
    <d v="2027-09-14T00:00:00"/>
    <d v="2027-11-13T00:00:00"/>
    <d v="2029-03-14T00:00:00"/>
    <n v="547"/>
    <s v="100% STATE"/>
    <s v="NFA - Site Specific"/>
    <s v="NFA"/>
    <n v="0"/>
    <n v="0"/>
    <n v="0"/>
    <n v="43875"/>
    <n v="0"/>
    <n v="43875"/>
    <n v="0"/>
    <n v="0"/>
    <n v="0"/>
    <n v="0"/>
    <n v="0"/>
    <n v="0"/>
    <n v="20647.058799999999"/>
    <n v="23227.941200000001"/>
    <n v="0"/>
    <n v="0"/>
    <n v="0"/>
    <s v="    "/>
    <s v="    "/>
    <s v="Yes"/>
    <s v="50"/>
    <s v="Municipal"/>
    <s v="HWY"/>
    <n v="2"/>
    <s v="No"/>
    <s v="Highway | Bicycle and Pedestrian"/>
    <s v="3 | Expansion"/>
    <s v="T061"/>
    <d v="2024-03-04T06:31:47"/>
    <x v="1"/>
    <x v="1"/>
  </r>
  <r>
    <s v="Design"/>
    <n v="613088"/>
    <s v=""/>
    <s v="MALDEN- SPOT POND BROOK GREENWAY"/>
    <s v="4"/>
    <s v="STIP"/>
    <s v=" "/>
    <x v="0"/>
    <x v="0"/>
    <s v="MALDEN"/>
    <s v="Boston Region"/>
    <x v="6"/>
    <s v="Bikeways"/>
    <s v="Design"/>
    <s v="PRCApprove"/>
    <d v="2027-04-17T00:00:00"/>
    <s v="2027"/>
    <n v="0"/>
    <d v="2027-09-14T00:00:00"/>
    <d v="2027-11-13T00:00:00"/>
    <d v="2029-03-14T00:00:00"/>
    <n v="547"/>
    <s v="FEDERAL AID"/>
    <s v="FA - Other Federal Aid (100%)"/>
    <s v="FED"/>
    <n v="1"/>
    <n v="0"/>
    <n v="0"/>
    <n v="4392375"/>
    <n v="0"/>
    <n v="4392375"/>
    <n v="0"/>
    <n v="0"/>
    <n v="0"/>
    <n v="0"/>
    <n v="0"/>
    <n v="0"/>
    <n v="2067000"/>
    <n v="2325375"/>
    <n v="0"/>
    <n v="0"/>
    <n v="0"/>
    <s v="    "/>
    <s v="    "/>
    <s v="Yes"/>
    <s v="50"/>
    <s v="Municipal"/>
    <s v="HWY"/>
    <n v="2"/>
    <s v="No"/>
    <s v="Highway | Bicycle and Pedestrian"/>
    <s v="3 | Expansion"/>
    <s v="T061"/>
    <d v="2024-03-04T06:31:47"/>
    <x v="1"/>
    <x v="0"/>
  </r>
  <r>
    <s v="Design"/>
    <n v="613093"/>
    <s v=""/>
    <s v="WILLIAMSTOWN- RESURFACING AND RELATED WORK ON ROUTE 7"/>
    <s v="1"/>
    <s v="POT REPL"/>
    <s v=" "/>
    <x v="0"/>
    <x v="0"/>
    <s v="WILLIAMSTOWN"/>
    <s v="Berkshire Region"/>
    <x v="22"/>
    <s v=""/>
    <s v="Design"/>
    <s v="PRCApprove"/>
    <d v="2024-10-03T00:00:00"/>
    <s v="2025"/>
    <n v="0"/>
    <d v="2025-03-02T00:00:00"/>
    <d v="2025-05-01T00:00:00"/>
    <d v="2026-08-31T00:00:00"/>
    <n v="547"/>
    <s v="100% STATE"/>
    <s v="NFA - Site Specific"/>
    <s v="NFA"/>
    <n v="0"/>
    <n v="0"/>
    <n v="0"/>
    <n v="40425"/>
    <n v="0"/>
    <n v="40425"/>
    <n v="0"/>
    <n v="0"/>
    <n v="0"/>
    <n v="5053.125"/>
    <n v="30318.75"/>
    <n v="5053.125"/>
    <n v="0"/>
    <n v="0"/>
    <n v="0"/>
    <n v="0"/>
    <n v="0"/>
    <s v="    "/>
    <s v="    "/>
    <s v="No"/>
    <s v="26.5"/>
    <s v="MassDOT"/>
    <s v="HWY"/>
    <n v="2"/>
    <s v="No"/>
    <s v="Highway | Non-Interstate Pavement"/>
    <s v="1 | Reliability"/>
    <s v="T069"/>
    <d v="2024-03-04T06:31:47"/>
    <x v="9"/>
    <x v="1"/>
  </r>
  <r>
    <s v="Design"/>
    <n v="613093"/>
    <s v=""/>
    <s v="WILLIAMSTOWN- RESURFACING AND RELATED WORK ON ROUTE 7"/>
    <s v="1"/>
    <s v="POT REPL"/>
    <s v=" "/>
    <x v="0"/>
    <x v="0"/>
    <s v="WILLIAMSTOWN"/>
    <s v="Berkshire Region"/>
    <x v="22"/>
    <s v=""/>
    <s v="Design"/>
    <s v="PRCApprove"/>
    <d v="2024-10-03T00:00:00"/>
    <s v="2025"/>
    <n v="0"/>
    <d v="2025-03-02T00:00:00"/>
    <d v="2025-05-01T00:00:00"/>
    <d v="2026-08-31T00:00:00"/>
    <n v="547"/>
    <s v="FEDERAL AID"/>
    <s v="FA - Surface Trans. Block Grant (STBG)"/>
    <s v="STBG"/>
    <n v="0.8"/>
    <n v="0"/>
    <n v="0"/>
    <n v="5430425"/>
    <n v="0"/>
    <n v="5430425"/>
    <n v="0"/>
    <n v="0"/>
    <n v="0"/>
    <n v="678803.125"/>
    <n v="4072818.75"/>
    <n v="678803.125"/>
    <n v="0"/>
    <n v="0"/>
    <n v="0"/>
    <n v="0"/>
    <n v="0"/>
    <s v="    "/>
    <s v="    "/>
    <s v="No"/>
    <s v="26.5"/>
    <s v="MassDOT"/>
    <s v="HWY"/>
    <n v="2"/>
    <s v="No"/>
    <s v="Highway | Non-Interstate Pavement"/>
    <s v="1 | Reliability"/>
    <s v="T069"/>
    <d v="2024-03-04T06:31:47"/>
    <x v="9"/>
    <x v="0"/>
  </r>
  <r>
    <s v="Design"/>
    <n v="613094"/>
    <s v=""/>
    <s v="TAUNTON- TAUNTON RIVER RAIL TRAIL CONSTRUCTION"/>
    <s v="5"/>
    <s v="STIP"/>
    <s v=" "/>
    <x v="0"/>
    <x v="0"/>
    <s v="TAUNTON"/>
    <s v="Southeastern Mass"/>
    <x v="6"/>
    <s v="Bikeways"/>
    <s v="Design"/>
    <s v="PRCApprove"/>
    <d v="2027-12-25T00:00:00"/>
    <s v="2028"/>
    <n v="0"/>
    <d v="2028-05-23T00:00:00"/>
    <d v="2028-07-22T00:00:00"/>
    <d v="2029-11-21T00:00:00"/>
    <n v="547"/>
    <s v="100% STATE"/>
    <s v="NFA - Site Specific"/>
    <s v="NFA"/>
    <n v="0"/>
    <n v="0"/>
    <n v="0"/>
    <n v="29250"/>
    <n v="0"/>
    <n v="20647.058799999999"/>
    <n v="0"/>
    <n v="0"/>
    <n v="0"/>
    <n v="0"/>
    <n v="0"/>
    <n v="0"/>
    <n v="0"/>
    <n v="20647.058799999999"/>
    <n v="8602.9411999999993"/>
    <n v="0"/>
    <n v="0"/>
    <s v="    "/>
    <s v="    "/>
    <s v="Yes"/>
    <s v="32.5"/>
    <s v="Municipal"/>
    <s v="HWY"/>
    <n v="2"/>
    <s v="No"/>
    <s v="Highway | Bicycle and Pedestrian"/>
    <s v="3 | Expansion"/>
    <s v="T061"/>
    <d v="2024-03-04T06:31:47"/>
    <x v="2"/>
    <x v="1"/>
  </r>
  <r>
    <s v="Design"/>
    <n v="613094"/>
    <s v=""/>
    <s v="TAUNTON- TAUNTON RIVER RAIL TRAIL CONSTRUCTION"/>
    <s v="5"/>
    <s v="STIP"/>
    <s v=" "/>
    <x v="0"/>
    <x v="0"/>
    <s v="TAUNTON"/>
    <s v="Southeastern Mass"/>
    <x v="6"/>
    <s v="Bikeways"/>
    <s v="Design"/>
    <s v="PRCApprove"/>
    <d v="2027-12-25T00:00:00"/>
    <s v="2028"/>
    <n v="0"/>
    <d v="2028-05-23T00:00:00"/>
    <d v="2028-07-22T00:00:00"/>
    <d v="2029-11-21T00:00:00"/>
    <n v="547"/>
    <s v="FEDERAL AID"/>
    <s v="FA - Surface Trans. Block Grant (STBG)"/>
    <s v="STBG"/>
    <n v="0.8"/>
    <n v="0"/>
    <n v="0"/>
    <n v="8934250"/>
    <n v="0"/>
    <n v="6306529.4117999999"/>
    <n v="0"/>
    <n v="0"/>
    <n v="0"/>
    <n v="0"/>
    <n v="0"/>
    <n v="0"/>
    <n v="0"/>
    <n v="6306529.4117999999"/>
    <n v="2627720.5882000001"/>
    <n v="0"/>
    <n v="0"/>
    <s v="    "/>
    <s v="    "/>
    <s v="Yes"/>
    <s v="32.5"/>
    <s v="Municipal"/>
    <s v="HWY"/>
    <n v="2"/>
    <s v="No"/>
    <s v="Highway | Bicycle and Pedestrian"/>
    <s v="3 | Expansion"/>
    <s v="T061"/>
    <d v="2024-03-04T06:31:47"/>
    <x v="2"/>
    <x v="0"/>
  </r>
  <r>
    <s v="Design"/>
    <n v="613095"/>
    <s v=""/>
    <s v="ATTLEBORO- CORRIDOR IMPROVEMENTS ON ROUTE 123, FROM LATHROP ROAD TO THATCHER STREET"/>
    <s v="5"/>
    <s v="STIP"/>
    <s v=" "/>
    <x v="0"/>
    <x v="0"/>
    <s v="ATTLEBORO"/>
    <s v="Southeastern Mass"/>
    <x v="4"/>
    <s v="Roadway Reconstruction"/>
    <s v="Design"/>
    <s v="PRCApprove"/>
    <d v="2027-05-01T00:00:00"/>
    <s v="2027"/>
    <n v="0"/>
    <d v="2027-09-28T00:00:00"/>
    <d v="2027-11-27T00:00:00"/>
    <d v="2030-03-28T00:00:00"/>
    <n v="912"/>
    <s v="100% STATE"/>
    <s v="NFA - Site Specific"/>
    <s v="NFA"/>
    <n v="0"/>
    <n v="0"/>
    <n v="0"/>
    <n v="42000"/>
    <n v="0"/>
    <n v="28965.517199999998"/>
    <n v="0"/>
    <n v="0"/>
    <n v="0"/>
    <n v="0"/>
    <n v="0"/>
    <n v="0"/>
    <n v="11586.206899999999"/>
    <n v="17379.310300000001"/>
    <n v="13034.4828"/>
    <n v="0"/>
    <n v="0"/>
    <s v="    "/>
    <s v="    "/>
    <s v="Yes"/>
    <s v="55"/>
    <s v="Municipal"/>
    <s v="HWY"/>
    <n v="2"/>
    <s v="No"/>
    <s v="Highway | Roadway Reconstruction"/>
    <s v="2 | Modernization"/>
    <s v="T055"/>
    <d v="2024-03-04T06:31:47"/>
    <x v="2"/>
    <x v="1"/>
  </r>
  <r>
    <s v="Design"/>
    <n v="613095"/>
    <s v=""/>
    <s v="ATTLEBORO- CORRIDOR IMPROVEMENTS ON ROUTE 123, FROM LATHROP ROAD TO THATCHER STREET"/>
    <s v="5"/>
    <s v="STIP"/>
    <s v=" "/>
    <x v="0"/>
    <x v="0"/>
    <s v="ATTLEBORO"/>
    <s v="Southeastern Mass"/>
    <x v="4"/>
    <s v="Roadway Reconstruction"/>
    <s v="Design"/>
    <s v="PRCApprove"/>
    <d v="2027-05-01T00:00:00"/>
    <s v="2027"/>
    <n v="0"/>
    <d v="2027-09-28T00:00:00"/>
    <d v="2027-11-27T00:00:00"/>
    <d v="2030-03-28T00:00:00"/>
    <n v="912"/>
    <s v="FEDERAL AID"/>
    <s v="FA - Surface Trans. Block Grant (STBG)"/>
    <s v="STBG"/>
    <n v="0.8"/>
    <n v="0"/>
    <n v="0"/>
    <n v="5554000"/>
    <n v="0"/>
    <n v="3830344.8276"/>
    <n v="0"/>
    <n v="0"/>
    <n v="0"/>
    <n v="0"/>
    <n v="0"/>
    <n v="0"/>
    <n v="1532137.9310000001"/>
    <n v="2298206.8966000001"/>
    <n v="1723655.1724"/>
    <n v="0"/>
    <n v="0"/>
    <s v="    "/>
    <s v="    "/>
    <s v="Yes"/>
    <s v="55"/>
    <s v="Municipal"/>
    <s v="HWY"/>
    <n v="2"/>
    <s v="No"/>
    <s v="Highway | Roadway Reconstruction"/>
    <s v="2 | Modernization"/>
    <s v="T055"/>
    <d v="2024-03-04T06:31:47"/>
    <x v="2"/>
    <x v="0"/>
  </r>
  <r>
    <s v="Design"/>
    <n v="613097"/>
    <s v=""/>
    <s v="SPENCER- INTERSECTION IMPROVEMENTS AT ROUTE 9 AND ROUTE 49 "/>
    <s v="3"/>
    <s v="STIP"/>
    <s v=" "/>
    <x v="0"/>
    <x v="0"/>
    <s v="SPENCER"/>
    <s v="Central Mass"/>
    <x v="8"/>
    <s v=""/>
    <s v="Design"/>
    <s v="25C"/>
    <d v="2028-06-24T00:00:00"/>
    <s v="2028"/>
    <n v="0"/>
    <d v="2028-11-21T00:00:00"/>
    <d v="2029-01-20T00:00:00"/>
    <d v="2029-09-17T00:00:00"/>
    <n v="300"/>
    <s v="100% STATE"/>
    <s v="NFA - Site Specific"/>
    <s v="NFA"/>
    <n v="0"/>
    <n v="0"/>
    <n v="0"/>
    <n v="150000"/>
    <n v="0"/>
    <n v="100000"/>
    <n v="0"/>
    <n v="0"/>
    <n v="0"/>
    <n v="0"/>
    <n v="0"/>
    <n v="0"/>
    <n v="0"/>
    <n v="100000"/>
    <n v="50000"/>
    <n v="0"/>
    <n v="0"/>
    <s v="    "/>
    <s v="    "/>
    <s v="Yes"/>
    <s v="43.5"/>
    <s v="MassDOT"/>
    <s v="HWY"/>
    <n v="2"/>
    <s v="No"/>
    <s v="Highway | Intersection Improvements"/>
    <s v="2 | Modernization"/>
    <s v="T056"/>
    <d v="2024-03-04T06:31:47"/>
    <x v="7"/>
    <x v="1"/>
  </r>
  <r>
    <s v="Design"/>
    <n v="613097"/>
    <s v=""/>
    <s v="SPENCER- INTERSECTION IMPROVEMENTS AT ROUTE 9 AND ROUTE 49 "/>
    <s v="3"/>
    <s v="STIP"/>
    <s v=" "/>
    <x v="0"/>
    <x v="0"/>
    <s v="SPENCER"/>
    <s v="Central Mass"/>
    <x v="8"/>
    <s v=""/>
    <s v="Design"/>
    <s v="25C"/>
    <d v="2028-06-24T00:00:00"/>
    <s v="2028"/>
    <n v="0"/>
    <d v="2028-11-21T00:00:00"/>
    <d v="2029-01-20T00:00:00"/>
    <d v="2029-09-17T00:00:00"/>
    <n v="300"/>
    <s v="FEDERAL AID"/>
    <s v="FA - Ntl. Hwy Perform. Prgm (NHPP) - NHS"/>
    <s v="NHPP"/>
    <n v="0.8"/>
    <n v="0"/>
    <n v="0"/>
    <n v="11903000"/>
    <n v="0"/>
    <n v="7935333.3333000001"/>
    <n v="0"/>
    <n v="0"/>
    <n v="0"/>
    <n v="0"/>
    <n v="0"/>
    <n v="0"/>
    <n v="0"/>
    <n v="7935333.3333000001"/>
    <n v="3967666.6666999999"/>
    <n v="0"/>
    <n v="0"/>
    <s v="    "/>
    <s v="    "/>
    <s v="Yes"/>
    <s v="43.5"/>
    <s v="MassDOT"/>
    <s v="HWY"/>
    <n v="2"/>
    <s v="No"/>
    <s v="Highway | Intersection Improvements"/>
    <s v="2 | Modernization"/>
    <s v="T056"/>
    <d v="2024-03-04T06:31:47"/>
    <x v="7"/>
    <x v="0"/>
  </r>
  <r>
    <s v="Design"/>
    <n v="613116"/>
    <s v=""/>
    <s v="CUMMINGTON- BRIDGE PRESERVATION, C-21-023 (0JN), C-21-024 (0JM), AND C-21-025 (0JK), STATE ROUTE 9 (BERKSHIRE TRAIL) OVER WESTFIELD RIVER AND WESTFIELD BROOK"/>
    <s v="1"/>
    <s v="BR PRES, STIP"/>
    <s v=" "/>
    <x v="0"/>
    <x v="0"/>
    <s v="CUMMINGTON"/>
    <s v="Pioneer Valley"/>
    <x v="14"/>
    <s v=""/>
    <s v="Design"/>
    <s v="PRCApprove"/>
    <d v="2024-06-29T00:00:00"/>
    <s v="2024"/>
    <n v="0"/>
    <d v="2024-11-26T00:00:00"/>
    <d v="2025-01-25T00:00:00"/>
    <d v="2026-11-25T00:00:00"/>
    <n v="729"/>
    <s v="FEDERAL AID"/>
    <s v="FA - Hwy Infrast. Prgm (HIPBR) - Bridge"/>
    <s v="HIP"/>
    <n v="0.8"/>
    <n v="0"/>
    <n v="0"/>
    <n v="3220799.9947000002"/>
    <n v="0"/>
    <n v="3220799.9947000002"/>
    <n v="0"/>
    <n v="0"/>
    <n v="0"/>
    <n v="840208.69429999997"/>
    <n v="1680417.3884999999"/>
    <n v="700173.91189999995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0"/>
  </r>
  <r>
    <s v="Design"/>
    <n v="613121"/>
    <s v=""/>
    <s v="EVERETT- TARGETED MULTI-MODAL AND SAFETY IMPROVEMENTS ON ROUTE 16 (DESIGN ONLY)"/>
    <s v="4"/>
    <s v="DES-O, STIP"/>
    <s v=" "/>
    <x v="0"/>
    <x v="0"/>
    <s v="EVERETT"/>
    <s v="Boston Region"/>
    <x v="27"/>
    <s v="Intersection &amp; Safety"/>
    <s v="Design"/>
    <s v="PRCApprove"/>
    <d v="2027-06-05T00:00:00"/>
    <s v="2027"/>
    <n v="0"/>
    <d v="2027-11-02T00:00:00"/>
    <d v="2028-01-01T00:00:00"/>
    <d v="2029-10-31T00:00:00"/>
    <n v="729"/>
    <s v="FEDERAL AID"/>
    <s v="FA - Hwy Safety Improvement Prgm (HSIP)"/>
    <s v="HSIP"/>
    <n v="0.9"/>
    <n v="0"/>
    <n v="0"/>
    <n v="5373900"/>
    <n v="0"/>
    <n v="4396827.2726999996"/>
    <n v="0"/>
    <n v="0"/>
    <n v="0"/>
    <n v="0"/>
    <n v="0"/>
    <n v="0"/>
    <n v="1465609.0909"/>
    <n v="2931218.1817999999"/>
    <n v="977072.72730000003"/>
    <n v="0"/>
    <n v="0"/>
    <s v="    "/>
    <s v="    "/>
    <s v="Yes"/>
    <s v="75.5"/>
    <s v="MassDOT"/>
    <s v="HWY"/>
    <n v="2"/>
    <s v="No"/>
    <s v="Highway | Safety Improvements"/>
    <s v="1 | Reliability"/>
    <s v="T052"/>
    <d v="2024-03-04T06:31:47"/>
    <x v="1"/>
    <x v="0"/>
  </r>
  <r>
    <s v="Design"/>
    <n v="613121"/>
    <s v=""/>
    <s v="EVERETT- TARGETED MULTI-MODAL AND SAFETY IMPROVEMENTS ON ROUTE 16 (DESIGN ONLY)"/>
    <s v="4"/>
    <s v="DES-O, STIP"/>
    <s v=" "/>
    <x v="0"/>
    <x v="0"/>
    <s v="EVERETT"/>
    <s v="Boston Region"/>
    <x v="27"/>
    <s v="Intersection &amp; Safety"/>
    <s v="Design"/>
    <s v="PRCApprove"/>
    <d v="2027-06-05T00:00:00"/>
    <s v="2027"/>
    <n v="0"/>
    <d v="2027-11-02T00:00:00"/>
    <d v="2028-01-01T00:00:00"/>
    <d v="2029-10-31T00:00:00"/>
    <n v="729"/>
    <s v="100% STATE"/>
    <s v="NFA - Site Specific"/>
    <s v="NFA"/>
    <n v="0"/>
    <n v="0"/>
    <n v="0"/>
    <n v="52500"/>
    <n v="0"/>
    <n v="42954.545400000003"/>
    <n v="0"/>
    <n v="0"/>
    <n v="0"/>
    <n v="0"/>
    <n v="0"/>
    <n v="0"/>
    <n v="14318.1818"/>
    <n v="28636.363600000001"/>
    <n v="9545.4545999999991"/>
    <n v="0"/>
    <n v="0"/>
    <s v="    "/>
    <s v="    "/>
    <s v="Yes"/>
    <s v="75.5"/>
    <s v="MassDOT"/>
    <s v="HWY"/>
    <n v="2"/>
    <s v="No"/>
    <s v="Highway | Safety Improvements"/>
    <s v="1 | Reliability"/>
    <s v="T052"/>
    <d v="2024-03-04T06:31:47"/>
    <x v="1"/>
    <x v="1"/>
  </r>
  <r>
    <s v="Construction"/>
    <n v="613123"/>
    <s v="121742"/>
    <s v="DISTRICT 3- BRIDGE CLEANING AND  RELATED WORK AT VARIOUS LOCATIONS "/>
    <s v="3"/>
    <s v="NFA MT"/>
    <s v=" "/>
    <x v="1"/>
    <x v="0"/>
    <s v="DISTRICT3"/>
    <s v="[District 3]"/>
    <x v="30"/>
    <s v=""/>
    <s v="Active"/>
    <s v=""/>
    <d v="2023-04-01T00:00:00"/>
    <s v="2023"/>
    <n v="1"/>
    <d v="2023-06-08T00:00:00"/>
    <d v="2023-08-07T00:00:00"/>
    <d v="2024-06-07T00:00:00"/>
    <n v="365"/>
    <s v="100% STATE"/>
    <s v="NFA - Open Ended"/>
    <s v="NFA"/>
    <n v="0"/>
    <n v="210717.75"/>
    <n v="210717.75"/>
    <n v="1476182.25"/>
    <n v="1100000"/>
    <n v="1100000"/>
    <n v="1100000"/>
    <n v="1310717.75"/>
    <n v="1310717.75"/>
    <n v="0"/>
    <n v="0"/>
    <n v="0"/>
    <n v="0"/>
    <n v="0"/>
    <n v="376182.25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124"/>
    <s v=""/>
    <s v="BOSTON- DECK/SUPERSTRUCTURE REPLACEMENT, B-16-054 (4T2), BEACON STREET OVER I-90 (STRUCTURE 50, MILE 132.2)"/>
    <s v="6"/>
    <s v="STIP"/>
    <s v=" "/>
    <x v="0"/>
    <x v="0"/>
    <s v="BOSTON"/>
    <s v="Boston Region"/>
    <x v="5"/>
    <s v="Bridge Repair &amp; Replacement"/>
    <s v="Design"/>
    <s v="PRCApprove"/>
    <d v="2028-06-24T00:00:00"/>
    <s v="2028"/>
    <n v="0"/>
    <d v="2028-11-21T00:00:00"/>
    <d v="2029-01-20T00:00:00"/>
    <d v="2031-05-22T00:00:00"/>
    <n v="912"/>
    <s v="FEDERAL AID"/>
    <s v="FA - Ntl. Hwy Perform. Prgm (NHPP) - On-System Bridge"/>
    <s v="NHPP"/>
    <n v="0.8"/>
    <n v="0"/>
    <n v="0"/>
    <n v="44641836.799999997"/>
    <n v="0"/>
    <n v="9236242.0965999998"/>
    <n v="0"/>
    <n v="0"/>
    <n v="0"/>
    <n v="0"/>
    <n v="0"/>
    <n v="0"/>
    <n v="0"/>
    <n v="9236242.0965999998"/>
    <n v="35405594.703400001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13125"/>
    <s v=""/>
    <s v="BOSTON- DECK/SUPERSTRUCTURE REPLACEMENT OF BRIDGE B-16-051 (4T5), MASS AVENUE OVER I-90 &amp; MBTA (STRUCTURE 54, MILE 132.84) "/>
    <s v="6"/>
    <s v="STIP"/>
    <s v=" "/>
    <x v="0"/>
    <x v="0"/>
    <s v="BOSTON"/>
    <s v="Boston Region"/>
    <x v="5"/>
    <s v="Bridge Repair &amp; Replacement"/>
    <s v="Design"/>
    <s v="PRCApprove"/>
    <d v="2028-06-24T00:00:00"/>
    <s v="2028"/>
    <n v="0"/>
    <d v="2028-11-21T00:00:00"/>
    <d v="2029-01-20T00:00:00"/>
    <d v="2031-05-22T00:00:00"/>
    <n v="912"/>
    <s v="FEDERAL AID"/>
    <s v="FA - Ntl. Hwy Perform. Prgm (NHPP) - NHS"/>
    <s v="NHPP"/>
    <n v="0.8"/>
    <n v="0"/>
    <n v="0"/>
    <n v="16590041.6"/>
    <n v="0"/>
    <n v="3432422.4"/>
    <n v="0"/>
    <n v="0"/>
    <n v="0"/>
    <n v="0"/>
    <n v="0"/>
    <n v="0"/>
    <n v="0"/>
    <n v="3432422.4"/>
    <n v="13157619.19999999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13126"/>
    <s v=""/>
    <s v="EAST BROOKFIELD- BRIDGE SUPERSTRUCTURE REPLACEMENT, E-02-005, COVE STREET OVER SEVEN MILE RIVER"/>
    <s v="3"/>
    <s v="STIP"/>
    <s v=" "/>
    <x v="0"/>
    <x v="0"/>
    <s v="EAST BROOKFIELD"/>
    <s v="Central Mass"/>
    <x v="5"/>
    <s v="Bridge Repair &amp; Replacement"/>
    <s v="Design"/>
    <s v="PRCApprove"/>
    <d v="2027-11-27T00:00:00"/>
    <s v="2028"/>
    <n v="0"/>
    <d v="2028-04-25T00:00:00"/>
    <d v="2028-06-24T00:00:00"/>
    <d v="2030-10-24T00:00:00"/>
    <n v="912"/>
    <s v="FEDERAL AID"/>
    <s v="FA - Bridge Formula Program - Local Off System Bridge"/>
    <s v="BFPL"/>
    <n v="1"/>
    <n v="0"/>
    <n v="0"/>
    <n v="2117439.1039999998"/>
    <n v="0"/>
    <n v="949196.83970000001"/>
    <n v="0"/>
    <n v="0"/>
    <n v="0"/>
    <n v="0"/>
    <n v="0"/>
    <n v="0"/>
    <n v="73015.141499999998"/>
    <n v="876181.69819999998"/>
    <n v="1168242.264299999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0"/>
  </r>
  <r>
    <s v="Design"/>
    <n v="613129"/>
    <s v=""/>
    <s v="NANTUCKET- INTERSECTION IMPROVEMENTS AT MILESTONE ROAD AND POLPIS ROAD AND EXTENSION OF 'SCONSET BIKEPATH"/>
    <s v="5"/>
    <s v="M-Risk, STIP"/>
    <s v=" "/>
    <x v="0"/>
    <x v="0"/>
    <s v="NANTUCKET"/>
    <s v="Nantucket"/>
    <x v="27"/>
    <s v="Intersection &amp; Safety"/>
    <s v="Design"/>
    <s v="100C"/>
    <d v="2024-06-22T00:00:00"/>
    <s v="2024"/>
    <n v="0"/>
    <d v="2024-11-19T00:00:00"/>
    <d v="2025-01-18T00:00:00"/>
    <d v="2025-11-19T00:00:00"/>
    <n v="365"/>
    <s v="FEDERAL AID"/>
    <s v="FA - Hwy Safety Improvement Prgm (HSIP)"/>
    <s v="HSIP"/>
    <n v="0.9"/>
    <n v="0"/>
    <n v="0"/>
    <n v="2707929.8840000001"/>
    <n v="0"/>
    <n v="2707929.8840000001"/>
    <n v="0"/>
    <n v="0"/>
    <n v="0"/>
    <n v="1477052.6640000001"/>
    <n v="1230877.22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3"/>
    <x v="0"/>
  </r>
  <r>
    <s v="Design"/>
    <n v="613129"/>
    <s v=""/>
    <s v="NANTUCKET- INTERSECTION IMPROVEMENTS AT MILESTONE ROAD AND POLPIS ROAD AND EXTENSION OF 'SCONSET BIKEPATH"/>
    <s v="5"/>
    <s v="M-Risk, STIP"/>
    <s v=" "/>
    <x v="0"/>
    <x v="0"/>
    <s v="NANTUCKET"/>
    <s v="Nantucket"/>
    <x v="27"/>
    <s v="Intersection &amp; Safety"/>
    <s v="Design"/>
    <s v="100C"/>
    <d v="2024-06-22T00:00:00"/>
    <s v="2024"/>
    <n v="0"/>
    <d v="2024-11-19T00:00:00"/>
    <d v="2025-01-18T00:00:00"/>
    <d v="2025-11-19T00:00:00"/>
    <n v="365"/>
    <s v="100% STATE"/>
    <s v="NFA - Site Specific"/>
    <s v="NFA"/>
    <n v="0"/>
    <n v="0"/>
    <n v="0"/>
    <n v="31812.1"/>
    <n v="0"/>
    <n v="31812.1"/>
    <n v="0"/>
    <n v="0"/>
    <n v="0"/>
    <n v="17352.054499999998"/>
    <n v="14460.0455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13"/>
    <x v="1"/>
  </r>
  <r>
    <s v="Design"/>
    <n v="613136"/>
    <s v=""/>
    <s v="SAVOY- BRIDGE SUPERSTRUCTURE REPLACEMENT, S-06-011, BLACK BROOK RD OVER BLACK BROOK"/>
    <s v="1"/>
    <s v="STIP"/>
    <s v=" "/>
    <x v="0"/>
    <x v="0"/>
    <s v="SAVOY"/>
    <s v="Berkshire Region"/>
    <x v="5"/>
    <s v="Bridge Repair &amp; Replacement"/>
    <s v="Design"/>
    <s v="PRCApprove"/>
    <d v="2028-02-26T00:00:00"/>
    <s v="2028"/>
    <n v="0"/>
    <d v="2028-07-25T00:00:00"/>
    <d v="2028-09-23T00:00:00"/>
    <d v="2031-01-23T00:00:00"/>
    <n v="912"/>
    <s v="FEDERAL AID"/>
    <s v="FA - Bridge Formula Program - Local Off System Bridge"/>
    <s v="BFPL"/>
    <n v="1"/>
    <n v="0"/>
    <n v="0"/>
    <n v="2328374.4"/>
    <n v="0"/>
    <n v="802887.72409999999"/>
    <n v="0"/>
    <n v="0"/>
    <n v="0"/>
    <n v="0"/>
    <n v="0"/>
    <n v="0"/>
    <n v="0"/>
    <n v="802887.72409999999"/>
    <n v="1525486.6758999999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9"/>
    <x v="0"/>
  </r>
  <r>
    <s v="Design"/>
    <n v="613137"/>
    <s v=""/>
    <s v="WASHINGTON- BRIDGE REPLACEMENT, W-09-012, LOWER VALLEY RD OVER DEPOT BROOK"/>
    <s v="1"/>
    <s v="STIP"/>
    <s v=" "/>
    <x v="0"/>
    <x v="0"/>
    <s v="WASHINGTON"/>
    <s v="Berkshire Region"/>
    <x v="1"/>
    <s v="Bridge Repair &amp; Replacement"/>
    <s v="Design"/>
    <s v="PRCApprove"/>
    <d v="2028-02-12T00:00:00"/>
    <s v="2028"/>
    <n v="0"/>
    <d v="2028-07-11T00:00:00"/>
    <d v="2028-09-09T00:00:00"/>
    <d v="2030-07-10T00:00:00"/>
    <n v="729"/>
    <s v="FEDERAL AID"/>
    <s v="FA - Bridge Formula Program - Local Off System Bridge"/>
    <s v="BFPL"/>
    <n v="1"/>
    <n v="0"/>
    <n v="0"/>
    <n v="3027904"/>
    <n v="0"/>
    <n v="1316480"/>
    <n v="0"/>
    <n v="0"/>
    <n v="0"/>
    <n v="0"/>
    <n v="0"/>
    <n v="0"/>
    <n v="0"/>
    <n v="1316480"/>
    <n v="171142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9"/>
    <x v="0"/>
  </r>
  <r>
    <s v="Design"/>
    <n v="613139"/>
    <s v=""/>
    <s v="MONSON- SUPERSTUCTURE REPLACEMENT OF BRIDGE M-27-026, STAFFORD HOLLOW ROAD OVER NECRR"/>
    <s v="2"/>
    <s v="STIP"/>
    <s v=" "/>
    <x v="0"/>
    <x v="0"/>
    <s v="MONSON"/>
    <s v="Pioneer Valley"/>
    <x v="5"/>
    <s v="Bridge Repair &amp; Replacement"/>
    <s v="Design"/>
    <s v="PRCApprove"/>
    <d v="2028-01-29T00:00:00"/>
    <s v="2028"/>
    <n v="0"/>
    <d v="2028-06-27T00:00:00"/>
    <d v="2028-08-26T00:00:00"/>
    <d v="2030-12-26T00:00:00"/>
    <n v="912"/>
    <s v="FEDERAL AID"/>
    <s v="FA - Bridge Formula Program - Local Off System Bridge"/>
    <s v="BFPL"/>
    <n v="1"/>
    <n v="0"/>
    <n v="0"/>
    <n v="4073907.2"/>
    <n v="0"/>
    <n v="1545275.1447999999"/>
    <n v="0"/>
    <n v="0"/>
    <n v="0"/>
    <n v="0"/>
    <n v="0"/>
    <n v="0"/>
    <n v="0"/>
    <n v="1545275.1447999999"/>
    <n v="2528632.0551999998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3"/>
    <x v="0"/>
  </r>
  <r>
    <s v="Design"/>
    <n v="613141"/>
    <s v=""/>
    <s v="ATHOL- ORANGE- BRIDGE REPLACEMENT, A-15-017=O-03-001, LOGAN ROAD OVER THE EAST BRANCH OF THE TULLY RIVER"/>
    <s v="2"/>
    <s v="STIP"/>
    <s v=" "/>
    <x v="0"/>
    <x v="0"/>
    <s v="ATHOL - ORANGE"/>
    <s v="Statewide"/>
    <x v="1"/>
    <s v="Bridge Repair &amp; Replacement"/>
    <s v="Design"/>
    <s v="PRCApprove"/>
    <d v="2028-01-15T00:00:00"/>
    <s v="2028"/>
    <n v="0"/>
    <d v="2028-06-13T00:00:00"/>
    <d v="2028-08-12T00:00:00"/>
    <d v="2030-06-12T00:00:00"/>
    <n v="729"/>
    <s v="100% STATE"/>
    <s v="NFA - Site Specific"/>
    <s v="NFA"/>
    <n v="0"/>
    <n v="0"/>
    <n v="0"/>
    <n v="6787.5"/>
    <n v="0"/>
    <n v="3246.1957000000002"/>
    <n v="0"/>
    <n v="0"/>
    <n v="0"/>
    <n v="0"/>
    <n v="0"/>
    <n v="0"/>
    <n v="0"/>
    <n v="3246.1957000000002"/>
    <n v="3541.3042999999998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Design"/>
    <n v="613141"/>
    <s v=""/>
    <s v="ATHOL- ORANGE- BRIDGE REPLACEMENT, A-15-017=O-03-001, LOGAN ROAD OVER THE EAST BRANCH OF THE TULLY RIVER"/>
    <s v="2"/>
    <s v="STIP"/>
    <s v=" "/>
    <x v="0"/>
    <x v="0"/>
    <s v="ATHOL - ORANGE"/>
    <s v="Statewide"/>
    <x v="1"/>
    <s v="Bridge Repair &amp; Replacement"/>
    <s v="Design"/>
    <s v="PRCApprove"/>
    <d v="2028-01-15T00:00:00"/>
    <s v="2028"/>
    <n v="0"/>
    <d v="2028-06-13T00:00:00"/>
    <d v="2028-08-12T00:00:00"/>
    <d v="2030-06-12T00:00:00"/>
    <n v="729"/>
    <s v="FEDERAL AID"/>
    <s v="FA - Bridge Formula Program - Local Off System Bridge"/>
    <s v="BFPL"/>
    <n v="1"/>
    <n v="0"/>
    <n v="0"/>
    <n v="3101887.5"/>
    <n v="0"/>
    <n v="1483511.4129999999"/>
    <n v="0"/>
    <n v="0"/>
    <n v="0"/>
    <n v="0"/>
    <n v="0"/>
    <n v="0"/>
    <n v="0"/>
    <n v="1483511.4129999999"/>
    <n v="1618376.0870000001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Design"/>
    <n v="613142"/>
    <s v=""/>
    <s v="DISTRICT 5- ITS ROADWAY EQUIPMENT FOR HIGHWAY OPERATIONS"/>
    <s v="5"/>
    <s v="STIP"/>
    <s v=" "/>
    <x v="0"/>
    <x v="0"/>
    <s v="DARTMOUTH - LAKEVILLE - MIDDLEBOROUGH - NEW BEDFORD - NORTH ATTLEBOROUGH - NORTON - SWANSEA - TAUNTON"/>
    <s v="Southeastern Mass"/>
    <x v="21"/>
    <s v="Other"/>
    <s v="Design"/>
    <s v="FINAL"/>
    <d v="2024-04-13T00:00:00"/>
    <s v="2024"/>
    <n v="0"/>
    <d v="2024-09-10T00:00:00"/>
    <d v="2024-11-09T00:00:00"/>
    <d v="2028-12-29T00:00:00"/>
    <n v="1571"/>
    <s v="100% STATE"/>
    <s v="NFA - Site Specific"/>
    <s v="NFA"/>
    <n v="0"/>
    <n v="0"/>
    <n v="0"/>
    <n v="84420"/>
    <n v="0"/>
    <n v="84420"/>
    <n v="0"/>
    <n v="0"/>
    <n v="0"/>
    <n v="13507.2"/>
    <n v="20260.8"/>
    <n v="20260.8"/>
    <n v="20260.8"/>
    <n v="10130.4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2"/>
    <x v="1"/>
  </r>
  <r>
    <s v="Design"/>
    <n v="613142"/>
    <s v=""/>
    <s v="DISTRICT 5- ITS ROADWAY EQUIPMENT FOR HIGHWAY OPERATIONS"/>
    <s v="5"/>
    <s v="STIP"/>
    <s v=" "/>
    <x v="0"/>
    <x v="0"/>
    <s v="DARTMOUTH - LAKEVILLE - MIDDLEBOROUGH - NEW BEDFORD - NORTH ATTLEBOROUGH - NORTON - SWANSEA - TAUNTON"/>
    <s v="Southeastern Mass"/>
    <x v="21"/>
    <s v="Other"/>
    <s v="Design"/>
    <s v="FINAL"/>
    <d v="2024-04-13T00:00:00"/>
    <s v="2024"/>
    <n v="0"/>
    <d v="2024-09-10T00:00:00"/>
    <d v="2024-11-09T00:00:00"/>
    <d v="2028-12-29T00:00:00"/>
    <n v="1571"/>
    <s v="FEDERAL AID"/>
    <s v="FA - Ntl. Hwy Perform. Prgm (NHPP) - NHS"/>
    <s v="NHPP"/>
    <n v="0.8"/>
    <n v="0"/>
    <n v="0"/>
    <n v="6515927.2199999997"/>
    <n v="0"/>
    <n v="6515927.2199999997"/>
    <n v="0"/>
    <n v="0"/>
    <n v="0"/>
    <n v="1042548.3552"/>
    <n v="1563822.5327999999"/>
    <n v="1563822.5327999999"/>
    <n v="1563822.5327999999"/>
    <n v="781911.26639999996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4-03-04T06:31:47"/>
    <x v="2"/>
    <x v="0"/>
  </r>
  <r>
    <s v="Design"/>
    <n v="613143"/>
    <s v=""/>
    <s v="WEST BROOKFIELD- BRIDGE REPLACEMENT, W-19-002 (187), LONG HILL ROAD OVER QUABOAG RIVER"/>
    <s v="2"/>
    <s v="STIP"/>
    <s v=" "/>
    <x v="0"/>
    <x v="0"/>
    <s v="WEST BROOKFIELD"/>
    <s v="Central Mass"/>
    <x v="1"/>
    <s v="Bridge Repair &amp; Replacement"/>
    <s v="Design"/>
    <s v="PRCApprove"/>
    <d v="2028-01-08T00:00:00"/>
    <s v="2028"/>
    <n v="0"/>
    <d v="2028-06-06T00:00:00"/>
    <d v="2028-08-05T00:00:00"/>
    <d v="2030-06-05T00:00:00"/>
    <n v="729"/>
    <s v="FEDERAL AID"/>
    <s v="FA - Bridge Formula Program - Local Off System Bridge"/>
    <s v="BFPL"/>
    <n v="1"/>
    <n v="0"/>
    <n v="0"/>
    <n v="4979623"/>
    <n v="0"/>
    <n v="2381558.8261000002"/>
    <n v="0"/>
    <n v="0"/>
    <n v="0"/>
    <n v="0"/>
    <n v="0"/>
    <n v="0"/>
    <n v="0"/>
    <n v="2381558.8261000002"/>
    <n v="2598064.1738999998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0"/>
  </r>
  <r>
    <s v="Design"/>
    <n v="613154"/>
    <s v=""/>
    <s v="WELLESLEY- DRAINAGE IMPROVEMENTS ALONG ROUTE 9 AND CULVERT REPLACEMENTS OVER BOULDER BROOK FOR FLOOD MITIGATION"/>
    <s v="6"/>
    <s v=""/>
    <s v=" "/>
    <x v="0"/>
    <x v="0"/>
    <s v="WELLESLEY"/>
    <s v="Boston Region"/>
    <x v="25"/>
    <s v=""/>
    <s v="Design"/>
    <s v="PRCApprove"/>
    <d v="2025-06-28T00:00:00"/>
    <s v="2025"/>
    <n v="0"/>
    <d v="2025-11-25T00:00:00"/>
    <d v="2026-01-24T00:00:00"/>
    <d v="2026-11-24T00:00:00"/>
    <n v="364"/>
    <s v="100% STATE"/>
    <s v="NFA - Site Specific"/>
    <s v="NFA"/>
    <n v="0"/>
    <n v="0"/>
    <n v="0"/>
    <n v="948850"/>
    <n v="0"/>
    <n v="948850"/>
    <n v="0"/>
    <n v="0"/>
    <n v="0"/>
    <n v="0"/>
    <n v="517554.54550000001"/>
    <n v="431295.45449999999"/>
    <n v="0"/>
    <n v="0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4-03-04T06:31:47"/>
    <x v="1"/>
    <x v="1"/>
  </r>
  <r>
    <s v="Design"/>
    <n v="613154"/>
    <s v=""/>
    <s v="WELLESLEY- DRAINAGE IMPROVEMENTS ALONG ROUTE 9 AND CULVERT REPLACEMENTS OVER BOULDER BROOK FOR FLOOD MITIGATION"/>
    <s v="6"/>
    <s v=""/>
    <s v=" "/>
    <x v="0"/>
    <x v="0"/>
    <s v="WELLESLEY"/>
    <s v="Boston Region"/>
    <x v="25"/>
    <s v=""/>
    <s v="Design"/>
    <s v="PRCApprove"/>
    <d v="2025-06-28T00:00:00"/>
    <s v="2025"/>
    <n v="0"/>
    <d v="2025-11-25T00:00:00"/>
    <d v="2026-01-24T00:00:00"/>
    <d v="2026-11-24T00:00:00"/>
    <n v="364"/>
    <s v="FEDERAL AID"/>
    <s v="FA - Promoting Resilient Operations for Transformative, Efficient, and Cost-saving Transportation (PROTECT)"/>
    <s v="FA"/>
    <n v="0.8"/>
    <n v="0"/>
    <n v="0"/>
    <n v="3559850"/>
    <n v="0"/>
    <n v="3559850"/>
    <n v="0"/>
    <n v="0"/>
    <n v="0"/>
    <n v="0"/>
    <n v="1941736.3636"/>
    <n v="1618113.6364"/>
    <n v="0"/>
    <n v="0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4-03-04T06:31:47"/>
    <x v="1"/>
    <x v="0"/>
  </r>
  <r>
    <s v="Construction"/>
    <n v="613165"/>
    <s v="121953"/>
    <s v="DISTRICT 3- SCHEDULED &amp; EMERGENCY BRIDGE STRUCTURAL &amp; SUBSTRUCTURE REPAIRS AND RELATED WORK AT VARIOUS LOCATIONS ALONG I-90"/>
    <s v="3"/>
    <s v="WT"/>
    <s v=" "/>
    <x v="0"/>
    <x v="0"/>
    <s v="DISTRICT3"/>
    <s v="[District 3]"/>
    <x v="30"/>
    <s v=""/>
    <s v="Active"/>
    <s v=""/>
    <d v="2023-04-29T00:00:00"/>
    <s v="2023"/>
    <n v="1"/>
    <d v="2023-06-21T00:00:00"/>
    <d v="2023-08-20T00:00:00"/>
    <d v="2025-06-20T00:00:00"/>
    <n v="730"/>
    <s v="TURNPIKE WT"/>
    <s v="Tolls - Western Turnpike (WT) - Open Ended"/>
    <s v="NFA"/>
    <n v="0"/>
    <n v="54440.98"/>
    <n v="54440.98"/>
    <n v="2125829.02"/>
    <n v="2155270"/>
    <n v="2155270"/>
    <n v="1065270"/>
    <n v="1119710.98"/>
    <n v="1119710.98"/>
    <n v="1090000"/>
    <n v="0"/>
    <n v="0"/>
    <n v="0"/>
    <n v="0"/>
    <n v="-29440.98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Procurement"/>
    <n v="613167"/>
    <s v="124918"/>
    <s v="ATHOL- PHILLIPSTON- TEMPLETON- BRIDGE PRESERVATION OF 8 BRIDGE CROSSINGS ALONG ROUTE 2"/>
    <s v="2"/>
    <s v="BR PRES, STIP"/>
    <s v=" "/>
    <x v="0"/>
    <x v="0"/>
    <s v="ATHOL"/>
    <s v="Montachusett"/>
    <x v="14"/>
    <s v=""/>
    <s v="Opened"/>
    <s v=""/>
    <d v="2023-12-30T00:00:00"/>
    <s v="2024"/>
    <n v="1"/>
    <d v="2024-04-06T00:00:00"/>
    <d v="2024-06-05T00:00:00"/>
    <d v="2026-11-14T00:00:00"/>
    <n v="952"/>
    <s v="100% STATE"/>
    <s v="NFA - Site Specific"/>
    <s v="NFA"/>
    <n v="0"/>
    <n v="0"/>
    <n v="0"/>
    <n v="277164"/>
    <n v="0"/>
    <n v="277164"/>
    <n v="9238.7999999999993"/>
    <n v="9238.7999999999993"/>
    <n v="9238.7999999999993"/>
    <n v="110865.60000000001"/>
    <n v="110865.60000000001"/>
    <n v="46194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0"/>
    <x v="1"/>
  </r>
  <r>
    <s v="Procurement"/>
    <n v="613167"/>
    <s v="124918"/>
    <s v="ATHOL- PHILLIPSTON- TEMPLETON- BRIDGE PRESERVATION OF 8 BRIDGE CROSSINGS ALONG ROUTE 2"/>
    <s v="2"/>
    <s v="BR PRES, STIP"/>
    <s v=" "/>
    <x v="0"/>
    <x v="0"/>
    <s v="ATHOL"/>
    <s v="Montachusett"/>
    <x v="14"/>
    <s v=""/>
    <s v="Opened"/>
    <s v=""/>
    <d v="2023-12-30T00:00:00"/>
    <s v="2024"/>
    <n v="1"/>
    <d v="2024-04-06T00:00:00"/>
    <d v="2024-06-05T00:00:00"/>
    <d v="2026-11-14T00:00:00"/>
    <n v="952"/>
    <s v="FEDERAL AID"/>
    <s v="FA - Hwy Infrast. Prgm (HIPBR) - Bridge"/>
    <s v="HIP"/>
    <n v="0.8"/>
    <n v="0"/>
    <n v="0"/>
    <n v="12219881.927999999"/>
    <n v="0"/>
    <n v="12219881.927999999"/>
    <n v="407329.39760000003"/>
    <n v="407329.39760000003"/>
    <n v="407329.39760000003"/>
    <n v="4887952.7712000003"/>
    <n v="4887952.7712000003"/>
    <n v="2036646.9879999999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0"/>
    <x v="0"/>
  </r>
  <r>
    <s v="Procurement"/>
    <n v="613167"/>
    <s v="124918"/>
    <s v="ATHOL- PHILLIPSTON- TEMPLETON- BRIDGE PRESERVATION OF 8 BRIDGE CROSSINGS ALONG ROUTE 2"/>
    <s v="2"/>
    <s v="BR PRES, STIP"/>
    <s v=" "/>
    <x v="0"/>
    <x v="0"/>
    <s v="ATHOL"/>
    <s v="Montachusett"/>
    <x v="14"/>
    <s v=""/>
    <s v="Opened"/>
    <s v=""/>
    <d v="2023-12-30T00:00:00"/>
    <s v="2024"/>
    <n v="1"/>
    <d v="2024-04-06T00:00:00"/>
    <d v="2024-06-05T00:00:00"/>
    <d v="2026-11-14T00:00:00"/>
    <n v="952"/>
    <s v="FEDERAL AID"/>
    <s v="FA - Bridge Formula Program - State Off System Bridge"/>
    <s v="BFPS"/>
    <n v="0.8"/>
    <n v="0"/>
    <n v="0"/>
    <n v="4110382.5839999998"/>
    <n v="0"/>
    <n v="4110382.5839999998"/>
    <n v="137012.75279999999"/>
    <n v="137012.75279999999"/>
    <n v="137012.75279999999"/>
    <n v="1644153.0336"/>
    <n v="1644153.0336"/>
    <n v="685063.76399999997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10"/>
    <x v="0"/>
  </r>
  <r>
    <s v="Construction"/>
    <n v="613174"/>
    <s v="124304"/>
    <s v="DISTRICT 5- SCHEDULED AND EMERGENCY INSTALLATION OF BRIDGE SHIELDING AT VARIOUS LOCATIONS"/>
    <s v="5"/>
    <s v="NFA MT"/>
    <s v=" "/>
    <x v="1"/>
    <x v="0"/>
    <s v="DISTRICT5"/>
    <s v="[District 5]"/>
    <x v="30"/>
    <s v=""/>
    <s v="Active"/>
    <s v=""/>
    <d v="2023-10-07T00:00:00"/>
    <s v="2024"/>
    <n v="1"/>
    <d v="2023-12-12T00:00:00"/>
    <d v="2024-02-10T00:00:00"/>
    <d v="2025-12-11T00:00:00"/>
    <n v="730"/>
    <s v="100% STATE"/>
    <s v="NFA - Open Ended"/>
    <s v="NFA"/>
    <n v="0"/>
    <n v="0"/>
    <n v="0"/>
    <n v="1135445"/>
    <n v="1135445"/>
    <n v="1135445"/>
    <n v="200000"/>
    <n v="200000"/>
    <n v="200000"/>
    <n v="500000"/>
    <n v="43544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175"/>
    <s v="124350"/>
    <s v="DISTRICT 5- SCHEDULED AND EMERGENCY SUBSTRUCTURE REPAIRS AT VARIOUS LOCATIONS"/>
    <s v="5"/>
    <s v="NFA MT"/>
    <s v=" "/>
    <x v="1"/>
    <x v="0"/>
    <s v="DISTRICT5"/>
    <s v="[District 5]"/>
    <x v="30"/>
    <s v=""/>
    <s v="Active"/>
    <s v=""/>
    <d v="2023-10-14T00:00:00"/>
    <s v="2024"/>
    <n v="1"/>
    <d v="2023-12-12T00:00:00"/>
    <d v="2024-02-10T00:00:00"/>
    <d v="2025-12-11T00:00:00"/>
    <n v="730"/>
    <s v="100% STATE"/>
    <s v="NFA - Open Ended"/>
    <s v="NFA"/>
    <n v="0"/>
    <n v="18840"/>
    <n v="18840"/>
    <n v="3142214"/>
    <n v="3110000"/>
    <n v="3110000"/>
    <n v="280000"/>
    <n v="298840"/>
    <n v="298840"/>
    <n v="1680000"/>
    <n v="1150000"/>
    <n v="0"/>
    <n v="0"/>
    <n v="0"/>
    <n v="3221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176"/>
    <s v="124461"/>
    <s v="DISTRICT 5- SCHEDULED AND EMERGENCY STEEL AND CONCRETE BEAM REPAIRS AT VARIOUS LOCATIONS "/>
    <s v="5"/>
    <s v="NFA MT"/>
    <s v=" "/>
    <x v="1"/>
    <x v="0"/>
    <s v="DISTRICT5"/>
    <s v="[District 5]"/>
    <x v="30"/>
    <s v=""/>
    <s v="Active"/>
    <s v=""/>
    <d v="2023-10-28T00:00:00"/>
    <s v="2024"/>
    <n v="1"/>
    <d v="2023-12-26T00:00:00"/>
    <d v="2024-02-24T00:00:00"/>
    <d v="2025-12-25T00:00:00"/>
    <n v="730"/>
    <s v="100% STATE"/>
    <s v="NFA - Open Ended"/>
    <s v="NFA"/>
    <n v="0"/>
    <n v="0"/>
    <n v="0"/>
    <n v="2131155"/>
    <n v="2131155"/>
    <n v="2131155"/>
    <n v="470000"/>
    <n v="470000"/>
    <n v="470000"/>
    <n v="1069999.93"/>
    <n v="591155.0699999999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177"/>
    <s v="124303"/>
    <s v="FALL RIVER- EXPANDED METAL SHIELDING INSTALLATION ON F-02-058 (3TK), I-195 (EB/WB) OVER TAUNTON RIVER"/>
    <s v="5"/>
    <s v="NFA MT"/>
    <s v=" "/>
    <x v="1"/>
    <x v="0"/>
    <s v="FALL RIVER"/>
    <s v="Southeastern Mass"/>
    <x v="30"/>
    <s v=""/>
    <s v="Active"/>
    <s v=""/>
    <d v="2023-10-07T00:00:00"/>
    <s v="2024"/>
    <n v="1"/>
    <d v="2023-12-07T00:00:00"/>
    <d v="2024-02-05T00:00:00"/>
    <d v="2024-12-06T00:00:00"/>
    <n v="365"/>
    <s v="100% STATE"/>
    <s v="NFA - Site Specific"/>
    <s v="NFA"/>
    <n v="0"/>
    <n v="0"/>
    <n v="0"/>
    <n v="725096.92"/>
    <n v="0"/>
    <n v="725096.92"/>
    <n v="400000"/>
    <n v="400000"/>
    <n v="400000"/>
    <n v="325096.92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1"/>
  </r>
  <r>
    <s v="Design"/>
    <n v="613179"/>
    <s v=""/>
    <s v="WORCESTER- BRIDGE PRESERVATION, W-44-117 (1XC), ARARAT STREET OVER I-190"/>
    <s v="3"/>
    <s v="BR PRES, STIP"/>
    <s v=" "/>
    <x v="0"/>
    <x v="0"/>
    <s v="WORCESTER"/>
    <s v="Central Mass"/>
    <x v="14"/>
    <s v=""/>
    <s v="Design"/>
    <s v="100C"/>
    <d v="2024-03-30T00:00:00"/>
    <s v="2024"/>
    <n v="0"/>
    <d v="2024-08-27T00:00:00"/>
    <d v="2024-10-26T00:00:00"/>
    <d v="2025-11-20T00:00:00"/>
    <n v="450"/>
    <s v="100% STATE"/>
    <s v="NFA - Site Specific"/>
    <s v="NFA"/>
    <n v="0"/>
    <n v="0"/>
    <n v="0"/>
    <n v="66000"/>
    <n v="0"/>
    <n v="66000"/>
    <n v="0"/>
    <n v="0"/>
    <n v="0"/>
    <n v="42428.571400000001"/>
    <n v="23571.428599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1"/>
  </r>
  <r>
    <s v="Design"/>
    <n v="613179"/>
    <s v=""/>
    <s v="WORCESTER- BRIDGE PRESERVATION, W-44-117 (1XC), ARARAT STREET OVER I-190"/>
    <s v="3"/>
    <s v="BR PRES, STIP"/>
    <s v=" "/>
    <x v="0"/>
    <x v="0"/>
    <s v="WORCESTER"/>
    <s v="Central Mass"/>
    <x v="14"/>
    <s v=""/>
    <s v="Design"/>
    <s v="100C"/>
    <d v="2024-03-30T00:00:00"/>
    <s v="2024"/>
    <n v="0"/>
    <d v="2024-08-27T00:00:00"/>
    <d v="2024-10-26T00:00:00"/>
    <d v="2025-11-20T00:00:00"/>
    <n v="450"/>
    <s v="FEDERAL AID"/>
    <s v="FA - Hwy Infrast. Prgm (HIPBR) - Bridge"/>
    <s v="HIP"/>
    <n v="0.8"/>
    <n v="0"/>
    <n v="0"/>
    <n v="2965409.86"/>
    <n v="0"/>
    <n v="2965409.86"/>
    <n v="0"/>
    <n v="0"/>
    <n v="0"/>
    <n v="1906334.91"/>
    <n v="1059074.95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7"/>
    <x v="0"/>
  </r>
  <r>
    <s v="Design"/>
    <n v="613180"/>
    <s v=""/>
    <s v="NORTHBOROUGH- BRIDGE PRESERVATION, N-20-025 (1R8, 1R9), I-290 OVER MDC AQUEDUCT AND CSX RAILROAD"/>
    <s v="3"/>
    <s v="BR PRES, STIP"/>
    <s v=" "/>
    <x v="0"/>
    <x v="0"/>
    <s v="NORTHBOROUGH"/>
    <s v="Central Mass"/>
    <x v="14"/>
    <s v=""/>
    <s v="Design"/>
    <s v="PRCApprove"/>
    <d v="2024-06-22T00:00:00"/>
    <s v="2024"/>
    <n v="0"/>
    <d v="2024-11-19T00:00:00"/>
    <d v="2025-01-18T00:00:00"/>
    <d v="2026-11-18T00:00:00"/>
    <n v="729"/>
    <s v="FEDERAL AID"/>
    <s v="FA - Hwy Infrast. Prgm (HIPBR) - Bridge"/>
    <s v="HIP"/>
    <n v="0.8"/>
    <n v="0"/>
    <n v="0"/>
    <n v="2464000"/>
    <n v="0"/>
    <n v="2464000"/>
    <n v="0"/>
    <n v="0"/>
    <n v="0"/>
    <n v="642782.60869999998"/>
    <n v="1285565.2174"/>
    <n v="535652.17390000005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7"/>
    <x v="0"/>
  </r>
  <r>
    <s v="Design"/>
    <n v="613193"/>
    <s v=""/>
    <s v="DARTMOUTH TO WAREHAM- GUIDE AND TRAFFIC SIGN REPLACEMENT ON A SECTION OF INTERSTATE 195"/>
    <s v="5"/>
    <s v="STIP"/>
    <s v=" "/>
    <x v="0"/>
    <x v="0"/>
    <s v="DARTMOUTH - FAIRHAVEN - MARION - MATTAPOISETT - NEW BEDFORD - WAREHAM"/>
    <s v="Southeastern Mass"/>
    <x v="19"/>
    <s v="Signs &amp; Lighting"/>
    <s v="Design"/>
    <s v="FINAL"/>
    <d v="2024-03-16T00:00:00"/>
    <s v="2024"/>
    <n v="0"/>
    <d v="2024-08-13T00:00:00"/>
    <d v="2024-10-12T00:00:00"/>
    <d v="2026-02-12T00:00:00"/>
    <n v="548"/>
    <s v="FEDERAL AID"/>
    <s v="FA - Hwy Safety Improvement Prgm (HSIP)"/>
    <s v="HSIP"/>
    <n v="0.9"/>
    <n v="0"/>
    <n v="0"/>
    <n v="7928644.7719999999"/>
    <n v="0"/>
    <n v="7928644.7719999999"/>
    <n v="0"/>
    <n v="0"/>
    <n v="0"/>
    <n v="4197517.8205000004"/>
    <n v="3731126.9515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0"/>
  </r>
  <r>
    <s v="Design"/>
    <n v="613193"/>
    <s v=""/>
    <s v="DARTMOUTH TO WAREHAM- GUIDE AND TRAFFIC SIGN REPLACEMENT ON A SECTION OF INTERSTATE 195"/>
    <s v="5"/>
    <s v="STIP"/>
    <s v=" "/>
    <x v="0"/>
    <x v="0"/>
    <s v="DARTMOUTH - FAIRHAVEN - MARION - MATTAPOISETT - NEW BEDFORD - WAREHAM"/>
    <s v="Southeastern Mass"/>
    <x v="19"/>
    <s v="Signs &amp; Lighting"/>
    <s v="Design"/>
    <s v="FINAL"/>
    <d v="2024-03-16T00:00:00"/>
    <s v="2024"/>
    <n v="0"/>
    <d v="2024-08-13T00:00:00"/>
    <d v="2024-10-12T00:00:00"/>
    <d v="2026-02-12T00:00:00"/>
    <n v="548"/>
    <s v="100% STATE"/>
    <s v="NFA - Open Ended"/>
    <s v="NFA"/>
    <n v="0"/>
    <n v="0"/>
    <n v="0"/>
    <n v="81000"/>
    <n v="0"/>
    <n v="81000"/>
    <n v="0"/>
    <n v="0"/>
    <n v="0"/>
    <n v="42882.352899999998"/>
    <n v="38117.647100000002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1"/>
  </r>
  <r>
    <s v="Design"/>
    <n v="613194"/>
    <s v=""/>
    <s v="WAREHAM TO RAYNHAM- GUIDE AND TRAFFIC SIGN REPLACEMENT ON A SECTION OF INTERSTATE 495"/>
    <s v="5"/>
    <s v="STIP"/>
    <s v=" "/>
    <x v="0"/>
    <x v="0"/>
    <s v="MIDDLEBOROUGH - RAYNHAM - WAREHAM"/>
    <s v="Southeastern Mass"/>
    <x v="19"/>
    <s v="Signs &amp; Lighting"/>
    <s v="Design"/>
    <s v="FINAL"/>
    <d v="2024-03-30T00:00:00"/>
    <s v="2024"/>
    <n v="0"/>
    <d v="2024-08-27T00:00:00"/>
    <d v="2024-10-26T00:00:00"/>
    <d v="2026-09-06T00:00:00"/>
    <n v="740"/>
    <s v="FEDERAL AID"/>
    <s v="FA - Hwy Safety Improvement Prgm (HSIP)"/>
    <s v="HSIP"/>
    <n v="0.9"/>
    <n v="0"/>
    <n v="0"/>
    <n v="6137877.5779999997"/>
    <n v="0"/>
    <n v="6137877.5780999996"/>
    <n v="0"/>
    <n v="0"/>
    <n v="0"/>
    <n v="2301704.0918000001"/>
    <n v="3068938.7889999999"/>
    <n v="767234.6973"/>
    <n v="0"/>
    <n v="0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0"/>
  </r>
  <r>
    <s v="Design"/>
    <n v="613194"/>
    <s v=""/>
    <s v="WAREHAM TO RAYNHAM- GUIDE AND TRAFFIC SIGN REPLACEMENT ON A SECTION OF INTERSTATE 495"/>
    <s v="5"/>
    <s v="STIP"/>
    <s v=" "/>
    <x v="0"/>
    <x v="0"/>
    <s v="MIDDLEBOROUGH - RAYNHAM - WAREHAM"/>
    <s v="Southeastern Mass"/>
    <x v="19"/>
    <s v="Signs &amp; Lighting"/>
    <s v="Design"/>
    <s v="FINAL"/>
    <d v="2024-03-30T00:00:00"/>
    <s v="2024"/>
    <n v="0"/>
    <d v="2024-08-27T00:00:00"/>
    <d v="2024-10-26T00:00:00"/>
    <d v="2026-09-06T00:00:00"/>
    <n v="740"/>
    <s v="100% STATE"/>
    <s v="NFA - Open Ended"/>
    <s v="NFA"/>
    <n v="0"/>
    <n v="0"/>
    <n v="0"/>
    <n v="46558.5"/>
    <n v="0"/>
    <n v="46558.5"/>
    <n v="0"/>
    <n v="0"/>
    <n v="0"/>
    <n v="17459.4375"/>
    <n v="23279.25"/>
    <n v="5819.8125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2"/>
    <x v="1"/>
  </r>
  <r>
    <s v="Procurement"/>
    <n v="613195"/>
    <s v="125001"/>
    <s v="SANDWICH- BRIDGE PRESERVATION, S-04-007 (4BB) AND S-04-010 (4BC), QUAKER MEETING HOUSE ROAD OVER ROUTE 6/MID-CAPE HIGHWAY"/>
    <s v="5"/>
    <s v="BR PRES, STIP"/>
    <s v=" "/>
    <x v="0"/>
    <x v="0"/>
    <s v="SANDWICH"/>
    <s v="Cape Cod"/>
    <x v="14"/>
    <s v=""/>
    <s v="Awarded"/>
    <s v=""/>
    <d v="2024-01-13T00:00:00"/>
    <s v="2024"/>
    <n v="1"/>
    <d v="2024-03-29T00:00:00"/>
    <d v="2024-05-28T00:00:00"/>
    <d v="2026-02-14T00:00:00"/>
    <n v="687"/>
    <s v="100% STATE"/>
    <s v="NFA - Site Specific"/>
    <s v="NFA"/>
    <n v="0"/>
    <n v="0"/>
    <n v="0"/>
    <n v="10125"/>
    <n v="0"/>
    <n v="10125"/>
    <n v="2000"/>
    <n v="2000"/>
    <n v="2000"/>
    <n v="6125"/>
    <n v="20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1"/>
    <x v="1"/>
  </r>
  <r>
    <s v="Procurement"/>
    <n v="613195"/>
    <s v="125001"/>
    <s v="SANDWICH- BRIDGE PRESERVATION, S-04-007 (4BB) AND S-04-010 (4BC), QUAKER MEETING HOUSE ROAD OVER ROUTE 6/MID-CAPE HIGHWAY"/>
    <s v="5"/>
    <s v="BR PRES, STIP"/>
    <s v=" "/>
    <x v="0"/>
    <x v="0"/>
    <s v="SANDWICH"/>
    <s v="Cape Cod"/>
    <x v="14"/>
    <s v=""/>
    <s v="Awarded"/>
    <s v=""/>
    <d v="2024-01-13T00:00:00"/>
    <s v="2024"/>
    <n v="1"/>
    <d v="2024-03-29T00:00:00"/>
    <d v="2024-05-28T00:00:00"/>
    <d v="2026-02-14T00:00:00"/>
    <n v="687"/>
    <s v="FEDERAL AID"/>
    <s v="FA - Hwy Infrast. Prgm (HIPBR) - Bridge"/>
    <s v="HIP"/>
    <n v="0.8"/>
    <n v="0"/>
    <n v="0"/>
    <n v="2217326.12"/>
    <n v="0"/>
    <n v="2217326.12"/>
    <n v="350000"/>
    <n v="350000"/>
    <n v="350000"/>
    <n v="1340000"/>
    <n v="527326.12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1"/>
    <x v="0"/>
  </r>
  <r>
    <s v="Design"/>
    <n v="613196"/>
    <s v=""/>
    <s v="BURLINGTON- LYNNFIELD- WAKEFIELD- WOBURN- BRIDGE PRESERVATION OF 10 BRIDGES CARRYING I-95"/>
    <s v="4"/>
    <s v="BR PRES, STIP"/>
    <s v=" "/>
    <x v="0"/>
    <x v="0"/>
    <s v="BURLINGTON"/>
    <s v="Boston Region"/>
    <x v="14"/>
    <s v=""/>
    <s v="Design"/>
    <s v="PRCApprove"/>
    <d v="2024-07-20T00:00:00"/>
    <s v="2024"/>
    <n v="0"/>
    <d v="2024-12-17T00:00:00"/>
    <d v="2025-02-15T00:00:00"/>
    <d v="2026-12-16T00:00:00"/>
    <n v="729"/>
    <s v="FEDERAL AID"/>
    <s v="FA - Hwy Infrast. Prgm (HIPBR) - Bridge"/>
    <s v="HIP"/>
    <n v="0.8"/>
    <n v="0"/>
    <n v="0"/>
    <n v="4106256"/>
    <n v="0"/>
    <n v="4106256"/>
    <n v="0"/>
    <n v="0"/>
    <n v="0"/>
    <n v="892664.34779999999"/>
    <n v="2142394.4347999999"/>
    <n v="1071197.2174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13198"/>
    <s v=""/>
    <s v="SOMERSET- BRIDGE PRESERVATION OF S-16-009 (3Y9), S-16-010 (3PD), S-16-011 (3YA) AND S-16-012 (3U6 &amp; 3U7) ALONG I-195"/>
    <s v="5"/>
    <s v="BR PRES, STIP"/>
    <s v=" "/>
    <x v="0"/>
    <x v="0"/>
    <s v="SOMERSET"/>
    <s v="Southeastern Mass"/>
    <x v="14"/>
    <s v=""/>
    <s v="Design"/>
    <s v="PRCApprove"/>
    <d v="2024-08-03T00:00:00"/>
    <s v="2024"/>
    <n v="0"/>
    <d v="2024-12-31T00:00:00"/>
    <d v="2025-03-01T00:00:00"/>
    <d v="2026-12-30T00:00:00"/>
    <n v="729"/>
    <s v="FEDERAL AID"/>
    <s v="FA - Hwy Infrast. Prgm (HIPBR) - Bridge"/>
    <s v="HIP"/>
    <n v="0.8"/>
    <n v="0"/>
    <n v="0"/>
    <n v="7039999.9946999997"/>
    <n v="0"/>
    <n v="7039999.9946999997"/>
    <n v="0"/>
    <n v="0"/>
    <n v="0"/>
    <n v="1279999.9990000001"/>
    <n v="3839999.9970999998"/>
    <n v="1919999.9986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0"/>
  </r>
  <r>
    <s v="Design"/>
    <n v="613209"/>
    <s v=""/>
    <s v="BOSTON- BRIDGE PRESERVATION, B-16-236 (39M, 39P, 39U, 39W, 39Y), 5 BRIDGES CARRYING STATE ROUTE 1A (EAST BOSTON EXPRESSWAY NB/SB) AND RAMPS"/>
    <s v="6"/>
    <s v="BR PRES, H-Risk, STIP"/>
    <s v=" "/>
    <x v="0"/>
    <x v="0"/>
    <s v="BOSTON"/>
    <s v="Boston Region"/>
    <x v="14"/>
    <s v=""/>
    <s v="Design"/>
    <s v="PRCApprove"/>
    <d v="2024-09-30T00:00:00"/>
    <s v="2024"/>
    <n v="0"/>
    <d v="2025-02-27T00:00:00"/>
    <d v="2025-04-28T00:00:00"/>
    <d v="2027-02-26T00:00:00"/>
    <n v="729"/>
    <s v="FEDERAL AID"/>
    <s v="FA - Hwy Infrast. Prgm (HIPBR) - Bridge"/>
    <s v="HIP"/>
    <n v="0.8"/>
    <n v="0"/>
    <n v="0"/>
    <n v="5544000"/>
    <n v="0"/>
    <n v="5544000"/>
    <n v="0"/>
    <n v="0"/>
    <n v="0"/>
    <n v="723130.43480000005"/>
    <n v="2892521.7390999999"/>
    <n v="1928347.8260999999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0"/>
  </r>
  <r>
    <s v="Design"/>
    <n v="613211"/>
    <s v=""/>
    <s v="MEDFORD- BRIDGE PRESERVATION OF 10 BRIDGES CARRYING I-93"/>
    <s v="4"/>
    <s v="BR PRES, STIP"/>
    <s v=" "/>
    <x v="0"/>
    <x v="0"/>
    <s v="MEDFORD"/>
    <s v="Boston Region"/>
    <x v="14"/>
    <s v=""/>
    <s v="Design"/>
    <s v="75C"/>
    <d v="2024-06-29T00:00:00"/>
    <s v="2024"/>
    <n v="0"/>
    <d v="2024-11-26T00:00:00"/>
    <d v="2025-01-25T00:00:00"/>
    <d v="2026-11-16T00:00:00"/>
    <n v="720"/>
    <s v="100% STATE"/>
    <s v="NFA - Site Specific"/>
    <s v="NFA"/>
    <n v="0"/>
    <n v="0"/>
    <n v="0"/>
    <n v="22800"/>
    <n v="0"/>
    <n v="22800"/>
    <n v="0"/>
    <n v="0"/>
    <n v="0"/>
    <n v="5947.8261000000002"/>
    <n v="11895.6522"/>
    <n v="4956.5217000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1"/>
  </r>
  <r>
    <s v="Design"/>
    <n v="613211"/>
    <s v=""/>
    <s v="MEDFORD- BRIDGE PRESERVATION OF 10 BRIDGES CARRYING I-93"/>
    <s v="4"/>
    <s v="BR PRES, STIP"/>
    <s v=" "/>
    <x v="0"/>
    <x v="0"/>
    <s v="MEDFORD"/>
    <s v="Boston Region"/>
    <x v="14"/>
    <s v=""/>
    <s v="Design"/>
    <s v="75C"/>
    <d v="2024-06-29T00:00:00"/>
    <s v="2024"/>
    <n v="0"/>
    <d v="2024-11-26T00:00:00"/>
    <d v="2025-01-25T00:00:00"/>
    <d v="2026-11-16T00:00:00"/>
    <n v="720"/>
    <s v="FEDERAL AID"/>
    <s v="FA - Hwy Infrast. Prgm (HIPBR) - Bridge"/>
    <s v="HIP"/>
    <n v="0.8"/>
    <n v="0"/>
    <n v="0"/>
    <n v="4522463.01"/>
    <n v="0"/>
    <n v="4522463.01"/>
    <n v="0"/>
    <n v="0"/>
    <n v="0"/>
    <n v="1179772.9591000001"/>
    <n v="2359545.9183"/>
    <n v="983144.1326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1"/>
    <x v="0"/>
  </r>
  <r>
    <s v="Construction"/>
    <n v="613212"/>
    <s v="124620"/>
    <s v="BECKET- BLANDFORD- STOCKBRIDGE- WEST STOCKBRIDGE- BRIDGE PRESERVATION OF B-03-061 (4FX), B-03-062 (4FW), B-14-021 (4G6), S-26-014 (4H3), W-22-023 (4HG), AND W-22-026 (4HF)"/>
    <s v="1"/>
    <s v="RE-DIS, STIP-AI"/>
    <s v=" "/>
    <x v="0"/>
    <x v="0"/>
    <s v="BECKET - BLANDFORD - STOCKBRIDGE - WEST STOCKBRIDGE"/>
    <s v="Berkshire Region, Pioneer Valley"/>
    <x v="14"/>
    <s v=""/>
    <s v="Executed"/>
    <s v=""/>
    <d v="2023-11-11T00:00:00"/>
    <s v="2024"/>
    <n v="1"/>
    <d v="2024-02-28T00:00:00"/>
    <d v="2024-04-28T00:00:00"/>
    <d v="2027-11-01T00:00:00"/>
    <n v="1342"/>
    <s v="100% STATE"/>
    <s v="NFA - Site Specific"/>
    <s v="NFA"/>
    <n v="0"/>
    <n v="0"/>
    <n v="0"/>
    <n v="208000"/>
    <n v="0"/>
    <n v="208000"/>
    <n v="21000"/>
    <n v="21000"/>
    <n v="21000"/>
    <n v="56000"/>
    <n v="56500"/>
    <n v="56000"/>
    <n v="1850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1"/>
  </r>
  <r>
    <s v="Construction"/>
    <n v="613212"/>
    <s v="124620"/>
    <s v="BECKET- BLANDFORD- STOCKBRIDGE- WEST STOCKBRIDGE- BRIDGE PRESERVATION OF B-03-061 (4FX), B-03-062 (4FW), B-14-021 (4G6), S-26-014 (4H3), W-22-023 (4HG), AND W-22-026 (4HF)"/>
    <s v="1"/>
    <s v="RE-DIS, STIP-AI"/>
    <s v=" "/>
    <x v="0"/>
    <x v="0"/>
    <s v="BECKET - BLANDFORD - STOCKBRIDGE - WEST STOCKBRIDGE"/>
    <s v="Berkshire Region, Pioneer Valley"/>
    <x v="14"/>
    <s v=""/>
    <s v="Executed"/>
    <s v=""/>
    <d v="2023-11-11T00:00:00"/>
    <s v="2024"/>
    <n v="1"/>
    <d v="2024-02-28T00:00:00"/>
    <d v="2024-04-28T00:00:00"/>
    <d v="2027-11-01T00:00:00"/>
    <n v="1342"/>
    <s v="FEDERAL AID"/>
    <s v="FA - Surface Trans. Block Grant (STBG) - Off System Bridge"/>
    <s v="STBG"/>
    <n v="0.8"/>
    <n v="0"/>
    <n v="0"/>
    <n v="13693083.699999999"/>
    <n v="0"/>
    <n v="13693083.699999999"/>
    <n v="1370000"/>
    <n v="1370000"/>
    <n v="1370000"/>
    <n v="3700000"/>
    <n v="3700000"/>
    <n v="3700000"/>
    <n v="1223083.7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0"/>
    <x v="0"/>
  </r>
  <r>
    <s v="Design"/>
    <n v="613213"/>
    <s v=""/>
    <s v="BEDFORD- BILLERICA- CHELMSFORD- TYNGSBOROUGH- BRIDGE PRESERVATION OF 41 BRIDGES IN ROUTE 3 CORRIDOR"/>
    <s v="4"/>
    <s v="BR PRES, STIP"/>
    <s v=" "/>
    <x v="0"/>
    <x v="0"/>
    <s v="BEDFORD - BILLERICA - CHELMSFORD - TYNGSBOROUGH"/>
    <s v="Northern Middlesex"/>
    <x v="14"/>
    <s v=""/>
    <s v="Design"/>
    <s v="75C"/>
    <d v="2024-05-11T00:00:00"/>
    <s v="2024"/>
    <n v="0"/>
    <d v="2024-10-08T00:00:00"/>
    <d v="2024-12-07T00:00:00"/>
    <d v="2026-10-08T00:00:00"/>
    <n v="730"/>
    <s v="100% STATE"/>
    <s v="NFA - Site Specific"/>
    <s v="NFA"/>
    <n v="0"/>
    <n v="0"/>
    <n v="0"/>
    <n v="174000"/>
    <n v="0"/>
    <n v="174000"/>
    <n v="0"/>
    <n v="0"/>
    <n v="0"/>
    <n v="52956.521699999998"/>
    <n v="90782.608699999997"/>
    <n v="30260.869600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1"/>
  </r>
  <r>
    <s v="Design"/>
    <n v="613213"/>
    <s v=""/>
    <s v="BEDFORD- BILLERICA- CHELMSFORD- TYNGSBOROUGH- BRIDGE PRESERVATION OF 41 BRIDGES IN ROUTE 3 CORRIDOR"/>
    <s v="4"/>
    <s v="BR PRES, STIP"/>
    <s v=" "/>
    <x v="0"/>
    <x v="0"/>
    <s v="BEDFORD - BILLERICA - CHELMSFORD - TYNGSBOROUGH"/>
    <s v="Northern Middlesex"/>
    <x v="14"/>
    <s v=""/>
    <s v="Design"/>
    <s v="75C"/>
    <d v="2024-05-11T00:00:00"/>
    <s v="2024"/>
    <n v="0"/>
    <d v="2024-10-08T00:00:00"/>
    <d v="2024-12-07T00:00:00"/>
    <d v="2026-10-08T00:00:00"/>
    <n v="730"/>
    <s v="FEDERAL AID"/>
    <s v="FA - Hwy Infrast. Prgm (HIPBR) - Bridge"/>
    <s v="HIP"/>
    <n v="0.8"/>
    <n v="0"/>
    <n v="0"/>
    <n v="10261456.26"/>
    <n v="0"/>
    <n v="10261456.26"/>
    <n v="0"/>
    <n v="0"/>
    <n v="0"/>
    <n v="3123051.9051999999"/>
    <n v="5353803.2660999997"/>
    <n v="1784601.0887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4-03-04T06:31:47"/>
    <x v="8"/>
    <x v="0"/>
  </r>
  <r>
    <s v="Design"/>
    <n v="613218"/>
    <s v=""/>
    <s v="AMHERST- HADLEY- RESURFACING AND RELATED WORK ON ROUTE 116"/>
    <s v="2"/>
    <s v="STIP"/>
    <s v=" "/>
    <x v="0"/>
    <x v="0"/>
    <s v="AMHERST - HADLEY"/>
    <s v="Pioneer Valley"/>
    <x v="22"/>
    <s v=""/>
    <s v="Design"/>
    <s v="FINAL"/>
    <d v="2024-03-16T00:00:00"/>
    <s v="2024"/>
    <n v="0"/>
    <d v="2024-08-13T00:00:00"/>
    <d v="2024-10-12T00:00:00"/>
    <d v="2025-08-13T00:00:00"/>
    <n v="365"/>
    <s v="100% STATE"/>
    <s v="NFA - Site Specific"/>
    <s v="NFA"/>
    <n v="0"/>
    <n v="0"/>
    <n v="0"/>
    <n v="180098.8"/>
    <n v="0"/>
    <n v="180098.8"/>
    <n v="0"/>
    <n v="0"/>
    <n v="0"/>
    <n v="147353.56359999999"/>
    <n v="32745.236400000002"/>
    <n v="0"/>
    <n v="0"/>
    <n v="0"/>
    <n v="0"/>
    <n v="0"/>
    <n v="0"/>
    <s v="    "/>
    <s v="    "/>
    <s v="Yes"/>
    <s v="13.5"/>
    <s v="MassDOT"/>
    <s v="HWY"/>
    <n v="2"/>
    <s v="No"/>
    <s v="Highway | Non-Interstate Pavement"/>
    <s v="1 | Reliability"/>
    <s v="T069"/>
    <d v="2024-03-04T06:31:47"/>
    <x v="3"/>
    <x v="1"/>
  </r>
  <r>
    <s v="Design"/>
    <n v="613218"/>
    <s v=""/>
    <s v="AMHERST- HADLEY- RESURFACING AND RELATED WORK ON ROUTE 116"/>
    <s v="2"/>
    <s v="STIP"/>
    <s v=" "/>
    <x v="0"/>
    <x v="0"/>
    <s v="AMHERST - HADLEY"/>
    <s v="Pioneer Valley"/>
    <x v="22"/>
    <s v=""/>
    <s v="Design"/>
    <s v="FINAL"/>
    <d v="2024-03-16T00:00:00"/>
    <s v="2024"/>
    <n v="0"/>
    <d v="2024-08-13T00:00:00"/>
    <d v="2024-10-12T00:00:00"/>
    <d v="2025-08-13T00:00:00"/>
    <n v="365"/>
    <s v="FEDERAL AID"/>
    <s v="FA - Ntl. Hwy Perform. Prgm (NHPP) - NHS"/>
    <s v="NHPP"/>
    <n v="0.8"/>
    <n v="0"/>
    <n v="0"/>
    <n v="7261282.4400000004"/>
    <n v="0"/>
    <n v="7261282.4400000004"/>
    <n v="0"/>
    <n v="0"/>
    <n v="0"/>
    <n v="5941049.2691000002"/>
    <n v="1320233.1709"/>
    <n v="0"/>
    <n v="0"/>
    <n v="0"/>
    <n v="0"/>
    <n v="0"/>
    <n v="0"/>
    <s v="    "/>
    <s v="    "/>
    <s v="Yes"/>
    <s v="13.5"/>
    <s v="MassDOT"/>
    <s v="HWY"/>
    <n v="2"/>
    <s v="No"/>
    <s v="Highway | Non-Interstate Pavement"/>
    <s v="1 | Reliability"/>
    <s v="T069"/>
    <d v="2024-03-04T06:31:47"/>
    <x v="3"/>
    <x v="0"/>
  </r>
  <r>
    <s v="Construction"/>
    <n v="613235"/>
    <s v="124671"/>
    <s v="DISTRICT 5- SCHEDULED AND EMERGENCY HIGHWAY MAINTENANCE REPAIRS AND RELATED WORK AT VARIOUS LOCATIONS ON MARTHA'S VINEYARD"/>
    <s v="5"/>
    <s v="NFA MT"/>
    <s v=" "/>
    <x v="1"/>
    <x v="0"/>
    <s v="DISTRICT5"/>
    <s v="[District 5]"/>
    <x v="29"/>
    <s v=""/>
    <s v="Active"/>
    <s v=""/>
    <d v="2023-11-18T00:00:00"/>
    <s v="2024"/>
    <n v="1"/>
    <d v="2024-01-19T00:00:00"/>
    <d v="2024-03-19T00:00:00"/>
    <d v="2026-01-18T00:00:00"/>
    <n v="730"/>
    <s v="100% STATE"/>
    <s v="NFA - Open Ended"/>
    <s v="NFA"/>
    <n v="0"/>
    <n v="0"/>
    <n v="0"/>
    <n v="1046788.5"/>
    <n v="257788.5"/>
    <n v="1046788.5"/>
    <n v="257788.5"/>
    <n v="257788.5"/>
    <n v="257788.5"/>
    <n v="532000"/>
    <n v="25700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Procurement"/>
    <n v="613236"/>
    <s v="125135"/>
    <s v="DISTRICT 5- PAVEMENT REPAIRS AND IMPROVEMENTS AT VARIOUS MAINTENANCE DEPOTS"/>
    <s v="5"/>
    <s v="NFA MT"/>
    <s v=" "/>
    <x v="1"/>
    <x v="0"/>
    <s v="DISTRICT5"/>
    <s v="[District 5]"/>
    <x v="18"/>
    <s v="Roadway Resurfacing"/>
    <s v="Advertised"/>
    <s v=""/>
    <d v="2024-02-03T00:00:00"/>
    <s v="2024"/>
    <n v="1"/>
    <d v="2024-05-03T00:00:00"/>
    <d v="2024-07-02T00:00:00"/>
    <d v="2026-05-03T00:00:00"/>
    <n v="730"/>
    <s v="100% STATE"/>
    <s v="NFA - Open Ended"/>
    <s v="NFA"/>
    <n v="0"/>
    <n v="0"/>
    <n v="0"/>
    <n v="929556.68"/>
    <n v="0"/>
    <n v="929556.68"/>
    <n v="0"/>
    <n v="0"/>
    <n v="0"/>
    <n v="484986.09389999998"/>
    <n v="444570.58610000001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Procurement"/>
    <n v="613237"/>
    <s v="125316"/>
    <s v="DISTRICT 5- VEGETATION MANAGEMENT (MECHANICAL) AT VARIOUS LOCATIONS (EXCLUDING THE ISLANDS)"/>
    <s v="5"/>
    <s v="NFA MT"/>
    <s v=" "/>
    <x v="1"/>
    <x v="0"/>
    <s v="DISTRICT5"/>
    <s v="[District 5]"/>
    <x v="43"/>
    <s v="Maintenance"/>
    <s v="Advertised"/>
    <s v=""/>
    <d v="2024-02-24T00:00:00"/>
    <s v="2024"/>
    <n v="1"/>
    <d v="2024-05-03T00:00:00"/>
    <d v="2024-07-02T00:00:00"/>
    <d v="2026-05-03T00:00:00"/>
    <n v="730"/>
    <s v="100% STATE"/>
    <s v="NFA - Open Ended"/>
    <s v="NFA"/>
    <n v="0"/>
    <n v="0"/>
    <n v="0"/>
    <n v="2271600"/>
    <n v="0"/>
    <n v="2271600"/>
    <n v="0"/>
    <n v="0"/>
    <n v="0"/>
    <n v="1185182.6087"/>
    <n v="1086417.3913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Design"/>
    <n v="613238"/>
    <s v=""/>
    <s v="WESTPORT- BRIDGE PRESERVATION OF W-30-025 (3UD, 3UE), I-195 OVER SANFORD ROAD"/>
    <s v="5"/>
    <s v="NFA MT"/>
    <s v=" "/>
    <x v="1"/>
    <x v="0"/>
    <s v="WESTPORT"/>
    <s v="Southeastern Mass"/>
    <x v="14"/>
    <s v=""/>
    <s v="Design"/>
    <s v="PRCApprove"/>
    <d v="2024-08-03T00:00:00"/>
    <s v="2024"/>
    <n v="0"/>
    <d v="2024-12-31T00:00:00"/>
    <d v="2025-03-01T00:00:00"/>
    <d v="2026-12-21T00:00:00"/>
    <n v="720"/>
    <s v="100% STATE"/>
    <s v="NFA - Site Specific"/>
    <s v="NFA"/>
    <n v="0"/>
    <n v="0"/>
    <n v="0"/>
    <n v="1977647.9395000001"/>
    <n v="0"/>
    <n v="1977647.9395000001"/>
    <n v="0"/>
    <n v="0"/>
    <n v="0"/>
    <n v="359572.35259999998"/>
    <n v="1078717.0578999999"/>
    <n v="539358.52899999998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1"/>
  </r>
  <r>
    <s v="Procurement"/>
    <n v="613245"/>
    <s v="125385"/>
    <s v="DISTRICT 5- PAVEMENT REPAIRS AND IMPROVEMENTS AT VARIOUS LOCATIONS (AREAS A, B, &amp; C)"/>
    <s v="5"/>
    <s v="NFA MT, SC"/>
    <s v=" "/>
    <x v="1"/>
    <x v="0"/>
    <s v="DISTRICT5"/>
    <s v="[District 5]"/>
    <x v="18"/>
    <s v="Roadway Resurfacing"/>
    <s v="Advertised"/>
    <s v=""/>
    <d v="2024-03-02T00:00:00"/>
    <s v="2024"/>
    <n v="1"/>
    <d v="2024-05-10T00:00:00"/>
    <d v="2024-07-09T00:00:00"/>
    <d v="2026-05-10T00:00:00"/>
    <n v="730"/>
    <s v="100% STATE"/>
    <s v="NFA - Open Ended"/>
    <s v="NFA"/>
    <n v="0"/>
    <n v="0"/>
    <n v="0"/>
    <n v="4629480"/>
    <n v="0"/>
    <n v="4629480"/>
    <n v="0"/>
    <n v="0"/>
    <n v="0"/>
    <n v="2415380.8695999999"/>
    <n v="2214099.1304000001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Construction"/>
    <n v="613246"/>
    <s v="124761"/>
    <s v="DISTRICT 5- ROADSIDE LITTER AND DEBRIS REMOVAL AT VARIOUS LOCATIONS"/>
    <s v="5"/>
    <s v="NFA MT"/>
    <s v=" "/>
    <x v="1"/>
    <x v="0"/>
    <s v="DISTRICT5"/>
    <s v="[District 5]"/>
    <x v="29"/>
    <s v=""/>
    <s v="Active"/>
    <s v=""/>
    <d v="2023-12-02T00:00:00"/>
    <s v="2024"/>
    <n v="1"/>
    <d v="2024-01-25T00:00:00"/>
    <d v="2024-03-25T00:00:00"/>
    <d v="2026-01-24T00:00:00"/>
    <n v="730"/>
    <s v="100% STATE"/>
    <s v="NFA - Open Ended"/>
    <s v="NFA"/>
    <n v="0"/>
    <n v="0"/>
    <n v="0"/>
    <n v="1749700"/>
    <n v="0"/>
    <n v="1749700"/>
    <n v="449700"/>
    <n v="449700"/>
    <n v="449700"/>
    <n v="900000"/>
    <n v="40000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Procurement"/>
    <n v="613247"/>
    <s v="125185"/>
    <s v="DISTRICT 5- PAVEMENT REPAIRS AND IMPROVEMENTS AT VARIOUS LOCATIONS (AREA D)"/>
    <s v="5"/>
    <s v="NFA MT, SC"/>
    <s v=" "/>
    <x v="1"/>
    <x v="0"/>
    <s v="DISTRICT5"/>
    <s v="[District 5]"/>
    <x v="18"/>
    <s v="Roadway Resurfacing"/>
    <s v="Advertised"/>
    <s v=""/>
    <d v="2024-02-10T00:00:00"/>
    <s v="2024"/>
    <n v="1"/>
    <d v="2024-04-19T00:00:00"/>
    <d v="2024-06-18T00:00:00"/>
    <d v="2026-04-19T00:00:00"/>
    <n v="730"/>
    <s v="100% STATE"/>
    <s v="NFA - Open Ended"/>
    <s v="NFA"/>
    <n v="0"/>
    <n v="0"/>
    <n v="0"/>
    <n v="1038000"/>
    <n v="0"/>
    <n v="1038000"/>
    <n v="45130.434800000003"/>
    <n v="45130.434800000003"/>
    <n v="45130.434800000003"/>
    <n v="541565.21739999996"/>
    <n v="451304.34779999999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Construction"/>
    <n v="613254"/>
    <s v="124526"/>
    <s v="DISTRICT 5- PAVEMENT REPAIRS AT VARIOUS LOCATIONS (EXCLUDING THE ISLANDS)"/>
    <s v="5"/>
    <s v="NFA MT, SC"/>
    <s v=" "/>
    <x v="1"/>
    <x v="0"/>
    <s v="DISTRICT5"/>
    <s v="[District 5]"/>
    <x v="18"/>
    <s v="Roadway Resurfacing"/>
    <s v="Active"/>
    <s v=""/>
    <d v="2023-11-04T00:00:00"/>
    <s v="2024"/>
    <n v="1"/>
    <d v="2024-01-02T00:00:00"/>
    <d v="2024-03-02T00:00:00"/>
    <d v="2026-01-01T00:00:00"/>
    <n v="730"/>
    <s v="100% STATE"/>
    <s v="NFA - Open Ended"/>
    <s v="NFA"/>
    <n v="0"/>
    <n v="0"/>
    <n v="0"/>
    <n v="1819782"/>
    <n v="1819782"/>
    <n v="1819782"/>
    <n v="400000"/>
    <n v="400000"/>
    <n v="400000"/>
    <n v="920000"/>
    <n v="499782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4-03-04T06:31:47"/>
    <x v="0"/>
    <x v="1"/>
  </r>
  <r>
    <s v="Procurement"/>
    <n v="613255"/>
    <s v="125134"/>
    <s v="DISTRICT 5- SCHEDULED AND EMERGENCY FENCE REPAIRS AT VARIOUS LOCATIONS"/>
    <s v="5"/>
    <s v="NFA MT, SC"/>
    <s v=" "/>
    <x v="1"/>
    <x v="0"/>
    <s v="DISTRICT5"/>
    <s v="[District 5]"/>
    <x v="33"/>
    <s v="Guardrail"/>
    <s v="Opened"/>
    <s v=""/>
    <d v="2024-02-03T00:00:00"/>
    <s v="2024"/>
    <n v="1"/>
    <d v="2024-04-12T00:00:00"/>
    <d v="2024-06-11T00:00:00"/>
    <d v="2026-04-12T00:00:00"/>
    <n v="730"/>
    <s v="100% STATE"/>
    <s v="NFA - Open Ended"/>
    <s v="NFA"/>
    <n v="0"/>
    <n v="0"/>
    <n v="0"/>
    <n v="1037600"/>
    <n v="0"/>
    <n v="1037600"/>
    <n v="45113.0435"/>
    <n v="45113.0435"/>
    <n v="45113.0435"/>
    <n v="541356.52170000004"/>
    <n v="451130.43479999999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3279"/>
    <s v="124305"/>
    <s v="DISTRICT 5- HIGHWAY LIGHTING REPAIRS AND IMPROVEMENTS AT VARIOUS LOCATIONS"/>
    <s v="5"/>
    <s v="NFA MT, SC"/>
    <s v=" "/>
    <x v="1"/>
    <x v="0"/>
    <s v="DISTRICT5"/>
    <s v="[District 5]"/>
    <x v="16"/>
    <s v=""/>
    <s v="Active"/>
    <s v=""/>
    <d v="2023-10-07T00:00:00"/>
    <s v="2024"/>
    <n v="1"/>
    <d v="2023-11-27T00:00:00"/>
    <d v="2024-01-26T00:00:00"/>
    <d v="2025-11-26T00:00:00"/>
    <n v="730"/>
    <s v="100% STATE"/>
    <s v="NFA - Open Ended"/>
    <s v="NFA"/>
    <n v="0"/>
    <n v="0"/>
    <n v="0"/>
    <n v="1677671"/>
    <n v="1677671"/>
    <n v="1677671"/>
    <n v="440000"/>
    <n v="440000"/>
    <n v="440000"/>
    <n v="840000"/>
    <n v="397671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Design"/>
    <n v="613280"/>
    <s v=""/>
    <s v="DISTRICT 5- SCHEDULED AND EMERGENCY IMPACT ATTENUATORS INSTALLATION AND REPAIRS AT VARIOUS LOCATIONS"/>
    <s v="5"/>
    <s v="NFA MT, SC"/>
    <s v=" "/>
    <x v="1"/>
    <x v="0"/>
    <s v="DISTRICT5"/>
    <s v="[District 5]"/>
    <x v="39"/>
    <s v="Intersection &amp; Safety"/>
    <s v="Design"/>
    <s v="PRCApprove"/>
    <d v="2024-05-11T00:00:00"/>
    <s v="2024"/>
    <n v="0"/>
    <d v="2024-10-08T00:00:00"/>
    <d v="2024-12-07T00:00:00"/>
    <d v="2026-10-08T00:00:00"/>
    <n v="730"/>
    <s v="100% STATE"/>
    <s v="NFA - Open Ended"/>
    <s v="NFA"/>
    <n v="0"/>
    <n v="0"/>
    <n v="0"/>
    <n v="280000"/>
    <n v="0"/>
    <n v="280000"/>
    <n v="0"/>
    <n v="0"/>
    <n v="0"/>
    <n v="85217.391300000003"/>
    <n v="146086.9565"/>
    <n v="48695.652199999997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3281"/>
    <s v="124975"/>
    <s v="DISTRICT 5- HIGHWAY DELINEATOR REPLACEMENT AND RELATED BARRIERS AT VARIOUS LOCATIONS"/>
    <s v="5"/>
    <s v="NFA MT"/>
    <s v=" "/>
    <x v="1"/>
    <x v="0"/>
    <s v="DISTRICT5"/>
    <s v="[District 5]"/>
    <x v="29"/>
    <s v=""/>
    <s v="Active"/>
    <s v=""/>
    <d v="2024-01-06T00:00:00"/>
    <s v="2024"/>
    <n v="1"/>
    <d v="2024-02-14T00:00:00"/>
    <d v="2024-04-14T00:00:00"/>
    <d v="2026-02-13T00:00:00"/>
    <n v="730"/>
    <s v="100% STATE"/>
    <s v="NFA - Open Ended"/>
    <s v="NFA"/>
    <n v="0"/>
    <n v="0"/>
    <n v="0"/>
    <n v="515583"/>
    <n v="0"/>
    <n v="515583"/>
    <n v="80000"/>
    <n v="80000"/>
    <n v="80000"/>
    <n v="260000"/>
    <n v="175583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3284"/>
    <s v="124460"/>
    <s v="DISTRICT 5- INSTALLATION OF TRAFFIC SIGNAL CONTROL CABINET ASSEMBLIES AND FOUNDATIONS AT VARIOUS LOCATIONS"/>
    <s v="5"/>
    <s v="NFA MT"/>
    <s v=" "/>
    <x v="1"/>
    <x v="0"/>
    <s v="DISTRICT5"/>
    <s v="[District 5]"/>
    <x v="16"/>
    <s v=""/>
    <s v="Active"/>
    <s v=""/>
    <d v="2023-10-28T00:00:00"/>
    <s v="2024"/>
    <n v="1"/>
    <d v="2023-12-14T00:00:00"/>
    <d v="2024-02-12T00:00:00"/>
    <d v="2025-12-13T00:00:00"/>
    <n v="730"/>
    <s v="100% STATE"/>
    <s v="NFA - Open Ended"/>
    <s v="NFA"/>
    <n v="0"/>
    <n v="0"/>
    <n v="0"/>
    <n v="1525770"/>
    <n v="1525770"/>
    <n v="1525770"/>
    <n v="400000"/>
    <n v="400000"/>
    <n v="400000"/>
    <n v="765000"/>
    <n v="36077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Procurement"/>
    <n v="613285"/>
    <s v="125186"/>
    <s v="DISTRICT 5- SCHEDULED AND EMERGENCY TRAFFIC SIGNAL REPAIRS AND IMPROVEMENTS AT VARIOUS LOCATIONS"/>
    <s v="5"/>
    <s v="NFA MT, SC"/>
    <s v=" "/>
    <x v="1"/>
    <x v="0"/>
    <s v="DISTRICT5"/>
    <s v="[District 5]"/>
    <x v="11"/>
    <s v="Intersection &amp; Safety"/>
    <s v="Advertised"/>
    <s v=""/>
    <d v="2024-02-10T00:00:00"/>
    <s v="2024"/>
    <n v="1"/>
    <d v="2024-04-19T00:00:00"/>
    <d v="2024-06-18T00:00:00"/>
    <d v="2026-04-19T00:00:00"/>
    <n v="730"/>
    <s v="100% STATE"/>
    <s v="NFA - Open Ended"/>
    <s v="NFA"/>
    <n v="0"/>
    <n v="0"/>
    <n v="0"/>
    <n v="2112821"/>
    <n v="0"/>
    <n v="2112821"/>
    <n v="91861.782600000006"/>
    <n v="91861.782600000006"/>
    <n v="91861.782600000006"/>
    <n v="1102341.3913"/>
    <n v="918617.82609999995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0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30"/>
    <s v=""/>
    <s v="Active"/>
    <s v=""/>
    <d v="2023-11-25T00:00:00"/>
    <s v="2024"/>
    <n v="1"/>
    <d v="2024-01-19T00:00:00"/>
    <d v="2024-03-19T00:00:00"/>
    <d v="2026-01-18T00:00:00"/>
    <n v="730"/>
    <s v="100% STATE"/>
    <s v="NFA - Open Ended"/>
    <s v="NFA"/>
    <n v="0"/>
    <n v="0"/>
    <n v="0"/>
    <n v="2596190"/>
    <n v="2492164.4435999999"/>
    <n v="2492164.4435000001"/>
    <n v="416102.22610000003"/>
    <n v="416102.22610000003"/>
    <n v="416102.22610000003"/>
    <n v="1313717.7285"/>
    <n v="762344.4889"/>
    <n v="0"/>
    <n v="0"/>
    <n v="0"/>
    <n v="104025.55650000001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30"/>
    <s v=""/>
    <s v="Active"/>
    <s v=""/>
    <d v="2023-11-25T00:00:00"/>
    <s v="2024"/>
    <n v="1"/>
    <d v="2024-01-19T00:00:00"/>
    <d v="2024-03-19T00:00:00"/>
    <d v="2026-01-18T00:00:00"/>
    <n v="730"/>
    <s v="TURNPIKE MHS"/>
    <s v="Tolls - Metro. Hwy System (MHS) - Open Ended"/>
    <s v="NFA"/>
    <n v="0"/>
    <n v="0"/>
    <n v="0"/>
    <n v="1109585"/>
    <n v="1065125.5430999999"/>
    <n v="1065125.5430999999"/>
    <n v="177837.8272"/>
    <n v="177837.8272"/>
    <n v="177837.8272"/>
    <n v="561469.49399999995"/>
    <n v="325818.2219"/>
    <n v="0"/>
    <n v="0"/>
    <n v="0"/>
    <n v="44459.456899999997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30"/>
    <s v=""/>
    <s v="Active"/>
    <s v=""/>
    <d v="2023-11-25T00:00:00"/>
    <s v="2024"/>
    <n v="1"/>
    <d v="2024-01-19T00:00:00"/>
    <d v="2024-03-19T00:00:00"/>
    <d v="2026-01-18T00:00:00"/>
    <n v="730"/>
    <s v="TOBIN BRIDGE"/>
    <s v="Tolls - Tobin Bridge (Tobin) - Open Ended"/>
    <s v="NFA"/>
    <n v="0"/>
    <n v="0"/>
    <n v="0"/>
    <n v="72750"/>
    <n v="69835.013300000006"/>
    <n v="69835.013399999996"/>
    <n v="11659.9467"/>
    <n v="11659.9467"/>
    <n v="11659.9467"/>
    <n v="36812.777499999997"/>
    <n v="21362.289199999999"/>
    <n v="0"/>
    <n v="0"/>
    <n v="0"/>
    <n v="2914.9866000000002"/>
    <n v="0"/>
    <n v="0"/>
    <s v="    "/>
    <s v="    "/>
    <s v="Yes"/>
    <s v=""/>
    <s v="MassDOT"/>
    <s v="HWY"/>
    <n v="3"/>
    <s v="No"/>
    <s v="Highway | Bridge"/>
    <s v="1 | Reliability"/>
    <s v="T070"/>
    <d v="2024-03-04T06:31:47"/>
    <x v="0"/>
    <x v="1"/>
  </r>
  <r>
    <s v="Construction"/>
    <n v="613339"/>
    <s v="124911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29"/>
    <s v=""/>
    <s v="Executed"/>
    <s v=""/>
    <d v="2023-12-30T00:00:00"/>
    <s v="2024"/>
    <n v="1"/>
    <d v="2024-02-20T00:00:00"/>
    <d v="2024-04-20T00:00:00"/>
    <d v="2026-02-19T00:00:00"/>
    <n v="730"/>
    <s v="100% STATE"/>
    <s v="NFA - Open Ended"/>
    <s v="NFA"/>
    <n v="0"/>
    <n v="0"/>
    <n v="0"/>
    <n v="199131.8"/>
    <n v="0"/>
    <n v="199131.8"/>
    <n v="50000"/>
    <n v="50000"/>
    <n v="50000"/>
    <n v="100000"/>
    <n v="49131.8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39"/>
    <s v="124911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29"/>
    <s v=""/>
    <s v="Executed"/>
    <s v=""/>
    <d v="2023-12-30T00:00:00"/>
    <s v="2024"/>
    <n v="1"/>
    <d v="2024-02-20T00:00:00"/>
    <d v="2024-04-20T00:00:00"/>
    <d v="2026-02-19T00:00:00"/>
    <n v="730"/>
    <s v="TURNPIKE MHS"/>
    <s v="Tolls - Metro. Hwy System (MHS) - Open Ended"/>
    <s v="NFA"/>
    <n v="0"/>
    <n v="0"/>
    <n v="0"/>
    <n v="826050.3"/>
    <n v="0"/>
    <n v="826050.3"/>
    <n v="150000"/>
    <n v="150000"/>
    <n v="150000"/>
    <n v="415000"/>
    <n v="261050.3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39"/>
    <s v="124911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29"/>
    <s v=""/>
    <s v="Executed"/>
    <s v=""/>
    <d v="2023-12-30T00:00:00"/>
    <s v="2024"/>
    <n v="1"/>
    <d v="2024-02-20T00:00:00"/>
    <d v="2024-04-20T00:00:00"/>
    <d v="2026-02-19T00:00:00"/>
    <n v="730"/>
    <s v="TOBIN BRIDGE"/>
    <s v="Tolls - Tobin Bridge (Tobin) - Open Ended"/>
    <s v="NFA"/>
    <n v="0"/>
    <n v="0"/>
    <n v="0"/>
    <n v="49649.9"/>
    <n v="0"/>
    <n v="49649.9"/>
    <n v="10000"/>
    <n v="10000"/>
    <n v="10000"/>
    <n v="25000"/>
    <n v="14649.9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29"/>
    <s v=""/>
    <s v="Active"/>
    <s v=""/>
    <d v="2023-10-07T00:00:00"/>
    <s v="2024"/>
    <n v="1"/>
    <d v="2024-01-10T00:00:00"/>
    <d v="2024-03-10T00:00:00"/>
    <d v="2026-01-09T00:00:00"/>
    <n v="730"/>
    <s v="100% STATE"/>
    <s v="NFA - Open Ended"/>
    <s v="NFA"/>
    <n v="0"/>
    <n v="0"/>
    <n v="0"/>
    <n v="5240153.5"/>
    <n v="0"/>
    <n v="5240153.5"/>
    <n v="1310000"/>
    <n v="1310000"/>
    <n v="1310000"/>
    <n v="2625000"/>
    <n v="1305153.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29"/>
    <s v=""/>
    <s v="Active"/>
    <s v=""/>
    <d v="2023-10-07T00:00:00"/>
    <s v="2024"/>
    <n v="1"/>
    <d v="2024-01-10T00:00:00"/>
    <d v="2024-03-10T00:00:00"/>
    <d v="2026-01-09T00:00:00"/>
    <n v="730"/>
    <s v="TURNPIKE MHS"/>
    <s v="Tolls - Metro. Hwy System (MHS) - Open Ended"/>
    <s v="NFA"/>
    <n v="0"/>
    <n v="0"/>
    <n v="0"/>
    <n v="2403696.4300000002"/>
    <n v="0"/>
    <n v="2403696.4300000002"/>
    <n v="605000"/>
    <n v="605000"/>
    <n v="605000"/>
    <n v="1205000"/>
    <n v="593696.4300000000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29"/>
    <s v=""/>
    <s v="Active"/>
    <s v=""/>
    <d v="2023-10-07T00:00:00"/>
    <s v="2024"/>
    <n v="1"/>
    <d v="2024-01-10T00:00:00"/>
    <d v="2024-03-10T00:00:00"/>
    <d v="2026-01-09T00:00:00"/>
    <n v="730"/>
    <s v="TOBIN BRIDGE"/>
    <s v="Tolls - Tobin Bridge (Tobin) - Open Ended"/>
    <s v="NFA"/>
    <n v="0"/>
    <n v="0"/>
    <n v="0"/>
    <n v="545064.63"/>
    <n v="0"/>
    <n v="545064.63"/>
    <n v="136500"/>
    <n v="136500"/>
    <n v="136500"/>
    <n v="275000"/>
    <n v="133564.63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41"/>
    <s v="124347"/>
    <s v="DISTRICT 6- ROADSIDE BARRIER RECONSTRUCTION &amp; REPAIR AT VARIOUS LOCATIONS"/>
    <s v="6"/>
    <s v="MHS, NFA MT, TOB"/>
    <s v=" "/>
    <x v="1"/>
    <x v="0"/>
    <s v="DISTRICT6"/>
    <s v="[District 6]"/>
    <x v="29"/>
    <s v=""/>
    <s v="Active"/>
    <s v=""/>
    <d v="2023-10-14T00:00:00"/>
    <s v="2024"/>
    <n v="1"/>
    <d v="2024-01-05T00:00:00"/>
    <d v="2024-03-05T00:00:00"/>
    <d v="2026-01-04T00:00:00"/>
    <n v="730"/>
    <s v="100% STATE"/>
    <s v="NFA - Open Ended"/>
    <s v="NFA"/>
    <n v="0"/>
    <n v="0"/>
    <n v="0"/>
    <n v="2963655"/>
    <n v="0"/>
    <n v="2963655"/>
    <n v="1234860"/>
    <n v="1234860"/>
    <n v="1234860"/>
    <n v="1481830"/>
    <n v="24696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41"/>
    <s v="124347"/>
    <s v="DISTRICT 6- ROADSIDE BARRIER RECONSTRUCTION &amp; REPAIR AT VARIOUS LOCATIONS"/>
    <s v="6"/>
    <s v="MHS, NFA MT, TOB"/>
    <s v=" "/>
    <x v="1"/>
    <x v="0"/>
    <s v="DISTRICT6"/>
    <s v="[District 6]"/>
    <x v="29"/>
    <s v=""/>
    <s v="Active"/>
    <s v=""/>
    <d v="2023-10-14T00:00:00"/>
    <s v="2024"/>
    <n v="1"/>
    <d v="2024-01-05T00:00:00"/>
    <d v="2024-03-05T00:00:00"/>
    <d v="2026-01-04T00:00:00"/>
    <n v="730"/>
    <s v="TURNPIKE MHS"/>
    <s v="Tolls - Metro. Hwy System (MHS) - Open Ended"/>
    <s v="NFA"/>
    <n v="0"/>
    <n v="0"/>
    <n v="0"/>
    <n v="2964266.25"/>
    <n v="0"/>
    <n v="2964266.25"/>
    <n v="1235110"/>
    <n v="1235110"/>
    <n v="1235110"/>
    <n v="1482130"/>
    <n v="247026.2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41"/>
    <s v="124347"/>
    <s v="DISTRICT 6- ROADSIDE BARRIER RECONSTRUCTION &amp; REPAIR AT VARIOUS LOCATIONS"/>
    <s v="6"/>
    <s v="MHS, NFA MT, TOB"/>
    <s v=" "/>
    <x v="1"/>
    <x v="0"/>
    <s v="DISTRICT6"/>
    <s v="[District 6]"/>
    <x v="29"/>
    <s v=""/>
    <s v="Active"/>
    <s v=""/>
    <d v="2023-10-14T00:00:00"/>
    <s v="2024"/>
    <n v="1"/>
    <d v="2024-01-05T00:00:00"/>
    <d v="2024-03-05T00:00:00"/>
    <d v="2026-01-04T00:00:00"/>
    <n v="730"/>
    <s v="TOBIN BRIDGE"/>
    <s v="Tolls - Tobin Bridge (Tobin) - Open Ended"/>
    <s v="NFA"/>
    <n v="0"/>
    <n v="0"/>
    <n v="0"/>
    <n v="42425"/>
    <n v="0"/>
    <n v="42425"/>
    <n v="17680"/>
    <n v="17680"/>
    <n v="17680"/>
    <n v="21210"/>
    <n v="353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Procurement"/>
    <n v="613345"/>
    <s v="125087"/>
    <s v="DISTRICT 6- STANDPIPE &amp; FIRE SAFETY INSPECTION, TESTING AND REPAIRS"/>
    <s v="6"/>
    <s v="MHS, NFA MT, TOB"/>
    <s v=" "/>
    <x v="1"/>
    <x v="0"/>
    <s v="DISTRICT6"/>
    <s v="[District 6]"/>
    <x v="29"/>
    <s v=""/>
    <s v="Opened"/>
    <s v=""/>
    <d v="2024-01-27T00:00:00"/>
    <s v="2024"/>
    <n v="1"/>
    <d v="2024-04-06T00:00:00"/>
    <d v="2024-06-05T00:00:00"/>
    <d v="2026-04-06T00:00:00"/>
    <n v="730"/>
    <s v="100% STATE"/>
    <s v="NFA - Open Ended"/>
    <s v="NFA"/>
    <n v="0"/>
    <n v="0"/>
    <n v="0"/>
    <n v="4240"/>
    <n v="0"/>
    <n v="4240"/>
    <n v="184.34780000000001"/>
    <n v="184.34780000000001"/>
    <n v="184.34780000000001"/>
    <n v="2212.1738999999998"/>
    <n v="1843.4783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Procurement"/>
    <n v="613345"/>
    <s v="125087"/>
    <s v="DISTRICT 6- STANDPIPE &amp; FIRE SAFETY INSPECTION, TESTING AND REPAIRS"/>
    <s v="6"/>
    <s v="MHS, NFA MT, TOB"/>
    <s v=" "/>
    <x v="1"/>
    <x v="0"/>
    <s v="DISTRICT6"/>
    <s v="[District 6]"/>
    <x v="29"/>
    <s v=""/>
    <s v="Opened"/>
    <s v=""/>
    <d v="2024-01-27T00:00:00"/>
    <s v="2024"/>
    <n v="1"/>
    <d v="2024-04-06T00:00:00"/>
    <d v="2024-06-05T00:00:00"/>
    <d v="2026-04-06T00:00:00"/>
    <n v="730"/>
    <s v="TURNPIKE MHS"/>
    <s v="Tolls - Metro. Hwy System (MHS) - Open Ended"/>
    <s v="NFA"/>
    <n v="0"/>
    <n v="0"/>
    <n v="0"/>
    <n v="1441844"/>
    <n v="0"/>
    <n v="1441844.0001000001"/>
    <n v="62688.869599999998"/>
    <n v="62688.869599999998"/>
    <n v="62688.869599999998"/>
    <n v="752266.43480000005"/>
    <n v="626888.69570000004"/>
    <n v="0"/>
    <n v="0"/>
    <n v="0"/>
    <n v="-1E-4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Procurement"/>
    <n v="613345"/>
    <s v="125087"/>
    <s v="DISTRICT 6- STANDPIPE &amp; FIRE SAFETY INSPECTION, TESTING AND REPAIRS"/>
    <s v="6"/>
    <s v="MHS, NFA MT, TOB"/>
    <s v=" "/>
    <x v="1"/>
    <x v="0"/>
    <s v="DISTRICT6"/>
    <s v="[District 6]"/>
    <x v="29"/>
    <s v=""/>
    <s v="Opened"/>
    <s v=""/>
    <d v="2024-01-27T00:00:00"/>
    <s v="2024"/>
    <n v="1"/>
    <d v="2024-04-06T00:00:00"/>
    <d v="2024-06-05T00:00:00"/>
    <d v="2026-04-06T00:00:00"/>
    <n v="730"/>
    <s v="TOBIN BRIDGE"/>
    <s v="Tolls - Tobin Bridge (Tobin) - Open Ended"/>
    <s v="NFA"/>
    <n v="0"/>
    <n v="0"/>
    <n v="0"/>
    <n v="27712"/>
    <n v="0"/>
    <n v="27712.000100000001"/>
    <n v="1204.8696"/>
    <n v="1204.8696"/>
    <n v="1204.8696"/>
    <n v="14458.434800000001"/>
    <n v="12048.6957"/>
    <n v="0"/>
    <n v="0"/>
    <n v="0"/>
    <n v="-1E-4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46"/>
    <s v=""/>
    <s v="NEWTON- BRIDGE SUBSTRUCTURE REPAIRS AND RELATED WORK, N-12-019, LEWIS TERRACE AND N-12-021, WALNUT STREET OVER I-90 AND CSX/MBTA RAILROAD"/>
    <s v="6"/>
    <s v="MHS, NFA MT"/>
    <s v=" "/>
    <x v="1"/>
    <x v="0"/>
    <s v="NEWTON"/>
    <s v="Boston Region"/>
    <x v="30"/>
    <s v=""/>
    <s v="Design"/>
    <s v="FINAL"/>
    <d v="2024-03-30T00:00:00"/>
    <s v="2024"/>
    <n v="0"/>
    <d v="2024-08-27T00:00:00"/>
    <d v="2024-10-26T00:00:00"/>
    <d v="2026-08-27T00:00:00"/>
    <n v="730"/>
    <s v="TURNPIKE MHS"/>
    <s v="Tolls - Metro. Hwy System (MHS) - Site Specific"/>
    <s v="NFA"/>
    <n v="0"/>
    <n v="0"/>
    <n v="0"/>
    <n v="2129900.84"/>
    <n v="0"/>
    <n v="2129900.84"/>
    <n v="0"/>
    <n v="0"/>
    <n v="0"/>
    <n v="833439.45909999998"/>
    <n v="1111252.6122000001"/>
    <n v="185208.76869999999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Design"/>
    <n v="613347"/>
    <s v=""/>
    <s v="DISTRICT 6- BRIDGE DRAINAGE INSTALLATION &amp; REHABILITATION AT VARIOUS LOCATIONS"/>
    <s v="6"/>
    <s v="MHS, NFA MT, TOB"/>
    <s v=" "/>
    <x v="1"/>
    <x v="0"/>
    <s v="DISTRICT6"/>
    <s v="[District 6]"/>
    <x v="29"/>
    <s v=""/>
    <s v="Design"/>
    <s v="PRCApprove"/>
    <d v="2024-08-17T00:00:00"/>
    <s v="2024"/>
    <n v="0"/>
    <d v="2025-01-14T00:00:00"/>
    <d v="2025-03-15T00:00:00"/>
    <d v="2027-01-13T00:00:00"/>
    <n v="729"/>
    <s v="100% STATE"/>
    <s v="NFA - Open Ended"/>
    <s v="NFA"/>
    <n v="0"/>
    <n v="0"/>
    <n v="0"/>
    <n v="280000"/>
    <n v="0"/>
    <n v="280000"/>
    <n v="0"/>
    <n v="0"/>
    <n v="0"/>
    <n v="48695.652199999997"/>
    <n v="146086.9565"/>
    <n v="85217.391300000003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47"/>
    <s v=""/>
    <s v="DISTRICT 6- BRIDGE DRAINAGE INSTALLATION &amp; REHABILITATION AT VARIOUS LOCATIONS"/>
    <s v="6"/>
    <s v="MHS, NFA MT, TOB"/>
    <s v=" "/>
    <x v="1"/>
    <x v="0"/>
    <s v="DISTRICT6"/>
    <s v="[District 6]"/>
    <x v="29"/>
    <s v=""/>
    <s v="Design"/>
    <s v="PRCApprove"/>
    <d v="2024-08-17T00:00:00"/>
    <s v="2024"/>
    <n v="0"/>
    <d v="2025-01-14T00:00:00"/>
    <d v="2025-03-15T00:00:00"/>
    <d v="2027-01-13T00:00:00"/>
    <n v="729"/>
    <s v="TURNPIKE MHS"/>
    <s v="Tolls - Metro. Hwy System (MHS) - Open Ended"/>
    <s v="NFA"/>
    <n v="0"/>
    <n v="0"/>
    <n v="0"/>
    <n v="560000"/>
    <n v="0"/>
    <n v="559999.99990000005"/>
    <n v="0"/>
    <n v="0"/>
    <n v="0"/>
    <n v="97391.304300000003"/>
    <n v="292173.913"/>
    <n v="170434.78260000001"/>
    <n v="0"/>
    <n v="0"/>
    <n v="1E-4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47"/>
    <s v=""/>
    <s v="DISTRICT 6- BRIDGE DRAINAGE INSTALLATION &amp; REHABILITATION AT VARIOUS LOCATIONS"/>
    <s v="6"/>
    <s v="MHS, NFA MT, TOB"/>
    <s v=" "/>
    <x v="1"/>
    <x v="0"/>
    <s v="DISTRICT6"/>
    <s v="[District 6]"/>
    <x v="29"/>
    <s v=""/>
    <s v="Design"/>
    <s v="PRCApprove"/>
    <d v="2024-08-17T00:00:00"/>
    <s v="2024"/>
    <n v="0"/>
    <d v="2025-01-14T00:00:00"/>
    <d v="2025-03-15T00:00:00"/>
    <d v="2027-01-13T00:00:00"/>
    <n v="729"/>
    <s v="TOBIN BRIDGE"/>
    <s v="Tolls - Tobin Bridge (Tobin) - Open Ended"/>
    <s v="NFA"/>
    <n v="0"/>
    <n v="0"/>
    <n v="0"/>
    <n v="56000"/>
    <n v="0"/>
    <n v="56000"/>
    <n v="0"/>
    <n v="0"/>
    <n v="0"/>
    <n v="9739.1304"/>
    <n v="29217.391299999999"/>
    <n v="17043.478299999999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48"/>
    <s v=""/>
    <s v="DISTRICT 6- SCHEDULED &amp; EMERGENCY REPAIR &amp; MAINTENANCE OF HVAC SYSTEMS AT VARIOUS LOCATIONS"/>
    <s v="6"/>
    <s v="MHS, NFA MT, TOB"/>
    <s v=" "/>
    <x v="1"/>
    <x v="0"/>
    <s v="DISTRICT6"/>
    <s v="[District 6]"/>
    <x v="29"/>
    <s v=""/>
    <s v="Design"/>
    <s v="PRCApprove"/>
    <d v="2024-07-13T00:00:00"/>
    <s v="2024"/>
    <n v="0"/>
    <d v="2024-12-10T00:00:00"/>
    <d v="2025-02-08T00:00:00"/>
    <d v="2026-12-09T00:00:00"/>
    <n v="729"/>
    <s v="100% STATE"/>
    <s v="NFA - Open Ended"/>
    <s v="NFA"/>
    <n v="0"/>
    <n v="0"/>
    <n v="0"/>
    <n v="5600"/>
    <n v="0"/>
    <n v="5600"/>
    <n v="0"/>
    <n v="0"/>
    <n v="0"/>
    <n v="1217.3913"/>
    <n v="2921.7390999999998"/>
    <n v="1460.8696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48"/>
    <s v=""/>
    <s v="DISTRICT 6- SCHEDULED &amp; EMERGENCY REPAIR &amp; MAINTENANCE OF HVAC SYSTEMS AT VARIOUS LOCATIONS"/>
    <s v="6"/>
    <s v="MHS, NFA MT, TOB"/>
    <s v=" "/>
    <x v="1"/>
    <x v="0"/>
    <s v="DISTRICT6"/>
    <s v="[District 6]"/>
    <x v="29"/>
    <s v=""/>
    <s v="Design"/>
    <s v="PRCApprove"/>
    <d v="2024-07-13T00:00:00"/>
    <s v="2024"/>
    <n v="0"/>
    <d v="2024-12-10T00:00:00"/>
    <d v="2025-02-08T00:00:00"/>
    <d v="2026-12-09T00:00:00"/>
    <n v="729"/>
    <s v="TURNPIKE MHS"/>
    <s v="Tolls - Metro. Hwy System (MHS) - Open Ended"/>
    <s v="NFA"/>
    <n v="0"/>
    <n v="0"/>
    <n v="0"/>
    <n v="224000"/>
    <n v="0"/>
    <n v="224000"/>
    <n v="0"/>
    <n v="0"/>
    <n v="0"/>
    <n v="48695.652199999997"/>
    <n v="116869.5652"/>
    <n v="58434.782599999999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48"/>
    <s v=""/>
    <s v="DISTRICT 6- SCHEDULED &amp; EMERGENCY REPAIR &amp; MAINTENANCE OF HVAC SYSTEMS AT VARIOUS LOCATIONS"/>
    <s v="6"/>
    <s v="MHS, NFA MT, TOB"/>
    <s v=" "/>
    <x v="1"/>
    <x v="0"/>
    <s v="DISTRICT6"/>
    <s v="[District 6]"/>
    <x v="29"/>
    <s v=""/>
    <s v="Design"/>
    <s v="PRCApprove"/>
    <d v="2024-07-13T00:00:00"/>
    <s v="2024"/>
    <n v="0"/>
    <d v="2024-12-10T00:00:00"/>
    <d v="2025-02-08T00:00:00"/>
    <d v="2026-12-09T00:00:00"/>
    <n v="729"/>
    <s v="TOBIN BRIDGE"/>
    <s v="Tolls - Tobin Bridge (Tobin) - Open Ended"/>
    <s v="NFA"/>
    <n v="0"/>
    <n v="0"/>
    <n v="0"/>
    <n v="5600"/>
    <n v="0"/>
    <n v="5600"/>
    <n v="0"/>
    <n v="0"/>
    <n v="0"/>
    <n v="1217.3913"/>
    <n v="2921.7390999999998"/>
    <n v="1460.8696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49"/>
    <s v=""/>
    <s v="DISTRICT 6- INSPECT, SERVICE AND REPAIR ELEVATORS AT VARIOUS LOCATIONS"/>
    <s v="6"/>
    <s v="MHS, NFA MT"/>
    <s v=" "/>
    <x v="1"/>
    <x v="0"/>
    <s v="DISTRICT6"/>
    <s v="[District 6]"/>
    <x v="29"/>
    <s v=""/>
    <s v="Design"/>
    <s v="PRCApprove"/>
    <d v="2024-05-04T00:00:00"/>
    <s v="2024"/>
    <n v="0"/>
    <d v="2024-10-01T00:00:00"/>
    <d v="2024-11-30T00:00:00"/>
    <d v="2026-09-30T00:00:00"/>
    <n v="729"/>
    <s v="100% STATE"/>
    <s v="NFA - Open Ended"/>
    <s v="NFA"/>
    <n v="0"/>
    <n v="0"/>
    <n v="0"/>
    <n v="52640"/>
    <n v="0"/>
    <n v="52640"/>
    <n v="0"/>
    <n v="0"/>
    <n v="0"/>
    <n v="18309.565200000001"/>
    <n v="27464.3478"/>
    <n v="6866.0870000000004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Design"/>
    <n v="613349"/>
    <s v=""/>
    <s v="DISTRICT 6- INSPECT, SERVICE AND REPAIR ELEVATORS AT VARIOUS LOCATIONS"/>
    <s v="6"/>
    <s v="MHS, NFA MT"/>
    <s v=" "/>
    <x v="1"/>
    <x v="0"/>
    <s v="DISTRICT6"/>
    <s v="[District 6]"/>
    <x v="29"/>
    <s v=""/>
    <s v="Design"/>
    <s v="PRCApprove"/>
    <d v="2024-05-04T00:00:00"/>
    <s v="2024"/>
    <n v="0"/>
    <d v="2024-10-01T00:00:00"/>
    <d v="2024-11-30T00:00:00"/>
    <d v="2026-09-30T00:00:00"/>
    <n v="729"/>
    <s v="TURNPIKE MHS"/>
    <s v="Tolls - Metro. Hwy System (MHS) - Open Ended"/>
    <s v="NFA"/>
    <n v="0"/>
    <n v="0"/>
    <n v="0"/>
    <n v="336000"/>
    <n v="0"/>
    <n v="336000"/>
    <n v="0"/>
    <n v="0"/>
    <n v="0"/>
    <n v="116869.5652"/>
    <n v="175304.34779999999"/>
    <n v="43826.087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Design"/>
    <n v="613350"/>
    <s v=""/>
    <s v="DISTRICT 6- SCHEDULED &amp; EMERGENCY FIRE LINE, STANDPIPE, AND HYDRANT REPAIRS AND IMPROVEMENTS AT VARIOUS LOCATIONS"/>
    <s v="6"/>
    <s v="MHS, NFA MT, TOB"/>
    <s v=" "/>
    <x v="1"/>
    <x v="0"/>
    <s v="DISTRICT6"/>
    <s v="[District 6]"/>
    <x v="29"/>
    <s v=""/>
    <s v="Design"/>
    <s v="FINAL"/>
    <d v="2024-03-23T00:00:00"/>
    <s v="2024"/>
    <n v="0"/>
    <d v="2024-08-20T00:00:00"/>
    <d v="2024-10-19T00:00:00"/>
    <d v="2026-08-20T00:00:00"/>
    <n v="730"/>
    <s v="100% STATE"/>
    <s v="NFA - Open Ended"/>
    <s v="NFA"/>
    <n v="0"/>
    <n v="0"/>
    <n v="0"/>
    <n v="14006.44"/>
    <n v="0"/>
    <n v="14006.44"/>
    <n v="0"/>
    <n v="0"/>
    <n v="0"/>
    <n v="5480.7808999999997"/>
    <n v="7307.7078000000001"/>
    <n v="1217.9512999999999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50"/>
    <s v=""/>
    <s v="DISTRICT 6- SCHEDULED &amp; EMERGENCY FIRE LINE, STANDPIPE, AND HYDRANT REPAIRS AND IMPROVEMENTS AT VARIOUS LOCATIONS"/>
    <s v="6"/>
    <s v="MHS, NFA MT, TOB"/>
    <s v=" "/>
    <x v="1"/>
    <x v="0"/>
    <s v="DISTRICT6"/>
    <s v="[District 6]"/>
    <x v="29"/>
    <s v=""/>
    <s v="Design"/>
    <s v="FINAL"/>
    <d v="2024-03-23T00:00:00"/>
    <s v="2024"/>
    <n v="0"/>
    <d v="2024-08-20T00:00:00"/>
    <d v="2024-10-19T00:00:00"/>
    <d v="2026-08-20T00:00:00"/>
    <n v="730"/>
    <s v="TURNPIKE MHS"/>
    <s v="Tolls - Metro. Hwy System (MHS) - Open Ended"/>
    <s v="NFA"/>
    <n v="0"/>
    <n v="0"/>
    <n v="0"/>
    <n v="460005.64"/>
    <n v="0"/>
    <n v="460005.64"/>
    <n v="0"/>
    <n v="0"/>
    <n v="0"/>
    <n v="180002.20699999999"/>
    <n v="240002.94260000001"/>
    <n v="40000.490400000002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50"/>
    <s v=""/>
    <s v="DISTRICT 6- SCHEDULED &amp; EMERGENCY FIRE LINE, STANDPIPE, AND HYDRANT REPAIRS AND IMPROVEMENTS AT VARIOUS LOCATIONS"/>
    <s v="6"/>
    <s v="MHS, NFA MT, TOB"/>
    <s v=" "/>
    <x v="1"/>
    <x v="0"/>
    <s v="DISTRICT6"/>
    <s v="[District 6]"/>
    <x v="29"/>
    <s v=""/>
    <s v="Design"/>
    <s v="FINAL"/>
    <d v="2024-03-23T00:00:00"/>
    <s v="2024"/>
    <n v="0"/>
    <d v="2024-08-20T00:00:00"/>
    <d v="2024-10-19T00:00:00"/>
    <d v="2026-08-20T00:00:00"/>
    <n v="730"/>
    <s v="TOBIN BRIDGE"/>
    <s v="Tolls - Tobin Bridge (Tobin) - Open Ended"/>
    <s v="NFA"/>
    <n v="0"/>
    <n v="0"/>
    <n v="0"/>
    <n v="37405.64"/>
    <n v="0"/>
    <n v="37405.64"/>
    <n v="0"/>
    <n v="0"/>
    <n v="0"/>
    <n v="14636.989600000001"/>
    <n v="19515.986099999998"/>
    <n v="3252.6642999999999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51"/>
    <s v=""/>
    <s v="DISTRICT 6- SCHEDULED AND EMERGENCY MECHANICAL AND MILLWRIGHT SERVICES AT VARIOUS LOCATIONS"/>
    <s v="6"/>
    <s v="MHS"/>
    <s v=" "/>
    <x v="0"/>
    <x v="0"/>
    <s v="DISTRICT6"/>
    <s v="[District 6]"/>
    <x v="29"/>
    <s v=""/>
    <s v="Design"/>
    <s v="PRCApprove"/>
    <d v="2024-05-11T00:00:00"/>
    <s v="2024"/>
    <n v="0"/>
    <d v="2024-10-08T00:00:00"/>
    <d v="2024-12-07T00:00:00"/>
    <d v="2026-10-07T00:00:00"/>
    <n v="729"/>
    <s v="TURNPIKE MHS"/>
    <s v="Tolls - Metro. Hwy System (MHS) - Open Ended"/>
    <s v="NFA"/>
    <n v="0"/>
    <n v="0"/>
    <n v="0"/>
    <n v="1680000"/>
    <n v="0"/>
    <n v="1679999.9998999999"/>
    <n v="0"/>
    <n v="0"/>
    <n v="0"/>
    <n v="511304.34779999999"/>
    <n v="876521.73910000001"/>
    <n v="292173.913"/>
    <n v="0"/>
    <n v="0"/>
    <n v="1E-4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Procurement"/>
    <n v="613352"/>
    <s v="125386"/>
    <s v="DISTRICT 6- SCHEDULED AND EMERGENCY IMPACT ATTENUATOR REPAIRS AND REPLACEMENT AT VARIOUS LOCATIONS"/>
    <s v="6"/>
    <s v="MHS, NFA MT, SC, TOB"/>
    <s v=" "/>
    <x v="1"/>
    <x v="0"/>
    <s v="DISTRICT6"/>
    <s v="[District 6]"/>
    <x v="39"/>
    <s v="Intersection &amp; Safety"/>
    <s v="Advertised"/>
    <s v=""/>
    <d v="2024-03-02T00:00:00"/>
    <s v="2024"/>
    <n v="1"/>
    <d v="2024-05-10T00:00:00"/>
    <d v="2024-07-09T00:00:00"/>
    <d v="2026-05-10T00:00:00"/>
    <n v="730"/>
    <s v="100% STATE"/>
    <s v="NFA - Open Ended"/>
    <s v="NFA"/>
    <n v="0"/>
    <n v="0"/>
    <n v="0"/>
    <n v="287016"/>
    <n v="0"/>
    <n v="287016"/>
    <n v="0"/>
    <n v="0"/>
    <n v="0"/>
    <n v="149747.47829999999"/>
    <n v="137268.52170000001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Procurement"/>
    <n v="613352"/>
    <s v="125386"/>
    <s v="DISTRICT 6- SCHEDULED AND EMERGENCY IMPACT ATTENUATOR REPAIRS AND REPLACEMENT AT VARIOUS LOCATIONS"/>
    <s v="6"/>
    <s v="MHS, NFA MT, SC, TOB"/>
    <s v=" "/>
    <x v="1"/>
    <x v="0"/>
    <s v="DISTRICT6"/>
    <s v="[District 6]"/>
    <x v="39"/>
    <s v="Intersection &amp; Safety"/>
    <s v="Advertised"/>
    <s v=""/>
    <d v="2024-03-02T00:00:00"/>
    <s v="2024"/>
    <n v="1"/>
    <d v="2024-05-10T00:00:00"/>
    <d v="2024-07-09T00:00:00"/>
    <d v="2026-05-10T00:00:00"/>
    <n v="730"/>
    <s v="TURNPIKE MHS"/>
    <s v="Tolls - Metro. Hwy System (MHS) - Open Ended"/>
    <s v="NFA"/>
    <n v="0"/>
    <n v="0"/>
    <n v="0"/>
    <n v="523314"/>
    <n v="0"/>
    <n v="523314"/>
    <n v="0"/>
    <n v="0"/>
    <n v="0"/>
    <n v="273033.39130000002"/>
    <n v="250280.60870000001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Procurement"/>
    <n v="613352"/>
    <s v="125386"/>
    <s v="DISTRICT 6- SCHEDULED AND EMERGENCY IMPACT ATTENUATOR REPAIRS AND REPLACEMENT AT VARIOUS LOCATIONS"/>
    <s v="6"/>
    <s v="MHS, NFA MT, SC, TOB"/>
    <s v=" "/>
    <x v="1"/>
    <x v="0"/>
    <s v="DISTRICT6"/>
    <s v="[District 6]"/>
    <x v="39"/>
    <s v="Intersection &amp; Safety"/>
    <s v="Advertised"/>
    <s v=""/>
    <d v="2024-03-02T00:00:00"/>
    <s v="2024"/>
    <n v="1"/>
    <d v="2024-05-10T00:00:00"/>
    <d v="2024-07-09T00:00:00"/>
    <d v="2026-05-10T00:00:00"/>
    <n v="730"/>
    <s v="TOBIN BRIDGE"/>
    <s v="Tolls - Tobin Bridge (Tobin) - Open Ended"/>
    <s v="NFA"/>
    <n v="0"/>
    <n v="0"/>
    <n v="0"/>
    <n v="28224"/>
    <n v="0"/>
    <n v="28224"/>
    <n v="0"/>
    <n v="0"/>
    <n v="0"/>
    <n v="14725.565199999999"/>
    <n v="13498.434800000001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4-03-04T06:31:47"/>
    <x v="0"/>
    <x v="1"/>
  </r>
  <r>
    <s v="Construction"/>
    <n v="613353"/>
    <s v="124672"/>
    <s v="DISTRICT 6- APPLICATION OF REFLECTORIZED PAVEMENT MARKINGS &amp; SLOTTED PAVEMENT MARKERS AT VARIOUS LOCATIONS"/>
    <s v="6"/>
    <s v="MHS, NFA MT, SC, TOB"/>
    <s v=" "/>
    <x v="1"/>
    <x v="0"/>
    <s v="DISTRICT6"/>
    <s v="[District 6]"/>
    <x v="29"/>
    <s v=""/>
    <s v="Active"/>
    <s v=""/>
    <d v="2023-11-18T00:00:00"/>
    <s v="2024"/>
    <n v="1"/>
    <d v="2024-01-29T00:00:00"/>
    <d v="2024-03-29T00:00:00"/>
    <d v="2026-01-28T00:00:00"/>
    <n v="730"/>
    <s v="100% STATE"/>
    <s v="NFA - Open Ended"/>
    <s v="NFA"/>
    <n v="0"/>
    <n v="0"/>
    <n v="0"/>
    <n v="639423.93999999994"/>
    <n v="0"/>
    <n v="639423.93999999994"/>
    <n v="135000"/>
    <n v="135000"/>
    <n v="135000"/>
    <n v="320000"/>
    <n v="184423.94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53"/>
    <s v="124672"/>
    <s v="DISTRICT 6- APPLICATION OF REFLECTORIZED PAVEMENT MARKINGS &amp; SLOTTED PAVEMENT MARKERS AT VARIOUS LOCATIONS"/>
    <s v="6"/>
    <s v="MHS, NFA MT, SC, TOB"/>
    <s v=" "/>
    <x v="1"/>
    <x v="0"/>
    <s v="DISTRICT6"/>
    <s v="[District 6]"/>
    <x v="29"/>
    <s v=""/>
    <s v="Active"/>
    <s v=""/>
    <d v="2023-11-18T00:00:00"/>
    <s v="2024"/>
    <n v="1"/>
    <d v="2024-01-29T00:00:00"/>
    <d v="2024-03-29T00:00:00"/>
    <d v="2026-01-28T00:00:00"/>
    <n v="730"/>
    <s v="TURNPIKE MHS"/>
    <s v="Tolls - Metro. Hwy System (MHS) - Open Ended"/>
    <s v="NFA"/>
    <n v="0"/>
    <n v="0"/>
    <n v="0"/>
    <n v="153857.62"/>
    <n v="0"/>
    <n v="153857.62"/>
    <n v="33000"/>
    <n v="33000"/>
    <n v="33000"/>
    <n v="77000"/>
    <n v="43857.62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53"/>
    <s v="124672"/>
    <s v="DISTRICT 6- APPLICATION OF REFLECTORIZED PAVEMENT MARKINGS &amp; SLOTTED PAVEMENT MARKERS AT VARIOUS LOCATIONS"/>
    <s v="6"/>
    <s v="MHS, NFA MT, SC, TOB"/>
    <s v=" "/>
    <x v="1"/>
    <x v="0"/>
    <s v="DISTRICT6"/>
    <s v="[District 6]"/>
    <x v="29"/>
    <s v=""/>
    <s v="Active"/>
    <s v=""/>
    <d v="2023-11-18T00:00:00"/>
    <s v="2024"/>
    <n v="1"/>
    <d v="2024-01-29T00:00:00"/>
    <d v="2024-03-29T00:00:00"/>
    <d v="2026-01-28T00:00:00"/>
    <n v="730"/>
    <s v="TOBIN BRIDGE"/>
    <s v="Tolls - Tobin Bridge (Tobin) - Open Ended"/>
    <s v="NFA"/>
    <n v="0"/>
    <n v="0"/>
    <n v="0"/>
    <n v="30627.3"/>
    <n v="0"/>
    <n v="30627.3"/>
    <n v="6500"/>
    <n v="6500"/>
    <n v="6500"/>
    <n v="15500"/>
    <n v="8627.2999999999993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54"/>
    <s v="124533"/>
    <s v="DISTRICT 6- MAINTENANCE OF MHS COMMUNICATIONS SYSTEMS AT VARIOUS LOCATIONS"/>
    <s v="6"/>
    <s v="MHS, TOB"/>
    <s v=" "/>
    <x v="0"/>
    <x v="0"/>
    <s v="DISTRICT6"/>
    <s v="[District 6]"/>
    <x v="29"/>
    <s v=""/>
    <s v="Active"/>
    <s v=""/>
    <d v="2023-11-04T00:00:00"/>
    <s v="2024"/>
    <n v="1"/>
    <d v="2024-01-02T00:00:00"/>
    <d v="2024-03-02T00:00:00"/>
    <d v="2026-01-01T00:00:00"/>
    <n v="730"/>
    <s v="TURNPIKE MHS"/>
    <s v="Tolls - Metro. Hwy System (MHS) - Open Ended"/>
    <s v="NFA"/>
    <n v="0"/>
    <n v="0"/>
    <n v="0"/>
    <n v="2015200"/>
    <n v="0"/>
    <n v="2015200"/>
    <n v="419830"/>
    <n v="419830"/>
    <n v="419830"/>
    <n v="1007600"/>
    <n v="58777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354"/>
    <s v="124533"/>
    <s v="DISTRICT 6- MAINTENANCE OF MHS COMMUNICATIONS SYSTEMS AT VARIOUS LOCATIONS"/>
    <s v="6"/>
    <s v="MHS, TOB"/>
    <s v=" "/>
    <x v="0"/>
    <x v="0"/>
    <s v="DISTRICT6"/>
    <s v="[District 6]"/>
    <x v="29"/>
    <s v=""/>
    <s v="Active"/>
    <s v=""/>
    <d v="2023-11-04T00:00:00"/>
    <s v="2024"/>
    <n v="1"/>
    <d v="2024-01-02T00:00:00"/>
    <d v="2024-03-02T00:00:00"/>
    <d v="2026-01-01T00:00:00"/>
    <n v="730"/>
    <s v="TOBIN BRIDGE"/>
    <s v="Tolls - Tobin Bridge (Tobin) - Open Ended"/>
    <s v="NFA"/>
    <n v="0"/>
    <n v="0"/>
    <n v="0"/>
    <n v="35560"/>
    <n v="0"/>
    <n v="35560"/>
    <n v="7410"/>
    <n v="7410"/>
    <n v="7410"/>
    <n v="17780"/>
    <n v="1037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355"/>
    <s v="124414"/>
    <s v="DISTRICT 6- SCHEDULED &amp; EMERGENCY TRAFFIC SIGNAL REPAIRS AT VARIOUS LOCATIONS"/>
    <s v="6"/>
    <s v="MHS, NFA MT, SC, TOB"/>
    <s v=" "/>
    <x v="1"/>
    <x v="0"/>
    <s v="DISTRICT6"/>
    <s v="[District 6]"/>
    <x v="29"/>
    <s v=""/>
    <s v="Active"/>
    <s v=""/>
    <d v="2023-10-21T00:00:00"/>
    <s v="2024"/>
    <n v="1"/>
    <d v="2023-12-19T00:00:00"/>
    <d v="2024-02-17T00:00:00"/>
    <d v="2025-12-18T00:00:00"/>
    <n v="730"/>
    <s v="100% STATE"/>
    <s v="NFA - Open Ended"/>
    <s v="NFA"/>
    <n v="0"/>
    <n v="0"/>
    <n v="0"/>
    <n v="944632"/>
    <n v="109337.52250000001"/>
    <n v="944632"/>
    <n v="109337.52250000001"/>
    <n v="109337.52250000001"/>
    <n v="109337.52250000001"/>
    <n v="595662.47750000004"/>
    <n v="239632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55"/>
    <s v="124414"/>
    <s v="DISTRICT 6- SCHEDULED &amp; EMERGENCY TRAFFIC SIGNAL REPAIRS AT VARIOUS LOCATIONS"/>
    <s v="6"/>
    <s v="MHS, NFA MT, SC, TOB"/>
    <s v=" "/>
    <x v="1"/>
    <x v="0"/>
    <s v="DISTRICT6"/>
    <s v="[District 6]"/>
    <x v="29"/>
    <s v=""/>
    <s v="Active"/>
    <s v=""/>
    <d v="2023-10-21T00:00:00"/>
    <s v="2024"/>
    <n v="1"/>
    <d v="2023-12-19T00:00:00"/>
    <d v="2024-02-17T00:00:00"/>
    <d v="2025-12-18T00:00:00"/>
    <n v="730"/>
    <s v="TURNPIKE MHS"/>
    <s v="Tolls - Metro. Hwy System (MHS) - Open Ended"/>
    <s v="NFA"/>
    <n v="0"/>
    <n v="44356.84"/>
    <n v="44356.84"/>
    <n v="746791.66"/>
    <n v="86438.263699999996"/>
    <n v="746791.66"/>
    <n v="86438.263699999996"/>
    <n v="130795.10370000001"/>
    <n v="130795.10369999999"/>
    <n v="459204.89630000002"/>
    <n v="201148.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Construction"/>
    <n v="613355"/>
    <s v="124414"/>
    <s v="DISTRICT 6- SCHEDULED &amp; EMERGENCY TRAFFIC SIGNAL REPAIRS AT VARIOUS LOCATIONS"/>
    <s v="6"/>
    <s v="MHS, NFA MT, SC, TOB"/>
    <s v=" "/>
    <x v="1"/>
    <x v="0"/>
    <s v="DISTRICT6"/>
    <s v="[District 6]"/>
    <x v="29"/>
    <s v=""/>
    <s v="Active"/>
    <s v=""/>
    <d v="2023-10-21T00:00:00"/>
    <s v="2024"/>
    <n v="1"/>
    <d v="2023-12-19T00:00:00"/>
    <d v="2024-02-17T00:00:00"/>
    <d v="2025-12-18T00:00:00"/>
    <n v="730"/>
    <s v="TOBIN BRIDGE"/>
    <s v="Tolls - Tobin Bridge (Tobin) - Open Ended"/>
    <s v="NFA"/>
    <n v="0"/>
    <n v="0"/>
    <n v="0"/>
    <n v="36495.5"/>
    <n v="4224.2138000000004"/>
    <n v="36495.5"/>
    <n v="4224.2138000000004"/>
    <n v="4224.2138000000004"/>
    <n v="4224.2138000000004"/>
    <n v="23275.786199999999"/>
    <n v="8995.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358"/>
    <s v=""/>
    <s v="STOUGHTON- CORRIDOR IMPROVEMENTS ON ROUTE 138, FROM CANTON T.L. TO CHARLES AVENUE (PHASE 2)"/>
    <s v="5"/>
    <s v="POT REPL"/>
    <s v=" "/>
    <x v="0"/>
    <x v="0"/>
    <s v="STOUGHTON"/>
    <s v="Old Colony"/>
    <x v="2"/>
    <s v="Roadway Reconstruction"/>
    <s v="Design"/>
    <s v="FINAL"/>
    <d v="2024-10-03T00:00:00"/>
    <s v="2025"/>
    <n v="0"/>
    <d v="2025-03-02T00:00:00"/>
    <d v="2025-05-01T00:00:00"/>
    <d v="2026-07-15T00:00:00"/>
    <n v="500"/>
    <s v="100% STATE"/>
    <s v="NFA - Site Specific"/>
    <s v="NFA"/>
    <n v="0"/>
    <n v="0"/>
    <n v="0"/>
    <n v="122073"/>
    <n v="0"/>
    <n v="122073"/>
    <n v="0"/>
    <n v="0"/>
    <n v="0"/>
    <n v="16276.4"/>
    <n v="97658.4"/>
    <n v="8138.2"/>
    <n v="0"/>
    <n v="0"/>
    <n v="0"/>
    <n v="0"/>
    <n v="0"/>
    <s v="    "/>
    <s v="    "/>
    <s v="No"/>
    <s v=""/>
    <s v="MassDOT"/>
    <s v="HWY"/>
    <n v="2"/>
    <s v="No"/>
    <s v="Highway | Roadway Reconstruction"/>
    <s v="2 | Modernization"/>
    <s v="T055"/>
    <d v="2024-03-04T06:31:47"/>
    <x v="4"/>
    <x v="1"/>
  </r>
  <r>
    <s v="Design"/>
    <n v="613358"/>
    <s v=""/>
    <s v="STOUGHTON- CORRIDOR IMPROVEMENTS ON ROUTE 138, FROM CANTON T.L. TO CHARLES AVENUE (PHASE 2)"/>
    <s v="5"/>
    <s v="POT REPL"/>
    <s v=" "/>
    <x v="0"/>
    <x v="0"/>
    <s v="STOUGHTON"/>
    <s v="Old Colony"/>
    <x v="2"/>
    <s v="Roadway Reconstruction"/>
    <s v="Design"/>
    <s v="FINAL"/>
    <d v="2024-10-03T00:00:00"/>
    <s v="2025"/>
    <n v="0"/>
    <d v="2025-03-02T00:00:00"/>
    <d v="2025-05-01T00:00:00"/>
    <d v="2026-07-15T00:00:00"/>
    <n v="500"/>
    <s v="FEDERAL AID"/>
    <s v="FA - Surface Trans. Block Grant (STBG)"/>
    <s v="STBG"/>
    <n v="0.8"/>
    <n v="0"/>
    <n v="0"/>
    <n v="8475930.2064999994"/>
    <n v="0"/>
    <n v="8475930.2064999994"/>
    <n v="0"/>
    <n v="0"/>
    <n v="0"/>
    <n v="1130124.0275000001"/>
    <n v="6780744.1651999997"/>
    <n v="565062.01379999996"/>
    <n v="0"/>
    <n v="0"/>
    <n v="0"/>
    <n v="0"/>
    <n v="0"/>
    <s v="    "/>
    <s v="    "/>
    <s v="No"/>
    <s v=""/>
    <s v="MassDOT"/>
    <s v="HWY"/>
    <n v="2"/>
    <s v="No"/>
    <s v="Highway | Roadway Reconstruction"/>
    <s v="2 | Modernization"/>
    <s v="T055"/>
    <d v="2024-03-04T06:31:47"/>
    <x v="4"/>
    <x v="0"/>
  </r>
  <r>
    <s v="Design"/>
    <n v="613368"/>
    <s v=""/>
    <s v="DISTRICT 1- FACILITIES REPAIR AT VARIOUS LOCATIONS ON I-90 (WESTERN TURNPIKE)"/>
    <s v="1"/>
    <s v="SC, WT"/>
    <s v=" "/>
    <x v="0"/>
    <x v="0"/>
    <s v="DISTRICT1"/>
    <s v="[District 1]"/>
    <x v="12"/>
    <s v="Facilities"/>
    <s v="Design"/>
    <s v="PRCApprove"/>
    <d v="2024-04-13T00:00:00"/>
    <s v="2024"/>
    <n v="0"/>
    <d v="2024-09-10T00:00:00"/>
    <d v="2024-11-09T00:00:00"/>
    <d v="2026-05-11T00:00:00"/>
    <n v="608"/>
    <s v="TURNPIKE WT"/>
    <s v="Tolls - Western Turnpike (WT) - Open Ended"/>
    <s v="NFA"/>
    <n v="0"/>
    <n v="0"/>
    <n v="0"/>
    <n v="191920"/>
    <n v="0"/>
    <n v="191920"/>
    <n v="0"/>
    <n v="0"/>
    <n v="0"/>
    <n v="80808.421100000007"/>
    <n v="111111.57889999999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Construction"/>
    <n v="613369"/>
    <s v="125038"/>
    <s v="DISTRICT 1- SCHEDULED AND EMERGENCY TREE TRIMMING, REMOVAL AND SIGHT DISTANCE CLEARING AT VARIOUS LOCATIONS ON I-90"/>
    <s v="1"/>
    <s v="SC, WT"/>
    <s v=" "/>
    <x v="0"/>
    <x v="0"/>
    <s v="DISTRICT1"/>
    <s v="[District 1]"/>
    <x v="41"/>
    <s v=""/>
    <s v="Executed"/>
    <s v=""/>
    <d v="2024-01-20T00:00:00"/>
    <s v="2024"/>
    <n v="1"/>
    <d v="2024-02-27T00:00:00"/>
    <d v="2024-04-27T00:00:00"/>
    <d v="2026-02-26T00:00:00"/>
    <n v="730"/>
    <s v="TURNPIKE WT"/>
    <s v="Tolls - Western Turnpike (WT) - Open Ended"/>
    <s v="NFA"/>
    <n v="0"/>
    <n v="0"/>
    <n v="0"/>
    <n v="747675"/>
    <n v="0"/>
    <n v="747675"/>
    <n v="150000"/>
    <n v="150000"/>
    <n v="150000"/>
    <n v="400000"/>
    <n v="197675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3370"/>
    <s v="124412"/>
    <s v="DISTRICT 1- SCHEDULED AND EMERGENCY CLEANING OF DRAINAGE STRUCTURES AND PIPES AT VARIOUS LOCATIONS"/>
    <s v="1"/>
    <s v="NFA MT, SC"/>
    <s v=" "/>
    <x v="1"/>
    <x v="0"/>
    <s v="DISTRICT1"/>
    <s v="[District 1]"/>
    <x v="40"/>
    <s v="Maintenance"/>
    <s v="Active"/>
    <s v=""/>
    <d v="2023-10-21T00:00:00"/>
    <s v="2024"/>
    <n v="1"/>
    <d v="2024-01-17T00:00:00"/>
    <d v="2024-03-17T00:00:00"/>
    <d v="2026-01-16T00:00:00"/>
    <n v="730"/>
    <s v="100% STATE"/>
    <s v="NFA - Open Ended"/>
    <s v="NFA"/>
    <n v="0"/>
    <n v="0"/>
    <n v="0"/>
    <n v="522043.19"/>
    <n v="514143.19"/>
    <n v="514143.19"/>
    <n v="142100"/>
    <n v="142100"/>
    <n v="142100"/>
    <n v="250000"/>
    <n v="122043.19"/>
    <n v="0"/>
    <n v="0"/>
    <n v="0"/>
    <n v="790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3371"/>
    <s v="124668"/>
    <s v="DISTRICT 1- SCHEDULED AND EMERGENCY TREE TRIMMING, REMOVAL AND SIGHT DISTANCE CLEARING AT VARIOUS LOCATIONS"/>
    <s v="1"/>
    <s v="NFA MT, SC"/>
    <s v=" "/>
    <x v="1"/>
    <x v="0"/>
    <s v="DISTRICT1"/>
    <s v="[District 1]"/>
    <x v="41"/>
    <s v=""/>
    <s v="Active"/>
    <s v=""/>
    <d v="2023-11-18T00:00:00"/>
    <s v="2024"/>
    <n v="1"/>
    <d v="2023-12-26T00:00:00"/>
    <d v="2024-02-24T00:00:00"/>
    <d v="2025-12-25T00:00:00"/>
    <n v="730"/>
    <s v="100% STATE"/>
    <s v="NFA - Open Ended"/>
    <s v="NFA"/>
    <n v="0"/>
    <n v="95490"/>
    <n v="95490"/>
    <n v="581918"/>
    <n v="577408"/>
    <n v="577408"/>
    <n v="150000"/>
    <n v="245490"/>
    <n v="245490"/>
    <n v="250000"/>
    <n v="177408"/>
    <n v="0"/>
    <n v="0"/>
    <n v="0"/>
    <n v="451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Design"/>
    <n v="613372"/>
    <s v=""/>
    <s v="DISTRICT 1- CRACK SEALING AT VARIOUS LOCATIONS"/>
    <s v="1"/>
    <s v="NFA MT"/>
    <s v=" "/>
    <x v="1"/>
    <x v="0"/>
    <s v="DISTRICT1"/>
    <s v="[District 1]"/>
    <x v="37"/>
    <s v="Maintenance"/>
    <s v="Design"/>
    <s v="FINAL"/>
    <d v="2024-03-09T00:00:00"/>
    <s v="2024"/>
    <n v="0"/>
    <d v="2024-08-06T00:00:00"/>
    <d v="2024-10-05T00:00:00"/>
    <d v="2026-08-06T00:00:00"/>
    <n v="730"/>
    <s v="100% STATE"/>
    <s v="NFA - Open Ended"/>
    <s v="NFA"/>
    <n v="0"/>
    <n v="0"/>
    <n v="0"/>
    <n v="597640"/>
    <n v="0"/>
    <n v="597640"/>
    <n v="0"/>
    <n v="0"/>
    <n v="0"/>
    <n v="233859.13039999999"/>
    <n v="311812.17389999999"/>
    <n v="51968.695699999997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Procurement"/>
    <n v="613373"/>
    <s v="125183"/>
    <s v="DISTRICT 1- DEPLOYMENT OF TEMPORARY TRAFFIC CONTROL AT VARIOUS LOCATIONS"/>
    <s v="1"/>
    <s v="NFA MT"/>
    <s v=" "/>
    <x v="1"/>
    <x v="0"/>
    <s v="DISTRICT1"/>
    <s v="[District 1]"/>
    <x v="29"/>
    <s v=""/>
    <s v="Advertised"/>
    <s v=""/>
    <d v="2024-02-10T00:00:00"/>
    <s v="2024"/>
    <n v="1"/>
    <d v="2024-04-19T00:00:00"/>
    <d v="2024-06-18T00:00:00"/>
    <d v="2026-04-19T00:00:00"/>
    <n v="730"/>
    <s v="100% STATE"/>
    <s v="NFA - Open Ended"/>
    <s v="NFA"/>
    <n v="0"/>
    <n v="0"/>
    <n v="0"/>
    <n v="154467"/>
    <n v="0"/>
    <n v="154467"/>
    <n v="6715.9565000000002"/>
    <n v="6715.9565000000002"/>
    <n v="6715.9565000000002"/>
    <n v="80591.478300000002"/>
    <n v="67159.565199999997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Procurement"/>
    <n v="613374"/>
    <s v="125261"/>
    <s v="DISTRICT 1- TRAFFIC SIGNAL REPAIR/IMPROVEMENT AT VARIOUS LOCATIONS"/>
    <s v="1"/>
    <s v="NFA MT, SC"/>
    <s v=" "/>
    <x v="1"/>
    <x v="0"/>
    <s v="DISTRICT1"/>
    <s v="[District 1]"/>
    <x v="11"/>
    <s v="Intersection &amp; Safety"/>
    <s v="Advertised"/>
    <s v=""/>
    <d v="2024-02-17T00:00:00"/>
    <s v="2024"/>
    <n v="1"/>
    <d v="2024-04-26T00:00:00"/>
    <d v="2024-06-25T00:00:00"/>
    <d v="2026-04-26T00:00:00"/>
    <n v="730"/>
    <s v="100% STATE"/>
    <s v="NFA - Open Ended"/>
    <s v="NFA"/>
    <n v="0"/>
    <n v="0"/>
    <n v="0"/>
    <n v="112640.72"/>
    <n v="0"/>
    <n v="112640.72"/>
    <n v="4897.4225999999999"/>
    <n v="4897.4225999999999"/>
    <n v="4897.4225999999999"/>
    <n v="58769.071300000003"/>
    <n v="48974.2261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0"/>
    <x v="1"/>
  </r>
  <r>
    <s v="Design"/>
    <n v="613375"/>
    <s v=""/>
    <s v="DISTRICT 1- SCHEDULED AND EMERGENCY BRIDGE DECK AND JOINT REPAIRS AT VARIOUS LOCATIONS"/>
    <s v="1"/>
    <s v="NFA MT"/>
    <s v=" "/>
    <x v="1"/>
    <x v="0"/>
    <s v="DISTRICT1"/>
    <s v="[District 1]"/>
    <x v="36"/>
    <s v=""/>
    <s v="Design"/>
    <s v="100C"/>
    <d v="2024-06-01T00:00:00"/>
    <s v="2024"/>
    <n v="0"/>
    <d v="2024-10-29T00:00:00"/>
    <d v="2024-12-28T00:00:00"/>
    <d v="2026-10-29T00:00:00"/>
    <n v="730"/>
    <s v="100% STATE"/>
    <s v="NFA - Open Ended"/>
    <s v="NFA"/>
    <n v="0"/>
    <n v="0"/>
    <n v="0"/>
    <n v="1334400"/>
    <n v="0"/>
    <n v="1334400"/>
    <n v="0"/>
    <n v="0"/>
    <n v="0"/>
    <n v="406121.73910000001"/>
    <n v="696208.69570000004"/>
    <n v="232069.5652000000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376"/>
    <s v=""/>
    <s v="DISTRICT 1- SCHEDULED AND EMERGENCY BRIDGE SUPER-STRUCTURE REPAIRS AT VARIOUS LOCATIONS"/>
    <s v="1"/>
    <s v="NFA MT"/>
    <s v=" "/>
    <x v="1"/>
    <x v="0"/>
    <s v="DISTRICT1"/>
    <s v="[District 1]"/>
    <x v="30"/>
    <s v=""/>
    <s v="Design"/>
    <s v="100C"/>
    <d v="2024-06-08T00:00:00"/>
    <s v="2024"/>
    <n v="0"/>
    <d v="2024-11-05T00:00:00"/>
    <d v="2025-01-04T00:00:00"/>
    <d v="2026-11-05T00:00:00"/>
    <n v="730"/>
    <s v="100% STATE"/>
    <s v="NFA - Open Ended"/>
    <s v="NFA"/>
    <n v="0"/>
    <n v="0"/>
    <n v="0"/>
    <n v="1246800"/>
    <n v="0"/>
    <n v="1246800"/>
    <n v="0"/>
    <n v="0"/>
    <n v="0"/>
    <n v="325252.17389999999"/>
    <n v="650504.34779999999"/>
    <n v="271043.47830000002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377"/>
    <s v=""/>
    <s v="DISTRICT 1- SCHEDULED AND EMERGENCY BRIDGE SUB-STRUCTURE REPAIRS AT VARIOUS LOCATIONS"/>
    <s v="1"/>
    <s v="NFA MT"/>
    <s v=" "/>
    <x v="1"/>
    <x v="0"/>
    <s v="DISTRICT1"/>
    <s v="[District 1]"/>
    <x v="30"/>
    <s v=""/>
    <s v="Design"/>
    <s v="PRCApprove"/>
    <d v="2024-06-15T00:00:00"/>
    <s v="2024"/>
    <n v="0"/>
    <d v="2024-11-12T00:00:00"/>
    <d v="2025-01-11T00:00:00"/>
    <d v="2025-11-11T00:00:00"/>
    <n v="364"/>
    <s v="100% STATE"/>
    <s v="NFA - Open Ended"/>
    <s v="NFA"/>
    <n v="0"/>
    <n v="0"/>
    <n v="0"/>
    <n v="931560"/>
    <n v="0"/>
    <n v="931560"/>
    <n v="0"/>
    <n v="0"/>
    <n v="0"/>
    <n v="508123.63640000002"/>
    <n v="423436.36359999998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378"/>
    <s v=""/>
    <s v="DISTRICT 1- RESURFACING AND RELATED WORK AT VARIOUS LOCATIONS"/>
    <s v="1"/>
    <s v="NFA MT"/>
    <s v=" "/>
    <x v="1"/>
    <x v="0"/>
    <s v="DISTRICT1"/>
    <s v="[District 1]"/>
    <x v="22"/>
    <s v=""/>
    <s v="Design"/>
    <s v="FINAL"/>
    <d v="2024-06-22T00:00:00"/>
    <s v="2024"/>
    <n v="0"/>
    <d v="2024-11-19T00:00:00"/>
    <d v="2025-01-18T00:00:00"/>
    <d v="2026-11-19T00:00:00"/>
    <n v="730"/>
    <s v="100% STATE"/>
    <s v="NFA - Open Ended"/>
    <s v="NFA"/>
    <n v="0"/>
    <n v="0"/>
    <n v="0"/>
    <n v="1634240.1976000001"/>
    <n v="0"/>
    <n v="1634240.1976000001"/>
    <n v="0"/>
    <n v="0"/>
    <n v="0"/>
    <n v="426323.52980000002"/>
    <n v="852647.05960000004"/>
    <n v="355269.60820000002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Design"/>
    <n v="613378"/>
    <s v=""/>
    <s v="DISTRICT 1- RESURFACING AND RELATED WORK AT VARIOUS LOCATIONS"/>
    <s v="1"/>
    <s v="NFA MT"/>
    <s v=" "/>
    <x v="1"/>
    <x v="0"/>
    <s v="DISTRICT1"/>
    <s v="[District 1]"/>
    <x v="22"/>
    <s v=""/>
    <s v="Design"/>
    <s v="FINAL"/>
    <d v="2024-06-22T00:00:00"/>
    <s v="2024"/>
    <n v="0"/>
    <d v="2024-11-19T00:00:00"/>
    <d v="2025-01-18T00:00:00"/>
    <d v="2026-11-19T00:00:00"/>
    <n v="730"/>
    <s v="LOCAL AID"/>
    <s v="NFA - Local Aid - Municipal Pavement"/>
    <s v="LOCAL"/>
    <n v="0"/>
    <n v="0"/>
    <n v="0"/>
    <n v="6585000"/>
    <n v="0"/>
    <n v="6585000"/>
    <n v="0"/>
    <n v="0"/>
    <n v="0"/>
    <n v="1717826.0870000001"/>
    <n v="3435652.1738999998"/>
    <n v="1431521.7390999999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Procurement"/>
    <n v="613379"/>
    <s v="125133"/>
    <s v="DISTRICT 1- SCHEDULED AND EMERGENCY BRIDGE REPAIRS AT VARIOUS LOCATIONS ON I-90"/>
    <s v="1"/>
    <s v="SC, WT"/>
    <s v=" "/>
    <x v="0"/>
    <x v="0"/>
    <s v="DISTRICT1"/>
    <s v="[District 1]"/>
    <x v="30"/>
    <s v=""/>
    <s v="Opened"/>
    <s v=""/>
    <d v="2024-02-03T00:00:00"/>
    <s v="2024"/>
    <n v="1"/>
    <d v="2024-04-12T00:00:00"/>
    <d v="2024-06-11T00:00:00"/>
    <d v="2026-04-12T00:00:00"/>
    <n v="730"/>
    <s v="TURNPIKE WT"/>
    <s v="Tolls - Western Turnpike (WT) - Open Ended"/>
    <s v="NFA"/>
    <n v="0"/>
    <n v="0"/>
    <n v="0"/>
    <n v="1059200"/>
    <n v="0"/>
    <n v="1059200"/>
    <n v="46052.173900000002"/>
    <n v="46052.173900000002"/>
    <n v="46052.173900000002"/>
    <n v="552626.08700000006"/>
    <n v="460521.73910000001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395"/>
    <s v="122813"/>
    <s v="DISTRICT 4- SCHEDULED &amp; EMERGENCY DRAWBRIDGE OPERATION, REPAIRS AND RELATED WORK AT VARIOUS LOCATIONS"/>
    <s v="4"/>
    <s v="NFA MT"/>
    <s v=" "/>
    <x v="1"/>
    <x v="0"/>
    <s v="DISTRICT4"/>
    <s v="[District 4]"/>
    <x v="32"/>
    <s v="Bridge Repair &amp; Replacement"/>
    <s v="Active"/>
    <s v=""/>
    <d v="2023-07-08T00:00:00"/>
    <s v="2023"/>
    <n v="1"/>
    <d v="2023-10-04T00:00:00"/>
    <d v="2023-12-03T00:00:00"/>
    <d v="2026-10-03T00:00:00"/>
    <n v="1095"/>
    <s v="100% STATE"/>
    <s v="NFA - Open Ended"/>
    <s v="NFA"/>
    <n v="0"/>
    <n v="464947.64"/>
    <n v="464947.64"/>
    <n v="7250059.3600000003"/>
    <n v="1476934"/>
    <n v="7250059.3600000003"/>
    <n v="1476934"/>
    <n v="1941881.64"/>
    <n v="1941881.6400000001"/>
    <n v="2633118.36"/>
    <n v="2625000"/>
    <n v="515007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396"/>
    <s v="123777"/>
    <s v="DISTRICT 3- SCHEDULED AND EMERGENCY BRIDGE DECK AND JOINT REPAIRS AT VARIOUS LOCATIONS ON I-90"/>
    <s v="3"/>
    <s v="WT"/>
    <s v=" "/>
    <x v="0"/>
    <x v="0"/>
    <s v="DISTRICT3"/>
    <s v="[District 3]"/>
    <x v="30"/>
    <s v=""/>
    <s v="Active"/>
    <s v=""/>
    <d v="2023-08-19T00:00:00"/>
    <s v="2023"/>
    <n v="1"/>
    <d v="2023-10-13T00:00:00"/>
    <d v="2023-12-12T00:00:00"/>
    <d v="2025-10-12T00:00:00"/>
    <n v="730"/>
    <s v="TURNPIKE WT"/>
    <s v="Tolls - Western Turnpike (WT) - Open Ended"/>
    <s v="NFA"/>
    <n v="0"/>
    <n v="749108.66"/>
    <n v="749108.66"/>
    <n v="1887566.34"/>
    <n v="1882566.34"/>
    <n v="1882566.34"/>
    <n v="95891.34"/>
    <n v="845000"/>
    <n v="845000"/>
    <n v="1320000"/>
    <n v="466675"/>
    <n v="0"/>
    <n v="0"/>
    <n v="0"/>
    <n v="500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397"/>
    <s v=""/>
    <s v="SOUTHAMPTON- WILLIAM E. NORRIS ELEMENTARY SCHOOL IMPROVEMENTS (SRTS)"/>
    <s v="2"/>
    <s v=""/>
    <s v=" "/>
    <x v="0"/>
    <x v="0"/>
    <s v="SOUTHAMPTON"/>
    <s v="Pioneer Valley"/>
    <x v="8"/>
    <s v=""/>
    <s v="Design"/>
    <s v="PRCApprove"/>
    <d v="2027-04-24T00:00:00"/>
    <s v="2027"/>
    <n v="0"/>
    <d v="2027-09-21T00:00:00"/>
    <d v="2027-11-20T00:00:00"/>
    <d v="2028-09-19T00:00:00"/>
    <n v="364"/>
    <s v="100% STATE"/>
    <s v="NFA - Site Specific"/>
    <s v="NFA"/>
    <n v="0"/>
    <n v="0"/>
    <n v="0"/>
    <n v="5754.6"/>
    <n v="0"/>
    <n v="5754.6"/>
    <n v="0"/>
    <n v="0"/>
    <n v="0"/>
    <n v="0"/>
    <n v="0"/>
    <n v="0"/>
    <n v="4185.1635999999999"/>
    <n v="1569.4364"/>
    <n v="0"/>
    <n v="0"/>
    <n v="0"/>
    <s v="    "/>
    <s v="    "/>
    <s v="No"/>
    <s v="33"/>
    <s v="MassDOT"/>
    <s v="HWY"/>
    <n v="2"/>
    <s v="No"/>
    <s v="Highway | Safe Routes to School"/>
    <s v="2 | Modernization"/>
    <s v="T146"/>
    <d v="2024-03-04T06:31:47"/>
    <x v="3"/>
    <x v="1"/>
  </r>
  <r>
    <s v="Design"/>
    <n v="613397"/>
    <s v=""/>
    <s v="SOUTHAMPTON- WILLIAM E. NORRIS ELEMENTARY SCHOOL IMPROVEMENTS (SRTS)"/>
    <s v="2"/>
    <s v=""/>
    <s v=" "/>
    <x v="0"/>
    <x v="0"/>
    <s v="SOUTHAMPTON"/>
    <s v="Pioneer Valley"/>
    <x v="8"/>
    <s v=""/>
    <s v="Design"/>
    <s v="PRCApprove"/>
    <d v="2027-04-24T00:00:00"/>
    <s v="2027"/>
    <n v="0"/>
    <d v="2027-09-21T00:00:00"/>
    <d v="2027-11-20T00:00:00"/>
    <d v="2028-09-19T00:00:00"/>
    <n v="364"/>
    <s v="FEDERAL AID"/>
    <s v="FA - Trans. Alternative Prgm (TAP)"/>
    <s v="TAP"/>
    <n v="0.8"/>
    <n v="0"/>
    <n v="0"/>
    <n v="2053094.26"/>
    <n v="0"/>
    <n v="2053094.26"/>
    <n v="0"/>
    <n v="0"/>
    <n v="0"/>
    <n v="0"/>
    <n v="0"/>
    <n v="0"/>
    <n v="1493159.4617999999"/>
    <n v="559934.79819999996"/>
    <n v="0"/>
    <n v="0"/>
    <n v="0"/>
    <s v="    "/>
    <s v="    "/>
    <s v="No"/>
    <s v="33"/>
    <s v="MassDOT"/>
    <s v="HWY"/>
    <n v="2"/>
    <s v="No"/>
    <s v="Highway | Safe Routes to School"/>
    <s v="2 | Modernization"/>
    <s v="T146"/>
    <d v="2024-03-04T06:31:47"/>
    <x v="3"/>
    <x v="0"/>
  </r>
  <r>
    <s v="Design"/>
    <n v="613404"/>
    <s v=""/>
    <s v="NORTHAMPTON-  HVAC REPAIRS TO DISTRICT ADMINSTRATION BUILDING AT 811 NORTH KING STREET"/>
    <s v="9"/>
    <s v="NFA FAC"/>
    <s v=" "/>
    <x v="0"/>
    <x v="0"/>
    <s v="NORTHAMPTON"/>
    <s v="Pioneer Valley"/>
    <x v="12"/>
    <s v="Facilities"/>
    <s v="Design"/>
    <s v="PRCApprove"/>
    <d v="2024-10-26T00:00:00"/>
    <s v="2025"/>
    <n v="0"/>
    <d v="2025-03-25T00:00:00"/>
    <d v="2025-05-24T00:00:00"/>
    <d v="2026-11-23T00:00:00"/>
    <n v="608"/>
    <s v="100% STATE"/>
    <s v="NFA - Site Specific"/>
    <s v="NFA"/>
    <n v="0"/>
    <n v="0"/>
    <n v="0"/>
    <n v="1863000"/>
    <n v="0"/>
    <n v="1863000"/>
    <n v="0"/>
    <n v="0"/>
    <n v="0"/>
    <n v="196105.26319999999"/>
    <n v="1176631.5789000001"/>
    <n v="490263.15789999999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3"/>
    <x v="1"/>
  </r>
  <r>
    <s v="Design"/>
    <n v="613407"/>
    <s v=""/>
    <s v="ORLEANS- MASONRY AND STRUCTURAL REPAIRS TO MAINTENANCE GARAGE AT 9 BAY RIDGE LANE"/>
    <s v="9"/>
    <s v="NFA FAC"/>
    <s v=" "/>
    <x v="0"/>
    <x v="0"/>
    <s v="ORLEANS"/>
    <s v="Cape Cod"/>
    <x v="12"/>
    <s v="Facilities"/>
    <s v="Design"/>
    <s v="PRCApprove"/>
    <d v="2024-07-27T00:00:00"/>
    <s v="2024"/>
    <n v="0"/>
    <d v="2024-12-24T00:00:00"/>
    <d v="2025-02-22T00:00:00"/>
    <d v="2026-08-24T00:00:00"/>
    <n v="608"/>
    <s v="100% STATE"/>
    <s v="NFA - Site Specific"/>
    <s v="NFA"/>
    <n v="0"/>
    <n v="0"/>
    <n v="0"/>
    <n v="2416453.83"/>
    <n v="0"/>
    <n v="2416453.83"/>
    <n v="0"/>
    <n v="0"/>
    <n v="0"/>
    <n v="635908.90260000003"/>
    <n v="1526181.3663000001"/>
    <n v="254363.56109999999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1"/>
    <x v="1"/>
  </r>
  <r>
    <s v="Design"/>
    <n v="613408"/>
    <s v=""/>
    <s v="WESTFIELD- ROOF REPLACEMENT AT MASSDOT FACILITY AT I-90 AND SGT THOMAS DIONE WAY"/>
    <s v="9"/>
    <s v="WT O&amp;M"/>
    <s v=" "/>
    <x v="0"/>
    <x v="0"/>
    <s v="WESTFIELD"/>
    <s v="Pioneer Valley"/>
    <x v="12"/>
    <s v="Facilities"/>
    <s v="Design"/>
    <s v="PRCApprove"/>
    <d v="2024-10-12T00:00:00"/>
    <s v="2025"/>
    <n v="0"/>
    <d v="2025-03-11T00:00:00"/>
    <d v="2025-05-10T00:00:00"/>
    <d v="2026-11-09T00:00:00"/>
    <n v="608"/>
    <s v="TURNPIKE WT"/>
    <s v="Tolls - Western Turnpike (WT) - Site Specific"/>
    <s v="NFA"/>
    <n v="0"/>
    <n v="0"/>
    <n v="0"/>
    <n v="450800"/>
    <n v="0"/>
    <n v="450800"/>
    <n v="0"/>
    <n v="0"/>
    <n v="0"/>
    <n v="47452.631600000001"/>
    <n v="284715.78950000001"/>
    <n v="118631.57889999999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3"/>
    <x v="1"/>
  </r>
  <r>
    <s v="Construction"/>
    <n v="613409"/>
    <s v="124534"/>
    <s v="DISTRICT 4- HIGHWAY LIGHTING UPGRADES AT VARIOUS LOCATIONS "/>
    <s v="4"/>
    <s v="NFA MT"/>
    <s v=" "/>
    <x v="1"/>
    <x v="0"/>
    <s v="DISTRICT4"/>
    <s v="[District 4]"/>
    <x v="16"/>
    <s v=""/>
    <s v="Active"/>
    <s v=""/>
    <d v="2023-11-04T00:00:00"/>
    <s v="2024"/>
    <n v="1"/>
    <d v="2024-01-02T00:00:00"/>
    <d v="2024-03-02T00:00:00"/>
    <d v="2026-01-01T00:00:00"/>
    <n v="730"/>
    <s v="100% STATE"/>
    <s v="NFA - Open Ended"/>
    <s v="NFA"/>
    <n v="0"/>
    <n v="0"/>
    <n v="0"/>
    <n v="667379.05000000005"/>
    <n v="200000"/>
    <n v="667379.05000000005"/>
    <n v="200000"/>
    <n v="200000"/>
    <n v="200000"/>
    <n v="285000"/>
    <n v="182379.05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3410"/>
    <s v="124474"/>
    <s v="DISTRICT 3- SCHEDULED AND EMERGENCY GUARDRAIL AND FENCING REPAIRS AND IMPROVEMENTS AT VARIOUS LOCATIONS"/>
    <s v="3"/>
    <s v="NFA MT, SC, WT"/>
    <s v=" "/>
    <x v="1"/>
    <x v="0"/>
    <s v="DISTRICT3"/>
    <s v="[District 3]"/>
    <x v="33"/>
    <s v="Guardrail"/>
    <s v="Active"/>
    <s v=""/>
    <d v="2023-10-28T00:00:00"/>
    <s v="2024"/>
    <n v="1"/>
    <d v="2023-12-19T00:00:00"/>
    <d v="2024-02-17T00:00:00"/>
    <d v="2025-12-18T00:00:00"/>
    <n v="730"/>
    <s v="100% STATE"/>
    <s v="NFA - Open Ended"/>
    <s v="NFA"/>
    <n v="0"/>
    <n v="0"/>
    <n v="0"/>
    <n v="1691295"/>
    <n v="0"/>
    <n v="1691295"/>
    <n v="410000"/>
    <n v="410000"/>
    <n v="410000"/>
    <n v="850000"/>
    <n v="43129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410"/>
    <s v="124474"/>
    <s v="DISTRICT 3- SCHEDULED AND EMERGENCY GUARDRAIL AND FENCING REPAIRS AND IMPROVEMENTS AT VARIOUS LOCATIONS"/>
    <s v="3"/>
    <s v="NFA MT, SC, WT"/>
    <s v=" "/>
    <x v="1"/>
    <x v="0"/>
    <s v="DISTRICT3"/>
    <s v="[District 3]"/>
    <x v="33"/>
    <s v="Guardrail"/>
    <s v="Active"/>
    <s v=""/>
    <d v="2023-10-28T00:00:00"/>
    <s v="2024"/>
    <n v="1"/>
    <d v="2023-12-19T00:00:00"/>
    <d v="2024-02-17T00:00:00"/>
    <d v="2025-12-18T00:00:00"/>
    <n v="730"/>
    <s v="TURNPIKE WT"/>
    <s v="Tolls - Western Turnpike (WT) - Open Ended"/>
    <s v="NFA"/>
    <n v="0"/>
    <n v="0"/>
    <n v="0"/>
    <n v="1128740"/>
    <n v="0"/>
    <n v="1128740"/>
    <n v="271000"/>
    <n v="271000"/>
    <n v="271000"/>
    <n v="565000"/>
    <n v="29274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411"/>
    <s v="124760"/>
    <s v="DISTRICT 3- SCHEDULED AND EMERGENCY TREE TRIMMING, REMOVAL AND SIGHT DISTANCE CLEARING AT VARIOUS LOCATIONS"/>
    <s v="3"/>
    <s v="NFA MT, SC, WT"/>
    <s v=" "/>
    <x v="1"/>
    <x v="0"/>
    <s v="DISTRICT3"/>
    <s v="[District 3]"/>
    <x v="41"/>
    <s v=""/>
    <s v="Executed"/>
    <s v=""/>
    <d v="2023-12-02T00:00:00"/>
    <s v="2024"/>
    <n v="1"/>
    <d v="2024-02-13T00:00:00"/>
    <d v="2024-04-13T00:00:00"/>
    <d v="2026-02-12T00:00:00"/>
    <n v="730"/>
    <s v="100% STATE"/>
    <s v="NFA - Open Ended"/>
    <s v="NFA"/>
    <n v="0"/>
    <n v="0"/>
    <n v="0"/>
    <n v="1139887.03"/>
    <n v="0"/>
    <n v="1139887.03"/>
    <n v="80000"/>
    <n v="80000"/>
    <n v="80000"/>
    <n v="573443.52"/>
    <n v="486443.51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411"/>
    <s v="124760"/>
    <s v="DISTRICT 3- SCHEDULED AND EMERGENCY TREE TRIMMING, REMOVAL AND SIGHT DISTANCE CLEARING AT VARIOUS LOCATIONS"/>
    <s v="3"/>
    <s v="NFA MT, SC, WT"/>
    <s v=" "/>
    <x v="1"/>
    <x v="0"/>
    <s v="DISTRICT3"/>
    <s v="[District 3]"/>
    <x v="41"/>
    <s v=""/>
    <s v="Executed"/>
    <s v=""/>
    <d v="2023-12-02T00:00:00"/>
    <s v="2024"/>
    <n v="1"/>
    <d v="2024-02-13T00:00:00"/>
    <d v="2024-04-13T00:00:00"/>
    <d v="2026-02-12T00:00:00"/>
    <n v="730"/>
    <s v="TURNPIKE WT"/>
    <s v="Tolls - Western Turnpike (WT) - Open Ended"/>
    <s v="NFA"/>
    <n v="0"/>
    <n v="0"/>
    <n v="0"/>
    <n v="223852.5"/>
    <n v="0"/>
    <n v="223852.5"/>
    <n v="20000"/>
    <n v="20000"/>
    <n v="20000"/>
    <n v="111926.25"/>
    <n v="91926.2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Procurement"/>
    <n v="613412"/>
    <s v="125187"/>
    <s v="DISTRICT 3- CRACK SEALING AT VARIOUS LOCATIONS"/>
    <s v="3"/>
    <s v="NFA MT, NFA NHS"/>
    <s v=" "/>
    <x v="1"/>
    <x v="0"/>
    <s v="DISTRICT3"/>
    <s v="[District 3]"/>
    <x v="37"/>
    <s v="Maintenance"/>
    <s v="Advertised"/>
    <s v=""/>
    <d v="2024-02-10T00:00:00"/>
    <s v="2024"/>
    <n v="1"/>
    <d v="2024-04-19T00:00:00"/>
    <d v="2024-06-18T00:00:00"/>
    <d v="2026-04-19T00:00:00"/>
    <n v="730"/>
    <s v="100% STATE"/>
    <s v="NFA - Open Ended"/>
    <s v="NFA"/>
    <n v="0"/>
    <n v="0"/>
    <n v="0"/>
    <n v="518481.44"/>
    <n v="0"/>
    <n v="518481.44"/>
    <n v="22542.671300000002"/>
    <n v="22542.671300000002"/>
    <n v="22542.671300000002"/>
    <n v="270512.05570000003"/>
    <n v="225426.71299999999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Procurement"/>
    <n v="613412"/>
    <s v="125187"/>
    <s v="DISTRICT 3- CRACK SEALING AT VARIOUS LOCATIONS"/>
    <s v="3"/>
    <s v="NFA MT, NFA NHS"/>
    <s v=" "/>
    <x v="1"/>
    <x v="0"/>
    <s v="DISTRICT3"/>
    <s v="[District 3]"/>
    <x v="37"/>
    <s v="Maintenance"/>
    <s v="Advertised"/>
    <s v=""/>
    <d v="2024-02-10T00:00:00"/>
    <s v="2024"/>
    <n v="1"/>
    <d v="2024-04-19T00:00:00"/>
    <d v="2024-06-18T00:00:00"/>
    <d v="2026-04-19T00:00:00"/>
    <n v="730"/>
    <s v="100% STATE"/>
    <s v="NFA - NHS Non-Interstate Paving"/>
    <s v="NFA"/>
    <n v="0"/>
    <n v="0"/>
    <n v="0"/>
    <n v="591003.65599999996"/>
    <n v="0"/>
    <n v="591003.65599999996"/>
    <n v="25695.811099999999"/>
    <n v="25695.811099999999"/>
    <n v="25695.811099999999"/>
    <n v="308349.73359999998"/>
    <n v="256958.11129999999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Procurement"/>
    <n v="613412"/>
    <s v="125187"/>
    <s v="DISTRICT 3- CRACK SEALING AT VARIOUS LOCATIONS"/>
    <s v="3"/>
    <s v="NFA MT, NFA NHS"/>
    <s v=" "/>
    <x v="1"/>
    <x v="0"/>
    <s v="DISTRICT3"/>
    <s v="[District 3]"/>
    <x v="37"/>
    <s v="Maintenance"/>
    <s v="Advertised"/>
    <s v=""/>
    <d v="2024-02-10T00:00:00"/>
    <s v="2024"/>
    <n v="1"/>
    <d v="2024-04-19T00:00:00"/>
    <d v="2024-06-18T00:00:00"/>
    <d v="2026-04-19T00:00:00"/>
    <n v="730"/>
    <s v="LOCAL AID"/>
    <s v="NFA - Local Aid - Municipal Pavement"/>
    <s v="LOCAL"/>
    <n v="0"/>
    <n v="0"/>
    <n v="0"/>
    <n v="118225.90700000001"/>
    <n v="0"/>
    <n v="118225.90700000001"/>
    <n v="5140.2568000000001"/>
    <n v="5140.2568000000001"/>
    <n v="5140.2568000000001"/>
    <n v="61683.081899999997"/>
    <n v="51402.568299999999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Procurement"/>
    <n v="613413"/>
    <s v="125394"/>
    <s v="DISTRICT 3- APPLICATION OF REFLECTORIZED PAVEMENT MARKINGS AT VARIOUS LOCATIONS"/>
    <s v="3"/>
    <s v="NFA MT, SC, WT"/>
    <s v=" "/>
    <x v="1"/>
    <x v="0"/>
    <s v="DISTRICT3"/>
    <s v="[District 3]"/>
    <x v="34"/>
    <s v="Maintenance"/>
    <s v="Advertised"/>
    <s v=""/>
    <d v="2024-03-02T00:00:00"/>
    <s v="2024"/>
    <n v="1"/>
    <d v="2024-05-10T00:00:00"/>
    <d v="2024-07-09T00:00:00"/>
    <d v="2026-05-10T00:00:00"/>
    <n v="730"/>
    <s v="100% STATE"/>
    <s v="NFA - Open Ended"/>
    <s v="NFA"/>
    <n v="0"/>
    <n v="0"/>
    <n v="0"/>
    <n v="1554894.4"/>
    <n v="0"/>
    <n v="1554894.4"/>
    <n v="0"/>
    <n v="0"/>
    <n v="0"/>
    <n v="811249.25219999999"/>
    <n v="743645.14780000004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Procurement"/>
    <n v="613413"/>
    <s v="125394"/>
    <s v="DISTRICT 3- APPLICATION OF REFLECTORIZED PAVEMENT MARKINGS AT VARIOUS LOCATIONS"/>
    <s v="3"/>
    <s v="NFA MT, SC, WT"/>
    <s v=" "/>
    <x v="1"/>
    <x v="0"/>
    <s v="DISTRICT3"/>
    <s v="[District 3]"/>
    <x v="34"/>
    <s v="Maintenance"/>
    <s v="Advertised"/>
    <s v=""/>
    <d v="2024-03-02T00:00:00"/>
    <s v="2024"/>
    <n v="1"/>
    <d v="2024-05-10T00:00:00"/>
    <d v="2024-07-09T00:00:00"/>
    <d v="2026-05-10T00:00:00"/>
    <n v="730"/>
    <s v="TURNPIKE WT"/>
    <s v="Tolls - Western Turnpike (WT) - Open Ended"/>
    <s v="NFA"/>
    <n v="0"/>
    <n v="0"/>
    <n v="0"/>
    <n v="207289.60000000001"/>
    <n v="0"/>
    <n v="207289.60000000001"/>
    <n v="0"/>
    <n v="0"/>
    <n v="0"/>
    <n v="108151.09570000001"/>
    <n v="99138.504300000001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4-03-04T06:31:47"/>
    <x v="0"/>
    <x v="1"/>
  </r>
  <r>
    <s v="Construction"/>
    <n v="613414"/>
    <s v="124703"/>
    <s v="DISTRICT 3- SCHEDULED AND EMERGENCY DRAINAGE STRUCTURE AND PIPE CLEANING AT VARIOUS LOCATIONS"/>
    <s v="3"/>
    <s v="NFA MT, SC, WT"/>
    <s v=" "/>
    <x v="1"/>
    <x v="0"/>
    <s v="DISTRICT3"/>
    <s v="[District 3]"/>
    <x v="23"/>
    <s v=""/>
    <s v="Active"/>
    <s v=""/>
    <d v="2023-11-25T00:00:00"/>
    <s v="2024"/>
    <n v="1"/>
    <d v="2024-01-17T00:00:00"/>
    <d v="2024-03-17T00:00:00"/>
    <d v="2026-01-16T00:00:00"/>
    <n v="730"/>
    <s v="100% STATE"/>
    <s v="NFA - Open Ended"/>
    <s v="NFA"/>
    <n v="0"/>
    <n v="0"/>
    <n v="0"/>
    <n v="951269.86"/>
    <n v="0"/>
    <n v="951269.86"/>
    <n v="103144.42"/>
    <n v="103144.42"/>
    <n v="103144.42"/>
    <n v="475634.93"/>
    <n v="372490.51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414"/>
    <s v="124703"/>
    <s v="DISTRICT 3- SCHEDULED AND EMERGENCY DRAINAGE STRUCTURE AND PIPE CLEANING AT VARIOUS LOCATIONS"/>
    <s v="3"/>
    <s v="NFA MT, SC, WT"/>
    <s v=" "/>
    <x v="1"/>
    <x v="0"/>
    <s v="DISTRICT3"/>
    <s v="[District 3]"/>
    <x v="23"/>
    <s v=""/>
    <s v="Active"/>
    <s v=""/>
    <d v="2023-11-25T00:00:00"/>
    <s v="2024"/>
    <n v="1"/>
    <d v="2024-01-17T00:00:00"/>
    <d v="2024-03-17T00:00:00"/>
    <d v="2026-01-16T00:00:00"/>
    <n v="730"/>
    <s v="TURNPIKE WT"/>
    <s v="Tolls - Western Turnpike (WT) - Open Ended"/>
    <s v="NFA"/>
    <n v="0"/>
    <n v="0"/>
    <n v="0"/>
    <n v="98408.05"/>
    <n v="0"/>
    <n v="98408.05"/>
    <n v="10674.58"/>
    <n v="10674.58"/>
    <n v="10674.58"/>
    <n v="49204.03"/>
    <n v="38529.440000000002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Procurement"/>
    <n v="613415"/>
    <s v="125039"/>
    <s v="DISTRICT 3- VEGETATION MANAGEMENT (MECHANICAL) AT VARIOUS LOCATIONS"/>
    <s v="3"/>
    <s v="NFA MT, SC, WT"/>
    <s v=" "/>
    <x v="1"/>
    <x v="0"/>
    <s v="DISTRICT3"/>
    <s v="[District 3]"/>
    <x v="44"/>
    <s v="Maintenance"/>
    <s v="Awarded"/>
    <s v=""/>
    <d v="2024-01-20T00:00:00"/>
    <s v="2024"/>
    <n v="1"/>
    <d v="2024-03-29T00:00:00"/>
    <d v="2024-05-28T00:00:00"/>
    <d v="2026-06-18T00:00:00"/>
    <n v="811"/>
    <s v="100% STATE"/>
    <s v="NFA - Open Ended"/>
    <s v="NFA"/>
    <n v="0"/>
    <n v="0"/>
    <n v="0"/>
    <n v="1052034.7"/>
    <n v="0"/>
    <n v="1052034.7"/>
    <n v="105000"/>
    <n v="105000"/>
    <n v="105000"/>
    <n v="526017.35"/>
    <n v="421017.3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Procurement"/>
    <n v="613415"/>
    <s v="125039"/>
    <s v="DISTRICT 3- VEGETATION MANAGEMENT (MECHANICAL) AT VARIOUS LOCATIONS"/>
    <s v="3"/>
    <s v="NFA MT, SC, WT"/>
    <s v=" "/>
    <x v="1"/>
    <x v="0"/>
    <s v="DISTRICT3"/>
    <s v="[District 3]"/>
    <x v="44"/>
    <s v="Maintenance"/>
    <s v="Awarded"/>
    <s v=""/>
    <d v="2024-01-20T00:00:00"/>
    <s v="2024"/>
    <n v="1"/>
    <d v="2024-03-29T00:00:00"/>
    <d v="2024-05-28T00:00:00"/>
    <d v="2026-06-18T00:00:00"/>
    <n v="811"/>
    <s v="TURNPIKE WT"/>
    <s v="Tolls - Western Turnpike (WT) - Open Ended"/>
    <s v="NFA"/>
    <n v="0"/>
    <n v="0"/>
    <n v="0"/>
    <n v="43748.17"/>
    <n v="0"/>
    <n v="43748.17"/>
    <n v="5000"/>
    <n v="5000"/>
    <n v="5000"/>
    <n v="21874.09"/>
    <n v="16874.080000000002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Design"/>
    <n v="613416"/>
    <s v=""/>
    <s v="DISTRICT 3- SCHEDULED AND EMERGENCY TRAFFIC SIGNAL REPAIRS AND IMPROVEMENTS AT VARIOUS LOCATIONS"/>
    <s v="3"/>
    <s v="NFA MT, SC"/>
    <s v=" "/>
    <x v="1"/>
    <x v="0"/>
    <s v="DISTRICT3"/>
    <s v="[District 3]"/>
    <x v="11"/>
    <s v="Intersection &amp; Safety"/>
    <s v="Design"/>
    <s v="FINAL"/>
    <d v="2024-03-16T00:00:00"/>
    <s v="2024"/>
    <n v="0"/>
    <d v="2024-08-13T00:00:00"/>
    <d v="2024-10-12T00:00:00"/>
    <d v="2026-08-13T00:00:00"/>
    <n v="730"/>
    <s v="100% STATE"/>
    <s v="NFA - Open Ended"/>
    <s v="NFA"/>
    <n v="0"/>
    <n v="0"/>
    <n v="0"/>
    <n v="1174400"/>
    <n v="0"/>
    <n v="1174400"/>
    <n v="0"/>
    <n v="0"/>
    <n v="0"/>
    <n v="459547.82610000001"/>
    <n v="612730.43480000005"/>
    <n v="102121.73910000001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0"/>
    <x v="1"/>
  </r>
  <r>
    <s v="Design"/>
    <n v="613417"/>
    <s v=""/>
    <s v="DISTRICT 3- HIGHWAY LIGHTING REPAIRS AND IMPROVEMENTS AT VARIOUS LOCATIONS"/>
    <s v="3"/>
    <s v="NFA MT, SC"/>
    <s v=" "/>
    <x v="1"/>
    <x v="0"/>
    <s v="DISTRICT3"/>
    <s v="[District 3]"/>
    <x v="16"/>
    <s v=""/>
    <s v="Design"/>
    <s v="FINAL"/>
    <d v="2024-03-16T00:00:00"/>
    <s v="2024"/>
    <n v="0"/>
    <d v="2024-08-13T00:00:00"/>
    <d v="2024-10-12T00:00:00"/>
    <d v="2026-08-13T00:00:00"/>
    <n v="730"/>
    <s v="100% STATE"/>
    <s v="NFA - Open Ended"/>
    <s v="NFA"/>
    <n v="0"/>
    <n v="0"/>
    <n v="0"/>
    <n v="898000"/>
    <n v="0"/>
    <n v="897999.99990000005"/>
    <n v="0"/>
    <n v="0"/>
    <n v="0"/>
    <n v="351391.30430000002"/>
    <n v="468521.73910000001"/>
    <n v="78086.9565"/>
    <n v="0"/>
    <n v="0"/>
    <n v="1E-4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Procurement"/>
    <n v="613418"/>
    <s v="125315"/>
    <s v="DISTRICT 3- SCHEDULED AND EMERGENCY RESURFACING AND RELATED WORK AT VARIOUS LOCATIONS"/>
    <s v="3"/>
    <s v="NFA MT, NFA NHS"/>
    <s v=" "/>
    <x v="1"/>
    <x v="0"/>
    <s v="DISTRICT3"/>
    <s v="[District 3]"/>
    <x v="18"/>
    <s v="Roadway Resurfacing"/>
    <s v="Advertised"/>
    <s v=""/>
    <d v="2024-02-24T00:00:00"/>
    <s v="2024"/>
    <n v="1"/>
    <d v="2024-05-03T00:00:00"/>
    <d v="2024-07-02T00:00:00"/>
    <d v="2026-05-03T00:00:00"/>
    <n v="730"/>
    <s v="100% STATE"/>
    <s v="NFA - Open Ended"/>
    <s v="NFA"/>
    <n v="0"/>
    <n v="0"/>
    <n v="0"/>
    <n v="1721768.4"/>
    <n v="0"/>
    <n v="1721768.4"/>
    <n v="0"/>
    <n v="0"/>
    <n v="0"/>
    <n v="898313.94779999997"/>
    <n v="823454.45220000006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Procurement"/>
    <n v="613418"/>
    <s v="125315"/>
    <s v="DISTRICT 3- SCHEDULED AND EMERGENCY RESURFACING AND RELATED WORK AT VARIOUS LOCATIONS"/>
    <s v="3"/>
    <s v="NFA MT, NFA NHS"/>
    <s v=" "/>
    <x v="1"/>
    <x v="0"/>
    <s v="DISTRICT3"/>
    <s v="[District 3]"/>
    <x v="18"/>
    <s v="Roadway Resurfacing"/>
    <s v="Advertised"/>
    <s v=""/>
    <d v="2024-02-24T00:00:00"/>
    <s v="2024"/>
    <n v="1"/>
    <d v="2024-05-03T00:00:00"/>
    <d v="2024-07-02T00:00:00"/>
    <d v="2026-05-03T00:00:00"/>
    <n v="730"/>
    <s v="100% STATE"/>
    <s v="NFA - NHS Non-Interstate Paving"/>
    <s v="NFA"/>
    <n v="0"/>
    <n v="0"/>
    <n v="0"/>
    <n v="5875413.6069999998"/>
    <n v="0"/>
    <n v="5875413.6069999998"/>
    <n v="0"/>
    <n v="0"/>
    <n v="0"/>
    <n v="3065433.1863000002"/>
    <n v="2809980.4207000001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4-03-04T06:31:47"/>
    <x v="0"/>
    <x v="1"/>
  </r>
  <r>
    <s v="Design"/>
    <n v="613419"/>
    <s v=""/>
    <s v="DISTRICT 3- SCHEDULED AND EMERGENCY FABRICATION AND INSTALLATION OF OVERHEAD AND GROUND MOUNTED GUIDE SIGNS AT VARIOUS LOCATIONS"/>
    <s v="3"/>
    <s v="NFA MT, SC"/>
    <s v=" "/>
    <x v="1"/>
    <x v="0"/>
    <s v="DISTRICT3"/>
    <s v="[District 3]"/>
    <x v="38"/>
    <s v="Signs &amp; Lighting"/>
    <s v="Design"/>
    <s v="FINAL"/>
    <d v="2024-03-16T00:00:00"/>
    <s v="2024"/>
    <n v="0"/>
    <d v="2024-08-13T00:00:00"/>
    <d v="2024-10-12T00:00:00"/>
    <d v="2026-08-13T00:00:00"/>
    <n v="730"/>
    <s v="100% STATE"/>
    <s v="NFA - Open Ended"/>
    <s v="NFA"/>
    <n v="0"/>
    <n v="0"/>
    <n v="0"/>
    <n v="747800"/>
    <n v="0"/>
    <n v="747800"/>
    <n v="0"/>
    <n v="0"/>
    <n v="0"/>
    <n v="292617.39130000002"/>
    <n v="390156.52169999998"/>
    <n v="65026.087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Procurement"/>
    <n v="613420"/>
    <s v="125388"/>
    <s v="DISTRICT 3- SCHEDULED AND EMERGENCY STANDPIPE AND FIRE SAFETY SYSTEMS INSPECTION, TESTING AND REPAIRS AT VARIOUS LOCATIONS"/>
    <s v="3"/>
    <s v="NFA MT, WT"/>
    <s v=" "/>
    <x v="1"/>
    <x v="0"/>
    <s v="DISTRICT3"/>
    <s v="[District 3]"/>
    <x v="12"/>
    <s v="Facilities"/>
    <s v="Advertised"/>
    <s v=""/>
    <d v="2024-03-02T00:00:00"/>
    <s v="2024"/>
    <n v="1"/>
    <d v="2024-05-17T00:00:00"/>
    <d v="2024-07-16T00:00:00"/>
    <d v="2026-05-17T00:00:00"/>
    <n v="730"/>
    <s v="100% STATE"/>
    <s v="NFA - Open Ended"/>
    <s v="NFA"/>
    <n v="0"/>
    <n v="0"/>
    <n v="0"/>
    <n v="51034"/>
    <n v="0"/>
    <n v="51034"/>
    <n v="0"/>
    <n v="0"/>
    <n v="0"/>
    <n v="26626.434799999999"/>
    <n v="24407.565200000001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Procurement"/>
    <n v="613420"/>
    <s v="125388"/>
    <s v="DISTRICT 3- SCHEDULED AND EMERGENCY STANDPIPE AND FIRE SAFETY SYSTEMS INSPECTION, TESTING AND REPAIRS AT VARIOUS LOCATIONS"/>
    <s v="3"/>
    <s v="NFA MT, WT"/>
    <s v=" "/>
    <x v="1"/>
    <x v="0"/>
    <s v="DISTRICT3"/>
    <s v="[District 3]"/>
    <x v="12"/>
    <s v="Facilities"/>
    <s v="Advertised"/>
    <s v=""/>
    <d v="2024-03-02T00:00:00"/>
    <s v="2024"/>
    <n v="1"/>
    <d v="2024-05-17T00:00:00"/>
    <d v="2024-07-16T00:00:00"/>
    <d v="2026-05-17T00:00:00"/>
    <n v="730"/>
    <s v="TURNPIKE WT"/>
    <s v="Tolls - Western Turnpike (WT) - Open Ended"/>
    <s v="NFA"/>
    <n v="0"/>
    <n v="0"/>
    <n v="0"/>
    <n v="154780"/>
    <n v="0"/>
    <n v="154780"/>
    <n v="0"/>
    <n v="0"/>
    <n v="0"/>
    <n v="80754.782600000006"/>
    <n v="74025.217399999994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4-03-04T06:31:47"/>
    <x v="0"/>
    <x v="1"/>
  </r>
  <r>
    <s v="Construction"/>
    <n v="613423"/>
    <s v="124413"/>
    <s v="DISTRICT 4- LITTER CONTROL AT VARIOUS LOCATIONS"/>
    <s v="4"/>
    <s v="NFA MT"/>
    <s v=" "/>
    <x v="1"/>
    <x v="0"/>
    <s v="DISTRICT4"/>
    <s v="[District 4]"/>
    <x v="44"/>
    <s v="Maintenance"/>
    <s v="Active"/>
    <s v=""/>
    <d v="2023-10-21T00:00:00"/>
    <s v="2024"/>
    <n v="1"/>
    <d v="2023-12-01T00:00:00"/>
    <d v="2024-01-30T00:00:00"/>
    <d v="2025-11-30T00:00:00"/>
    <n v="730"/>
    <s v="100% STATE"/>
    <s v="NFA - Open Ended"/>
    <s v="NFA"/>
    <n v="0"/>
    <n v="6750"/>
    <n v="6750"/>
    <n v="935054.6"/>
    <n v="935054.6"/>
    <n v="935054.6"/>
    <n v="78250"/>
    <n v="85000"/>
    <n v="85000"/>
    <n v="450000"/>
    <n v="406804.6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3424"/>
    <s v="124307"/>
    <s v="DISTRICT 4- SCHEDULED AND EMERGENCY DRAINAGE STRUCTURE REPAIRS AT VARIOUS LOCATIONS"/>
    <s v="4"/>
    <s v="NFA MT"/>
    <s v=" "/>
    <x v="1"/>
    <x v="0"/>
    <s v="DISTRICT4"/>
    <s v="[District 4]"/>
    <x v="23"/>
    <s v=""/>
    <s v="Active"/>
    <s v=""/>
    <d v="2023-10-07T00:00:00"/>
    <s v="2024"/>
    <n v="1"/>
    <d v="2023-12-07T00:00:00"/>
    <d v="2024-02-05T00:00:00"/>
    <d v="2025-12-06T00:00:00"/>
    <n v="730"/>
    <s v="100% STATE"/>
    <s v="NFA - Open Ended"/>
    <s v="NFA"/>
    <n v="0"/>
    <n v="0"/>
    <n v="0"/>
    <n v="696029.65"/>
    <n v="696029.65"/>
    <n v="696029.65"/>
    <n v="325000"/>
    <n v="325000"/>
    <n v="325000"/>
    <n v="360000"/>
    <n v="11029.65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3425"/>
    <s v="124759"/>
    <s v="DISTRICT 2- SCHEDULED AND EMERGENCY STRUCTURAL REPAIRS AT VARIOUS LOCATIONS"/>
    <s v="2"/>
    <s v="NFA MT"/>
    <s v=" "/>
    <x v="1"/>
    <x v="0"/>
    <s v="DISTRICT2"/>
    <s v="[District 2]"/>
    <x v="30"/>
    <s v=""/>
    <s v="Active"/>
    <s v=""/>
    <d v="2023-12-02T00:00:00"/>
    <s v="2024"/>
    <n v="1"/>
    <d v="2024-01-18T00:00:00"/>
    <d v="2024-03-18T00:00:00"/>
    <d v="2026-05-02T00:00:00"/>
    <n v="835"/>
    <s v="100% STATE"/>
    <s v="NFA - Open Ended"/>
    <s v="NFA"/>
    <n v="0"/>
    <n v="0"/>
    <n v="0"/>
    <n v="1277434"/>
    <n v="0"/>
    <n v="1277434"/>
    <n v="245000"/>
    <n v="245000"/>
    <n v="245000"/>
    <n v="640000"/>
    <n v="392434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426"/>
    <s v="124843"/>
    <s v="DISTRICT 2- SCHEDULED AND EMERGENCY STRUCTURAL AND SUBSTRUCTURE REPAIRS AT VARIOUS LOCATIONS ON I-90"/>
    <s v="2"/>
    <s v="WT"/>
    <s v=" "/>
    <x v="0"/>
    <x v="0"/>
    <s v="DISTRICT2"/>
    <s v="[District 2]"/>
    <x v="30"/>
    <s v=""/>
    <s v="Active"/>
    <s v=""/>
    <d v="2023-12-16T00:00:00"/>
    <s v="2024"/>
    <n v="1"/>
    <d v="2024-02-02T00:00:00"/>
    <d v="2024-04-02T00:00:00"/>
    <d v="2026-05-17T00:00:00"/>
    <n v="835"/>
    <s v="TURNPIKE WT"/>
    <s v="Tolls - Western Turnpike (WT) - Open Ended"/>
    <s v="NFA"/>
    <n v="0"/>
    <n v="0"/>
    <n v="0"/>
    <n v="979417.5"/>
    <n v="0"/>
    <n v="979417.5"/>
    <n v="180000"/>
    <n v="180000"/>
    <n v="180000"/>
    <n v="490000"/>
    <n v="309417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427"/>
    <s v="124801"/>
    <s v="DISTRICT 2- SCHEDULED AND EMERGENCY BRIDGE SUBSTRUCTURE REPAIRS AT VARIOUS LOCATIONS"/>
    <s v="2"/>
    <s v="NFA MT"/>
    <s v=" "/>
    <x v="1"/>
    <x v="0"/>
    <s v="DISTRICT2"/>
    <s v="[District 2]"/>
    <x v="30"/>
    <s v=""/>
    <s v="Active"/>
    <s v=""/>
    <d v="2023-12-09T00:00:00"/>
    <s v="2024"/>
    <n v="1"/>
    <d v="2024-02-02T00:00:00"/>
    <d v="2024-04-02T00:00:00"/>
    <d v="2026-05-17T00:00:00"/>
    <n v="835"/>
    <s v="100% STATE"/>
    <s v="NFA - Open Ended"/>
    <s v="NFA"/>
    <n v="0"/>
    <n v="0"/>
    <n v="0"/>
    <n v="1006660"/>
    <n v="986000"/>
    <n v="986000"/>
    <n v="182000"/>
    <n v="182000"/>
    <n v="182000"/>
    <n v="473000"/>
    <n v="331000"/>
    <n v="0"/>
    <n v="0"/>
    <n v="0"/>
    <n v="2066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428"/>
    <s v="125000"/>
    <s v="DISTRICT 2- BRIDGE SHIELDING AND SHORING TOWERS AT VARIOUS LOCATIONS"/>
    <s v="2"/>
    <s v="NFA MT"/>
    <s v=" "/>
    <x v="1"/>
    <x v="0"/>
    <s v="DISTRICT2"/>
    <s v="[District 2]"/>
    <x v="30"/>
    <s v=""/>
    <s v="Active"/>
    <s v=""/>
    <d v="2024-01-13T00:00:00"/>
    <s v="2024"/>
    <n v="1"/>
    <d v="2024-02-23T00:00:00"/>
    <d v="2024-04-23T00:00:00"/>
    <d v="2026-02-22T00:00:00"/>
    <n v="730"/>
    <s v="100% STATE"/>
    <s v="NFA - Open Ended"/>
    <s v="NFA"/>
    <n v="0"/>
    <n v="0"/>
    <n v="0"/>
    <n v="454087"/>
    <n v="0"/>
    <n v="454087"/>
    <n v="65000"/>
    <n v="65000"/>
    <n v="65000"/>
    <n v="230000"/>
    <n v="159087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Procurement"/>
    <n v="613429"/>
    <s v="125079"/>
    <s v="DISTRICT 2- SCHEDULED AND EMERGENCY BRIDGE DECK AND JOINT REPAIRS AT VARIOUS LOCATIONS"/>
    <s v="2"/>
    <s v="NFA MT"/>
    <s v=" "/>
    <x v="1"/>
    <x v="0"/>
    <s v="DISTRICT2"/>
    <s v="[District 2]"/>
    <x v="36"/>
    <s v=""/>
    <s v="Opened"/>
    <s v=""/>
    <d v="2024-01-27T00:00:00"/>
    <s v="2024"/>
    <n v="1"/>
    <d v="2024-04-12T00:00:00"/>
    <d v="2024-06-11T00:00:00"/>
    <d v="2026-04-12T00:00:00"/>
    <n v="730"/>
    <s v="100% STATE"/>
    <s v="NFA - Open Ended"/>
    <s v="NFA"/>
    <n v="0"/>
    <n v="0"/>
    <n v="0"/>
    <n v="1869503.2"/>
    <n v="0"/>
    <n v="1869503.2"/>
    <n v="81282.747799999997"/>
    <n v="81282.747799999997"/>
    <n v="81282.747799999997"/>
    <n v="975392.97389999998"/>
    <n v="812827.47829999996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Procurement"/>
    <n v="613430"/>
    <s v="125387"/>
    <s v="DISTRICT 2- BRIDGE DECK WEARING SURFACE REPAIRS AT VARIOUS LOCATIONS"/>
    <s v="2"/>
    <s v="NFA MT"/>
    <s v=" "/>
    <x v="1"/>
    <x v="0"/>
    <s v="DISTRICT2"/>
    <s v="[District 2]"/>
    <x v="36"/>
    <s v=""/>
    <s v="Advertised"/>
    <s v=""/>
    <d v="2024-03-02T00:00:00"/>
    <s v="2024"/>
    <n v="1"/>
    <d v="2024-05-17T00:00:00"/>
    <d v="2024-07-16T00:00:00"/>
    <d v="2026-05-17T00:00:00"/>
    <n v="730"/>
    <s v="100% STATE"/>
    <s v="NFA - Open Ended"/>
    <s v="NFA"/>
    <n v="0"/>
    <n v="0"/>
    <n v="0"/>
    <n v="2264942.08"/>
    <n v="0"/>
    <n v="2264942.08"/>
    <n v="0"/>
    <n v="0"/>
    <n v="0"/>
    <n v="1181708.9113"/>
    <n v="1083233.1687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431"/>
    <s v="124308"/>
    <s v="DISTRICT 2- SCHEDULED AND EMERGENCY IMPACT ATTENUATOR REPAIR (CRASH CUSHIONS) AT VARIOIUS LOCATIONS"/>
    <s v="2"/>
    <s v="NFA MT, SC"/>
    <s v=" "/>
    <x v="1"/>
    <x v="0"/>
    <s v="DISTRICT2"/>
    <s v="[District 2]"/>
    <x v="39"/>
    <s v="Intersection &amp; Safety"/>
    <s v="Active"/>
    <s v=""/>
    <d v="2023-10-07T00:00:00"/>
    <s v="2024"/>
    <n v="1"/>
    <d v="2023-11-22T00:00:00"/>
    <d v="2024-01-21T00:00:00"/>
    <d v="2025-11-21T00:00:00"/>
    <n v="730"/>
    <s v="100% STATE"/>
    <s v="NFA - Open Ended"/>
    <s v="NFA"/>
    <n v="0"/>
    <n v="0"/>
    <n v="0"/>
    <n v="172060"/>
    <n v="0"/>
    <n v="172060"/>
    <n v="50000"/>
    <n v="50000"/>
    <n v="50000"/>
    <n v="90000"/>
    <n v="3206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3432"/>
    <s v="124348"/>
    <s v="DISTRICT 2- SCHEDULED AND EMERGENCY FABRICATION AND INSTALLATION OF OVERHEAD &amp; GROUND MOUNTED GUIDE SIGNS AT VARIOUS LOCATIONS"/>
    <s v="2"/>
    <s v="NFA MT, SC"/>
    <s v=" "/>
    <x v="1"/>
    <x v="0"/>
    <s v="DISTRICT2"/>
    <s v="[District 2]"/>
    <x v="38"/>
    <s v="Signs &amp; Lighting"/>
    <s v="Active"/>
    <s v=""/>
    <d v="2023-10-14T00:00:00"/>
    <s v="2024"/>
    <n v="1"/>
    <d v="2023-12-07T00:00:00"/>
    <d v="2024-02-05T00:00:00"/>
    <d v="2026-03-21T00:00:00"/>
    <n v="835"/>
    <s v="100% STATE"/>
    <s v="NFA - Open Ended"/>
    <s v="NFA"/>
    <n v="0"/>
    <n v="0"/>
    <n v="0"/>
    <n v="488630"/>
    <n v="345000"/>
    <n v="488630"/>
    <n v="125000"/>
    <n v="125000"/>
    <n v="125000"/>
    <n v="220000"/>
    <n v="14363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3433"/>
    <s v="124346"/>
    <s v="DISTRICT 2- SCHEDULED AND EMERGENCY TREE TRIMMING, REMOVAL &amp; SIGHT DISTANCE CLEARANCE AT VARIOUS LOCATIONS"/>
    <s v="2"/>
    <s v="NFA MT, SC, WT"/>
    <s v=" "/>
    <x v="1"/>
    <x v="0"/>
    <s v="DISTRICT2"/>
    <s v="[District 2]"/>
    <x v="41"/>
    <s v=""/>
    <s v="Active"/>
    <s v=""/>
    <d v="2023-10-14T00:00:00"/>
    <s v="2024"/>
    <n v="1"/>
    <d v="2023-11-28T00:00:00"/>
    <d v="2024-01-27T00:00:00"/>
    <d v="2025-11-27T00:00:00"/>
    <n v="730"/>
    <s v="100% STATE"/>
    <s v="NFA - Open Ended"/>
    <s v="NFA"/>
    <n v="0"/>
    <n v="79291"/>
    <n v="79291"/>
    <n v="857989"/>
    <n v="618580.18240000005"/>
    <n v="857989"/>
    <n v="198772.55220000001"/>
    <n v="278063.55219999998"/>
    <n v="278063.55220000003"/>
    <n v="419807.63020000001"/>
    <n v="239408.81760000001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433"/>
    <s v="124346"/>
    <s v="DISTRICT 2- SCHEDULED AND EMERGENCY TREE TRIMMING, REMOVAL &amp; SIGHT DISTANCE CLEARANCE AT VARIOUS LOCATIONS"/>
    <s v="2"/>
    <s v="NFA MT, SC, WT"/>
    <s v=" "/>
    <x v="1"/>
    <x v="0"/>
    <s v="DISTRICT2"/>
    <s v="[District 2]"/>
    <x v="41"/>
    <s v=""/>
    <s v="Active"/>
    <s v=""/>
    <d v="2023-10-14T00:00:00"/>
    <s v="2024"/>
    <n v="1"/>
    <d v="2023-11-28T00:00:00"/>
    <d v="2024-01-27T00:00:00"/>
    <d v="2025-11-27T00:00:00"/>
    <n v="730"/>
    <s v="TURNPIKE WT"/>
    <s v="Tolls - Western Turnpike (WT) - Open Ended"/>
    <s v="NFA"/>
    <n v="0"/>
    <n v="0"/>
    <n v="0"/>
    <n v="221120"/>
    <n v="159419.81760000001"/>
    <n v="221120"/>
    <n v="51227.447800000002"/>
    <n v="51227.447800000002"/>
    <n v="51227.447800000002"/>
    <n v="108192.3698"/>
    <n v="61700.182399999998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434"/>
    <s v="124349"/>
    <s v="DISTRICT 2- SCHEDULED AND EMERGENCY DRAINAGE REPAIRS AND IMPROVEMENTS AT VARIOUS LOCATIONS"/>
    <s v="2"/>
    <s v="NFA MT, SC, WT"/>
    <s v=" "/>
    <x v="1"/>
    <x v="0"/>
    <s v="DISTRICT2"/>
    <s v="[District 2]"/>
    <x v="23"/>
    <s v=""/>
    <s v="Active"/>
    <s v=""/>
    <d v="2023-10-14T00:00:00"/>
    <s v="2024"/>
    <n v="1"/>
    <d v="2023-11-28T00:00:00"/>
    <d v="2024-01-27T00:00:00"/>
    <d v="2025-11-27T00:00:00"/>
    <n v="730"/>
    <s v="100% STATE"/>
    <s v="NFA - Open Ended"/>
    <s v="NFA"/>
    <n v="0"/>
    <n v="0"/>
    <n v="0"/>
    <n v="2577082"/>
    <n v="0"/>
    <n v="2577082"/>
    <n v="644270.5"/>
    <n v="644270.5"/>
    <n v="644270.5"/>
    <n v="1288541"/>
    <n v="644270.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434"/>
    <s v="124349"/>
    <s v="DISTRICT 2- SCHEDULED AND EMERGENCY DRAINAGE REPAIRS AND IMPROVEMENTS AT VARIOUS LOCATIONS"/>
    <s v="2"/>
    <s v="NFA MT, SC, WT"/>
    <s v=" "/>
    <x v="1"/>
    <x v="0"/>
    <s v="DISTRICT2"/>
    <s v="[District 2]"/>
    <x v="23"/>
    <s v=""/>
    <s v="Active"/>
    <s v=""/>
    <d v="2023-10-14T00:00:00"/>
    <s v="2024"/>
    <n v="1"/>
    <d v="2023-11-28T00:00:00"/>
    <d v="2024-01-27T00:00:00"/>
    <d v="2025-11-27T00:00:00"/>
    <n v="730"/>
    <s v="TURNPIKE WT"/>
    <s v="Tolls - Western Turnpike (WT) - Open Ended"/>
    <s v="NFA"/>
    <n v="0"/>
    <n v="0"/>
    <n v="0"/>
    <n v="446925"/>
    <n v="0"/>
    <n v="446925"/>
    <n v="111731.25"/>
    <n v="111731.25"/>
    <n v="111731.25"/>
    <n v="223462.5"/>
    <n v="111731.2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435"/>
    <s v="124845"/>
    <s v="DISTRICT 2- SCHEDULED AND EMERGENCY FENCE &amp; GUARDRAIL REPAIRS AND UPGRADES AT VARIOUS LOCATIONS"/>
    <s v="2"/>
    <s v="NFA MT, SC, WT"/>
    <s v=" "/>
    <x v="1"/>
    <x v="0"/>
    <s v="DISTRICT2"/>
    <s v="[District 2]"/>
    <x v="33"/>
    <s v="Guardrail"/>
    <s v="Active"/>
    <s v=""/>
    <d v="2023-12-16T00:00:00"/>
    <s v="2024"/>
    <n v="1"/>
    <d v="2024-02-07T00:00:00"/>
    <d v="2024-04-07T00:00:00"/>
    <d v="2026-05-22T00:00:00"/>
    <n v="835"/>
    <s v="100% STATE"/>
    <s v="NFA - Open Ended"/>
    <s v="NFA"/>
    <n v="0"/>
    <n v="0"/>
    <n v="0"/>
    <n v="939029.48"/>
    <n v="0"/>
    <n v="939029.48"/>
    <n v="160000"/>
    <n v="160000"/>
    <n v="160000"/>
    <n v="470000"/>
    <n v="309029.48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Construction"/>
    <n v="613435"/>
    <s v="124845"/>
    <s v="DISTRICT 2- SCHEDULED AND EMERGENCY FENCE &amp; GUARDRAIL REPAIRS AND UPGRADES AT VARIOUS LOCATIONS"/>
    <s v="2"/>
    <s v="NFA MT, SC, WT"/>
    <s v=" "/>
    <x v="1"/>
    <x v="0"/>
    <s v="DISTRICT2"/>
    <s v="[District 2]"/>
    <x v="33"/>
    <s v="Guardrail"/>
    <s v="Active"/>
    <s v=""/>
    <d v="2023-12-16T00:00:00"/>
    <s v="2024"/>
    <n v="1"/>
    <d v="2024-02-07T00:00:00"/>
    <d v="2024-04-07T00:00:00"/>
    <d v="2026-05-22T00:00:00"/>
    <n v="835"/>
    <s v="TURNPIKE WT"/>
    <s v="Tolls - Western Turnpike (WT) - Open Ended"/>
    <s v="NFA"/>
    <n v="0"/>
    <n v="0"/>
    <n v="0"/>
    <n v="251821.38"/>
    <n v="0"/>
    <n v="251821.38"/>
    <n v="50000"/>
    <n v="50000"/>
    <n v="50000"/>
    <n v="126000"/>
    <n v="75821.38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Procurement"/>
    <n v="613436"/>
    <s v="125264"/>
    <s v="DISTRICT 2- HIGHWAY LIGHTING REPAIRS AND IMPROVEMENTS AT VARIOUS LOCATIONS"/>
    <s v="2"/>
    <s v="NFA MT, SC"/>
    <s v=" "/>
    <x v="1"/>
    <x v="0"/>
    <s v="DISTRICT2"/>
    <s v="[District 2]"/>
    <x v="16"/>
    <s v=""/>
    <s v="Advertised"/>
    <s v=""/>
    <d v="2024-02-17T00:00:00"/>
    <s v="2024"/>
    <n v="1"/>
    <d v="2024-04-26T00:00:00"/>
    <d v="2024-06-25T00:00:00"/>
    <d v="2026-04-26T00:00:00"/>
    <n v="730"/>
    <s v="100% STATE"/>
    <s v="NFA - Open Ended"/>
    <s v="NFA"/>
    <n v="0"/>
    <n v="0"/>
    <n v="0"/>
    <n v="645349.04"/>
    <n v="0"/>
    <n v="645349.04"/>
    <n v="28058.653900000001"/>
    <n v="28058.653900000001"/>
    <n v="28058.653900000001"/>
    <n v="336703.84700000001"/>
    <n v="280586.53909999999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Construction"/>
    <n v="613437"/>
    <s v="124670"/>
    <s v="DISTRICT 2- SCHEDULED AND EMERGENCY TRAFFIC SIGNAL REPAIRS AND IMPROVEMENTS AT VARIOUS LOCATIONS"/>
    <s v="2"/>
    <s v="NFA MT, SC"/>
    <s v=" "/>
    <x v="1"/>
    <x v="0"/>
    <s v="DISTRICT2"/>
    <s v="[District 2]"/>
    <x v="11"/>
    <s v="Intersection &amp; Safety"/>
    <s v="Active"/>
    <s v=""/>
    <d v="2023-11-18T00:00:00"/>
    <s v="2024"/>
    <n v="1"/>
    <d v="2024-01-10T00:00:00"/>
    <d v="2024-03-10T00:00:00"/>
    <d v="2026-04-24T00:00:00"/>
    <n v="835"/>
    <s v="100% STATE"/>
    <s v="NFA - Open Ended"/>
    <s v="NFA"/>
    <n v="0"/>
    <n v="0"/>
    <n v="0"/>
    <n v="463928"/>
    <n v="350000"/>
    <n v="463928"/>
    <n v="100000"/>
    <n v="100000"/>
    <n v="100000"/>
    <n v="250000"/>
    <n v="113928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0"/>
    <x v="1"/>
  </r>
  <r>
    <s v="Construction"/>
    <n v="613438"/>
    <s v="124901"/>
    <s v="DISTRICT 4- HIGHWAY CLEANING AT VARIOUS LOCATIONS"/>
    <s v="4"/>
    <s v="NFA MT"/>
    <s v=" "/>
    <x v="1"/>
    <x v="0"/>
    <s v="DISTRICT4"/>
    <s v="[District 4]"/>
    <x v="42"/>
    <s v="Other"/>
    <s v="Active"/>
    <s v=""/>
    <d v="2023-12-23T00:00:00"/>
    <s v="2024"/>
    <n v="1"/>
    <d v="2024-02-07T00:00:00"/>
    <d v="2024-04-07T00:00:00"/>
    <d v="2026-02-06T00:00:00"/>
    <n v="730"/>
    <s v="100% STATE"/>
    <s v="NFA - Open Ended"/>
    <s v="NFA"/>
    <n v="0"/>
    <n v="0"/>
    <n v="0"/>
    <n v="848520"/>
    <n v="0"/>
    <n v="848520"/>
    <n v="140000"/>
    <n v="140000"/>
    <n v="140000"/>
    <n v="425000"/>
    <n v="28352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Construction"/>
    <n v="613439"/>
    <s v="124844"/>
    <s v="DISTRICT 4- SCHEDULED AND EMERGENCY TRAFFIC SIGNAL BETTERMENT AT VARIOUS LOCATION"/>
    <s v="4"/>
    <s v="NFA MT"/>
    <s v=" "/>
    <x v="1"/>
    <x v="0"/>
    <s v="DISTRICT4"/>
    <s v="[District 4]"/>
    <x v="11"/>
    <s v="Intersection &amp; Safety"/>
    <s v="Active"/>
    <s v=""/>
    <d v="2023-12-16T00:00:00"/>
    <s v="2024"/>
    <n v="1"/>
    <d v="2024-01-30T00:00:00"/>
    <d v="2024-03-30T00:00:00"/>
    <d v="2026-01-29T00:00:00"/>
    <n v="730"/>
    <s v="100% STATE"/>
    <s v="NFA - Open Ended"/>
    <s v="NFA"/>
    <n v="0"/>
    <n v="0"/>
    <n v="0"/>
    <n v="1014959.75"/>
    <n v="0"/>
    <n v="1014959.75"/>
    <n v="185000"/>
    <n v="185000"/>
    <n v="185000"/>
    <n v="510000"/>
    <n v="319959.75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4-03-04T06:31:47"/>
    <x v="0"/>
    <x v="1"/>
  </r>
  <r>
    <s v="Procurement"/>
    <n v="613441"/>
    <s v="125137"/>
    <s v="DISTRICT 4- APPLICATION OF REFLECTORIZED PAVEMENT MARKINGS AT VARIOUS LOCATIONS "/>
    <s v="4"/>
    <s v="NFA MT"/>
    <s v=" "/>
    <x v="1"/>
    <x v="0"/>
    <s v="DISTRICT4"/>
    <s v="[District 4]"/>
    <x v="34"/>
    <s v="Maintenance"/>
    <s v="Opened"/>
    <s v=""/>
    <d v="2024-02-03T00:00:00"/>
    <s v="2024"/>
    <n v="1"/>
    <d v="2024-04-12T00:00:00"/>
    <d v="2024-06-11T00:00:00"/>
    <d v="2026-04-12T00:00:00"/>
    <n v="730"/>
    <s v="100% STATE"/>
    <s v="NFA - Open Ended"/>
    <s v="NFA"/>
    <n v="0"/>
    <n v="0"/>
    <n v="0"/>
    <n v="726800"/>
    <n v="0"/>
    <n v="726800"/>
    <n v="31600"/>
    <n v="31600"/>
    <n v="31600"/>
    <n v="379200"/>
    <n v="31600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4-03-04T06:31:47"/>
    <x v="0"/>
    <x v="1"/>
  </r>
  <r>
    <s v="Design"/>
    <n v="613442"/>
    <s v=""/>
    <s v="HOLYOKE- H.B. LAWRENCE ELEMENTARY SCHOOL IMPROVEMENTS (SRTS)"/>
    <s v="2"/>
    <s v=""/>
    <s v=" "/>
    <x v="0"/>
    <x v="0"/>
    <s v="HOLYOKE"/>
    <s v="Pioneer Valley"/>
    <x v="8"/>
    <s v=""/>
    <s v="Design"/>
    <s v="PRCApprove"/>
    <d v="2027-04-24T00:00:00"/>
    <s v="2027"/>
    <n v="0"/>
    <d v="2027-09-21T00:00:00"/>
    <d v="2027-11-20T00:00:00"/>
    <d v="2028-09-19T00:00:00"/>
    <n v="364"/>
    <s v="FEDERAL AID"/>
    <s v="FA - Other Federal Aid (100%)"/>
    <s v="FED"/>
    <n v="1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No"/>
    <s v="41.5"/>
    <s v="MassDOT"/>
    <s v="HWY"/>
    <n v="3"/>
    <s v="No"/>
    <s v="Highway | Safe Routes to School"/>
    <s v="2 | Modernization"/>
    <s v="T146"/>
    <d v="2024-03-04T06:31:47"/>
    <x v="3"/>
    <x v="0"/>
  </r>
  <r>
    <s v="Design"/>
    <n v="613442"/>
    <s v=""/>
    <s v="HOLYOKE- H.B. LAWRENCE ELEMENTARY SCHOOL IMPROVEMENTS (SRTS)"/>
    <s v="2"/>
    <s v=""/>
    <s v=" "/>
    <x v="0"/>
    <x v="0"/>
    <s v="HOLYOKE"/>
    <s v="Pioneer Valley"/>
    <x v="8"/>
    <s v=""/>
    <s v="Design"/>
    <s v="PRCApprove"/>
    <d v="2027-04-24T00:00:00"/>
    <s v="2027"/>
    <n v="0"/>
    <d v="2027-09-21T00:00:00"/>
    <d v="2027-11-20T00:00:00"/>
    <d v="2028-09-19T00:00:00"/>
    <n v="364"/>
    <s v="100% STATE"/>
    <s v="NFA - Site Specific"/>
    <s v="NFA"/>
    <n v="0"/>
    <n v="0"/>
    <n v="0"/>
    <n v="14484.3"/>
    <n v="0"/>
    <n v="14484.3"/>
    <n v="0"/>
    <n v="0"/>
    <n v="0"/>
    <n v="0"/>
    <n v="0"/>
    <n v="0"/>
    <n v="10534.036400000001"/>
    <n v="3950.2636000000002"/>
    <n v="0"/>
    <n v="0"/>
    <n v="0"/>
    <s v="    "/>
    <s v="    "/>
    <s v="No"/>
    <s v="41.5"/>
    <s v="MassDOT"/>
    <s v="HWY"/>
    <n v="3"/>
    <s v="No"/>
    <s v="Highway | Safe Routes to School"/>
    <s v="2 | Modernization"/>
    <s v="T146"/>
    <d v="2024-03-04T06:31:47"/>
    <x v="3"/>
    <x v="1"/>
  </r>
  <r>
    <s v="Design"/>
    <n v="613442"/>
    <s v=""/>
    <s v="HOLYOKE- H.B. LAWRENCE ELEMENTARY SCHOOL IMPROVEMENTS (SRTS)"/>
    <s v="2"/>
    <s v=""/>
    <s v=" "/>
    <x v="0"/>
    <x v="0"/>
    <s v="HOLYOKE"/>
    <s v="Pioneer Valley"/>
    <x v="8"/>
    <s v=""/>
    <s v="Design"/>
    <s v="PRCApprove"/>
    <d v="2027-04-24T00:00:00"/>
    <s v="2027"/>
    <n v="0"/>
    <d v="2027-09-21T00:00:00"/>
    <d v="2027-11-20T00:00:00"/>
    <d v="2028-09-19T00:00:00"/>
    <n v="364"/>
    <s v="FEDERAL AID"/>
    <s v="FA - Trans. Alternative Prgm (TAP)"/>
    <s v="TAP"/>
    <n v="0.8"/>
    <n v="0"/>
    <n v="0"/>
    <n v="1402824.7560000001"/>
    <n v="0"/>
    <n v="1402824.7560000001"/>
    <n v="0"/>
    <n v="0"/>
    <n v="0"/>
    <n v="0"/>
    <n v="0"/>
    <n v="0"/>
    <n v="1020236.1862"/>
    <n v="382588.5698"/>
    <n v="0"/>
    <n v="0"/>
    <n v="0"/>
    <s v="    "/>
    <s v="    "/>
    <s v="No"/>
    <s v="41.5"/>
    <s v="MassDOT"/>
    <s v="HWY"/>
    <n v="3"/>
    <s v="No"/>
    <s v="Highway | Safe Routes to School"/>
    <s v="2 | Modernization"/>
    <s v="T146"/>
    <d v="2024-03-04T06:31:47"/>
    <x v="3"/>
    <x v="0"/>
  </r>
  <r>
    <s v="Construction"/>
    <n v="613443"/>
    <s v="124617"/>
    <s v="DISTRICT 4- SCHEDULED AND EMERGENCY SALT STORAGE SHED AND LIQUID TANK REPAIRS AT VARIOUS LOCATIONS"/>
    <s v="4"/>
    <s v="NFA MT"/>
    <s v=" "/>
    <x v="1"/>
    <x v="0"/>
    <s v="DISTRICT4"/>
    <s v="[District 4]"/>
    <x v="12"/>
    <s v="Facilities"/>
    <s v="Active"/>
    <s v=""/>
    <d v="2023-11-11T00:00:00"/>
    <s v="2024"/>
    <n v="1"/>
    <d v="2023-12-27T00:00:00"/>
    <d v="2024-02-25T00:00:00"/>
    <d v="2025-12-26T00:00:00"/>
    <n v="730"/>
    <s v="100% STATE"/>
    <s v="NFA - Open Ended"/>
    <s v="NFA"/>
    <n v="0"/>
    <n v="0"/>
    <n v="0"/>
    <n v="744735"/>
    <n v="744735"/>
    <n v="744735"/>
    <n v="330000"/>
    <n v="330000"/>
    <n v="330000"/>
    <n v="330000"/>
    <n v="84735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Procurement"/>
    <n v="613450"/>
    <s v="125262"/>
    <s v="DISTRICT 2- CRACK SEALING AT VARIOUS LOCATIONS"/>
    <s v="2"/>
    <s v="NFA NHS"/>
    <s v=" "/>
    <x v="0"/>
    <x v="0"/>
    <s v="DISTRICT2"/>
    <s v="[District 2]"/>
    <x v="37"/>
    <s v="Maintenance"/>
    <s v="Advertised"/>
    <s v=""/>
    <d v="2024-02-17T00:00:00"/>
    <s v="2024"/>
    <n v="1"/>
    <d v="2024-04-26T00:00:00"/>
    <d v="2024-06-25T00:00:00"/>
    <d v="2026-04-26T00:00:00"/>
    <n v="730"/>
    <s v="100% STATE"/>
    <s v="NFA - NHS Non-Interstate Paving"/>
    <s v="NFA"/>
    <n v="0"/>
    <n v="0"/>
    <n v="0"/>
    <n v="594029.32499999995"/>
    <n v="0"/>
    <n v="594029.32510000002"/>
    <n v="25827.362000000001"/>
    <n v="25827.362000000001"/>
    <n v="25827.362000000001"/>
    <n v="309928.34350000002"/>
    <n v="258273.61960000001"/>
    <n v="0"/>
    <n v="0"/>
    <n v="0"/>
    <n v="-1E-4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Procurement"/>
    <n v="613450"/>
    <s v="125262"/>
    <s v="DISTRICT 2- CRACK SEALING AT VARIOUS LOCATIONS"/>
    <s v="2"/>
    <s v="NFA NHS"/>
    <s v=" "/>
    <x v="0"/>
    <x v="0"/>
    <s v="DISTRICT2"/>
    <s v="[District 2]"/>
    <x v="37"/>
    <s v="Maintenance"/>
    <s v="Advertised"/>
    <s v=""/>
    <d v="2024-02-17T00:00:00"/>
    <s v="2024"/>
    <n v="1"/>
    <d v="2024-04-26T00:00:00"/>
    <d v="2024-06-25T00:00:00"/>
    <d v="2026-04-26T00:00:00"/>
    <n v="730"/>
    <s v="LOCAL AID"/>
    <s v="NFA - Local Aid - Municipal Pavement"/>
    <s v="LOCAL"/>
    <n v="0"/>
    <n v="0"/>
    <n v="0"/>
    <n v="297224.94799999997"/>
    <n v="0"/>
    <n v="297224.94799999997"/>
    <n v="12922.8238"/>
    <n v="12922.8238"/>
    <n v="12922.8238"/>
    <n v="155073.88589999999"/>
    <n v="129228.2383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Design"/>
    <n v="613451"/>
    <s v=""/>
    <s v="HAVERHILL- BRIDGE PAINTING AT H-12-041 (2YD)"/>
    <s v="4"/>
    <s v="NFA MT"/>
    <s v=" "/>
    <x v="1"/>
    <x v="0"/>
    <s v="HAVERHILL"/>
    <s v="Merrimack Valley"/>
    <x v="24"/>
    <s v="Bridge Painting"/>
    <s v="Design"/>
    <s v="PRCApprove"/>
    <d v="2024-08-03T00:00:00"/>
    <s v="2024"/>
    <n v="0"/>
    <d v="2024-12-31T00:00:00"/>
    <d v="2025-03-01T00:00:00"/>
    <d v="2026-08-31T00:00:00"/>
    <n v="608"/>
    <s v="100% STATE"/>
    <s v="NFA - Site Specific"/>
    <s v="NFA"/>
    <n v="0"/>
    <n v="0"/>
    <n v="0"/>
    <n v="1890324"/>
    <n v="0"/>
    <n v="1890324"/>
    <n v="0"/>
    <n v="0"/>
    <n v="0"/>
    <n v="420072"/>
    <n v="1260216"/>
    <n v="210036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6"/>
    <x v="1"/>
  </r>
  <r>
    <s v="Design"/>
    <n v="613454"/>
    <s v=""/>
    <s v="DISTRICT 3- SCHEDULED &amp; EMERGENCY BRIDGE STRUCTURAL &amp; SUBSTRUCTURE REPAIRS AND RELATED WORK AT VARIOUS LOCATIONS ALONG I-90"/>
    <s v="3"/>
    <s v="NFA MT, WT"/>
    <s v=" "/>
    <x v="1"/>
    <x v="0"/>
    <s v="DISTRICT3"/>
    <s v="[District 3]"/>
    <x v="30"/>
    <s v=""/>
    <s v="Design"/>
    <s v="100C"/>
    <d v="2024-04-13T00:00:00"/>
    <s v="2024"/>
    <n v="0"/>
    <d v="2024-09-10T00:00:00"/>
    <d v="2024-11-09T00:00:00"/>
    <d v="2026-09-10T00:00:00"/>
    <n v="730"/>
    <s v="TURNPIKE WT"/>
    <s v="Tolls - Western Turnpike (WT) - Open Ended"/>
    <s v="NFA"/>
    <n v="0"/>
    <n v="0"/>
    <n v="0"/>
    <n v="1820392"/>
    <n v="0"/>
    <n v="1820392"/>
    <n v="0"/>
    <n v="0"/>
    <n v="0"/>
    <n v="633179.82609999995"/>
    <n v="949769.73910000001"/>
    <n v="237442.43479999999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455"/>
    <s v="124914"/>
    <s v="DISTRICT 3- SCHEDULED AND EMERGENCY BRIDGE DECK AND JOINT REPAIRS AT VARIOUS LOCATIONS"/>
    <s v="3"/>
    <s v="NFA MT"/>
    <s v=" "/>
    <x v="1"/>
    <x v="0"/>
    <s v="DISTRICT3"/>
    <s v="[District 3]"/>
    <x v="36"/>
    <s v=""/>
    <s v="Executed"/>
    <s v=""/>
    <d v="2023-12-30T00:00:00"/>
    <s v="2024"/>
    <n v="1"/>
    <d v="2024-02-23T00:00:00"/>
    <d v="2024-04-23T00:00:00"/>
    <d v="2026-02-22T00:00:00"/>
    <n v="730"/>
    <s v="100% STATE"/>
    <s v="NFA - Open Ended"/>
    <s v="NFA"/>
    <n v="0"/>
    <n v="0"/>
    <n v="0"/>
    <n v="2845460"/>
    <n v="0"/>
    <n v="2845460"/>
    <n v="400000"/>
    <n v="400000"/>
    <n v="400000"/>
    <n v="1425000"/>
    <n v="102046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456"/>
    <s v=""/>
    <s v="DISTRICT 3- SCHEDULED AND EMERGENCY BRIDGE DECK AND JOINT REPAIRS AT VARIOUS LOCATIONS"/>
    <s v="3"/>
    <s v="NFA MT"/>
    <s v=" "/>
    <x v="1"/>
    <x v="0"/>
    <s v="DISTRICT3"/>
    <s v="[District 3]"/>
    <x v="36"/>
    <s v=""/>
    <s v="Design"/>
    <s v="100C"/>
    <d v="2024-04-20T00:00:00"/>
    <s v="2024"/>
    <n v="0"/>
    <d v="2024-09-17T00:00:00"/>
    <d v="2024-11-16T00:00:00"/>
    <d v="2026-09-17T00:00:00"/>
    <n v="730"/>
    <s v="100% STATE"/>
    <s v="NFA - Open Ended"/>
    <s v="NFA"/>
    <n v="0"/>
    <n v="0"/>
    <n v="0"/>
    <n v="2410000"/>
    <n v="0"/>
    <n v="2410000"/>
    <n v="0"/>
    <n v="0"/>
    <n v="0"/>
    <n v="838260.86959999998"/>
    <n v="1257391.3043"/>
    <n v="314347.8261000000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Construction"/>
    <n v="613457"/>
    <s v="124706"/>
    <s v="DISTRICT 3- SCHEDULED AND EMERGENCY STRUCTURAL AND SUBSTRUCTURE AND RELATED REPAIRS AT VARIOUS LOCATIONS"/>
    <s v="3"/>
    <s v="NFA MT"/>
    <s v=" "/>
    <x v="1"/>
    <x v="0"/>
    <s v="DISTRICT3"/>
    <s v="[District 3]"/>
    <x v="30"/>
    <s v=""/>
    <s v="Active"/>
    <s v=""/>
    <d v="2023-11-25T00:00:00"/>
    <s v="2024"/>
    <n v="1"/>
    <d v="2024-01-23T00:00:00"/>
    <d v="2024-03-23T00:00:00"/>
    <d v="2026-01-22T00:00:00"/>
    <n v="730"/>
    <s v="100% STATE"/>
    <s v="NFA - Open Ended"/>
    <s v="NFA"/>
    <n v="0"/>
    <n v="0"/>
    <n v="0"/>
    <n v="3670430"/>
    <n v="0"/>
    <n v="3670430"/>
    <n v="700000"/>
    <n v="700000"/>
    <n v="700000"/>
    <n v="1840000"/>
    <n v="113043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458"/>
    <s v=""/>
    <s v="COHASSET- CHEMICAL STORAGE SHED ROOF REPLACEMENT AND RELATED REPAIRS AT MASSDOT MAINTENANCE FACILITY"/>
    <s v="5"/>
    <s v="NFA MT"/>
    <s v=" "/>
    <x v="1"/>
    <x v="0"/>
    <s v="COHASSET"/>
    <s v="Boston Region"/>
    <x v="12"/>
    <s v="Facilities"/>
    <s v="Design"/>
    <s v="PRCApprove"/>
    <d v="2024-07-20T00:00:00"/>
    <s v="2024"/>
    <n v="0"/>
    <d v="2024-12-17T00:00:00"/>
    <d v="2025-02-15T00:00:00"/>
    <d v="2025-12-17T00:00:00"/>
    <n v="365"/>
    <s v="100% STATE"/>
    <s v="NFA - Open Ended"/>
    <s v="NFA"/>
    <n v="0"/>
    <n v="0"/>
    <n v="0"/>
    <n v="312000"/>
    <n v="0"/>
    <n v="312000"/>
    <n v="0"/>
    <n v="0"/>
    <n v="0"/>
    <n v="141818.18179999999"/>
    <n v="170181.81820000001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1"/>
    <x v="1"/>
  </r>
  <r>
    <s v="Construction"/>
    <n v="613459"/>
    <s v="124621"/>
    <s v="WILMINGTON- BRIDGE PRESERVATION, W-38-032 (2MC), WOBURN STREET OVER I-93"/>
    <s v="4"/>
    <s v="RE-DIS, STIP-AI"/>
    <s v=" "/>
    <x v="0"/>
    <x v="0"/>
    <s v="WILMINGTON"/>
    <s v="Boston Region"/>
    <x v="14"/>
    <s v=""/>
    <s v="Active"/>
    <s v=""/>
    <d v="2023-11-11T00:00:00"/>
    <s v="2024"/>
    <n v="1"/>
    <d v="2024-02-02T00:00:00"/>
    <d v="2024-04-02T00:00:00"/>
    <d v="2025-10-26T00:00:00"/>
    <n v="632"/>
    <s v="100% STATE"/>
    <s v="NFA - Site Specific"/>
    <s v="NFA"/>
    <n v="0"/>
    <n v="0"/>
    <n v="0"/>
    <n v="94000"/>
    <n v="4413.07"/>
    <n v="94000"/>
    <n v="4413.07"/>
    <n v="4413.07"/>
    <n v="4413.07"/>
    <n v="69586.929999999993"/>
    <n v="20000"/>
    <n v="0"/>
    <n v="0"/>
    <n v="0"/>
    <n v="0"/>
    <n v="0"/>
    <n v="0"/>
    <s v="    "/>
    <s v="    "/>
    <s v="Yes"/>
    <s v="13.5"/>
    <s v="MassDOT"/>
    <s v="HWY"/>
    <n v="2"/>
    <s v="No"/>
    <s v="Highway | Bridge"/>
    <s v="1 | Reliability"/>
    <s v="T070"/>
    <d v="2024-03-04T06:31:47"/>
    <x v="1"/>
    <x v="1"/>
  </r>
  <r>
    <s v="Construction"/>
    <n v="613459"/>
    <s v="124621"/>
    <s v="WILMINGTON- BRIDGE PRESERVATION, W-38-032 (2MC), WOBURN STREET OVER I-93"/>
    <s v="4"/>
    <s v="RE-DIS, STIP-AI"/>
    <s v=" "/>
    <x v="0"/>
    <x v="0"/>
    <s v="WILMINGTON"/>
    <s v="Boston Region"/>
    <x v="14"/>
    <s v=""/>
    <s v="Active"/>
    <s v=""/>
    <d v="2023-11-11T00:00:00"/>
    <s v="2024"/>
    <n v="1"/>
    <d v="2024-02-02T00:00:00"/>
    <d v="2024-04-02T00:00:00"/>
    <d v="2025-10-26T00:00:00"/>
    <n v="632"/>
    <s v="FEDERAL AID"/>
    <s v="FA - Surface Trans. Block Grant (STBG) - Off System Bridge"/>
    <s v="STBG"/>
    <n v="0.8"/>
    <n v="0"/>
    <n v="0"/>
    <n v="5146580.2"/>
    <n v="220586.93"/>
    <n v="5146580.2"/>
    <n v="220586.93"/>
    <n v="220586.93"/>
    <n v="220586.93"/>
    <n v="3794413.07"/>
    <n v="1131580.2"/>
    <n v="0"/>
    <n v="0"/>
    <n v="0"/>
    <n v="0"/>
    <n v="0"/>
    <n v="0"/>
    <s v="    "/>
    <s v="    "/>
    <s v="Yes"/>
    <s v="13.5"/>
    <s v="MassDOT"/>
    <s v="HWY"/>
    <n v="2"/>
    <s v="No"/>
    <s v="Highway | Bridge"/>
    <s v="1 | Reliability"/>
    <s v="T070"/>
    <d v="2024-03-04T06:31:47"/>
    <x v="1"/>
    <x v="0"/>
  </r>
  <r>
    <s v="Construction"/>
    <n v="613461"/>
    <s v="124704"/>
    <s v="DISTRICT 4- SCHEDULED &amp; EMERGENCY BRIDGE DECK REPAIRS AT VARIOUS LOCATIONS"/>
    <s v="4"/>
    <s v="NFA MT"/>
    <s v=" "/>
    <x v="1"/>
    <x v="0"/>
    <s v="DISTRICT4"/>
    <s v="[District 4]"/>
    <x v="36"/>
    <s v=""/>
    <s v="Active"/>
    <s v=""/>
    <d v="2023-11-25T00:00:00"/>
    <s v="2024"/>
    <n v="1"/>
    <d v="2024-01-17T00:00:00"/>
    <d v="2024-03-17T00:00:00"/>
    <d v="2026-01-16T00:00:00"/>
    <n v="730"/>
    <s v="100% STATE"/>
    <s v="NFA - Open Ended"/>
    <s v="NFA"/>
    <n v="0"/>
    <n v="0"/>
    <n v="0"/>
    <n v="3835897"/>
    <n v="0"/>
    <n v="3835897"/>
    <n v="770000"/>
    <n v="770000"/>
    <n v="770000"/>
    <n v="1920000"/>
    <n v="1145897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Procurement"/>
    <n v="613462"/>
    <s v="125265"/>
    <s v="DISTRICT 4- SCHEDULED AND EMERGENCY BRIDGE JOINT REPAIRS AT VARIOUS LOCATIONS"/>
    <s v="4"/>
    <s v="NFA MT"/>
    <s v=" "/>
    <x v="1"/>
    <x v="0"/>
    <s v="DISTRICT4"/>
    <s v="[District 4]"/>
    <x v="35"/>
    <s v=""/>
    <s v="Advertised"/>
    <s v=""/>
    <d v="2024-02-17T00:00:00"/>
    <s v="2024"/>
    <n v="1"/>
    <d v="2024-04-26T00:00:00"/>
    <d v="2024-06-25T00:00:00"/>
    <d v="2026-04-26T00:00:00"/>
    <n v="730"/>
    <s v="100% STATE"/>
    <s v="NFA - Open Ended"/>
    <s v="NFA"/>
    <n v="0"/>
    <n v="0"/>
    <n v="0"/>
    <n v="3619599.12"/>
    <n v="0"/>
    <n v="3619599.12"/>
    <n v="157373.87479999999"/>
    <n v="157373.87479999999"/>
    <n v="157373.87479999999"/>
    <n v="1888486.4974"/>
    <n v="1573738.7478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463"/>
    <s v=""/>
    <s v="DISTRICT 4- SCHEDULED &amp; EMERGENCY SHIELDING, SHORING, AND CRIBBING AT VARIOUS LOCATIONS"/>
    <s v="4"/>
    <s v="NFA MT"/>
    <s v=" "/>
    <x v="1"/>
    <x v="0"/>
    <s v="DISTRICT4"/>
    <s v="[District 4]"/>
    <x v="30"/>
    <s v=""/>
    <s v="Design"/>
    <s v="PRCApprove"/>
    <d v="2024-04-27T00:00:00"/>
    <s v="2024"/>
    <n v="0"/>
    <d v="2024-09-24T00:00:00"/>
    <d v="2024-11-23T00:00:00"/>
    <d v="2025-09-23T00:00:00"/>
    <n v="364"/>
    <s v="100% STATE"/>
    <s v="NFA - Open Ended"/>
    <s v="NFA"/>
    <n v="0"/>
    <n v="0"/>
    <n v="0"/>
    <n v="1664000"/>
    <n v="0"/>
    <n v="1664000"/>
    <n v="0"/>
    <n v="0"/>
    <n v="0"/>
    <n v="1210181.8182000001"/>
    <n v="453818.18180000002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464"/>
    <s v=""/>
    <s v="DISTRICT 4- SCHEDULED AND EMERGENCY BRIDGE DECK WEARING SURFACE REPLACEMENT AT VARIOUS LOCATIONS"/>
    <s v="4"/>
    <s v="NFA MT"/>
    <s v=" "/>
    <x v="1"/>
    <x v="0"/>
    <s v="DISTRICT4"/>
    <s v="[District 4]"/>
    <x v="30"/>
    <s v=""/>
    <s v="Design"/>
    <s v="100C"/>
    <d v="2024-04-20T00:00:00"/>
    <s v="2024"/>
    <n v="0"/>
    <d v="2024-09-17T00:00:00"/>
    <d v="2024-11-16T00:00:00"/>
    <d v="2026-09-17T00:00:00"/>
    <n v="730"/>
    <s v="100% STATE"/>
    <s v="NFA - Open Ended"/>
    <s v="NFA"/>
    <n v="0"/>
    <n v="0"/>
    <n v="0"/>
    <n v="3214892"/>
    <n v="0"/>
    <n v="3214891.9999000002"/>
    <n v="0"/>
    <n v="0"/>
    <n v="0"/>
    <n v="1118223.3043"/>
    <n v="1677334.9565000001"/>
    <n v="419333.73910000001"/>
    <n v="0"/>
    <n v="0"/>
    <n v="1E-4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0"/>
    <x v="1"/>
  </r>
  <r>
    <s v="Design"/>
    <n v="613465"/>
    <s v=""/>
    <s v="PEABODY- SCHEDULED BRIDGE MAINTENANCE REPAIRS ON P-03-036 (2VX &amp; 2VW)"/>
    <s v="4"/>
    <s v="NFA MT"/>
    <s v=" "/>
    <x v="1"/>
    <x v="0"/>
    <s v="PEABODY"/>
    <s v="Boston Region"/>
    <x v="30"/>
    <s v=""/>
    <s v="Design"/>
    <s v="PRCApprove"/>
    <d v="2024-09-21T00:00:00"/>
    <s v="2024"/>
    <n v="0"/>
    <d v="2025-02-18T00:00:00"/>
    <d v="2025-04-19T00:00:00"/>
    <d v="2026-02-17T00:00:00"/>
    <n v="364"/>
    <s v="100% STATE"/>
    <s v="NFA - Site Specific"/>
    <s v="NFA"/>
    <n v="0"/>
    <n v="0"/>
    <n v="0"/>
    <n v="2695140"/>
    <n v="0"/>
    <n v="2695140"/>
    <n v="0"/>
    <n v="0"/>
    <n v="0"/>
    <n v="735038.18180000002"/>
    <n v="1960101.8182000001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Design"/>
    <n v="613466"/>
    <s v=""/>
    <s v="ARLINGTON- LEXINGTON- SCHEDULED SUBSTRUCTURE REPAIRS L-10-017, L-10-020, A-10-020, A-10-012"/>
    <s v="4"/>
    <s v="NFA MT"/>
    <s v=" "/>
    <x v="1"/>
    <x v="0"/>
    <s v="ARLINGTON - LEXINGTON"/>
    <s v="Boston Region"/>
    <x v="30"/>
    <s v=""/>
    <s v="Design"/>
    <s v="PRCApprove"/>
    <d v="2024-08-24T00:00:00"/>
    <s v="2024"/>
    <n v="0"/>
    <d v="2025-01-21T00:00:00"/>
    <d v="2025-03-22T00:00:00"/>
    <d v="2026-01-20T00:00:00"/>
    <n v="364"/>
    <s v="100% STATE"/>
    <s v="NFA - Site Specific"/>
    <s v="NFA"/>
    <n v="0"/>
    <n v="0"/>
    <n v="0"/>
    <n v="1080540"/>
    <n v="0"/>
    <n v="1080540"/>
    <n v="0"/>
    <n v="0"/>
    <n v="0"/>
    <n v="392923.63640000002"/>
    <n v="687616.36360000004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1"/>
    <x v="1"/>
  </r>
  <r>
    <s v="Design"/>
    <n v="613467"/>
    <s v=""/>
    <s v="EVERETT- SCHEDULED SUBSTRUCTURE REPAIRS TO E-12-005"/>
    <s v="4"/>
    <s v=""/>
    <s v=" "/>
    <x v="0"/>
    <x v="0"/>
    <s v="EVERETT"/>
    <s v="Boston Region"/>
    <x v="30"/>
    <s v=""/>
    <s v="Design"/>
    <s v="PRCApprove"/>
    <d v="2025-02-22T00:00:00"/>
    <s v="2025"/>
    <n v="0"/>
    <d v="2025-07-22T00:00:00"/>
    <d v="2025-09-20T00:00:00"/>
    <d v="2026-07-21T00:00:00"/>
    <n v="364"/>
    <s v="100% STATE"/>
    <s v="NFA - Site Specific"/>
    <s v="NFA"/>
    <n v="0"/>
    <n v="0"/>
    <n v="0"/>
    <n v="438426"/>
    <n v="0"/>
    <n v="438426"/>
    <n v="0"/>
    <n v="0"/>
    <n v="0"/>
    <n v="0"/>
    <n v="398569.09090000001"/>
    <n v="39856.909099999997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4-03-04T06:31:47"/>
    <x v="1"/>
    <x v="1"/>
  </r>
  <r>
    <s v="Design"/>
    <n v="613468"/>
    <s v=""/>
    <s v="NEWTON- IMPROVEMENTS AT PARKER STREET FOR THE OAK HILL MIDDLE SCHOOL (SRTS)"/>
    <s v="6"/>
    <s v=""/>
    <s v=" "/>
    <x v="0"/>
    <x v="0"/>
    <s v="NEWTON"/>
    <s v="Boston Region"/>
    <x v="6"/>
    <s v="Bikeways"/>
    <s v="Design"/>
    <s v="PRCApprove"/>
    <d v="2027-04-24T00:00:00"/>
    <s v="2027"/>
    <n v="0"/>
    <d v="2027-09-21T00:00:00"/>
    <d v="2027-11-20T00:00:00"/>
    <d v="2029-03-21T00:00:00"/>
    <n v="547"/>
    <s v="100% STATE"/>
    <s v="NFA - Site Specific"/>
    <s v="NFA"/>
    <n v="0"/>
    <n v="0"/>
    <n v="0"/>
    <n v="9493"/>
    <n v="0"/>
    <n v="9493"/>
    <n v="0"/>
    <n v="0"/>
    <n v="0"/>
    <n v="0"/>
    <n v="0"/>
    <n v="0"/>
    <n v="4467.2941000000001"/>
    <n v="5025.7058999999999"/>
    <n v="0"/>
    <n v="0"/>
    <n v="0"/>
    <s v="    "/>
    <s v="    "/>
    <s v="No"/>
    <s v="46.5"/>
    <s v="MassDOT"/>
    <s v="HWY"/>
    <n v="2"/>
    <s v="No"/>
    <s v="Highway | Safe Routes to School"/>
    <s v="2 | Modernization"/>
    <s v="T146"/>
    <d v="2024-03-04T06:31:47"/>
    <x v="1"/>
    <x v="1"/>
  </r>
  <r>
    <s v="Design"/>
    <n v="613468"/>
    <s v=""/>
    <s v="NEWTON- IMPROVEMENTS AT PARKER STREET FOR THE OAK HILL MIDDLE SCHOOL (SRTS)"/>
    <s v="6"/>
    <s v=""/>
    <s v=" "/>
    <x v="0"/>
    <x v="0"/>
    <s v="NEWTON"/>
    <s v="Boston Region"/>
    <x v="6"/>
    <s v="Bikeways"/>
    <s v="Design"/>
    <s v="PRCApprove"/>
    <d v="2027-04-24T00:00:00"/>
    <s v="2027"/>
    <n v="0"/>
    <d v="2027-09-21T00:00:00"/>
    <d v="2027-11-20T00:00:00"/>
    <d v="2029-03-21T00:00:00"/>
    <n v="547"/>
    <s v="FEDERAL AID"/>
    <s v="FA - Trans. Alternative Prgm (TAP)"/>
    <s v="TAP"/>
    <n v="0.8"/>
    <n v="0"/>
    <n v="0"/>
    <n v="1175794.3600000001"/>
    <n v="0"/>
    <n v="1175794.3600000001"/>
    <n v="0"/>
    <n v="0"/>
    <n v="0"/>
    <n v="0"/>
    <n v="0"/>
    <n v="0"/>
    <n v="553314.99289999995"/>
    <n v="622479.36710000003"/>
    <n v="0"/>
    <n v="0"/>
    <n v="0"/>
    <s v="    "/>
    <s v="    "/>
    <s v="No"/>
    <s v="46.5"/>
    <s v="MassDOT"/>
    <s v="HWY"/>
    <n v="2"/>
    <s v="No"/>
    <s v="Highway | Safe Routes to School"/>
    <s v="2 | Modernization"/>
    <s v="T146"/>
    <d v="2024-03-04T06:31:47"/>
    <x v="1"/>
    <x v="0"/>
  </r>
  <r>
    <s v="Construction"/>
    <n v="613471"/>
    <s v="124616"/>
    <s v="DISTRICT 4- SCHEDULED AND EMERGENCY DRAINAGE REPAIRS AND IMPROVEMENTS AT VARIOUS LOCATIONS"/>
    <s v="4"/>
    <s v="NFA MT"/>
    <s v=" "/>
    <x v="1"/>
    <x v="0"/>
    <s v="DISTRICT4"/>
    <s v="[District 4]"/>
    <x v="23"/>
    <s v=""/>
    <s v="Active"/>
    <s v=""/>
    <d v="2023-11-11T00:00:00"/>
    <s v="2024"/>
    <n v="1"/>
    <d v="2024-01-12T00:00:00"/>
    <d v="2024-03-12T00:00:00"/>
    <d v="2026-01-11T00:00:00"/>
    <n v="730"/>
    <s v="100% STATE"/>
    <s v="NFA - Open Ended"/>
    <s v="NFA"/>
    <n v="0"/>
    <n v="0"/>
    <n v="0"/>
    <n v="4108008.75"/>
    <n v="279999.96999999997"/>
    <n v="4108008.75"/>
    <n v="279999.96999999997"/>
    <n v="279999.96999999997"/>
    <n v="279999.96999999997"/>
    <n v="3328008.78"/>
    <n v="50000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Procurement"/>
    <n v="613472"/>
    <s v="125184"/>
    <s v="DISTRICT 4- SCHEDULED &amp; EMERGENCY FENCE REPAIRS AT VARIOUS LOCATIONS"/>
    <s v="4"/>
    <s v="NFA MT"/>
    <s v=" "/>
    <x v="1"/>
    <x v="0"/>
    <s v="DISTRICT4"/>
    <s v="[District 4]"/>
    <x v="33"/>
    <s v="Guardrail"/>
    <s v="Advertised"/>
    <s v=""/>
    <d v="2024-02-10T00:00:00"/>
    <s v="2024"/>
    <n v="1"/>
    <d v="2024-04-19T00:00:00"/>
    <d v="2024-06-18T00:00:00"/>
    <d v="2026-04-19T00:00:00"/>
    <n v="730"/>
    <s v="100% STATE"/>
    <s v="NFA - Open Ended"/>
    <s v="NFA"/>
    <n v="0"/>
    <n v="0"/>
    <n v="0"/>
    <n v="1505194.8"/>
    <n v="0"/>
    <n v="1505194.8"/>
    <n v="65443.252200000003"/>
    <n v="65443.252200000003"/>
    <n v="65443.252200000003"/>
    <n v="785319.02610000002"/>
    <n v="654432.52170000004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Design"/>
    <n v="613473"/>
    <s v=""/>
    <s v="DISTRICT 4- SCHEDULED &amp; EMERGENCY GUARDRAIL REPAIRS AT VARIOUS LOCATIONS"/>
    <s v="4"/>
    <s v="NFA MT"/>
    <s v=" "/>
    <x v="1"/>
    <x v="0"/>
    <s v="DISTRICT4"/>
    <s v="[District 4]"/>
    <x v="33"/>
    <s v="Guardrail"/>
    <s v="Design"/>
    <s v="100C"/>
    <d v="2024-04-06T00:00:00"/>
    <s v="2024"/>
    <n v="0"/>
    <d v="2024-09-03T00:00:00"/>
    <d v="2024-11-02T00:00:00"/>
    <d v="2026-09-03T00:00:00"/>
    <n v="730"/>
    <s v="100% STATE"/>
    <s v="NFA - Open Ended"/>
    <s v="NFA"/>
    <n v="0"/>
    <n v="0"/>
    <n v="0"/>
    <n v="1886000"/>
    <n v="0"/>
    <n v="1886000"/>
    <n v="0"/>
    <n v="0"/>
    <n v="0"/>
    <n v="656000"/>
    <n v="984000"/>
    <n v="24600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Design"/>
    <n v="613477"/>
    <s v=""/>
    <s v="HOLLISTON- LINDEN STREET IMPROVEMENTS AT ROBERT ADAMS MIDDLE SCHOOL (SRTS)"/>
    <s v="3"/>
    <s v=""/>
    <s v=" "/>
    <x v="0"/>
    <x v="0"/>
    <s v="HOLLISTON"/>
    <s v="Boston Region"/>
    <x v="8"/>
    <s v=""/>
    <s v="Design"/>
    <s v="PRCApprove"/>
    <d v="2027-04-24T00:00:00"/>
    <s v="2027"/>
    <n v="0"/>
    <d v="2027-09-21T00:00:00"/>
    <d v="2027-11-20T00:00:00"/>
    <d v="2028-09-19T00:00:00"/>
    <n v="364"/>
    <s v="FEDERAL AID"/>
    <s v="FA - Trans. Alternative Prgm (TAP)"/>
    <s v="TAP"/>
    <n v="0.8"/>
    <n v="0"/>
    <n v="0"/>
    <n v="797500"/>
    <n v="0"/>
    <n v="797500"/>
    <n v="0"/>
    <n v="0"/>
    <n v="0"/>
    <n v="0"/>
    <n v="0"/>
    <n v="0"/>
    <n v="580000"/>
    <n v="217500"/>
    <n v="0"/>
    <n v="0"/>
    <n v="0"/>
    <s v="    "/>
    <s v="    "/>
    <s v="No"/>
    <s v="33"/>
    <s v="MassDOT"/>
    <s v="HWY"/>
    <n v="1"/>
    <s v="No"/>
    <s v="Highway | Safe Routes to School"/>
    <s v="2 | Modernization"/>
    <s v="T146"/>
    <d v="2024-03-04T06:31:47"/>
    <x v="1"/>
    <x v="0"/>
  </r>
  <r>
    <s v="Construction"/>
    <n v="613478"/>
    <s v="124619"/>
    <s v="WAREHAM- BRIDGE PRESERVATION, W-06-037 (4AJ) &amp; W-06-040 (4AD), MAPLE SPRINGS ROAD AND TIHONET ROAD OVER STATE ROUTE 25"/>
    <s v="5"/>
    <s v="RE-DIS, STIP-AI"/>
    <s v=" "/>
    <x v="0"/>
    <x v="0"/>
    <s v="WAREHAM"/>
    <s v="Southeastern Mass"/>
    <x v="14"/>
    <s v=""/>
    <s v="Active"/>
    <s v=""/>
    <d v="2023-11-11T00:00:00"/>
    <s v="2024"/>
    <n v="1"/>
    <d v="2024-01-23T00:00:00"/>
    <d v="2024-03-23T00:00:00"/>
    <d v="2025-06-08T00:00:00"/>
    <n v="502"/>
    <s v="100% STATE"/>
    <s v="NFA - Site Specific"/>
    <s v="NFA"/>
    <n v="0"/>
    <n v="0"/>
    <n v="0"/>
    <n v="54000"/>
    <n v="0"/>
    <n v="54000"/>
    <n v="15000"/>
    <n v="15000"/>
    <n v="15000"/>
    <n v="39000"/>
    <n v="0"/>
    <n v="0"/>
    <n v="0"/>
    <n v="0"/>
    <n v="0"/>
    <n v="0"/>
    <n v="0"/>
    <s v="    "/>
    <s v="    "/>
    <s v="Yes"/>
    <s v="12.5"/>
    <s v="MassDOT"/>
    <s v="HWY"/>
    <n v="2"/>
    <s v="No"/>
    <s v="Highway | Bridge"/>
    <s v="1 | Reliability"/>
    <s v="T070"/>
    <d v="2024-03-04T06:31:47"/>
    <x v="2"/>
    <x v="1"/>
  </r>
  <r>
    <s v="Construction"/>
    <n v="613478"/>
    <s v="124619"/>
    <s v="WAREHAM- BRIDGE PRESERVATION, W-06-037 (4AJ) &amp; W-06-040 (4AD), MAPLE SPRINGS ROAD AND TIHONET ROAD OVER STATE ROUTE 25"/>
    <s v="5"/>
    <s v="RE-DIS, STIP-AI"/>
    <s v=" "/>
    <x v="0"/>
    <x v="0"/>
    <s v="WAREHAM"/>
    <s v="Southeastern Mass"/>
    <x v="14"/>
    <s v=""/>
    <s v="Active"/>
    <s v=""/>
    <d v="2023-11-11T00:00:00"/>
    <s v="2024"/>
    <n v="1"/>
    <d v="2024-01-23T00:00:00"/>
    <d v="2024-03-23T00:00:00"/>
    <d v="2025-06-08T00:00:00"/>
    <n v="502"/>
    <s v="FEDERAL AID"/>
    <s v="FA - Surface Trans. Block Grant (STBG) - Off System Bridge"/>
    <s v="STBG"/>
    <n v="0.8"/>
    <n v="0"/>
    <n v="0"/>
    <n v="5215481.5"/>
    <n v="0"/>
    <n v="5215481.5"/>
    <n v="1460000"/>
    <n v="1460000"/>
    <n v="1460000"/>
    <n v="3755481.5"/>
    <n v="0"/>
    <n v="0"/>
    <n v="0"/>
    <n v="0"/>
    <n v="0"/>
    <n v="0"/>
    <n v="0"/>
    <s v="    "/>
    <s v="    "/>
    <s v="Yes"/>
    <s v="12.5"/>
    <s v="MassDOT"/>
    <s v="HWY"/>
    <n v="2"/>
    <s v="No"/>
    <s v="Highway | Bridge"/>
    <s v="1 | Reliability"/>
    <s v="T070"/>
    <d v="2024-03-04T06:31:47"/>
    <x v="2"/>
    <x v="0"/>
  </r>
  <r>
    <s v="Design"/>
    <n v="613515"/>
    <s v=""/>
    <s v="SPRINGFIELD- SAMUEL BOWLES ELEMENTARY SCHOOL IMPROVEMENTS (SRTS)"/>
    <s v="2"/>
    <s v=""/>
    <s v=" "/>
    <x v="0"/>
    <x v="0"/>
    <s v="SPRINGFIELD"/>
    <s v="Pioneer Valley"/>
    <x v="8"/>
    <s v=""/>
    <s v="Design"/>
    <s v="PRCApprove"/>
    <d v="2026-12-26T00:00:00"/>
    <s v="2027"/>
    <n v="0"/>
    <d v="2027-05-25T00:00:00"/>
    <d v="2027-07-24T00:00:00"/>
    <d v="2028-05-23T00:00:00"/>
    <n v="364"/>
    <s v="100% STATE"/>
    <s v="NFA - Site Specific"/>
    <s v="NFA"/>
    <n v="0"/>
    <n v="0"/>
    <n v="0"/>
    <n v="11776"/>
    <n v="0"/>
    <n v="11776"/>
    <n v="0"/>
    <n v="0"/>
    <n v="0"/>
    <n v="0"/>
    <n v="0"/>
    <n v="0"/>
    <n v="11776"/>
    <n v="0"/>
    <n v="0"/>
    <n v="0"/>
    <n v="0"/>
    <s v="    "/>
    <s v="    "/>
    <s v="No"/>
    <s v="42"/>
    <s v="MassDOT"/>
    <s v="HWY"/>
    <n v="2"/>
    <s v="No"/>
    <s v="Highway | Safe Routes to School"/>
    <s v="2 | Modernization"/>
    <s v="T146"/>
    <d v="2024-03-04T06:31:47"/>
    <x v="3"/>
    <x v="1"/>
  </r>
  <r>
    <s v="Design"/>
    <n v="613515"/>
    <s v=""/>
    <s v="SPRINGFIELD- SAMUEL BOWLES ELEMENTARY SCHOOL IMPROVEMENTS (SRTS)"/>
    <s v="2"/>
    <s v=""/>
    <s v=" "/>
    <x v="0"/>
    <x v="0"/>
    <s v="SPRINGFIELD"/>
    <s v="Pioneer Valley"/>
    <x v="8"/>
    <s v=""/>
    <s v="Design"/>
    <s v="PRCApprove"/>
    <d v="2026-12-26T00:00:00"/>
    <s v="2027"/>
    <n v="0"/>
    <d v="2027-05-25T00:00:00"/>
    <d v="2027-07-24T00:00:00"/>
    <d v="2028-05-23T00:00:00"/>
    <n v="364"/>
    <s v="FEDERAL AID"/>
    <s v="FA - Trans. Alternative Prgm (TAP)"/>
    <s v="TAP"/>
    <n v="0.8"/>
    <n v="0"/>
    <n v="0"/>
    <n v="1140531.8"/>
    <n v="0"/>
    <n v="1140531.8"/>
    <n v="0"/>
    <n v="0"/>
    <n v="0"/>
    <n v="0"/>
    <n v="0"/>
    <n v="0"/>
    <n v="1140531.8"/>
    <n v="0"/>
    <n v="0"/>
    <n v="0"/>
    <n v="0"/>
    <s v="    "/>
    <s v="    "/>
    <s v="No"/>
    <s v="42"/>
    <s v="MassDOT"/>
    <s v="HWY"/>
    <n v="2"/>
    <s v="No"/>
    <s v="Highway | Safe Routes to School"/>
    <s v="2 | Modernization"/>
    <s v="T146"/>
    <d v="2024-03-04T06:31:47"/>
    <x v="3"/>
    <x v="0"/>
  </r>
  <r>
    <s v="Design"/>
    <n v="613564"/>
    <s v=""/>
    <s v="READING- OAKLAND ROAD AT READING MEMORIAL HIGH SCHOOL AND COOLIDGE MIDDLE SCHOOL (SRTS)"/>
    <s v="4"/>
    <s v=""/>
    <s v=" "/>
    <x v="0"/>
    <x v="0"/>
    <s v="READING"/>
    <s v="Boston Region"/>
    <x v="8"/>
    <s v=""/>
    <s v="Design"/>
    <s v="PRCApprove"/>
    <d v="2026-12-26T00:00:00"/>
    <s v="2027"/>
    <n v="0"/>
    <d v="2027-05-25T00:00:00"/>
    <d v="2027-07-24T00:00:00"/>
    <d v="2028-05-23T00:00:00"/>
    <n v="364"/>
    <s v="100% STATE"/>
    <s v="NFA - Site Specific"/>
    <s v="NFA"/>
    <n v="0"/>
    <n v="0"/>
    <n v="0"/>
    <n v="19794.43"/>
    <n v="0"/>
    <n v="19794.43"/>
    <n v="0"/>
    <n v="0"/>
    <n v="0"/>
    <n v="0"/>
    <n v="0"/>
    <n v="0"/>
    <n v="19794.43"/>
    <n v="0"/>
    <n v="0"/>
    <n v="0"/>
    <n v="0"/>
    <s v="    "/>
    <s v="    "/>
    <s v="No"/>
    <s v="39"/>
    <s v="MassDOT"/>
    <s v="HWY"/>
    <n v="2"/>
    <s v="No"/>
    <s v="Highway | Safe Routes to School"/>
    <s v="2 | Modernization"/>
    <s v="T146"/>
    <d v="2024-03-04T06:31:47"/>
    <x v="1"/>
    <x v="1"/>
  </r>
  <r>
    <s v="Design"/>
    <n v="613564"/>
    <s v=""/>
    <s v="READING- OAKLAND ROAD AT READING MEMORIAL HIGH SCHOOL AND COOLIDGE MIDDLE SCHOOL (SRTS)"/>
    <s v="4"/>
    <s v=""/>
    <s v=" "/>
    <x v="0"/>
    <x v="0"/>
    <s v="READING"/>
    <s v="Boston Region"/>
    <x v="8"/>
    <s v=""/>
    <s v="Design"/>
    <s v="PRCApprove"/>
    <d v="2026-12-26T00:00:00"/>
    <s v="2027"/>
    <n v="0"/>
    <d v="2027-05-25T00:00:00"/>
    <d v="2027-07-24T00:00:00"/>
    <d v="2028-05-23T00:00:00"/>
    <n v="364"/>
    <s v="FEDERAL AID"/>
    <s v="FA - Trans. Alternative Prgm (TAP)"/>
    <s v="TAP"/>
    <n v="0.8"/>
    <n v="0"/>
    <n v="0"/>
    <n v="1917127.1040000001"/>
    <n v="0"/>
    <n v="1917127.1040000001"/>
    <n v="0"/>
    <n v="0"/>
    <n v="0"/>
    <n v="0"/>
    <n v="0"/>
    <n v="0"/>
    <n v="1917127.1040000001"/>
    <n v="0"/>
    <n v="0"/>
    <n v="0"/>
    <n v="0"/>
    <s v="    "/>
    <s v="    "/>
    <s v="No"/>
    <s v="39"/>
    <s v="MassDOT"/>
    <s v="HWY"/>
    <n v="2"/>
    <s v="No"/>
    <s v="Highway | Safe Routes to School"/>
    <s v="2 | Modernization"/>
    <s v="T146"/>
    <d v="2024-03-04T06:31:47"/>
    <x v="1"/>
    <x v="0"/>
  </r>
  <r>
    <s v="Design"/>
    <n v="613608"/>
    <s v=""/>
    <s v="BOSTON- SOMERVILLE- ELECTRICAL CABINET REPLACEMENTS ALONG I-90 AND I-93"/>
    <s v="6"/>
    <s v=""/>
    <s v=" "/>
    <x v="0"/>
    <x v="0"/>
    <s v="BOSTON - SOMERVILLE"/>
    <s v="Boston Region"/>
    <x v="29"/>
    <s v=""/>
    <s v="Design"/>
    <s v="PRCApprove"/>
    <d v="2025-01-25T00:00:00"/>
    <s v="2025"/>
    <n v="0"/>
    <d v="2025-06-24T00:00:00"/>
    <d v="2025-08-23T00:00:00"/>
    <d v="2027-06-23T00:00:00"/>
    <n v="729"/>
    <s v="TURNPIKE MHS"/>
    <s v="Other - CA/T Repair and Maint. (CARM) - Reimburse"/>
    <s v="MHS"/>
    <n v="0"/>
    <n v="0"/>
    <n v="0"/>
    <n v="4532024.5999999996"/>
    <n v="0"/>
    <n v="4532024.5999999996"/>
    <n v="0"/>
    <n v="0"/>
    <n v="0"/>
    <n v="0"/>
    <n v="2167490.0260999999"/>
    <n v="2364534.5739000002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1"/>
    <x v="1"/>
  </r>
  <r>
    <s v="Design"/>
    <n v="613610"/>
    <s v=""/>
    <s v="ROCHESTER- BRIDGE REPLACEMENT, R-07-009 (BVG), ST 105 (MARION ROAD) OVER DOGGETT BROOK"/>
    <s v="5"/>
    <s v=""/>
    <s v=" "/>
    <x v="0"/>
    <x v="0"/>
    <s v="ROCHESTER"/>
    <s v="Southeastern Mass"/>
    <x v="1"/>
    <s v="Bridge Repair &amp; Replacement"/>
    <s v="Design"/>
    <s v="PRCApprove"/>
    <d v="2026-02-07T00:00:00"/>
    <s v="2026"/>
    <n v="0"/>
    <d v="2026-07-07T00:00:00"/>
    <d v="2026-09-05T00:00:00"/>
    <d v="2028-06-26T00:00:00"/>
    <n v="720"/>
    <s v="100% STATE"/>
    <s v="NFA - Open Ended"/>
    <s v="NFA"/>
    <n v="0"/>
    <n v="0"/>
    <n v="0"/>
    <n v="4640000"/>
    <n v="0"/>
    <n v="4640000"/>
    <n v="0"/>
    <n v="0"/>
    <n v="0"/>
    <n v="0"/>
    <n v="0"/>
    <n v="2109090.9090999998"/>
    <n v="2530909.0909000002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4-03-04T06:31:47"/>
    <x v="2"/>
    <x v="1"/>
  </r>
  <r>
    <s v="Design"/>
    <n v="613612"/>
    <s v=""/>
    <s v="BOSTON- TUNNEL PRESERVATION, ROADWAY ACCESS COVER/MANHOLE REPLACEMENTS AT MHS TUNNELS"/>
    <s v="6"/>
    <s v="MHS"/>
    <s v=" "/>
    <x v="0"/>
    <x v="0"/>
    <s v="BOSTON"/>
    <s v="Boston Region"/>
    <x v="17"/>
    <s v="Other"/>
    <s v="Design"/>
    <s v="PRCApprove"/>
    <d v="2025-11-15T00:00:00"/>
    <s v="2026"/>
    <n v="0"/>
    <d v="2026-04-14T00:00:00"/>
    <d v="2026-06-13T00:00:00"/>
    <d v="2028-04-12T00:00:00"/>
    <n v="729"/>
    <s v="TURNPIKE MHS"/>
    <s v="Tolls - Metro. Hwy System (MHS) - Site Specific"/>
    <s v="NFA"/>
    <n v="0"/>
    <n v="0"/>
    <n v="0"/>
    <n v="3864000"/>
    <n v="0"/>
    <n v="3864000"/>
    <n v="0"/>
    <n v="0"/>
    <n v="0"/>
    <n v="0"/>
    <n v="168000"/>
    <n v="2016000"/>
    <n v="168000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13"/>
    <s v=""/>
    <s v="BOSTON- TUNNEL PRESERVATION, CEILING ACCESS HATCH REPLACEMENTS AT MHS TUNNELS"/>
    <s v="6"/>
    <s v="MHS"/>
    <s v=" "/>
    <x v="0"/>
    <x v="0"/>
    <s v="BOSTON"/>
    <s v="Boston Region"/>
    <x v="17"/>
    <s v="Other"/>
    <s v="Design"/>
    <s v="PRCApprove"/>
    <d v="2026-02-21T00:00:00"/>
    <s v="2026"/>
    <n v="0"/>
    <d v="2026-07-21T00:00:00"/>
    <d v="2026-09-19T00:00:00"/>
    <d v="2028-07-19T00:00:00"/>
    <n v="729"/>
    <s v="TURNPIKE MHS"/>
    <s v="Tolls - Metro. Hwy System (MHS) - Site Specific"/>
    <s v="NFA"/>
    <n v="0"/>
    <n v="0"/>
    <n v="0"/>
    <n v="3335000"/>
    <n v="0"/>
    <n v="3335000"/>
    <n v="0"/>
    <n v="0"/>
    <n v="0"/>
    <n v="0"/>
    <n v="0"/>
    <n v="1450000"/>
    <n v="1740000"/>
    <n v="14500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14"/>
    <s v=""/>
    <s v="BOSTON- TUNNEL PRESERVATION, MISCELLANEOUS ACCESS HATCH REPLACEMENTS AT MHS TUNNELS"/>
    <s v="6"/>
    <s v="MHS"/>
    <s v=" "/>
    <x v="0"/>
    <x v="0"/>
    <s v="BOSTON"/>
    <s v="Boston Region"/>
    <x v="17"/>
    <s v="Other"/>
    <s v="Design"/>
    <s v="PRCApprove"/>
    <d v="2026-04-18T00:00:00"/>
    <s v="2026"/>
    <n v="0"/>
    <d v="2026-09-15T00:00:00"/>
    <d v="2026-11-14T00:00:00"/>
    <d v="2028-09-13T00:00:00"/>
    <n v="729"/>
    <s v="TURNPIKE MHS"/>
    <s v="Tolls - Metro. Hwy System (MHS) - Site Specific"/>
    <s v="NFA"/>
    <n v="0"/>
    <n v="0"/>
    <n v="0"/>
    <n v="2668000"/>
    <n v="0"/>
    <n v="2668000"/>
    <n v="0"/>
    <n v="0"/>
    <n v="0"/>
    <n v="0"/>
    <n v="0"/>
    <n v="928000"/>
    <n v="1392000"/>
    <n v="34800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15"/>
    <s v=""/>
    <s v="BOSTON- TUNNEL PRESERVATION, FIREPROOFING REPAIRS AT MHS TUNNELS"/>
    <s v="6"/>
    <s v="MHS"/>
    <s v=" "/>
    <x v="0"/>
    <x v="0"/>
    <s v="BOSTON"/>
    <s v="Boston Region"/>
    <x v="17"/>
    <s v="Other"/>
    <s v="Design"/>
    <s v="PRCApprove"/>
    <d v="2024-12-14T00:00:00"/>
    <s v="2025"/>
    <n v="0"/>
    <d v="2025-05-13T00:00:00"/>
    <d v="2025-07-12T00:00:00"/>
    <d v="2027-05-12T00:00:00"/>
    <n v="729"/>
    <s v="TURNPIKE MHS"/>
    <s v="Tolls - Metro. Hwy System (MHS) - Site Specific"/>
    <s v="NFA"/>
    <n v="0"/>
    <n v="0"/>
    <n v="0"/>
    <n v="5961600"/>
    <n v="0"/>
    <n v="5961600"/>
    <n v="0"/>
    <n v="0"/>
    <n v="0"/>
    <n v="0"/>
    <n v="3110400"/>
    <n v="2851200"/>
    <n v="0"/>
    <n v="0"/>
    <n v="0"/>
    <n v="0"/>
    <n v="0"/>
    <s v="    "/>
    <s v="    "/>
    <s v="No"/>
    <s v=""/>
    <s v="MassDOT"/>
    <s v="HWY"/>
    <n v="1"/>
    <s v="No"/>
    <s v="Highway | Tunnels"/>
    <s v="1 | Reliability"/>
    <s v="T100"/>
    <d v="2024-03-04T06:31:47"/>
    <x v="1"/>
    <x v="1"/>
  </r>
  <r>
    <s v="Design"/>
    <n v="613616"/>
    <s v=""/>
    <s v="BOSTON- TUNNEL PRESERVATION, FIRE STANDPIPE REPAIRS AT MHS TUNNELS "/>
    <s v="6"/>
    <s v="MHS"/>
    <s v=" "/>
    <x v="0"/>
    <x v="0"/>
    <s v="BOSTON"/>
    <s v="Boston Region"/>
    <x v="17"/>
    <s v="Other"/>
    <s v="Design"/>
    <s v="PRCApprove"/>
    <d v="2025-02-22T00:00:00"/>
    <s v="2025"/>
    <n v="0"/>
    <d v="2025-07-22T00:00:00"/>
    <d v="2025-09-20T00:00:00"/>
    <d v="2027-07-21T00:00:00"/>
    <n v="729"/>
    <s v="TURNPIKE MHS"/>
    <s v="Tolls - Metro. Hwy System (MHS) - Site Specific"/>
    <s v="NFA"/>
    <n v="0"/>
    <n v="0"/>
    <n v="0"/>
    <n v="6440000"/>
    <n v="0"/>
    <n v="6440000"/>
    <n v="0"/>
    <n v="0"/>
    <n v="0"/>
    <n v="0"/>
    <n v="2800000"/>
    <n v="3360000"/>
    <n v="28000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17"/>
    <s v=""/>
    <s v="BOSTON- TUNNEL PRESERVATION, INSTALLATION OF FLOOR DRAINS IN MHS TUNNELS"/>
    <s v="6"/>
    <s v="MHS"/>
    <s v=" "/>
    <x v="0"/>
    <x v="0"/>
    <s v="BOSTON"/>
    <s v="Boston Region"/>
    <x v="17"/>
    <s v="Other"/>
    <s v="Design"/>
    <s v="PRCApprove"/>
    <d v="2026-05-16T00:00:00"/>
    <s v="2026"/>
    <n v="0"/>
    <d v="2026-10-13T00:00:00"/>
    <d v="2026-12-12T00:00:00"/>
    <d v="2028-10-11T00:00:00"/>
    <n v="729"/>
    <s v="TURNPIKE MHS"/>
    <s v="Tolls - Metro. Hwy System (MHS) - Site Specific"/>
    <s v="NFA"/>
    <n v="0"/>
    <n v="0"/>
    <n v="0"/>
    <n v="2668000"/>
    <n v="0"/>
    <n v="2668000"/>
    <n v="0"/>
    <n v="0"/>
    <n v="0"/>
    <n v="0"/>
    <n v="0"/>
    <n v="812000"/>
    <n v="1392000"/>
    <n v="46400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18"/>
    <s v=""/>
    <s v="BOSTON- TUNNEL PRESERVATION, TUNNEL DRAINAGE CLEANING/RESTORATION AT MHS TUNNELS"/>
    <s v="6"/>
    <s v=""/>
    <s v=" "/>
    <x v="0"/>
    <x v="0"/>
    <s v="BOSTON"/>
    <s v="Boston Region"/>
    <x v="17"/>
    <s v="Other"/>
    <s v="Design"/>
    <s v="PRCApprove"/>
    <d v="2026-06-20T00:00:00"/>
    <s v="2026"/>
    <n v="0"/>
    <d v="2026-11-17T00:00:00"/>
    <d v="2027-01-16T00:00:00"/>
    <d v="2028-11-15T00:00:00"/>
    <n v="729"/>
    <s v="TURNPIKE MHS"/>
    <s v="Tolls - Metro. Hwy System (MHS) - Site Specific"/>
    <s v="NFA"/>
    <n v="0"/>
    <n v="0"/>
    <n v="0"/>
    <n v="2668000"/>
    <n v="0"/>
    <n v="2668000"/>
    <n v="0"/>
    <n v="0"/>
    <n v="0"/>
    <n v="0"/>
    <n v="0"/>
    <n v="696000"/>
    <n v="1392000"/>
    <n v="58000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19"/>
    <s v=""/>
    <s v="BOSTON- TUNNEL PRESERVATION, HYDROCARBON DETECTOR REPLACEMENTS AT MHS TUNNELS"/>
    <s v="6"/>
    <s v="MHS"/>
    <s v=" "/>
    <x v="0"/>
    <x v="0"/>
    <s v="BOSTON"/>
    <s v="Boston Region"/>
    <x v="17"/>
    <s v="Other"/>
    <s v="Design"/>
    <s v="PRCApprove"/>
    <d v="2025-12-20T00:00:00"/>
    <s v="2026"/>
    <n v="0"/>
    <d v="2026-05-19T00:00:00"/>
    <d v="2026-07-18T00:00:00"/>
    <d v="2028-05-17T00:00:00"/>
    <n v="729"/>
    <s v="TURNPIKE MHS"/>
    <s v="Tolls - Metro. Hwy System (MHS) - Site Specific"/>
    <s v="NFA"/>
    <n v="0"/>
    <n v="0"/>
    <n v="0"/>
    <n v="2576000"/>
    <n v="0"/>
    <n v="2576000"/>
    <n v="0"/>
    <n v="0"/>
    <n v="0"/>
    <n v="0"/>
    <n v="0"/>
    <n v="1344000"/>
    <n v="123200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0"/>
    <s v=""/>
    <s v="BOSTON- TUNNEL PRESERVATION, REPLACEMENT OF SIDEWALL DUCT ACCESS DOORS AT MHS TUNNELS "/>
    <s v="6"/>
    <s v="MHS"/>
    <s v=" "/>
    <x v="0"/>
    <x v="0"/>
    <s v="BOSTON"/>
    <s v="Boston Region"/>
    <x v="17"/>
    <s v="Other"/>
    <s v="Design"/>
    <s v="PRCApprove"/>
    <d v="2026-11-21T00:00:00"/>
    <s v="2027"/>
    <n v="0"/>
    <d v="2027-04-20T00:00:00"/>
    <d v="2027-06-19T00:00:00"/>
    <d v="2029-04-18T00:00:00"/>
    <n v="729"/>
    <s v="TURNPIKE MHS"/>
    <s v="Tolls - Metro. Hwy System (MHS) - Site Specific"/>
    <s v="NFA"/>
    <n v="0"/>
    <n v="0"/>
    <n v="0"/>
    <n v="2668000"/>
    <n v="0"/>
    <n v="2668000"/>
    <n v="0"/>
    <n v="0"/>
    <n v="0"/>
    <n v="0"/>
    <n v="0"/>
    <n v="116000"/>
    <n v="1392000"/>
    <n v="116000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1"/>
    <s v=""/>
    <s v="BOSTON- TUNNEL PRESERVATION, REPLACEMENT OF PLENUM AND ACCESS DUCT LIGHTING AT MHS TUNNELS "/>
    <s v="6"/>
    <s v="MHS"/>
    <s v=" "/>
    <x v="0"/>
    <x v="0"/>
    <s v="BOSTON"/>
    <s v="Boston Region"/>
    <x v="17"/>
    <s v="Other"/>
    <s v="Design"/>
    <s v="PRCApprove"/>
    <d v="2025-03-29T00:00:00"/>
    <s v="2025"/>
    <n v="0"/>
    <d v="2025-08-26T00:00:00"/>
    <d v="2025-10-25T00:00:00"/>
    <d v="2027-08-25T00:00:00"/>
    <n v="729"/>
    <s v="TURNPIKE MHS"/>
    <s v="Tolls - Metro. Hwy System (MHS) - Site Specific"/>
    <s v="NFA"/>
    <n v="0"/>
    <n v="0"/>
    <n v="0"/>
    <n v="12880000"/>
    <n v="0"/>
    <n v="12880000"/>
    <n v="0"/>
    <n v="0"/>
    <n v="0"/>
    <n v="0"/>
    <n v="5040000"/>
    <n v="6720000"/>
    <n v="112000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2"/>
    <s v=""/>
    <s v="BOSTON- TUNNEL PRESERVATION, PLENUM AND DUCT CLEANING AT MHS TUNNELS "/>
    <s v="6"/>
    <s v="MHS"/>
    <s v=" "/>
    <x v="0"/>
    <x v="0"/>
    <s v="BOSTON"/>
    <s v="Boston Region"/>
    <x v="17"/>
    <s v="Other"/>
    <s v="Design"/>
    <s v="PRCApprove"/>
    <d v="2026-09-19T00:00:00"/>
    <s v="2026"/>
    <n v="0"/>
    <d v="2027-02-16T00:00:00"/>
    <d v="2027-04-17T00:00:00"/>
    <d v="2029-02-14T00:00:00"/>
    <n v="729"/>
    <s v="TURNPIKE MHS"/>
    <s v="Tolls - Metro. Hwy System (MHS) - Site Specific"/>
    <s v="NFA"/>
    <n v="0"/>
    <n v="0"/>
    <n v="0"/>
    <n v="1334000"/>
    <n v="0"/>
    <n v="1334000"/>
    <n v="0"/>
    <n v="0"/>
    <n v="0"/>
    <n v="0"/>
    <n v="0"/>
    <n v="174000"/>
    <n v="696000"/>
    <n v="46400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3"/>
    <s v=""/>
    <s v="BOSTON- TUNNEL PRESERVATION, INSTALLATION AND REPLACEMENT OF SUMP PUMPS AT MHS TUNNELS"/>
    <s v="6"/>
    <s v="MHS"/>
    <s v=" "/>
    <x v="0"/>
    <x v="0"/>
    <s v="BOSTON"/>
    <s v="Boston Region"/>
    <x v="17"/>
    <s v="Other"/>
    <s v="Design"/>
    <s v="PRCApprove"/>
    <d v="2025-09-06T00:00:00"/>
    <s v="2025"/>
    <n v="0"/>
    <d v="2026-02-03T00:00:00"/>
    <d v="2026-04-04T00:00:00"/>
    <d v="2028-02-02T00:00:00"/>
    <n v="729"/>
    <s v="TURNPIKE MHS"/>
    <s v="Tolls - Metro. Hwy System (MHS) - Site Specific"/>
    <s v="NFA"/>
    <n v="0"/>
    <n v="0"/>
    <n v="0"/>
    <n v="3864000"/>
    <n v="0"/>
    <n v="3864000"/>
    <n v="0"/>
    <n v="0"/>
    <n v="0"/>
    <n v="0"/>
    <n v="504000"/>
    <n v="2016000"/>
    <n v="134400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4"/>
    <s v=""/>
    <s v="BOSTON- TUNNEL PRESERVATION, VENT BUILDING INTERIOR CONCRETE REPAIR WORK AT MHS TUNNELS"/>
    <s v="6"/>
    <s v="MHS"/>
    <s v=" "/>
    <x v="0"/>
    <x v="0"/>
    <s v="BOSTON"/>
    <s v="Boston Region"/>
    <x v="17"/>
    <s v="Other"/>
    <s v="Design"/>
    <s v="PRCApprove"/>
    <d v="2027-01-23T00:00:00"/>
    <s v="2027"/>
    <n v="0"/>
    <d v="2027-06-22T00:00:00"/>
    <d v="2027-08-21T00:00:00"/>
    <d v="2029-06-20T00:00:00"/>
    <n v="729"/>
    <s v="TURNPIKE MHS"/>
    <s v="Tolls - Metro. Hwy System (MHS) - Site Specific"/>
    <s v="NFA"/>
    <n v="0"/>
    <n v="0"/>
    <n v="0"/>
    <n v="6670000"/>
    <n v="0"/>
    <n v="6670000"/>
    <n v="0"/>
    <n v="0"/>
    <n v="0"/>
    <n v="0"/>
    <n v="0"/>
    <n v="0"/>
    <n v="3190000"/>
    <n v="348000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5"/>
    <s v=""/>
    <s v="BOSTON- TUNNEL PRESERVATION, REPLACEMENT OF TUNNEL CROSS-PASSAGES, UTILITY ROOMS, AND MISCELLANEOUS DOORS AT MHS TUNNELS"/>
    <s v="6"/>
    <s v="MHS"/>
    <s v=" "/>
    <x v="0"/>
    <x v="0"/>
    <s v="BOSTON"/>
    <s v="Boston Region"/>
    <x v="17"/>
    <s v="Other"/>
    <s v="Design"/>
    <s v="PRCApprove"/>
    <d v="2027-09-25T00:00:00"/>
    <s v="2027"/>
    <n v="0"/>
    <d v="2028-02-22T00:00:00"/>
    <d v="2028-04-22T00:00:00"/>
    <d v="2030-02-20T00:00:00"/>
    <n v="729"/>
    <s v="TURNPIKE MHS"/>
    <s v="Tolls - Metro. Hwy System (MHS) - Site Specific"/>
    <s v="NFA"/>
    <n v="0"/>
    <n v="0"/>
    <n v="0"/>
    <n v="4140000"/>
    <n v="0"/>
    <n v="2700000"/>
    <n v="0"/>
    <n v="0"/>
    <n v="0"/>
    <n v="0"/>
    <n v="0"/>
    <n v="0"/>
    <n v="540000"/>
    <n v="2160000"/>
    <n v="144000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6"/>
    <s v=""/>
    <s v="BOSTON- TUNNEL SAFETY IMPROVEMENTS, EMERGENCY EXIT SIGNAGE AND EGRESS ROUTE UPDATES AT MHS TUNNELS "/>
    <s v="6"/>
    <s v="MHS"/>
    <s v=" "/>
    <x v="0"/>
    <x v="0"/>
    <s v="BOSTON"/>
    <s v="Boston Region"/>
    <x v="17"/>
    <s v="Other"/>
    <s v="Design"/>
    <s v="PRCApprove"/>
    <d v="2024-09-21T00:00:00"/>
    <s v="2024"/>
    <n v="0"/>
    <d v="2025-02-18T00:00:00"/>
    <d v="2025-04-19T00:00:00"/>
    <d v="2027-02-17T00:00:00"/>
    <n v="729"/>
    <s v="TURNPIKE MHS"/>
    <s v="Tolls - Metro. Hwy System (MHS) - Site Specific"/>
    <s v="NFA"/>
    <n v="0"/>
    <n v="0"/>
    <n v="0"/>
    <n v="2484000"/>
    <n v="0"/>
    <n v="2484000"/>
    <n v="0"/>
    <n v="0"/>
    <n v="0"/>
    <n v="324000"/>
    <n v="1296000"/>
    <n v="864000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7"/>
    <s v=""/>
    <s v="BOSTON- TUNNEL PRESERVATION, OVERHEAD CONCRETE REPAIRS AT MHS TUNNELS"/>
    <s v="6"/>
    <s v="MHS"/>
    <s v=" "/>
    <x v="0"/>
    <x v="0"/>
    <s v="BOSTON"/>
    <s v="Boston Region"/>
    <x v="17"/>
    <s v="Other"/>
    <s v="Design"/>
    <s v="PRCApprove"/>
    <d v="2024-11-30T00:00:00"/>
    <s v="2025"/>
    <n v="0"/>
    <d v="2025-04-29T00:00:00"/>
    <d v="2025-06-28T00:00:00"/>
    <d v="2027-04-28T00:00:00"/>
    <n v="729"/>
    <s v="TURNPIKE MHS"/>
    <s v="Tolls - Metro. Hwy System (MHS) - Site Specific"/>
    <s v="NFA"/>
    <n v="0"/>
    <n v="0"/>
    <n v="0"/>
    <n v="4968000"/>
    <n v="0"/>
    <n v="4968000"/>
    <n v="0"/>
    <n v="0"/>
    <n v="0"/>
    <n v="216000"/>
    <n v="2592000"/>
    <n v="2160000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8"/>
    <s v=""/>
    <s v="BOSTON- TUNNEL PRESERVATION, ROADWAY INLET REPLACEMENTS AT MHS TUNNELS"/>
    <s v="6"/>
    <s v="MHS"/>
    <s v=" "/>
    <x v="0"/>
    <x v="0"/>
    <s v="BOSTON"/>
    <s v="Boston Region"/>
    <x v="17"/>
    <s v="Other"/>
    <s v="Design"/>
    <s v="PRCApprove"/>
    <d v="2026-03-21T00:00:00"/>
    <s v="2026"/>
    <n v="0"/>
    <d v="2026-08-18T00:00:00"/>
    <d v="2026-10-17T00:00:00"/>
    <d v="2028-08-16T00:00:00"/>
    <n v="729"/>
    <s v="TURNPIKE MHS"/>
    <s v="Tolls - Metro. Hwy System (MHS) - Site Specific"/>
    <s v="NFA"/>
    <n v="0"/>
    <n v="0"/>
    <n v="0"/>
    <n v="2934800"/>
    <n v="0"/>
    <n v="2934800"/>
    <n v="0"/>
    <n v="0"/>
    <n v="0"/>
    <n v="0"/>
    <n v="0"/>
    <n v="1148400"/>
    <n v="1531200"/>
    <n v="25520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29"/>
    <s v=""/>
    <s v="BOSTON- TUNNEL PRESERVATION, TUNNEL LEAK SEALING/FIREPROOFING AND MISCELLANEOUS REPAIRS AT MHS TUNNELS "/>
    <s v="6"/>
    <s v="MHS"/>
    <s v=" "/>
    <x v="0"/>
    <x v="0"/>
    <s v="BOSTON"/>
    <s v="Boston Region"/>
    <x v="17"/>
    <s v="Other"/>
    <s v="Design"/>
    <s v="PRCApprove"/>
    <d v="2027-03-27T00:00:00"/>
    <s v="2027"/>
    <n v="0"/>
    <d v="2027-08-24T00:00:00"/>
    <d v="2027-10-23T00:00:00"/>
    <d v="2029-08-22T00:00:00"/>
    <n v="729"/>
    <s v="TURNPIKE MHS"/>
    <s v="Tolls - Metro. Hwy System (MHS) - Site Specific"/>
    <s v="NFA"/>
    <n v="0"/>
    <n v="0"/>
    <n v="0"/>
    <n v="20700000"/>
    <n v="0"/>
    <n v="18900000"/>
    <n v="0"/>
    <n v="0"/>
    <n v="0"/>
    <n v="0"/>
    <n v="0"/>
    <n v="0"/>
    <n v="8100000"/>
    <n v="10800000"/>
    <n v="180000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30"/>
    <s v=""/>
    <s v="BOSTON- SCHEDULED AND EMERGENCY FABRICATION,  INSTALLATION, AND REPLACEMENT OF GUIDE SIGNS IN MHS TUNNEL SYSTEM"/>
    <s v="6"/>
    <s v="MHS"/>
    <s v=" "/>
    <x v="0"/>
    <x v="0"/>
    <s v="BOSTON"/>
    <s v="Boston Region"/>
    <x v="17"/>
    <s v="Other"/>
    <s v="Design"/>
    <s v="PRCApprove"/>
    <d v="2026-10-24T00:00:00"/>
    <s v="2027"/>
    <n v="0"/>
    <d v="2027-03-23T00:00:00"/>
    <d v="2027-05-22T00:00:00"/>
    <d v="2029-03-21T00:00:00"/>
    <n v="729"/>
    <s v="TURNPIKE MHS"/>
    <s v="Tolls - Metro. Hwy System (MHS) - Site Specific"/>
    <s v="NFA"/>
    <n v="0"/>
    <n v="0"/>
    <n v="0"/>
    <n v="667000"/>
    <n v="0"/>
    <n v="667000"/>
    <n v="0"/>
    <n v="0"/>
    <n v="0"/>
    <n v="0"/>
    <n v="0"/>
    <n v="58000"/>
    <n v="348000"/>
    <n v="26100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31"/>
    <s v=""/>
    <s v="BOSTON- TUNNEL PRESERVATION, JET FAN REPLACEMENT/REHABILITATION FOR VENTILATION IN MHS TUNNELS"/>
    <s v="6"/>
    <s v="MHS"/>
    <s v=" "/>
    <x v="0"/>
    <x v="0"/>
    <s v="BOSTON"/>
    <s v="Boston Region"/>
    <x v="17"/>
    <s v="Other"/>
    <s v="Design"/>
    <s v="PRCApprove"/>
    <d v="2027-06-19T00:00:00"/>
    <s v="2027"/>
    <n v="0"/>
    <d v="2027-11-16T00:00:00"/>
    <d v="2028-01-15T00:00:00"/>
    <d v="2029-11-14T00:00:00"/>
    <n v="729"/>
    <s v="TURNPIKE MHS"/>
    <s v="Tolls - Metro. Hwy System (MHS) - Site Specific"/>
    <s v="NFA"/>
    <n v="0"/>
    <n v="0"/>
    <n v="0"/>
    <n v="27600000"/>
    <n v="0"/>
    <n v="21600000"/>
    <n v="0"/>
    <n v="0"/>
    <n v="0"/>
    <n v="0"/>
    <n v="0"/>
    <n v="0"/>
    <n v="7200000"/>
    <n v="14400000"/>
    <n v="600000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32"/>
    <s v=""/>
    <s v="BOSTON- TUNNEL PRESERVATION, CENTRIFUGAL FAN REFURBISHMENT IN MHS TUNNELS"/>
    <s v="6"/>
    <s v="MHS"/>
    <s v=" "/>
    <x v="0"/>
    <x v="0"/>
    <s v="BOSTON"/>
    <s v="Boston Region"/>
    <x v="17"/>
    <s v="Other"/>
    <s v="Design"/>
    <s v="PRCApprove"/>
    <d v="2028-04-22T00:00:00"/>
    <s v="2028"/>
    <n v="0"/>
    <d v="2028-09-19T00:00:00"/>
    <d v="2028-11-18T00:00:00"/>
    <d v="2030-09-18T00:00:00"/>
    <n v="729"/>
    <s v="TURNPIKE MHS"/>
    <s v="Tolls - Metro. Hwy System (MHS) - Site Specific"/>
    <s v="NFA"/>
    <n v="0"/>
    <n v="0"/>
    <n v="0"/>
    <n v="213900000"/>
    <n v="0"/>
    <n v="74400000"/>
    <n v="0"/>
    <n v="0"/>
    <n v="0"/>
    <n v="0"/>
    <n v="0"/>
    <n v="0"/>
    <n v="0"/>
    <n v="74400000"/>
    <n v="13950000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33"/>
    <s v=""/>
    <s v="BOSTON- TUNNEL SAFETY IMPROVEMENTS, EMERGENCY WAYFINDING LIGHTING IN MHS TUNNELS"/>
    <s v="6"/>
    <s v="MHS"/>
    <s v=" "/>
    <x v="0"/>
    <x v="0"/>
    <s v="BOSTON"/>
    <s v="Boston Region"/>
    <x v="17"/>
    <s v="Other"/>
    <s v="Design"/>
    <s v="PRCApprove"/>
    <d v="2027-12-18T00:00:00"/>
    <s v="2028"/>
    <n v="0"/>
    <d v="2028-05-16T00:00:00"/>
    <d v="2028-07-15T00:00:00"/>
    <d v="2030-05-15T00:00:00"/>
    <n v="729"/>
    <s v="TURNPIKE MHS"/>
    <s v="Tolls - Metro. Hwy System (MHS) - Site Specific"/>
    <s v="NFA"/>
    <n v="0"/>
    <n v="0"/>
    <n v="0"/>
    <n v="8004000"/>
    <n v="0"/>
    <n v="4176000"/>
    <n v="0"/>
    <n v="0"/>
    <n v="0"/>
    <n v="0"/>
    <n v="0"/>
    <n v="0"/>
    <n v="0"/>
    <n v="4176000"/>
    <n v="382800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34"/>
    <s v=""/>
    <s v="BOSTON- EXHAUST STACK REHABILITATION AT SUMNER TUNNEL VENT BUILDINGS"/>
    <s v="6"/>
    <s v="MHS"/>
    <s v=" "/>
    <x v="0"/>
    <x v="0"/>
    <s v="BOSTON"/>
    <s v="Boston Region"/>
    <x v="17"/>
    <s v="Other"/>
    <s v="Design"/>
    <s v="PRCApprove"/>
    <d v="2025-06-14T00:00:00"/>
    <s v="2025"/>
    <n v="0"/>
    <d v="2025-11-11T00:00:00"/>
    <d v="2026-01-10T00:00:00"/>
    <d v="2027-11-10T00:00:00"/>
    <n v="729"/>
    <s v="TURNPIKE MHS"/>
    <s v="Tolls - Metro. Hwy System (MHS) - Site Specific"/>
    <s v="NFA"/>
    <n v="0"/>
    <n v="0"/>
    <n v="0"/>
    <n v="19320000"/>
    <n v="0"/>
    <n v="19320000"/>
    <n v="0"/>
    <n v="0"/>
    <n v="0"/>
    <n v="0"/>
    <n v="5040000"/>
    <n v="10080000"/>
    <n v="420000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35"/>
    <s v=""/>
    <s v="SOMERVILLE- TUNNEL PRESERVATION, LIGHTING REPLACEMENT IN SOMERVILLE TUNNEL (STATE ROUTE 28 NB/FELLSWAY)"/>
    <s v="4"/>
    <s v=""/>
    <s v=" "/>
    <x v="0"/>
    <x v="0"/>
    <s v="SOMERVILLE"/>
    <s v="Boston Region"/>
    <x v="17"/>
    <s v="Other"/>
    <s v="Design"/>
    <s v="PRCApprove"/>
    <d v="2024-10-05T00:00:00"/>
    <s v="2025"/>
    <n v="0"/>
    <d v="2025-03-04T00:00:00"/>
    <d v="2025-05-03T00:00:00"/>
    <d v="2027-03-03T00:00:00"/>
    <n v="729"/>
    <s v="FEDERAL AID"/>
    <s v="FA - Ntl. Hwy Perform. Prgm (NHPP) - NHS"/>
    <s v="NHPP"/>
    <n v="0.8"/>
    <n v="0"/>
    <n v="0"/>
    <n v="3415500"/>
    <n v="0"/>
    <n v="3415500"/>
    <n v="0"/>
    <n v="0"/>
    <n v="0"/>
    <n v="297000"/>
    <n v="1782000"/>
    <n v="1336500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0"/>
  </r>
  <r>
    <s v="Design"/>
    <n v="613637"/>
    <s v=""/>
    <s v="BOSTON- TUNNEL PRESERVATION, WALL PANEL ANCHORAGE REPAIRS AT MHS TUNNELS"/>
    <s v="6"/>
    <s v="MHS"/>
    <s v=" "/>
    <x v="0"/>
    <x v="0"/>
    <s v="BOSTON"/>
    <s v="Boston Region"/>
    <x v="17"/>
    <s v="Other"/>
    <s v="Design"/>
    <s v="PRCApprove"/>
    <d v="2025-09-20T00:00:00"/>
    <s v="2025"/>
    <n v="0"/>
    <d v="2026-02-17T00:00:00"/>
    <d v="2026-04-18T00:00:00"/>
    <d v="2028-02-16T00:00:00"/>
    <n v="729"/>
    <s v="TURNPIKE MHS"/>
    <s v="Tolls - Metro. Hwy System (MHS) - Site Specific"/>
    <s v="NFA"/>
    <n v="0"/>
    <n v="0"/>
    <n v="0"/>
    <n v="1288000"/>
    <n v="0"/>
    <n v="1288000"/>
    <n v="0"/>
    <n v="0"/>
    <n v="0"/>
    <n v="0"/>
    <n v="168000"/>
    <n v="672000"/>
    <n v="44800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4-03-04T06:31:47"/>
    <x v="1"/>
    <x v="1"/>
  </r>
  <r>
    <s v="Design"/>
    <n v="613662"/>
    <s v=""/>
    <s v="DISTRICT 6- BICYCLE AND PEDESTRIAN IMPROVEMENTS AT MULTIPLE LOCATIONS"/>
    <s v="6"/>
    <s v=""/>
    <s v=" "/>
    <x v="0"/>
    <x v="0"/>
    <s v="DISTRICT6"/>
    <s v="[District 6]"/>
    <x v="28"/>
    <s v=""/>
    <s v="Design"/>
    <s v="PRCApprove"/>
    <d v="2024-06-01T00:00:00"/>
    <s v="2024"/>
    <n v="0"/>
    <d v="2024-10-29T00:00:00"/>
    <d v="2024-12-28T00:00:00"/>
    <d v="2026-05-29T00:00:00"/>
    <n v="577"/>
    <s v="100% STATE"/>
    <s v="NFA - Multi-Modal Transportation Implementation"/>
    <s v="NFA"/>
    <n v="0"/>
    <n v="0"/>
    <n v="0"/>
    <n v="1490400"/>
    <n v="0"/>
    <n v="1490400"/>
    <n v="0"/>
    <n v="0"/>
    <n v="0"/>
    <n v="579600"/>
    <n v="910800"/>
    <n v="0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13663"/>
    <s v=""/>
    <s v="DISTRICT 5- BICYCLE AND PEDESTRIAN IMPROVEMENTS AT MULTIPLE LOCATIONS"/>
    <s v="5"/>
    <s v=""/>
    <s v=" "/>
    <x v="0"/>
    <x v="0"/>
    <s v="DISTRICT5"/>
    <s v="[District 5]"/>
    <x v="28"/>
    <s v=""/>
    <s v="Design"/>
    <s v="PRCApprove"/>
    <d v="2025-05-03T00:00:00"/>
    <s v="2025"/>
    <n v="0"/>
    <d v="2025-09-30T00:00:00"/>
    <d v="2025-11-29T00:00:00"/>
    <d v="2027-04-30T00:00:00"/>
    <n v="577"/>
    <s v="100% STATE"/>
    <s v="NFA - Multi-Modal Transportation Implementation"/>
    <s v="NFA"/>
    <n v="0"/>
    <n v="0"/>
    <n v="0"/>
    <n v="1545600"/>
    <n v="0"/>
    <n v="1545600"/>
    <n v="0"/>
    <n v="0"/>
    <n v="0"/>
    <n v="0"/>
    <n v="686933.33330000006"/>
    <n v="858666.66669999994"/>
    <n v="0"/>
    <n v="0"/>
    <n v="0"/>
    <n v="0"/>
    <n v="0"/>
    <s v="    "/>
    <s v="    "/>
    <s v="Yes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13664"/>
    <s v=""/>
    <s v="DISTRICT 3- BICYCLE AND PEDESTRIAN IMPROVEMENTS AT MULTIPLE LOCATIONS"/>
    <s v="3"/>
    <s v=""/>
    <s v=" "/>
    <x v="0"/>
    <x v="0"/>
    <s v="DISTRICT3"/>
    <s v="[District 3]"/>
    <x v="28"/>
    <s v=""/>
    <s v="Design"/>
    <s v="PRCApprove"/>
    <d v="2025-05-03T00:00:00"/>
    <s v="2025"/>
    <n v="0"/>
    <d v="2025-09-30T00:00:00"/>
    <d v="2025-11-29T00:00:00"/>
    <d v="2027-04-30T00:00:00"/>
    <n v="577"/>
    <s v="100% STATE"/>
    <s v="NFA - Multi-Modal Transportation Implementation"/>
    <s v="NFA"/>
    <n v="0"/>
    <n v="0"/>
    <n v="0"/>
    <n v="1545600"/>
    <n v="0"/>
    <n v="1545600"/>
    <n v="0"/>
    <n v="0"/>
    <n v="0"/>
    <n v="0"/>
    <n v="686933.33330000006"/>
    <n v="858666.66669999994"/>
    <n v="0"/>
    <n v="0"/>
    <n v="0"/>
    <n v="0"/>
    <n v="0"/>
    <s v="    "/>
    <s v="    "/>
    <s v="No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13665"/>
    <s v=""/>
    <s v="DISTRICT 2- BICYCLE AND PEDESTRIAN IMPROVEMENTS AT MULTIPLE LOCATIONS"/>
    <s v="2"/>
    <s v=""/>
    <s v=" "/>
    <x v="0"/>
    <x v="0"/>
    <s v="DISTRICT2"/>
    <s v="[District 2]"/>
    <x v="28"/>
    <s v=""/>
    <s v="Design"/>
    <s v="PRCApprove"/>
    <d v="2025-05-03T00:00:00"/>
    <s v="2025"/>
    <n v="0"/>
    <d v="2025-09-30T00:00:00"/>
    <d v="2025-11-29T00:00:00"/>
    <d v="2027-04-30T00:00:00"/>
    <n v="577"/>
    <s v="100% STATE"/>
    <s v="NFA - Multi-Modal Transportation Implementation"/>
    <s v="NFA"/>
    <n v="0"/>
    <n v="0"/>
    <n v="0"/>
    <n v="1545600"/>
    <n v="0"/>
    <n v="1545600"/>
    <n v="0"/>
    <n v="0"/>
    <n v="0"/>
    <n v="0"/>
    <n v="686933.33330000006"/>
    <n v="858666.66669999994"/>
    <n v="0"/>
    <n v="0"/>
    <n v="0"/>
    <n v="0"/>
    <n v="0"/>
    <s v="    "/>
    <s v="    "/>
    <s v="No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13666"/>
    <s v=""/>
    <s v="DISTRICT 4- BICYCLE AND PEDESTRIAN IMPROVEMENTS AT MULTIPLE LOCATIONS"/>
    <s v="4"/>
    <s v=""/>
    <s v=" "/>
    <x v="0"/>
    <x v="0"/>
    <s v="DISTRICT4"/>
    <s v="[District 4]"/>
    <x v="28"/>
    <s v=""/>
    <s v="Design"/>
    <s v="PRCApprove"/>
    <d v="2024-06-01T00:00:00"/>
    <s v="2024"/>
    <n v="0"/>
    <d v="2024-10-29T00:00:00"/>
    <d v="2024-12-28T00:00:00"/>
    <d v="2026-05-29T00:00:00"/>
    <n v="577"/>
    <s v="100% STATE"/>
    <s v="NFA - Multi-Modal Transportation Implementation"/>
    <s v="NFA"/>
    <n v="0"/>
    <n v="0"/>
    <n v="0"/>
    <n v="1490400"/>
    <n v="0"/>
    <n v="1490400"/>
    <n v="0"/>
    <n v="0"/>
    <n v="0"/>
    <n v="579600"/>
    <n v="910800"/>
    <n v="0"/>
    <n v="0"/>
    <n v="0"/>
    <n v="0"/>
    <n v="0"/>
    <n v="0"/>
    <s v="    "/>
    <s v="    "/>
    <s v="No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13667"/>
    <s v=""/>
    <s v="DISTRICT 1- BICYCLE AND PEDESTRIAN IMPROVEMENTS AT MULTIPLE LOCATIONS"/>
    <s v="1"/>
    <s v=""/>
    <s v=" "/>
    <x v="0"/>
    <x v="0"/>
    <s v="DISTRICT1"/>
    <s v="[District 1]"/>
    <x v="28"/>
    <s v=""/>
    <s v="Design"/>
    <s v="PRCApprove"/>
    <d v="2025-05-03T00:00:00"/>
    <s v="2025"/>
    <n v="0"/>
    <d v="2025-09-30T00:00:00"/>
    <d v="2025-11-29T00:00:00"/>
    <d v="2027-04-30T00:00:00"/>
    <n v="577"/>
    <s v="100% STATE"/>
    <s v="NFA - Multi-Modal Transportation Implementation"/>
    <s v="NFA"/>
    <n v="0"/>
    <n v="0"/>
    <n v="0"/>
    <n v="1545600"/>
    <n v="0"/>
    <n v="1545600"/>
    <n v="0"/>
    <n v="0"/>
    <n v="0"/>
    <n v="0"/>
    <n v="686933.33330000006"/>
    <n v="858666.66669999994"/>
    <n v="0"/>
    <n v="0"/>
    <n v="0"/>
    <n v="0"/>
    <n v="0"/>
    <s v="    "/>
    <s v="    "/>
    <s v="No"/>
    <s v=""/>
    <s v="MassDOT"/>
    <s v="HWY"/>
    <n v="1"/>
    <s v="No"/>
    <s v="Highway | ADA Retrofits"/>
    <s v="2 | Modernization"/>
    <s v="T058"/>
    <d v="2024-03-04T06:31:47"/>
    <x v="0"/>
    <x v="1"/>
  </r>
  <r>
    <s v="Design"/>
    <n v="613676"/>
    <s v=""/>
    <s v="DISTRICT 6- GENERATOR MAINTENANCE AND TESTING AT VARIOUS LOCATIONS"/>
    <s v="6"/>
    <s v="NFA MT"/>
    <s v=" "/>
    <x v="1"/>
    <x v="0"/>
    <s v="DISTRICT6"/>
    <s v="[District 6]"/>
    <x v="29"/>
    <s v=""/>
    <s v="Design"/>
    <s v="FINAL"/>
    <d v="2024-04-20T00:00:00"/>
    <s v="2024"/>
    <n v="0"/>
    <d v="2024-09-17T00:00:00"/>
    <d v="2024-11-16T00:00:00"/>
    <d v="2026-09-17T00:00:00"/>
    <n v="730"/>
    <s v="TURNPIKE MHS"/>
    <s v="Tolls - Metro. Hwy System (MHS) - Open Ended"/>
    <s v="NFA"/>
    <n v="0"/>
    <n v="0"/>
    <n v="0"/>
    <n v="887192"/>
    <n v="0"/>
    <n v="887192"/>
    <n v="0"/>
    <n v="0"/>
    <n v="0"/>
    <n v="308588.52169999998"/>
    <n v="462882.78259999998"/>
    <n v="115720.6957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Design"/>
    <n v="613676"/>
    <s v=""/>
    <s v="DISTRICT 6- GENERATOR MAINTENANCE AND TESTING AT VARIOUS LOCATIONS"/>
    <s v="6"/>
    <s v="NFA MT"/>
    <s v=" "/>
    <x v="1"/>
    <x v="0"/>
    <s v="DISTRICT6"/>
    <s v="[District 6]"/>
    <x v="29"/>
    <s v=""/>
    <s v="Design"/>
    <s v="FINAL"/>
    <d v="2024-04-20T00:00:00"/>
    <s v="2024"/>
    <n v="0"/>
    <d v="2024-09-17T00:00:00"/>
    <d v="2024-11-16T00:00:00"/>
    <d v="2026-09-17T00:00:00"/>
    <n v="730"/>
    <s v="TOBIN BRIDGE"/>
    <s v="Tolls - Tobin Bridge (Tobin) - Open Ended"/>
    <s v="NFA"/>
    <n v="0"/>
    <n v="0"/>
    <n v="0"/>
    <n v="98600"/>
    <n v="0"/>
    <n v="98600.000100000005"/>
    <n v="0"/>
    <n v="0"/>
    <n v="0"/>
    <n v="34295.652199999997"/>
    <n v="51443.478300000002"/>
    <n v="12860.8696"/>
    <n v="0"/>
    <n v="0"/>
    <n v="-1E-4"/>
    <n v="0"/>
    <n v="0"/>
    <s v="    "/>
    <s v="    "/>
    <s v="Yes"/>
    <s v=""/>
    <s v="MassDOT"/>
    <s v="HWY"/>
    <n v="2"/>
    <s v="No"/>
    <s v="Highway | Roadway Improvements"/>
    <s v="1 | Reliability"/>
    <s v="T051"/>
    <d v="2024-03-04T06:31:47"/>
    <x v="0"/>
    <x v="1"/>
  </r>
  <r>
    <s v="Design"/>
    <n v="613677"/>
    <s v=""/>
    <s v="SANDISFIELD- RESURFACING AND RELATED WORK ON ROUTE 8"/>
    <s v="1"/>
    <s v="POT REPL"/>
    <s v=" "/>
    <x v="0"/>
    <x v="0"/>
    <s v="SANDISFIELD"/>
    <s v="Berkshire Region"/>
    <x v="22"/>
    <s v=""/>
    <s v="Design"/>
    <s v="PRCApprove"/>
    <d v="2024-10-03T00:00:00"/>
    <s v="2025"/>
    <n v="0"/>
    <d v="2025-03-02T00:00:00"/>
    <d v="2025-05-01T00:00:00"/>
    <d v="2026-08-31T00:00:00"/>
    <n v="547"/>
    <s v="100% STATE"/>
    <s v="NFA - Site Specific"/>
    <s v="NFA"/>
    <n v="0"/>
    <n v="0"/>
    <n v="0"/>
    <n v="39860"/>
    <n v="0"/>
    <n v="39860"/>
    <n v="0"/>
    <n v="0"/>
    <n v="0"/>
    <n v="4982.5"/>
    <n v="29895"/>
    <n v="4982.5"/>
    <n v="0"/>
    <n v="0"/>
    <n v="0"/>
    <n v="0"/>
    <n v="0"/>
    <s v="    "/>
    <s v="    "/>
    <s v="No"/>
    <s v=""/>
    <s v="MassDOT"/>
    <s v="HWY"/>
    <n v="2"/>
    <s v="No"/>
    <s v="Highway | Non-Interstate Pavement"/>
    <s v="1 | Reliability"/>
    <s v="T069"/>
    <d v="2024-03-04T06:31:47"/>
    <x v="9"/>
    <x v="1"/>
  </r>
  <r>
    <s v="Design"/>
    <n v="613677"/>
    <s v=""/>
    <s v="SANDISFIELD- RESURFACING AND RELATED WORK ON ROUTE 8"/>
    <s v="1"/>
    <s v="POT REPL"/>
    <s v=" "/>
    <x v="0"/>
    <x v="0"/>
    <s v="SANDISFIELD"/>
    <s v="Berkshire Region"/>
    <x v="22"/>
    <s v=""/>
    <s v="Design"/>
    <s v="PRCApprove"/>
    <d v="2024-10-03T00:00:00"/>
    <s v="2025"/>
    <n v="0"/>
    <d v="2025-03-02T00:00:00"/>
    <d v="2025-05-01T00:00:00"/>
    <d v="2026-08-31T00:00:00"/>
    <n v="547"/>
    <s v="FEDERAL AID"/>
    <s v="FA - Surface Trans. Block Grant (STBG)"/>
    <s v="STBG"/>
    <n v="0.8"/>
    <n v="0"/>
    <n v="0"/>
    <n v="5094204.5104999999"/>
    <n v="0"/>
    <n v="5094204.5104999999"/>
    <n v="0"/>
    <n v="0"/>
    <n v="0"/>
    <n v="636775.5638"/>
    <n v="3820653.3829000001"/>
    <n v="636775.5638"/>
    <n v="0"/>
    <n v="0"/>
    <n v="0"/>
    <n v="0"/>
    <n v="0"/>
    <s v="    "/>
    <s v="    "/>
    <s v="No"/>
    <s v=""/>
    <s v="MassDOT"/>
    <s v="HWY"/>
    <n v="2"/>
    <s v="No"/>
    <s v="Highway | Non-Interstate Pavement"/>
    <s v="1 | Reliability"/>
    <s v="T069"/>
    <d v="2024-03-04T06:31:47"/>
    <x v="9"/>
    <x v="0"/>
  </r>
  <r>
    <s v="Design"/>
    <n v="613679"/>
    <s v=""/>
    <s v="DISTRICT 5- SCHEDULED AND EMERGENCY SALT STORAGE SHED AND LIQUID STORAGE TANK REPAIRS AT VARIOUS LOCATIONS"/>
    <s v="5"/>
    <s v="NFA MT, SC"/>
    <s v=" "/>
    <x v="1"/>
    <x v="0"/>
    <s v="DISTRICT5"/>
    <s v="[District 5]"/>
    <x v="12"/>
    <s v="Facilities"/>
    <s v="Design"/>
    <s v="PRCApprove"/>
    <d v="2024-05-31T00:00:00"/>
    <s v="2024"/>
    <n v="0"/>
    <d v="2024-10-28T00:00:00"/>
    <d v="2024-12-27T00:00:00"/>
    <d v="2026-10-28T00:00:00"/>
    <n v="730"/>
    <s v="100% STATE"/>
    <s v="NFA - Open Ended"/>
    <s v="NFA"/>
    <n v="0"/>
    <n v="0"/>
    <n v="0"/>
    <n v="1188000"/>
    <n v="0"/>
    <n v="1188000.0001000001"/>
    <n v="0"/>
    <n v="0"/>
    <n v="0"/>
    <n v="361565.21740000002"/>
    <n v="619826.08700000006"/>
    <n v="206608.69570000001"/>
    <n v="0"/>
    <n v="0"/>
    <n v="-1E-4"/>
    <n v="0"/>
    <n v="0"/>
    <s v="    "/>
    <s v="    "/>
    <s v="Yes"/>
    <s v=""/>
    <s v="MassDOT"/>
    <s v="HWY"/>
    <n v="1"/>
    <s v="No"/>
    <s v="Highway | Facilities"/>
    <s v="1 | Reliability"/>
    <s v="T053"/>
    <d v="2024-03-04T06:31:47"/>
    <x v="0"/>
    <x v="1"/>
  </r>
  <r>
    <s v="Design"/>
    <n v="613680"/>
    <s v=""/>
    <s v="DISTRICT 5- SCHEDULED AND EMERGENCY TREE TRIMMING, REMOVAL, AND SIGHT DISTANCE CLEARING VARIOUS LOCATIONS AREA D"/>
    <s v="5"/>
    <s v="NFA MT, SC"/>
    <s v=" "/>
    <x v="1"/>
    <x v="0"/>
    <s v="DISTRICT5"/>
    <s v="[District 5]"/>
    <x v="41"/>
    <s v=""/>
    <s v="Design"/>
    <s v="PRCApprove"/>
    <d v="2024-05-31T00:00:00"/>
    <s v="2024"/>
    <n v="0"/>
    <d v="2024-10-28T00:00:00"/>
    <d v="2024-12-27T00:00:00"/>
    <d v="2026-10-28T00:00:00"/>
    <n v="730"/>
    <s v="100% STATE"/>
    <s v="NFA - Open Ended"/>
    <s v="NFA"/>
    <n v="0"/>
    <n v="0"/>
    <n v="0"/>
    <n v="1350000"/>
    <n v="0"/>
    <n v="1350000"/>
    <n v="0"/>
    <n v="0"/>
    <n v="0"/>
    <n v="410869.56520000001"/>
    <n v="704347.82609999995"/>
    <n v="234782.60870000001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Design"/>
    <n v="613681"/>
    <s v=""/>
    <s v="DISTRICT 5- SCHEDULED AND EMERGENCY TREE TRIMMING, REMOVAL, AND SIGHT DISTANCE CLEARING AREAS A, B, &amp; C"/>
    <s v="5"/>
    <s v="NFA MT, SC"/>
    <s v=" "/>
    <x v="1"/>
    <x v="0"/>
    <s v="DISTRICT5"/>
    <s v="[District 5]"/>
    <x v="41"/>
    <s v=""/>
    <s v="Design"/>
    <s v="PRCApprove"/>
    <d v="2024-05-31T00:00:00"/>
    <s v="2024"/>
    <n v="0"/>
    <d v="2024-10-28T00:00:00"/>
    <d v="2024-12-27T00:00:00"/>
    <d v="2026-10-28T00:00:00"/>
    <n v="730"/>
    <s v="100% STATE"/>
    <s v="NFA - Open Ended"/>
    <s v="NFA"/>
    <n v="0"/>
    <n v="0"/>
    <n v="0"/>
    <n v="1944000"/>
    <n v="0"/>
    <n v="1944000"/>
    <n v="0"/>
    <n v="0"/>
    <n v="0"/>
    <n v="591652.17390000005"/>
    <n v="1014260.8696"/>
    <n v="338086.95649999997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4-03-04T06:31:47"/>
    <x v="0"/>
    <x v="1"/>
  </r>
  <r>
    <s v="Design"/>
    <n v="613686"/>
    <s v=""/>
    <s v="DISTRICT 6- SCHEDULED &amp; EMERGENCY VEGETATION MANAGEMENT (MECHANICAL) AT VARIOUS LOCATIONS"/>
    <s v="6"/>
    <s v="NFA MT"/>
    <s v=" "/>
    <x v="1"/>
    <x v="0"/>
    <s v="DISTRICT6"/>
    <s v="[District 6]"/>
    <x v="29"/>
    <s v=""/>
    <s v="Design"/>
    <s v="PRCApprove"/>
    <d v="2024-05-11T00:00:00"/>
    <s v="2024"/>
    <n v="0"/>
    <d v="2024-10-08T00:00:00"/>
    <d v="2024-12-07T00:00:00"/>
    <d v="2026-10-07T00:00:00"/>
    <n v="729"/>
    <s v="100% STATE"/>
    <s v="NFA - Open Ended"/>
    <s v="NFA"/>
    <n v="0"/>
    <n v="0"/>
    <n v="0"/>
    <n v="1080000"/>
    <n v="0"/>
    <n v="1080000.0001000001"/>
    <n v="0"/>
    <n v="0"/>
    <n v="0"/>
    <n v="328695.65220000001"/>
    <n v="563478.26089999999"/>
    <n v="187826.087"/>
    <n v="0"/>
    <n v="0"/>
    <n v="-1E-4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686"/>
    <s v=""/>
    <s v="DISTRICT 6- SCHEDULED &amp; EMERGENCY VEGETATION MANAGEMENT (MECHANICAL) AT VARIOUS LOCATIONS"/>
    <s v="6"/>
    <s v="NFA MT"/>
    <s v=" "/>
    <x v="1"/>
    <x v="0"/>
    <s v="DISTRICT6"/>
    <s v="[District 6]"/>
    <x v="29"/>
    <s v=""/>
    <s v="Design"/>
    <s v="PRCApprove"/>
    <d v="2024-05-11T00:00:00"/>
    <s v="2024"/>
    <n v="0"/>
    <d v="2024-10-08T00:00:00"/>
    <d v="2024-12-07T00:00:00"/>
    <d v="2026-10-07T00:00:00"/>
    <n v="729"/>
    <s v="TURNPIKE MHS"/>
    <s v="Tolls - Metro. Hwy System (MHS) - Open Ended"/>
    <s v="NFA"/>
    <n v="0"/>
    <n v="0"/>
    <n v="0"/>
    <n v="1080000"/>
    <n v="0"/>
    <n v="1080000.0001000001"/>
    <n v="0"/>
    <n v="0"/>
    <n v="0"/>
    <n v="328695.65220000001"/>
    <n v="563478.26089999999"/>
    <n v="187826.087"/>
    <n v="0"/>
    <n v="0"/>
    <n v="-1E-4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  <r>
    <s v="Design"/>
    <n v="613686"/>
    <s v=""/>
    <s v="DISTRICT 6- SCHEDULED &amp; EMERGENCY VEGETATION MANAGEMENT (MECHANICAL) AT VARIOUS LOCATIONS"/>
    <s v="6"/>
    <s v="NFA MT"/>
    <s v=" "/>
    <x v="1"/>
    <x v="0"/>
    <s v="DISTRICT6"/>
    <s v="[District 6]"/>
    <x v="29"/>
    <s v=""/>
    <s v="Design"/>
    <s v="PRCApprove"/>
    <d v="2024-05-11T00:00:00"/>
    <s v="2024"/>
    <n v="0"/>
    <d v="2024-10-08T00:00:00"/>
    <d v="2024-12-07T00:00:00"/>
    <d v="2026-10-07T00:00:00"/>
    <n v="729"/>
    <s v="TOBIN BRIDGE"/>
    <s v="Tolls - Tobin Bridge (Tobin) - Open Ended"/>
    <s v="NFA"/>
    <n v="0"/>
    <n v="0"/>
    <n v="0"/>
    <n v="54000"/>
    <n v="0"/>
    <n v="53999.999900000003"/>
    <n v="0"/>
    <n v="0"/>
    <n v="0"/>
    <n v="16434.782599999999"/>
    <n v="28173.913"/>
    <n v="9391.3042999999998"/>
    <n v="0"/>
    <n v="0"/>
    <n v="1E-4"/>
    <n v="0"/>
    <n v="0"/>
    <s v="    "/>
    <s v="    "/>
    <s v="Yes"/>
    <s v=""/>
    <s v="MassDOT"/>
    <s v="HWY"/>
    <n v="3"/>
    <s v="No"/>
    <s v="Highway | Roadway Improvements"/>
    <s v="1 | Reliability"/>
    <s v="T051"/>
    <d v="2024-03-04T06:31:47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A7926D-DACB-4CD7-AFC6-A10106532F59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2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0"/>
        <item x="2"/>
        <item x="1"/>
        <item x="6"/>
        <item x="5"/>
        <item x="3"/>
        <item x="4"/>
        <item x="7"/>
        <item t="default"/>
      </items>
    </pivotField>
    <pivotField dataField="1" numFmtId="8" showAll="0"/>
  </pivotFields>
  <rowFields count="1">
    <field x="14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SumOfPosting_Line_Amount" fld="15" baseField="14" baseItem="0" numFmtId="8"/>
  </dataFields>
  <formats count="1">
    <format dxfId="82">
      <pivotArea dataOnly="0" fieldPosition="0">
        <references count="1">
          <reference field="14" count="5"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4BB0BA-FC19-4C0A-9570-6C2869DCEC2D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A6:F12" firstHeaderRow="0" firstDataRow="1" firstDataCol="1" rowPageCount="4" colPageCount="1"/>
  <pivotFields count="56"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showAll="0"/>
    <pivotField showAll="0"/>
    <pivotField axis="axisRow" showAll="0">
      <items count="49">
        <item x="31"/>
        <item x="6"/>
        <item x="30"/>
        <item x="36"/>
        <item x="35"/>
        <item x="14"/>
        <item x="5"/>
        <item x="1"/>
        <item x="40"/>
        <item x="29"/>
        <item x="37"/>
        <item x="25"/>
        <item x="23"/>
        <item x="32"/>
        <item x="45"/>
        <item x="47"/>
        <item x="33"/>
        <item x="42"/>
        <item x="0"/>
        <item x="13"/>
        <item x="3"/>
        <item x="4"/>
        <item x="2"/>
        <item x="39"/>
        <item x="21"/>
        <item x="44"/>
        <item x="16"/>
        <item x="26"/>
        <item x="43"/>
        <item x="7"/>
        <item x="20"/>
        <item x="24"/>
        <item x="34"/>
        <item x="15"/>
        <item x="18"/>
        <item x="22"/>
        <item x="9"/>
        <item x="8"/>
        <item x="27"/>
        <item x="46"/>
        <item x="28"/>
        <item x="38"/>
        <item x="19"/>
        <item x="10"/>
        <item x="11"/>
        <item x="41"/>
        <item x="17"/>
        <item x="12"/>
        <item t="default"/>
      </items>
    </pivotField>
    <pivotField showAll="0"/>
    <pivotField showAll="0"/>
    <pivotField showAll="0"/>
    <pivotField numFmtId="14" showAll="0"/>
    <pivotField showAll="0"/>
    <pivotField showAll="0"/>
    <pivotField numFmtId="14" showAll="0"/>
    <pivotField numFmtId="14" showAll="0"/>
    <pivotField numFmtId="14" showAll="0"/>
    <pivotField numFmtId="38" showAll="0"/>
    <pivotField showAll="0"/>
    <pivotField showAll="0"/>
    <pivotField showAll="0"/>
    <pivotField numFmtId="10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dataField="1" numFmtId="8" showAll="0"/>
    <pivotField dataField="1" numFmtId="8" showAll="0"/>
    <pivotField dataField="1" numFmtId="8" showAll="0"/>
    <pivotField dataField="1" numFmtId="8" showAll="0"/>
    <pivotField dataField="1" numFmtId="8" showAll="0"/>
    <pivotField numFmtId="8" showAll="0"/>
    <pivotField numFmtId="8" showAll="0"/>
    <pivotField numFmtId="8" showAll="0"/>
    <pivotField numFmtId="8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axis="axisPage" showAll="0">
      <items count="15">
        <item x="9"/>
        <item x="1"/>
        <item x="11"/>
        <item x="7"/>
        <item x="5"/>
        <item x="12"/>
        <item x="10"/>
        <item x="13"/>
        <item x="8"/>
        <item x="4"/>
        <item x="3"/>
        <item x="2"/>
        <item x="0"/>
        <item x="6"/>
        <item t="default"/>
      </items>
    </pivotField>
    <pivotField axis="axisPage" showAll="0">
      <items count="3">
        <item x="0"/>
        <item x="1"/>
        <item t="default"/>
      </items>
    </pivotField>
  </pivotFields>
  <rowFields count="1">
    <field x="11"/>
  </rowFields>
  <rowItems count="6">
    <i>
      <x v="5"/>
    </i>
    <i>
      <x v="26"/>
    </i>
    <i>
      <x v="31"/>
    </i>
    <i>
      <x v="42"/>
    </i>
    <i>
      <x v="4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4">
    <pageField fld="54" hier="-1"/>
    <pageField fld="55" item="0" hier="-1"/>
    <pageField fld="7" hier="-1"/>
    <pageField fld="8" item="1" hier="-1"/>
  </pageFields>
  <dataFields count="5">
    <dataField name="Sum of SFY2024" fld="33" baseField="11" baseItem="0" numFmtId="8"/>
    <dataField name="Sum of SFY2025" fld="34" baseField="11" baseItem="0" numFmtId="8"/>
    <dataField name="Sum of SFY2026" fld="35" baseField="11" baseItem="0" numFmtId="8"/>
    <dataField name="Sum of SFY2027" fld="36" baseField="11" baseItem="5" numFmtId="8"/>
    <dataField name="Sum of SFY2028" fld="37" baseField="11" baseItem="5" numFmtId="8"/>
  </dataFields>
  <formats count="21">
    <format dxfId="20">
      <pivotArea outline="0" fieldPosition="0">
        <references count="1">
          <reference field="4294967294" count="1">
            <x v="3"/>
          </reference>
        </references>
      </pivotArea>
    </format>
    <format dxfId="19">
      <pivotArea outline="0" fieldPosition="0">
        <references count="1">
          <reference field="4294967294" count="1">
            <x v="4"/>
          </reference>
        </references>
      </pivotArea>
    </format>
    <format dxfId="18">
      <pivotArea collapsedLevelsAreSubtotals="1" fieldPosition="0">
        <references count="1">
          <reference field="11" count="30">
            <x v="2"/>
            <x v="3"/>
            <x v="4"/>
            <x v="5"/>
            <x v="7"/>
            <x v="8"/>
            <x v="9"/>
            <x v="10"/>
            <x v="12"/>
            <x v="13"/>
            <x v="16"/>
            <x v="17"/>
            <x v="22"/>
            <x v="23"/>
            <x v="25"/>
            <x v="26"/>
            <x v="27"/>
            <x v="28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7"/>
          </reference>
        </references>
      </pivotArea>
    </format>
    <format dxfId="17">
      <pivotArea dataOnly="0" labelOnly="1" fieldPosition="0">
        <references count="1">
          <reference field="11" count="30">
            <x v="2"/>
            <x v="3"/>
            <x v="4"/>
            <x v="5"/>
            <x v="7"/>
            <x v="8"/>
            <x v="9"/>
            <x v="10"/>
            <x v="12"/>
            <x v="13"/>
            <x v="16"/>
            <x v="17"/>
            <x v="22"/>
            <x v="23"/>
            <x v="25"/>
            <x v="26"/>
            <x v="27"/>
            <x v="28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7"/>
          </reference>
        </references>
      </pivotArea>
    </format>
    <format dxfId="16">
      <pivotArea collapsedLevelsAreSubtotals="1" fieldPosition="0">
        <references count="1">
          <reference field="11" count="1">
            <x v="40"/>
          </reference>
        </references>
      </pivotArea>
    </format>
    <format dxfId="15">
      <pivotArea dataOnly="0" labelOnly="1" fieldPosition="0">
        <references count="1">
          <reference field="11" count="1">
            <x v="40"/>
          </reference>
        </references>
      </pivotArea>
    </format>
    <format dxfId="14">
      <pivotArea collapsedLevelsAreSubtotals="1" fieldPosition="0">
        <references count="1">
          <reference field="11" count="2">
            <x v="2"/>
            <x v="3"/>
          </reference>
        </references>
      </pivotArea>
    </format>
    <format dxfId="13">
      <pivotArea dataOnly="0" labelOnly="1" fieldPosition="0">
        <references count="1">
          <reference field="11" count="2">
            <x v="2"/>
            <x v="3"/>
          </reference>
        </references>
      </pivotArea>
    </format>
    <format dxfId="12">
      <pivotArea dataOnly="0" labelOnly="1" fieldPosition="0">
        <references count="1">
          <reference field="11" count="7">
            <x v="2"/>
            <x v="3"/>
            <x v="4"/>
            <x v="5"/>
            <x v="7"/>
            <x v="8"/>
            <x v="9"/>
          </reference>
        </references>
      </pivotArea>
    </format>
    <format dxfId="11">
      <pivotArea dataOnly="0" labelOnly="1" fieldPosition="0">
        <references count="1">
          <reference field="11" count="3">
            <x v="10"/>
            <x v="12"/>
            <x v="13"/>
          </reference>
        </references>
      </pivotArea>
    </format>
    <format dxfId="10">
      <pivotArea dataOnly="0" labelOnly="1" fieldPosition="0">
        <references count="1">
          <reference field="11" count="2">
            <x v="16"/>
            <x v="17"/>
          </reference>
        </references>
      </pivotArea>
    </format>
    <format dxfId="9">
      <pivotArea dataOnly="0" labelOnly="1" fieldPosition="0">
        <references count="1">
          <reference field="11" count="1">
            <x v="22"/>
          </reference>
        </references>
      </pivotArea>
    </format>
    <format dxfId="8">
      <pivotArea dataOnly="0" labelOnly="1" fieldPosition="0">
        <references count="1">
          <reference field="11" count="2">
            <x v="23"/>
            <x v="25"/>
          </reference>
        </references>
      </pivotArea>
    </format>
    <format dxfId="7">
      <pivotArea dataOnly="0" labelOnly="1" fieldPosition="0">
        <references count="1">
          <reference field="11" count="2">
            <x v="26"/>
            <x v="27"/>
          </reference>
        </references>
      </pivotArea>
    </format>
    <format dxfId="6">
      <pivotArea dataOnly="0" labelOnly="1" fieldPosition="0">
        <references count="1">
          <reference field="11" count="2">
            <x v="28"/>
            <x v="31"/>
          </reference>
        </references>
      </pivotArea>
    </format>
    <format dxfId="5">
      <pivotArea dataOnly="0" labelOnly="1" fieldPosition="0">
        <references count="1">
          <reference field="11" count="2">
            <x v="32"/>
            <x v="34"/>
          </reference>
        </references>
      </pivotArea>
    </format>
    <format dxfId="4">
      <pivotArea dataOnly="0" labelOnly="1" fieldPosition="0">
        <references count="1">
          <reference field="11" count="1">
            <x v="35"/>
          </reference>
        </references>
      </pivotArea>
    </format>
    <format dxfId="3">
      <pivotArea dataOnly="0" labelOnly="1" fieldPosition="0">
        <references count="1">
          <reference field="11" count="1">
            <x v="39"/>
          </reference>
        </references>
      </pivotArea>
    </format>
    <format dxfId="2">
      <pivotArea dataOnly="0" labelOnly="1" fieldPosition="0">
        <references count="1">
          <reference field="11" count="2">
            <x v="41"/>
            <x v="42"/>
          </reference>
        </references>
      </pivotArea>
    </format>
    <format dxfId="1">
      <pivotArea dataOnly="0" labelOnly="1" fieldPosition="0">
        <references count="1">
          <reference field="11" count="1">
            <x v="43"/>
          </reference>
        </references>
      </pivotArea>
    </format>
    <format dxfId="0">
      <pivotArea dataOnly="0" labelOnly="1" fieldPosition="0">
        <references count="1">
          <reference field="11" count="2">
            <x v="44"/>
            <x v="4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5AA3D5-9FC3-43FB-9CDD-835825C4D71B}" name="Table1" displayName="Table1" ref="A1:P655" totalsRowShown="0" headerRowDxfId="103" dataDxfId="101" headerRowBorderDxfId="102" tableBorderDxfId="100" totalsRowBorderDxfId="99" headerRowCellStyle="Warning Text 20" dataCellStyle="Warning Text 20">
  <autoFilter ref="A1:P655" xr:uid="{CAE8AD50-093F-4559-9B45-33850BE48F82}"/>
  <tableColumns count="16">
    <tableColumn id="1" xr3:uid="{26BCADFA-1CFD-46AE-9884-B28F04E70373}" name="Department" dataDxfId="98" dataCellStyle="Warning Text 20"/>
    <tableColumn id="2" xr3:uid="{236DD33B-0BEA-446B-AECA-C25AB8AEE553}" name="Department_Name" dataDxfId="97" dataCellStyle="Warning Text 20"/>
    <tableColumn id="3" xr3:uid="{E6332A7B-E8DA-467D-A561-A787E2D37EF7}" name="Division" dataDxfId="96" dataCellStyle="Warning Text 20"/>
    <tableColumn id="4" xr3:uid="{8806C317-70D8-4DCB-956F-E18FFD1A6B54}" name="Division_Name" dataDxfId="95" dataCellStyle="Warning Text 20"/>
    <tableColumn id="5" xr3:uid="{8947E8DC-0B29-4CEA-92FF-D2E9E2A74626}" name="Fund" dataDxfId="94" dataCellStyle="Warning Text 20"/>
    <tableColumn id="6" xr3:uid="{1868A5AC-0F05-4476-BA99-9C3884E0CF73}" name="Fund_Name" dataDxfId="93" dataCellStyle="Warning Text 20"/>
    <tableColumn id="7" xr3:uid="{AB1151E6-1425-4ABB-AD2E-959CAD3206D0}" name="Sub_Fund" dataDxfId="92" dataCellStyle="Warning Text 20"/>
    <tableColumn id="8" xr3:uid="{1021DE9E-5EBE-4C45-A274-80F8EBC58C44}" name="Sub_Fund_Name" dataDxfId="91" dataCellStyle="Warning Text 20"/>
    <tableColumn id="9" xr3:uid="{6366C57D-B2E0-450A-B7D6-A1FE3473A38B}" name="District" dataDxfId="90" dataCellStyle="Warning Text 20"/>
    <tableColumn id="10" xr3:uid="{D9481D3E-807B-493B-B530-37657E013C21}" name="District_Name" dataDxfId="89" dataCellStyle="Warning Text 20"/>
    <tableColumn id="11" xr3:uid="{6DA7349C-7252-462C-9A93-B2C59A49FCEB}" name="Unit" dataDxfId="88" dataCellStyle="Warning Text 20"/>
    <tableColumn id="12" xr3:uid="{A29D88C7-D608-433F-B567-CDF8A19DC41E}" name="Unit_Name" dataDxfId="87" dataCellStyle="Warning Text 20"/>
    <tableColumn id="13" xr3:uid="{AC487A99-648C-47C3-BFCE-5C5BBF714849}" name="Object" dataDxfId="86" dataCellStyle="Warning Text 20"/>
    <tableColumn id="14" xr3:uid="{CE57FF9C-E95D-41D1-A6C7-803BC886F025}" name="Object_Name" dataDxfId="85" dataCellStyle="Warning Text 20"/>
    <tableColumn id="15" xr3:uid="{5B270B77-84E4-4F78-AC54-B50CD52D4351}" name="BFY" dataDxfId="84" dataCellStyle="Warning Text 20"/>
    <tableColumn id="16" xr3:uid="{50B30A33-04E5-43B2-A50B-418823164985}" name="SumOfPosting_Line_Amount" dataDxfId="83" dataCellStyle="Warning Text 2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753603-2686-43D9-877D-A94E400E75F2}" name="CFR_Data" displayName="CFR_Data" ref="A1:BD2474" totalsRowShown="0" headerRowDxfId="81" dataDxfId="79" headerRowBorderDxfId="80" tableBorderDxfId="78" totalsRowBorderDxfId="77" headerRowCellStyle="Note 10 2 2" dataCellStyle="Note 10 2 2">
  <autoFilter ref="A1:BD2474" xr:uid="{A9753603-2686-43D9-877D-A94E400E75F2}"/>
  <tableColumns count="56">
    <tableColumn id="1" xr3:uid="{0400B623-215C-44E2-90F4-55931EED007A}" name="Phase" dataDxfId="76" dataCellStyle="Note 10 2 2"/>
    <tableColumn id="2" xr3:uid="{C1563C62-21B9-48E6-A2D1-4FF66DFB91A3}" name="Project No" dataDxfId="75" dataCellStyle="Note 10 2 2"/>
    <tableColumn id="3" xr3:uid="{D4DD3899-F157-4B3C-A82B-39E7EB602B05}" name="Contract No" dataDxfId="74" dataCellStyle="Note 10 2 2"/>
    <tableColumn id="4" xr3:uid="{1A4BA4E1-928E-49A6-AEF1-55FF0B0DE0C8}" name="Project Desc" dataDxfId="73" dataCellStyle="Note 10 2 2"/>
    <tableColumn id="5" xr3:uid="{8FB63591-B55C-4C27-BC5F-5F70CAAC69C7}" name="District" dataDxfId="72" dataCellStyle="Note 10 2 2"/>
    <tableColumn id="6" xr3:uid="{C0BDACB7-5C36-417E-A73C-8B6D4C7D33B7}" name="Attributes" dataDxfId="71" dataCellStyle="Note 10 2 2"/>
    <tableColumn id="7" xr3:uid="{C8772FF1-3DA9-4805-A13D-6BDE44F2774D}" name="IM" dataDxfId="70" dataCellStyle="Note 10 2 2"/>
    <tableColumn id="8" xr3:uid="{1C440B67-6268-43FA-B424-D9774CAE0704}" name="NFA MT" dataDxfId="69" dataCellStyle="Note 10 2 2"/>
    <tableColumn id="9" xr3:uid="{3F8211A5-B5A4-42B3-BA88-386536D185B3}" name="FED MT" dataDxfId="68" dataCellStyle="Note 10 2 2"/>
    <tableColumn id="10" xr3:uid="{F94B04E5-8D0A-4499-A152-30C1A5A7B7CB}" name="Location" dataDxfId="67" dataCellStyle="Note 10 2 2"/>
    <tableColumn id="11" xr3:uid="{D989B160-9DDC-4D35-A2E1-8A74F4129075}" name="MPO" dataDxfId="66" dataCellStyle="Note 10 2 2"/>
    <tableColumn id="12" xr3:uid="{52D5B0AF-67BC-4A7F-B872-18CAB4BE4B70}" name="Division Project Type" dataDxfId="65" dataCellStyle="Note 10 2 2"/>
    <tableColumn id="13" xr3:uid="{3A2E45A0-2996-4B15-9A73-5FFAB84E0097}" name="Project Type Group" dataDxfId="64" dataCellStyle="Note 10 2 2"/>
    <tableColumn id="14" xr3:uid="{8CC24378-8478-4585-9E70-738D7E335B03}" name="Sub-Phase" dataDxfId="63" dataCellStyle="Note 10 2 2"/>
    <tableColumn id="15" xr3:uid="{7DEE509C-201A-4B1A-9F11-1197CD6B5777}" name="Design Phase of Estimate" dataDxfId="62" dataCellStyle="Note 10 2 2"/>
    <tableColumn id="16" xr3:uid="{C279F19D-E7B0-44C5-B4BF-AF89C6391F0F}" name="Ad Date" dataDxfId="61" dataCellStyle="Note 10 2 2"/>
    <tableColumn id="17" xr3:uid="{2B33C515-A2AC-4DA6-9D21-B5EB63EF6883}" name="Ad FFY" dataDxfId="60" dataCellStyle="Note 10 2 2"/>
    <tableColumn id="18" xr3:uid="{09243D47-6947-47BA-8611-DCA8E4C22D3F}" name="Advertised" dataDxfId="59" dataCellStyle="Note 10 2 2"/>
    <tableColumn id="19" xr3:uid="{499C7305-5344-49DE-8E3B-BE02794DDA73}" name="NTP Date" dataDxfId="58" dataCellStyle="Note 10 2 2"/>
    <tableColumn id="20" xr3:uid="{AB8CDADF-B881-4E9B-9A43-EFA63D419245}" name="First Cash Flow Date" dataDxfId="57" dataCellStyle="Note 10 2 2"/>
    <tableColumn id="21" xr3:uid="{D41049E0-CBB8-4D1B-B87F-C27275F1C48B}" name="Completion Date" dataDxfId="56" dataCellStyle="Note 10 2 2"/>
    <tableColumn id="22" xr3:uid="{4116B363-56AD-44D0-A71D-1269BC89B72D}" name="Duration" dataDxfId="55" dataCellStyle="Note 10 2 2"/>
    <tableColumn id="23" xr3:uid="{954EF9A7-DAC6-4BD8-8D19-E590F5E9046A}" name="Appropriation Category" dataDxfId="54" dataCellStyle="Note 10 2 2"/>
    <tableColumn id="24" xr3:uid="{9E9F07CE-9D9E-4BCE-9022-F0D7ED71785A}" name="Funding Category" dataDxfId="53" dataCellStyle="Note 10 2 2"/>
    <tableColumn id="25" xr3:uid="{8CF7BB89-8A44-4295-9042-1CED10F6B574}" name="Funding Group" dataDxfId="52" dataCellStyle="Note 10 2 2"/>
    <tableColumn id="26" xr3:uid="{C2050C0C-D12B-4D4B-998F-DEBB3D3806D3}" name="Fed Percent" dataDxfId="51" dataCellStyle="Note 10 2 2"/>
    <tableColumn id="27" xr3:uid="{8082F1B8-F2DB-4B01-8733-68C3BA1B2E01}" name="Total Spent" dataDxfId="50" dataCellStyle="Note 10 2 2"/>
    <tableColumn id="28" xr3:uid="{76721ADB-38CF-46E8-B5E8-72C50229720F}" name="Total Spent SFY" dataDxfId="49" dataCellStyle="Note 10 2 2"/>
    <tableColumn id="29" xr3:uid="{E19F99D4-85ED-4834-875F-171D9A8543F9}" name="Total Open Encumb or CAPE" dataDxfId="48" dataCellStyle="Note 10 2 2"/>
    <tableColumn id="30" xr3:uid="{27FE6FB5-B4F4-4751-A231-2EDDFBEDDC61}" name="Total Projections" dataDxfId="47" dataCellStyle="Note 10 2 2"/>
    <tableColumn id="31" xr3:uid="{6BCF47F3-1E20-42D0-93AA-648128DC9B76}" name="Total Cash Flow" dataDxfId="46" dataCellStyle="Note 10 2 2"/>
    <tableColumn id="32" xr3:uid="{C36DDCC8-45B9-4259-A668-428C0E7C270D}" name="CF Current SFY" dataDxfId="45" dataCellStyle="Note 10 2 2"/>
    <tableColumn id="33" xr3:uid="{8D8156D1-E3D3-4CA9-8AED-498C43203809}" name="Totals Prior to SFY2024" dataDxfId="44" dataCellStyle="Note 10 2 2"/>
    <tableColumn id="54" xr3:uid="{70222F7D-E645-45C8-99FA-93D9E8049AE0}" name="SFY2024" dataDxfId="43" dataCellStyle="Note 10 2 2">
      <calculatedColumnFormula>CFR_Data[[#This Row],[Total Spent SFY]]+CFR_Data[[#This Row],[CF Current SFY]]</calculatedColumnFormula>
    </tableColumn>
    <tableColumn id="34" xr3:uid="{3DA88BA0-F8F2-48EC-A0A0-8B03FA7D903F}" name="SFY2025" dataDxfId="42" dataCellStyle="Note 10 2 2"/>
    <tableColumn id="35" xr3:uid="{9EBFA59C-B393-424C-90D8-FF8CC704FD65}" name="SFY2026" dataDxfId="41" dataCellStyle="Note 10 2 2"/>
    <tableColumn id="36" xr3:uid="{DCF1207E-3294-4A46-8859-750E0D7AD0BC}" name="SFY2027" dataDxfId="40" dataCellStyle="Note 10 2 2"/>
    <tableColumn id="37" xr3:uid="{790E0C05-D10A-4F08-8BDA-FF36EF2E56F7}" name="SFY2028" dataDxfId="39" dataCellStyle="Note 10 2 2"/>
    <tableColumn id="38" xr3:uid="{16893699-1E77-4340-88B4-78D0BABF7C9C}" name="SFY2029" dataDxfId="38" dataCellStyle="Note 10 2 2"/>
    <tableColumn id="39" xr3:uid="{7D17CA36-1858-4072-87DE-6E5A6AF0020E}" name="CF Remaining Encumb or CAPE" dataDxfId="37" dataCellStyle="Note 10 2 2"/>
    <tableColumn id="40" xr3:uid="{73EE44DA-336B-45B2-83A3-E1E7E7AB03FC}" name="Projections Beyond CF SFY 5" dataDxfId="36" dataCellStyle="Note 10 2 2"/>
    <tableColumn id="41" xr3:uid="{170DFF30-2A9E-4F23-9093-A6FCD8B6725A}" name="Encumb or CAPE Beyond CF SFY 5" dataDxfId="35" dataCellStyle="Note 10 2 2"/>
    <tableColumn id="42" xr3:uid="{B7461363-3A1D-41D3-A506-CD6BDD33222E}" name="First Planned Tip Year" dataDxfId="34" dataCellStyle="Note 10 2 2"/>
    <tableColumn id="43" xr3:uid="{F61BCCC8-F845-4254-BCE5-69DB44F3B059}" name="Last Planned Tip Year" dataDxfId="33" dataCellStyle="Note 10 2 2"/>
    <tableColumn id="44" xr3:uid="{9B0E072D-3CCB-4AB9-A153-0CFE0ABC63F8}" name="Is Funded" dataDxfId="32" dataCellStyle="Note 10 2 2"/>
    <tableColumn id="45" xr3:uid="{C0FD58C9-0EBD-41CB-8DBE-117F693C281A}" name="Project Score" dataDxfId="31" dataCellStyle="Note 10 2 2"/>
    <tableColumn id="46" xr3:uid="{B0780BEA-22DB-405B-B5B2-B4B4D7D2F58D}" name="Origin" dataDxfId="30" dataCellStyle="Note 10 2 2"/>
    <tableColumn id="47" xr3:uid="{F6A14561-040A-4342-AAA0-CF718820F2A1}" name="Division" dataDxfId="29" dataCellStyle="Note 10 2 2"/>
    <tableColumn id="48" xr3:uid="{E50D6BFF-8AA0-42FC-8116-7BB5C9BC997B}" name="Count of Funding Sources" dataDxfId="28" dataCellStyle="Note 10 2 2"/>
    <tableColumn id="49" xr3:uid="{4209C132-A5E3-497E-942E-64A72DDC7CE5}" name="Bond Bill" dataDxfId="27" dataCellStyle="Note 10 2 2"/>
    <tableColumn id="50" xr3:uid="{EC2D38A3-AD19-4458-940B-2F43F934EF07}" name="Program" dataDxfId="26" dataCellStyle="Note 10 2 2"/>
    <tableColumn id="51" xr3:uid="{3BE5B334-41EC-4499-B144-55771B327A21}" name="Priority" dataDxfId="25" dataCellStyle="Note 10 2 2"/>
    <tableColumn id="52" xr3:uid="{4AF40D8B-FC78-4E7C-B395-CE9FF8F2DF74}" name="ANF Plan Item" dataDxfId="24" dataCellStyle="Note 10 2 2"/>
    <tableColumn id="53" xr3:uid="{00628BC2-707A-4BEF-8D8D-181E10762454}" name="Load Date" dataDxfId="23" dataCellStyle="Note 10 2 2"/>
    <tableColumn id="55" xr3:uid="{CC3FD46A-5BF7-45ED-9C4E-0DDD7A53295A}" name="OM_MPO" dataDxfId="22" dataCellStyle="Note 10 2 2"/>
    <tableColumn id="56" xr3:uid="{7A94C4E3-B432-4846-9C98-47A3DCE7DD1B}" name="Funding_Source" dataDxfId="21" dataCellStyle="Note 10 2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zoomScaleNormal="100" workbookViewId="0">
      <selection activeCell="C11" sqref="C11"/>
    </sheetView>
  </sheetViews>
  <sheetFormatPr defaultRowHeight="12.75" x14ac:dyDescent="0.2"/>
  <cols>
    <col min="1" max="2" width="3.5703125" customWidth="1"/>
    <col min="3" max="3" width="74.85546875" style="17" customWidth="1"/>
    <col min="6" max="6" width="64.7109375" customWidth="1"/>
  </cols>
  <sheetData>
    <row r="1" spans="1:3" x14ac:dyDescent="0.2">
      <c r="A1" s="1" t="s">
        <v>1097</v>
      </c>
      <c r="B1" s="1"/>
    </row>
    <row r="2" spans="1:3" ht="38.25" x14ac:dyDescent="0.2">
      <c r="B2">
        <v>1</v>
      </c>
      <c r="C2" s="19" t="s">
        <v>1076</v>
      </c>
    </row>
    <row r="3" spans="1:3" x14ac:dyDescent="0.2">
      <c r="B3">
        <v>2</v>
      </c>
      <c r="C3" s="19" t="s">
        <v>1094</v>
      </c>
    </row>
    <row r="4" spans="1:3" x14ac:dyDescent="0.2">
      <c r="B4">
        <v>3</v>
      </c>
      <c r="C4" s="19" t="s">
        <v>1077</v>
      </c>
    </row>
    <row r="5" spans="1:3" x14ac:dyDescent="0.2">
      <c r="B5">
        <v>4</v>
      </c>
      <c r="C5" s="19" t="s">
        <v>1095</v>
      </c>
    </row>
    <row r="6" spans="1:3" ht="25.5" x14ac:dyDescent="0.2">
      <c r="B6">
        <v>5</v>
      </c>
      <c r="C6" s="18" t="s">
        <v>309</v>
      </c>
    </row>
    <row r="7" spans="1:3" ht="51" x14ac:dyDescent="0.2">
      <c r="B7">
        <v>6</v>
      </c>
      <c r="C7" s="19" t="s">
        <v>1098</v>
      </c>
    </row>
    <row r="8" spans="1:3" ht="25.5" x14ac:dyDescent="0.2">
      <c r="B8">
        <v>7</v>
      </c>
      <c r="C8" s="19" t="s">
        <v>1096</v>
      </c>
    </row>
    <row r="9" spans="1:3" x14ac:dyDescent="0.2">
      <c r="B9">
        <v>8</v>
      </c>
      <c r="C9" s="19" t="s">
        <v>322</v>
      </c>
    </row>
    <row r="10" spans="1:3" x14ac:dyDescent="0.2">
      <c r="B10">
        <v>9</v>
      </c>
      <c r="C10" s="18" t="s">
        <v>307</v>
      </c>
    </row>
    <row r="11" spans="1:3" x14ac:dyDescent="0.2">
      <c r="B11">
        <v>10</v>
      </c>
      <c r="C11" s="18" t="s">
        <v>310</v>
      </c>
    </row>
    <row r="12" spans="1:3" x14ac:dyDescent="0.2">
      <c r="C12" s="18"/>
    </row>
    <row r="16" spans="1:3" ht="15" x14ac:dyDescent="0.2">
      <c r="B16" s="24" t="s">
        <v>1085</v>
      </c>
    </row>
    <row r="17" spans="2:4" ht="15" x14ac:dyDescent="0.2">
      <c r="B17" s="24"/>
      <c r="C17" s="19" t="s">
        <v>1084</v>
      </c>
    </row>
    <row r="18" spans="2:4" ht="15" x14ac:dyDescent="0.2">
      <c r="B18" s="24"/>
      <c r="C18" s="19" t="s">
        <v>1087</v>
      </c>
    </row>
    <row r="19" spans="2:4" ht="15" x14ac:dyDescent="0.2">
      <c r="C19" s="25" t="s">
        <v>1083</v>
      </c>
      <c r="D19" s="21"/>
    </row>
    <row r="20" spans="2:4" ht="15" x14ac:dyDescent="0.2">
      <c r="C20" s="25" t="s">
        <v>1078</v>
      </c>
    </row>
    <row r="21" spans="2:4" ht="15" x14ac:dyDescent="0.2">
      <c r="C21" s="25" t="s">
        <v>1079</v>
      </c>
    </row>
    <row r="22" spans="2:4" ht="15" x14ac:dyDescent="0.2">
      <c r="C22" s="26" t="s">
        <v>1080</v>
      </c>
    </row>
    <row r="23" spans="2:4" ht="15" x14ac:dyDescent="0.2">
      <c r="C23" s="26" t="s">
        <v>1081</v>
      </c>
    </row>
    <row r="24" spans="2:4" ht="15" x14ac:dyDescent="0.2">
      <c r="C24" s="27" t="s">
        <v>1082</v>
      </c>
    </row>
    <row r="25" spans="2:4" ht="15" x14ac:dyDescent="0.2">
      <c r="C25" s="27" t="s">
        <v>1704</v>
      </c>
    </row>
    <row r="26" spans="2:4" ht="15" x14ac:dyDescent="0.2">
      <c r="C26" s="27" t="s">
        <v>1086</v>
      </c>
    </row>
    <row r="27" spans="2:4" ht="15" x14ac:dyDescent="0.2">
      <c r="C27" s="27" t="s">
        <v>1705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A1:F118"/>
  <sheetViews>
    <sheetView showGridLines="0" zoomScaleNormal="100" zoomScaleSheetLayoutView="10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28" customWidth="1"/>
    <col min="7" max="16384" width="9.140625" style="28"/>
  </cols>
  <sheetData>
    <row r="1" spans="1:6" s="29" customFormat="1" x14ac:dyDescent="0.2">
      <c r="A1" s="150" t="s">
        <v>3500</v>
      </c>
      <c r="B1" s="150"/>
      <c r="C1" s="150"/>
      <c r="D1" s="150"/>
      <c r="E1" s="150"/>
      <c r="F1" s="150"/>
    </row>
    <row r="2" spans="1:6" s="29" customFormat="1" ht="16.5" customHeight="1" x14ac:dyDescent="0.2">
      <c r="A2" s="149" t="s">
        <v>1090</v>
      </c>
      <c r="B2" s="149"/>
      <c r="C2" s="149"/>
      <c r="D2" s="149"/>
      <c r="E2" s="149"/>
      <c r="F2" s="149"/>
    </row>
    <row r="3" spans="1:6" s="29" customFormat="1" ht="27.75" hidden="1" customHeight="1" x14ac:dyDescent="0.2">
      <c r="B3" s="30"/>
    </row>
    <row r="4" spans="1:6" s="29" customFormat="1" ht="39" hidden="1" customHeight="1" x14ac:dyDescent="0.2"/>
    <row r="5" spans="1:6" s="29" customFormat="1" hidden="1" x14ac:dyDescent="0.2"/>
    <row r="6" spans="1:6" s="29" customFormat="1" hidden="1" x14ac:dyDescent="0.2"/>
    <row r="7" spans="1:6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" s="29" customFormat="1" ht="13.5" customHeight="1" x14ac:dyDescent="0.2">
      <c r="A8" s="121" t="s">
        <v>1092</v>
      </c>
      <c r="B8" s="122"/>
      <c r="C8" s="122"/>
      <c r="D8" s="122"/>
      <c r="E8" s="122"/>
      <c r="F8" s="122"/>
    </row>
    <row r="9" spans="1:6" s="29" customFormat="1" ht="13.5" customHeight="1" x14ac:dyDescent="0.2">
      <c r="A9" s="123" t="s">
        <v>1093</v>
      </c>
      <c r="B9" s="123"/>
      <c r="C9" s="123"/>
      <c r="D9" s="123"/>
      <c r="E9" s="123"/>
      <c r="F9" s="123"/>
    </row>
    <row r="10" spans="1:6" s="29" customFormat="1" ht="12.75" customHeight="1" x14ac:dyDescent="0.2">
      <c r="A10" s="124" t="s">
        <v>630</v>
      </c>
      <c r="B10" s="125"/>
      <c r="C10" s="125"/>
      <c r="D10" s="125"/>
      <c r="E10" s="125"/>
      <c r="F10" s="125"/>
    </row>
    <row r="11" spans="1:6" s="29" customFormat="1" ht="12.75" customHeight="1" x14ac:dyDescent="0.2">
      <c r="A11" s="126" t="s">
        <v>1737</v>
      </c>
      <c r="B11" s="127">
        <f>SUMIFS(CFR_Data[SFY2024],CFR_Data[FED MT],"TRUE",CFR_Data[Division Project Type],$A11,CFR_Data[Funding_Source],"FA")</f>
        <v>0</v>
      </c>
      <c r="C11" s="127">
        <f>SUMIFS(CFR_Data[SFY2025],CFR_Data[FED MT],"TRUE",CFR_Data[Division Project Type],$A11,CFR_Data[Funding_Source],"FA")</f>
        <v>0</v>
      </c>
      <c r="D11" s="127">
        <f>SUMIFS(CFR_Data[SFY2026],CFR_Data[FED MT],"TRUE",CFR_Data[Division Project Type],$A11,CFR_Data[Funding_Source],"FA")</f>
        <v>0</v>
      </c>
      <c r="E11" s="127">
        <f>SUMIFS(CFR_Data[SFY2027],CFR_Data[FED MT],"TRUE",CFR_Data[Division Project Type],$A11,CFR_Data[Funding_Source],"FA")</f>
        <v>0</v>
      </c>
      <c r="F11" s="127">
        <f>SUMIFS(CFR_Data[SFY2028],CFR_Data[FED MT],"TRUE",CFR_Data[Division Project Type],$A11,CFR_Data[Funding_Source],"FA")</f>
        <v>0</v>
      </c>
    </row>
    <row r="12" spans="1:6" s="29" customFormat="1" ht="12.75" hidden="1" customHeight="1" x14ac:dyDescent="0.2"/>
    <row r="13" spans="1:6" s="29" customFormat="1" ht="12.75" customHeight="1" x14ac:dyDescent="0.2">
      <c r="A13" s="124" t="s">
        <v>631</v>
      </c>
      <c r="B13" s="125"/>
      <c r="C13" s="125"/>
      <c r="D13" s="125"/>
      <c r="E13" s="125"/>
      <c r="F13" s="125"/>
    </row>
    <row r="14" spans="1:6" s="29" customFormat="1" ht="12.75" customHeight="1" x14ac:dyDescent="0.2">
      <c r="A14" s="126" t="s">
        <v>237</v>
      </c>
      <c r="B14" s="127">
        <f>SUMIFS(CFR_Data[SFY2024],CFR_Data[FED MT],"TRUE",CFR_Data[Division Project Type],$A14,CFR_Data[Funding_Source],"FA")</f>
        <v>0</v>
      </c>
      <c r="C14" s="127">
        <f>SUMIFS(CFR_Data[SFY2025],CFR_Data[FED MT],"TRUE",CFR_Data[Division Project Type],$A14,CFR_Data[Funding_Source],"FA")</f>
        <v>0</v>
      </c>
      <c r="D14" s="127">
        <f>SUMIFS(CFR_Data[SFY2026],CFR_Data[FED MT],"TRUE",CFR_Data[Division Project Type],$A14,CFR_Data[Funding_Source],"FA")</f>
        <v>0</v>
      </c>
      <c r="E14" s="127">
        <f>SUMIFS(CFR_Data[SFY2027],CFR_Data[FED MT],"TRUE",CFR_Data[Division Project Type],$A14,CFR_Data[Funding_Source],"FA")</f>
        <v>0</v>
      </c>
      <c r="F14" s="127">
        <f>SUMIFS(CFR_Data[SFY2028],CFR_Data[FED MT],"TRUE",CFR_Data[Division Project Type],$A14,CFR_Data[Funding_Source],"FA")</f>
        <v>0</v>
      </c>
    </row>
    <row r="15" spans="1:6" s="29" customFormat="1" ht="12.75" customHeight="1" x14ac:dyDescent="0.2">
      <c r="A15" s="124" t="s">
        <v>629</v>
      </c>
      <c r="B15" s="125"/>
      <c r="C15" s="125"/>
      <c r="D15" s="125"/>
      <c r="E15" s="125"/>
      <c r="F15" s="125"/>
    </row>
    <row r="16" spans="1:6" s="29" customFormat="1" ht="12.75" hidden="1" customHeight="1" x14ac:dyDescent="0.2">
      <c r="A16" s="128" t="s">
        <v>628</v>
      </c>
      <c r="B16" s="127">
        <f>SUMIFS(CFR_Data[SFY2024],CFR_Data[FED MT],"TRUE",CFR_Data[Division Project Type],$A16,CFR_Data[Funding_Source],"FA")</f>
        <v>0</v>
      </c>
      <c r="C16" s="127">
        <f>SUMIFS(CFR_Data[SFY2025],CFR_Data[FED MT],"TRUE",CFR_Data[Division Project Type],$A16,CFR_Data[Funding_Source],"FA")</f>
        <v>0</v>
      </c>
      <c r="D16" s="127">
        <f>SUMIFS(CFR_Data[SFY2026],CFR_Data[FED MT],"TRUE",CFR_Data[Division Project Type],$A16,CFR_Data[Funding_Source],"FA")</f>
        <v>0</v>
      </c>
      <c r="E16" s="127">
        <f>SUMIFS(CFR_Data[SFY2027],CFR_Data[FED MT],"TRUE",CFR_Data[Division Project Type],$A16,CFR_Data[Funding_Source],"FA")</f>
        <v>0</v>
      </c>
      <c r="F16" s="127">
        <f>SUMIFS(CFR_Data[SFY2028],CFR_Data[FED MT],"TRUE",CFR_Data[Division Project Type],$A16,CFR_Data[Funding_Source],"FA")</f>
        <v>0</v>
      </c>
    </row>
    <row r="17" spans="1:6" s="29" customFormat="1" ht="12.75" customHeight="1" x14ac:dyDescent="0.2">
      <c r="A17" s="128" t="s">
        <v>344</v>
      </c>
      <c r="B17" s="127">
        <f>SUMIFS(CFR_Data[SFY2024],CFR_Data[FED MT],"TRUE",CFR_Data[Division Project Type],$A17,CFR_Data[Funding_Source],"FA")</f>
        <v>0</v>
      </c>
      <c r="C17" s="127">
        <f>SUMIFS(CFR_Data[SFY2025],CFR_Data[FED MT],"TRUE",CFR_Data[Division Project Type],$A17,CFR_Data[Funding_Source],"FA")</f>
        <v>0</v>
      </c>
      <c r="D17" s="127">
        <f>SUMIFS(CFR_Data[SFY2026],CFR_Data[FED MT],"TRUE",CFR_Data[Division Project Type],$A17,CFR_Data[Funding_Source],"FA")</f>
        <v>0</v>
      </c>
      <c r="E17" s="127">
        <f>SUMIFS(CFR_Data[SFY2027],CFR_Data[FED MT],"TRUE",CFR_Data[Division Project Type],$A17,CFR_Data[Funding_Source],"FA")</f>
        <v>0</v>
      </c>
      <c r="F17" s="127">
        <f>SUMIFS(CFR_Data[SFY2028],CFR_Data[FED MT],"TRUE",CFR_Data[Division Project Type],$A17,CFR_Data[Funding_Source],"FA")</f>
        <v>0</v>
      </c>
    </row>
    <row r="18" spans="1:6" s="29" customFormat="1" ht="12.75" customHeight="1" x14ac:dyDescent="0.2">
      <c r="A18" s="128" t="s">
        <v>347</v>
      </c>
      <c r="B18" s="127">
        <f>SUMIFS(CFR_Data[SFY2024],CFR_Data[FED MT],"TRUE",CFR_Data[Division Project Type],$A18,CFR_Data[Funding_Source],"FA")</f>
        <v>0</v>
      </c>
      <c r="C18" s="127">
        <f>SUMIFS(CFR_Data[SFY2025],CFR_Data[FED MT],"TRUE",CFR_Data[Division Project Type],$A18,CFR_Data[Funding_Source],"FA")</f>
        <v>0</v>
      </c>
      <c r="D18" s="127">
        <f>SUMIFS(CFR_Data[SFY2026],CFR_Data[FED MT],"TRUE",CFR_Data[Division Project Type],$A18,CFR_Data[Funding_Source],"FA")</f>
        <v>0</v>
      </c>
      <c r="E18" s="127">
        <f>SUMIFS(CFR_Data[SFY2027],CFR_Data[FED MT],"TRUE",CFR_Data[Division Project Type],$A18,CFR_Data[Funding_Source],"FA")</f>
        <v>0</v>
      </c>
      <c r="F18" s="127">
        <f>SUMIFS(CFR_Data[SFY2028],CFR_Data[FED MT],"TRUE",CFR_Data[Division Project Type],$A18,CFR_Data[Funding_Source],"FA")</f>
        <v>0</v>
      </c>
    </row>
    <row r="19" spans="1:6" s="29" customFormat="1" ht="12.75" customHeight="1" x14ac:dyDescent="0.2">
      <c r="A19" s="128" t="s">
        <v>348</v>
      </c>
      <c r="B19" s="127">
        <f>SUMIFS(CFR_Data[SFY2024],CFR_Data[FED MT],"TRUE",CFR_Data[Division Project Type],$A19,CFR_Data[Funding_Source],"FA")</f>
        <v>0</v>
      </c>
      <c r="C19" s="127">
        <f>SUMIFS(CFR_Data[SFY2025],CFR_Data[FED MT],"TRUE",CFR_Data[Division Project Type],$A19,CFR_Data[Funding_Source],"FA")</f>
        <v>0</v>
      </c>
      <c r="D19" s="127">
        <f>SUMIFS(CFR_Data[SFY2026],CFR_Data[FED MT],"TRUE",CFR_Data[Division Project Type],$A19,CFR_Data[Funding_Source],"FA")</f>
        <v>0</v>
      </c>
      <c r="E19" s="127">
        <f>SUMIFS(CFR_Data[SFY2027],CFR_Data[FED MT],"TRUE",CFR_Data[Division Project Type],$A19,CFR_Data[Funding_Source],"FA")</f>
        <v>0</v>
      </c>
      <c r="F19" s="127">
        <f>SUMIFS(CFR_Data[SFY2028],CFR_Data[FED MT],"TRUE",CFR_Data[Division Project Type],$A19,CFR_Data[Funding_Source],"FA")</f>
        <v>0</v>
      </c>
    </row>
    <row r="20" spans="1:6" s="29" customFormat="1" ht="12.75" customHeight="1" x14ac:dyDescent="0.2">
      <c r="A20" s="128" t="s">
        <v>349</v>
      </c>
      <c r="B20" s="127">
        <f>SUMIFS(CFR_Data[SFY2024],CFR_Data[FED MT],"TRUE",CFR_Data[Division Project Type],$A20,CFR_Data[Funding_Source],"FA")</f>
        <v>1603768.9225000001</v>
      </c>
      <c r="C20" s="127">
        <f>SUMIFS(CFR_Data[SFY2025],CFR_Data[FED MT],"TRUE",CFR_Data[Division Project Type],$A20,CFR_Data[Funding_Source],"FA")</f>
        <v>820406.02170000004</v>
      </c>
      <c r="D20" s="127">
        <f>SUMIFS(CFR_Data[SFY2026],CFR_Data[FED MT],"TRUE",CFR_Data[Division Project Type],$A20,CFR_Data[Funding_Source],"FA")</f>
        <v>0</v>
      </c>
      <c r="E20" s="127">
        <f>SUMIFS(CFR_Data[SFY2027],CFR_Data[FED MT],"TRUE",CFR_Data[Division Project Type],$A20,CFR_Data[Funding_Source],"FA")</f>
        <v>0</v>
      </c>
      <c r="F20" s="127">
        <f>SUMIFS(CFR_Data[SFY2028],CFR_Data[FED MT],"TRUE",CFR_Data[Division Project Type],$A20,CFR_Data[Funding_Source],"FA")</f>
        <v>0</v>
      </c>
    </row>
    <row r="21" spans="1:6" s="29" customFormat="1" ht="12.75" customHeight="1" x14ac:dyDescent="0.2">
      <c r="A21" s="128" t="s">
        <v>42</v>
      </c>
      <c r="B21" s="127">
        <f>SUMIFS(CFR_Data[SFY2024],CFR_Data[FED MT],"TRUE",CFR_Data[Division Project Type],$A21,CFR_Data[Funding_Source],"FA")</f>
        <v>0</v>
      </c>
      <c r="C21" s="127">
        <f>SUMIFS(CFR_Data[SFY2025],CFR_Data[FED MT],"TRUE",CFR_Data[Division Project Type],$A21,CFR_Data[Funding_Source],"FA")</f>
        <v>0</v>
      </c>
      <c r="D21" s="127">
        <f>SUMIFS(CFR_Data[SFY2026],CFR_Data[FED MT],"TRUE",CFR_Data[Division Project Type],$A21,CFR_Data[Funding_Source],"FA")</f>
        <v>0</v>
      </c>
      <c r="E21" s="127">
        <f>SUMIFS(CFR_Data[SFY2027],CFR_Data[FED MT],"TRUE",CFR_Data[Division Project Type],$A21,CFR_Data[Funding_Source],"FA")</f>
        <v>0</v>
      </c>
      <c r="F21" s="127">
        <f>SUMIFS(CFR_Data[SFY2028],CFR_Data[FED MT],"TRUE",CFR_Data[Division Project Type],$A21,CFR_Data[Funding_Source],"FA")</f>
        <v>0</v>
      </c>
    </row>
    <row r="22" spans="1:6" s="29" customFormat="1" ht="18" hidden="1" customHeight="1" x14ac:dyDescent="0.2">
      <c r="A22" s="128" t="s">
        <v>88</v>
      </c>
      <c r="B22" s="127">
        <f>SUMIFS(CFR_Data[SFY2024],CFR_Data[FED MT],"TRUE",CFR_Data[Division Project Type],$A22,CFR_Data[Funding_Source],"FA")</f>
        <v>0</v>
      </c>
      <c r="C22" s="127">
        <f>SUMIFS(CFR_Data[SFY2025],CFR_Data[FED MT],"TRUE",CFR_Data[Division Project Type],$A22,CFR_Data[Funding_Source],"FA")</f>
        <v>0</v>
      </c>
      <c r="D22" s="127">
        <f>SUMIFS(CFR_Data[SFY2026],CFR_Data[FED MT],"TRUE",CFR_Data[Division Project Type],$A22,CFR_Data[Funding_Source],"FA")</f>
        <v>0</v>
      </c>
      <c r="E22" s="127">
        <f>SUMIFS(CFR_Data[SFY2027],CFR_Data[FED MT],"TRUE",CFR_Data[Division Project Type],$A22,CFR_Data[Funding_Source],"FA")</f>
        <v>0</v>
      </c>
      <c r="F22" s="127">
        <f>SUMIFS(CFR_Data[SFY2028],CFR_Data[FED MT],"TRUE",CFR_Data[Division Project Type],$A22,CFR_Data[Funding_Source],"FA")</f>
        <v>0</v>
      </c>
    </row>
    <row r="23" spans="1:6" s="29" customFormat="1" ht="12.75" customHeight="1" x14ac:dyDescent="0.2">
      <c r="A23" s="128" t="s">
        <v>143</v>
      </c>
      <c r="B23" s="127">
        <f>SUMIFS(CFR_Data[SFY2024],CFR_Data[FED MT],"TRUE",CFR_Data[Division Project Type],$A23,CFR_Data[Funding_Source],"FA")</f>
        <v>0</v>
      </c>
      <c r="C23" s="127">
        <f>SUMIFS(CFR_Data[SFY2025],CFR_Data[FED MT],"TRUE",CFR_Data[Division Project Type],$A23,CFR_Data[Funding_Source],"FA")</f>
        <v>0</v>
      </c>
      <c r="D23" s="127">
        <f>SUMIFS(CFR_Data[SFY2026],CFR_Data[FED MT],"TRUE",CFR_Data[Division Project Type],$A23,CFR_Data[Funding_Source],"FA")</f>
        <v>0</v>
      </c>
      <c r="E23" s="127">
        <f>SUMIFS(CFR_Data[SFY2027],CFR_Data[FED MT],"TRUE",CFR_Data[Division Project Type],$A23,CFR_Data[Funding_Source],"FA")</f>
        <v>0</v>
      </c>
      <c r="F23" s="127">
        <f>SUMIFS(CFR_Data[SFY2028],CFR_Data[FED MT],"TRUE",CFR_Data[Division Project Type],$A23,CFR_Data[Funding_Source],"FA")</f>
        <v>0</v>
      </c>
    </row>
    <row r="24" spans="1:6" s="29" customFormat="1" ht="12.75" hidden="1" customHeight="1" x14ac:dyDescent="0.2">
      <c r="A24" s="128" t="s">
        <v>244</v>
      </c>
      <c r="B24" s="127">
        <f>SUMIFS(CFR_Data[SFY2024],CFR_Data[FED MT],"TRUE",CFR_Data[Division Project Type],$A24,CFR_Data[Funding_Source],"FA")</f>
        <v>0</v>
      </c>
      <c r="C24" s="127">
        <f>SUMIFS(CFR_Data[SFY2025],CFR_Data[FED MT],"TRUE",CFR_Data[Division Project Type],$A24,CFR_Data[Funding_Source],"FA")</f>
        <v>0</v>
      </c>
      <c r="D24" s="127">
        <f>SUMIFS(CFR_Data[SFY2026],CFR_Data[FED MT],"TRUE",CFR_Data[Division Project Type],$A24,CFR_Data[Funding_Source],"FA")</f>
        <v>0</v>
      </c>
      <c r="E24" s="127">
        <f>SUMIFS(CFR_Data[SFY2027],CFR_Data[FED MT],"TRUE",CFR_Data[Division Project Type],$A24,CFR_Data[Funding_Source],"FA")</f>
        <v>0</v>
      </c>
      <c r="F24" s="127">
        <f>SUMIFS(CFR_Data[SFY2028],CFR_Data[FED MT],"TRUE",CFR_Data[Division Project Type],$A24,CFR_Data[Funding_Source],"FA")</f>
        <v>0</v>
      </c>
    </row>
    <row r="25" spans="1:6" s="29" customFormat="1" ht="12.75" hidden="1" customHeight="1" x14ac:dyDescent="0.2">
      <c r="A25" s="128" t="s">
        <v>87</v>
      </c>
      <c r="B25" s="127">
        <f>SUMIFS(CFR_Data[SFY2024],CFR_Data[FED MT],"TRUE",CFR_Data[Division Project Type],$A25,CFR_Data[Funding_Source],"FA")</f>
        <v>0</v>
      </c>
      <c r="C25" s="127">
        <f>SUMIFS(CFR_Data[SFY2025],CFR_Data[FED MT],"TRUE",CFR_Data[Division Project Type],$A25,CFR_Data[Funding_Source],"FA")</f>
        <v>0</v>
      </c>
      <c r="D25" s="127">
        <f>SUMIFS(CFR_Data[SFY2026],CFR_Data[FED MT],"TRUE",CFR_Data[Division Project Type],$A25,CFR_Data[Funding_Source],"FA")</f>
        <v>0</v>
      </c>
      <c r="E25" s="127">
        <f>SUMIFS(CFR_Data[SFY2027],CFR_Data[FED MT],"TRUE",CFR_Data[Division Project Type],$A25,CFR_Data[Funding_Source],"FA")</f>
        <v>0</v>
      </c>
      <c r="F25" s="127">
        <f>SUMIFS(CFR_Data[SFY2028],CFR_Data[FED MT],"TRUE",CFR_Data[Division Project Type],$A25,CFR_Data[Funding_Source],"FA")</f>
        <v>0</v>
      </c>
    </row>
    <row r="26" spans="1:6" s="29" customFormat="1" ht="12.75" customHeight="1" x14ac:dyDescent="0.2">
      <c r="A26" s="128" t="s">
        <v>157</v>
      </c>
      <c r="B26" s="127">
        <f>SUMIFS(CFR_Data[SFY2024],CFR_Data[FED MT],"TRUE",CFR_Data[Division Project Type],$A26,CFR_Data[Funding_Source],"FA")</f>
        <v>1205265.3959999999</v>
      </c>
      <c r="C26" s="127">
        <f>SUMIFS(CFR_Data[SFY2025],CFR_Data[FED MT],"TRUE",CFR_Data[Division Project Type],$A26,CFR_Data[Funding_Source],"FA")</f>
        <v>596970.08270000003</v>
      </c>
      <c r="D26" s="127">
        <f>SUMIFS(CFR_Data[SFY2026],CFR_Data[FED MT],"TRUE",CFR_Data[Division Project Type],$A26,CFR_Data[Funding_Source],"FA")</f>
        <v>0</v>
      </c>
      <c r="E26" s="127">
        <f>SUMIFS(CFR_Data[SFY2027],CFR_Data[FED MT],"TRUE",CFR_Data[Division Project Type],$A26,CFR_Data[Funding_Source],"FA")</f>
        <v>0</v>
      </c>
      <c r="F26" s="127">
        <f>SUMIFS(CFR_Data[SFY2028],CFR_Data[FED MT],"TRUE",CFR_Data[Division Project Type],$A26,CFR_Data[Funding_Source],"FA")</f>
        <v>0</v>
      </c>
    </row>
    <row r="27" spans="1:6" s="29" customFormat="1" ht="12.75" customHeight="1" x14ac:dyDescent="0.2">
      <c r="A27" s="126" t="s">
        <v>145</v>
      </c>
      <c r="B27" s="127">
        <f>SUMIFS(CFR_Data[SFY2024],CFR_Data[FED MT],"TRUE",CFR_Data[Division Project Type],$A27,CFR_Data[Funding_Source],"FA")</f>
        <v>1086368.08</v>
      </c>
      <c r="C27" s="127">
        <f>SUMIFS(CFR_Data[SFY2025],CFR_Data[FED MT],"TRUE",CFR_Data[Division Project Type],$A27,CFR_Data[Funding_Source],"FA")</f>
        <v>0</v>
      </c>
      <c r="D27" s="127">
        <f>SUMIFS(CFR_Data[SFY2026],CFR_Data[FED MT],"TRUE",CFR_Data[Division Project Type],$A27,CFR_Data[Funding_Source],"FA")</f>
        <v>0</v>
      </c>
      <c r="E27" s="127">
        <f>SUMIFS(CFR_Data[SFY2027],CFR_Data[FED MT],"TRUE",CFR_Data[Division Project Type],$A27,CFR_Data[Funding_Source],"FA")</f>
        <v>0</v>
      </c>
      <c r="F27" s="127">
        <f>SUMIFS(CFR_Data[SFY2028],CFR_Data[FED MT],"TRUE",CFR_Data[Division Project Type],$A27,CFR_Data[Funding_Source],"FA")</f>
        <v>0</v>
      </c>
    </row>
    <row r="28" spans="1:6" s="29" customFormat="1" ht="12.75" hidden="1" customHeight="1" x14ac:dyDescent="0.2">
      <c r="B28" s="129"/>
      <c r="C28" s="130"/>
      <c r="D28" s="130"/>
      <c r="E28" s="130"/>
      <c r="F28" s="130"/>
    </row>
    <row r="29" spans="1:6" s="29" customFormat="1" ht="12.75" customHeight="1" x14ac:dyDescent="0.2">
      <c r="A29" s="124" t="s">
        <v>632</v>
      </c>
      <c r="B29" s="131"/>
      <c r="C29" s="125"/>
      <c r="D29" s="125"/>
      <c r="E29" s="125"/>
      <c r="F29" s="125"/>
    </row>
    <row r="30" spans="1:6" s="29" customFormat="1" ht="12.75" hidden="1" customHeight="1" x14ac:dyDescent="0.2">
      <c r="A30" s="128" t="s">
        <v>183</v>
      </c>
      <c r="B30" s="127">
        <f>SUMIFS(CFR_Data[SFY2024],CFR_Data[FED MT],"TRUE",CFR_Data[Division Project Type],$A30,CFR_Data[Funding_Source],"FA")</f>
        <v>0</v>
      </c>
      <c r="C30" s="127">
        <f>SUMIFS(CFR_Data[SFY2025],CFR_Data[FED MT],"TRUE",CFR_Data[Division Project Type],$A30,CFR_Data[Funding_Source],"FA")</f>
        <v>0</v>
      </c>
      <c r="D30" s="127">
        <f>SUMIFS(CFR_Data[SFY2026],CFR_Data[FED MT],"TRUE",CFR_Data[Division Project Type],$A30,CFR_Data[Funding_Source],"FA")</f>
        <v>0</v>
      </c>
      <c r="E30" s="127">
        <f>SUMIFS(CFR_Data[SFY2027],CFR_Data[FED MT],"TRUE",CFR_Data[Division Project Type],$A30,CFR_Data[Funding_Source],"FA")</f>
        <v>0</v>
      </c>
      <c r="F30" s="127">
        <f>SUMIFS(CFR_Data[SFY2028],CFR_Data[FED MT],"TRUE",CFR_Data[Division Project Type],$A30,CFR_Data[Funding_Source],"FA")</f>
        <v>0</v>
      </c>
    </row>
    <row r="31" spans="1:6" s="29" customFormat="1" ht="12.75" customHeight="1" x14ac:dyDescent="0.2">
      <c r="A31" s="128" t="s">
        <v>159</v>
      </c>
      <c r="B31" s="127">
        <f>SUMIFS(CFR_Data[SFY2024],CFR_Data[FED MT],"TRUE",CFR_Data[Division Project Type],$A31,CFR_Data[Funding_Source],"FA")</f>
        <v>0</v>
      </c>
      <c r="C31" s="127">
        <f>SUMIFS(CFR_Data[SFY2025],CFR_Data[FED MT],"TRUE",CFR_Data[Division Project Type],$A31,CFR_Data[Funding_Source],"FA")</f>
        <v>0</v>
      </c>
      <c r="D31" s="127">
        <f>SUMIFS(CFR_Data[SFY2026],CFR_Data[FED MT],"TRUE",CFR_Data[Division Project Type],$A31,CFR_Data[Funding_Source],"FA")</f>
        <v>0</v>
      </c>
      <c r="E31" s="127">
        <f>SUMIFS(CFR_Data[SFY2027],CFR_Data[FED MT],"TRUE",CFR_Data[Division Project Type],$A31,CFR_Data[Funding_Source],"FA")</f>
        <v>0</v>
      </c>
      <c r="F31" s="127">
        <f>SUMIFS(CFR_Data[SFY2028],CFR_Data[FED MT],"TRUE",CFR_Data[Division Project Type],$A31,CFR_Data[Funding_Source],"FA")</f>
        <v>0</v>
      </c>
    </row>
    <row r="32" spans="1:6" s="29" customFormat="1" ht="12.75" hidden="1" customHeight="1" x14ac:dyDescent="0.2">
      <c r="A32" s="128" t="s">
        <v>184</v>
      </c>
      <c r="B32" s="127">
        <f>SUMIFS(CFR_Data[SFY2024],CFR_Data[FED MT],"TRUE",CFR_Data[Division Project Type],$A32,CFR_Data[Funding_Source],"FA")</f>
        <v>0</v>
      </c>
      <c r="C32" s="127">
        <f>SUMIFS(CFR_Data[SFY2025],CFR_Data[FED MT],"TRUE",CFR_Data[Division Project Type],$A32,CFR_Data[Funding_Source],"FA")</f>
        <v>0</v>
      </c>
      <c r="D32" s="127">
        <f>SUMIFS(CFR_Data[SFY2026],CFR_Data[FED MT],"TRUE",CFR_Data[Division Project Type],$A32,CFR_Data[Funding_Source],"FA")</f>
        <v>0</v>
      </c>
      <c r="E32" s="127">
        <f>SUMIFS(CFR_Data[SFY2027],CFR_Data[FED MT],"TRUE",CFR_Data[Division Project Type],$A32,CFR_Data[Funding_Source],"FA")</f>
        <v>0</v>
      </c>
      <c r="F32" s="127">
        <f>SUMIFS(CFR_Data[SFY2028],CFR_Data[FED MT],"TRUE",CFR_Data[Division Project Type],$A32,CFR_Data[Funding_Source],"FA")</f>
        <v>0</v>
      </c>
    </row>
    <row r="33" spans="1:6" s="29" customFormat="1" ht="12.75" hidden="1" customHeight="1" x14ac:dyDescent="0.2">
      <c r="A33" s="126" t="s">
        <v>186</v>
      </c>
      <c r="B33" s="127">
        <f>SUMIFS(CFR_Data[SFY2024],CFR_Data[FED MT],"TRUE",CFR_Data[Division Project Type],$A33,CFR_Data[Funding_Source],"FA")</f>
        <v>0</v>
      </c>
      <c r="C33" s="127">
        <f>SUMIFS(CFR_Data[SFY2025],CFR_Data[FED MT],"TRUE",CFR_Data[Division Project Type],$A33,CFR_Data[Funding_Source],"FA")</f>
        <v>0</v>
      </c>
      <c r="D33" s="127">
        <f>SUMIFS(CFR_Data[SFY2026],CFR_Data[FED MT],"TRUE",CFR_Data[Division Project Type],$A33,CFR_Data[Funding_Source],"FA")</f>
        <v>0</v>
      </c>
      <c r="E33" s="127">
        <f>SUMIFS(CFR_Data[SFY2027],CFR_Data[FED MT],"TRUE",CFR_Data[Division Project Type],$A33,CFR_Data[Funding_Source],"FA")</f>
        <v>0</v>
      </c>
      <c r="F33" s="127">
        <f>SUMIFS(CFR_Data[SFY2028],CFR_Data[FED MT],"TRUE",CFR_Data[Division Project Type],$A33,CFR_Data[Funding_Source],"FA")</f>
        <v>0</v>
      </c>
    </row>
    <row r="34" spans="1:6" s="29" customFormat="1" ht="12.75" hidden="1" customHeight="1" x14ac:dyDescent="0.2">
      <c r="B34" s="129"/>
      <c r="C34" s="130"/>
      <c r="D34" s="130"/>
      <c r="E34" s="130"/>
      <c r="F34" s="130"/>
    </row>
    <row r="35" spans="1:6" s="29" customFormat="1" ht="12.75" customHeight="1" x14ac:dyDescent="0.2">
      <c r="A35" s="124" t="s">
        <v>633</v>
      </c>
      <c r="B35" s="131"/>
      <c r="C35" s="125"/>
      <c r="D35" s="125"/>
      <c r="E35" s="125"/>
      <c r="F35" s="125"/>
    </row>
    <row r="36" spans="1:6" s="29" customFormat="1" ht="12.75" hidden="1" customHeight="1" x14ac:dyDescent="0.2">
      <c r="A36" s="126" t="s">
        <v>234</v>
      </c>
      <c r="B36" s="127">
        <f>SUMIFS(CFR_Data[SFY2024],CFR_Data[FED MT],"TRUE",CFR_Data[Division Project Type],$A36,CFR_Data[Funding_Source],"FA")</f>
        <v>0</v>
      </c>
      <c r="C36" s="127">
        <f>SUMIFS(CFR_Data[SFY2025],CFR_Data[FED MT],"TRUE",CFR_Data[Division Project Type],$A36,CFR_Data[Funding_Source],"FA")</f>
        <v>0</v>
      </c>
      <c r="D36" s="127">
        <f>SUMIFS(CFR_Data[SFY2026],CFR_Data[FED MT],"TRUE",CFR_Data[Division Project Type],$A36,CFR_Data[Funding_Source],"FA")</f>
        <v>0</v>
      </c>
      <c r="E36" s="127">
        <f>SUMIFS(CFR_Data[SFY2027],CFR_Data[FED MT],"TRUE",CFR_Data[Division Project Type],$A36,CFR_Data[Funding_Source],"FA")</f>
        <v>0</v>
      </c>
      <c r="F36" s="127">
        <f>SUMIFS(CFR_Data[SFY2028],CFR_Data[FED MT],"TRUE",CFR_Data[Division Project Type],$A36,CFR_Data[Funding_Source],"FA")</f>
        <v>0</v>
      </c>
    </row>
    <row r="37" spans="1:6" s="29" customFormat="1" ht="12.75" customHeight="1" x14ac:dyDescent="0.2">
      <c r="A37" s="126" t="s">
        <v>235</v>
      </c>
      <c r="B37" s="127">
        <f>SUMIFS(CFR_Data[SFY2024],CFR_Data[FED MT],"TRUE",CFR_Data[Division Project Type],$A37,CFR_Data[Funding_Source],"FA")</f>
        <v>0</v>
      </c>
      <c r="C37" s="127">
        <f>SUMIFS(CFR_Data[SFY2025],CFR_Data[FED MT],"TRUE",CFR_Data[Division Project Type],$A37,CFR_Data[Funding_Source],"FA")</f>
        <v>0</v>
      </c>
      <c r="D37" s="127">
        <f>SUMIFS(CFR_Data[SFY2026],CFR_Data[FED MT],"TRUE",CFR_Data[Division Project Type],$A37,CFR_Data[Funding_Source],"FA")</f>
        <v>0</v>
      </c>
      <c r="E37" s="127">
        <f>SUMIFS(CFR_Data[SFY2027],CFR_Data[FED MT],"TRUE",CFR_Data[Division Project Type],$A37,CFR_Data[Funding_Source],"FA")</f>
        <v>0</v>
      </c>
      <c r="F37" s="127">
        <f>SUMIFS(CFR_Data[SFY2028],CFR_Data[FED MT],"TRUE",CFR_Data[Division Project Type],$A37,CFR_Data[Funding_Source],"FA")</f>
        <v>0</v>
      </c>
    </row>
    <row r="38" spans="1:6" s="29" customFormat="1" ht="12.75" hidden="1" customHeight="1" x14ac:dyDescent="0.2">
      <c r="B38" s="129"/>
      <c r="C38" s="130"/>
      <c r="D38" s="130"/>
      <c r="E38" s="130"/>
      <c r="F38" s="130"/>
    </row>
    <row r="39" spans="1:6" s="29" customFormat="1" ht="12.75" customHeight="1" x14ac:dyDescent="0.2">
      <c r="A39" s="124" t="s">
        <v>634</v>
      </c>
      <c r="B39" s="131"/>
      <c r="C39" s="125"/>
      <c r="D39" s="125"/>
      <c r="E39" s="125"/>
      <c r="F39" s="125"/>
    </row>
    <row r="40" spans="1:6" s="29" customFormat="1" ht="12.75" customHeight="1" x14ac:dyDescent="0.2">
      <c r="A40" s="126" t="s">
        <v>213</v>
      </c>
      <c r="B40" s="127">
        <f>SUMIFS(CFR_Data[SFY2024],CFR_Data[FED MT],"TRUE",CFR_Data[Division Project Type],$A40,CFR_Data[Funding_Source],"FA")</f>
        <v>0</v>
      </c>
      <c r="C40" s="127">
        <f>SUMIFS(CFR_Data[SFY2025],CFR_Data[FED MT],"TRUE",CFR_Data[Division Project Type],$A40,CFR_Data[Funding_Source],"FA")</f>
        <v>0</v>
      </c>
      <c r="D40" s="127">
        <f>SUMIFS(CFR_Data[SFY2026],CFR_Data[FED MT],"TRUE",CFR_Data[Division Project Type],$A40,CFR_Data[Funding_Source],"FA")</f>
        <v>0</v>
      </c>
      <c r="E40" s="127">
        <f>SUMIFS(CFR_Data[SFY2027],CFR_Data[FED MT],"TRUE",CFR_Data[Division Project Type],$A40,CFR_Data[Funding_Source],"FA")</f>
        <v>0</v>
      </c>
      <c r="F40" s="127">
        <f>SUMIFS(CFR_Data[SFY2028],CFR_Data[FED MT],"TRUE",CFR_Data[Division Project Type],$A40,CFR_Data[Funding_Source],"FA")</f>
        <v>0</v>
      </c>
    </row>
    <row r="41" spans="1:6" s="29" customFormat="1" ht="12.75" hidden="1" customHeight="1" x14ac:dyDescent="0.2">
      <c r="B41" s="129"/>
      <c r="C41" s="130"/>
      <c r="D41" s="130"/>
      <c r="E41" s="130"/>
      <c r="F41" s="130"/>
    </row>
    <row r="42" spans="1:6" s="29" customFormat="1" ht="12.75" customHeight="1" x14ac:dyDescent="0.2">
      <c r="A42" s="124" t="s">
        <v>637</v>
      </c>
      <c r="B42" s="131"/>
      <c r="C42" s="125"/>
      <c r="D42" s="125"/>
      <c r="E42" s="125"/>
      <c r="F42" s="125"/>
    </row>
    <row r="43" spans="1:6" s="29" customFormat="1" ht="12.75" customHeight="1" x14ac:dyDescent="0.2">
      <c r="A43" s="126" t="s">
        <v>369</v>
      </c>
      <c r="B43" s="127">
        <f>SUMIFS(CFR_Data[SFY2024],CFR_Data[FED MT],"TRUE",CFR_Data[Division Project Type],$A43,CFR_Data[Funding_Source],"FA")</f>
        <v>0</v>
      </c>
      <c r="C43" s="127">
        <f>SUMIFS(CFR_Data[SFY2025],CFR_Data[FED MT],"TRUE",CFR_Data[Division Project Type],$A43,CFR_Data[Funding_Source],"FA")</f>
        <v>0</v>
      </c>
      <c r="D43" s="127">
        <f>SUMIFS(CFR_Data[SFY2026],CFR_Data[FED MT],"TRUE",CFR_Data[Division Project Type],$A43,CFR_Data[Funding_Source],"FA")</f>
        <v>0</v>
      </c>
      <c r="E43" s="127">
        <f>SUMIFS(CFR_Data[SFY2027],CFR_Data[FED MT],"TRUE",CFR_Data[Division Project Type],$A43,CFR_Data[Funding_Source],"FA")</f>
        <v>0</v>
      </c>
      <c r="F43" s="127">
        <f>SUMIFS(CFR_Data[SFY2028],CFR_Data[FED MT],"TRUE",CFR_Data[Division Project Type],$A43,CFR_Data[Funding_Source],"FA")</f>
        <v>0</v>
      </c>
    </row>
    <row r="44" spans="1:6" s="29" customFormat="1" ht="12.75" hidden="1" customHeight="1" x14ac:dyDescent="0.2">
      <c r="B44" s="129"/>
      <c r="C44" s="130"/>
      <c r="D44" s="130"/>
      <c r="E44" s="130"/>
      <c r="F44" s="130"/>
    </row>
    <row r="45" spans="1:6" s="29" customFormat="1" ht="12.75" customHeight="1" x14ac:dyDescent="0.2">
      <c r="A45" s="124" t="s">
        <v>636</v>
      </c>
      <c r="B45" s="131"/>
      <c r="C45" s="125"/>
      <c r="D45" s="125"/>
      <c r="E45" s="125"/>
      <c r="F45" s="125"/>
    </row>
    <row r="46" spans="1:6" s="29" customFormat="1" ht="12.75" customHeight="1" x14ac:dyDescent="0.2">
      <c r="A46" s="126" t="s">
        <v>635</v>
      </c>
      <c r="B46" s="127">
        <f>SUMIFS(CFR_Data[SFY2024],CFR_Data[FED MT],"TRUE",CFR_Data[Division Project Type],$A46,CFR_Data[Funding_Source],"FA")</f>
        <v>0</v>
      </c>
      <c r="C46" s="127">
        <f>SUMIFS(CFR_Data[SFY2025],CFR_Data[FED MT],"TRUE",CFR_Data[Division Project Type],$A46,CFR_Data[Funding_Source],"FA")</f>
        <v>0</v>
      </c>
      <c r="D46" s="127">
        <f>SUMIFS(CFR_Data[SFY2026],CFR_Data[FED MT],"TRUE",CFR_Data[Division Project Type],$A46,CFR_Data[Funding_Source],"FA")</f>
        <v>0</v>
      </c>
      <c r="E46" s="127">
        <f>SUMIFS(CFR_Data[SFY2027],CFR_Data[FED MT],"TRUE",CFR_Data[Division Project Type],$A46,CFR_Data[Funding_Source],"FA")</f>
        <v>0</v>
      </c>
      <c r="F46" s="127">
        <f>SUMIFS(CFR_Data[SFY2028],CFR_Data[FED MT],"TRUE",CFR_Data[Division Project Type],$A46,CFR_Data[Funding_Source],"FA")</f>
        <v>0</v>
      </c>
    </row>
    <row r="47" spans="1:6" s="29" customFormat="1" ht="12.75" hidden="1" customHeight="1" x14ac:dyDescent="0.2">
      <c r="B47" s="129"/>
      <c r="C47" s="130"/>
      <c r="D47" s="130"/>
      <c r="E47" s="130"/>
      <c r="F47" s="130"/>
    </row>
    <row r="48" spans="1:6" s="29" customFormat="1" ht="12.75" customHeight="1" x14ac:dyDescent="0.2">
      <c r="A48" s="124" t="s">
        <v>638</v>
      </c>
      <c r="B48" s="131"/>
      <c r="C48" s="125"/>
      <c r="D48" s="125"/>
      <c r="E48" s="125"/>
      <c r="F48" s="125"/>
    </row>
    <row r="49" spans="1:6" s="29" customFormat="1" ht="12.75" customHeight="1" x14ac:dyDescent="0.2">
      <c r="A49" s="128" t="s">
        <v>359</v>
      </c>
      <c r="B49" s="127">
        <f>SUMIFS(CFR_Data[SFY2024],CFR_Data[FED MT],"TRUE",CFR_Data[Division Project Type],$A49,CFR_Data[Funding_Source],"FA")</f>
        <v>0</v>
      </c>
      <c r="C49" s="127">
        <f>SUMIFS(CFR_Data[SFY2025],CFR_Data[FED MT],"TRUE",CFR_Data[Division Project Type],$A49,CFR_Data[Funding_Source],"FA")</f>
        <v>0</v>
      </c>
      <c r="D49" s="127">
        <f>SUMIFS(CFR_Data[SFY2026],CFR_Data[FED MT],"TRUE",CFR_Data[Division Project Type],$A49,CFR_Data[Funding_Source],"FA")</f>
        <v>0</v>
      </c>
      <c r="E49" s="127">
        <f>SUMIFS(CFR_Data[SFY2027],CFR_Data[FED MT],"TRUE",CFR_Data[Division Project Type],$A49,CFR_Data[Funding_Source],"FA")</f>
        <v>0</v>
      </c>
      <c r="F49" s="127">
        <f>SUMIFS(CFR_Data[SFY2028],CFR_Data[FED MT],"TRUE",CFR_Data[Division Project Type],$A49,CFR_Data[Funding_Source],"FA")</f>
        <v>0</v>
      </c>
    </row>
    <row r="50" spans="1:6" s="29" customFormat="1" ht="12.75" customHeight="1" x14ac:dyDescent="0.2">
      <c r="A50" s="128" t="s">
        <v>193</v>
      </c>
      <c r="B50" s="127">
        <f>SUMIFS(CFR_Data[SFY2024],CFR_Data[FED MT],"TRUE",CFR_Data[Division Project Type],$A50,CFR_Data[Funding_Source],"FA")</f>
        <v>0</v>
      </c>
      <c r="C50" s="127">
        <f>SUMIFS(CFR_Data[SFY2025],CFR_Data[FED MT],"TRUE",CFR_Data[Division Project Type],$A50,CFR_Data[Funding_Source],"FA")</f>
        <v>0</v>
      </c>
      <c r="D50" s="127">
        <f>SUMIFS(CFR_Data[SFY2026],CFR_Data[FED MT],"TRUE",CFR_Data[Division Project Type],$A50,CFR_Data[Funding_Source],"FA")</f>
        <v>0</v>
      </c>
      <c r="E50" s="127">
        <f>SUMIFS(CFR_Data[SFY2027],CFR_Data[FED MT],"TRUE",CFR_Data[Division Project Type],$A50,CFR_Data[Funding_Source],"FA")</f>
        <v>0</v>
      </c>
      <c r="F50" s="127">
        <f>SUMIFS(CFR_Data[SFY2028],CFR_Data[FED MT],"TRUE",CFR_Data[Division Project Type],$A50,CFR_Data[Funding_Source],"FA")</f>
        <v>0</v>
      </c>
    </row>
    <row r="51" spans="1:6" s="29" customFormat="1" ht="12.75" customHeight="1" x14ac:dyDescent="0.2">
      <c r="A51" s="126" t="s">
        <v>368</v>
      </c>
      <c r="B51" s="127">
        <f>SUMIFS(CFR_Data[SFY2024],CFR_Data[FED MT],"TRUE",CFR_Data[Division Project Type],$A51,CFR_Data[Funding_Source],"FA")</f>
        <v>0</v>
      </c>
      <c r="C51" s="127">
        <f>SUMIFS(CFR_Data[SFY2025],CFR_Data[FED MT],"TRUE",CFR_Data[Division Project Type],$A51,CFR_Data[Funding_Source],"FA")</f>
        <v>0</v>
      </c>
      <c r="D51" s="127">
        <f>SUMIFS(CFR_Data[SFY2026],CFR_Data[FED MT],"TRUE",CFR_Data[Division Project Type],$A51,CFR_Data[Funding_Source],"FA")</f>
        <v>0</v>
      </c>
      <c r="E51" s="127">
        <f>SUMIFS(CFR_Data[SFY2027],CFR_Data[FED MT],"TRUE",CFR_Data[Division Project Type],$A51,CFR_Data[Funding_Source],"FA")</f>
        <v>0</v>
      </c>
      <c r="F51" s="127">
        <f>SUMIFS(CFR_Data[SFY2028],CFR_Data[FED MT],"TRUE",CFR_Data[Division Project Type],$A51,CFR_Data[Funding_Source],"FA")</f>
        <v>0</v>
      </c>
    </row>
    <row r="52" spans="1:6" s="29" customFormat="1" ht="12.75" hidden="1" customHeight="1" x14ac:dyDescent="0.2">
      <c r="B52" s="129"/>
      <c r="C52" s="130"/>
      <c r="D52" s="130"/>
      <c r="E52" s="130"/>
      <c r="F52" s="130"/>
    </row>
    <row r="53" spans="1:6" s="29" customFormat="1" ht="12.75" customHeight="1" x14ac:dyDescent="0.2">
      <c r="A53" s="124" t="s">
        <v>639</v>
      </c>
      <c r="B53" s="131"/>
      <c r="C53" s="125"/>
      <c r="D53" s="125"/>
      <c r="E53" s="125"/>
      <c r="F53" s="125"/>
    </row>
    <row r="54" spans="1:6" s="29" customFormat="1" ht="12.75" customHeight="1" x14ac:dyDescent="0.2">
      <c r="A54" s="128" t="s">
        <v>343</v>
      </c>
      <c r="B54" s="127">
        <f>SUMIFS(CFR_Data[SFY2024],CFR_Data[FED MT],"TRUE",CFR_Data[Division Project Type],$A54,CFR_Data[Funding_Source],"FA")</f>
        <v>0</v>
      </c>
      <c r="C54" s="127">
        <f>SUMIFS(CFR_Data[SFY2025],CFR_Data[FED MT],"TRUE",CFR_Data[Division Project Type],$A54,CFR_Data[Funding_Source],"FA")</f>
        <v>0</v>
      </c>
      <c r="D54" s="127">
        <f>SUMIFS(CFR_Data[SFY2026],CFR_Data[FED MT],"TRUE",CFR_Data[Division Project Type],$A54,CFR_Data[Funding_Source],"FA")</f>
        <v>0</v>
      </c>
      <c r="E54" s="127">
        <f>SUMIFS(CFR_Data[SFY2027],CFR_Data[FED MT],"TRUE",CFR_Data[Division Project Type],$A54,CFR_Data[Funding_Source],"FA")</f>
        <v>0</v>
      </c>
      <c r="F54" s="127">
        <f>SUMIFS(CFR_Data[SFY2028],CFR_Data[FED MT],"TRUE",CFR_Data[Division Project Type],$A54,CFR_Data[Funding_Source],"FA")</f>
        <v>0</v>
      </c>
    </row>
    <row r="55" spans="1:6" s="29" customFormat="1" ht="12.75" customHeight="1" x14ac:dyDescent="0.2">
      <c r="A55" s="128" t="s">
        <v>224</v>
      </c>
      <c r="B55" s="127">
        <f>SUMIFS(CFR_Data[SFY2024],CFR_Data[FED MT],"TRUE",CFR_Data[Division Project Type],$A55,CFR_Data[Funding_Source],"FA")</f>
        <v>0</v>
      </c>
      <c r="C55" s="127">
        <f>SUMIFS(CFR_Data[SFY2025],CFR_Data[FED MT],"TRUE",CFR_Data[Division Project Type],$A55,CFR_Data[Funding_Source],"FA")</f>
        <v>0</v>
      </c>
      <c r="D55" s="127">
        <f>SUMIFS(CFR_Data[SFY2026],CFR_Data[FED MT],"TRUE",CFR_Data[Division Project Type],$A55,CFR_Data[Funding_Source],"FA")</f>
        <v>0</v>
      </c>
      <c r="E55" s="127">
        <f>SUMIFS(CFR_Data[SFY2027],CFR_Data[FED MT],"TRUE",CFR_Data[Division Project Type],$A55,CFR_Data[Funding_Source],"FA")</f>
        <v>0</v>
      </c>
      <c r="F55" s="127">
        <f>SUMIFS(CFR_Data[SFY2028],CFR_Data[FED MT],"TRUE",CFR_Data[Division Project Type],$A55,CFR_Data[Funding_Source],"FA")</f>
        <v>0</v>
      </c>
    </row>
    <row r="56" spans="1:6" s="29" customFormat="1" ht="12.75" customHeight="1" x14ac:dyDescent="0.2">
      <c r="A56" s="128" t="s">
        <v>231</v>
      </c>
      <c r="B56" s="127">
        <f>SUMIFS(CFR_Data[SFY2024],CFR_Data[FED MT],"TRUE",CFR_Data[Division Project Type],$A56,CFR_Data[Funding_Source],"FA")</f>
        <v>0</v>
      </c>
      <c r="C56" s="127">
        <f>SUMIFS(CFR_Data[SFY2025],CFR_Data[FED MT],"TRUE",CFR_Data[Division Project Type],$A56,CFR_Data[Funding_Source],"FA")</f>
        <v>0</v>
      </c>
      <c r="D56" s="127">
        <f>SUMIFS(CFR_Data[SFY2026],CFR_Data[FED MT],"TRUE",CFR_Data[Division Project Type],$A56,CFR_Data[Funding_Source],"FA")</f>
        <v>0</v>
      </c>
      <c r="E56" s="127">
        <f>SUMIFS(CFR_Data[SFY2027],CFR_Data[FED MT],"TRUE",CFR_Data[Division Project Type],$A56,CFR_Data[Funding_Source],"FA")</f>
        <v>0</v>
      </c>
      <c r="F56" s="127">
        <f>SUMIFS(CFR_Data[SFY2028],CFR_Data[FED MT],"TRUE",CFR_Data[Division Project Type],$A56,CFR_Data[Funding_Source],"FA")</f>
        <v>0</v>
      </c>
    </row>
    <row r="57" spans="1:6" s="29" customFormat="1" ht="12.75" customHeight="1" x14ac:dyDescent="0.2">
      <c r="A57" s="128" t="s">
        <v>225</v>
      </c>
      <c r="B57" s="127">
        <f>SUMIFS(CFR_Data[SFY2024],CFR_Data[FED MT],"TRUE",CFR_Data[Division Project Type],$A57,CFR_Data[Funding_Source],"FA")</f>
        <v>0</v>
      </c>
      <c r="C57" s="127">
        <f>SUMIFS(CFR_Data[SFY2025],CFR_Data[FED MT],"TRUE",CFR_Data[Division Project Type],$A57,CFR_Data[Funding_Source],"FA")</f>
        <v>0</v>
      </c>
      <c r="D57" s="127">
        <f>SUMIFS(CFR_Data[SFY2026],CFR_Data[FED MT],"TRUE",CFR_Data[Division Project Type],$A57,CFR_Data[Funding_Source],"FA")</f>
        <v>0</v>
      </c>
      <c r="E57" s="127">
        <f>SUMIFS(CFR_Data[SFY2027],CFR_Data[FED MT],"TRUE",CFR_Data[Division Project Type],$A57,CFR_Data[Funding_Source],"FA")</f>
        <v>0</v>
      </c>
      <c r="F57" s="127">
        <f>SUMIFS(CFR_Data[SFY2028],CFR_Data[FED MT],"TRUE",CFR_Data[Division Project Type],$A57,CFR_Data[Funding_Source],"FA")</f>
        <v>0</v>
      </c>
    </row>
    <row r="58" spans="1:6" s="29" customFormat="1" ht="12.75" customHeight="1" x14ac:dyDescent="0.2">
      <c r="A58" s="128" t="s">
        <v>350</v>
      </c>
      <c r="B58" s="127">
        <f>SUMIFS(CFR_Data[SFY2024],CFR_Data[FED MT],"TRUE",CFR_Data[Division Project Type],$A58,CFR_Data[Funding_Source],"FA")</f>
        <v>0</v>
      </c>
      <c r="C58" s="127">
        <f>SUMIFS(CFR_Data[SFY2025],CFR_Data[FED MT],"TRUE",CFR_Data[Division Project Type],$A58,CFR_Data[Funding_Source],"FA")</f>
        <v>0</v>
      </c>
      <c r="D58" s="127">
        <f>SUMIFS(CFR_Data[SFY2026],CFR_Data[FED MT],"TRUE",CFR_Data[Division Project Type],$A58,CFR_Data[Funding_Source],"FA")</f>
        <v>0</v>
      </c>
      <c r="E58" s="127">
        <f>SUMIFS(CFR_Data[SFY2027],CFR_Data[FED MT],"TRUE",CFR_Data[Division Project Type],$A58,CFR_Data[Funding_Source],"FA")</f>
        <v>0</v>
      </c>
      <c r="F58" s="127">
        <f>SUMIFS(CFR_Data[SFY2028],CFR_Data[FED MT],"TRUE",CFR_Data[Division Project Type],$A58,CFR_Data[Funding_Source],"FA")</f>
        <v>0</v>
      </c>
    </row>
    <row r="59" spans="1:6" s="29" customFormat="1" ht="12.75" customHeight="1" x14ac:dyDescent="0.2">
      <c r="A59" s="128" t="s">
        <v>351</v>
      </c>
      <c r="B59" s="127">
        <f>SUMIFS(CFR_Data[SFY2024],CFR_Data[FED MT],"TRUE",CFR_Data[Division Project Type],$A59,CFR_Data[Funding_Source],"FA")</f>
        <v>0</v>
      </c>
      <c r="C59" s="127">
        <f>SUMIFS(CFR_Data[SFY2025],CFR_Data[FED MT],"TRUE",CFR_Data[Division Project Type],$A59,CFR_Data[Funding_Source],"FA")</f>
        <v>0</v>
      </c>
      <c r="D59" s="127">
        <f>SUMIFS(CFR_Data[SFY2026],CFR_Data[FED MT],"TRUE",CFR_Data[Division Project Type],$A59,CFR_Data[Funding_Source],"FA")</f>
        <v>0</v>
      </c>
      <c r="E59" s="127">
        <f>SUMIFS(CFR_Data[SFY2027],CFR_Data[FED MT],"TRUE",CFR_Data[Division Project Type],$A59,CFR_Data[Funding_Source],"FA")</f>
        <v>0</v>
      </c>
      <c r="F59" s="127">
        <f>SUMIFS(CFR_Data[SFY2028],CFR_Data[FED MT],"TRUE",CFR_Data[Division Project Type],$A59,CFR_Data[Funding_Source],"FA")</f>
        <v>0</v>
      </c>
    </row>
    <row r="60" spans="1:6" s="29" customFormat="1" ht="12.75" hidden="1" customHeight="1" x14ac:dyDescent="0.2">
      <c r="A60" s="128" t="s">
        <v>352</v>
      </c>
      <c r="B60" s="127">
        <f>SUMIFS(CFR_Data[SFY2024],CFR_Data[FED MT],"TRUE",CFR_Data[Division Project Type],$A60,CFR_Data[Funding_Source],"FA")</f>
        <v>0</v>
      </c>
      <c r="C60" s="127">
        <f>SUMIFS(CFR_Data[SFY2025],CFR_Data[FED MT],"TRUE",CFR_Data[Division Project Type],$A60,CFR_Data[Funding_Source],"FA")</f>
        <v>0</v>
      </c>
      <c r="D60" s="127">
        <f>SUMIFS(CFR_Data[SFY2026],CFR_Data[FED MT],"TRUE",CFR_Data[Division Project Type],$A60,CFR_Data[Funding_Source],"FA")</f>
        <v>0</v>
      </c>
      <c r="E60" s="127">
        <f>SUMIFS(CFR_Data[SFY2027],CFR_Data[FED MT],"TRUE",CFR_Data[Division Project Type],$A60,CFR_Data[Funding_Source],"FA")</f>
        <v>0</v>
      </c>
      <c r="F60" s="127">
        <f>SUMIFS(CFR_Data[SFY2028],CFR_Data[FED MT],"TRUE",CFR_Data[Division Project Type],$A60,CFR_Data[Funding_Source],"FA")</f>
        <v>0</v>
      </c>
    </row>
    <row r="61" spans="1:6" s="29" customFormat="1" ht="12.75" hidden="1" customHeight="1" x14ac:dyDescent="0.2">
      <c r="A61" s="128" t="s">
        <v>353</v>
      </c>
      <c r="B61" s="127">
        <f>SUMIFS(CFR_Data[SFY2024],CFR_Data[FED MT],"TRUE",CFR_Data[Division Project Type],$A61,CFR_Data[Funding_Source],"FA")</f>
        <v>0</v>
      </c>
      <c r="C61" s="127">
        <f>SUMIFS(CFR_Data[SFY2025],CFR_Data[FED MT],"TRUE",CFR_Data[Division Project Type],$A61,CFR_Data[Funding_Source],"FA")</f>
        <v>0</v>
      </c>
      <c r="D61" s="127">
        <f>SUMIFS(CFR_Data[SFY2026],CFR_Data[FED MT],"TRUE",CFR_Data[Division Project Type],$A61,CFR_Data[Funding_Source],"FA")</f>
        <v>0</v>
      </c>
      <c r="E61" s="127">
        <f>SUMIFS(CFR_Data[SFY2027],CFR_Data[FED MT],"TRUE",CFR_Data[Division Project Type],$A61,CFR_Data[Funding_Source],"FA")</f>
        <v>0</v>
      </c>
      <c r="F61" s="127">
        <f>SUMIFS(CFR_Data[SFY2028],CFR_Data[FED MT],"TRUE",CFR_Data[Division Project Type],$A61,CFR_Data[Funding_Source],"FA")</f>
        <v>0</v>
      </c>
    </row>
    <row r="62" spans="1:6" s="29" customFormat="1" ht="12.75" hidden="1" customHeight="1" x14ac:dyDescent="0.2">
      <c r="A62" s="128" t="s">
        <v>354</v>
      </c>
      <c r="B62" s="127">
        <f>SUMIFS(CFR_Data[SFY2024],CFR_Data[FED MT],"TRUE",CFR_Data[Division Project Type],$A62,CFR_Data[Funding_Source],"FA")</f>
        <v>0</v>
      </c>
      <c r="C62" s="127">
        <f>SUMIFS(CFR_Data[SFY2025],CFR_Data[FED MT],"TRUE",CFR_Data[Division Project Type],$A62,CFR_Data[Funding_Source],"FA")</f>
        <v>0</v>
      </c>
      <c r="D62" s="127">
        <f>SUMIFS(CFR_Data[SFY2026],CFR_Data[FED MT],"TRUE",CFR_Data[Division Project Type],$A62,CFR_Data[Funding_Source],"FA")</f>
        <v>0</v>
      </c>
      <c r="E62" s="127">
        <f>SUMIFS(CFR_Data[SFY2027],CFR_Data[FED MT],"TRUE",CFR_Data[Division Project Type],$A62,CFR_Data[Funding_Source],"FA")</f>
        <v>0</v>
      </c>
      <c r="F62" s="127">
        <f>SUMIFS(CFR_Data[SFY2028],CFR_Data[FED MT],"TRUE",CFR_Data[Division Project Type],$A62,CFR_Data[Funding_Source],"FA")</f>
        <v>0</v>
      </c>
    </row>
    <row r="63" spans="1:6" s="29" customFormat="1" ht="12.75" hidden="1" customHeight="1" x14ac:dyDescent="0.2">
      <c r="A63" s="128" t="s">
        <v>355</v>
      </c>
      <c r="B63" s="127">
        <f>SUMIFS(CFR_Data[SFY2024],CFR_Data[FED MT],"TRUE",CFR_Data[Division Project Type],$A63,CFR_Data[Funding_Source],"FA")</f>
        <v>0</v>
      </c>
      <c r="C63" s="127">
        <f>SUMIFS(CFR_Data[SFY2025],CFR_Data[FED MT],"TRUE",CFR_Data[Division Project Type],$A63,CFR_Data[Funding_Source],"FA")</f>
        <v>0</v>
      </c>
      <c r="D63" s="127">
        <f>SUMIFS(CFR_Data[SFY2026],CFR_Data[FED MT],"TRUE",CFR_Data[Division Project Type],$A63,CFR_Data[Funding_Source],"FA")</f>
        <v>0</v>
      </c>
      <c r="E63" s="127">
        <f>SUMIFS(CFR_Data[SFY2027],CFR_Data[FED MT],"TRUE",CFR_Data[Division Project Type],$A63,CFR_Data[Funding_Source],"FA")</f>
        <v>0</v>
      </c>
      <c r="F63" s="127">
        <f>SUMIFS(CFR_Data[SFY2028],CFR_Data[FED MT],"TRUE",CFR_Data[Division Project Type],$A63,CFR_Data[Funding_Source],"FA")</f>
        <v>0</v>
      </c>
    </row>
    <row r="64" spans="1:6" s="29" customFormat="1" ht="12.75" hidden="1" customHeight="1" x14ac:dyDescent="0.2">
      <c r="A64" s="128" t="s">
        <v>241</v>
      </c>
      <c r="B64" s="127">
        <f>SUMIFS(CFR_Data[SFY2024],CFR_Data[FED MT],"TRUE",CFR_Data[Division Project Type],$A64,CFR_Data[Funding_Source],"FA")</f>
        <v>0</v>
      </c>
      <c r="C64" s="127">
        <f>SUMIFS(CFR_Data[SFY2025],CFR_Data[FED MT],"TRUE",CFR_Data[Division Project Type],$A64,CFR_Data[Funding_Source],"FA")</f>
        <v>0</v>
      </c>
      <c r="D64" s="127">
        <f>SUMIFS(CFR_Data[SFY2026],CFR_Data[FED MT],"TRUE",CFR_Data[Division Project Type],$A64,CFR_Data[Funding_Source],"FA")</f>
        <v>0</v>
      </c>
      <c r="E64" s="127">
        <f>SUMIFS(CFR_Data[SFY2027],CFR_Data[FED MT],"TRUE",CFR_Data[Division Project Type],$A64,CFR_Data[Funding_Source],"FA")</f>
        <v>0</v>
      </c>
      <c r="F64" s="127">
        <f>SUMIFS(CFR_Data[SFY2028],CFR_Data[FED MT],"TRUE",CFR_Data[Division Project Type],$A64,CFR_Data[Funding_Source],"FA")</f>
        <v>0</v>
      </c>
    </row>
    <row r="65" spans="1:6" s="29" customFormat="1" ht="12.75" customHeight="1" x14ac:dyDescent="0.2">
      <c r="A65" s="128" t="s">
        <v>356</v>
      </c>
      <c r="B65" s="127">
        <f>SUMIFS(CFR_Data[SFY2024],CFR_Data[FED MT],"TRUE",CFR_Data[Division Project Type],$A65,CFR_Data[Funding_Source],"FA")</f>
        <v>0</v>
      </c>
      <c r="C65" s="127">
        <f>SUMIFS(CFR_Data[SFY2025],CFR_Data[FED MT],"TRUE",CFR_Data[Division Project Type],$A65,CFR_Data[Funding_Source],"FA")</f>
        <v>0</v>
      </c>
      <c r="D65" s="127">
        <f>SUMIFS(CFR_Data[SFY2026],CFR_Data[FED MT],"TRUE",CFR_Data[Division Project Type],$A65,CFR_Data[Funding_Source],"FA")</f>
        <v>0</v>
      </c>
      <c r="E65" s="127">
        <f>SUMIFS(CFR_Data[SFY2027],CFR_Data[FED MT],"TRUE",CFR_Data[Division Project Type],$A65,CFR_Data[Funding_Source],"FA")</f>
        <v>0</v>
      </c>
      <c r="F65" s="127">
        <f>SUMIFS(CFR_Data[SFY2028],CFR_Data[FED MT],"TRUE",CFR_Data[Division Project Type],$A65,CFR_Data[Funding_Source],"FA")</f>
        <v>0</v>
      </c>
    </row>
    <row r="66" spans="1:6" s="29" customFormat="1" ht="12.75" hidden="1" customHeight="1" x14ac:dyDescent="0.2">
      <c r="A66" s="128" t="s">
        <v>357</v>
      </c>
      <c r="B66" s="127">
        <f>SUMIFS(CFR_Data[SFY2024],CFR_Data[FED MT],"TRUE",CFR_Data[Division Project Type],$A66,CFR_Data[Funding_Source],"FA")</f>
        <v>0</v>
      </c>
      <c r="C66" s="127">
        <f>SUMIFS(CFR_Data[SFY2025],CFR_Data[FED MT],"TRUE",CFR_Data[Division Project Type],$A66,CFR_Data[Funding_Source],"FA")</f>
        <v>0</v>
      </c>
      <c r="D66" s="127">
        <f>SUMIFS(CFR_Data[SFY2026],CFR_Data[FED MT],"TRUE",CFR_Data[Division Project Type],$A66,CFR_Data[Funding_Source],"FA")</f>
        <v>0</v>
      </c>
      <c r="E66" s="127">
        <f>SUMIFS(CFR_Data[SFY2027],CFR_Data[FED MT],"TRUE",CFR_Data[Division Project Type],$A66,CFR_Data[Funding_Source],"FA")</f>
        <v>0</v>
      </c>
      <c r="F66" s="127">
        <f>SUMIFS(CFR_Data[SFY2028],CFR_Data[FED MT],"TRUE",CFR_Data[Division Project Type],$A66,CFR_Data[Funding_Source],"FA")</f>
        <v>0</v>
      </c>
    </row>
    <row r="67" spans="1:6" s="29" customFormat="1" ht="12.75" hidden="1" customHeight="1" x14ac:dyDescent="0.2">
      <c r="A67" s="128" t="s">
        <v>240</v>
      </c>
      <c r="B67" s="127">
        <f>SUMIFS(CFR_Data[SFY2024],CFR_Data[FED MT],"TRUE",CFR_Data[Division Project Type],$A67,CFR_Data[Funding_Source],"FA")</f>
        <v>0</v>
      </c>
      <c r="C67" s="127">
        <f>SUMIFS(CFR_Data[SFY2025],CFR_Data[FED MT],"TRUE",CFR_Data[Division Project Type],$A67,CFR_Data[Funding_Source],"FA")</f>
        <v>0</v>
      </c>
      <c r="D67" s="127">
        <f>SUMIFS(CFR_Data[SFY2026],CFR_Data[FED MT],"TRUE",CFR_Data[Division Project Type],$A67,CFR_Data[Funding_Source],"FA")</f>
        <v>0</v>
      </c>
      <c r="E67" s="127">
        <f>SUMIFS(CFR_Data[SFY2027],CFR_Data[FED MT],"TRUE",CFR_Data[Division Project Type],$A67,CFR_Data[Funding_Source],"FA")</f>
        <v>0</v>
      </c>
      <c r="F67" s="127">
        <f>SUMIFS(CFR_Data[SFY2028],CFR_Data[FED MT],"TRUE",CFR_Data[Division Project Type],$A67,CFR_Data[Funding_Source],"FA")</f>
        <v>0</v>
      </c>
    </row>
    <row r="68" spans="1:6" s="29" customFormat="1" ht="12.75" customHeight="1" x14ac:dyDescent="0.2">
      <c r="A68" s="128" t="s">
        <v>222</v>
      </c>
      <c r="B68" s="127">
        <f>SUMIFS(CFR_Data[SFY2024],CFR_Data[FED MT],"TRUE",CFR_Data[Division Project Type],$A68,CFR_Data[Funding_Source],"FA")</f>
        <v>0</v>
      </c>
      <c r="C68" s="127">
        <f>SUMIFS(CFR_Data[SFY2025],CFR_Data[FED MT],"TRUE",CFR_Data[Division Project Type],$A68,CFR_Data[Funding_Source],"FA")</f>
        <v>0</v>
      </c>
      <c r="D68" s="127">
        <f>SUMIFS(CFR_Data[SFY2026],CFR_Data[FED MT],"TRUE",CFR_Data[Division Project Type],$A68,CFR_Data[Funding_Source],"FA")</f>
        <v>0</v>
      </c>
      <c r="E68" s="127">
        <f>SUMIFS(CFR_Data[SFY2027],CFR_Data[FED MT],"TRUE",CFR_Data[Division Project Type],$A68,CFR_Data[Funding_Source],"FA")</f>
        <v>0</v>
      </c>
      <c r="F68" s="127">
        <f>SUMIFS(CFR_Data[SFY2028],CFR_Data[FED MT],"TRUE",CFR_Data[Division Project Type],$A68,CFR_Data[Funding_Source],"FA")</f>
        <v>0</v>
      </c>
    </row>
    <row r="69" spans="1:6" s="29" customFormat="1" ht="12.75" hidden="1" customHeight="1" x14ac:dyDescent="0.2">
      <c r="A69" s="128" t="s">
        <v>247</v>
      </c>
      <c r="B69" s="127">
        <f>SUMIFS(CFR_Data[SFY2024],CFR_Data[FED MT],"TRUE",CFR_Data[Division Project Type],$A69,CFR_Data[Funding_Source],"FA")</f>
        <v>0</v>
      </c>
      <c r="C69" s="127">
        <f>SUMIFS(CFR_Data[SFY2025],CFR_Data[FED MT],"TRUE",CFR_Data[Division Project Type],$A69,CFR_Data[Funding_Source],"FA")</f>
        <v>0</v>
      </c>
      <c r="D69" s="127">
        <f>SUMIFS(CFR_Data[SFY2026],CFR_Data[FED MT],"TRUE",CFR_Data[Division Project Type],$A69,CFR_Data[Funding_Source],"FA")</f>
        <v>0</v>
      </c>
      <c r="E69" s="127">
        <f>SUMIFS(CFR_Data[SFY2027],CFR_Data[FED MT],"TRUE",CFR_Data[Division Project Type],$A69,CFR_Data[Funding_Source],"FA")</f>
        <v>0</v>
      </c>
      <c r="F69" s="127">
        <f>SUMIFS(CFR_Data[SFY2028],CFR_Data[FED MT],"TRUE",CFR_Data[Division Project Type],$A69,CFR_Data[Funding_Source],"FA")</f>
        <v>0</v>
      </c>
    </row>
    <row r="70" spans="1:6" s="29" customFormat="1" ht="12.75" customHeight="1" x14ac:dyDescent="0.2">
      <c r="A70" s="128" t="s">
        <v>273</v>
      </c>
      <c r="B70" s="127">
        <f>SUMIFS(CFR_Data[SFY2024],CFR_Data[FED MT],"TRUE",CFR_Data[Division Project Type],$A70,CFR_Data[Funding_Source],"FA")</f>
        <v>0</v>
      </c>
      <c r="C70" s="127">
        <f>SUMIFS(CFR_Data[SFY2025],CFR_Data[FED MT],"TRUE",CFR_Data[Division Project Type],$A70,CFR_Data[Funding_Source],"FA")</f>
        <v>0</v>
      </c>
      <c r="D70" s="127">
        <f>SUMIFS(CFR_Data[SFY2026],CFR_Data[FED MT],"TRUE",CFR_Data[Division Project Type],$A70,CFR_Data[Funding_Source],"FA")</f>
        <v>0</v>
      </c>
      <c r="E70" s="127">
        <f>SUMIFS(CFR_Data[SFY2027],CFR_Data[FED MT],"TRUE",CFR_Data[Division Project Type],$A70,CFR_Data[Funding_Source],"FA")</f>
        <v>0</v>
      </c>
      <c r="F70" s="127">
        <f>SUMIFS(CFR_Data[SFY2028],CFR_Data[FED MT],"TRUE",CFR_Data[Division Project Type],$A70,CFR_Data[Funding_Source],"FA")</f>
        <v>0</v>
      </c>
    </row>
    <row r="71" spans="1:6" s="29" customFormat="1" ht="12.75" customHeight="1" x14ac:dyDescent="0.2">
      <c r="A71" s="128" t="s">
        <v>314</v>
      </c>
      <c r="B71" s="127">
        <f>SUMIFS(CFR_Data[SFY2024],CFR_Data[FED MT],"TRUE",CFR_Data[Division Project Type],$A71,CFR_Data[Funding_Source],"FA")</f>
        <v>0</v>
      </c>
      <c r="C71" s="127">
        <f>SUMIFS(CFR_Data[SFY2025],CFR_Data[FED MT],"TRUE",CFR_Data[Division Project Type],$A71,CFR_Data[Funding_Source],"FA")</f>
        <v>0</v>
      </c>
      <c r="D71" s="127">
        <f>SUMIFS(CFR_Data[SFY2026],CFR_Data[FED MT],"TRUE",CFR_Data[Division Project Type],$A71,CFR_Data[Funding_Source],"FA")</f>
        <v>0</v>
      </c>
      <c r="E71" s="127">
        <f>SUMIFS(CFR_Data[SFY2027],CFR_Data[FED MT],"TRUE",CFR_Data[Division Project Type],$A71,CFR_Data[Funding_Source],"FA")</f>
        <v>0</v>
      </c>
      <c r="F71" s="127">
        <f>SUMIFS(CFR_Data[SFY2028],CFR_Data[FED MT],"TRUE",CFR_Data[Division Project Type],$A71,CFR_Data[Funding_Source],"FA")</f>
        <v>0</v>
      </c>
    </row>
    <row r="72" spans="1:6" s="29" customFormat="1" ht="12.75" hidden="1" customHeight="1" x14ac:dyDescent="0.2">
      <c r="A72" s="128" t="s">
        <v>245</v>
      </c>
      <c r="B72" s="127">
        <f>SUMIFS(CFR_Data[SFY2024],CFR_Data[FED MT],"TRUE",CFR_Data[Division Project Type],$A72,CFR_Data[Funding_Source],"FA")</f>
        <v>0</v>
      </c>
      <c r="C72" s="127">
        <f>SUMIFS(CFR_Data[SFY2025],CFR_Data[FED MT],"TRUE",CFR_Data[Division Project Type],$A72,CFR_Data[Funding_Source],"FA")</f>
        <v>0</v>
      </c>
      <c r="D72" s="127">
        <f>SUMIFS(CFR_Data[SFY2026],CFR_Data[FED MT],"TRUE",CFR_Data[Division Project Type],$A72,CFR_Data[Funding_Source],"FA")</f>
        <v>0</v>
      </c>
      <c r="E72" s="127">
        <f>SUMIFS(CFR_Data[SFY2027],CFR_Data[FED MT],"TRUE",CFR_Data[Division Project Type],$A72,CFR_Data[Funding_Source],"FA")</f>
        <v>0</v>
      </c>
      <c r="F72" s="127">
        <f>SUMIFS(CFR_Data[SFY2028],CFR_Data[FED MT],"TRUE",CFR_Data[Division Project Type],$A72,CFR_Data[Funding_Source],"FA")</f>
        <v>0</v>
      </c>
    </row>
    <row r="73" spans="1:6" s="29" customFormat="1" ht="12.75" customHeight="1" x14ac:dyDescent="0.2">
      <c r="A73" s="128" t="s">
        <v>230</v>
      </c>
      <c r="B73" s="127">
        <f>SUMIFS(CFR_Data[SFY2024],CFR_Data[FED MT],"TRUE",CFR_Data[Division Project Type],$A73,CFR_Data[Funding_Source],"FA")</f>
        <v>0</v>
      </c>
      <c r="C73" s="127">
        <f>SUMIFS(CFR_Data[SFY2025],CFR_Data[FED MT],"TRUE",CFR_Data[Division Project Type],$A73,CFR_Data[Funding_Source],"FA")</f>
        <v>0</v>
      </c>
      <c r="D73" s="127">
        <f>SUMIFS(CFR_Data[SFY2026],CFR_Data[FED MT],"TRUE",CFR_Data[Division Project Type],$A73,CFR_Data[Funding_Source],"FA")</f>
        <v>0</v>
      </c>
      <c r="E73" s="127">
        <f>SUMIFS(CFR_Data[SFY2027],CFR_Data[FED MT],"TRUE",CFR_Data[Division Project Type],$A73,CFR_Data[Funding_Source],"FA")</f>
        <v>0</v>
      </c>
      <c r="F73" s="127">
        <f>SUMIFS(CFR_Data[SFY2028],CFR_Data[FED MT],"TRUE",CFR_Data[Division Project Type],$A73,CFR_Data[Funding_Source],"FA")</f>
        <v>0</v>
      </c>
    </row>
    <row r="74" spans="1:6" s="29" customFormat="1" ht="12.75" hidden="1" customHeight="1" x14ac:dyDescent="0.2">
      <c r="A74" s="128" t="s">
        <v>361</v>
      </c>
      <c r="B74" s="127">
        <f>SUMIFS(CFR_Data[SFY2024],CFR_Data[FED MT],"TRUE",CFR_Data[Division Project Type],$A74,CFR_Data[Funding_Source],"FA")</f>
        <v>0</v>
      </c>
      <c r="C74" s="127">
        <f>SUMIFS(CFR_Data[SFY2025],CFR_Data[FED MT],"TRUE",CFR_Data[Division Project Type],$A74,CFR_Data[Funding_Source],"FA")</f>
        <v>0</v>
      </c>
      <c r="D74" s="127">
        <f>SUMIFS(CFR_Data[SFY2026],CFR_Data[FED MT],"TRUE",CFR_Data[Division Project Type],$A74,CFR_Data[Funding_Source],"FA")</f>
        <v>0</v>
      </c>
      <c r="E74" s="127">
        <f>SUMIFS(CFR_Data[SFY2027],CFR_Data[FED MT],"TRUE",CFR_Data[Division Project Type],$A74,CFR_Data[Funding_Source],"FA")</f>
        <v>0</v>
      </c>
      <c r="F74" s="127">
        <f>SUMIFS(CFR_Data[SFY2028],CFR_Data[FED MT],"TRUE",CFR_Data[Division Project Type],$A74,CFR_Data[Funding_Source],"FA")</f>
        <v>0</v>
      </c>
    </row>
    <row r="75" spans="1:6" s="29" customFormat="1" ht="12.75" hidden="1" customHeight="1" x14ac:dyDescent="0.2">
      <c r="A75" s="128" t="s">
        <v>362</v>
      </c>
      <c r="B75" s="127">
        <f>SUMIFS(CFR_Data[SFY2024],CFR_Data[FED MT],"TRUE",CFR_Data[Division Project Type],$A75,CFR_Data[Funding_Source],"FA")</f>
        <v>0</v>
      </c>
      <c r="C75" s="127">
        <f>SUMIFS(CFR_Data[SFY2025],CFR_Data[FED MT],"TRUE",CFR_Data[Division Project Type],$A75,CFR_Data[Funding_Source],"FA")</f>
        <v>0</v>
      </c>
      <c r="D75" s="127">
        <f>SUMIFS(CFR_Data[SFY2026],CFR_Data[FED MT],"TRUE",CFR_Data[Division Project Type],$A75,CFR_Data[Funding_Source],"FA")</f>
        <v>0</v>
      </c>
      <c r="E75" s="127">
        <f>SUMIFS(CFR_Data[SFY2027],CFR_Data[FED MT],"TRUE",CFR_Data[Division Project Type],$A75,CFR_Data[Funding_Source],"FA")</f>
        <v>0</v>
      </c>
      <c r="F75" s="127">
        <f>SUMIFS(CFR_Data[SFY2028],CFR_Data[FED MT],"TRUE",CFR_Data[Division Project Type],$A75,CFR_Data[Funding_Source],"FA")</f>
        <v>0</v>
      </c>
    </row>
    <row r="76" spans="1:6" s="29" customFormat="1" ht="12.75" hidden="1" customHeight="1" x14ac:dyDescent="0.2">
      <c r="A76" s="128" t="s">
        <v>363</v>
      </c>
      <c r="B76" s="127">
        <f>SUMIFS(CFR_Data[SFY2024],CFR_Data[FED MT],"TRUE",CFR_Data[Division Project Type],$A76,CFR_Data[Funding_Source],"FA")</f>
        <v>0</v>
      </c>
      <c r="C76" s="127">
        <f>SUMIFS(CFR_Data[SFY2025],CFR_Data[FED MT],"TRUE",CFR_Data[Division Project Type],$A76,CFR_Data[Funding_Source],"FA")</f>
        <v>0</v>
      </c>
      <c r="D76" s="127">
        <f>SUMIFS(CFR_Data[SFY2026],CFR_Data[FED MT],"TRUE",CFR_Data[Division Project Type],$A76,CFR_Data[Funding_Source],"FA")</f>
        <v>0</v>
      </c>
      <c r="E76" s="127">
        <f>SUMIFS(CFR_Data[SFY2027],CFR_Data[FED MT],"TRUE",CFR_Data[Division Project Type],$A76,CFR_Data[Funding_Source],"FA")</f>
        <v>0</v>
      </c>
      <c r="F76" s="127">
        <f>SUMIFS(CFR_Data[SFY2028],CFR_Data[FED MT],"TRUE",CFR_Data[Division Project Type],$A76,CFR_Data[Funding_Source],"FA")</f>
        <v>0</v>
      </c>
    </row>
    <row r="77" spans="1:6" s="29" customFormat="1" ht="12.75" hidden="1" customHeight="1" x14ac:dyDescent="0.2">
      <c r="A77" s="128" t="s">
        <v>364</v>
      </c>
      <c r="B77" s="127">
        <f>SUMIFS(CFR_Data[SFY2024],CFR_Data[FED MT],"TRUE",CFR_Data[Division Project Type],$A77,CFR_Data[Funding_Source],"FA")</f>
        <v>0</v>
      </c>
      <c r="C77" s="127">
        <f>SUMIFS(CFR_Data[SFY2025],CFR_Data[FED MT],"TRUE",CFR_Data[Division Project Type],$A77,CFR_Data[Funding_Source],"FA")</f>
        <v>0</v>
      </c>
      <c r="D77" s="127">
        <f>SUMIFS(CFR_Data[SFY2026],CFR_Data[FED MT],"TRUE",CFR_Data[Division Project Type],$A77,CFR_Data[Funding_Source],"FA")</f>
        <v>0</v>
      </c>
      <c r="E77" s="127">
        <f>SUMIFS(CFR_Data[SFY2027],CFR_Data[FED MT],"TRUE",CFR_Data[Division Project Type],$A77,CFR_Data[Funding_Source],"FA")</f>
        <v>0</v>
      </c>
      <c r="F77" s="127">
        <f>SUMIFS(CFR_Data[SFY2028],CFR_Data[FED MT],"TRUE",CFR_Data[Division Project Type],$A77,CFR_Data[Funding_Source],"FA")</f>
        <v>0</v>
      </c>
    </row>
    <row r="78" spans="1:6" s="29" customFormat="1" ht="12.75" hidden="1" customHeight="1" x14ac:dyDescent="0.2">
      <c r="A78" s="128" t="s">
        <v>271</v>
      </c>
      <c r="B78" s="127">
        <f>SUMIFS(CFR_Data[SFY2024],CFR_Data[FED MT],"TRUE",CFR_Data[Division Project Type],$A78,CFR_Data[Funding_Source],"FA")</f>
        <v>0</v>
      </c>
      <c r="C78" s="127">
        <f>SUMIFS(CFR_Data[SFY2025],CFR_Data[FED MT],"TRUE",CFR_Data[Division Project Type],$A78,CFR_Data[Funding_Source],"FA")</f>
        <v>0</v>
      </c>
      <c r="D78" s="127">
        <f>SUMIFS(CFR_Data[SFY2026],CFR_Data[FED MT],"TRUE",CFR_Data[Division Project Type],$A78,CFR_Data[Funding_Source],"FA")</f>
        <v>0</v>
      </c>
      <c r="E78" s="127">
        <f>SUMIFS(CFR_Data[SFY2027],CFR_Data[FED MT],"TRUE",CFR_Data[Division Project Type],$A78,CFR_Data[Funding_Source],"FA")</f>
        <v>0</v>
      </c>
      <c r="F78" s="127">
        <f>SUMIFS(CFR_Data[SFY2028],CFR_Data[FED MT],"TRUE",CFR_Data[Division Project Type],$A78,CFR_Data[Funding_Source],"FA")</f>
        <v>0</v>
      </c>
    </row>
    <row r="79" spans="1:6" s="29" customFormat="1" ht="12.75" hidden="1" customHeight="1" x14ac:dyDescent="0.2">
      <c r="A79" s="128" t="s">
        <v>365</v>
      </c>
      <c r="B79" s="127">
        <f>SUMIFS(CFR_Data[SFY2024],CFR_Data[FED MT],"TRUE",CFR_Data[Division Project Type],$A79,CFR_Data[Funding_Source],"FA")</f>
        <v>0</v>
      </c>
      <c r="C79" s="127">
        <f>SUMIFS(CFR_Data[SFY2025],CFR_Data[FED MT],"TRUE",CFR_Data[Division Project Type],$A79,CFR_Data[Funding_Source],"FA")</f>
        <v>0</v>
      </c>
      <c r="D79" s="127">
        <f>SUMIFS(CFR_Data[SFY2026],CFR_Data[FED MT],"TRUE",CFR_Data[Division Project Type],$A79,CFR_Data[Funding_Source],"FA")</f>
        <v>0</v>
      </c>
      <c r="E79" s="127">
        <f>SUMIFS(CFR_Data[SFY2027],CFR_Data[FED MT],"TRUE",CFR_Data[Division Project Type],$A79,CFR_Data[Funding_Source],"FA")</f>
        <v>0</v>
      </c>
      <c r="F79" s="127">
        <f>SUMIFS(CFR_Data[SFY2028],CFR_Data[FED MT],"TRUE",CFR_Data[Division Project Type],$A79,CFR_Data[Funding_Source],"FA")</f>
        <v>0</v>
      </c>
    </row>
    <row r="80" spans="1:6" s="29" customFormat="1" ht="12.75" hidden="1" customHeight="1" x14ac:dyDescent="0.2">
      <c r="A80" s="128" t="s">
        <v>366</v>
      </c>
      <c r="B80" s="127">
        <f>SUMIFS(CFR_Data[SFY2024],CFR_Data[FED MT],"TRUE",CFR_Data[Division Project Type],$A80,CFR_Data[Funding_Source],"FA")</f>
        <v>0</v>
      </c>
      <c r="C80" s="127">
        <f>SUMIFS(CFR_Data[SFY2025],CFR_Data[FED MT],"TRUE",CFR_Data[Division Project Type],$A80,CFR_Data[Funding_Source],"FA")</f>
        <v>0</v>
      </c>
      <c r="D80" s="127">
        <f>SUMIFS(CFR_Data[SFY2026],CFR_Data[FED MT],"TRUE",CFR_Data[Division Project Type],$A80,CFR_Data[Funding_Source],"FA")</f>
        <v>0</v>
      </c>
      <c r="E80" s="127">
        <f>SUMIFS(CFR_Data[SFY2027],CFR_Data[FED MT],"TRUE",CFR_Data[Division Project Type],$A80,CFR_Data[Funding_Source],"FA")</f>
        <v>0</v>
      </c>
      <c r="F80" s="127">
        <f>SUMIFS(CFR_Data[SFY2028],CFR_Data[FED MT],"TRUE",CFR_Data[Division Project Type],$A80,CFR_Data[Funding_Source],"FA")</f>
        <v>0</v>
      </c>
    </row>
    <row r="81" spans="1:6" s="29" customFormat="1" ht="12.75" hidden="1" customHeight="1" x14ac:dyDescent="0.2">
      <c r="A81" s="128" t="s">
        <v>371</v>
      </c>
      <c r="B81" s="127">
        <f>SUMIFS(CFR_Data[SFY2024],CFR_Data[FED MT],"TRUE",CFR_Data[Division Project Type],$A81,CFR_Data[Funding_Source],"FA")</f>
        <v>0</v>
      </c>
      <c r="C81" s="127">
        <f>SUMIFS(CFR_Data[SFY2025],CFR_Data[FED MT],"TRUE",CFR_Data[Division Project Type],$A81,CFR_Data[Funding_Source],"FA")</f>
        <v>0</v>
      </c>
      <c r="D81" s="127">
        <f>SUMIFS(CFR_Data[SFY2026],CFR_Data[FED MT],"TRUE",CFR_Data[Division Project Type],$A81,CFR_Data[Funding_Source],"FA")</f>
        <v>0</v>
      </c>
      <c r="E81" s="127">
        <f>SUMIFS(CFR_Data[SFY2027],CFR_Data[FED MT],"TRUE",CFR_Data[Division Project Type],$A81,CFR_Data[Funding_Source],"FA")</f>
        <v>0</v>
      </c>
      <c r="F81" s="127">
        <f>SUMIFS(CFR_Data[SFY2028],CFR_Data[FED MT],"TRUE",CFR_Data[Division Project Type],$A81,CFR_Data[Funding_Source],"FA")</f>
        <v>0</v>
      </c>
    </row>
    <row r="82" spans="1:6" s="29" customFormat="1" ht="12.75" customHeight="1" x14ac:dyDescent="0.2">
      <c r="A82" s="128" t="s">
        <v>232</v>
      </c>
      <c r="B82" s="127">
        <f>SUMIFS(CFR_Data[SFY2024],CFR_Data[FED MT],"TRUE",CFR_Data[Division Project Type],$A82,CFR_Data[Funding_Source],"FA")</f>
        <v>0</v>
      </c>
      <c r="C82" s="127">
        <f>SUMIFS(CFR_Data[SFY2025],CFR_Data[FED MT],"TRUE",CFR_Data[Division Project Type],$A82,CFR_Data[Funding_Source],"FA")</f>
        <v>0</v>
      </c>
      <c r="D82" s="127">
        <f>SUMIFS(CFR_Data[SFY2026],CFR_Data[FED MT],"TRUE",CFR_Data[Division Project Type],$A82,CFR_Data[Funding_Source],"FA")</f>
        <v>0</v>
      </c>
      <c r="E82" s="127">
        <f>SUMIFS(CFR_Data[SFY2027],CFR_Data[FED MT],"TRUE",CFR_Data[Division Project Type],$A82,CFR_Data[Funding_Source],"FA")</f>
        <v>0</v>
      </c>
      <c r="F82" s="127">
        <f>SUMIFS(CFR_Data[SFY2028],CFR_Data[FED MT],"TRUE",CFR_Data[Division Project Type],$A82,CFR_Data[Funding_Source],"FA")</f>
        <v>0</v>
      </c>
    </row>
    <row r="83" spans="1:6" s="29" customFormat="1" ht="12.75" customHeight="1" x14ac:dyDescent="0.2">
      <c r="A83" s="128" t="s">
        <v>373</v>
      </c>
      <c r="B83" s="127">
        <f>SUMIFS(CFR_Data[SFY2024],CFR_Data[FED MT],"TRUE",CFR_Data[Division Project Type],$A83,CFR_Data[Funding_Source],"FA")</f>
        <v>0</v>
      </c>
      <c r="C83" s="127">
        <f>SUMIFS(CFR_Data[SFY2025],CFR_Data[FED MT],"TRUE",CFR_Data[Division Project Type],$A83,CFR_Data[Funding_Source],"FA")</f>
        <v>0</v>
      </c>
      <c r="D83" s="127">
        <f>SUMIFS(CFR_Data[SFY2026],CFR_Data[FED MT],"TRUE",CFR_Data[Division Project Type],$A83,CFR_Data[Funding_Source],"FA")</f>
        <v>0</v>
      </c>
      <c r="E83" s="127">
        <f>SUMIFS(CFR_Data[SFY2027],CFR_Data[FED MT],"TRUE",CFR_Data[Division Project Type],$A83,CFR_Data[Funding_Source],"FA")</f>
        <v>0</v>
      </c>
      <c r="F83" s="127">
        <f>SUMIFS(CFR_Data[SFY2028],CFR_Data[FED MT],"TRUE",CFR_Data[Division Project Type],$A83,CFR_Data[Funding_Source],"FA")</f>
        <v>0</v>
      </c>
    </row>
    <row r="84" spans="1:6" s="29" customFormat="1" ht="12.75" hidden="1" customHeight="1" x14ac:dyDescent="0.2">
      <c r="A84" s="128" t="s">
        <v>315</v>
      </c>
      <c r="B84" s="127">
        <f>SUMIFS(CFR_Data[SFY2024],CFR_Data[FED MT],"TRUE",CFR_Data[Division Project Type],$A84,CFR_Data[Funding_Source],"FA")</f>
        <v>0</v>
      </c>
      <c r="C84" s="127">
        <f>SUMIFS(CFR_Data[SFY2025],CFR_Data[FED MT],"TRUE",CFR_Data[Division Project Type],$A84,CFR_Data[Funding_Source],"FA")</f>
        <v>0</v>
      </c>
      <c r="D84" s="127">
        <f>SUMIFS(CFR_Data[SFY2026],CFR_Data[FED MT],"TRUE",CFR_Data[Division Project Type],$A84,CFR_Data[Funding_Source],"FA")</f>
        <v>0</v>
      </c>
      <c r="E84" s="127">
        <f>SUMIFS(CFR_Data[SFY2027],CFR_Data[FED MT],"TRUE",CFR_Data[Division Project Type],$A84,CFR_Data[Funding_Source],"FA")</f>
        <v>0</v>
      </c>
      <c r="F84" s="127">
        <f>SUMIFS(CFR_Data[SFY2028],CFR_Data[FED MT],"TRUE",CFR_Data[Division Project Type],$A84,CFR_Data[Funding_Source],"FA")</f>
        <v>0</v>
      </c>
    </row>
    <row r="85" spans="1:6" s="29" customFormat="1" ht="12.75" hidden="1" customHeight="1" x14ac:dyDescent="0.2">
      <c r="A85" s="128" t="s">
        <v>374</v>
      </c>
      <c r="B85" s="127">
        <f>SUMIFS(CFR_Data[SFY2024],CFR_Data[FED MT],"TRUE",CFR_Data[Division Project Type],$A85,CFR_Data[Funding_Source],"FA")</f>
        <v>0</v>
      </c>
      <c r="C85" s="127">
        <f>SUMIFS(CFR_Data[SFY2025],CFR_Data[FED MT],"TRUE",CFR_Data[Division Project Type],$A85,CFR_Data[Funding_Source],"FA")</f>
        <v>0</v>
      </c>
      <c r="D85" s="127">
        <f>SUMIFS(CFR_Data[SFY2026],CFR_Data[FED MT],"TRUE",CFR_Data[Division Project Type],$A85,CFR_Data[Funding_Source],"FA")</f>
        <v>0</v>
      </c>
      <c r="E85" s="127">
        <f>SUMIFS(CFR_Data[SFY2027],CFR_Data[FED MT],"TRUE",CFR_Data[Division Project Type],$A85,CFR_Data[Funding_Source],"FA")</f>
        <v>0</v>
      </c>
      <c r="F85" s="127">
        <f>SUMIFS(CFR_Data[SFY2028],CFR_Data[FED MT],"TRUE",CFR_Data[Division Project Type],$A85,CFR_Data[Funding_Source],"FA")</f>
        <v>0</v>
      </c>
    </row>
    <row r="86" spans="1:6" s="29" customFormat="1" ht="12.75" hidden="1" customHeight="1" x14ac:dyDescent="0.2">
      <c r="A86" s="128" t="s">
        <v>375</v>
      </c>
      <c r="B86" s="127">
        <f>SUMIFS(CFR_Data[SFY2024],CFR_Data[FED MT],"TRUE",CFR_Data[Division Project Type],$A86,CFR_Data[Funding_Source],"FA")</f>
        <v>0</v>
      </c>
      <c r="C86" s="127">
        <f>SUMIFS(CFR_Data[SFY2025],CFR_Data[FED MT],"TRUE",CFR_Data[Division Project Type],$A86,CFR_Data[Funding_Source],"FA")</f>
        <v>0</v>
      </c>
      <c r="D86" s="127">
        <f>SUMIFS(CFR_Data[SFY2026],CFR_Data[FED MT],"TRUE",CFR_Data[Division Project Type],$A86,CFR_Data[Funding_Source],"FA")</f>
        <v>0</v>
      </c>
      <c r="E86" s="127">
        <f>SUMIFS(CFR_Data[SFY2027],CFR_Data[FED MT],"TRUE",CFR_Data[Division Project Type],$A86,CFR_Data[Funding_Source],"FA")</f>
        <v>0</v>
      </c>
      <c r="F86" s="127">
        <f>SUMIFS(CFR_Data[SFY2028],CFR_Data[FED MT],"TRUE",CFR_Data[Division Project Type],$A86,CFR_Data[Funding_Source],"FA")</f>
        <v>0</v>
      </c>
    </row>
    <row r="87" spans="1:6" s="29" customFormat="1" ht="12.75" hidden="1" customHeight="1" x14ac:dyDescent="0.2">
      <c r="A87" s="126" t="s">
        <v>376</v>
      </c>
      <c r="B87" s="127">
        <f>SUMIFS(CFR_Data[SFY2024],CFR_Data[FED MT],"TRUE",CFR_Data[Division Project Type],$A87,CFR_Data[Funding_Source],"FA")</f>
        <v>0</v>
      </c>
      <c r="C87" s="127">
        <f>SUMIFS(CFR_Data[SFY2025],CFR_Data[FED MT],"TRUE",CFR_Data[Division Project Type],$A87,CFR_Data[Funding_Source],"FA")</f>
        <v>0</v>
      </c>
      <c r="D87" s="127">
        <f>SUMIFS(CFR_Data[SFY2026],CFR_Data[FED MT],"TRUE",CFR_Data[Division Project Type],$A87,CFR_Data[Funding_Source],"FA")</f>
        <v>0</v>
      </c>
      <c r="E87" s="127">
        <f>SUMIFS(CFR_Data[SFY2027],CFR_Data[FED MT],"TRUE",CFR_Data[Division Project Type],$A87,CFR_Data[Funding_Source],"FA")</f>
        <v>0</v>
      </c>
      <c r="F87" s="127">
        <f>SUMIFS(CFR_Data[SFY2028],CFR_Data[FED MT],"TRUE",CFR_Data[Division Project Type],$A87,CFR_Data[Funding_Source],"FA")</f>
        <v>0</v>
      </c>
    </row>
    <row r="88" spans="1:6" s="29" customFormat="1" ht="12.75" hidden="1" customHeight="1" x14ac:dyDescent="0.2">
      <c r="B88" s="129"/>
      <c r="C88" s="130"/>
      <c r="D88" s="130"/>
      <c r="E88" s="130"/>
      <c r="F88" s="130"/>
    </row>
    <row r="89" spans="1:6" s="29" customFormat="1" ht="12.75" hidden="1" customHeight="1" x14ac:dyDescent="0.2">
      <c r="B89" s="129"/>
      <c r="C89" s="130"/>
      <c r="D89" s="130"/>
      <c r="E89" s="130"/>
      <c r="F89" s="130"/>
    </row>
    <row r="90" spans="1:6" s="29" customFormat="1" ht="12.75" customHeight="1" x14ac:dyDescent="0.2">
      <c r="A90" s="124" t="s">
        <v>640</v>
      </c>
      <c r="B90" s="131"/>
      <c r="C90" s="125"/>
      <c r="D90" s="125"/>
      <c r="E90" s="125"/>
      <c r="F90" s="125"/>
    </row>
    <row r="91" spans="1:6" s="29" customFormat="1" ht="12.75" hidden="1" customHeight="1" x14ac:dyDescent="0.2">
      <c r="A91" s="128" t="s">
        <v>311</v>
      </c>
      <c r="B91" s="127">
        <f>SUMIFS(CFR_Data[SFY2024],CFR_Data[FED MT],"TRUE",CFR_Data[Division Project Type],$A91,CFR_Data[Funding_Source],"FA")</f>
        <v>0</v>
      </c>
      <c r="C91" s="127">
        <f>SUMIFS(CFR_Data[SFY2025],CFR_Data[FED MT],"TRUE",CFR_Data[Division Project Type],$A91,CFR_Data[Funding_Source],"FA")</f>
        <v>0</v>
      </c>
      <c r="D91" s="127">
        <f>SUMIFS(CFR_Data[SFY2026],CFR_Data[FED MT],"TRUE",CFR_Data[Division Project Type],$A91,CFR_Data[Funding_Source],"FA")</f>
        <v>0</v>
      </c>
      <c r="E91" s="127">
        <f>SUMIFS(CFR_Data[SFY2027],CFR_Data[FED MT],"TRUE",CFR_Data[Division Project Type],$A91,CFR_Data[Funding_Source],"FA")</f>
        <v>0</v>
      </c>
      <c r="F91" s="127">
        <f>SUMIFS(CFR_Data[SFY2028],CFR_Data[FED MT],"TRUE",CFR_Data[Division Project Type],$A91,CFR_Data[Funding_Source],"FA")</f>
        <v>0</v>
      </c>
    </row>
    <row r="92" spans="1:6" s="29" customFormat="1" ht="12.75" hidden="1" customHeight="1" x14ac:dyDescent="0.2">
      <c r="A92" s="128" t="s">
        <v>312</v>
      </c>
      <c r="B92" s="127">
        <f>SUMIFS(CFR_Data[SFY2024],CFR_Data[FED MT],"TRUE",CFR_Data[Division Project Type],$A92,CFR_Data[Funding_Source],"FA")</f>
        <v>0</v>
      </c>
      <c r="C92" s="127">
        <f>SUMIFS(CFR_Data[SFY2025],CFR_Data[FED MT],"TRUE",CFR_Data[Division Project Type],$A92,CFR_Data[Funding_Source],"FA")</f>
        <v>0</v>
      </c>
      <c r="D92" s="127">
        <f>SUMIFS(CFR_Data[SFY2026],CFR_Data[FED MT],"TRUE",CFR_Data[Division Project Type],$A92,CFR_Data[Funding_Source],"FA")</f>
        <v>0</v>
      </c>
      <c r="E92" s="127">
        <f>SUMIFS(CFR_Data[SFY2027],CFR_Data[FED MT],"TRUE",CFR_Data[Division Project Type],$A92,CFR_Data[Funding_Source],"FA")</f>
        <v>0</v>
      </c>
      <c r="F92" s="127">
        <f>SUMIFS(CFR_Data[SFY2028],CFR_Data[FED MT],"TRUE",CFR_Data[Division Project Type],$A92,CFR_Data[Funding_Source],"FA")</f>
        <v>0</v>
      </c>
    </row>
    <row r="93" spans="1:6" s="29" customFormat="1" ht="12.75" customHeight="1" x14ac:dyDescent="0.2">
      <c r="A93" s="128" t="s">
        <v>187</v>
      </c>
      <c r="B93" s="127">
        <f>SUMIFS(CFR_Data[SFY2024],CFR_Data[FED MT],"TRUE",CFR_Data[Division Project Type],$A93,CFR_Data[Funding_Source],"FA")</f>
        <v>0</v>
      </c>
      <c r="C93" s="127">
        <f>SUMIFS(CFR_Data[SFY2025],CFR_Data[FED MT],"TRUE",CFR_Data[Division Project Type],$A93,CFR_Data[Funding_Source],"FA")</f>
        <v>0</v>
      </c>
      <c r="D93" s="127">
        <f>SUMIFS(CFR_Data[SFY2026],CFR_Data[FED MT],"TRUE",CFR_Data[Division Project Type],$A93,CFR_Data[Funding_Source],"FA")</f>
        <v>0</v>
      </c>
      <c r="E93" s="127">
        <f>SUMIFS(CFR_Data[SFY2027],CFR_Data[FED MT],"TRUE",CFR_Data[Division Project Type],$A93,CFR_Data[Funding_Source],"FA")</f>
        <v>0</v>
      </c>
      <c r="F93" s="127">
        <f>SUMIFS(CFR_Data[SFY2028],CFR_Data[FED MT],"TRUE",CFR_Data[Division Project Type],$A93,CFR_Data[Funding_Source],"FA")</f>
        <v>0</v>
      </c>
    </row>
    <row r="94" spans="1:6" s="29" customFormat="1" ht="12.75" hidden="1" customHeight="1" x14ac:dyDescent="0.2">
      <c r="A94" s="128" t="s">
        <v>246</v>
      </c>
      <c r="B94" s="127">
        <f>SUMIFS(CFR_Data[SFY2024],CFR_Data[FED MT],"TRUE",CFR_Data[Division Project Type],$A94,CFR_Data[Funding_Source],"FA")</f>
        <v>0</v>
      </c>
      <c r="C94" s="127">
        <f>SUMIFS(CFR_Data[SFY2025],CFR_Data[FED MT],"TRUE",CFR_Data[Division Project Type],$A94,CFR_Data[Funding_Source],"FA")</f>
        <v>0</v>
      </c>
      <c r="D94" s="127">
        <f>SUMIFS(CFR_Data[SFY2026],CFR_Data[FED MT],"TRUE",CFR_Data[Division Project Type],$A94,CFR_Data[Funding_Source],"FA")</f>
        <v>0</v>
      </c>
      <c r="E94" s="127">
        <f>SUMIFS(CFR_Data[SFY2027],CFR_Data[FED MT],"TRUE",CFR_Data[Division Project Type],$A94,CFR_Data[Funding_Source],"FA")</f>
        <v>0</v>
      </c>
      <c r="F94" s="127">
        <f>SUMIFS(CFR_Data[SFY2028],CFR_Data[FED MT],"TRUE",CFR_Data[Division Project Type],$A94,CFR_Data[Funding_Source],"FA")</f>
        <v>0</v>
      </c>
    </row>
    <row r="95" spans="1:6" s="29" customFormat="1" ht="12.75" hidden="1" customHeight="1" x14ac:dyDescent="0.2">
      <c r="A95" s="128" t="s">
        <v>367</v>
      </c>
      <c r="B95" s="127">
        <f>SUMIFS(CFR_Data[SFY2024],CFR_Data[FED MT],"TRUE",CFR_Data[Division Project Type],$A95,CFR_Data[Funding_Source],"FA")</f>
        <v>0</v>
      </c>
      <c r="C95" s="127">
        <f>SUMIFS(CFR_Data[SFY2025],CFR_Data[FED MT],"TRUE",CFR_Data[Division Project Type],$A95,CFR_Data[Funding_Source],"FA")</f>
        <v>0</v>
      </c>
      <c r="D95" s="127">
        <f>SUMIFS(CFR_Data[SFY2026],CFR_Data[FED MT],"TRUE",CFR_Data[Division Project Type],$A95,CFR_Data[Funding_Source],"FA")</f>
        <v>0</v>
      </c>
      <c r="E95" s="127">
        <f>SUMIFS(CFR_Data[SFY2027],CFR_Data[FED MT],"TRUE",CFR_Data[Division Project Type],$A95,CFR_Data[Funding_Source],"FA")</f>
        <v>0</v>
      </c>
      <c r="F95" s="127">
        <f>SUMIFS(CFR_Data[SFY2028],CFR_Data[FED MT],"TRUE",CFR_Data[Division Project Type],$A95,CFR_Data[Funding_Source],"FA")</f>
        <v>0</v>
      </c>
    </row>
    <row r="96" spans="1:6" s="29" customFormat="1" ht="12.75" hidden="1" customHeight="1" x14ac:dyDescent="0.2">
      <c r="A96" s="126" t="s">
        <v>370</v>
      </c>
      <c r="B96" s="127">
        <f>SUMIFS(CFR_Data[SFY2024],CFR_Data[FED MT],"TRUE",CFR_Data[Division Project Type],$A96,CFR_Data[Funding_Source],"FA")</f>
        <v>0</v>
      </c>
      <c r="C96" s="127">
        <f>SUMIFS(CFR_Data[SFY2025],CFR_Data[FED MT],"TRUE",CFR_Data[Division Project Type],$A96,CFR_Data[Funding_Source],"FA")</f>
        <v>0</v>
      </c>
      <c r="D96" s="127">
        <f>SUMIFS(CFR_Data[SFY2026],CFR_Data[FED MT],"TRUE",CFR_Data[Division Project Type],$A96,CFR_Data[Funding_Source],"FA")</f>
        <v>0</v>
      </c>
      <c r="E96" s="127">
        <f>SUMIFS(CFR_Data[SFY2027],CFR_Data[FED MT],"TRUE",CFR_Data[Division Project Type],$A96,CFR_Data[Funding_Source],"FA")</f>
        <v>0</v>
      </c>
      <c r="F96" s="127">
        <f>SUMIFS(CFR_Data[SFY2028],CFR_Data[FED MT],"TRUE",CFR_Data[Division Project Type],$A96,CFR_Data[Funding_Source],"FA")</f>
        <v>0</v>
      </c>
    </row>
    <row r="97" spans="1:6" s="29" customFormat="1" ht="12.75" hidden="1" customHeight="1" x14ac:dyDescent="0.2">
      <c r="B97" s="129"/>
      <c r="C97" s="130"/>
      <c r="D97" s="130"/>
      <c r="E97" s="130"/>
      <c r="F97" s="130"/>
    </row>
    <row r="98" spans="1:6" s="29" customFormat="1" ht="12.75" customHeight="1" x14ac:dyDescent="0.2">
      <c r="A98" s="124" t="s">
        <v>641</v>
      </c>
      <c r="B98" s="131"/>
      <c r="C98" s="125"/>
      <c r="D98" s="125"/>
      <c r="E98" s="125"/>
      <c r="F98" s="125"/>
    </row>
    <row r="99" spans="1:6" s="29" customFormat="1" ht="12.75" customHeight="1" x14ac:dyDescent="0.2">
      <c r="A99" s="128" t="s">
        <v>313</v>
      </c>
      <c r="B99" s="127">
        <f>SUMIFS(CFR_Data[SFY2024],CFR_Data[FED MT],"TRUE",CFR_Data[Division Project Type],$A99,CFR_Data[Funding_Source],"FA")</f>
        <v>0</v>
      </c>
      <c r="C99" s="127">
        <f>SUMIFS(CFR_Data[SFY2025],CFR_Data[FED MT],"TRUE",CFR_Data[Division Project Type],$A99,CFR_Data[Funding_Source],"FA")</f>
        <v>0</v>
      </c>
      <c r="D99" s="127">
        <f>SUMIFS(CFR_Data[SFY2026],CFR_Data[FED MT],"TRUE",CFR_Data[Division Project Type],$A99,CFR_Data[Funding_Source],"FA")</f>
        <v>0</v>
      </c>
      <c r="E99" s="127">
        <f>SUMIFS(CFR_Data[SFY2027],CFR_Data[FED MT],"TRUE",CFR_Data[Division Project Type],$A99,CFR_Data[Funding_Source],"FA")</f>
        <v>0</v>
      </c>
      <c r="F99" s="127">
        <f>SUMIFS(CFR_Data[SFY2028],CFR_Data[FED MT],"TRUE",CFR_Data[Division Project Type],$A99,CFR_Data[Funding_Source],"FA")</f>
        <v>0</v>
      </c>
    </row>
    <row r="100" spans="1:6" s="29" customFormat="1" ht="12.75" customHeight="1" x14ac:dyDescent="0.2">
      <c r="A100" s="128" t="s">
        <v>209</v>
      </c>
      <c r="B100" s="127">
        <f>SUMIFS(CFR_Data[SFY2024],CFR_Data[FED MT],"TRUE",CFR_Data[Division Project Type],$A100,CFR_Data[Funding_Source],"FA")</f>
        <v>0</v>
      </c>
      <c r="C100" s="127">
        <f>SUMIFS(CFR_Data[SFY2025],CFR_Data[FED MT],"TRUE",CFR_Data[Division Project Type],$A100,CFR_Data[Funding_Source],"FA")</f>
        <v>0</v>
      </c>
      <c r="D100" s="127">
        <f>SUMIFS(CFR_Data[SFY2026],CFR_Data[FED MT],"TRUE",CFR_Data[Division Project Type],$A100,CFR_Data[Funding_Source],"FA")</f>
        <v>0</v>
      </c>
      <c r="E100" s="127">
        <f>SUMIFS(CFR_Data[SFY2027],CFR_Data[FED MT],"TRUE",CFR_Data[Division Project Type],$A100,CFR_Data[Funding_Source],"FA")</f>
        <v>0</v>
      </c>
      <c r="F100" s="127">
        <f>SUMIFS(CFR_Data[SFY2028],CFR_Data[FED MT],"TRUE",CFR_Data[Division Project Type],$A100,CFR_Data[Funding_Source],"FA")</f>
        <v>0</v>
      </c>
    </row>
    <row r="101" spans="1:6" s="29" customFormat="1" ht="12.75" customHeight="1" x14ac:dyDescent="0.2">
      <c r="A101" s="128" t="s">
        <v>358</v>
      </c>
      <c r="B101" s="127">
        <f>SUMIFS(CFR_Data[SFY2024],CFR_Data[FED MT],"TRUE",CFR_Data[Division Project Type],$A101,CFR_Data[Funding_Source],"FA")</f>
        <v>932872.61279999989</v>
      </c>
      <c r="C101" s="127">
        <f>SUMIFS(CFR_Data[SFY2025],CFR_Data[FED MT],"TRUE",CFR_Data[Division Project Type],$A101,CFR_Data[Funding_Source],"FA")</f>
        <v>467165.30719999998</v>
      </c>
      <c r="D101" s="127">
        <f>SUMIFS(CFR_Data[SFY2026],CFR_Data[FED MT],"TRUE",CFR_Data[Division Project Type],$A101,CFR_Data[Funding_Source],"FA")</f>
        <v>0</v>
      </c>
      <c r="E101" s="127">
        <f>SUMIFS(CFR_Data[SFY2027],CFR_Data[FED MT],"TRUE",CFR_Data[Division Project Type],$A101,CFR_Data[Funding_Source],"FA")</f>
        <v>0</v>
      </c>
      <c r="F101" s="127">
        <f>SUMIFS(CFR_Data[SFY2028],CFR_Data[FED MT],"TRUE",CFR_Data[Division Project Type],$A101,CFR_Data[Funding_Source],"FA")</f>
        <v>0</v>
      </c>
    </row>
    <row r="102" spans="1:6" s="29" customFormat="1" ht="12.75" customHeight="1" x14ac:dyDescent="0.2">
      <c r="A102" s="128" t="s">
        <v>227</v>
      </c>
      <c r="B102" s="127">
        <f>SUMIFS(CFR_Data[SFY2024],CFR_Data[FED MT],"TRUE",CFR_Data[Division Project Type],$A102,CFR_Data[Funding_Source],"FA")</f>
        <v>0</v>
      </c>
      <c r="C102" s="127">
        <f>SUMIFS(CFR_Data[SFY2025],CFR_Data[FED MT],"TRUE",CFR_Data[Division Project Type],$A102,CFR_Data[Funding_Source],"FA")</f>
        <v>0</v>
      </c>
      <c r="D102" s="127">
        <f>SUMIFS(CFR_Data[SFY2026],CFR_Data[FED MT],"TRUE",CFR_Data[Division Project Type],$A102,CFR_Data[Funding_Source],"FA")</f>
        <v>0</v>
      </c>
      <c r="E102" s="127">
        <f>SUMIFS(CFR_Data[SFY2027],CFR_Data[FED MT],"TRUE",CFR_Data[Division Project Type],$A102,CFR_Data[Funding_Source],"FA")</f>
        <v>0</v>
      </c>
      <c r="F102" s="127">
        <f>SUMIFS(CFR_Data[SFY2028],CFR_Data[FED MT],"TRUE",CFR_Data[Division Project Type],$A102,CFR_Data[Funding_Source],"FA")</f>
        <v>0</v>
      </c>
    </row>
    <row r="103" spans="1:6" s="29" customFormat="1" ht="12.75" customHeight="1" x14ac:dyDescent="0.2">
      <c r="A103" s="128" t="s">
        <v>210</v>
      </c>
      <c r="B103" s="127">
        <f>SUMIFS(CFR_Data[SFY2024],CFR_Data[FED MT],"TRUE",CFR_Data[Division Project Type],$A103,CFR_Data[Funding_Source],"FA")</f>
        <v>0</v>
      </c>
      <c r="C103" s="127">
        <f>SUMIFS(CFR_Data[SFY2025],CFR_Data[FED MT],"TRUE",CFR_Data[Division Project Type],$A103,CFR_Data[Funding_Source],"FA")</f>
        <v>0</v>
      </c>
      <c r="D103" s="127">
        <f>SUMIFS(CFR_Data[SFY2026],CFR_Data[FED MT],"TRUE",CFR_Data[Division Project Type],$A103,CFR_Data[Funding_Source],"FA")</f>
        <v>0</v>
      </c>
      <c r="E103" s="127">
        <f>SUMIFS(CFR_Data[SFY2027],CFR_Data[FED MT],"TRUE",CFR_Data[Division Project Type],$A103,CFR_Data[Funding_Source],"FA")</f>
        <v>0</v>
      </c>
      <c r="F103" s="127">
        <f>SUMIFS(CFR_Data[SFY2028],CFR_Data[FED MT],"TRUE",CFR_Data[Division Project Type],$A103,CFR_Data[Funding_Source],"FA")</f>
        <v>0</v>
      </c>
    </row>
    <row r="104" spans="1:6" s="29" customFormat="1" ht="12.75" customHeight="1" x14ac:dyDescent="0.2">
      <c r="A104" s="128" t="s">
        <v>219</v>
      </c>
      <c r="B104" s="127">
        <f>SUMIFS(CFR_Data[SFY2024],CFR_Data[FED MT],"TRUE",CFR_Data[Division Project Type],$A104,CFR_Data[Funding_Source],"FA")</f>
        <v>0</v>
      </c>
      <c r="C104" s="127">
        <f>SUMIFS(CFR_Data[SFY2025],CFR_Data[FED MT],"TRUE",CFR_Data[Division Project Type],$A104,CFR_Data[Funding_Source],"FA")</f>
        <v>0</v>
      </c>
      <c r="D104" s="127">
        <f>SUMIFS(CFR_Data[SFY2026],CFR_Data[FED MT],"TRUE",CFR_Data[Division Project Type],$A104,CFR_Data[Funding_Source],"FA")</f>
        <v>0</v>
      </c>
      <c r="E104" s="127">
        <f>SUMIFS(CFR_Data[SFY2027],CFR_Data[FED MT],"TRUE",CFR_Data[Division Project Type],$A104,CFR_Data[Funding_Source],"FA")</f>
        <v>0</v>
      </c>
      <c r="F104" s="127">
        <f>SUMIFS(CFR_Data[SFY2028],CFR_Data[FED MT],"TRUE",CFR_Data[Division Project Type],$A104,CFR_Data[Funding_Source],"FA")</f>
        <v>0</v>
      </c>
    </row>
    <row r="105" spans="1:6" s="29" customFormat="1" ht="12.75" customHeight="1" x14ac:dyDescent="0.2">
      <c r="A105" s="126" t="s">
        <v>218</v>
      </c>
      <c r="B105" s="127">
        <f>SUMIFS(CFR_Data[SFY2024],CFR_Data[FED MT],"TRUE",CFR_Data[Division Project Type],$A105,CFR_Data[Funding_Source],"FA")</f>
        <v>54024.81</v>
      </c>
      <c r="C105" s="127">
        <f>SUMIFS(CFR_Data[SFY2025],CFR_Data[FED MT],"TRUE",CFR_Data[Division Project Type],$A105,CFR_Data[Funding_Source],"FA")</f>
        <v>0</v>
      </c>
      <c r="D105" s="127">
        <f>SUMIFS(CFR_Data[SFY2026],CFR_Data[FED MT],"TRUE",CFR_Data[Division Project Type],$A105,CFR_Data[Funding_Source],"FA")</f>
        <v>0</v>
      </c>
      <c r="E105" s="127">
        <f>SUMIFS(CFR_Data[SFY2027],CFR_Data[FED MT],"TRUE",CFR_Data[Division Project Type],$A105,CFR_Data[Funding_Source],"FA")</f>
        <v>0</v>
      </c>
      <c r="F105" s="127">
        <f>SUMIFS(CFR_Data[SFY2028],CFR_Data[FED MT],"TRUE",CFR_Data[Division Project Type],$A105,CFR_Data[Funding_Source],"FA")</f>
        <v>0</v>
      </c>
    </row>
    <row r="106" spans="1:6" s="29" customFormat="1" hidden="1" x14ac:dyDescent="0.2">
      <c r="B106" s="130"/>
      <c r="C106" s="130"/>
      <c r="D106" s="130"/>
      <c r="E106" s="130"/>
      <c r="F106" s="130"/>
    </row>
    <row r="107" spans="1:6" s="29" customFormat="1" hidden="1" x14ac:dyDescent="0.2">
      <c r="B107" s="132"/>
      <c r="C107" s="132"/>
      <c r="D107" s="132"/>
      <c r="E107" s="132"/>
      <c r="F107" s="132"/>
    </row>
    <row r="108" spans="1:6" s="29" customFormat="1" hidden="1" x14ac:dyDescent="0.2">
      <c r="A108" s="133"/>
    </row>
    <row r="109" spans="1:6" s="29" customFormat="1" ht="12.75" customHeight="1" x14ac:dyDescent="0.2">
      <c r="A109" s="134" t="s">
        <v>3</v>
      </c>
      <c r="B109" s="135">
        <f t="shared" ref="B109:F109" si="0">SUM(B11:B105)</f>
        <v>4882299.8213</v>
      </c>
      <c r="C109" s="135">
        <f t="shared" si="0"/>
        <v>1884541.4116</v>
      </c>
      <c r="D109" s="135">
        <f t="shared" si="0"/>
        <v>0</v>
      </c>
      <c r="E109" s="135">
        <f t="shared" si="0"/>
        <v>0</v>
      </c>
      <c r="F109" s="135">
        <f t="shared" si="0"/>
        <v>0</v>
      </c>
    </row>
    <row r="110" spans="1:6" s="29" customFormat="1" ht="10.9" customHeight="1" x14ac:dyDescent="0.2">
      <c r="B110" s="136"/>
      <c r="C110" s="136"/>
      <c r="D110" s="136"/>
      <c r="E110" s="136"/>
      <c r="F110" s="136"/>
    </row>
    <row r="111" spans="1:6" s="29" customFormat="1" ht="1.9" customHeight="1" x14ac:dyDescent="0.2">
      <c r="A111" s="137"/>
      <c r="B111" s="137"/>
      <c r="C111" s="137"/>
      <c r="D111" s="137"/>
      <c r="E111" s="137"/>
      <c r="F111" s="137"/>
    </row>
    <row r="112" spans="1:6" s="29" customFormat="1" ht="1.9" customHeight="1" x14ac:dyDescent="0.2">
      <c r="B112" s="138"/>
      <c r="C112" s="138"/>
      <c r="D112" s="138"/>
      <c r="E112" s="138"/>
      <c r="F112" s="138"/>
    </row>
    <row r="113" spans="1:6" s="29" customFormat="1" ht="1.9" customHeight="1" x14ac:dyDescent="0.2">
      <c r="A113" s="139"/>
      <c r="B113" s="140"/>
      <c r="C113" s="140"/>
      <c r="D113" s="140"/>
      <c r="E113" s="140"/>
      <c r="F113" s="140"/>
    </row>
    <row r="114" spans="1:6" s="29" customFormat="1" ht="1.9" customHeight="1" x14ac:dyDescent="0.2">
      <c r="A114" s="126"/>
      <c r="B114" s="141"/>
      <c r="C114" s="142"/>
      <c r="D114" s="142"/>
      <c r="E114" s="143"/>
      <c r="F114" s="143"/>
    </row>
    <row r="115" spans="1:6" s="29" customFormat="1" ht="1.9" customHeight="1" x14ac:dyDescent="0.2">
      <c r="A115" s="139" t="s">
        <v>1088</v>
      </c>
      <c r="B115" s="140"/>
      <c r="C115" s="140"/>
      <c r="D115" s="140"/>
      <c r="E115" s="140"/>
      <c r="F115" s="140"/>
    </row>
    <row r="116" spans="1:6" s="29" customFormat="1" ht="1.9" customHeight="1" x14ac:dyDescent="0.2">
      <c r="A116" s="144"/>
      <c r="B116" s="145"/>
      <c r="C116" s="145"/>
      <c r="D116" s="145"/>
      <c r="E116" s="145"/>
      <c r="F116" s="145"/>
    </row>
    <row r="117" spans="1:6" s="29" customFormat="1" ht="10.9" customHeight="1" x14ac:dyDescent="0.2">
      <c r="A117" s="137"/>
      <c r="B117" s="146"/>
      <c r="C117" s="146"/>
      <c r="D117" s="146"/>
      <c r="E117" s="146"/>
      <c r="F117" s="146"/>
    </row>
    <row r="118" spans="1:6" s="29" customFormat="1" ht="13.5" customHeight="1" x14ac:dyDescent="0.2">
      <c r="A118" s="122" t="s">
        <v>5</v>
      </c>
      <c r="B118" s="147">
        <f t="shared" ref="B118:F118" si="1">B109</f>
        <v>4882299.8213</v>
      </c>
      <c r="C118" s="147">
        <f t="shared" si="1"/>
        <v>1884541.4116</v>
      </c>
      <c r="D118" s="147">
        <f t="shared" si="1"/>
        <v>0</v>
      </c>
      <c r="E118" s="147">
        <f t="shared" si="1"/>
        <v>0</v>
      </c>
      <c r="F118" s="147">
        <f t="shared" si="1"/>
        <v>0</v>
      </c>
    </row>
  </sheetData>
  <mergeCells count="2">
    <mergeCell ref="A1:F1"/>
    <mergeCell ref="A2:F2"/>
  </mergeCells>
  <phoneticPr fontId="0" type="noConversion"/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6"/>
    <pageSetUpPr fitToPage="1"/>
  </sheetPr>
  <dimension ref="A1:BC118"/>
  <sheetViews>
    <sheetView showGridLines="0" zoomScaleNormal="100" zoomScaleSheetLayoutView="10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28" customWidth="1"/>
    <col min="7" max="16384" width="9.140625" style="28"/>
  </cols>
  <sheetData>
    <row r="1" spans="1:6" x14ac:dyDescent="0.2">
      <c r="A1" s="148" t="s">
        <v>3500</v>
      </c>
      <c r="B1" s="148"/>
      <c r="C1" s="148"/>
      <c r="D1" s="148"/>
      <c r="E1" s="148"/>
      <c r="F1" s="148"/>
    </row>
    <row r="2" spans="1:6" s="29" customFormat="1" ht="16.5" customHeight="1" x14ac:dyDescent="0.2">
      <c r="A2" s="149" t="s">
        <v>686</v>
      </c>
      <c r="B2" s="149"/>
      <c r="C2" s="149"/>
      <c r="D2" s="149"/>
      <c r="E2" s="149"/>
      <c r="F2" s="149"/>
    </row>
    <row r="3" spans="1:6" ht="27.75" hidden="1" customHeight="1" x14ac:dyDescent="0.2">
      <c r="B3" s="30"/>
    </row>
    <row r="4" spans="1:6" ht="39" hidden="1" customHeight="1" x14ac:dyDescent="0.2"/>
    <row r="5" spans="1:6" hidden="1" x14ac:dyDescent="0.2"/>
    <row r="6" spans="1:6" hidden="1" x14ac:dyDescent="0.2"/>
    <row r="7" spans="1:6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" ht="12.75" customHeight="1" x14ac:dyDescent="0.2">
      <c r="A8" s="59" t="s">
        <v>1091</v>
      </c>
      <c r="B8" s="36"/>
      <c r="C8" s="36"/>
      <c r="D8" s="36"/>
      <c r="E8" s="36"/>
      <c r="F8" s="36"/>
    </row>
    <row r="9" spans="1:6" ht="12.75" customHeight="1" x14ac:dyDescent="0.2">
      <c r="A9" s="60" t="s">
        <v>685</v>
      </c>
      <c r="B9" s="60"/>
      <c r="C9" s="60"/>
      <c r="D9" s="60"/>
      <c r="E9" s="60"/>
      <c r="F9" s="60"/>
    </row>
    <row r="10" spans="1:6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" ht="12.75" customHeight="1" x14ac:dyDescent="0.2">
      <c r="A11" s="39" t="s">
        <v>1737</v>
      </c>
      <c r="B11" s="46">
        <f>SUMIFS(CFR_Data[SFY2024],CFR_Data[OM_MPO],"Statewide",CFR_Data[NFA MT],"TRUE",CFR_Data[Division Project Type],$A11,CFR_Data[Funding_Source],"NFA")</f>
        <v>2527972.87</v>
      </c>
      <c r="C11" s="46">
        <f>SUMIFS(CFR_Data[SFY2025],CFR_Data[OM_MPO],"Statewide",CFR_Data[NFA MT],"TRUE",CFR_Data[Division Project Type],$A11,CFR_Data[Funding_Source],"NFA")</f>
        <v>1154108.58</v>
      </c>
      <c r="D11" s="46">
        <f>SUMIFS(CFR_Data[SFY2026],CFR_Data[OM_MPO],"Statewide",CFR_Data[NFA MT],"TRUE",CFR_Data[Division Project Type],$A11,CFR_Data[Funding_Source],"NFA")</f>
        <v>0</v>
      </c>
      <c r="E11" s="46">
        <f>SUMIFS(CFR_Data[SFY2027],CFR_Data[OM_MPO],"Statewide",CFR_Data[NFA MT],"TRUE",CFR_Data[Division Project Type],$A11,CFR_Data[Funding_Source],"NFA")</f>
        <v>0</v>
      </c>
      <c r="F11" s="46">
        <f>SUMIFS(CFR_Data[SFY2028],CFR_Data[OM_MPO],"Statewide",CFR_Data[NFA MT],"TRUE",CFR_Data[Division Project Type],$A11,CFR_Data[Funding_Source],"NFA")</f>
        <v>0</v>
      </c>
    </row>
    <row r="12" spans="1:6" ht="12.75" hidden="1" customHeight="1" x14ac:dyDescent="0.2">
      <c r="A12" s="74"/>
      <c r="B12" s="77"/>
      <c r="C12" s="77"/>
      <c r="D12" s="77"/>
      <c r="E12" s="77"/>
      <c r="F12" s="77"/>
    </row>
    <row r="13" spans="1:6" ht="12.75" customHeight="1" x14ac:dyDescent="0.2">
      <c r="A13" s="37" t="s">
        <v>631</v>
      </c>
      <c r="B13" s="49"/>
      <c r="C13" s="49"/>
      <c r="D13" s="49"/>
      <c r="E13" s="49"/>
      <c r="F13" s="49"/>
    </row>
    <row r="14" spans="1:6" ht="12.75" customHeight="1" x14ac:dyDescent="0.2">
      <c r="A14" s="39" t="s">
        <v>237</v>
      </c>
      <c r="B14" s="46">
        <f>SUMIFS(CFR_Data[SFY2024],CFR_Data[OM_MPO],"Statewide",CFR_Data[NFA MT],"TRUE",CFR_Data[Division Project Type],$A14,CFR_Data[Funding_Source],"NFA")</f>
        <v>0</v>
      </c>
      <c r="C14" s="46">
        <f>SUMIFS(CFR_Data[SFY2025],CFR_Data[OM_MPO],"Statewide",CFR_Data[NFA MT],"TRUE",CFR_Data[Division Project Type],$A14,CFR_Data[Funding_Source],"NFA")</f>
        <v>0</v>
      </c>
      <c r="D14" s="46">
        <f>SUMIFS(CFR_Data[SFY2026],CFR_Data[OM_MPO],"Statewide",CFR_Data[NFA MT],"TRUE",CFR_Data[Division Project Type],$A14,CFR_Data[Funding_Source],"NFA")</f>
        <v>0</v>
      </c>
      <c r="E14" s="46">
        <f>SUMIFS(CFR_Data[SFY2027],CFR_Data[OM_MPO],"Statewide",CFR_Data[NFA MT],"TRUE",CFR_Data[Division Project Type],$A14,CFR_Data[Funding_Source],"NFA")</f>
        <v>0</v>
      </c>
      <c r="F14" s="46">
        <f>SUMIFS(CFR_Data[SFY2028],CFR_Data[OM_MPO],"Statewide",CFR_Data[NFA MT],"TRUE",CFR_Data[Division Project Type],$A14,CFR_Data[Funding_Source],"NFA")</f>
        <v>0</v>
      </c>
    </row>
    <row r="15" spans="1:6" ht="12.75" customHeight="1" x14ac:dyDescent="0.2">
      <c r="A15" s="37" t="s">
        <v>629</v>
      </c>
      <c r="B15" s="49"/>
      <c r="C15" s="49"/>
      <c r="D15" s="49"/>
      <c r="E15" s="49"/>
      <c r="F15" s="49"/>
    </row>
    <row r="16" spans="1:6" ht="14.25" hidden="1" customHeight="1" x14ac:dyDescent="0.2">
      <c r="A16" s="42" t="s">
        <v>628</v>
      </c>
      <c r="B16" s="46">
        <f>SUMIFS(CFR_Data[SFY2024],CFR_Data[OM_MPO],"Statewide",CFR_Data[NFA MT],"TRUE",CFR_Data[Division Project Type],$A16,CFR_Data[Funding_Source],"NFA")</f>
        <v>0</v>
      </c>
      <c r="C16" s="46">
        <f>SUMIFS(CFR_Data[SFY2025],CFR_Data[OM_MPO],"Statewide",CFR_Data[NFA MT],"TRUE",CFR_Data[Division Project Type],$A16,CFR_Data[Funding_Source],"NFA")</f>
        <v>0</v>
      </c>
      <c r="D16" s="46">
        <f>SUMIFS(CFR_Data[SFY2026],CFR_Data[OM_MPO],"Statewide",CFR_Data[NFA MT],"TRUE",CFR_Data[Division Project Type],$A16,CFR_Data[Funding_Source],"NFA")</f>
        <v>0</v>
      </c>
      <c r="E16" s="46">
        <f>SUMIFS(CFR_Data[SFY2027],CFR_Data[OM_MPO],"Statewide",CFR_Data[NFA MT],"TRUE",CFR_Data[Division Project Type],$A16,CFR_Data[Funding_Source],"NFA")</f>
        <v>0</v>
      </c>
      <c r="F16" s="46">
        <f>SUMIFS(CFR_Data[SFY2028],CFR_Data[OM_MPO],"Statewide",CFR_Data[NFA MT],"TRUE",CFR_Data[Division Project Type],$A16,CFR_Data[Funding_Source],"NFA")</f>
        <v>0</v>
      </c>
    </row>
    <row r="17" spans="1:6" ht="12.75" customHeight="1" x14ac:dyDescent="0.2">
      <c r="A17" s="42" t="s">
        <v>344</v>
      </c>
      <c r="B17" s="46">
        <f>SUMIFS(CFR_Data[SFY2024],CFR_Data[OM_MPO],"Statewide",CFR_Data[NFA MT],"TRUE",CFR_Data[Division Project Type],$A17,CFR_Data[Funding_Source],"NFA")</f>
        <v>36832755.049899995</v>
      </c>
      <c r="C17" s="46">
        <f>SUMIFS(CFR_Data[SFY2025],CFR_Data[OM_MPO],"Statewide",CFR_Data[NFA MT],"TRUE",CFR_Data[Division Project Type],$A17,CFR_Data[Funding_Source],"NFA")</f>
        <v>27374726.922800001</v>
      </c>
      <c r="D17" s="46">
        <f>SUMIFS(CFR_Data[SFY2026],CFR_Data[OM_MPO],"Statewide",CFR_Data[NFA MT],"TRUE",CFR_Data[Division Project Type],$A17,CFR_Data[Funding_Source],"NFA")</f>
        <v>11202912.328</v>
      </c>
      <c r="E17" s="46">
        <f>SUMIFS(CFR_Data[SFY2027],CFR_Data[OM_MPO],"Statewide",CFR_Data[NFA MT],"TRUE",CFR_Data[Division Project Type],$A17,CFR_Data[Funding_Source],"NFA")</f>
        <v>927819.65220000001</v>
      </c>
      <c r="F17" s="46">
        <f>SUMIFS(CFR_Data[SFY2028],CFR_Data[OM_MPO],"Statewide",CFR_Data[NFA MT],"TRUE",CFR_Data[Division Project Type],$A17,CFR_Data[Funding_Source],"NFA")</f>
        <v>0</v>
      </c>
    </row>
    <row r="18" spans="1:6" ht="12.75" customHeight="1" x14ac:dyDescent="0.2">
      <c r="A18" s="42" t="s">
        <v>347</v>
      </c>
      <c r="B18" s="46">
        <f>SUMIFS(CFR_Data[SFY2024],CFR_Data[OM_MPO],"Statewide",CFR_Data[NFA MT],"TRUE",CFR_Data[Division Project Type],$A18,CFR_Data[Funding_Source],"NFA")</f>
        <v>10003534.217799999</v>
      </c>
      <c r="C18" s="46">
        <f>SUMIFS(CFR_Data[SFY2025],CFR_Data[OM_MPO],"Statewide",CFR_Data[NFA MT],"TRUE",CFR_Data[Division Project Type],$A18,CFR_Data[Funding_Source],"NFA")</f>
        <v>10139124.253899999</v>
      </c>
      <c r="D18" s="46">
        <f>SUMIFS(CFR_Data[SFY2026],CFR_Data[OM_MPO],"Statewide",CFR_Data[NFA MT],"TRUE",CFR_Data[Division Project Type],$A18,CFR_Data[Funding_Source],"NFA")</f>
        <v>7440017.6469999999</v>
      </c>
      <c r="E18" s="46">
        <f>SUMIFS(CFR_Data[SFY2027],CFR_Data[OM_MPO],"Statewide",CFR_Data[NFA MT],"TRUE",CFR_Data[Division Project Type],$A18,CFR_Data[Funding_Source],"NFA")</f>
        <v>546417.39130000002</v>
      </c>
      <c r="F18" s="46">
        <f>SUMIFS(CFR_Data[SFY2028],CFR_Data[OM_MPO],"Statewide",CFR_Data[NFA MT],"TRUE",CFR_Data[Division Project Type],$A18,CFR_Data[Funding_Source],"NFA")</f>
        <v>0</v>
      </c>
    </row>
    <row r="19" spans="1:6" ht="12.75" customHeight="1" x14ac:dyDescent="0.2">
      <c r="A19" s="42" t="s">
        <v>348</v>
      </c>
      <c r="B19" s="46">
        <f>SUMIFS(CFR_Data[SFY2024],CFR_Data[OM_MPO],"Statewide",CFR_Data[NFA MT],"TRUE",CFR_Data[Division Project Type],$A19,CFR_Data[Funding_Source],"NFA")</f>
        <v>1622978.9147999999</v>
      </c>
      <c r="C19" s="46">
        <f>SUMIFS(CFR_Data[SFY2025],CFR_Data[OM_MPO],"Statewide",CFR_Data[NFA MT],"TRUE",CFR_Data[Division Project Type],$A19,CFR_Data[Funding_Source],"NFA")</f>
        <v>1888486.4974</v>
      </c>
      <c r="D19" s="46">
        <f>SUMIFS(CFR_Data[SFY2026],CFR_Data[OM_MPO],"Statewide",CFR_Data[NFA MT],"TRUE",CFR_Data[Division Project Type],$A19,CFR_Data[Funding_Source],"NFA")</f>
        <v>1573738.7478</v>
      </c>
      <c r="E19" s="46">
        <f>SUMIFS(CFR_Data[SFY2027],CFR_Data[OM_MPO],"Statewide",CFR_Data[NFA MT],"TRUE",CFR_Data[Division Project Type],$A19,CFR_Data[Funding_Source],"NFA")</f>
        <v>0</v>
      </c>
      <c r="F19" s="46">
        <f>SUMIFS(CFR_Data[SFY2028],CFR_Data[OM_MPO],"Statewide",CFR_Data[NFA MT],"TRUE",CFR_Data[Division Project Type],$A19,CFR_Data[Funding_Source],"NFA")</f>
        <v>0</v>
      </c>
    </row>
    <row r="20" spans="1:6" ht="12.75" customHeight="1" x14ac:dyDescent="0.2">
      <c r="A20" s="42" t="s">
        <v>349</v>
      </c>
      <c r="B20" s="46">
        <f>SUMIFS(CFR_Data[SFY2024],CFR_Data[OM_MPO],"Statewide",CFR_Data[NFA MT],"TRUE",CFR_Data[Division Project Type],$A20,CFR_Data[Funding_Source],"NFA")</f>
        <v>3461503.79</v>
      </c>
      <c r="C20" s="46">
        <f>SUMIFS(CFR_Data[SFY2025],CFR_Data[OM_MPO],"Statewide",CFR_Data[NFA MT],"TRUE",CFR_Data[Division Project Type],$A20,CFR_Data[Funding_Source],"NFA")</f>
        <v>1774656.27</v>
      </c>
      <c r="D20" s="46">
        <f>SUMIFS(CFR_Data[SFY2026],CFR_Data[OM_MPO],"Statewide",CFR_Data[NFA MT],"TRUE",CFR_Data[Division Project Type],$A20,CFR_Data[Funding_Source],"NFA")</f>
        <v>0</v>
      </c>
      <c r="E20" s="46">
        <f>SUMIFS(CFR_Data[SFY2027],CFR_Data[OM_MPO],"Statewide",CFR_Data[NFA MT],"TRUE",CFR_Data[Division Project Type],$A20,CFR_Data[Funding_Source],"NFA")</f>
        <v>0</v>
      </c>
      <c r="F20" s="46">
        <f>SUMIFS(CFR_Data[SFY2028],CFR_Data[OM_MPO],"Statewide",CFR_Data[NFA MT],"TRUE",CFR_Data[Division Project Type],$A20,CFR_Data[Funding_Source],"NFA")</f>
        <v>0</v>
      </c>
    </row>
    <row r="21" spans="1:6" ht="14.25" hidden="1" customHeight="1" x14ac:dyDescent="0.2">
      <c r="A21" s="42" t="s">
        <v>42</v>
      </c>
      <c r="B21" s="46">
        <f>SUMIFS(CFR_Data[SFY2024],CFR_Data[OM_MPO],"Statewide",CFR_Data[NFA MT],"TRUE",CFR_Data[Division Project Type],$A21,CFR_Data[Funding_Source],"NFA")</f>
        <v>0</v>
      </c>
      <c r="C21" s="46">
        <f>SUMIFS(CFR_Data[SFY2025],CFR_Data[OM_MPO],"Statewide",CFR_Data[NFA MT],"TRUE",CFR_Data[Division Project Type],$A21,CFR_Data[Funding_Source],"NFA")</f>
        <v>0</v>
      </c>
      <c r="D21" s="46">
        <f>SUMIFS(CFR_Data[SFY2026],CFR_Data[OM_MPO],"Statewide",CFR_Data[NFA MT],"TRUE",CFR_Data[Division Project Type],$A21,CFR_Data[Funding_Source],"NFA")</f>
        <v>0</v>
      </c>
      <c r="E21" s="46">
        <f>SUMIFS(CFR_Data[SFY2027],CFR_Data[OM_MPO],"Statewide",CFR_Data[NFA MT],"TRUE",CFR_Data[Division Project Type],$A21,CFR_Data[Funding_Source],"NFA")</f>
        <v>0</v>
      </c>
      <c r="F21" s="46">
        <f>SUMIFS(CFR_Data[SFY2028],CFR_Data[OM_MPO],"Statewide",CFR_Data[NFA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SUMIFS(CFR_Data[SFY2024],CFR_Data[OM_MPO],"Statewide",CFR_Data[NFA MT],"TRUE",CFR_Data[Division Project Type],$A22,CFR_Data[Funding_Source],"NFA")</f>
        <v>0</v>
      </c>
      <c r="C22" s="46">
        <f>SUMIFS(CFR_Data[SFY2025],CFR_Data[OM_MPO],"Statewide",CFR_Data[NFA MT],"TRUE",CFR_Data[Division Project Type],$A22,CFR_Data[Funding_Source],"NFA")</f>
        <v>0</v>
      </c>
      <c r="D22" s="46">
        <f>SUMIFS(CFR_Data[SFY2026],CFR_Data[OM_MPO],"Statewide",CFR_Data[NFA MT],"TRUE",CFR_Data[Division Project Type],$A22,CFR_Data[Funding_Source],"NFA")</f>
        <v>0</v>
      </c>
      <c r="E22" s="46">
        <f>SUMIFS(CFR_Data[SFY2027],CFR_Data[OM_MPO],"Statewide",CFR_Data[NFA MT],"TRUE",CFR_Data[Division Project Type],$A22,CFR_Data[Funding_Source],"NFA")</f>
        <v>0</v>
      </c>
      <c r="F22" s="46">
        <f>SUMIFS(CFR_Data[SFY2028],CFR_Data[OM_MPO],"Statewide",CFR_Data[NFA MT],"TRUE",CFR_Data[Division Project Type],$A22,CFR_Data[Funding_Source],"NFA")</f>
        <v>0</v>
      </c>
    </row>
    <row r="23" spans="1:6" ht="12.75" customHeight="1" x14ac:dyDescent="0.2">
      <c r="A23" s="42" t="s">
        <v>143</v>
      </c>
      <c r="B23" s="46">
        <f>SUMIFS(CFR_Data[SFY2024],CFR_Data[OM_MPO],"Statewide",CFR_Data[NFA MT],"TRUE",CFR_Data[Division Project Type],$A23,CFR_Data[Funding_Source],"NFA")</f>
        <v>8369008.2400000002</v>
      </c>
      <c r="C23" s="46">
        <f>SUMIFS(CFR_Data[SFY2025],CFR_Data[OM_MPO],"Statewide",CFR_Data[NFA MT],"TRUE",CFR_Data[Division Project Type],$A23,CFR_Data[Funding_Source],"NFA")</f>
        <v>6317237.4299999997</v>
      </c>
      <c r="D23" s="46">
        <f>SUMIFS(CFR_Data[SFY2026],CFR_Data[OM_MPO],"Statewide",CFR_Data[NFA MT],"TRUE",CFR_Data[Division Project Type],$A23,CFR_Data[Funding_Source],"NFA")</f>
        <v>2625000</v>
      </c>
      <c r="E23" s="46">
        <f>SUMIFS(CFR_Data[SFY2027],CFR_Data[OM_MPO],"Statewide",CFR_Data[NFA MT],"TRUE",CFR_Data[Division Project Type],$A23,CFR_Data[Funding_Source],"NFA")</f>
        <v>515007</v>
      </c>
      <c r="F23" s="46">
        <f>SUMIFS(CFR_Data[SFY2028],CFR_Data[OM_MPO],"Statewide",CFR_Data[NFA MT],"TRUE",CFR_Data[Division Project Type],$A23,CFR_Data[Funding_Source],"NFA")</f>
        <v>0</v>
      </c>
    </row>
    <row r="24" spans="1:6" ht="14.25" hidden="1" customHeight="1" x14ac:dyDescent="0.2">
      <c r="A24" s="42" t="s">
        <v>244</v>
      </c>
      <c r="B24" s="46">
        <f>SUMIFS(CFR_Data[SFY2024],CFR_Data[OM_MPO],"Statewide",CFR_Data[NFA MT],"TRUE",CFR_Data[Division Project Type],$A24,CFR_Data[Funding_Source],"NFA")</f>
        <v>0</v>
      </c>
      <c r="C24" s="46">
        <f>SUMIFS(CFR_Data[SFY2025],CFR_Data[OM_MPO],"Statewide",CFR_Data[NFA MT],"TRUE",CFR_Data[Division Project Type],$A24,CFR_Data[Funding_Source],"NFA")</f>
        <v>0</v>
      </c>
      <c r="D24" s="46">
        <f>SUMIFS(CFR_Data[SFY2026],CFR_Data[OM_MPO],"Statewide",CFR_Data[NFA MT],"TRUE",CFR_Data[Division Project Type],$A24,CFR_Data[Funding_Source],"NFA")</f>
        <v>0</v>
      </c>
      <c r="E24" s="46">
        <f>SUMIFS(CFR_Data[SFY2027],CFR_Data[OM_MPO],"Statewide",CFR_Data[NFA MT],"TRUE",CFR_Data[Division Project Type],$A24,CFR_Data[Funding_Source],"NFA")</f>
        <v>0</v>
      </c>
      <c r="F24" s="46">
        <f>SUMIFS(CFR_Data[SFY2028],CFR_Data[OM_MPO],"Statewide",CFR_Data[NFA MT],"TRUE",CFR_Data[Division Project Type],$A24,CFR_Data[Funding_Source],"NFA")</f>
        <v>0</v>
      </c>
    </row>
    <row r="25" spans="1:6" ht="14.25" hidden="1" customHeight="1" x14ac:dyDescent="0.2">
      <c r="A25" s="42" t="s">
        <v>87</v>
      </c>
      <c r="B25" s="46">
        <f>SUMIFS(CFR_Data[SFY2024],CFR_Data[OM_MPO],"Statewide",CFR_Data[NFA MT],"TRUE",CFR_Data[Division Project Type],$A25,CFR_Data[Funding_Source],"NFA")</f>
        <v>0</v>
      </c>
      <c r="C25" s="46">
        <f>SUMIFS(CFR_Data[SFY2025],CFR_Data[OM_MPO],"Statewide",CFR_Data[NFA MT],"TRUE",CFR_Data[Division Project Type],$A25,CFR_Data[Funding_Source],"NFA")</f>
        <v>0</v>
      </c>
      <c r="D25" s="46">
        <f>SUMIFS(CFR_Data[SFY2026],CFR_Data[OM_MPO],"Statewide",CFR_Data[NFA MT],"TRUE",CFR_Data[Division Project Type],$A25,CFR_Data[Funding_Source],"NFA")</f>
        <v>0</v>
      </c>
      <c r="E25" s="46">
        <f>SUMIFS(CFR_Data[SFY2027],CFR_Data[OM_MPO],"Statewide",CFR_Data[NFA MT],"TRUE",CFR_Data[Division Project Type],$A25,CFR_Data[Funding_Source],"NFA")</f>
        <v>0</v>
      </c>
      <c r="F25" s="46">
        <f>SUMIFS(CFR_Data[SFY2028],CFR_Data[OM_MPO],"Statewide",CFR_Data[NFA MT],"TRUE",CFR_Data[Division Project Type],$A25,CFR_Data[Funding_Source],"NFA")</f>
        <v>0</v>
      </c>
    </row>
    <row r="26" spans="1:6" ht="12.75" customHeight="1" x14ac:dyDescent="0.2">
      <c r="A26" s="42" t="s">
        <v>157</v>
      </c>
      <c r="B26" s="46">
        <f>SUMIFS(CFR_Data[SFY2024],CFR_Data[OM_MPO],"Statewide",CFR_Data[NFA MT],"TRUE",CFR_Data[Division Project Type],$A26,CFR_Data[Funding_Source],"NFA")</f>
        <v>741315.65189999994</v>
      </c>
      <c r="C26" s="46">
        <f>SUMIFS(CFR_Data[SFY2025],CFR_Data[OM_MPO],"Statewide",CFR_Data[NFA MT],"TRUE",CFR_Data[Division Project Type],$A26,CFR_Data[Funding_Source],"NFA")</f>
        <v>415475</v>
      </c>
      <c r="D26" s="46">
        <f>SUMIFS(CFR_Data[SFY2026],CFR_Data[OM_MPO],"Statewide",CFR_Data[NFA MT],"TRUE",CFR_Data[Division Project Type],$A26,CFR_Data[Funding_Source],"NFA")</f>
        <v>0</v>
      </c>
      <c r="E26" s="46">
        <f>SUMIFS(CFR_Data[SFY2027],CFR_Data[OM_MPO],"Statewide",CFR_Data[NFA MT],"TRUE",CFR_Data[Division Project Type],$A26,CFR_Data[Funding_Source],"NFA")</f>
        <v>0</v>
      </c>
      <c r="F26" s="46">
        <f>SUMIFS(CFR_Data[SFY2028],CFR_Data[OM_MPO],"Statewide",CFR_Data[NFA MT],"TRUE",CFR_Data[Division Project Type],$A26,CFR_Data[Funding_Source],"NFA")</f>
        <v>0</v>
      </c>
    </row>
    <row r="27" spans="1:6" ht="12.75" customHeight="1" x14ac:dyDescent="0.2">
      <c r="A27" s="39" t="s">
        <v>145</v>
      </c>
      <c r="B27" s="46">
        <f>SUMIFS(CFR_Data[SFY2024],CFR_Data[OM_MPO],"Statewide",CFR_Data[NFA MT],"TRUE",CFR_Data[Division Project Type],$A27,CFR_Data[Funding_Source],"NFA")</f>
        <v>-43961.96</v>
      </c>
      <c r="C27" s="46">
        <f>SUMIFS(CFR_Data[SFY2025],CFR_Data[OM_MPO],"Statewide",CFR_Data[NFA MT],"TRUE",CFR_Data[Division Project Type],$A27,CFR_Data[Funding_Source],"NFA")</f>
        <v>0</v>
      </c>
      <c r="D27" s="46">
        <f>SUMIFS(CFR_Data[SFY2026],CFR_Data[OM_MPO],"Statewide",CFR_Data[NFA MT],"TRUE",CFR_Data[Division Project Type],$A27,CFR_Data[Funding_Source],"NFA")</f>
        <v>0</v>
      </c>
      <c r="E27" s="46">
        <f>SUMIFS(CFR_Data[SFY2027],CFR_Data[OM_MPO],"Statewide",CFR_Data[NFA MT],"TRUE",CFR_Data[Division Project Type],$A27,CFR_Data[Funding_Source],"NFA")</f>
        <v>0</v>
      </c>
      <c r="F27" s="46">
        <f>SUMIFS(CFR_Data[SFY2028],CFR_Data[OM_MPO],"Statewide",CFR_Data[NFA MT],"TRUE",CFR_Data[Division Project Type],$A27,CFR_Data[Funding_Source],"NFA")</f>
        <v>0</v>
      </c>
    </row>
    <row r="28" spans="1:6" ht="14.25" hidden="1" customHeight="1" x14ac:dyDescent="0.2">
      <c r="B28" s="48"/>
      <c r="C28" s="48"/>
      <c r="D28" s="48"/>
      <c r="E28" s="48"/>
      <c r="F28" s="48"/>
    </row>
    <row r="29" spans="1:6" ht="12.75" customHeight="1" x14ac:dyDescent="0.2">
      <c r="A29" s="37" t="s">
        <v>632</v>
      </c>
      <c r="B29" s="49"/>
      <c r="C29" s="49"/>
      <c r="D29" s="49"/>
      <c r="E29" s="49"/>
      <c r="F29" s="49"/>
    </row>
    <row r="30" spans="1:6" ht="12.75" customHeight="1" x14ac:dyDescent="0.2">
      <c r="A30" s="42" t="s">
        <v>183</v>
      </c>
      <c r="B30" s="46">
        <f>SUMIFS(CFR_Data[SFY2024],CFR_Data[OM_MPO],"Statewide",CFR_Data[NFA MT],"TRUE",CFR_Data[Division Project Type],$A30,CFR_Data[Funding_Source],"NFA")</f>
        <v>0</v>
      </c>
      <c r="C30" s="46">
        <f>SUMIFS(CFR_Data[SFY2025],CFR_Data[OM_MPO],"Statewide",CFR_Data[NFA MT],"TRUE",CFR_Data[Division Project Type],$A30,CFR_Data[Funding_Source],"NFA")</f>
        <v>0</v>
      </c>
      <c r="D30" s="46">
        <f>SUMIFS(CFR_Data[SFY2026],CFR_Data[OM_MPO],"Statewide",CFR_Data[NFA MT],"TRUE",CFR_Data[Division Project Type],$A30,CFR_Data[Funding_Source],"NFA")</f>
        <v>0</v>
      </c>
      <c r="E30" s="46">
        <f>SUMIFS(CFR_Data[SFY2027],CFR_Data[OM_MPO],"Statewide",CFR_Data[NFA MT],"TRUE",CFR_Data[Division Project Type],$A30,CFR_Data[Funding_Source],"NFA")</f>
        <v>0</v>
      </c>
      <c r="F30" s="46">
        <f>SUMIFS(CFR_Data[SFY2028],CFR_Data[OM_MPO],"Statewide",CFR_Data[NFA MT],"TRUE",CFR_Data[Division Project Type],$A30,CFR_Data[Funding_Source],"NFA")</f>
        <v>0</v>
      </c>
    </row>
    <row r="31" spans="1:6" ht="12.75" customHeight="1" x14ac:dyDescent="0.2">
      <c r="A31" s="42" t="s">
        <v>159</v>
      </c>
      <c r="B31" s="46">
        <f>SUMIFS(CFR_Data[SFY2024],CFR_Data[OM_MPO],"Statewide",CFR_Data[NFA MT],"TRUE",CFR_Data[Division Project Type],$A31,CFR_Data[Funding_Source],"NFA")</f>
        <v>0</v>
      </c>
      <c r="C31" s="46">
        <f>SUMIFS(CFR_Data[SFY2025],CFR_Data[OM_MPO],"Statewide",CFR_Data[NFA MT],"TRUE",CFR_Data[Division Project Type],$A31,CFR_Data[Funding_Source],"NFA")</f>
        <v>0</v>
      </c>
      <c r="D31" s="46">
        <f>SUMIFS(CFR_Data[SFY2026],CFR_Data[OM_MPO],"Statewide",CFR_Data[NFA MT],"TRUE",CFR_Data[Division Project Type],$A31,CFR_Data[Funding_Source],"NFA")</f>
        <v>0</v>
      </c>
      <c r="E31" s="46">
        <f>SUMIFS(CFR_Data[SFY2027],CFR_Data[OM_MPO],"Statewide",CFR_Data[NFA MT],"TRUE",CFR_Data[Division Project Type],$A31,CFR_Data[Funding_Source],"NFA")</f>
        <v>0</v>
      </c>
      <c r="F31" s="46">
        <f>SUMIFS(CFR_Data[SFY2028],CFR_Data[OM_MPO],"Statewide",CFR_Data[NFA MT],"TRUE",CFR_Data[Division Project Type],$A31,CFR_Data[Funding_Source],"NFA")</f>
        <v>0</v>
      </c>
    </row>
    <row r="32" spans="1:6" ht="12.75" customHeight="1" x14ac:dyDescent="0.2">
      <c r="A32" s="42" t="s">
        <v>184</v>
      </c>
      <c r="B32" s="46">
        <f>SUMIFS(CFR_Data[SFY2024],CFR_Data[OM_MPO],"Statewide",CFR_Data[NFA MT],"TRUE",CFR_Data[Division Project Type],$A32,CFR_Data[Funding_Source],"NFA")</f>
        <v>0</v>
      </c>
      <c r="C32" s="46">
        <f>SUMIFS(CFR_Data[SFY2025],CFR_Data[OM_MPO],"Statewide",CFR_Data[NFA MT],"TRUE",CFR_Data[Division Project Type],$A32,CFR_Data[Funding_Source],"NFA")</f>
        <v>0</v>
      </c>
      <c r="D32" s="46">
        <f>SUMIFS(CFR_Data[SFY2026],CFR_Data[OM_MPO],"Statewide",CFR_Data[NFA MT],"TRUE",CFR_Data[Division Project Type],$A32,CFR_Data[Funding_Source],"NFA")</f>
        <v>0</v>
      </c>
      <c r="E32" s="46">
        <f>SUMIFS(CFR_Data[SFY2027],CFR_Data[OM_MPO],"Statewide",CFR_Data[NFA MT],"TRUE",CFR_Data[Division Project Type],$A32,CFR_Data[Funding_Source],"NFA")</f>
        <v>0</v>
      </c>
      <c r="F32" s="46">
        <f>SUMIFS(CFR_Data[SFY2028],CFR_Data[OM_MPO],"Statewide",CFR_Data[NFA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SUMIFS(CFR_Data[SFY2024],CFR_Data[OM_MPO],"Statewide",CFR_Data[NFA MT],"TRUE",CFR_Data[Division Project Type],$A33,CFR_Data[Funding_Source],"NFA")</f>
        <v>0</v>
      </c>
      <c r="C33" s="46">
        <f>SUMIFS(CFR_Data[SFY2025],CFR_Data[OM_MPO],"Statewide",CFR_Data[NFA MT],"TRUE",CFR_Data[Division Project Type],$A33,CFR_Data[Funding_Source],"NFA")</f>
        <v>0</v>
      </c>
      <c r="D33" s="46">
        <f>SUMIFS(CFR_Data[SFY2026],CFR_Data[OM_MPO],"Statewide",CFR_Data[NFA MT],"TRUE",CFR_Data[Division Project Type],$A33,CFR_Data[Funding_Source],"NFA")</f>
        <v>0</v>
      </c>
      <c r="E33" s="46">
        <f>SUMIFS(CFR_Data[SFY2027],CFR_Data[OM_MPO],"Statewide",CFR_Data[NFA MT],"TRUE",CFR_Data[Division Project Type],$A33,CFR_Data[Funding_Source],"NFA")</f>
        <v>0</v>
      </c>
      <c r="F33" s="46">
        <f>SUMIFS(CFR_Data[SFY2028],CFR_Data[OM_MPO],"Statewide",CFR_Data[NFA MT],"TRUE",CFR_Data[Division Project Type],$A33,CFR_Data[Funding_Source],"NFA")</f>
        <v>0</v>
      </c>
    </row>
    <row r="34" spans="1:6" hidden="1" x14ac:dyDescent="0.2">
      <c r="B34" s="48"/>
      <c r="C34" s="48"/>
      <c r="D34" s="48"/>
      <c r="E34" s="48"/>
      <c r="F34" s="48"/>
    </row>
    <row r="35" spans="1:6" ht="12.75" customHeight="1" x14ac:dyDescent="0.2">
      <c r="A35" s="37" t="s">
        <v>633</v>
      </c>
      <c r="B35" s="49"/>
      <c r="C35" s="49"/>
      <c r="D35" s="49"/>
      <c r="E35" s="49"/>
      <c r="F35" s="49"/>
    </row>
    <row r="36" spans="1:6" hidden="1" x14ac:dyDescent="0.2">
      <c r="A36" s="39" t="s">
        <v>234</v>
      </c>
      <c r="B36" s="46">
        <f>SUMIFS(CFR_Data[SFY2024],CFR_Data[OM_MPO],"Statewide",CFR_Data[NFA MT],"TRUE",CFR_Data[Division Project Type],$A36,CFR_Data[Funding_Source],"NFA")</f>
        <v>0</v>
      </c>
      <c r="C36" s="46">
        <f>SUMIFS(CFR_Data[SFY2025],CFR_Data[OM_MPO],"Statewide",CFR_Data[NFA MT],"TRUE",CFR_Data[Division Project Type],$A36,CFR_Data[Funding_Source],"NFA")</f>
        <v>0</v>
      </c>
      <c r="D36" s="46">
        <f>SUMIFS(CFR_Data[SFY2026],CFR_Data[OM_MPO],"Statewide",CFR_Data[NFA MT],"TRUE",CFR_Data[Division Project Type],$A36,CFR_Data[Funding_Source],"NFA")</f>
        <v>0</v>
      </c>
      <c r="E36" s="46">
        <f>SUMIFS(CFR_Data[SFY2027],CFR_Data[OM_MPO],"Statewide",CFR_Data[NFA MT],"TRUE",CFR_Data[Division Project Type],$A36,CFR_Data[Funding_Source],"NFA")</f>
        <v>0</v>
      </c>
      <c r="F36" s="46">
        <f>SUMIFS(CFR_Data[SFY2028],CFR_Data[OM_MPO],"Statewide",CFR_Data[NFA MT],"TRUE",CFR_Data[Division Project Type],$A36,CFR_Data[Funding_Source],"NFA")</f>
        <v>0</v>
      </c>
    </row>
    <row r="37" spans="1:6" ht="12.75" customHeight="1" x14ac:dyDescent="0.2">
      <c r="A37" s="39" t="s">
        <v>235</v>
      </c>
      <c r="B37" s="46">
        <f>SUMIFS(CFR_Data[SFY2024],CFR_Data[OM_MPO],"Statewide",CFR_Data[NFA MT],"TRUE",CFR_Data[Division Project Type],$A37,CFR_Data[Funding_Source],"NFA")</f>
        <v>8934383.9900000002</v>
      </c>
      <c r="C37" s="46">
        <f>SUMIFS(CFR_Data[SFY2025],CFR_Data[OM_MPO],"Statewide",CFR_Data[NFA MT],"TRUE",CFR_Data[Division Project Type],$A37,CFR_Data[Funding_Source],"NFA")</f>
        <v>2709747.9347999999</v>
      </c>
      <c r="D37" s="46">
        <f>SUMIFS(CFR_Data[SFY2026],CFR_Data[OM_MPO],"Statewide",CFR_Data[NFA MT],"TRUE",CFR_Data[Division Project Type],$A37,CFR_Data[Funding_Source],"NFA")</f>
        <v>1439203.8695999999</v>
      </c>
      <c r="E37" s="46">
        <f>SUMIFS(CFR_Data[SFY2027],CFR_Data[OM_MPO],"Statewide",CFR_Data[NFA MT],"TRUE",CFR_Data[Division Project Type],$A37,CFR_Data[Funding_Source],"NFA")</f>
        <v>206608.69570000001</v>
      </c>
      <c r="F37" s="46">
        <f>SUMIFS(CFR_Data[SFY2028],CFR_Data[OM_MPO],"Statewide",CFR_Data[NFA MT],"TRUE",CFR_Data[Division Project Type],$A37,CFR_Data[Funding_Source],"NFA")</f>
        <v>0</v>
      </c>
    </row>
    <row r="38" spans="1:6" hidden="1" x14ac:dyDescent="0.2">
      <c r="B38" s="48"/>
      <c r="C38" s="48"/>
      <c r="D38" s="48"/>
      <c r="E38" s="48"/>
      <c r="F38" s="48"/>
    </row>
    <row r="39" spans="1:6" ht="12.75" customHeight="1" x14ac:dyDescent="0.2">
      <c r="A39" s="37" t="s">
        <v>634</v>
      </c>
      <c r="B39" s="49"/>
      <c r="C39" s="49"/>
      <c r="D39" s="49"/>
      <c r="E39" s="49"/>
      <c r="F39" s="49"/>
    </row>
    <row r="40" spans="1:6" ht="12.75" customHeight="1" x14ac:dyDescent="0.2">
      <c r="A40" s="39" t="s">
        <v>213</v>
      </c>
      <c r="B40" s="46">
        <f>SUMIFS(CFR_Data[SFY2024],CFR_Data[OM_MPO],"Statewide",CFR_Data[NFA MT],"TRUE",CFR_Data[Division Project Type],$A40,CFR_Data[Funding_Source],"NFA")</f>
        <v>3682661.0452000001</v>
      </c>
      <c r="C40" s="46">
        <f>SUMIFS(CFR_Data[SFY2025],CFR_Data[OM_MPO],"Statewide",CFR_Data[NFA MT],"TRUE",CFR_Data[Division Project Type],$A40,CFR_Data[Funding_Source],"NFA")</f>
        <v>2380658.2886999999</v>
      </c>
      <c r="D40" s="46">
        <f>SUMIFS(CFR_Data[SFY2026],CFR_Data[OM_MPO],"Statewide",CFR_Data[NFA MT],"TRUE",CFR_Data[Division Project Type],$A40,CFR_Data[Funding_Source],"NFA")</f>
        <v>2014210.237</v>
      </c>
      <c r="E40" s="46">
        <f>SUMIFS(CFR_Data[SFY2027],CFR_Data[OM_MPO],"Statewide",CFR_Data[NFA MT],"TRUE",CFR_Data[Division Project Type],$A40,CFR_Data[Funding_Source],"NFA")</f>
        <v>102121.73910000001</v>
      </c>
      <c r="F40" s="46">
        <f>SUMIFS(CFR_Data[SFY2028],CFR_Data[OM_MPO],"Statewide",CFR_Data[NFA MT],"TRUE",CFR_Data[Division Project Type],$A40,CFR_Data[Funding_Source],"NFA")</f>
        <v>0</v>
      </c>
    </row>
    <row r="41" spans="1:6" hidden="1" x14ac:dyDescent="0.2">
      <c r="B41" s="48"/>
      <c r="C41" s="48"/>
      <c r="D41" s="48"/>
      <c r="E41" s="48"/>
      <c r="F41" s="48"/>
    </row>
    <row r="42" spans="1:6" ht="12.75" customHeight="1" x14ac:dyDescent="0.2">
      <c r="A42" s="37" t="s">
        <v>637</v>
      </c>
      <c r="B42" s="49"/>
      <c r="C42" s="49"/>
      <c r="D42" s="49"/>
      <c r="E42" s="49"/>
      <c r="F42" s="49"/>
    </row>
    <row r="43" spans="1:6" ht="12.75" customHeight="1" x14ac:dyDescent="0.2">
      <c r="A43" s="39" t="s">
        <v>369</v>
      </c>
      <c r="B43" s="46">
        <f>SUMIFS(CFR_Data[SFY2024],CFR_Data[OM_MPO],"Statewide",CFR_Data[NFA MT],"TRUE",CFR_Data[Division Project Type],$A43,CFR_Data[Funding_Source],"NFA")</f>
        <v>0</v>
      </c>
      <c r="C43" s="46">
        <f>SUMIFS(CFR_Data[SFY2025],CFR_Data[OM_MPO],"Statewide",CFR_Data[NFA MT],"TRUE",CFR_Data[Division Project Type],$A43,CFR_Data[Funding_Source],"NFA")</f>
        <v>0</v>
      </c>
      <c r="D43" s="46">
        <f>SUMIFS(CFR_Data[SFY2026],CFR_Data[OM_MPO],"Statewide",CFR_Data[NFA MT],"TRUE",CFR_Data[Division Project Type],$A43,CFR_Data[Funding_Source],"NFA")</f>
        <v>0</v>
      </c>
      <c r="E43" s="46">
        <f>SUMIFS(CFR_Data[SFY2027],CFR_Data[OM_MPO],"Statewide",CFR_Data[NFA MT],"TRUE",CFR_Data[Division Project Type],$A43,CFR_Data[Funding_Source],"NFA")</f>
        <v>0</v>
      </c>
      <c r="F43" s="46">
        <f>SUMIFS(CFR_Data[SFY2028],CFR_Data[OM_MPO],"Statewide",CFR_Data[NFA MT],"TRUE",CFR_Data[Division Project Type],$A43,CFR_Data[Funding_Source],"NFA")</f>
        <v>0</v>
      </c>
    </row>
    <row r="44" spans="1:6" hidden="1" x14ac:dyDescent="0.2">
      <c r="B44" s="48"/>
      <c r="C44" s="48"/>
      <c r="D44" s="48"/>
      <c r="E44" s="48"/>
      <c r="F44" s="48"/>
    </row>
    <row r="45" spans="1:6" ht="12.75" customHeight="1" x14ac:dyDescent="0.2">
      <c r="A45" s="37" t="s">
        <v>636</v>
      </c>
      <c r="B45" s="49"/>
      <c r="C45" s="49"/>
      <c r="D45" s="49"/>
      <c r="E45" s="49"/>
      <c r="F45" s="49"/>
    </row>
    <row r="46" spans="1:6" ht="12.75" customHeight="1" x14ac:dyDescent="0.2">
      <c r="A46" s="39" t="s">
        <v>635</v>
      </c>
      <c r="B46" s="46">
        <f>SUMIFS(CFR_Data[SFY2024],CFR_Data[OM_MPO],"Statewide",CFR_Data[NFA MT],"TRUE",CFR_Data[Division Project Type],$A46,CFR_Data[Funding_Source],"NFA")</f>
        <v>0</v>
      </c>
      <c r="C46" s="46">
        <f>SUMIFS(CFR_Data[SFY2025],CFR_Data[OM_MPO],"Statewide",CFR_Data[NFA MT],"TRUE",CFR_Data[Division Project Type],$A46,CFR_Data[Funding_Source],"NFA")</f>
        <v>0</v>
      </c>
      <c r="D46" s="46">
        <f>SUMIFS(CFR_Data[SFY2026],CFR_Data[OM_MPO],"Statewide",CFR_Data[NFA MT],"TRUE",CFR_Data[Division Project Type],$A46,CFR_Data[Funding_Source],"NFA")</f>
        <v>0</v>
      </c>
      <c r="E46" s="46">
        <f>SUMIFS(CFR_Data[SFY2027],CFR_Data[OM_MPO],"Statewide",CFR_Data[NFA MT],"TRUE",CFR_Data[Division Project Type],$A46,CFR_Data[Funding_Source],"NFA")</f>
        <v>0</v>
      </c>
      <c r="F46" s="46">
        <f>SUMIFS(CFR_Data[SFY2028],CFR_Data[OM_MPO],"Statewide",CFR_Data[NFA MT],"TRUE",CFR_Data[Division Project Type],$A46,CFR_Data[Funding_Source],"NFA")</f>
        <v>0</v>
      </c>
    </row>
    <row r="47" spans="1:6" hidden="1" x14ac:dyDescent="0.2">
      <c r="B47" s="48"/>
      <c r="C47" s="48"/>
      <c r="D47" s="48"/>
      <c r="E47" s="48"/>
      <c r="F47" s="48"/>
    </row>
    <row r="48" spans="1:6" ht="12.75" customHeight="1" x14ac:dyDescent="0.2">
      <c r="A48" s="37" t="s">
        <v>638</v>
      </c>
      <c r="B48" s="49"/>
      <c r="C48" s="49"/>
      <c r="D48" s="49"/>
      <c r="E48" s="49"/>
      <c r="F48" s="49"/>
    </row>
    <row r="49" spans="1:6" ht="12.75" customHeight="1" x14ac:dyDescent="0.2">
      <c r="A49" s="42" t="s">
        <v>359</v>
      </c>
      <c r="B49" s="46">
        <f>SUMIFS(CFR_Data[SFY2024],CFR_Data[OM_MPO],"Statewide",CFR_Data[NFA MT],"TRUE",CFR_Data[Division Project Type],$A49,CFR_Data[Funding_Source],"NFA")</f>
        <v>5369209.7799999993</v>
      </c>
      <c r="C49" s="46">
        <f>SUMIFS(CFR_Data[SFY2025],CFR_Data[OM_MPO],"Statewide",CFR_Data[NFA MT],"TRUE",CFR_Data[Division Project Type],$A49,CFR_Data[Funding_Source],"NFA")</f>
        <v>0</v>
      </c>
      <c r="D49" s="46">
        <f>SUMIFS(CFR_Data[SFY2026],CFR_Data[OM_MPO],"Statewide",CFR_Data[NFA MT],"TRUE",CFR_Data[Division Project Type],$A49,CFR_Data[Funding_Source],"NFA")</f>
        <v>0</v>
      </c>
      <c r="E49" s="46">
        <f>SUMIFS(CFR_Data[SFY2027],CFR_Data[OM_MPO],"Statewide",CFR_Data[NFA MT],"TRUE",CFR_Data[Division Project Type],$A49,CFR_Data[Funding_Source],"NFA")</f>
        <v>0</v>
      </c>
      <c r="F49" s="46">
        <f>SUMIFS(CFR_Data[SFY2028],CFR_Data[OM_MPO],"Statewide",CFR_Data[NFA MT],"TRUE",CFR_Data[Division Project Type],$A49,CFR_Data[Funding_Source],"NFA")</f>
        <v>0</v>
      </c>
    </row>
    <row r="50" spans="1:6" ht="12.75" customHeight="1" x14ac:dyDescent="0.2">
      <c r="A50" s="42" t="s">
        <v>193</v>
      </c>
      <c r="B50" s="46">
        <f>SUMIFS(CFR_Data[SFY2024],CFR_Data[OM_MPO],"Statewide",CFR_Data[NFA MT],"TRUE",CFR_Data[Division Project Type],$A50,CFR_Data[Funding_Source],"NFA")</f>
        <v>26463372.024800003</v>
      </c>
      <c r="C50" s="46">
        <f>SUMIFS(CFR_Data[SFY2025],CFR_Data[OM_MPO],"Statewide",CFR_Data[NFA MT],"TRUE",CFR_Data[Division Project Type],$A50,CFR_Data[Funding_Source],"NFA")</f>
        <v>15822396.374999998</v>
      </c>
      <c r="D50" s="46">
        <f>SUMIFS(CFR_Data[SFY2026],CFR_Data[OM_MPO],"Statewide",CFR_Data[NFA MT],"TRUE",CFR_Data[Division Project Type],$A50,CFR_Data[Funding_Source],"NFA")</f>
        <v>7243190.9372000005</v>
      </c>
      <c r="E50" s="46">
        <f>SUMIFS(CFR_Data[SFY2027],CFR_Data[OM_MPO],"Statewide",CFR_Data[NFA MT],"TRUE",CFR_Data[Division Project Type],$A50,CFR_Data[Funding_Source],"NFA")</f>
        <v>0</v>
      </c>
      <c r="F50" s="46">
        <f>SUMIFS(CFR_Data[SFY2028],CFR_Data[OM_MPO],"Statewide",CFR_Data[NFA MT],"TRUE",CFR_Data[Division Project Type],$A50,CFR_Data[Funding_Source],"NFA")</f>
        <v>0</v>
      </c>
    </row>
    <row r="51" spans="1:6" ht="12.75" customHeight="1" x14ac:dyDescent="0.2">
      <c r="A51" s="39" t="s">
        <v>368</v>
      </c>
      <c r="B51" s="46">
        <f>SUMIFS(CFR_Data[SFY2024],CFR_Data[OM_MPO],"Statewide",CFR_Data[NFA MT],"TRUE",CFR_Data[Division Project Type],$A51,CFR_Data[Funding_Source],"NFA")</f>
        <v>10246699.359999999</v>
      </c>
      <c r="C51" s="46">
        <f>SUMIFS(CFR_Data[SFY2025],CFR_Data[OM_MPO],"Statewide",CFR_Data[NFA MT],"TRUE",CFR_Data[Division Project Type],$A51,CFR_Data[Funding_Source],"NFA")</f>
        <v>2669149.6168</v>
      </c>
      <c r="D51" s="46">
        <f>SUMIFS(CFR_Data[SFY2026],CFR_Data[OM_MPO],"Statewide",CFR_Data[NFA MT],"TRUE",CFR_Data[Division Project Type],$A51,CFR_Data[Funding_Source],"NFA")</f>
        <v>4321795.8635</v>
      </c>
      <c r="E51" s="46">
        <f>SUMIFS(CFR_Data[SFY2027],CFR_Data[OM_MPO],"Statewide",CFR_Data[NFA MT],"TRUE",CFR_Data[Division Project Type],$A51,CFR_Data[Funding_Source],"NFA")</f>
        <v>1786791.3473</v>
      </c>
      <c r="F51" s="46">
        <f>SUMIFS(CFR_Data[SFY2028],CFR_Data[OM_MPO],"Statewide",CFR_Data[NFA MT],"TRUE",CFR_Data[Division Project Type],$A51,CFR_Data[Funding_Source],"NFA")</f>
        <v>0</v>
      </c>
    </row>
    <row r="52" spans="1:6" hidden="1" x14ac:dyDescent="0.2">
      <c r="B52" s="48"/>
      <c r="C52" s="48"/>
      <c r="D52" s="48"/>
      <c r="E52" s="48"/>
      <c r="F52" s="48"/>
    </row>
    <row r="53" spans="1:6" ht="12.75" customHeight="1" x14ac:dyDescent="0.2">
      <c r="A53" s="37" t="s">
        <v>639</v>
      </c>
      <c r="B53" s="49"/>
      <c r="C53" s="49"/>
      <c r="D53" s="49"/>
      <c r="E53" s="49"/>
      <c r="F53" s="49"/>
    </row>
    <row r="54" spans="1:6" ht="12.75" customHeight="1" x14ac:dyDescent="0.2">
      <c r="A54" s="42" t="s">
        <v>343</v>
      </c>
      <c r="B54" s="46">
        <f>SUMIFS(CFR_Data[SFY2024],CFR_Data[OM_MPO],"Statewide",CFR_Data[NFA MT],"TRUE",CFR_Data[Division Project Type],$A54,CFR_Data[Funding_Source],"NFA")</f>
        <v>0</v>
      </c>
      <c r="C54" s="46">
        <f>SUMIFS(CFR_Data[SFY2025],CFR_Data[OM_MPO],"Statewide",CFR_Data[NFA MT],"TRUE",CFR_Data[Division Project Type],$A54,CFR_Data[Funding_Source],"NFA")</f>
        <v>0</v>
      </c>
      <c r="D54" s="46">
        <f>SUMIFS(CFR_Data[SFY2026],CFR_Data[OM_MPO],"Statewide",CFR_Data[NFA MT],"TRUE",CFR_Data[Division Project Type],$A54,CFR_Data[Funding_Source],"NFA")</f>
        <v>0</v>
      </c>
      <c r="E54" s="46">
        <f>SUMIFS(CFR_Data[SFY2027],CFR_Data[OM_MPO],"Statewide",CFR_Data[NFA MT],"TRUE",CFR_Data[Division Project Type],$A54,CFR_Data[Funding_Source],"NFA")</f>
        <v>0</v>
      </c>
      <c r="F54" s="46">
        <f>SUMIFS(CFR_Data[SFY2028],CFR_Data[OM_MPO],"Statewide",CFR_Data[NFA MT],"TRUE",CFR_Data[Division Project Type],$A54,CFR_Data[Funding_Source],"NFA")</f>
        <v>0</v>
      </c>
    </row>
    <row r="55" spans="1:6" ht="12.75" customHeight="1" x14ac:dyDescent="0.2">
      <c r="A55" s="42" t="s">
        <v>224</v>
      </c>
      <c r="B55" s="46">
        <f>SUMIFS(CFR_Data[SFY2024],CFR_Data[OM_MPO],"Statewide",CFR_Data[NFA MT],"TRUE",CFR_Data[Division Project Type],$A55,CFR_Data[Funding_Source],"NFA")</f>
        <v>2639495.5099999998</v>
      </c>
      <c r="C55" s="46">
        <f>SUMIFS(CFR_Data[SFY2025],CFR_Data[OM_MPO],"Statewide",CFR_Data[NFA MT],"TRUE",CFR_Data[Division Project Type],$A55,CFR_Data[Funding_Source],"NFA")</f>
        <v>1152483.95</v>
      </c>
      <c r="D55" s="46">
        <f>SUMIFS(CFR_Data[SFY2026],CFR_Data[OM_MPO],"Statewide",CFR_Data[NFA MT],"TRUE",CFR_Data[Division Project Type],$A55,CFR_Data[Funding_Source],"NFA")</f>
        <v>241154.19</v>
      </c>
      <c r="E55" s="46">
        <f>SUMIFS(CFR_Data[SFY2027],CFR_Data[OM_MPO],"Statewide",CFR_Data[NFA MT],"TRUE",CFR_Data[Division Project Type],$A55,CFR_Data[Funding_Source],"NFA")</f>
        <v>0</v>
      </c>
      <c r="F55" s="46">
        <f>SUMIFS(CFR_Data[SFY2028],CFR_Data[OM_MPO],"Statewide",CFR_Data[NFA MT],"TRUE",CFR_Data[Division Project Type],$A55,CFR_Data[Funding_Source],"NFA")</f>
        <v>0</v>
      </c>
    </row>
    <row r="56" spans="1:6" ht="12.75" customHeight="1" x14ac:dyDescent="0.2">
      <c r="A56" s="42" t="s">
        <v>231</v>
      </c>
      <c r="B56" s="46">
        <f>SUMIFS(CFR_Data[SFY2024],CFR_Data[OM_MPO],"Statewide",CFR_Data[NFA MT],"TRUE",CFR_Data[Division Project Type],$A56,CFR_Data[Funding_Source],"NFA")</f>
        <v>13780927.013499999</v>
      </c>
      <c r="C56" s="46">
        <f>SUMIFS(CFR_Data[SFY2025],CFR_Data[OM_MPO],"Statewide",CFR_Data[NFA MT],"TRUE",CFR_Data[Division Project Type],$A56,CFR_Data[Funding_Source],"NFA")</f>
        <v>14433780.012300003</v>
      </c>
      <c r="D56" s="46">
        <f>SUMIFS(CFR_Data[SFY2026],CFR_Data[OM_MPO],"Statewide",CFR_Data[NFA MT],"TRUE",CFR_Data[Division Project Type],$A56,CFR_Data[Funding_Source],"NFA")</f>
        <v>7827224.4368999992</v>
      </c>
      <c r="E56" s="46">
        <f>SUMIFS(CFR_Data[SFY2027],CFR_Data[OM_MPO],"Statewide",CFR_Data[NFA MT],"TRUE",CFR_Data[Division Project Type],$A56,CFR_Data[Funding_Source],"NFA")</f>
        <v>942840.49759999989</v>
      </c>
      <c r="F56" s="46">
        <f>SUMIFS(CFR_Data[SFY2028],CFR_Data[OM_MPO],"Statewide",CFR_Data[NFA MT],"TRUE",CFR_Data[Division Project Type],$A56,CFR_Data[Funding_Source],"NFA")</f>
        <v>0</v>
      </c>
    </row>
    <row r="57" spans="1:6" ht="12.75" customHeight="1" x14ac:dyDescent="0.2">
      <c r="A57" s="42" t="s">
        <v>225</v>
      </c>
      <c r="B57" s="46">
        <f>SUMIFS(CFR_Data[SFY2024],CFR_Data[OM_MPO],"Statewide",CFR_Data[NFA MT],"TRUE",CFR_Data[Division Project Type],$A57,CFR_Data[Funding_Source],"NFA")</f>
        <v>1120385.4592000004</v>
      </c>
      <c r="C57" s="46">
        <f>SUMIFS(CFR_Data[SFY2025],CFR_Data[OM_MPO],"Statewide",CFR_Data[NFA MT],"TRUE",CFR_Data[Division Project Type],$A57,CFR_Data[Funding_Source],"NFA")</f>
        <v>874404.00159999996</v>
      </c>
      <c r="D57" s="46">
        <f>SUMIFS(CFR_Data[SFY2026],CFR_Data[OM_MPO],"Statewide",CFR_Data[NFA MT],"TRUE",CFR_Data[Division Project Type],$A57,CFR_Data[Funding_Source],"NFA")</f>
        <v>845599.56650000007</v>
      </c>
      <c r="E57" s="46">
        <f>SUMIFS(CFR_Data[SFY2027],CFR_Data[OM_MPO],"Statewide",CFR_Data[NFA MT],"TRUE",CFR_Data[Division Project Type],$A57,CFR_Data[Funding_Source],"NFA")</f>
        <v>51968.695699999997</v>
      </c>
      <c r="F57" s="46">
        <f>SUMIFS(CFR_Data[SFY2028],CFR_Data[OM_MPO],"Statewide",CFR_Data[NFA MT],"TRUE",CFR_Data[Division Project Type],$A57,CFR_Data[Funding_Source],"NFA")</f>
        <v>0</v>
      </c>
    </row>
    <row r="58" spans="1:6" ht="12.75" customHeight="1" x14ac:dyDescent="0.2">
      <c r="A58" s="42" t="s">
        <v>350</v>
      </c>
      <c r="B58" s="46">
        <f>SUMIFS(CFR_Data[SFY2024],CFR_Data[OM_MPO],"Statewide",CFR_Data[NFA MT],"TRUE",CFR_Data[Division Project Type],$A58,CFR_Data[Funding_Source],"NFA")</f>
        <v>0</v>
      </c>
      <c r="C58" s="46">
        <f>SUMIFS(CFR_Data[SFY2025],CFR_Data[OM_MPO],"Statewide",CFR_Data[NFA MT],"TRUE",CFR_Data[Division Project Type],$A58,CFR_Data[Funding_Source],"NFA")</f>
        <v>0</v>
      </c>
      <c r="D58" s="46">
        <f>SUMIFS(CFR_Data[SFY2026],CFR_Data[OM_MPO],"Statewide",CFR_Data[NFA MT],"TRUE",CFR_Data[Division Project Type],$A58,CFR_Data[Funding_Source],"NFA")</f>
        <v>0</v>
      </c>
      <c r="E58" s="46">
        <f>SUMIFS(CFR_Data[SFY2027],CFR_Data[OM_MPO],"Statewide",CFR_Data[NFA MT],"TRUE",CFR_Data[Division Project Type],$A58,CFR_Data[Funding_Source],"NFA")</f>
        <v>0</v>
      </c>
      <c r="F58" s="46">
        <f>SUMIFS(CFR_Data[SFY2028],CFR_Data[OM_MPO],"Statewide",CFR_Data[NFA MT],"TRUE",CFR_Data[Division Project Type],$A58,CFR_Data[Funding_Source],"NFA")</f>
        <v>0</v>
      </c>
    </row>
    <row r="59" spans="1:6" ht="12.75" customHeight="1" x14ac:dyDescent="0.2">
      <c r="A59" s="42" t="s">
        <v>351</v>
      </c>
      <c r="B59" s="46">
        <f>SUMIFS(CFR_Data[SFY2024],CFR_Data[OM_MPO],"Statewide",CFR_Data[NFA MT],"TRUE",CFR_Data[Division Project Type],$A59,CFR_Data[Funding_Source],"NFA")</f>
        <v>0</v>
      </c>
      <c r="C59" s="46">
        <f>SUMIFS(CFR_Data[SFY2025],CFR_Data[OM_MPO],"Statewide",CFR_Data[NFA MT],"TRUE",CFR_Data[Division Project Type],$A59,CFR_Data[Funding_Source],"NFA")</f>
        <v>0</v>
      </c>
      <c r="D59" s="46">
        <f>SUMIFS(CFR_Data[SFY2026],CFR_Data[OM_MPO],"Statewide",CFR_Data[NFA MT],"TRUE",CFR_Data[Division Project Type],$A59,CFR_Data[Funding_Source],"NFA")</f>
        <v>0</v>
      </c>
      <c r="E59" s="46">
        <f>SUMIFS(CFR_Data[SFY2027],CFR_Data[OM_MPO],"Statewide",CFR_Data[NFA MT],"TRUE",CFR_Data[Division Project Type],$A59,CFR_Data[Funding_Source],"NFA")</f>
        <v>0</v>
      </c>
      <c r="F59" s="46">
        <f>SUMIFS(CFR_Data[SFY2028],CFR_Data[OM_MPO],"Statewide",CFR_Data[NFA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SUMIFS(CFR_Data[SFY2024],CFR_Data[OM_MPO],"Statewide",CFR_Data[NFA MT],"TRUE",CFR_Data[Division Project Type],$A60,CFR_Data[Funding_Source],"NFA")</f>
        <v>0</v>
      </c>
      <c r="C60" s="46">
        <f>SUMIFS(CFR_Data[SFY2025],CFR_Data[OM_MPO],"Statewide",CFR_Data[NFA MT],"TRUE",CFR_Data[Division Project Type],$A60,CFR_Data[Funding_Source],"NFA")</f>
        <v>0</v>
      </c>
      <c r="D60" s="46">
        <f>SUMIFS(CFR_Data[SFY2026],CFR_Data[OM_MPO],"Statewide",CFR_Data[NFA MT],"TRUE",CFR_Data[Division Project Type],$A60,CFR_Data[Funding_Source],"NFA")</f>
        <v>0</v>
      </c>
      <c r="E60" s="46">
        <f>SUMIFS(CFR_Data[SFY2027],CFR_Data[OM_MPO],"Statewide",CFR_Data[NFA MT],"TRUE",CFR_Data[Division Project Type],$A60,CFR_Data[Funding_Source],"NFA")</f>
        <v>0</v>
      </c>
      <c r="F60" s="46">
        <f>SUMIFS(CFR_Data[SFY2028],CFR_Data[OM_MPO],"Statewide",CFR_Data[NFA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SUMIFS(CFR_Data[SFY2024],CFR_Data[OM_MPO],"Statewide",CFR_Data[NFA MT],"TRUE",CFR_Data[Division Project Type],$A61,CFR_Data[Funding_Source],"NFA")</f>
        <v>0</v>
      </c>
      <c r="C61" s="46">
        <f>SUMIFS(CFR_Data[SFY2025],CFR_Data[OM_MPO],"Statewide",CFR_Data[NFA MT],"TRUE",CFR_Data[Division Project Type],$A61,CFR_Data[Funding_Source],"NFA")</f>
        <v>0</v>
      </c>
      <c r="D61" s="46">
        <f>SUMIFS(CFR_Data[SFY2026],CFR_Data[OM_MPO],"Statewide",CFR_Data[NFA MT],"TRUE",CFR_Data[Division Project Type],$A61,CFR_Data[Funding_Source],"NFA")</f>
        <v>0</v>
      </c>
      <c r="E61" s="46">
        <f>SUMIFS(CFR_Data[SFY2027],CFR_Data[OM_MPO],"Statewide",CFR_Data[NFA MT],"TRUE",CFR_Data[Division Project Type],$A61,CFR_Data[Funding_Source],"NFA")</f>
        <v>0</v>
      </c>
      <c r="F61" s="46">
        <f>SUMIFS(CFR_Data[SFY2028],CFR_Data[OM_MPO],"Statewide",CFR_Data[NFA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SUMIFS(CFR_Data[SFY2024],CFR_Data[OM_MPO],"Statewide",CFR_Data[NFA MT],"TRUE",CFR_Data[Division Project Type],$A62,CFR_Data[Funding_Source],"NFA")</f>
        <v>0</v>
      </c>
      <c r="C62" s="46">
        <f>SUMIFS(CFR_Data[SFY2025],CFR_Data[OM_MPO],"Statewide",CFR_Data[NFA MT],"TRUE",CFR_Data[Division Project Type],$A62,CFR_Data[Funding_Source],"NFA")</f>
        <v>0</v>
      </c>
      <c r="D62" s="46">
        <f>SUMIFS(CFR_Data[SFY2026],CFR_Data[OM_MPO],"Statewide",CFR_Data[NFA MT],"TRUE",CFR_Data[Division Project Type],$A62,CFR_Data[Funding_Source],"NFA")</f>
        <v>0</v>
      </c>
      <c r="E62" s="46">
        <f>SUMIFS(CFR_Data[SFY2027],CFR_Data[OM_MPO],"Statewide",CFR_Data[NFA MT],"TRUE",CFR_Data[Division Project Type],$A62,CFR_Data[Funding_Source],"NFA")</f>
        <v>0</v>
      </c>
      <c r="F62" s="46">
        <f>SUMIFS(CFR_Data[SFY2028],CFR_Data[OM_MPO],"Statewide",CFR_Data[NFA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SUMIFS(CFR_Data[SFY2024],CFR_Data[OM_MPO],"Statewide",CFR_Data[NFA MT],"TRUE",CFR_Data[Division Project Type],$A63,CFR_Data[Funding_Source],"NFA")</f>
        <v>0</v>
      </c>
      <c r="C63" s="46">
        <f>SUMIFS(CFR_Data[SFY2025],CFR_Data[OM_MPO],"Statewide",CFR_Data[NFA MT],"TRUE",CFR_Data[Division Project Type],$A63,CFR_Data[Funding_Source],"NFA")</f>
        <v>0</v>
      </c>
      <c r="D63" s="46">
        <f>SUMIFS(CFR_Data[SFY2026],CFR_Data[OM_MPO],"Statewide",CFR_Data[NFA MT],"TRUE",CFR_Data[Division Project Type],$A63,CFR_Data[Funding_Source],"NFA")</f>
        <v>0</v>
      </c>
      <c r="E63" s="46">
        <f>SUMIFS(CFR_Data[SFY2027],CFR_Data[OM_MPO],"Statewide",CFR_Data[NFA MT],"TRUE",CFR_Data[Division Project Type],$A63,CFR_Data[Funding_Source],"NFA")</f>
        <v>0</v>
      </c>
      <c r="F63" s="46">
        <f>SUMIFS(CFR_Data[SFY2028],CFR_Data[OM_MPO],"Statewide",CFR_Data[NFA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SUMIFS(CFR_Data[SFY2024],CFR_Data[OM_MPO],"Statewide",CFR_Data[NFA MT],"TRUE",CFR_Data[Division Project Type],$A64,CFR_Data[Funding_Source],"NFA")</f>
        <v>0</v>
      </c>
      <c r="C64" s="46">
        <f>SUMIFS(CFR_Data[SFY2025],CFR_Data[OM_MPO],"Statewide",CFR_Data[NFA MT],"TRUE",CFR_Data[Division Project Type],$A64,CFR_Data[Funding_Source],"NFA")</f>
        <v>0</v>
      </c>
      <c r="D64" s="46">
        <f>SUMIFS(CFR_Data[SFY2026],CFR_Data[OM_MPO],"Statewide",CFR_Data[NFA MT],"TRUE",CFR_Data[Division Project Type],$A64,CFR_Data[Funding_Source],"NFA")</f>
        <v>0</v>
      </c>
      <c r="E64" s="46">
        <f>SUMIFS(CFR_Data[SFY2027],CFR_Data[OM_MPO],"Statewide",CFR_Data[NFA MT],"TRUE",CFR_Data[Division Project Type],$A64,CFR_Data[Funding_Source],"NFA")</f>
        <v>0</v>
      </c>
      <c r="F64" s="46">
        <f>SUMIFS(CFR_Data[SFY2028],CFR_Data[OM_MPO],"Statewide",CFR_Data[NFA MT],"TRUE",CFR_Data[Division Project Type],$A64,CFR_Data[Funding_Source],"NFA")</f>
        <v>0</v>
      </c>
    </row>
    <row r="65" spans="1:6" ht="12.75" customHeight="1" x14ac:dyDescent="0.2">
      <c r="A65" s="42" t="s">
        <v>356</v>
      </c>
      <c r="B65" s="46">
        <f>SUMIFS(CFR_Data[SFY2024],CFR_Data[OM_MPO],"Statewide",CFR_Data[NFA MT],"TRUE",CFR_Data[Division Project Type],$A65,CFR_Data[Funding_Source],"NFA")</f>
        <v>8915161.0000000019</v>
      </c>
      <c r="C65" s="46">
        <f>SUMIFS(CFR_Data[SFY2025],CFR_Data[OM_MPO],"Statewide",CFR_Data[NFA MT],"TRUE",CFR_Data[Division Project Type],$A65,CFR_Data[Funding_Source],"NFA")</f>
        <v>10552248.65</v>
      </c>
      <c r="D65" s="46">
        <f>SUMIFS(CFR_Data[SFY2026],CFR_Data[OM_MPO],"Statewide",CFR_Data[NFA MT],"TRUE",CFR_Data[Division Project Type],$A65,CFR_Data[Funding_Source],"NFA")</f>
        <v>2223511.35</v>
      </c>
      <c r="E65" s="46">
        <f>SUMIFS(CFR_Data[SFY2027],CFR_Data[OM_MPO],"Statewide",CFR_Data[NFA MT],"TRUE",CFR_Data[Division Project Type],$A65,CFR_Data[Funding_Source],"NFA")</f>
        <v>0</v>
      </c>
      <c r="F65" s="46">
        <f>SUMIFS(CFR_Data[SFY2028],CFR_Data[OM_MPO],"Statewide",CFR_Data[NFA MT],"TRUE",CFR_Data[Division Project Type],$A65,CFR_Data[Funding_Source],"NFA")</f>
        <v>0</v>
      </c>
    </row>
    <row r="66" spans="1:6" ht="12.75" customHeight="1" x14ac:dyDescent="0.2">
      <c r="A66" s="42" t="s">
        <v>357</v>
      </c>
      <c r="B66" s="46">
        <f>SUMIFS(CFR_Data[SFY2024],CFR_Data[OM_MPO],"Statewide",CFR_Data[NFA MT],"TRUE",CFR_Data[Division Project Type],$A66,CFR_Data[Funding_Source],"NFA")</f>
        <v>0</v>
      </c>
      <c r="C66" s="46">
        <f>SUMIFS(CFR_Data[SFY2025],CFR_Data[OM_MPO],"Statewide",CFR_Data[NFA MT],"TRUE",CFR_Data[Division Project Type],$A66,CFR_Data[Funding_Source],"NFA")</f>
        <v>0</v>
      </c>
      <c r="D66" s="46">
        <f>SUMIFS(CFR_Data[SFY2026],CFR_Data[OM_MPO],"Statewide",CFR_Data[NFA MT],"TRUE",CFR_Data[Division Project Type],$A66,CFR_Data[Funding_Source],"NFA")</f>
        <v>0</v>
      </c>
      <c r="E66" s="46">
        <f>SUMIFS(CFR_Data[SFY2027],CFR_Data[OM_MPO],"Statewide",CFR_Data[NFA MT],"TRUE",CFR_Data[Division Project Type],$A66,CFR_Data[Funding_Source],"NFA")</f>
        <v>0</v>
      </c>
      <c r="F66" s="46">
        <f>SUMIFS(CFR_Data[SFY2028],CFR_Data[OM_MPO],"Statewide",CFR_Data[NFA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SUMIFS(CFR_Data[SFY2024],CFR_Data[OM_MPO],"Statewide",CFR_Data[NFA MT],"TRUE",CFR_Data[Division Project Type],$A67,CFR_Data[Funding_Source],"NFA")</f>
        <v>0</v>
      </c>
      <c r="C67" s="46">
        <f>SUMIFS(CFR_Data[SFY2025],CFR_Data[OM_MPO],"Statewide",CFR_Data[NFA MT],"TRUE",CFR_Data[Division Project Type],$A67,CFR_Data[Funding_Source],"NFA")</f>
        <v>0</v>
      </c>
      <c r="D67" s="46">
        <f>SUMIFS(CFR_Data[SFY2026],CFR_Data[OM_MPO],"Statewide",CFR_Data[NFA MT],"TRUE",CFR_Data[Division Project Type],$A67,CFR_Data[Funding_Source],"NFA")</f>
        <v>0</v>
      </c>
      <c r="E67" s="46">
        <f>SUMIFS(CFR_Data[SFY2027],CFR_Data[OM_MPO],"Statewide",CFR_Data[NFA MT],"TRUE",CFR_Data[Division Project Type],$A67,CFR_Data[Funding_Source],"NFA")</f>
        <v>0</v>
      </c>
      <c r="F67" s="46">
        <f>SUMIFS(CFR_Data[SFY2028],CFR_Data[OM_MPO],"Statewide",CFR_Data[NFA MT],"TRUE",CFR_Data[Division Project Type],$A67,CFR_Data[Funding_Source],"NFA")</f>
        <v>0</v>
      </c>
    </row>
    <row r="68" spans="1:6" ht="12.75" customHeight="1" x14ac:dyDescent="0.2">
      <c r="A68" s="42" t="s">
        <v>222</v>
      </c>
      <c r="B68" s="46">
        <f>SUMIFS(CFR_Data[SFY2024],CFR_Data[OM_MPO],"Statewide",CFR_Data[NFA MT],"TRUE",CFR_Data[Division Project Type],$A68,CFR_Data[Funding_Source],"NFA")</f>
        <v>8074788.6157</v>
      </c>
      <c r="C68" s="46">
        <f>SUMIFS(CFR_Data[SFY2025],CFR_Data[OM_MPO],"Statewide",CFR_Data[NFA MT],"TRUE",CFR_Data[Division Project Type],$A68,CFR_Data[Funding_Source],"NFA")</f>
        <v>5566799.6078000003</v>
      </c>
      <c r="D68" s="46">
        <f>SUMIFS(CFR_Data[SFY2026],CFR_Data[OM_MPO],"Statewide",CFR_Data[NFA MT],"TRUE",CFR_Data[Division Project Type],$A68,CFR_Data[Funding_Source],"NFA")</f>
        <v>3198448.8164999997</v>
      </c>
      <c r="E68" s="46">
        <f>SUMIFS(CFR_Data[SFY2027],CFR_Data[OM_MPO],"Statewide",CFR_Data[NFA MT],"TRUE",CFR_Data[Division Project Type],$A68,CFR_Data[Funding_Source],"NFA")</f>
        <v>246000</v>
      </c>
      <c r="F68" s="46">
        <f>SUMIFS(CFR_Data[SFY2028],CFR_Data[OM_MPO],"Statewide",CFR_Data[NFA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SUMIFS(CFR_Data[SFY2024],CFR_Data[OM_MPO],"Statewide",CFR_Data[NFA MT],"TRUE",CFR_Data[Division Project Type],$A69,CFR_Data[Funding_Source],"NFA")</f>
        <v>0</v>
      </c>
      <c r="C69" s="46">
        <f>SUMIFS(CFR_Data[SFY2025],CFR_Data[OM_MPO],"Statewide",CFR_Data[NFA MT],"TRUE",CFR_Data[Division Project Type],$A69,CFR_Data[Funding_Source],"NFA")</f>
        <v>0</v>
      </c>
      <c r="D69" s="46">
        <f>SUMIFS(CFR_Data[SFY2026],CFR_Data[OM_MPO],"Statewide",CFR_Data[NFA MT],"TRUE",CFR_Data[Division Project Type],$A69,CFR_Data[Funding_Source],"NFA")</f>
        <v>0</v>
      </c>
      <c r="E69" s="46">
        <f>SUMIFS(CFR_Data[SFY2027],CFR_Data[OM_MPO],"Statewide",CFR_Data[NFA MT],"TRUE",CFR_Data[Division Project Type],$A69,CFR_Data[Funding_Source],"NFA")</f>
        <v>0</v>
      </c>
      <c r="F69" s="46">
        <f>SUMIFS(CFR_Data[SFY2028],CFR_Data[OM_MPO],"Statewide",CFR_Data[NFA MT],"TRUE",CFR_Data[Division Project Type],$A69,CFR_Data[Funding_Source],"NFA")</f>
        <v>0</v>
      </c>
    </row>
    <row r="70" spans="1:6" ht="12.75" customHeight="1" x14ac:dyDescent="0.2">
      <c r="A70" s="42" t="s">
        <v>273</v>
      </c>
      <c r="B70" s="46">
        <f>SUMIFS(CFR_Data[SFY2024],CFR_Data[OM_MPO],"Statewide",CFR_Data[NFA MT],"TRUE",CFR_Data[Division Project Type],$A70,CFR_Data[Funding_Source],"NFA")</f>
        <v>1285981.48</v>
      </c>
      <c r="C70" s="46">
        <f>SUMIFS(CFR_Data[SFY2025],CFR_Data[OM_MPO],"Statewide",CFR_Data[NFA MT],"TRUE",CFR_Data[Division Project Type],$A70,CFR_Data[Funding_Source],"NFA")</f>
        <v>1038046.65</v>
      </c>
      <c r="D70" s="46">
        <f>SUMIFS(CFR_Data[SFY2026],CFR_Data[OM_MPO],"Statewide",CFR_Data[NFA MT],"TRUE",CFR_Data[Division Project Type],$A70,CFR_Data[Funding_Source],"NFA")</f>
        <v>283520</v>
      </c>
      <c r="E70" s="46">
        <f>SUMIFS(CFR_Data[SFY2027],CFR_Data[OM_MPO],"Statewide",CFR_Data[NFA MT],"TRUE",CFR_Data[Division Project Type],$A70,CFR_Data[Funding_Source],"NFA")</f>
        <v>0</v>
      </c>
      <c r="F70" s="46">
        <f>SUMIFS(CFR_Data[SFY2028],CFR_Data[OM_MPO],"Statewide",CFR_Data[NFA MT],"TRUE",CFR_Data[Division Project Type],$A70,CFR_Data[Funding_Source],"NFA")</f>
        <v>0</v>
      </c>
    </row>
    <row r="71" spans="1:6" ht="12.75" customHeight="1" x14ac:dyDescent="0.2">
      <c r="A71" s="42" t="s">
        <v>314</v>
      </c>
      <c r="B71" s="46">
        <f>SUMIFS(CFR_Data[SFY2024],CFR_Data[OM_MPO],"Statewide",CFR_Data[NFA MT],"TRUE",CFR_Data[Division Project Type],$A71,CFR_Data[Funding_Source],"NFA")</f>
        <v>661953.60000000009</v>
      </c>
      <c r="C71" s="46">
        <f>SUMIFS(CFR_Data[SFY2025],CFR_Data[OM_MPO],"Statewide",CFR_Data[NFA MT],"TRUE",CFR_Data[Division Project Type],$A71,CFR_Data[Funding_Source],"NFA")</f>
        <v>997891.44</v>
      </c>
      <c r="D71" s="46">
        <f>SUMIFS(CFR_Data[SFY2026],CFR_Data[OM_MPO],"Statewide",CFR_Data[NFA MT],"TRUE",CFR_Data[Division Project Type],$A71,CFR_Data[Funding_Source],"NFA")</f>
        <v>844696.03</v>
      </c>
      <c r="E71" s="46">
        <f>SUMIFS(CFR_Data[SFY2027],CFR_Data[OM_MPO],"Statewide",CFR_Data[NFA MT],"TRUE",CFR_Data[Division Project Type],$A71,CFR_Data[Funding_Source],"NFA")</f>
        <v>0</v>
      </c>
      <c r="F71" s="46">
        <f>SUMIFS(CFR_Data[SFY2028],CFR_Data[OM_MPO],"Statewide",CFR_Data[NFA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SUMIFS(CFR_Data[SFY2024],CFR_Data[OM_MPO],"Statewide",CFR_Data[NFA MT],"TRUE",CFR_Data[Division Project Type],$A72,CFR_Data[Funding_Source],"NFA")</f>
        <v>0</v>
      </c>
      <c r="C72" s="46">
        <f>SUMIFS(CFR_Data[SFY2025],CFR_Data[OM_MPO],"Statewide",CFR_Data[NFA MT],"TRUE",CFR_Data[Division Project Type],$A72,CFR_Data[Funding_Source],"NFA")</f>
        <v>0</v>
      </c>
      <c r="D72" s="46">
        <f>SUMIFS(CFR_Data[SFY2026],CFR_Data[OM_MPO],"Statewide",CFR_Data[NFA MT],"TRUE",CFR_Data[Division Project Type],$A72,CFR_Data[Funding_Source],"NFA")</f>
        <v>0</v>
      </c>
      <c r="E72" s="46">
        <f>SUMIFS(CFR_Data[SFY2027],CFR_Data[OM_MPO],"Statewide",CFR_Data[NFA MT],"TRUE",CFR_Data[Division Project Type],$A72,CFR_Data[Funding_Source],"NFA")</f>
        <v>0</v>
      </c>
      <c r="F72" s="46">
        <f>SUMIFS(CFR_Data[SFY2028],CFR_Data[OM_MPO],"Statewide",CFR_Data[NFA MT],"TRUE",CFR_Data[Division Project Type],$A72,CFR_Data[Funding_Source],"NFA")</f>
        <v>0</v>
      </c>
    </row>
    <row r="73" spans="1:6" ht="12.75" customHeight="1" x14ac:dyDescent="0.2">
      <c r="A73" s="42" t="s">
        <v>230</v>
      </c>
      <c r="B73" s="46">
        <f>SUMIFS(CFR_Data[SFY2024],CFR_Data[OM_MPO],"Statewide",CFR_Data[NFA MT],"TRUE",CFR_Data[Division Project Type],$A73,CFR_Data[Funding_Source],"NFA")</f>
        <v>3718862.8201000001</v>
      </c>
      <c r="C73" s="46">
        <f>SUMIFS(CFR_Data[SFY2025],CFR_Data[OM_MPO],"Statewide",CFR_Data[NFA MT],"TRUE",CFR_Data[Division Project Type],$A73,CFR_Data[Funding_Source],"NFA")</f>
        <v>1739746.9286</v>
      </c>
      <c r="D73" s="46">
        <f>SUMIFS(CFR_Data[SFY2026],CFR_Data[OM_MPO],"Statewide",CFR_Data[NFA MT],"TRUE",CFR_Data[Division Project Type],$A73,CFR_Data[Funding_Source],"NFA")</f>
        <v>1258591.3043</v>
      </c>
      <c r="E73" s="46">
        <f>SUMIFS(CFR_Data[SFY2027],CFR_Data[OM_MPO],"Statewide",CFR_Data[NFA MT],"TRUE",CFR_Data[Division Project Type],$A73,CFR_Data[Funding_Source],"NFA")</f>
        <v>187826.087</v>
      </c>
      <c r="F73" s="46">
        <f>SUMIFS(CFR_Data[SFY2028],CFR_Data[OM_MPO],"Statewide",CFR_Data[NFA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SUMIFS(CFR_Data[SFY2024],CFR_Data[OM_MPO],"Statewide",CFR_Data[NFA MT],"TRUE",CFR_Data[Division Project Type],$A74,CFR_Data[Funding_Source],"NFA")</f>
        <v>0</v>
      </c>
      <c r="C74" s="46">
        <f>SUMIFS(CFR_Data[SFY2025],CFR_Data[OM_MPO],"Statewide",CFR_Data[NFA MT],"TRUE",CFR_Data[Division Project Type],$A74,CFR_Data[Funding_Source],"NFA")</f>
        <v>0</v>
      </c>
      <c r="D74" s="46">
        <f>SUMIFS(CFR_Data[SFY2026],CFR_Data[OM_MPO],"Statewide",CFR_Data[NFA MT],"TRUE",CFR_Data[Division Project Type],$A74,CFR_Data[Funding_Source],"NFA")</f>
        <v>0</v>
      </c>
      <c r="E74" s="46">
        <f>SUMIFS(CFR_Data[SFY2027],CFR_Data[OM_MPO],"Statewide",CFR_Data[NFA MT],"TRUE",CFR_Data[Division Project Type],$A74,CFR_Data[Funding_Source],"NFA")</f>
        <v>0</v>
      </c>
      <c r="F74" s="46">
        <f>SUMIFS(CFR_Data[SFY2028],CFR_Data[OM_MPO],"Statewide",CFR_Data[NFA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SUMIFS(CFR_Data[SFY2024],CFR_Data[OM_MPO],"Statewide",CFR_Data[NFA MT],"TRUE",CFR_Data[Division Project Type],$A75,CFR_Data[Funding_Source],"NFA")</f>
        <v>0</v>
      </c>
      <c r="C75" s="46">
        <f>SUMIFS(CFR_Data[SFY2025],CFR_Data[OM_MPO],"Statewide",CFR_Data[NFA MT],"TRUE",CFR_Data[Division Project Type],$A75,CFR_Data[Funding_Source],"NFA")</f>
        <v>0</v>
      </c>
      <c r="D75" s="46">
        <f>SUMIFS(CFR_Data[SFY2026],CFR_Data[OM_MPO],"Statewide",CFR_Data[NFA MT],"TRUE",CFR_Data[Division Project Type],$A75,CFR_Data[Funding_Source],"NFA")</f>
        <v>0</v>
      </c>
      <c r="E75" s="46">
        <f>SUMIFS(CFR_Data[SFY2027],CFR_Data[OM_MPO],"Statewide",CFR_Data[NFA MT],"TRUE",CFR_Data[Division Project Type],$A75,CFR_Data[Funding_Source],"NFA")</f>
        <v>0</v>
      </c>
      <c r="F75" s="46">
        <f>SUMIFS(CFR_Data[SFY2028],CFR_Data[OM_MPO],"Statewide",CFR_Data[NFA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SUMIFS(CFR_Data[SFY2024],CFR_Data[OM_MPO],"Statewide",CFR_Data[NFA MT],"TRUE",CFR_Data[Division Project Type],$A76,CFR_Data[Funding_Source],"NFA")</f>
        <v>0</v>
      </c>
      <c r="C76" s="46">
        <f>SUMIFS(CFR_Data[SFY2025],CFR_Data[OM_MPO],"Statewide",CFR_Data[NFA MT],"TRUE",CFR_Data[Division Project Type],$A76,CFR_Data[Funding_Source],"NFA")</f>
        <v>0</v>
      </c>
      <c r="D76" s="46">
        <f>SUMIFS(CFR_Data[SFY2026],CFR_Data[OM_MPO],"Statewide",CFR_Data[NFA MT],"TRUE",CFR_Data[Division Project Type],$A76,CFR_Data[Funding_Source],"NFA")</f>
        <v>0</v>
      </c>
      <c r="E76" s="46">
        <f>SUMIFS(CFR_Data[SFY2027],CFR_Data[OM_MPO],"Statewide",CFR_Data[NFA MT],"TRUE",CFR_Data[Division Project Type],$A76,CFR_Data[Funding_Source],"NFA")</f>
        <v>0</v>
      </c>
      <c r="F76" s="46">
        <f>SUMIFS(CFR_Data[SFY2028],CFR_Data[OM_MPO],"Statewide",CFR_Data[NFA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SUMIFS(CFR_Data[SFY2024],CFR_Data[OM_MPO],"Statewide",CFR_Data[NFA MT],"TRUE",CFR_Data[Division Project Type],$A77,CFR_Data[Funding_Source],"NFA")</f>
        <v>0</v>
      </c>
      <c r="C77" s="46">
        <f>SUMIFS(CFR_Data[SFY2025],CFR_Data[OM_MPO],"Statewide",CFR_Data[NFA MT],"TRUE",CFR_Data[Division Project Type],$A77,CFR_Data[Funding_Source],"NFA")</f>
        <v>0</v>
      </c>
      <c r="D77" s="46">
        <f>SUMIFS(CFR_Data[SFY2026],CFR_Data[OM_MPO],"Statewide",CFR_Data[NFA MT],"TRUE",CFR_Data[Division Project Type],$A77,CFR_Data[Funding_Source],"NFA")</f>
        <v>0</v>
      </c>
      <c r="E77" s="46">
        <f>SUMIFS(CFR_Data[SFY2027],CFR_Data[OM_MPO],"Statewide",CFR_Data[NFA MT],"TRUE",CFR_Data[Division Project Type],$A77,CFR_Data[Funding_Source],"NFA")</f>
        <v>0</v>
      </c>
      <c r="F77" s="46">
        <f>SUMIFS(CFR_Data[SFY2028],CFR_Data[OM_MPO],"Statewide",CFR_Data[NFA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SUMIFS(CFR_Data[SFY2024],CFR_Data[OM_MPO],"Statewide",CFR_Data[NFA MT],"TRUE",CFR_Data[Division Project Type],$A78,CFR_Data[Funding_Source],"NFA")</f>
        <v>0</v>
      </c>
      <c r="C78" s="46">
        <f>SUMIFS(CFR_Data[SFY2025],CFR_Data[OM_MPO],"Statewide",CFR_Data[NFA MT],"TRUE",CFR_Data[Division Project Type],$A78,CFR_Data[Funding_Source],"NFA")</f>
        <v>0</v>
      </c>
      <c r="D78" s="46">
        <f>SUMIFS(CFR_Data[SFY2026],CFR_Data[OM_MPO],"Statewide",CFR_Data[NFA MT],"TRUE",CFR_Data[Division Project Type],$A78,CFR_Data[Funding_Source],"NFA")</f>
        <v>0</v>
      </c>
      <c r="E78" s="46">
        <f>SUMIFS(CFR_Data[SFY2027],CFR_Data[OM_MPO],"Statewide",CFR_Data[NFA MT],"TRUE",CFR_Data[Division Project Type],$A78,CFR_Data[Funding_Source],"NFA")</f>
        <v>0</v>
      </c>
      <c r="F78" s="46">
        <f>SUMIFS(CFR_Data[SFY2028],CFR_Data[OM_MPO],"Statewide",CFR_Data[NFA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SUMIFS(CFR_Data[SFY2024],CFR_Data[OM_MPO],"Statewide",CFR_Data[NFA MT],"TRUE",CFR_Data[Division Project Type],$A79,CFR_Data[Funding_Source],"NFA")</f>
        <v>0</v>
      </c>
      <c r="C79" s="46">
        <f>SUMIFS(CFR_Data[SFY2025],CFR_Data[OM_MPO],"Statewide",CFR_Data[NFA MT],"TRUE",CFR_Data[Division Project Type],$A79,CFR_Data[Funding_Source],"NFA")</f>
        <v>0</v>
      </c>
      <c r="D79" s="46">
        <f>SUMIFS(CFR_Data[SFY2026],CFR_Data[OM_MPO],"Statewide",CFR_Data[NFA MT],"TRUE",CFR_Data[Division Project Type],$A79,CFR_Data[Funding_Source],"NFA")</f>
        <v>0</v>
      </c>
      <c r="E79" s="46">
        <f>SUMIFS(CFR_Data[SFY2027],CFR_Data[OM_MPO],"Statewide",CFR_Data[NFA MT],"TRUE",CFR_Data[Division Project Type],$A79,CFR_Data[Funding_Source],"NFA")</f>
        <v>0</v>
      </c>
      <c r="F79" s="46">
        <f>SUMIFS(CFR_Data[SFY2028],CFR_Data[OM_MPO],"Statewide",CFR_Data[NFA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SUMIFS(CFR_Data[SFY2024],CFR_Data[OM_MPO],"Statewide",CFR_Data[NFA MT],"TRUE",CFR_Data[Division Project Type],$A80,CFR_Data[Funding_Source],"NFA")</f>
        <v>0</v>
      </c>
      <c r="C80" s="46">
        <f>SUMIFS(CFR_Data[SFY2025],CFR_Data[OM_MPO],"Statewide",CFR_Data[NFA MT],"TRUE",CFR_Data[Division Project Type],$A80,CFR_Data[Funding_Source],"NFA")</f>
        <v>0</v>
      </c>
      <c r="D80" s="46">
        <f>SUMIFS(CFR_Data[SFY2026],CFR_Data[OM_MPO],"Statewide",CFR_Data[NFA MT],"TRUE",CFR_Data[Division Project Type],$A80,CFR_Data[Funding_Source],"NFA")</f>
        <v>0</v>
      </c>
      <c r="E80" s="46">
        <f>SUMIFS(CFR_Data[SFY2027],CFR_Data[OM_MPO],"Statewide",CFR_Data[NFA MT],"TRUE",CFR_Data[Division Project Type],$A80,CFR_Data[Funding_Source],"NFA")</f>
        <v>0</v>
      </c>
      <c r="F80" s="46">
        <f>SUMIFS(CFR_Data[SFY2028],CFR_Data[OM_MPO],"Statewide",CFR_Data[NFA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SUMIFS(CFR_Data[SFY2024],CFR_Data[OM_MPO],"Statewide",CFR_Data[NFA MT],"TRUE",CFR_Data[Division Project Type],$A81,CFR_Data[Funding_Source],"NFA")</f>
        <v>0</v>
      </c>
      <c r="C81" s="46">
        <f>SUMIFS(CFR_Data[SFY2025],CFR_Data[OM_MPO],"Statewide",CFR_Data[NFA MT],"TRUE",CFR_Data[Division Project Type],$A81,CFR_Data[Funding_Source],"NFA")</f>
        <v>0</v>
      </c>
      <c r="D81" s="46">
        <f>SUMIFS(CFR_Data[SFY2026],CFR_Data[OM_MPO],"Statewide",CFR_Data[NFA MT],"TRUE",CFR_Data[Division Project Type],$A81,CFR_Data[Funding_Source],"NFA")</f>
        <v>0</v>
      </c>
      <c r="E81" s="46">
        <f>SUMIFS(CFR_Data[SFY2027],CFR_Data[OM_MPO],"Statewide",CFR_Data[NFA MT],"TRUE",CFR_Data[Division Project Type],$A81,CFR_Data[Funding_Source],"NFA")</f>
        <v>0</v>
      </c>
      <c r="F81" s="46">
        <f>SUMIFS(CFR_Data[SFY2028],CFR_Data[OM_MPO],"Statewide",CFR_Data[NFA MT],"TRUE",CFR_Data[Division Project Type],$A81,CFR_Data[Funding_Source],"NFA")</f>
        <v>0</v>
      </c>
    </row>
    <row r="82" spans="1:6" ht="12.75" customHeight="1" x14ac:dyDescent="0.2">
      <c r="A82" s="42" t="s">
        <v>232</v>
      </c>
      <c r="B82" s="46">
        <f>SUMIFS(CFR_Data[SFY2024],CFR_Data[OM_MPO],"Statewide",CFR_Data[NFA MT],"TRUE",CFR_Data[Division Project Type],$A82,CFR_Data[Funding_Source],"NFA")</f>
        <v>357394.14</v>
      </c>
      <c r="C82" s="46">
        <f>SUMIFS(CFR_Data[SFY2025],CFR_Data[OM_MPO],"Statewide",CFR_Data[NFA MT],"TRUE",CFR_Data[Division Project Type],$A82,CFR_Data[Funding_Source],"NFA")</f>
        <v>0</v>
      </c>
      <c r="D82" s="46">
        <f>SUMIFS(CFR_Data[SFY2026],CFR_Data[OM_MPO],"Statewide",CFR_Data[NFA MT],"TRUE",CFR_Data[Division Project Type],$A82,CFR_Data[Funding_Source],"NFA")</f>
        <v>0</v>
      </c>
      <c r="E82" s="46">
        <f>SUMIFS(CFR_Data[SFY2027],CFR_Data[OM_MPO],"Statewide",CFR_Data[NFA MT],"TRUE",CFR_Data[Division Project Type],$A82,CFR_Data[Funding_Source],"NFA")</f>
        <v>0</v>
      </c>
      <c r="F82" s="46">
        <f>SUMIFS(CFR_Data[SFY2028],CFR_Data[OM_MPO],"Statewide",CFR_Data[NFA MT],"TRUE",CFR_Data[Division Project Type],$A82,CFR_Data[Funding_Source],"NFA")</f>
        <v>0</v>
      </c>
    </row>
    <row r="83" spans="1:6" ht="12.75" customHeight="1" x14ac:dyDescent="0.2">
      <c r="A83" s="42" t="s">
        <v>373</v>
      </c>
      <c r="B83" s="46">
        <f>SUMIFS(CFR_Data[SFY2024],CFR_Data[OM_MPO],"Statewide",CFR_Data[NFA MT],"TRUE",CFR_Data[Division Project Type],$A83,CFR_Data[Funding_Source],"NFA")</f>
        <v>4155925.51</v>
      </c>
      <c r="C83" s="46">
        <f>SUMIFS(CFR_Data[SFY2025],CFR_Data[OM_MPO],"Statewide",CFR_Data[NFA MT],"TRUE",CFR_Data[Division Project Type],$A83,CFR_Data[Funding_Source],"NFA")</f>
        <v>4285897.4090999998</v>
      </c>
      <c r="D83" s="46">
        <f>SUMIFS(CFR_Data[SFY2026],CFR_Data[OM_MPO],"Statewide",CFR_Data[NFA MT],"TRUE",CFR_Data[Division Project Type],$A83,CFR_Data[Funding_Source],"NFA")</f>
        <v>2775495.4556999998</v>
      </c>
      <c r="E83" s="46">
        <f>SUMIFS(CFR_Data[SFY2027],CFR_Data[OM_MPO],"Statewide",CFR_Data[NFA MT],"TRUE",CFR_Data[Division Project Type],$A83,CFR_Data[Funding_Source],"NFA")</f>
        <v>572869.56519999995</v>
      </c>
      <c r="F83" s="46">
        <f>SUMIFS(CFR_Data[SFY2028],CFR_Data[OM_MPO],"Statewide",CFR_Data[NFA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SUMIFS(CFR_Data[SFY2024],CFR_Data[OM_MPO],"Statewide",CFR_Data[NFA MT],"TRUE",CFR_Data[Division Project Type],$A84,CFR_Data[Funding_Source],"NFA")</f>
        <v>0</v>
      </c>
      <c r="C84" s="46">
        <f>SUMIFS(CFR_Data[SFY2025],CFR_Data[OM_MPO],"Statewide",CFR_Data[NFA MT],"TRUE",CFR_Data[Division Project Type],$A84,CFR_Data[Funding_Source],"NFA")</f>
        <v>0</v>
      </c>
      <c r="D84" s="46">
        <f>SUMIFS(CFR_Data[SFY2026],CFR_Data[OM_MPO],"Statewide",CFR_Data[NFA MT],"TRUE",CFR_Data[Division Project Type],$A84,CFR_Data[Funding_Source],"NFA")</f>
        <v>0</v>
      </c>
      <c r="E84" s="46">
        <f>SUMIFS(CFR_Data[SFY2027],CFR_Data[OM_MPO],"Statewide",CFR_Data[NFA MT],"TRUE",CFR_Data[Division Project Type],$A84,CFR_Data[Funding_Source],"NFA")</f>
        <v>0</v>
      </c>
      <c r="F84" s="46">
        <f>SUMIFS(CFR_Data[SFY2028],CFR_Data[OM_MPO],"Statewide",CFR_Data[NFA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SUMIFS(CFR_Data[SFY2024],CFR_Data[OM_MPO],"Statewide",CFR_Data[NFA MT],"TRUE",CFR_Data[Division Project Type],$A85,CFR_Data[Funding_Source],"NFA")</f>
        <v>0</v>
      </c>
      <c r="C85" s="46">
        <f>SUMIFS(CFR_Data[SFY2025],CFR_Data[OM_MPO],"Statewide",CFR_Data[NFA MT],"TRUE",CFR_Data[Division Project Type],$A85,CFR_Data[Funding_Source],"NFA")</f>
        <v>0</v>
      </c>
      <c r="D85" s="46">
        <f>SUMIFS(CFR_Data[SFY2026],CFR_Data[OM_MPO],"Statewide",CFR_Data[NFA MT],"TRUE",CFR_Data[Division Project Type],$A85,CFR_Data[Funding_Source],"NFA")</f>
        <v>0</v>
      </c>
      <c r="E85" s="46">
        <f>SUMIFS(CFR_Data[SFY2027],CFR_Data[OM_MPO],"Statewide",CFR_Data[NFA MT],"TRUE",CFR_Data[Division Project Type],$A85,CFR_Data[Funding_Source],"NFA")</f>
        <v>0</v>
      </c>
      <c r="F85" s="46">
        <f>SUMIFS(CFR_Data[SFY2028],CFR_Data[OM_MPO],"Statewide",CFR_Data[NFA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SUMIFS(CFR_Data[SFY2024],CFR_Data[OM_MPO],"Statewide",CFR_Data[NFA MT],"TRUE",CFR_Data[Division Project Type],$A86,CFR_Data[Funding_Source],"NFA")</f>
        <v>0</v>
      </c>
      <c r="C86" s="46">
        <f>SUMIFS(CFR_Data[SFY2025],CFR_Data[OM_MPO],"Statewide",CFR_Data[NFA MT],"TRUE",CFR_Data[Division Project Type],$A86,CFR_Data[Funding_Source],"NFA")</f>
        <v>0</v>
      </c>
      <c r="D86" s="46">
        <f>SUMIFS(CFR_Data[SFY2026],CFR_Data[OM_MPO],"Statewide",CFR_Data[NFA MT],"TRUE",CFR_Data[Division Project Type],$A86,CFR_Data[Funding_Source],"NFA")</f>
        <v>0</v>
      </c>
      <c r="E86" s="46">
        <f>SUMIFS(CFR_Data[SFY2027],CFR_Data[OM_MPO],"Statewide",CFR_Data[NFA MT],"TRUE",CFR_Data[Division Project Type],$A86,CFR_Data[Funding_Source],"NFA")</f>
        <v>0</v>
      </c>
      <c r="F86" s="46">
        <f>SUMIFS(CFR_Data[SFY2028],CFR_Data[OM_MPO],"Statewide",CFR_Data[NFA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SUMIFS(CFR_Data[SFY2024],CFR_Data[OM_MPO],"Statewide",CFR_Data[NFA MT],"TRUE",CFR_Data[Division Project Type],$A87,CFR_Data[Funding_Source],"NFA")</f>
        <v>0</v>
      </c>
      <c r="C87" s="46">
        <f>SUMIFS(CFR_Data[SFY2025],CFR_Data[OM_MPO],"Statewide",CFR_Data[NFA MT],"TRUE",CFR_Data[Division Project Type],$A87,CFR_Data[Funding_Source],"NFA")</f>
        <v>0</v>
      </c>
      <c r="D87" s="46">
        <f>SUMIFS(CFR_Data[SFY2026],CFR_Data[OM_MPO],"Statewide",CFR_Data[NFA MT],"TRUE",CFR_Data[Division Project Type],$A87,CFR_Data[Funding_Source],"NFA")</f>
        <v>0</v>
      </c>
      <c r="E87" s="46">
        <f>SUMIFS(CFR_Data[SFY2027],CFR_Data[OM_MPO],"Statewide",CFR_Data[NFA MT],"TRUE",CFR_Data[Division Project Type],$A87,CFR_Data[Funding_Source],"NFA")</f>
        <v>0</v>
      </c>
      <c r="F87" s="46">
        <f>SUMIFS(CFR_Data[SFY2028],CFR_Data[OM_MPO],"Statewide",CFR_Data[NFA MT],"TRUE",CFR_Data[Division Project Type],$A87,CFR_Data[Funding_Source],"NFA")</f>
        <v>0</v>
      </c>
    </row>
    <row r="88" spans="1:6" hidden="1" x14ac:dyDescent="0.2">
      <c r="B88" s="48"/>
      <c r="C88" s="48"/>
      <c r="D88" s="48"/>
      <c r="E88" s="48"/>
      <c r="F88" s="48"/>
    </row>
    <row r="89" spans="1:6" hidden="1" x14ac:dyDescent="0.2">
      <c r="B89" s="48"/>
      <c r="C89" s="48"/>
      <c r="D89" s="48"/>
      <c r="E89" s="48"/>
      <c r="F89" s="48"/>
    </row>
    <row r="90" spans="1:6" ht="12.75" customHeight="1" x14ac:dyDescent="0.2">
      <c r="A90" s="37" t="s">
        <v>640</v>
      </c>
      <c r="B90" s="49"/>
      <c r="C90" s="49"/>
      <c r="D90" s="49"/>
      <c r="E90" s="49"/>
      <c r="F90" s="49"/>
    </row>
    <row r="91" spans="1:6" hidden="1" x14ac:dyDescent="0.2">
      <c r="A91" s="42" t="s">
        <v>311</v>
      </c>
      <c r="B91" s="46">
        <f>SUMIFS(CFR_Data[SFY2024],CFR_Data[OM_MPO],"Statewide",CFR_Data[NFA MT],"TRUE",CFR_Data[Division Project Type],$A91,CFR_Data[Funding_Source],"NFA")</f>
        <v>0</v>
      </c>
      <c r="C91" s="46">
        <f>SUMIFS(CFR_Data[SFY2025],CFR_Data[OM_MPO],"Statewide",CFR_Data[NFA MT],"TRUE",CFR_Data[Division Project Type],$A91,CFR_Data[Funding_Source],"NFA")</f>
        <v>0</v>
      </c>
      <c r="D91" s="46">
        <f>SUMIFS(CFR_Data[SFY2026],CFR_Data[OM_MPO],"Statewide",CFR_Data[NFA MT],"TRUE",CFR_Data[Division Project Type],$A91,CFR_Data[Funding_Source],"NFA")</f>
        <v>0</v>
      </c>
      <c r="E91" s="46">
        <f>SUMIFS(CFR_Data[SFY2027],CFR_Data[OM_MPO],"Statewide",CFR_Data[NFA MT],"TRUE",CFR_Data[Division Project Type],$A91,CFR_Data[Funding_Source],"NFA")</f>
        <v>0</v>
      </c>
      <c r="F91" s="46">
        <f>SUMIFS(CFR_Data[SFY2028],CFR_Data[OM_MPO],"Statewide",CFR_Data[NFA MT],"TRUE",CFR_Data[Division Project Type],$A91,CFR_Data[Funding_Source],"NFA")</f>
        <v>0</v>
      </c>
    </row>
    <row r="92" spans="1:6" ht="12.75" customHeight="1" x14ac:dyDescent="0.2">
      <c r="A92" s="42" t="s">
        <v>312</v>
      </c>
      <c r="B92" s="46">
        <f>SUMIFS(CFR_Data[SFY2024],CFR_Data[OM_MPO],"Statewide",CFR_Data[NFA MT],"TRUE",CFR_Data[Division Project Type],$A92,CFR_Data[Funding_Source],"NFA")</f>
        <v>0</v>
      </c>
      <c r="C92" s="46">
        <f>SUMIFS(CFR_Data[SFY2025],CFR_Data[OM_MPO],"Statewide",CFR_Data[NFA MT],"TRUE",CFR_Data[Division Project Type],$A92,CFR_Data[Funding_Source],"NFA")</f>
        <v>0</v>
      </c>
      <c r="D92" s="46">
        <f>SUMIFS(CFR_Data[SFY2026],CFR_Data[OM_MPO],"Statewide",CFR_Data[NFA MT],"TRUE",CFR_Data[Division Project Type],$A92,CFR_Data[Funding_Source],"NFA")</f>
        <v>0</v>
      </c>
      <c r="E92" s="46">
        <f>SUMIFS(CFR_Data[SFY2027],CFR_Data[OM_MPO],"Statewide",CFR_Data[NFA MT],"TRUE",CFR_Data[Division Project Type],$A92,CFR_Data[Funding_Source],"NFA")</f>
        <v>0</v>
      </c>
      <c r="F92" s="46">
        <f>SUMIFS(CFR_Data[SFY2028],CFR_Data[OM_MPO],"Statewide",CFR_Data[NFA MT],"TRUE",CFR_Data[Division Project Type],$A92,CFR_Data[Funding_Source],"NFA")</f>
        <v>0</v>
      </c>
    </row>
    <row r="93" spans="1:6" ht="12.75" customHeight="1" x14ac:dyDescent="0.2">
      <c r="A93" s="42" t="s">
        <v>187</v>
      </c>
      <c r="B93" s="46">
        <f>SUMIFS(CFR_Data[SFY2024],CFR_Data[OM_MPO],"Statewide",CFR_Data[NFA MT],"TRUE",CFR_Data[Division Project Type],$A93,CFR_Data[Funding_Source],"NFA")</f>
        <v>3999752.7199999997</v>
      </c>
      <c r="C93" s="46">
        <f>SUMIFS(CFR_Data[SFY2025],CFR_Data[OM_MPO],"Statewide",CFR_Data[NFA MT],"TRUE",CFR_Data[Division Project Type],$A93,CFR_Data[Funding_Source],"NFA")</f>
        <v>50053</v>
      </c>
      <c r="D93" s="46">
        <f>SUMIFS(CFR_Data[SFY2026],CFR_Data[OM_MPO],"Statewide",CFR_Data[NFA MT],"TRUE",CFR_Data[Division Project Type],$A93,CFR_Data[Funding_Source],"NFA")</f>
        <v>30590</v>
      </c>
      <c r="E93" s="46">
        <f>SUMIFS(CFR_Data[SFY2027],CFR_Data[OM_MPO],"Statewide",CFR_Data[NFA MT],"TRUE",CFR_Data[Division Project Type],$A93,CFR_Data[Funding_Source],"NFA")</f>
        <v>0</v>
      </c>
      <c r="F93" s="46">
        <f>SUMIFS(CFR_Data[SFY2028],CFR_Data[OM_MPO],"Statewide",CFR_Data[NFA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SUMIFS(CFR_Data[SFY2024],CFR_Data[OM_MPO],"Statewide",CFR_Data[NFA MT],"TRUE",CFR_Data[Division Project Type],$A94,CFR_Data[Funding_Source],"NFA")</f>
        <v>0</v>
      </c>
      <c r="C94" s="46">
        <f>SUMIFS(CFR_Data[SFY2025],CFR_Data[OM_MPO],"Statewide",CFR_Data[NFA MT],"TRUE",CFR_Data[Division Project Type],$A94,CFR_Data[Funding_Source],"NFA")</f>
        <v>0</v>
      </c>
      <c r="D94" s="46">
        <f>SUMIFS(CFR_Data[SFY2026],CFR_Data[OM_MPO],"Statewide",CFR_Data[NFA MT],"TRUE",CFR_Data[Division Project Type],$A94,CFR_Data[Funding_Source],"NFA")</f>
        <v>0</v>
      </c>
      <c r="E94" s="46">
        <f>SUMIFS(CFR_Data[SFY2027],CFR_Data[OM_MPO],"Statewide",CFR_Data[NFA MT],"TRUE",CFR_Data[Division Project Type],$A94,CFR_Data[Funding_Source],"NFA")</f>
        <v>0</v>
      </c>
      <c r="F94" s="46">
        <f>SUMIFS(CFR_Data[SFY2028],CFR_Data[OM_MPO],"Statewide",CFR_Data[NFA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SUMIFS(CFR_Data[SFY2024],CFR_Data[OM_MPO],"Statewide",CFR_Data[NFA MT],"TRUE",CFR_Data[Division Project Type],$A95,CFR_Data[Funding_Source],"NFA")</f>
        <v>0</v>
      </c>
      <c r="C95" s="46">
        <f>SUMIFS(CFR_Data[SFY2025],CFR_Data[OM_MPO],"Statewide",CFR_Data[NFA MT],"TRUE",CFR_Data[Division Project Type],$A95,CFR_Data[Funding_Source],"NFA")</f>
        <v>0</v>
      </c>
      <c r="D95" s="46">
        <f>SUMIFS(CFR_Data[SFY2026],CFR_Data[OM_MPO],"Statewide",CFR_Data[NFA MT],"TRUE",CFR_Data[Division Project Type],$A95,CFR_Data[Funding_Source],"NFA")</f>
        <v>0</v>
      </c>
      <c r="E95" s="46">
        <f>SUMIFS(CFR_Data[SFY2027],CFR_Data[OM_MPO],"Statewide",CFR_Data[NFA MT],"TRUE",CFR_Data[Division Project Type],$A95,CFR_Data[Funding_Source],"NFA")</f>
        <v>0</v>
      </c>
      <c r="F95" s="46">
        <f>SUMIFS(CFR_Data[SFY2028],CFR_Data[OM_MPO],"Statewide",CFR_Data[NFA MT],"TRUE",CFR_Data[Division Project Type],$A95,CFR_Data[Funding_Source],"NFA")</f>
        <v>0</v>
      </c>
    </row>
    <row r="96" spans="1:6" ht="12.75" customHeight="1" x14ac:dyDescent="0.2">
      <c r="A96" s="39" t="s">
        <v>654</v>
      </c>
      <c r="B96" s="46">
        <f>SUMIFS(CFR_Data[SFY2024],CFR_Data[OM_MPO],"Statewide",CFR_Data[NFA MT],"TRUE",CFR_Data[Division Project Type],$A96,CFR_Data[Funding_Source],"NFA")</f>
        <v>0</v>
      </c>
      <c r="C96" s="46">
        <f>SUMIFS(CFR_Data[SFY2025],CFR_Data[OM_MPO],"Statewide",CFR_Data[NFA MT],"TRUE",CFR_Data[Division Project Type],$A96,CFR_Data[Funding_Source],"NFA")</f>
        <v>0</v>
      </c>
      <c r="D96" s="46">
        <f>SUMIFS(CFR_Data[SFY2026],CFR_Data[OM_MPO],"Statewide",CFR_Data[NFA MT],"TRUE",CFR_Data[Division Project Type],$A96,CFR_Data[Funding_Source],"NFA")</f>
        <v>0</v>
      </c>
      <c r="E96" s="46">
        <f>SUMIFS(CFR_Data[SFY2027],CFR_Data[OM_MPO],"Statewide",CFR_Data[NFA MT],"TRUE",CFR_Data[Division Project Type],$A96,CFR_Data[Funding_Source],"NFA")</f>
        <v>0</v>
      </c>
      <c r="F96" s="46">
        <f>SUMIFS(CFR_Data[SFY2028],CFR_Data[OM_MPO],"Statewide",CFR_Data[NFA MT],"TRUE",CFR_Data[Division Project Type],$A96,CFR_Data[Funding_Source],"NFA")</f>
        <v>0</v>
      </c>
    </row>
    <row r="97" spans="1:55" hidden="1" x14ac:dyDescent="0.2">
      <c r="B97" s="48"/>
      <c r="C97" s="48"/>
      <c r="D97" s="48"/>
      <c r="E97" s="48"/>
      <c r="F97" s="48"/>
    </row>
    <row r="98" spans="1:55" ht="12.75" customHeight="1" x14ac:dyDescent="0.2">
      <c r="A98" s="37" t="s">
        <v>641</v>
      </c>
      <c r="B98" s="49"/>
      <c r="C98" s="49"/>
      <c r="D98" s="49"/>
      <c r="E98" s="49"/>
      <c r="F98" s="49"/>
    </row>
    <row r="99" spans="1:55" ht="12.75" customHeight="1" x14ac:dyDescent="0.2">
      <c r="A99" s="42" t="s">
        <v>313</v>
      </c>
      <c r="B99" s="46">
        <f>SUMIFS(CFR_Data[SFY2024],CFR_Data[OM_MPO],"Statewide",CFR_Data[NFA MT],"TRUE",CFR_Data[Division Project Type],$A99,CFR_Data[Funding_Source],"NFA")</f>
        <v>0</v>
      </c>
      <c r="C99" s="46">
        <f>SUMIFS(CFR_Data[SFY2025],CFR_Data[OM_MPO],"Statewide",CFR_Data[NFA MT],"TRUE",CFR_Data[Division Project Type],$A99,CFR_Data[Funding_Source],"NFA")</f>
        <v>0</v>
      </c>
      <c r="D99" s="46">
        <f>SUMIFS(CFR_Data[SFY2026],CFR_Data[OM_MPO],"Statewide",CFR_Data[NFA MT],"TRUE",CFR_Data[Division Project Type],$A99,CFR_Data[Funding_Source],"NFA")</f>
        <v>0</v>
      </c>
      <c r="E99" s="46">
        <f>SUMIFS(CFR_Data[SFY2027],CFR_Data[OM_MPO],"Statewide",CFR_Data[NFA MT],"TRUE",CFR_Data[Division Project Type],$A99,CFR_Data[Funding_Source],"NFA")</f>
        <v>0</v>
      </c>
      <c r="F99" s="46">
        <f>SUMIFS(CFR_Data[SFY2028],CFR_Data[OM_MPO],"Statewide",CFR_Data[NFA MT],"TRUE",CFR_Data[Division Project Type],$A99,CFR_Data[Funding_Source],"NFA")</f>
        <v>0</v>
      </c>
    </row>
    <row r="100" spans="1:55" ht="12.75" customHeight="1" x14ac:dyDescent="0.2">
      <c r="A100" s="42" t="s">
        <v>209</v>
      </c>
      <c r="B100" s="46">
        <f>SUMIFS(CFR_Data[SFY2024],CFR_Data[OM_MPO],"Statewide",CFR_Data[NFA MT],"TRUE",CFR_Data[Division Project Type],$A100,CFR_Data[Funding_Source],"NFA")</f>
        <v>1243385.3500000001</v>
      </c>
      <c r="C100" s="46">
        <f>SUMIFS(CFR_Data[SFY2025],CFR_Data[OM_MPO],"Statewide",CFR_Data[NFA MT],"TRUE",CFR_Data[Division Project Type],$A100,CFR_Data[Funding_Source],"NFA")</f>
        <v>730624.62609999999</v>
      </c>
      <c r="D100" s="46">
        <f>SUMIFS(CFR_Data[SFY2026],CFR_Data[OM_MPO],"Statewide",CFR_Data[NFA MT],"TRUE",CFR_Data[Division Project Type],$A100,CFR_Data[Funding_Source],"NFA")</f>
        <v>579194.52170000004</v>
      </c>
      <c r="E100" s="46">
        <f>SUMIFS(CFR_Data[SFY2027],CFR_Data[OM_MPO],"Statewide",CFR_Data[NFA MT],"TRUE",CFR_Data[Division Project Type],$A100,CFR_Data[Funding_Source],"NFA")</f>
        <v>48695.652199999997</v>
      </c>
      <c r="F100" s="46">
        <f>SUMIFS(CFR_Data[SFY2028],CFR_Data[OM_MPO],"Statewide",CFR_Data[NFA MT],"TRUE",CFR_Data[Division Project Type],$A100,CFR_Data[Funding_Source],"NFA")</f>
        <v>0</v>
      </c>
    </row>
    <row r="101" spans="1:55" ht="12.75" customHeight="1" x14ac:dyDescent="0.2">
      <c r="A101" s="42" t="s">
        <v>358</v>
      </c>
      <c r="B101" s="46">
        <f>SUMIFS(CFR_Data[SFY2024],CFR_Data[OM_MPO],"Statewide",CFR_Data[NFA MT],"TRUE",CFR_Data[Division Project Type],$A101,CFR_Data[Funding_Source],"NFA")</f>
        <v>4327624.2638999997</v>
      </c>
      <c r="C101" s="46">
        <f>SUMIFS(CFR_Data[SFY2025],CFR_Data[OM_MPO],"Statewide",CFR_Data[NFA MT],"TRUE",CFR_Data[Division Project Type],$A101,CFR_Data[Funding_Source],"NFA")</f>
        <v>3549481.8113000002</v>
      </c>
      <c r="D101" s="46">
        <f>SUMIFS(CFR_Data[SFY2026],CFR_Data[OM_MPO],"Statewide",CFR_Data[NFA MT],"TRUE",CFR_Data[Division Project Type],$A101,CFR_Data[Funding_Source],"NFA")</f>
        <v>1974433.0281999998</v>
      </c>
      <c r="E101" s="46">
        <f>SUMIFS(CFR_Data[SFY2027],CFR_Data[OM_MPO],"Statewide",CFR_Data[NFA MT],"TRUE",CFR_Data[Division Project Type],$A101,CFR_Data[Funding_Source],"NFA")</f>
        <v>78086.9565</v>
      </c>
      <c r="F101" s="46">
        <f>SUMIFS(CFR_Data[SFY2028],CFR_Data[OM_MPO],"Statewide",CFR_Data[NFA MT],"TRUE",CFR_Data[Division Project Type],$A101,CFR_Data[Funding_Source],"NFA")</f>
        <v>0</v>
      </c>
    </row>
    <row r="102" spans="1:55" ht="12.75" customHeight="1" x14ac:dyDescent="0.2">
      <c r="A102" s="42" t="s">
        <v>227</v>
      </c>
      <c r="B102" s="46">
        <f>SUMIFS(CFR_Data[SFY2024],CFR_Data[OM_MPO],"Statewide",CFR_Data[NFA MT],"TRUE",CFR_Data[Division Project Type],$A102,CFR_Data[Funding_Source],"NFA")</f>
        <v>5034163</v>
      </c>
      <c r="C102" s="46">
        <f>SUMIFS(CFR_Data[SFY2025],CFR_Data[OM_MPO],"Statewide",CFR_Data[NFA MT],"TRUE",CFR_Data[Division Project Type],$A102,CFR_Data[Funding_Source],"NFA")</f>
        <v>2880555.3478999999</v>
      </c>
      <c r="D102" s="46">
        <f>SUMIFS(CFR_Data[SFY2026],CFR_Data[OM_MPO],"Statewide",CFR_Data[NFA MT],"TRUE",CFR_Data[Division Project Type],$A102,CFR_Data[Funding_Source],"NFA")</f>
        <v>1164803.6521000001</v>
      </c>
      <c r="E102" s="46">
        <f>SUMIFS(CFR_Data[SFY2027],CFR_Data[OM_MPO],"Statewide",CFR_Data[NFA MT],"TRUE",CFR_Data[Division Project Type],$A102,CFR_Data[Funding_Source],"NFA")</f>
        <v>0</v>
      </c>
      <c r="F102" s="46">
        <f>SUMIFS(CFR_Data[SFY2028],CFR_Data[OM_MPO],"Statewide",CFR_Data[NFA MT],"TRUE",CFR_Data[Division Project Type],$A102,CFR_Data[Funding_Source],"NFA")</f>
        <v>0</v>
      </c>
    </row>
    <row r="103" spans="1:55" ht="12.75" customHeight="1" x14ac:dyDescent="0.2">
      <c r="A103" s="42" t="s">
        <v>210</v>
      </c>
      <c r="B103" s="46">
        <f>SUMIFS(CFR_Data[SFY2024],CFR_Data[OM_MPO],"Statewide",CFR_Data[NFA MT],"TRUE",CFR_Data[Division Project Type],$A103,CFR_Data[Funding_Source],"NFA")</f>
        <v>0</v>
      </c>
      <c r="C103" s="46">
        <f>SUMIFS(CFR_Data[SFY2025],CFR_Data[OM_MPO],"Statewide",CFR_Data[NFA MT],"TRUE",CFR_Data[Division Project Type],$A103,CFR_Data[Funding_Source],"NFA")</f>
        <v>0</v>
      </c>
      <c r="D103" s="46">
        <f>SUMIFS(CFR_Data[SFY2026],CFR_Data[OM_MPO],"Statewide",CFR_Data[NFA MT],"TRUE",CFR_Data[Division Project Type],$A103,CFR_Data[Funding_Source],"NFA")</f>
        <v>0</v>
      </c>
      <c r="E103" s="46">
        <f>SUMIFS(CFR_Data[SFY2027],CFR_Data[OM_MPO],"Statewide",CFR_Data[NFA MT],"TRUE",CFR_Data[Division Project Type],$A103,CFR_Data[Funding_Source],"NFA")</f>
        <v>0</v>
      </c>
      <c r="F103" s="46">
        <f>SUMIFS(CFR_Data[SFY2028],CFR_Data[OM_MPO],"Statewide",CFR_Data[NFA MT],"TRUE",CFR_Data[Division Project Type],$A103,CFR_Data[Funding_Source],"NFA")</f>
        <v>0</v>
      </c>
    </row>
    <row r="104" spans="1:55" ht="12.75" customHeight="1" x14ac:dyDescent="0.2">
      <c r="A104" s="42" t="s">
        <v>219</v>
      </c>
      <c r="B104" s="46">
        <f>SUMIFS(CFR_Data[SFY2024],CFR_Data[OM_MPO],"Statewide",CFR_Data[NFA MT],"TRUE",CFR_Data[Division Project Type],$A104,CFR_Data[Funding_Source],"NFA")</f>
        <v>1673740.07</v>
      </c>
      <c r="C104" s="46">
        <f>SUMIFS(CFR_Data[SFY2025],CFR_Data[OM_MPO],"Statewide",CFR_Data[NFA MT],"TRUE",CFR_Data[Division Project Type],$A104,CFR_Data[Funding_Source],"NFA")</f>
        <v>749712.81130000006</v>
      </c>
      <c r="D104" s="46">
        <f>SUMIFS(CFR_Data[SFY2026],CFR_Data[OM_MPO],"Statewide",CFR_Data[NFA MT],"TRUE",CFR_Data[Division Project Type],$A104,CFR_Data[Funding_Source],"NFA")</f>
        <v>533786.52169999992</v>
      </c>
      <c r="E104" s="46">
        <f>SUMIFS(CFR_Data[SFY2027],CFR_Data[OM_MPO],"Statewide",CFR_Data[NFA MT],"TRUE",CFR_Data[Division Project Type],$A104,CFR_Data[Funding_Source],"NFA")</f>
        <v>65026.087</v>
      </c>
      <c r="F104" s="46">
        <f>SUMIFS(CFR_Data[SFY2028],CFR_Data[OM_MPO],"Statewide",CFR_Data[NFA MT],"TRUE",CFR_Data[Division Project Type],$A104,CFR_Data[Funding_Source],"NFA")</f>
        <v>0</v>
      </c>
    </row>
    <row r="105" spans="1:55" ht="12.75" customHeight="1" x14ac:dyDescent="0.2">
      <c r="A105" s="39" t="s">
        <v>218</v>
      </c>
      <c r="B105" s="46">
        <f>SUMIFS(CFR_Data[SFY2024],CFR_Data[OM_MPO],"Statewide",CFR_Data[NFA MT],"TRUE",CFR_Data[Division Project Type],$A105,CFR_Data[Funding_Source],"NFA")</f>
        <v>467089.68</v>
      </c>
      <c r="C105" s="46">
        <f>SUMIFS(CFR_Data[SFY2025],CFR_Data[OM_MPO],"Statewide",CFR_Data[NFA MT],"TRUE",CFR_Data[Division Project Type],$A105,CFR_Data[Funding_Source],"NFA")</f>
        <v>98000</v>
      </c>
      <c r="D105" s="46">
        <f>SUMIFS(CFR_Data[SFY2026],CFR_Data[OM_MPO],"Statewide",CFR_Data[NFA MT],"TRUE",CFR_Data[Division Project Type],$A105,CFR_Data[Funding_Source],"NFA")</f>
        <v>0</v>
      </c>
      <c r="E105" s="46">
        <f>SUMIFS(CFR_Data[SFY2027],CFR_Data[OM_MPO],"Statewide",CFR_Data[NFA MT],"TRUE",CFR_Data[Division Project Type],$A105,CFR_Data[Funding_Source],"NFA")</f>
        <v>0</v>
      </c>
      <c r="F105" s="46">
        <f>SUMIFS(CFR_Data[SFY2028],CFR_Data[OM_MPO],"Statewide",CFR_Data[NFA MT],"TRUE",CFR_Data[Division Project Type],$A105,CFR_Data[Funding_Source],"NFA")</f>
        <v>0</v>
      </c>
    </row>
    <row r="106" spans="1:55" hidden="1" x14ac:dyDescent="0.2">
      <c r="B106" s="63"/>
      <c r="C106" s="63"/>
      <c r="D106" s="63"/>
      <c r="E106" s="63"/>
      <c r="F106" s="63"/>
    </row>
    <row r="107" spans="1:55" hidden="1" x14ac:dyDescent="0.2">
      <c r="B107" s="64"/>
      <c r="C107" s="64"/>
      <c r="D107" s="64"/>
      <c r="E107" s="64"/>
      <c r="F107" s="64"/>
    </row>
    <row r="108" spans="1:55" hidden="1" x14ac:dyDescent="0.2"/>
    <row r="109" spans="1:55" ht="12.75" customHeight="1" x14ac:dyDescent="0.2">
      <c r="A109" s="52" t="s">
        <v>3</v>
      </c>
      <c r="B109" s="53">
        <f>SUM(B11:B105)</f>
        <v>179668063.20679998</v>
      </c>
      <c r="C109" s="53">
        <f t="shared" ref="C109:F109" si="0">SUM(C11:C105)</f>
        <v>121345493.4154</v>
      </c>
      <c r="D109" s="53">
        <f t="shared" si="0"/>
        <v>61641118.503700003</v>
      </c>
      <c r="E109" s="53">
        <f t="shared" si="0"/>
        <v>6278079.3668000018</v>
      </c>
      <c r="F109" s="53">
        <f t="shared" si="0"/>
        <v>0</v>
      </c>
    </row>
    <row r="110" spans="1:55" ht="12.75" customHeight="1" x14ac:dyDescent="0.2"/>
    <row r="111" spans="1:55" s="71" customFormat="1" ht="12.75" customHeight="1" x14ac:dyDescent="0.2">
      <c r="A111" s="52" t="s">
        <v>4</v>
      </c>
      <c r="B111" s="52"/>
      <c r="C111" s="52"/>
      <c r="D111" s="52"/>
      <c r="E111" s="52"/>
      <c r="F111" s="52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</row>
    <row r="112" spans="1:55" ht="12.75" customHeight="1" x14ac:dyDescent="0.2">
      <c r="A112" s="37" t="s">
        <v>687</v>
      </c>
      <c r="B112" s="49"/>
      <c r="C112" s="61"/>
      <c r="D112" s="61"/>
      <c r="E112" s="61"/>
      <c r="F112" s="61"/>
    </row>
    <row r="113" spans="1:55" ht="12.75" customHeight="1" x14ac:dyDescent="0.2">
      <c r="A113" s="39"/>
      <c r="B113" s="92">
        <v>75000000</v>
      </c>
      <c r="C113" s="92">
        <v>95000000</v>
      </c>
      <c r="D113" s="92">
        <v>95000000</v>
      </c>
      <c r="E113" s="92">
        <v>95000000</v>
      </c>
      <c r="F113" s="92">
        <v>95000000</v>
      </c>
    </row>
    <row r="114" spans="1:55" ht="12.75" customHeight="1" x14ac:dyDescent="0.2">
      <c r="A114" s="37" t="s">
        <v>688</v>
      </c>
      <c r="B114" s="49"/>
      <c r="C114" s="61"/>
      <c r="D114" s="61"/>
      <c r="E114" s="61"/>
      <c r="F114" s="61"/>
    </row>
    <row r="115" spans="1:55" ht="12.75" customHeight="1" x14ac:dyDescent="0.2">
      <c r="A115" s="39" t="s">
        <v>1088</v>
      </c>
      <c r="B115" s="92">
        <v>36200000</v>
      </c>
      <c r="C115" s="92">
        <f>ROUNDUP(B115*1.03,-4)</f>
        <v>37290000</v>
      </c>
      <c r="D115" s="92">
        <f t="shared" ref="D115:F115" si="1">ROUNDUP(C115*1.03,-4)</f>
        <v>38410000</v>
      </c>
      <c r="E115" s="92">
        <f t="shared" si="1"/>
        <v>39570000</v>
      </c>
      <c r="F115" s="92">
        <f t="shared" si="1"/>
        <v>40760000</v>
      </c>
    </row>
    <row r="116" spans="1:55" ht="12.75" customHeight="1" x14ac:dyDescent="0.2">
      <c r="A116" s="52" t="s">
        <v>2</v>
      </c>
      <c r="B116" s="53">
        <f t="shared" ref="B116:F116" si="2">B115+B113</f>
        <v>111200000</v>
      </c>
      <c r="C116" s="53">
        <f t="shared" si="2"/>
        <v>132290000</v>
      </c>
      <c r="D116" s="53">
        <f t="shared" si="2"/>
        <v>133410000</v>
      </c>
      <c r="E116" s="53">
        <f t="shared" si="2"/>
        <v>134570000</v>
      </c>
      <c r="F116" s="53">
        <f t="shared" si="2"/>
        <v>135760000</v>
      </c>
    </row>
    <row r="117" spans="1:55" ht="12.75" customHeight="1" x14ac:dyDescent="0.2">
      <c r="A117" s="42"/>
      <c r="B117" s="44"/>
      <c r="C117" s="43"/>
      <c r="D117" s="43"/>
      <c r="E117" s="45"/>
      <c r="F117" s="45"/>
    </row>
    <row r="118" spans="1:55" s="71" customFormat="1" ht="12.75" customHeight="1" x14ac:dyDescent="0.2">
      <c r="A118" s="54" t="s">
        <v>1</v>
      </c>
      <c r="B118" s="55">
        <f t="shared" ref="B118:F118" si="3">B116+B109</f>
        <v>290868063.20679998</v>
      </c>
      <c r="C118" s="55">
        <f t="shared" si="3"/>
        <v>253635493.4154</v>
      </c>
      <c r="D118" s="55">
        <f t="shared" si="3"/>
        <v>195051118.50370002</v>
      </c>
      <c r="E118" s="55">
        <f t="shared" si="3"/>
        <v>140848079.36680001</v>
      </c>
      <c r="F118" s="55">
        <f t="shared" si="3"/>
        <v>135760000</v>
      </c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</row>
  </sheetData>
  <mergeCells count="2">
    <mergeCell ref="A1:F1"/>
    <mergeCell ref="A2:F2"/>
  </mergeCells>
  <phoneticPr fontId="0" type="noConversion"/>
  <printOptions horizontalCentered="1"/>
  <pageMargins left="0.25" right="0.25" top="0.6" bottom="0.25" header="0.3" footer="0.25"/>
  <pageSetup scale="60" orientation="landscape" r:id="rId1"/>
  <headerFooter alignWithMargins="0">
    <oddHeader>&amp;L2024-2028 | State Transportation Improvement Program&amp;R&amp;G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6"/>
    <pageSetUpPr fitToPage="1"/>
  </sheetPr>
  <dimension ref="A1:BN118"/>
  <sheetViews>
    <sheetView showGridLines="0" zoomScaleNormal="100" zoomScaleSheetLayoutView="10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28" customWidth="1"/>
    <col min="7" max="16384" width="9.140625" style="28"/>
  </cols>
  <sheetData>
    <row r="1" spans="1:66" x14ac:dyDescent="0.2">
      <c r="A1" s="148" t="s">
        <v>3500</v>
      </c>
      <c r="B1" s="148"/>
      <c r="C1" s="148"/>
      <c r="D1" s="148"/>
      <c r="E1" s="148"/>
      <c r="F1" s="148"/>
    </row>
    <row r="2" spans="1:66" s="29" customFormat="1" ht="16.5" customHeight="1" x14ac:dyDescent="0.2">
      <c r="A2" s="149" t="s">
        <v>686</v>
      </c>
      <c r="B2" s="149"/>
      <c r="C2" s="149"/>
      <c r="D2" s="149"/>
      <c r="E2" s="149"/>
      <c r="F2" s="149"/>
    </row>
    <row r="3" spans="1:66" ht="27.75" hidden="1" customHeight="1" x14ac:dyDescent="0.2">
      <c r="B3" s="30"/>
    </row>
    <row r="4" spans="1:66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</row>
    <row r="5" spans="1:66" hidden="1" x14ac:dyDescent="0.2"/>
    <row r="6" spans="1:66" hidden="1" x14ac:dyDescent="0.2">
      <c r="B6" s="58"/>
      <c r="C6" s="58"/>
      <c r="D6" s="58"/>
      <c r="E6" s="58"/>
      <c r="F6" s="58"/>
    </row>
    <row r="7" spans="1:66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6" ht="13.5" customHeight="1" x14ac:dyDescent="0.2">
      <c r="A8" s="59" t="s">
        <v>1092</v>
      </c>
      <c r="B8" s="36"/>
      <c r="C8" s="36"/>
      <c r="D8" s="36"/>
      <c r="E8" s="36"/>
      <c r="F8" s="36"/>
    </row>
    <row r="9" spans="1:66" ht="13.5" customHeight="1" x14ac:dyDescent="0.2">
      <c r="A9" s="60" t="s">
        <v>1089</v>
      </c>
      <c r="B9" s="60"/>
      <c r="C9" s="60"/>
      <c r="D9" s="60"/>
      <c r="E9" s="60"/>
      <c r="F9" s="60"/>
    </row>
    <row r="10" spans="1:66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6" ht="12.75" customHeight="1" x14ac:dyDescent="0.2">
      <c r="A11" s="39" t="s">
        <v>1737</v>
      </c>
      <c r="B11" s="46">
        <f>SUMIFS(CFR_Data[SFY2024],CFR_Data[OM_MPO],"Statewide",CFR_Data[FED MT],"TRUE",CFR_Data[Division Project Type],$A11,CFR_Data[Funding_Source],"FA")</f>
        <v>0</v>
      </c>
      <c r="C11" s="46">
        <f>SUMIFS(CFR_Data[SFY2025],CFR_Data[OM_MPO],"Statewide",CFR_Data[FED MT],"TRUE",CFR_Data[Division Project Type],$A11,CFR_Data[Funding_Source],"FA")</f>
        <v>0</v>
      </c>
      <c r="D11" s="46">
        <f>SUMIFS(CFR_Data[SFY2026],CFR_Data[OM_MPO],"Statewide",CFR_Data[FED MT],"TRUE",CFR_Data[Division Project Type],$A11,CFR_Data[Funding_Source],"FA")</f>
        <v>0</v>
      </c>
      <c r="E11" s="46">
        <f>SUMIFS(CFR_Data[SFY2027],CFR_Data[OM_MPO],"Statewide",CFR_Data[FED MT],"TRUE",CFR_Data[Division Project Type],$A11,CFR_Data[Funding_Source],"FA")</f>
        <v>0</v>
      </c>
      <c r="F11" s="46">
        <f>SUMIFS(CFR_Data[SFY2028],CFR_Data[OM_MPO],"Statewide",CFR_Data[FED MT],"TRUE",CFR_Data[Division Project Type],$A11,CFR_Data[Funding_Source],"FA")</f>
        <v>0</v>
      </c>
    </row>
    <row r="12" spans="1:66" ht="12.75" hidden="1" customHeight="1" x14ac:dyDescent="0.2">
      <c r="B12" s="77"/>
      <c r="C12" s="77"/>
      <c r="D12" s="77"/>
      <c r="E12" s="77"/>
      <c r="F12" s="77"/>
    </row>
    <row r="13" spans="1:66" ht="12.75" customHeight="1" x14ac:dyDescent="0.2">
      <c r="A13" s="37" t="s">
        <v>631</v>
      </c>
      <c r="B13" s="49"/>
      <c r="C13" s="49"/>
      <c r="D13" s="49"/>
      <c r="E13" s="49"/>
      <c r="F13" s="49"/>
    </row>
    <row r="14" spans="1:66" ht="12.75" customHeight="1" x14ac:dyDescent="0.2">
      <c r="A14" s="39" t="s">
        <v>237</v>
      </c>
      <c r="B14" s="46">
        <f>SUMIFS(CFR_Data[SFY2024],CFR_Data[OM_MPO],"Statewide",CFR_Data[FED MT],"TRUE",CFR_Data[Division Project Type],$A14,CFR_Data[Funding_Source],"FA")</f>
        <v>0</v>
      </c>
      <c r="C14" s="46">
        <f>SUMIFS(CFR_Data[SFY2025],CFR_Data[OM_MPO],"Statewide",CFR_Data[FED MT],"TRUE",CFR_Data[Division Project Type],$A14,CFR_Data[Funding_Source],"FA")</f>
        <v>0</v>
      </c>
      <c r="D14" s="46">
        <f>SUMIFS(CFR_Data[SFY2026],CFR_Data[OM_MPO],"Statewide",CFR_Data[FED MT],"TRUE",CFR_Data[Division Project Type],$A14,CFR_Data[Funding_Source],"FA")</f>
        <v>0</v>
      </c>
      <c r="E14" s="46">
        <f>SUMIFS(CFR_Data[SFY2027],CFR_Data[OM_MPO],"Statewide",CFR_Data[FED MT],"TRUE",CFR_Data[Division Project Type],$A14,CFR_Data[Funding_Source],"FA")</f>
        <v>0</v>
      </c>
      <c r="F14" s="46">
        <f>SUMIFS(CFR_Data[SFY2028],CFR_Data[OM_MPO],"Statewide",CFR_Data[FED MT],"TRUE",CFR_Data[Division Project Type],$A14,CFR_Data[Funding_Source],"FA")</f>
        <v>0</v>
      </c>
    </row>
    <row r="15" spans="1:66" ht="12.75" customHeight="1" x14ac:dyDescent="0.2">
      <c r="A15" s="37" t="s">
        <v>629</v>
      </c>
      <c r="B15" s="49"/>
      <c r="C15" s="49"/>
      <c r="D15" s="49"/>
      <c r="E15" s="49"/>
      <c r="F15" s="49"/>
    </row>
    <row r="16" spans="1:66" ht="12.75" hidden="1" customHeight="1" x14ac:dyDescent="0.2">
      <c r="A16" s="42" t="s">
        <v>628</v>
      </c>
      <c r="B16" s="46">
        <f>SUMIFS(CFR_Data[SFY2024],CFR_Data[OM_MPO],"Statewide",CFR_Data[FED MT],"TRUE",CFR_Data[Division Project Type],$A16,CFR_Data[Funding_Source],"FA")</f>
        <v>0</v>
      </c>
      <c r="C16" s="46">
        <f>SUMIFS(CFR_Data[SFY2025],CFR_Data[OM_MPO],"Statewide",CFR_Data[FED MT],"TRUE",CFR_Data[Division Project Type],$A16,CFR_Data[Funding_Source],"FA")</f>
        <v>0</v>
      </c>
      <c r="D16" s="46">
        <f>SUMIFS(CFR_Data[SFY2026],CFR_Data[OM_MPO],"Statewide",CFR_Data[FED MT],"TRUE",CFR_Data[Division Project Type],$A16,CFR_Data[Funding_Source],"FA")</f>
        <v>0</v>
      </c>
      <c r="E16" s="46">
        <f>SUMIFS(CFR_Data[SFY2027],CFR_Data[OM_MPO],"Statewide",CFR_Data[FED MT],"TRUE",CFR_Data[Division Project Type],$A16,CFR_Data[Funding_Source],"FA")</f>
        <v>0</v>
      </c>
      <c r="F16" s="46">
        <f>SUMIFS(CFR_Data[SFY2028],CFR_Data[OM_MPO],"Statewide",CFR_Data[FED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SUMIFS(CFR_Data[SFY2024],CFR_Data[OM_MPO],"Statewide",CFR_Data[FED MT],"TRUE",CFR_Data[Division Project Type],$A17,CFR_Data[Funding_Source],"FA")</f>
        <v>0</v>
      </c>
      <c r="C17" s="46">
        <f>SUMIFS(CFR_Data[SFY2025],CFR_Data[OM_MPO],"Statewide",CFR_Data[FED MT],"TRUE",CFR_Data[Division Project Type],$A17,CFR_Data[Funding_Source],"FA")</f>
        <v>0</v>
      </c>
      <c r="D17" s="46">
        <f>SUMIFS(CFR_Data[SFY2026],CFR_Data[OM_MPO],"Statewide",CFR_Data[FED MT],"TRUE",CFR_Data[Division Project Type],$A17,CFR_Data[Funding_Source],"FA")</f>
        <v>0</v>
      </c>
      <c r="E17" s="46">
        <f>SUMIFS(CFR_Data[SFY2027],CFR_Data[OM_MPO],"Statewide",CFR_Data[FED MT],"TRUE",CFR_Data[Division Project Type],$A17,CFR_Data[Funding_Source],"FA")</f>
        <v>0</v>
      </c>
      <c r="F17" s="46">
        <f>SUMIFS(CFR_Data[SFY2028],CFR_Data[OM_MPO],"Statewide",CFR_Data[FED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SUMIFS(CFR_Data[SFY2024],CFR_Data[OM_MPO],"Statewide",CFR_Data[FED MT],"TRUE",CFR_Data[Division Project Type],$A18,CFR_Data[Funding_Source],"FA")</f>
        <v>0</v>
      </c>
      <c r="C18" s="46">
        <f>SUMIFS(CFR_Data[SFY2025],CFR_Data[OM_MPO],"Statewide",CFR_Data[FED MT],"TRUE",CFR_Data[Division Project Type],$A18,CFR_Data[Funding_Source],"FA")</f>
        <v>0</v>
      </c>
      <c r="D18" s="46">
        <f>SUMIFS(CFR_Data[SFY2026],CFR_Data[OM_MPO],"Statewide",CFR_Data[FED MT],"TRUE",CFR_Data[Division Project Type],$A18,CFR_Data[Funding_Source],"FA")</f>
        <v>0</v>
      </c>
      <c r="E18" s="46">
        <f>SUMIFS(CFR_Data[SFY2027],CFR_Data[OM_MPO],"Statewide",CFR_Data[FED MT],"TRUE",CFR_Data[Division Project Type],$A18,CFR_Data[Funding_Source],"FA")</f>
        <v>0</v>
      </c>
      <c r="F18" s="46">
        <f>SUMIFS(CFR_Data[SFY2028],CFR_Data[OM_MPO],"Statewide",CFR_Data[FED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SUMIFS(CFR_Data[SFY2024],CFR_Data[OM_MPO],"Statewide",CFR_Data[FED MT],"TRUE",CFR_Data[Division Project Type],$A19,CFR_Data[Funding_Source],"FA")</f>
        <v>0</v>
      </c>
      <c r="C19" s="46">
        <f>SUMIFS(CFR_Data[SFY2025],CFR_Data[OM_MPO],"Statewide",CFR_Data[FED MT],"TRUE",CFR_Data[Division Project Type],$A19,CFR_Data[Funding_Source],"FA")</f>
        <v>0</v>
      </c>
      <c r="D19" s="46">
        <f>SUMIFS(CFR_Data[SFY2026],CFR_Data[OM_MPO],"Statewide",CFR_Data[FED MT],"TRUE",CFR_Data[Division Project Type],$A19,CFR_Data[Funding_Source],"FA")</f>
        <v>0</v>
      </c>
      <c r="E19" s="46">
        <f>SUMIFS(CFR_Data[SFY2027],CFR_Data[OM_MPO],"Statewide",CFR_Data[FED MT],"TRUE",CFR_Data[Division Project Type],$A19,CFR_Data[Funding_Source],"FA")</f>
        <v>0</v>
      </c>
      <c r="F19" s="46">
        <f>SUMIFS(CFR_Data[SFY2028],CFR_Data[OM_MPO],"Statewide",CFR_Data[FED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SUMIFS(CFR_Data[SFY2024],CFR_Data[OM_MPO],"Statewide",CFR_Data[FED MT],"TRUE",CFR_Data[Division Project Type],$A20,CFR_Data[Funding_Source],"FA")</f>
        <v>1603768.9225000001</v>
      </c>
      <c r="C20" s="46">
        <f>SUMIFS(CFR_Data[SFY2025],CFR_Data[OM_MPO],"Statewide",CFR_Data[FED MT],"TRUE",CFR_Data[Division Project Type],$A20,CFR_Data[Funding_Source],"FA")</f>
        <v>820406.02170000004</v>
      </c>
      <c r="D20" s="46">
        <f>SUMIFS(CFR_Data[SFY2026],CFR_Data[OM_MPO],"Statewide",CFR_Data[FED MT],"TRUE",CFR_Data[Division Project Type],$A20,CFR_Data[Funding_Source],"FA")</f>
        <v>0</v>
      </c>
      <c r="E20" s="46">
        <f>SUMIFS(CFR_Data[SFY2027],CFR_Data[OM_MPO],"Statewide",CFR_Data[FED MT],"TRUE",CFR_Data[Division Project Type],$A20,CFR_Data[Funding_Source],"FA")</f>
        <v>0</v>
      </c>
      <c r="F20" s="46">
        <f>SUMIFS(CFR_Data[SFY2028],CFR_Data[OM_MPO],"Statewide",CFR_Data[FED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SUMIFS(CFR_Data[SFY2024],CFR_Data[OM_MPO],"Statewide",CFR_Data[FED MT],"TRUE",CFR_Data[Division Project Type],$A21,CFR_Data[Funding_Source],"FA")</f>
        <v>0</v>
      </c>
      <c r="C21" s="46">
        <f>SUMIFS(CFR_Data[SFY2025],CFR_Data[OM_MPO],"Statewide",CFR_Data[FED MT],"TRUE",CFR_Data[Division Project Type],$A21,CFR_Data[Funding_Source],"FA")</f>
        <v>0</v>
      </c>
      <c r="D21" s="46">
        <f>SUMIFS(CFR_Data[SFY2026],CFR_Data[OM_MPO],"Statewide",CFR_Data[FED MT],"TRUE",CFR_Data[Division Project Type],$A21,CFR_Data[Funding_Source],"FA")</f>
        <v>0</v>
      </c>
      <c r="E21" s="46">
        <f>SUMIFS(CFR_Data[SFY2027],CFR_Data[OM_MPO],"Statewide",CFR_Data[FED MT],"TRUE",CFR_Data[Division Project Type],$A21,CFR_Data[Funding_Source],"FA")</f>
        <v>0</v>
      </c>
      <c r="F21" s="46">
        <f>SUMIFS(CFR_Data[SFY2028],CFR_Data[OM_MPO],"Statewide",CFR_Data[FED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SUMIFS(CFR_Data[SFY2024],CFR_Data[OM_MPO],"Statewide",CFR_Data[FED MT],"TRUE",CFR_Data[Division Project Type],$A22,CFR_Data[Funding_Source],"FA")</f>
        <v>0</v>
      </c>
      <c r="C22" s="46">
        <f>SUMIFS(CFR_Data[SFY2025],CFR_Data[OM_MPO],"Statewide",CFR_Data[FED MT],"TRUE",CFR_Data[Division Project Type],$A22,CFR_Data[Funding_Source],"FA")</f>
        <v>0</v>
      </c>
      <c r="D22" s="46">
        <f>SUMIFS(CFR_Data[SFY2026],CFR_Data[OM_MPO],"Statewide",CFR_Data[FED MT],"TRUE",CFR_Data[Division Project Type],$A22,CFR_Data[Funding_Source],"FA")</f>
        <v>0</v>
      </c>
      <c r="E22" s="46">
        <f>SUMIFS(CFR_Data[SFY2027],CFR_Data[OM_MPO],"Statewide",CFR_Data[FED MT],"TRUE",CFR_Data[Division Project Type],$A22,CFR_Data[Funding_Source],"FA")</f>
        <v>0</v>
      </c>
      <c r="F22" s="46">
        <f>SUMIFS(CFR_Data[SFY2028],CFR_Data[OM_MPO],"Statewide",CFR_Data[FED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SUMIFS(CFR_Data[SFY2024],CFR_Data[OM_MPO],"Statewide",CFR_Data[FED MT],"TRUE",CFR_Data[Division Project Type],$A23,CFR_Data[Funding_Source],"FA")</f>
        <v>0</v>
      </c>
      <c r="C23" s="46">
        <f>SUMIFS(CFR_Data[SFY2025],CFR_Data[OM_MPO],"Statewide",CFR_Data[FED MT],"TRUE",CFR_Data[Division Project Type],$A23,CFR_Data[Funding_Source],"FA")</f>
        <v>0</v>
      </c>
      <c r="D23" s="46">
        <f>SUMIFS(CFR_Data[SFY2026],CFR_Data[OM_MPO],"Statewide",CFR_Data[FED MT],"TRUE",CFR_Data[Division Project Type],$A23,CFR_Data[Funding_Source],"FA")</f>
        <v>0</v>
      </c>
      <c r="E23" s="46">
        <f>SUMIFS(CFR_Data[SFY2027],CFR_Data[OM_MPO],"Statewide",CFR_Data[FED MT],"TRUE",CFR_Data[Division Project Type],$A23,CFR_Data[Funding_Source],"FA")</f>
        <v>0</v>
      </c>
      <c r="F23" s="46">
        <f>SUMIFS(CFR_Data[SFY2028],CFR_Data[OM_MPO],"Statewide",CFR_Data[FED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SUMIFS(CFR_Data[SFY2024],CFR_Data[OM_MPO],"Statewide",CFR_Data[FED MT],"TRUE",CFR_Data[Division Project Type],$A24,CFR_Data[Funding_Source],"FA")</f>
        <v>0</v>
      </c>
      <c r="C24" s="46">
        <f>SUMIFS(CFR_Data[SFY2025],CFR_Data[OM_MPO],"Statewide",CFR_Data[FED MT],"TRUE",CFR_Data[Division Project Type],$A24,CFR_Data[Funding_Source],"FA")</f>
        <v>0</v>
      </c>
      <c r="D24" s="46">
        <f>SUMIFS(CFR_Data[SFY2026],CFR_Data[OM_MPO],"Statewide",CFR_Data[FED MT],"TRUE",CFR_Data[Division Project Type],$A24,CFR_Data[Funding_Source],"FA")</f>
        <v>0</v>
      </c>
      <c r="E24" s="46">
        <f>SUMIFS(CFR_Data[SFY2027],CFR_Data[OM_MPO],"Statewide",CFR_Data[FED MT],"TRUE",CFR_Data[Division Project Type],$A24,CFR_Data[Funding_Source],"FA")</f>
        <v>0</v>
      </c>
      <c r="F24" s="46">
        <f>SUMIFS(CFR_Data[SFY2028],CFR_Data[OM_MPO],"Statewide",CFR_Data[FED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SUMIFS(CFR_Data[SFY2024],CFR_Data[OM_MPO],"Statewide",CFR_Data[FED MT],"TRUE",CFR_Data[Division Project Type],$A25,CFR_Data[Funding_Source],"FA")</f>
        <v>0</v>
      </c>
      <c r="C25" s="46">
        <f>SUMIFS(CFR_Data[SFY2025],CFR_Data[OM_MPO],"Statewide",CFR_Data[FED MT],"TRUE",CFR_Data[Division Project Type],$A25,CFR_Data[Funding_Source],"FA")</f>
        <v>0</v>
      </c>
      <c r="D25" s="46">
        <f>SUMIFS(CFR_Data[SFY2026],CFR_Data[OM_MPO],"Statewide",CFR_Data[FED MT],"TRUE",CFR_Data[Division Project Type],$A25,CFR_Data[Funding_Source],"FA")</f>
        <v>0</v>
      </c>
      <c r="E25" s="46">
        <f>SUMIFS(CFR_Data[SFY2027],CFR_Data[OM_MPO],"Statewide",CFR_Data[FED MT],"TRUE",CFR_Data[Division Project Type],$A25,CFR_Data[Funding_Source],"FA")</f>
        <v>0</v>
      </c>
      <c r="F25" s="46">
        <f>SUMIFS(CFR_Data[SFY2028],CFR_Data[OM_MPO],"Statewide",CFR_Data[FED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SUMIFS(CFR_Data[SFY2024],CFR_Data[OM_MPO],"Statewide",CFR_Data[FED MT],"TRUE",CFR_Data[Division Project Type],$A26,CFR_Data[Funding_Source],"FA")</f>
        <v>53455.748099999997</v>
      </c>
      <c r="C26" s="46">
        <f>SUMIFS(CFR_Data[SFY2025],CFR_Data[OM_MPO],"Statewide",CFR_Data[FED MT],"TRUE",CFR_Data[Division Project Type],$A26,CFR_Data[Funding_Source],"FA")</f>
        <v>0</v>
      </c>
      <c r="D26" s="46">
        <f>SUMIFS(CFR_Data[SFY2026],CFR_Data[OM_MPO],"Statewide",CFR_Data[FED MT],"TRUE",CFR_Data[Division Project Type],$A26,CFR_Data[Funding_Source],"FA")</f>
        <v>0</v>
      </c>
      <c r="E26" s="46">
        <f>SUMIFS(CFR_Data[SFY2027],CFR_Data[OM_MPO],"Statewide",CFR_Data[FED MT],"TRUE",CFR_Data[Division Project Type],$A26,CFR_Data[Funding_Source],"FA")</f>
        <v>0</v>
      </c>
      <c r="F26" s="46">
        <f>SUMIFS(CFR_Data[SFY2028],CFR_Data[OM_MPO],"Statewide",CFR_Data[FED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SUMIFS(CFR_Data[SFY2024],CFR_Data[OM_MPO],"Statewide",CFR_Data[FED MT],"TRUE",CFR_Data[Division Project Type],$A27,CFR_Data[Funding_Source],"FA")</f>
        <v>0</v>
      </c>
      <c r="C27" s="46">
        <f>SUMIFS(CFR_Data[SFY2025],CFR_Data[OM_MPO],"Statewide",CFR_Data[FED MT],"TRUE",CFR_Data[Division Project Type],$A27,CFR_Data[Funding_Source],"FA")</f>
        <v>0</v>
      </c>
      <c r="D27" s="46">
        <f>SUMIFS(CFR_Data[SFY2026],CFR_Data[OM_MPO],"Statewide",CFR_Data[FED MT],"TRUE",CFR_Data[Division Project Type],$A27,CFR_Data[Funding_Source],"FA")</f>
        <v>0</v>
      </c>
      <c r="E27" s="46">
        <f>SUMIFS(CFR_Data[SFY2027],CFR_Data[OM_MPO],"Statewide",CFR_Data[FED MT],"TRUE",CFR_Data[Division Project Type],$A27,CFR_Data[Funding_Source],"FA")</f>
        <v>0</v>
      </c>
      <c r="F27" s="46">
        <f>SUMIFS(CFR_Data[SFY2028],CFR_Data[OM_MPO],"Statewide",CFR_Data[FED MT],"TRUE",CFR_Data[Division Project Type],$A27,CFR_Data[Funding_Source],"FA")</f>
        <v>0</v>
      </c>
    </row>
    <row r="28" spans="1:6" ht="12.75" hidden="1" customHeight="1" x14ac:dyDescent="0.2">
      <c r="B28" s="48"/>
      <c r="C28" s="48"/>
      <c r="D28" s="48"/>
      <c r="E28" s="48"/>
      <c r="F28" s="48"/>
    </row>
    <row r="29" spans="1:6" ht="12.75" customHeight="1" x14ac:dyDescent="0.2">
      <c r="A29" s="37" t="s">
        <v>632</v>
      </c>
      <c r="B29" s="49"/>
      <c r="C29" s="49"/>
      <c r="D29" s="49"/>
      <c r="E29" s="49"/>
      <c r="F29" s="49"/>
    </row>
    <row r="30" spans="1:6" ht="12.75" hidden="1" customHeight="1" x14ac:dyDescent="0.2">
      <c r="A30" s="42" t="s">
        <v>183</v>
      </c>
      <c r="B30" s="46">
        <f>SUMIFS(CFR_Data[SFY2024],CFR_Data[OM_MPO],"Statewide",CFR_Data[FED MT],"TRUE",CFR_Data[Division Project Type],$A30,CFR_Data[Funding_Source],"FA")</f>
        <v>0</v>
      </c>
      <c r="C30" s="46">
        <f>SUMIFS(CFR_Data[SFY2025],CFR_Data[OM_MPO],"Statewide",CFR_Data[FED MT],"TRUE",CFR_Data[Division Project Type],$A30,CFR_Data[Funding_Source],"FA")</f>
        <v>0</v>
      </c>
      <c r="D30" s="46">
        <f>SUMIFS(CFR_Data[SFY2026],CFR_Data[OM_MPO],"Statewide",CFR_Data[FED MT],"TRUE",CFR_Data[Division Project Type],$A30,CFR_Data[Funding_Source],"FA")</f>
        <v>0</v>
      </c>
      <c r="E30" s="46">
        <f>SUMIFS(CFR_Data[SFY2027],CFR_Data[OM_MPO],"Statewide",CFR_Data[FED MT],"TRUE",CFR_Data[Division Project Type],$A30,CFR_Data[Funding_Source],"FA")</f>
        <v>0</v>
      </c>
      <c r="F30" s="46">
        <f>SUMIFS(CFR_Data[SFY2028],CFR_Data[OM_MPO],"Statewide",CFR_Data[FED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SUMIFS(CFR_Data[SFY2024],CFR_Data[OM_MPO],"Statewide",CFR_Data[FED MT],"TRUE",CFR_Data[Division Project Type],$A31,CFR_Data[Funding_Source],"FA")</f>
        <v>0</v>
      </c>
      <c r="C31" s="46">
        <f>SUMIFS(CFR_Data[SFY2025],CFR_Data[OM_MPO],"Statewide",CFR_Data[FED MT],"TRUE",CFR_Data[Division Project Type],$A31,CFR_Data[Funding_Source],"FA")</f>
        <v>0</v>
      </c>
      <c r="D31" s="46">
        <f>SUMIFS(CFR_Data[SFY2026],CFR_Data[OM_MPO],"Statewide",CFR_Data[FED MT],"TRUE",CFR_Data[Division Project Type],$A31,CFR_Data[Funding_Source],"FA")</f>
        <v>0</v>
      </c>
      <c r="E31" s="46">
        <f>SUMIFS(CFR_Data[SFY2027],CFR_Data[OM_MPO],"Statewide",CFR_Data[FED MT],"TRUE",CFR_Data[Division Project Type],$A31,CFR_Data[Funding_Source],"FA")</f>
        <v>0</v>
      </c>
      <c r="F31" s="46">
        <f>SUMIFS(CFR_Data[SFY2028],CFR_Data[OM_MPO],"Statewide",CFR_Data[FED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SUMIFS(CFR_Data[SFY2024],CFR_Data[OM_MPO],"Statewide",CFR_Data[FED MT],"TRUE",CFR_Data[Division Project Type],$A32,CFR_Data[Funding_Source],"FA")</f>
        <v>0</v>
      </c>
      <c r="C32" s="46">
        <f>SUMIFS(CFR_Data[SFY2025],CFR_Data[OM_MPO],"Statewide",CFR_Data[FED MT],"TRUE",CFR_Data[Division Project Type],$A32,CFR_Data[Funding_Source],"FA")</f>
        <v>0</v>
      </c>
      <c r="D32" s="46">
        <f>SUMIFS(CFR_Data[SFY2026],CFR_Data[OM_MPO],"Statewide",CFR_Data[FED MT],"TRUE",CFR_Data[Division Project Type],$A32,CFR_Data[Funding_Source],"FA")</f>
        <v>0</v>
      </c>
      <c r="E32" s="46">
        <f>SUMIFS(CFR_Data[SFY2027],CFR_Data[OM_MPO],"Statewide",CFR_Data[FED MT],"TRUE",CFR_Data[Division Project Type],$A32,CFR_Data[Funding_Source],"FA")</f>
        <v>0</v>
      </c>
      <c r="F32" s="46">
        <f>SUMIFS(CFR_Data[SFY2028],CFR_Data[OM_MPO],"Statewide",CFR_Data[FED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SUMIFS(CFR_Data[SFY2024],CFR_Data[OM_MPO],"Statewide",CFR_Data[FED MT],"TRUE",CFR_Data[Division Project Type],$A33,CFR_Data[Funding_Source],"FA")</f>
        <v>0</v>
      </c>
      <c r="C33" s="46">
        <f>SUMIFS(CFR_Data[SFY2025],CFR_Data[OM_MPO],"Statewide",CFR_Data[FED MT],"TRUE",CFR_Data[Division Project Type],$A33,CFR_Data[Funding_Source],"FA")</f>
        <v>0</v>
      </c>
      <c r="D33" s="46">
        <f>SUMIFS(CFR_Data[SFY2026],CFR_Data[OM_MPO],"Statewide",CFR_Data[FED MT],"TRUE",CFR_Data[Division Project Type],$A33,CFR_Data[Funding_Source],"FA")</f>
        <v>0</v>
      </c>
      <c r="E33" s="46">
        <f>SUMIFS(CFR_Data[SFY2027],CFR_Data[OM_MPO],"Statewide",CFR_Data[FED MT],"TRUE",CFR_Data[Division Project Type],$A33,CFR_Data[Funding_Source],"FA")</f>
        <v>0</v>
      </c>
      <c r="F33" s="46">
        <f>SUMIFS(CFR_Data[SFY2028],CFR_Data[OM_MPO],"Statewide",CFR_Data[FED MT],"TRUE",CFR_Data[Division Project Type],$A33,CFR_Data[Funding_Source],"FA")</f>
        <v>0</v>
      </c>
    </row>
    <row r="34" spans="1:6" ht="12.75" hidden="1" customHeight="1" x14ac:dyDescent="0.2">
      <c r="B34" s="48"/>
      <c r="C34" s="48"/>
      <c r="D34" s="48"/>
      <c r="E34" s="48"/>
      <c r="F34" s="48"/>
    </row>
    <row r="35" spans="1:6" ht="12.75" customHeight="1" x14ac:dyDescent="0.2">
      <c r="A35" s="37" t="s">
        <v>633</v>
      </c>
      <c r="B35" s="49"/>
      <c r="C35" s="49"/>
      <c r="D35" s="49"/>
      <c r="E35" s="49"/>
      <c r="F35" s="49"/>
    </row>
    <row r="36" spans="1:6" ht="12.75" hidden="1" customHeight="1" x14ac:dyDescent="0.2">
      <c r="A36" s="39" t="s">
        <v>234</v>
      </c>
      <c r="B36" s="46">
        <f>SUMIFS(CFR_Data[SFY2024],CFR_Data[OM_MPO],"Statewide",CFR_Data[FED MT],"TRUE",CFR_Data[Division Project Type],$A36,CFR_Data[Funding_Source],"FA")</f>
        <v>0</v>
      </c>
      <c r="C36" s="46">
        <f>SUMIFS(CFR_Data[SFY2025],CFR_Data[OM_MPO],"Statewide",CFR_Data[FED MT],"TRUE",CFR_Data[Division Project Type],$A36,CFR_Data[Funding_Source],"FA")</f>
        <v>0</v>
      </c>
      <c r="D36" s="46">
        <f>SUMIFS(CFR_Data[SFY2026],CFR_Data[OM_MPO],"Statewide",CFR_Data[FED MT],"TRUE",CFR_Data[Division Project Type],$A36,CFR_Data[Funding_Source],"FA")</f>
        <v>0</v>
      </c>
      <c r="E36" s="46">
        <f>SUMIFS(CFR_Data[SFY2027],CFR_Data[OM_MPO],"Statewide",CFR_Data[FED MT],"TRUE",CFR_Data[Division Project Type],$A36,CFR_Data[Funding_Source],"FA")</f>
        <v>0</v>
      </c>
      <c r="F36" s="46">
        <f>SUMIFS(CFR_Data[SFY2028],CFR_Data[OM_MPO],"Statewide",CFR_Data[FED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SUMIFS(CFR_Data[SFY2024],CFR_Data[OM_MPO],"Statewide",CFR_Data[FED MT],"TRUE",CFR_Data[Division Project Type],$A37,CFR_Data[Funding_Source],"FA")</f>
        <v>0</v>
      </c>
      <c r="C37" s="46">
        <f>SUMIFS(CFR_Data[SFY2025],CFR_Data[OM_MPO],"Statewide",CFR_Data[FED MT],"TRUE",CFR_Data[Division Project Type],$A37,CFR_Data[Funding_Source],"FA")</f>
        <v>0</v>
      </c>
      <c r="D37" s="46">
        <f>SUMIFS(CFR_Data[SFY2026],CFR_Data[OM_MPO],"Statewide",CFR_Data[FED MT],"TRUE",CFR_Data[Division Project Type],$A37,CFR_Data[Funding_Source],"FA")</f>
        <v>0</v>
      </c>
      <c r="E37" s="46">
        <f>SUMIFS(CFR_Data[SFY2027],CFR_Data[OM_MPO],"Statewide",CFR_Data[FED MT],"TRUE",CFR_Data[Division Project Type],$A37,CFR_Data[Funding_Source],"FA")</f>
        <v>0</v>
      </c>
      <c r="F37" s="46">
        <f>SUMIFS(CFR_Data[SFY2028],CFR_Data[OM_MPO],"Statewide",CFR_Data[FED MT],"TRUE",CFR_Data[Division Project Type],$A37,CFR_Data[Funding_Source],"FA")</f>
        <v>0</v>
      </c>
    </row>
    <row r="38" spans="1:6" ht="12.75" hidden="1" customHeight="1" x14ac:dyDescent="0.2">
      <c r="B38" s="48"/>
      <c r="C38" s="48"/>
      <c r="D38" s="48"/>
      <c r="E38" s="48"/>
      <c r="F38" s="48"/>
    </row>
    <row r="39" spans="1:6" ht="12.75" customHeight="1" x14ac:dyDescent="0.2">
      <c r="A39" s="37" t="s">
        <v>634</v>
      </c>
      <c r="B39" s="49"/>
      <c r="C39" s="49"/>
      <c r="D39" s="49"/>
      <c r="E39" s="49"/>
      <c r="F39" s="49"/>
    </row>
    <row r="40" spans="1:6" ht="12.75" customHeight="1" x14ac:dyDescent="0.2">
      <c r="A40" s="39" t="s">
        <v>213</v>
      </c>
      <c r="B40" s="46">
        <f>SUMIFS(CFR_Data[SFY2024],CFR_Data[OM_MPO],"Statewide",CFR_Data[FED MT],"TRUE",CFR_Data[Division Project Type],$A40,CFR_Data[Funding_Source],"FA")</f>
        <v>0</v>
      </c>
      <c r="C40" s="46">
        <f>SUMIFS(CFR_Data[SFY2025],CFR_Data[OM_MPO],"Statewide",CFR_Data[FED MT],"TRUE",CFR_Data[Division Project Type],$A40,CFR_Data[Funding_Source],"FA")</f>
        <v>0</v>
      </c>
      <c r="D40" s="46">
        <f>SUMIFS(CFR_Data[SFY2026],CFR_Data[OM_MPO],"Statewide",CFR_Data[FED MT],"TRUE",CFR_Data[Division Project Type],$A40,CFR_Data[Funding_Source],"FA")</f>
        <v>0</v>
      </c>
      <c r="E40" s="46">
        <f>SUMIFS(CFR_Data[SFY2027],CFR_Data[OM_MPO],"Statewide",CFR_Data[FED MT],"TRUE",CFR_Data[Division Project Type],$A40,CFR_Data[Funding_Source],"FA")</f>
        <v>0</v>
      </c>
      <c r="F40" s="46">
        <f>SUMIFS(CFR_Data[SFY2028],CFR_Data[OM_MPO],"Statewide",CFR_Data[FED MT],"TRUE",CFR_Data[Division Project Type],$A40,CFR_Data[Funding_Source],"FA")</f>
        <v>0</v>
      </c>
    </row>
    <row r="41" spans="1:6" ht="12.75" hidden="1" customHeight="1" x14ac:dyDescent="0.2">
      <c r="B41" s="48"/>
      <c r="C41" s="48"/>
      <c r="D41" s="48"/>
      <c r="E41" s="48"/>
      <c r="F41" s="48"/>
    </row>
    <row r="42" spans="1:6" ht="12.75" customHeight="1" x14ac:dyDescent="0.2">
      <c r="A42" s="37" t="s">
        <v>637</v>
      </c>
      <c r="B42" s="49"/>
      <c r="C42" s="49"/>
      <c r="D42" s="49"/>
      <c r="E42" s="49"/>
      <c r="F42" s="49"/>
    </row>
    <row r="43" spans="1:6" ht="12.75" customHeight="1" x14ac:dyDescent="0.2">
      <c r="A43" s="39" t="s">
        <v>369</v>
      </c>
      <c r="B43" s="46">
        <f>SUMIFS(CFR_Data[SFY2024],CFR_Data[OM_MPO],"Statewide",CFR_Data[FED MT],"TRUE",CFR_Data[Division Project Type],$A43,CFR_Data[Funding_Source],"FA")</f>
        <v>0</v>
      </c>
      <c r="C43" s="46">
        <f>SUMIFS(CFR_Data[SFY2025],CFR_Data[OM_MPO],"Statewide",CFR_Data[FED MT],"TRUE",CFR_Data[Division Project Type],$A43,CFR_Data[Funding_Source],"FA")</f>
        <v>0</v>
      </c>
      <c r="D43" s="46">
        <f>SUMIFS(CFR_Data[SFY2026],CFR_Data[OM_MPO],"Statewide",CFR_Data[FED MT],"TRUE",CFR_Data[Division Project Type],$A43,CFR_Data[Funding_Source],"FA")</f>
        <v>0</v>
      </c>
      <c r="E43" s="46">
        <f>SUMIFS(CFR_Data[SFY2027],CFR_Data[OM_MPO],"Statewide",CFR_Data[FED MT],"TRUE",CFR_Data[Division Project Type],$A43,CFR_Data[Funding_Source],"FA")</f>
        <v>0</v>
      </c>
      <c r="F43" s="46">
        <f>SUMIFS(CFR_Data[SFY2028],CFR_Data[OM_MPO],"Statewide",CFR_Data[FED MT],"TRUE",CFR_Data[Division Project Type],$A43,CFR_Data[Funding_Source],"FA")</f>
        <v>0</v>
      </c>
    </row>
    <row r="44" spans="1:6" ht="12.75" hidden="1" customHeight="1" x14ac:dyDescent="0.2">
      <c r="B44" s="48"/>
      <c r="C44" s="48"/>
      <c r="D44" s="48"/>
      <c r="E44" s="48"/>
      <c r="F44" s="48"/>
    </row>
    <row r="45" spans="1:6" ht="12.75" customHeight="1" x14ac:dyDescent="0.2">
      <c r="A45" s="37" t="s">
        <v>636</v>
      </c>
      <c r="B45" s="49"/>
      <c r="C45" s="49"/>
      <c r="D45" s="49"/>
      <c r="E45" s="49"/>
      <c r="F45" s="49"/>
    </row>
    <row r="46" spans="1:6" ht="12.75" customHeight="1" x14ac:dyDescent="0.2">
      <c r="A46" s="39" t="s">
        <v>635</v>
      </c>
      <c r="B46" s="46">
        <f>SUMIFS(CFR_Data[SFY2024],CFR_Data[OM_MPO],"Statewide",CFR_Data[FED MT],"TRUE",CFR_Data[Division Project Type],$A46,CFR_Data[Funding_Source],"FA")</f>
        <v>0</v>
      </c>
      <c r="C46" s="46">
        <f>SUMIFS(CFR_Data[SFY2025],CFR_Data[OM_MPO],"Statewide",CFR_Data[FED MT],"TRUE",CFR_Data[Division Project Type],$A46,CFR_Data[Funding_Source],"FA")</f>
        <v>0</v>
      </c>
      <c r="D46" s="46">
        <f>SUMIFS(CFR_Data[SFY2026],CFR_Data[OM_MPO],"Statewide",CFR_Data[FED MT],"TRUE",CFR_Data[Division Project Type],$A46,CFR_Data[Funding_Source],"FA")</f>
        <v>0</v>
      </c>
      <c r="E46" s="46">
        <f>SUMIFS(CFR_Data[SFY2027],CFR_Data[OM_MPO],"Statewide",CFR_Data[FED MT],"TRUE",CFR_Data[Division Project Type],$A46,CFR_Data[Funding_Source],"FA")</f>
        <v>0</v>
      </c>
      <c r="F46" s="46">
        <f>SUMIFS(CFR_Data[SFY2028],CFR_Data[OM_MPO],"Statewide",CFR_Data[FED MT],"TRUE",CFR_Data[Division Project Type],$A46,CFR_Data[Funding_Source],"FA")</f>
        <v>0</v>
      </c>
    </row>
    <row r="47" spans="1:6" ht="12.75" hidden="1" customHeight="1" x14ac:dyDescent="0.2">
      <c r="B47" s="48"/>
      <c r="C47" s="48"/>
      <c r="D47" s="48"/>
      <c r="E47" s="48"/>
      <c r="F47" s="48"/>
    </row>
    <row r="48" spans="1:6" ht="12.75" customHeight="1" x14ac:dyDescent="0.2">
      <c r="A48" s="37" t="s">
        <v>638</v>
      </c>
      <c r="B48" s="49"/>
      <c r="C48" s="49"/>
      <c r="D48" s="49"/>
      <c r="E48" s="49"/>
      <c r="F48" s="49"/>
    </row>
    <row r="49" spans="1:6" ht="12.75" customHeight="1" x14ac:dyDescent="0.2">
      <c r="A49" s="42" t="s">
        <v>359</v>
      </c>
      <c r="B49" s="46">
        <f>SUMIFS(CFR_Data[SFY2024],CFR_Data[OM_MPO],"Statewide",CFR_Data[FED MT],"TRUE",CFR_Data[Division Project Type],$A49,CFR_Data[Funding_Source],"FA")</f>
        <v>0</v>
      </c>
      <c r="C49" s="46">
        <f>SUMIFS(CFR_Data[SFY2025],CFR_Data[OM_MPO],"Statewide",CFR_Data[FED MT],"TRUE",CFR_Data[Division Project Type],$A49,CFR_Data[Funding_Source],"FA")</f>
        <v>0</v>
      </c>
      <c r="D49" s="46">
        <f>SUMIFS(CFR_Data[SFY2026],CFR_Data[OM_MPO],"Statewide",CFR_Data[FED MT],"TRUE",CFR_Data[Division Project Type],$A49,CFR_Data[Funding_Source],"FA")</f>
        <v>0</v>
      </c>
      <c r="E49" s="46">
        <f>SUMIFS(CFR_Data[SFY2027],CFR_Data[OM_MPO],"Statewide",CFR_Data[FED MT],"TRUE",CFR_Data[Division Project Type],$A49,CFR_Data[Funding_Source],"FA")</f>
        <v>0</v>
      </c>
      <c r="F49" s="46">
        <f>SUMIFS(CFR_Data[SFY2028],CFR_Data[OM_MPO],"Statewide",CFR_Data[FED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SUMIFS(CFR_Data[SFY2024],CFR_Data[OM_MPO],"Statewide",CFR_Data[FED MT],"TRUE",CFR_Data[Division Project Type],$A50,CFR_Data[Funding_Source],"FA")</f>
        <v>0</v>
      </c>
      <c r="C50" s="46">
        <f>SUMIFS(CFR_Data[SFY2025],CFR_Data[OM_MPO],"Statewide",CFR_Data[FED MT],"TRUE",CFR_Data[Division Project Type],$A50,CFR_Data[Funding_Source],"FA")</f>
        <v>0</v>
      </c>
      <c r="D50" s="46">
        <f>SUMIFS(CFR_Data[SFY2026],CFR_Data[OM_MPO],"Statewide",CFR_Data[FED MT],"TRUE",CFR_Data[Division Project Type],$A50,CFR_Data[Funding_Source],"FA")</f>
        <v>0</v>
      </c>
      <c r="E50" s="46">
        <f>SUMIFS(CFR_Data[SFY2027],CFR_Data[OM_MPO],"Statewide",CFR_Data[FED MT],"TRUE",CFR_Data[Division Project Type],$A50,CFR_Data[Funding_Source],"FA")</f>
        <v>0</v>
      </c>
      <c r="F50" s="46">
        <f>SUMIFS(CFR_Data[SFY2028],CFR_Data[OM_MPO],"Statewide",CFR_Data[FED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SUMIFS(CFR_Data[SFY2024],CFR_Data[OM_MPO],"Statewide",CFR_Data[FED MT],"TRUE",CFR_Data[Division Project Type],$A51,CFR_Data[Funding_Source],"FA")</f>
        <v>0</v>
      </c>
      <c r="C51" s="46">
        <f>SUMIFS(CFR_Data[SFY2025],CFR_Data[OM_MPO],"Statewide",CFR_Data[FED MT],"TRUE",CFR_Data[Division Project Type],$A51,CFR_Data[Funding_Source],"FA")</f>
        <v>0</v>
      </c>
      <c r="D51" s="46">
        <f>SUMIFS(CFR_Data[SFY2026],CFR_Data[OM_MPO],"Statewide",CFR_Data[FED MT],"TRUE",CFR_Data[Division Project Type],$A51,CFR_Data[Funding_Source],"FA")</f>
        <v>0</v>
      </c>
      <c r="E51" s="46">
        <f>SUMIFS(CFR_Data[SFY2027],CFR_Data[OM_MPO],"Statewide",CFR_Data[FED MT],"TRUE",CFR_Data[Division Project Type],$A51,CFR_Data[Funding_Source],"FA")</f>
        <v>0</v>
      </c>
      <c r="F51" s="46">
        <f>SUMIFS(CFR_Data[SFY2028],CFR_Data[OM_MPO],"Statewide",CFR_Data[FED MT],"TRUE",CFR_Data[Division Project Type],$A51,CFR_Data[Funding_Source],"FA")</f>
        <v>0</v>
      </c>
    </row>
    <row r="52" spans="1:6" ht="12.75" hidden="1" customHeight="1" x14ac:dyDescent="0.2">
      <c r="B52" s="48"/>
      <c r="C52" s="48"/>
      <c r="D52" s="48"/>
      <c r="E52" s="48"/>
      <c r="F52" s="48"/>
    </row>
    <row r="53" spans="1:6" ht="12.75" customHeight="1" x14ac:dyDescent="0.2">
      <c r="A53" s="37" t="s">
        <v>639</v>
      </c>
      <c r="B53" s="49"/>
      <c r="C53" s="49"/>
      <c r="D53" s="49"/>
      <c r="E53" s="49"/>
      <c r="F53" s="49"/>
    </row>
    <row r="54" spans="1:6" ht="12.75" customHeight="1" x14ac:dyDescent="0.2">
      <c r="A54" s="42" t="s">
        <v>343</v>
      </c>
      <c r="B54" s="46">
        <f>SUMIFS(CFR_Data[SFY2024],CFR_Data[OM_MPO],"Statewide",CFR_Data[FED MT],"TRUE",CFR_Data[Division Project Type],$A54,CFR_Data[Funding_Source],"FA")</f>
        <v>0</v>
      </c>
      <c r="C54" s="46">
        <f>SUMIFS(CFR_Data[SFY2025],CFR_Data[OM_MPO],"Statewide",CFR_Data[FED MT],"TRUE",CFR_Data[Division Project Type],$A54,CFR_Data[Funding_Source],"FA")</f>
        <v>0</v>
      </c>
      <c r="D54" s="46">
        <f>SUMIFS(CFR_Data[SFY2026],CFR_Data[OM_MPO],"Statewide",CFR_Data[FED MT],"TRUE",CFR_Data[Division Project Type],$A54,CFR_Data[Funding_Source],"FA")</f>
        <v>0</v>
      </c>
      <c r="E54" s="46">
        <f>SUMIFS(CFR_Data[SFY2027],CFR_Data[OM_MPO],"Statewide",CFR_Data[FED MT],"TRUE",CFR_Data[Division Project Type],$A54,CFR_Data[Funding_Source],"FA")</f>
        <v>0</v>
      </c>
      <c r="F54" s="46">
        <f>SUMIFS(CFR_Data[SFY2028],CFR_Data[OM_MPO],"Statewide",CFR_Data[FED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SUMIFS(CFR_Data[SFY2024],CFR_Data[OM_MPO],"Statewide",CFR_Data[FED MT],"TRUE",CFR_Data[Division Project Type],$A55,CFR_Data[Funding_Source],"FA")</f>
        <v>0</v>
      </c>
      <c r="C55" s="46">
        <f>SUMIFS(CFR_Data[SFY2025],CFR_Data[OM_MPO],"Statewide",CFR_Data[FED MT],"TRUE",CFR_Data[Division Project Type],$A55,CFR_Data[Funding_Source],"FA")</f>
        <v>0</v>
      </c>
      <c r="D55" s="46">
        <f>SUMIFS(CFR_Data[SFY2026],CFR_Data[OM_MPO],"Statewide",CFR_Data[FED MT],"TRUE",CFR_Data[Division Project Type],$A55,CFR_Data[Funding_Source],"FA")</f>
        <v>0</v>
      </c>
      <c r="E55" s="46">
        <f>SUMIFS(CFR_Data[SFY2027],CFR_Data[OM_MPO],"Statewide",CFR_Data[FED MT],"TRUE",CFR_Data[Division Project Type],$A55,CFR_Data[Funding_Source],"FA")</f>
        <v>0</v>
      </c>
      <c r="F55" s="46">
        <f>SUMIFS(CFR_Data[SFY2028],CFR_Data[OM_MPO],"Statewide",CFR_Data[FED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SUMIFS(CFR_Data[SFY2024],CFR_Data[OM_MPO],"Statewide",CFR_Data[FED MT],"TRUE",CFR_Data[Division Project Type],$A56,CFR_Data[Funding_Source],"FA")</f>
        <v>0</v>
      </c>
      <c r="C56" s="46">
        <f>SUMIFS(CFR_Data[SFY2025],CFR_Data[OM_MPO],"Statewide",CFR_Data[FED MT],"TRUE",CFR_Data[Division Project Type],$A56,CFR_Data[Funding_Source],"FA")</f>
        <v>0</v>
      </c>
      <c r="D56" s="46">
        <f>SUMIFS(CFR_Data[SFY2026],CFR_Data[OM_MPO],"Statewide",CFR_Data[FED MT],"TRUE",CFR_Data[Division Project Type],$A56,CFR_Data[Funding_Source],"FA")</f>
        <v>0</v>
      </c>
      <c r="E56" s="46">
        <f>SUMIFS(CFR_Data[SFY2027],CFR_Data[OM_MPO],"Statewide",CFR_Data[FED MT],"TRUE",CFR_Data[Division Project Type],$A56,CFR_Data[Funding_Source],"FA")</f>
        <v>0</v>
      </c>
      <c r="F56" s="46">
        <f>SUMIFS(CFR_Data[SFY2028],CFR_Data[OM_MPO],"Statewide",CFR_Data[FED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SUMIFS(CFR_Data[SFY2024],CFR_Data[OM_MPO],"Statewide",CFR_Data[FED MT],"TRUE",CFR_Data[Division Project Type],$A57,CFR_Data[Funding_Source],"FA")</f>
        <v>0</v>
      </c>
      <c r="C57" s="46">
        <f>SUMIFS(CFR_Data[SFY2025],CFR_Data[OM_MPO],"Statewide",CFR_Data[FED MT],"TRUE",CFR_Data[Division Project Type],$A57,CFR_Data[Funding_Source],"FA")</f>
        <v>0</v>
      </c>
      <c r="D57" s="46">
        <f>SUMIFS(CFR_Data[SFY2026],CFR_Data[OM_MPO],"Statewide",CFR_Data[FED MT],"TRUE",CFR_Data[Division Project Type],$A57,CFR_Data[Funding_Source],"FA")</f>
        <v>0</v>
      </c>
      <c r="E57" s="46">
        <f>SUMIFS(CFR_Data[SFY2027],CFR_Data[OM_MPO],"Statewide",CFR_Data[FED MT],"TRUE",CFR_Data[Division Project Type],$A57,CFR_Data[Funding_Source],"FA")</f>
        <v>0</v>
      </c>
      <c r="F57" s="46">
        <f>SUMIFS(CFR_Data[SFY2028],CFR_Data[OM_MPO],"Statewide",CFR_Data[FED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SUMIFS(CFR_Data[SFY2024],CFR_Data[OM_MPO],"Statewide",CFR_Data[FED MT],"TRUE",CFR_Data[Division Project Type],$A58,CFR_Data[Funding_Source],"FA")</f>
        <v>0</v>
      </c>
      <c r="C58" s="46">
        <f>SUMIFS(CFR_Data[SFY2025],CFR_Data[OM_MPO],"Statewide",CFR_Data[FED MT],"TRUE",CFR_Data[Division Project Type],$A58,CFR_Data[Funding_Source],"FA")</f>
        <v>0</v>
      </c>
      <c r="D58" s="46">
        <f>SUMIFS(CFR_Data[SFY2026],CFR_Data[OM_MPO],"Statewide",CFR_Data[FED MT],"TRUE",CFR_Data[Division Project Type],$A58,CFR_Data[Funding_Source],"FA")</f>
        <v>0</v>
      </c>
      <c r="E58" s="46">
        <f>SUMIFS(CFR_Data[SFY2027],CFR_Data[OM_MPO],"Statewide",CFR_Data[FED MT],"TRUE",CFR_Data[Division Project Type],$A58,CFR_Data[Funding_Source],"FA")</f>
        <v>0</v>
      </c>
      <c r="F58" s="46">
        <f>SUMIFS(CFR_Data[SFY2028],CFR_Data[OM_MPO],"Statewide",CFR_Data[FED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SUMIFS(CFR_Data[SFY2024],CFR_Data[OM_MPO],"Statewide",CFR_Data[FED MT],"TRUE",CFR_Data[Division Project Type],$A59,CFR_Data[Funding_Source],"FA")</f>
        <v>0</v>
      </c>
      <c r="C59" s="46">
        <f>SUMIFS(CFR_Data[SFY2025],CFR_Data[OM_MPO],"Statewide",CFR_Data[FED MT],"TRUE",CFR_Data[Division Project Type],$A59,CFR_Data[Funding_Source],"FA")</f>
        <v>0</v>
      </c>
      <c r="D59" s="46">
        <f>SUMIFS(CFR_Data[SFY2026],CFR_Data[OM_MPO],"Statewide",CFR_Data[FED MT],"TRUE",CFR_Data[Division Project Type],$A59,CFR_Data[Funding_Source],"FA")</f>
        <v>0</v>
      </c>
      <c r="E59" s="46">
        <f>SUMIFS(CFR_Data[SFY2027],CFR_Data[OM_MPO],"Statewide",CFR_Data[FED MT],"TRUE",CFR_Data[Division Project Type],$A59,CFR_Data[Funding_Source],"FA")</f>
        <v>0</v>
      </c>
      <c r="F59" s="46">
        <f>SUMIFS(CFR_Data[SFY2028],CFR_Data[OM_MPO],"Statewide",CFR_Data[FED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SUMIFS(CFR_Data[SFY2024],CFR_Data[OM_MPO],"Statewide",CFR_Data[FED MT],"TRUE",CFR_Data[Division Project Type],$A60,CFR_Data[Funding_Source],"FA")</f>
        <v>0</v>
      </c>
      <c r="C60" s="46">
        <f>SUMIFS(CFR_Data[SFY2025],CFR_Data[OM_MPO],"Statewide",CFR_Data[FED MT],"TRUE",CFR_Data[Division Project Type],$A60,CFR_Data[Funding_Source],"FA")</f>
        <v>0</v>
      </c>
      <c r="D60" s="46">
        <f>SUMIFS(CFR_Data[SFY2026],CFR_Data[OM_MPO],"Statewide",CFR_Data[FED MT],"TRUE",CFR_Data[Division Project Type],$A60,CFR_Data[Funding_Source],"FA")</f>
        <v>0</v>
      </c>
      <c r="E60" s="46">
        <f>SUMIFS(CFR_Data[SFY2027],CFR_Data[OM_MPO],"Statewide",CFR_Data[FED MT],"TRUE",CFR_Data[Division Project Type],$A60,CFR_Data[Funding_Source],"FA")</f>
        <v>0</v>
      </c>
      <c r="F60" s="46">
        <f>SUMIFS(CFR_Data[SFY2028],CFR_Data[OM_MPO],"Statewide",CFR_Data[FED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SUMIFS(CFR_Data[SFY2024],CFR_Data[OM_MPO],"Statewide",CFR_Data[FED MT],"TRUE",CFR_Data[Division Project Type],$A61,CFR_Data[Funding_Source],"FA")</f>
        <v>0</v>
      </c>
      <c r="C61" s="46">
        <f>SUMIFS(CFR_Data[SFY2025],CFR_Data[OM_MPO],"Statewide",CFR_Data[FED MT],"TRUE",CFR_Data[Division Project Type],$A61,CFR_Data[Funding_Source],"FA")</f>
        <v>0</v>
      </c>
      <c r="D61" s="46">
        <f>SUMIFS(CFR_Data[SFY2026],CFR_Data[OM_MPO],"Statewide",CFR_Data[FED MT],"TRUE",CFR_Data[Division Project Type],$A61,CFR_Data[Funding_Source],"FA")</f>
        <v>0</v>
      </c>
      <c r="E61" s="46">
        <f>SUMIFS(CFR_Data[SFY2027],CFR_Data[OM_MPO],"Statewide",CFR_Data[FED MT],"TRUE",CFR_Data[Division Project Type],$A61,CFR_Data[Funding_Source],"FA")</f>
        <v>0</v>
      </c>
      <c r="F61" s="46">
        <f>SUMIFS(CFR_Data[SFY2028],CFR_Data[OM_MPO],"Statewide",CFR_Data[FED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SUMIFS(CFR_Data[SFY2024],CFR_Data[OM_MPO],"Statewide",CFR_Data[FED MT],"TRUE",CFR_Data[Division Project Type],$A62,CFR_Data[Funding_Source],"FA")</f>
        <v>0</v>
      </c>
      <c r="C62" s="46">
        <f>SUMIFS(CFR_Data[SFY2025],CFR_Data[OM_MPO],"Statewide",CFR_Data[FED MT],"TRUE",CFR_Data[Division Project Type],$A62,CFR_Data[Funding_Source],"FA")</f>
        <v>0</v>
      </c>
      <c r="D62" s="46">
        <f>SUMIFS(CFR_Data[SFY2026],CFR_Data[OM_MPO],"Statewide",CFR_Data[FED MT],"TRUE",CFR_Data[Division Project Type],$A62,CFR_Data[Funding_Source],"FA")</f>
        <v>0</v>
      </c>
      <c r="E62" s="46">
        <f>SUMIFS(CFR_Data[SFY2027],CFR_Data[OM_MPO],"Statewide",CFR_Data[FED MT],"TRUE",CFR_Data[Division Project Type],$A62,CFR_Data[Funding_Source],"FA")</f>
        <v>0</v>
      </c>
      <c r="F62" s="46">
        <f>SUMIFS(CFR_Data[SFY2028],CFR_Data[OM_MPO],"Statewide",CFR_Data[FED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SUMIFS(CFR_Data[SFY2024],CFR_Data[OM_MPO],"Statewide",CFR_Data[FED MT],"TRUE",CFR_Data[Division Project Type],$A63,CFR_Data[Funding_Source],"FA")</f>
        <v>0</v>
      </c>
      <c r="C63" s="46">
        <f>SUMIFS(CFR_Data[SFY2025],CFR_Data[OM_MPO],"Statewide",CFR_Data[FED MT],"TRUE",CFR_Data[Division Project Type],$A63,CFR_Data[Funding_Source],"FA")</f>
        <v>0</v>
      </c>
      <c r="D63" s="46">
        <f>SUMIFS(CFR_Data[SFY2026],CFR_Data[OM_MPO],"Statewide",CFR_Data[FED MT],"TRUE",CFR_Data[Division Project Type],$A63,CFR_Data[Funding_Source],"FA")</f>
        <v>0</v>
      </c>
      <c r="E63" s="46">
        <f>SUMIFS(CFR_Data[SFY2027],CFR_Data[OM_MPO],"Statewide",CFR_Data[FED MT],"TRUE",CFR_Data[Division Project Type],$A63,CFR_Data[Funding_Source],"FA")</f>
        <v>0</v>
      </c>
      <c r="F63" s="46">
        <f>SUMIFS(CFR_Data[SFY2028],CFR_Data[OM_MPO],"Statewide",CFR_Data[FED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SUMIFS(CFR_Data[SFY2024],CFR_Data[OM_MPO],"Statewide",CFR_Data[FED MT],"TRUE",CFR_Data[Division Project Type],$A64,CFR_Data[Funding_Source],"FA")</f>
        <v>0</v>
      </c>
      <c r="C64" s="46">
        <f>SUMIFS(CFR_Data[SFY2025],CFR_Data[OM_MPO],"Statewide",CFR_Data[FED MT],"TRUE",CFR_Data[Division Project Type],$A64,CFR_Data[Funding_Source],"FA")</f>
        <v>0</v>
      </c>
      <c r="D64" s="46">
        <f>SUMIFS(CFR_Data[SFY2026],CFR_Data[OM_MPO],"Statewide",CFR_Data[FED MT],"TRUE",CFR_Data[Division Project Type],$A64,CFR_Data[Funding_Source],"FA")</f>
        <v>0</v>
      </c>
      <c r="E64" s="46">
        <f>SUMIFS(CFR_Data[SFY2027],CFR_Data[OM_MPO],"Statewide",CFR_Data[FED MT],"TRUE",CFR_Data[Division Project Type],$A64,CFR_Data[Funding_Source],"FA")</f>
        <v>0</v>
      </c>
      <c r="F64" s="46">
        <f>SUMIFS(CFR_Data[SFY2028],CFR_Data[OM_MPO],"Statewide",CFR_Data[FED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SUMIFS(CFR_Data[SFY2024],CFR_Data[OM_MPO],"Statewide",CFR_Data[FED MT],"TRUE",CFR_Data[Division Project Type],$A65,CFR_Data[Funding_Source],"FA")</f>
        <v>0</v>
      </c>
      <c r="C65" s="46">
        <f>SUMIFS(CFR_Data[SFY2025],CFR_Data[OM_MPO],"Statewide",CFR_Data[FED MT],"TRUE",CFR_Data[Division Project Type],$A65,CFR_Data[Funding_Source],"FA")</f>
        <v>0</v>
      </c>
      <c r="D65" s="46">
        <f>SUMIFS(CFR_Data[SFY2026],CFR_Data[OM_MPO],"Statewide",CFR_Data[FED MT],"TRUE",CFR_Data[Division Project Type],$A65,CFR_Data[Funding_Source],"FA")</f>
        <v>0</v>
      </c>
      <c r="E65" s="46">
        <f>SUMIFS(CFR_Data[SFY2027],CFR_Data[OM_MPO],"Statewide",CFR_Data[FED MT],"TRUE",CFR_Data[Division Project Type],$A65,CFR_Data[Funding_Source],"FA")</f>
        <v>0</v>
      </c>
      <c r="F65" s="46">
        <f>SUMIFS(CFR_Data[SFY2028],CFR_Data[OM_MPO],"Statewide",CFR_Data[FED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SUMIFS(CFR_Data[SFY2024],CFR_Data[OM_MPO],"Statewide",CFR_Data[FED MT],"TRUE",CFR_Data[Division Project Type],$A66,CFR_Data[Funding_Source],"FA")</f>
        <v>0</v>
      </c>
      <c r="C66" s="46">
        <f>SUMIFS(CFR_Data[SFY2025],CFR_Data[OM_MPO],"Statewide",CFR_Data[FED MT],"TRUE",CFR_Data[Division Project Type],$A66,CFR_Data[Funding_Source],"FA")</f>
        <v>0</v>
      </c>
      <c r="D66" s="46">
        <f>SUMIFS(CFR_Data[SFY2026],CFR_Data[OM_MPO],"Statewide",CFR_Data[FED MT],"TRUE",CFR_Data[Division Project Type],$A66,CFR_Data[Funding_Source],"FA")</f>
        <v>0</v>
      </c>
      <c r="E66" s="46">
        <f>SUMIFS(CFR_Data[SFY2027],CFR_Data[OM_MPO],"Statewide",CFR_Data[FED MT],"TRUE",CFR_Data[Division Project Type],$A66,CFR_Data[Funding_Source],"FA")</f>
        <v>0</v>
      </c>
      <c r="F66" s="46">
        <f>SUMIFS(CFR_Data[SFY2028],CFR_Data[OM_MPO],"Statewide",CFR_Data[FED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SUMIFS(CFR_Data[SFY2024],CFR_Data[OM_MPO],"Statewide",CFR_Data[FED MT],"TRUE",CFR_Data[Division Project Type],$A67,CFR_Data[Funding_Source],"FA")</f>
        <v>0</v>
      </c>
      <c r="C67" s="46">
        <f>SUMIFS(CFR_Data[SFY2025],CFR_Data[OM_MPO],"Statewide",CFR_Data[FED MT],"TRUE",CFR_Data[Division Project Type],$A67,CFR_Data[Funding_Source],"FA")</f>
        <v>0</v>
      </c>
      <c r="D67" s="46">
        <f>SUMIFS(CFR_Data[SFY2026],CFR_Data[OM_MPO],"Statewide",CFR_Data[FED MT],"TRUE",CFR_Data[Division Project Type],$A67,CFR_Data[Funding_Source],"FA")</f>
        <v>0</v>
      </c>
      <c r="E67" s="46">
        <f>SUMIFS(CFR_Data[SFY2027],CFR_Data[OM_MPO],"Statewide",CFR_Data[FED MT],"TRUE",CFR_Data[Division Project Type],$A67,CFR_Data[Funding_Source],"FA")</f>
        <v>0</v>
      </c>
      <c r="F67" s="46">
        <f>SUMIFS(CFR_Data[SFY2028],CFR_Data[OM_MPO],"Statewide",CFR_Data[FED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SUMIFS(CFR_Data[SFY2024],CFR_Data[OM_MPO],"Statewide",CFR_Data[FED MT],"TRUE",CFR_Data[Division Project Type],$A68,CFR_Data[Funding_Source],"FA")</f>
        <v>0</v>
      </c>
      <c r="C68" s="46">
        <f>SUMIFS(CFR_Data[SFY2025],CFR_Data[OM_MPO],"Statewide",CFR_Data[FED MT],"TRUE",CFR_Data[Division Project Type],$A68,CFR_Data[Funding_Source],"FA")</f>
        <v>0</v>
      </c>
      <c r="D68" s="46">
        <f>SUMIFS(CFR_Data[SFY2026],CFR_Data[OM_MPO],"Statewide",CFR_Data[FED MT],"TRUE",CFR_Data[Division Project Type],$A68,CFR_Data[Funding_Source],"FA")</f>
        <v>0</v>
      </c>
      <c r="E68" s="46">
        <f>SUMIFS(CFR_Data[SFY2027],CFR_Data[OM_MPO],"Statewide",CFR_Data[FED MT],"TRUE",CFR_Data[Division Project Type],$A68,CFR_Data[Funding_Source],"FA")</f>
        <v>0</v>
      </c>
      <c r="F68" s="46">
        <f>SUMIFS(CFR_Data[SFY2028],CFR_Data[OM_MPO],"Statewide",CFR_Data[FED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SUMIFS(CFR_Data[SFY2024],CFR_Data[OM_MPO],"Statewide",CFR_Data[FED MT],"TRUE",CFR_Data[Division Project Type],$A69,CFR_Data[Funding_Source],"FA")</f>
        <v>0</v>
      </c>
      <c r="C69" s="46">
        <f>SUMIFS(CFR_Data[SFY2025],CFR_Data[OM_MPO],"Statewide",CFR_Data[FED MT],"TRUE",CFR_Data[Division Project Type],$A69,CFR_Data[Funding_Source],"FA")</f>
        <v>0</v>
      </c>
      <c r="D69" s="46">
        <f>SUMIFS(CFR_Data[SFY2026],CFR_Data[OM_MPO],"Statewide",CFR_Data[FED MT],"TRUE",CFR_Data[Division Project Type],$A69,CFR_Data[Funding_Source],"FA")</f>
        <v>0</v>
      </c>
      <c r="E69" s="46">
        <f>SUMIFS(CFR_Data[SFY2027],CFR_Data[OM_MPO],"Statewide",CFR_Data[FED MT],"TRUE",CFR_Data[Division Project Type],$A69,CFR_Data[Funding_Source],"FA")</f>
        <v>0</v>
      </c>
      <c r="F69" s="46">
        <f>SUMIFS(CFR_Data[SFY2028],CFR_Data[OM_MPO],"Statewide",CFR_Data[FED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SUMIFS(CFR_Data[SFY2024],CFR_Data[OM_MPO],"Statewide",CFR_Data[FED MT],"TRUE",CFR_Data[Division Project Type],$A70,CFR_Data[Funding_Source],"FA")</f>
        <v>0</v>
      </c>
      <c r="C70" s="46">
        <f>SUMIFS(CFR_Data[SFY2025],CFR_Data[OM_MPO],"Statewide",CFR_Data[FED MT],"TRUE",CFR_Data[Division Project Type],$A70,CFR_Data[Funding_Source],"FA")</f>
        <v>0</v>
      </c>
      <c r="D70" s="46">
        <f>SUMIFS(CFR_Data[SFY2026],CFR_Data[OM_MPO],"Statewide",CFR_Data[FED MT],"TRUE",CFR_Data[Division Project Type],$A70,CFR_Data[Funding_Source],"FA")</f>
        <v>0</v>
      </c>
      <c r="E70" s="46">
        <f>SUMIFS(CFR_Data[SFY2027],CFR_Data[OM_MPO],"Statewide",CFR_Data[FED MT],"TRUE",CFR_Data[Division Project Type],$A70,CFR_Data[Funding_Source],"FA")</f>
        <v>0</v>
      </c>
      <c r="F70" s="46">
        <f>SUMIFS(CFR_Data[SFY2028],CFR_Data[OM_MPO],"Statewide",CFR_Data[FED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SUMIFS(CFR_Data[SFY2024],CFR_Data[OM_MPO],"Statewide",CFR_Data[FED MT],"TRUE",CFR_Data[Division Project Type],$A71,CFR_Data[Funding_Source],"FA")</f>
        <v>0</v>
      </c>
      <c r="C71" s="46">
        <f>SUMIFS(CFR_Data[SFY2025],CFR_Data[OM_MPO],"Statewide",CFR_Data[FED MT],"TRUE",CFR_Data[Division Project Type],$A71,CFR_Data[Funding_Source],"FA")</f>
        <v>0</v>
      </c>
      <c r="D71" s="46">
        <f>SUMIFS(CFR_Data[SFY2026],CFR_Data[OM_MPO],"Statewide",CFR_Data[FED MT],"TRUE",CFR_Data[Division Project Type],$A71,CFR_Data[Funding_Source],"FA")</f>
        <v>0</v>
      </c>
      <c r="E71" s="46">
        <f>SUMIFS(CFR_Data[SFY2027],CFR_Data[OM_MPO],"Statewide",CFR_Data[FED MT],"TRUE",CFR_Data[Division Project Type],$A71,CFR_Data[Funding_Source],"FA")</f>
        <v>0</v>
      </c>
      <c r="F71" s="46">
        <f>SUMIFS(CFR_Data[SFY2028],CFR_Data[OM_MPO],"Statewide",CFR_Data[FED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SUMIFS(CFR_Data[SFY2024],CFR_Data[OM_MPO],"Statewide",CFR_Data[FED MT],"TRUE",CFR_Data[Division Project Type],$A72,CFR_Data[Funding_Source],"FA")</f>
        <v>0</v>
      </c>
      <c r="C72" s="46">
        <f>SUMIFS(CFR_Data[SFY2025],CFR_Data[OM_MPO],"Statewide",CFR_Data[FED MT],"TRUE",CFR_Data[Division Project Type],$A72,CFR_Data[Funding_Source],"FA")</f>
        <v>0</v>
      </c>
      <c r="D72" s="46">
        <f>SUMIFS(CFR_Data[SFY2026],CFR_Data[OM_MPO],"Statewide",CFR_Data[FED MT],"TRUE",CFR_Data[Division Project Type],$A72,CFR_Data[Funding_Source],"FA")</f>
        <v>0</v>
      </c>
      <c r="E72" s="46">
        <f>SUMIFS(CFR_Data[SFY2027],CFR_Data[OM_MPO],"Statewide",CFR_Data[FED MT],"TRUE",CFR_Data[Division Project Type],$A72,CFR_Data[Funding_Source],"FA")</f>
        <v>0</v>
      </c>
      <c r="F72" s="46">
        <f>SUMIFS(CFR_Data[SFY2028],CFR_Data[OM_MPO],"Statewide",CFR_Data[FED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SUMIFS(CFR_Data[SFY2024],CFR_Data[OM_MPO],"Statewide",CFR_Data[FED MT],"TRUE",CFR_Data[Division Project Type],$A73,CFR_Data[Funding_Source],"FA")</f>
        <v>0</v>
      </c>
      <c r="C73" s="46">
        <f>SUMIFS(CFR_Data[SFY2025],CFR_Data[OM_MPO],"Statewide",CFR_Data[FED MT],"TRUE",CFR_Data[Division Project Type],$A73,CFR_Data[Funding_Source],"FA")</f>
        <v>0</v>
      </c>
      <c r="D73" s="46">
        <f>SUMIFS(CFR_Data[SFY2026],CFR_Data[OM_MPO],"Statewide",CFR_Data[FED MT],"TRUE",CFR_Data[Division Project Type],$A73,CFR_Data[Funding_Source],"FA")</f>
        <v>0</v>
      </c>
      <c r="E73" s="46">
        <f>SUMIFS(CFR_Data[SFY2027],CFR_Data[OM_MPO],"Statewide",CFR_Data[FED MT],"TRUE",CFR_Data[Division Project Type],$A73,CFR_Data[Funding_Source],"FA")</f>
        <v>0</v>
      </c>
      <c r="F73" s="46">
        <f>SUMIFS(CFR_Data[SFY2028],CFR_Data[OM_MPO],"Statewide",CFR_Data[FED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SUMIFS(CFR_Data[SFY2024],CFR_Data[OM_MPO],"Statewide",CFR_Data[FED MT],"TRUE",CFR_Data[Division Project Type],$A74,CFR_Data[Funding_Source],"FA")</f>
        <v>0</v>
      </c>
      <c r="C74" s="46">
        <f>SUMIFS(CFR_Data[SFY2025],CFR_Data[OM_MPO],"Statewide",CFR_Data[FED MT],"TRUE",CFR_Data[Division Project Type],$A74,CFR_Data[Funding_Source],"FA")</f>
        <v>0</v>
      </c>
      <c r="D74" s="46">
        <f>SUMIFS(CFR_Data[SFY2026],CFR_Data[OM_MPO],"Statewide",CFR_Data[FED MT],"TRUE",CFR_Data[Division Project Type],$A74,CFR_Data[Funding_Source],"FA")</f>
        <v>0</v>
      </c>
      <c r="E74" s="46">
        <f>SUMIFS(CFR_Data[SFY2027],CFR_Data[OM_MPO],"Statewide",CFR_Data[FED MT],"TRUE",CFR_Data[Division Project Type],$A74,CFR_Data[Funding_Source],"FA")</f>
        <v>0</v>
      </c>
      <c r="F74" s="46">
        <f>SUMIFS(CFR_Data[SFY2028],CFR_Data[OM_MPO],"Statewide",CFR_Data[FED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SUMIFS(CFR_Data[SFY2024],CFR_Data[OM_MPO],"Statewide",CFR_Data[FED MT],"TRUE",CFR_Data[Division Project Type],$A75,CFR_Data[Funding_Source],"FA")</f>
        <v>0</v>
      </c>
      <c r="C75" s="46">
        <f>SUMIFS(CFR_Data[SFY2025],CFR_Data[OM_MPO],"Statewide",CFR_Data[FED MT],"TRUE",CFR_Data[Division Project Type],$A75,CFR_Data[Funding_Source],"FA")</f>
        <v>0</v>
      </c>
      <c r="D75" s="46">
        <f>SUMIFS(CFR_Data[SFY2026],CFR_Data[OM_MPO],"Statewide",CFR_Data[FED MT],"TRUE",CFR_Data[Division Project Type],$A75,CFR_Data[Funding_Source],"FA")</f>
        <v>0</v>
      </c>
      <c r="E75" s="46">
        <f>SUMIFS(CFR_Data[SFY2027],CFR_Data[OM_MPO],"Statewide",CFR_Data[FED MT],"TRUE",CFR_Data[Division Project Type],$A75,CFR_Data[Funding_Source],"FA")</f>
        <v>0</v>
      </c>
      <c r="F75" s="46">
        <f>SUMIFS(CFR_Data[SFY2028],CFR_Data[OM_MPO],"Statewide",CFR_Data[FED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SUMIFS(CFR_Data[SFY2024],CFR_Data[OM_MPO],"Statewide",CFR_Data[FED MT],"TRUE",CFR_Data[Division Project Type],$A76,CFR_Data[Funding_Source],"FA")</f>
        <v>0</v>
      </c>
      <c r="C76" s="46">
        <f>SUMIFS(CFR_Data[SFY2025],CFR_Data[OM_MPO],"Statewide",CFR_Data[FED MT],"TRUE",CFR_Data[Division Project Type],$A76,CFR_Data[Funding_Source],"FA")</f>
        <v>0</v>
      </c>
      <c r="D76" s="46">
        <f>SUMIFS(CFR_Data[SFY2026],CFR_Data[OM_MPO],"Statewide",CFR_Data[FED MT],"TRUE",CFR_Data[Division Project Type],$A76,CFR_Data[Funding_Source],"FA")</f>
        <v>0</v>
      </c>
      <c r="E76" s="46">
        <f>SUMIFS(CFR_Data[SFY2027],CFR_Data[OM_MPO],"Statewide",CFR_Data[FED MT],"TRUE",CFR_Data[Division Project Type],$A76,CFR_Data[Funding_Source],"FA")</f>
        <v>0</v>
      </c>
      <c r="F76" s="46">
        <f>SUMIFS(CFR_Data[SFY2028],CFR_Data[OM_MPO],"Statewide",CFR_Data[FED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SUMIFS(CFR_Data[SFY2024],CFR_Data[OM_MPO],"Statewide",CFR_Data[FED MT],"TRUE",CFR_Data[Division Project Type],$A77,CFR_Data[Funding_Source],"FA")</f>
        <v>0</v>
      </c>
      <c r="C77" s="46">
        <f>SUMIFS(CFR_Data[SFY2025],CFR_Data[OM_MPO],"Statewide",CFR_Data[FED MT],"TRUE",CFR_Data[Division Project Type],$A77,CFR_Data[Funding_Source],"FA")</f>
        <v>0</v>
      </c>
      <c r="D77" s="46">
        <f>SUMIFS(CFR_Data[SFY2026],CFR_Data[OM_MPO],"Statewide",CFR_Data[FED MT],"TRUE",CFR_Data[Division Project Type],$A77,CFR_Data[Funding_Source],"FA")</f>
        <v>0</v>
      </c>
      <c r="E77" s="46">
        <f>SUMIFS(CFR_Data[SFY2027],CFR_Data[OM_MPO],"Statewide",CFR_Data[FED MT],"TRUE",CFR_Data[Division Project Type],$A77,CFR_Data[Funding_Source],"FA")</f>
        <v>0</v>
      </c>
      <c r="F77" s="46">
        <f>SUMIFS(CFR_Data[SFY2028],CFR_Data[OM_MPO],"Statewide",CFR_Data[FED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SUMIFS(CFR_Data[SFY2024],CFR_Data[OM_MPO],"Statewide",CFR_Data[FED MT],"TRUE",CFR_Data[Division Project Type],$A78,CFR_Data[Funding_Source],"FA")</f>
        <v>0</v>
      </c>
      <c r="C78" s="46">
        <f>SUMIFS(CFR_Data[SFY2025],CFR_Data[OM_MPO],"Statewide",CFR_Data[FED MT],"TRUE",CFR_Data[Division Project Type],$A78,CFR_Data[Funding_Source],"FA")</f>
        <v>0</v>
      </c>
      <c r="D78" s="46">
        <f>SUMIFS(CFR_Data[SFY2026],CFR_Data[OM_MPO],"Statewide",CFR_Data[FED MT],"TRUE",CFR_Data[Division Project Type],$A78,CFR_Data[Funding_Source],"FA")</f>
        <v>0</v>
      </c>
      <c r="E78" s="46">
        <f>SUMIFS(CFR_Data[SFY2027],CFR_Data[OM_MPO],"Statewide",CFR_Data[FED MT],"TRUE",CFR_Data[Division Project Type],$A78,CFR_Data[Funding_Source],"FA")</f>
        <v>0</v>
      </c>
      <c r="F78" s="46">
        <f>SUMIFS(CFR_Data[SFY2028],CFR_Data[OM_MPO],"Statewide",CFR_Data[FED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SUMIFS(CFR_Data[SFY2024],CFR_Data[OM_MPO],"Statewide",CFR_Data[FED MT],"TRUE",CFR_Data[Division Project Type],$A79,CFR_Data[Funding_Source],"FA")</f>
        <v>0</v>
      </c>
      <c r="C79" s="46">
        <f>SUMIFS(CFR_Data[SFY2025],CFR_Data[OM_MPO],"Statewide",CFR_Data[FED MT],"TRUE",CFR_Data[Division Project Type],$A79,CFR_Data[Funding_Source],"FA")</f>
        <v>0</v>
      </c>
      <c r="D79" s="46">
        <f>SUMIFS(CFR_Data[SFY2026],CFR_Data[OM_MPO],"Statewide",CFR_Data[FED MT],"TRUE",CFR_Data[Division Project Type],$A79,CFR_Data[Funding_Source],"FA")</f>
        <v>0</v>
      </c>
      <c r="E79" s="46">
        <f>SUMIFS(CFR_Data[SFY2027],CFR_Data[OM_MPO],"Statewide",CFR_Data[FED MT],"TRUE",CFR_Data[Division Project Type],$A79,CFR_Data[Funding_Source],"FA")</f>
        <v>0</v>
      </c>
      <c r="F79" s="46">
        <f>SUMIFS(CFR_Data[SFY2028],CFR_Data[OM_MPO],"Statewide",CFR_Data[FED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SUMIFS(CFR_Data[SFY2024],CFR_Data[OM_MPO],"Statewide",CFR_Data[FED MT],"TRUE",CFR_Data[Division Project Type],$A80,CFR_Data[Funding_Source],"FA")</f>
        <v>0</v>
      </c>
      <c r="C80" s="46">
        <f>SUMIFS(CFR_Data[SFY2025],CFR_Data[OM_MPO],"Statewide",CFR_Data[FED MT],"TRUE",CFR_Data[Division Project Type],$A80,CFR_Data[Funding_Source],"FA")</f>
        <v>0</v>
      </c>
      <c r="D80" s="46">
        <f>SUMIFS(CFR_Data[SFY2026],CFR_Data[OM_MPO],"Statewide",CFR_Data[FED MT],"TRUE",CFR_Data[Division Project Type],$A80,CFR_Data[Funding_Source],"FA")</f>
        <v>0</v>
      </c>
      <c r="E80" s="46">
        <f>SUMIFS(CFR_Data[SFY2027],CFR_Data[OM_MPO],"Statewide",CFR_Data[FED MT],"TRUE",CFR_Data[Division Project Type],$A80,CFR_Data[Funding_Source],"FA")</f>
        <v>0</v>
      </c>
      <c r="F80" s="46">
        <f>SUMIFS(CFR_Data[SFY2028],CFR_Data[OM_MPO],"Statewide",CFR_Data[FED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SUMIFS(CFR_Data[SFY2024],CFR_Data[OM_MPO],"Statewide",CFR_Data[FED MT],"TRUE",CFR_Data[Division Project Type],$A81,CFR_Data[Funding_Source],"FA")</f>
        <v>0</v>
      </c>
      <c r="C81" s="46">
        <f>SUMIFS(CFR_Data[SFY2025],CFR_Data[OM_MPO],"Statewide",CFR_Data[FED MT],"TRUE",CFR_Data[Division Project Type],$A81,CFR_Data[Funding_Source],"FA")</f>
        <v>0</v>
      </c>
      <c r="D81" s="46">
        <f>SUMIFS(CFR_Data[SFY2026],CFR_Data[OM_MPO],"Statewide",CFR_Data[FED MT],"TRUE",CFR_Data[Division Project Type],$A81,CFR_Data[Funding_Source],"FA")</f>
        <v>0</v>
      </c>
      <c r="E81" s="46">
        <f>SUMIFS(CFR_Data[SFY2027],CFR_Data[OM_MPO],"Statewide",CFR_Data[FED MT],"TRUE",CFR_Data[Division Project Type],$A81,CFR_Data[Funding_Source],"FA")</f>
        <v>0</v>
      </c>
      <c r="F81" s="46">
        <f>SUMIFS(CFR_Data[SFY2028],CFR_Data[OM_MPO],"Statewide",CFR_Data[FED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SUMIFS(CFR_Data[SFY2024],CFR_Data[OM_MPO],"Statewide",CFR_Data[FED MT],"TRUE",CFR_Data[Division Project Type],$A82,CFR_Data[Funding_Source],"FA")</f>
        <v>0</v>
      </c>
      <c r="C82" s="46">
        <f>SUMIFS(CFR_Data[SFY2025],CFR_Data[OM_MPO],"Statewide",CFR_Data[FED MT],"TRUE",CFR_Data[Division Project Type],$A82,CFR_Data[Funding_Source],"FA")</f>
        <v>0</v>
      </c>
      <c r="D82" s="46">
        <f>SUMIFS(CFR_Data[SFY2026],CFR_Data[OM_MPO],"Statewide",CFR_Data[FED MT],"TRUE",CFR_Data[Division Project Type],$A82,CFR_Data[Funding_Source],"FA")</f>
        <v>0</v>
      </c>
      <c r="E82" s="46">
        <f>SUMIFS(CFR_Data[SFY2027],CFR_Data[OM_MPO],"Statewide",CFR_Data[FED MT],"TRUE",CFR_Data[Division Project Type],$A82,CFR_Data[Funding_Source],"FA")</f>
        <v>0</v>
      </c>
      <c r="F82" s="46">
        <f>SUMIFS(CFR_Data[SFY2028],CFR_Data[OM_MPO],"Statewide",CFR_Data[FED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SUMIFS(CFR_Data[SFY2024],CFR_Data[OM_MPO],"Statewide",CFR_Data[FED MT],"TRUE",CFR_Data[Division Project Type],$A83,CFR_Data[Funding_Source],"FA")</f>
        <v>0</v>
      </c>
      <c r="C83" s="46">
        <f>SUMIFS(CFR_Data[SFY2025],CFR_Data[OM_MPO],"Statewide",CFR_Data[FED MT],"TRUE",CFR_Data[Division Project Type],$A83,CFR_Data[Funding_Source],"FA")</f>
        <v>0</v>
      </c>
      <c r="D83" s="46">
        <f>SUMIFS(CFR_Data[SFY2026],CFR_Data[OM_MPO],"Statewide",CFR_Data[FED MT],"TRUE",CFR_Data[Division Project Type],$A83,CFR_Data[Funding_Source],"FA")</f>
        <v>0</v>
      </c>
      <c r="E83" s="46">
        <f>SUMIFS(CFR_Data[SFY2027],CFR_Data[OM_MPO],"Statewide",CFR_Data[FED MT],"TRUE",CFR_Data[Division Project Type],$A83,CFR_Data[Funding_Source],"FA")</f>
        <v>0</v>
      </c>
      <c r="F83" s="46">
        <f>SUMIFS(CFR_Data[SFY2028],CFR_Data[OM_MPO],"Statewide",CFR_Data[FED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SUMIFS(CFR_Data[SFY2024],CFR_Data[OM_MPO],"Statewide",CFR_Data[FED MT],"TRUE",CFR_Data[Division Project Type],$A84,CFR_Data[Funding_Source],"FA")</f>
        <v>0</v>
      </c>
      <c r="C84" s="46">
        <f>SUMIFS(CFR_Data[SFY2025],CFR_Data[OM_MPO],"Statewide",CFR_Data[FED MT],"TRUE",CFR_Data[Division Project Type],$A84,CFR_Data[Funding_Source],"FA")</f>
        <v>0</v>
      </c>
      <c r="D84" s="46">
        <f>SUMIFS(CFR_Data[SFY2026],CFR_Data[OM_MPO],"Statewide",CFR_Data[FED MT],"TRUE",CFR_Data[Division Project Type],$A84,CFR_Data[Funding_Source],"FA")</f>
        <v>0</v>
      </c>
      <c r="E84" s="46">
        <f>SUMIFS(CFR_Data[SFY2027],CFR_Data[OM_MPO],"Statewide",CFR_Data[FED MT],"TRUE",CFR_Data[Division Project Type],$A84,CFR_Data[Funding_Source],"FA")</f>
        <v>0</v>
      </c>
      <c r="F84" s="46">
        <f>SUMIFS(CFR_Data[SFY2028],CFR_Data[OM_MPO],"Statewide",CFR_Data[FED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SUMIFS(CFR_Data[SFY2024],CFR_Data[OM_MPO],"Statewide",CFR_Data[FED MT],"TRUE",CFR_Data[Division Project Type],$A85,CFR_Data[Funding_Source],"FA")</f>
        <v>0</v>
      </c>
      <c r="C85" s="46">
        <f>SUMIFS(CFR_Data[SFY2025],CFR_Data[OM_MPO],"Statewide",CFR_Data[FED MT],"TRUE",CFR_Data[Division Project Type],$A85,CFR_Data[Funding_Source],"FA")</f>
        <v>0</v>
      </c>
      <c r="D85" s="46">
        <f>SUMIFS(CFR_Data[SFY2026],CFR_Data[OM_MPO],"Statewide",CFR_Data[FED MT],"TRUE",CFR_Data[Division Project Type],$A85,CFR_Data[Funding_Source],"FA")</f>
        <v>0</v>
      </c>
      <c r="E85" s="46">
        <f>SUMIFS(CFR_Data[SFY2027],CFR_Data[OM_MPO],"Statewide",CFR_Data[FED MT],"TRUE",CFR_Data[Division Project Type],$A85,CFR_Data[Funding_Source],"FA")</f>
        <v>0</v>
      </c>
      <c r="F85" s="46">
        <f>SUMIFS(CFR_Data[SFY2028],CFR_Data[OM_MPO],"Statewide",CFR_Data[FED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SUMIFS(CFR_Data[SFY2024],CFR_Data[OM_MPO],"Statewide",CFR_Data[FED MT],"TRUE",CFR_Data[Division Project Type],$A86,CFR_Data[Funding_Source],"FA")</f>
        <v>0</v>
      </c>
      <c r="C86" s="46">
        <f>SUMIFS(CFR_Data[SFY2025],CFR_Data[OM_MPO],"Statewide",CFR_Data[FED MT],"TRUE",CFR_Data[Division Project Type],$A86,CFR_Data[Funding_Source],"FA")</f>
        <v>0</v>
      </c>
      <c r="D86" s="46">
        <f>SUMIFS(CFR_Data[SFY2026],CFR_Data[OM_MPO],"Statewide",CFR_Data[FED MT],"TRUE",CFR_Data[Division Project Type],$A86,CFR_Data[Funding_Source],"FA")</f>
        <v>0</v>
      </c>
      <c r="E86" s="46">
        <f>SUMIFS(CFR_Data[SFY2027],CFR_Data[OM_MPO],"Statewide",CFR_Data[FED MT],"TRUE",CFR_Data[Division Project Type],$A86,CFR_Data[Funding_Source],"FA")</f>
        <v>0</v>
      </c>
      <c r="F86" s="46">
        <f>SUMIFS(CFR_Data[SFY2028],CFR_Data[OM_MPO],"Statewide",CFR_Data[FED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SUMIFS(CFR_Data[SFY2024],CFR_Data[OM_MPO],"Statewide",CFR_Data[FED MT],"TRUE",CFR_Data[Division Project Type],$A87,CFR_Data[Funding_Source],"FA")</f>
        <v>0</v>
      </c>
      <c r="C87" s="46">
        <f>SUMIFS(CFR_Data[SFY2025],CFR_Data[OM_MPO],"Statewide",CFR_Data[FED MT],"TRUE",CFR_Data[Division Project Type],$A87,CFR_Data[Funding_Source],"FA")</f>
        <v>0</v>
      </c>
      <c r="D87" s="46">
        <f>SUMIFS(CFR_Data[SFY2026],CFR_Data[OM_MPO],"Statewide",CFR_Data[FED MT],"TRUE",CFR_Data[Division Project Type],$A87,CFR_Data[Funding_Source],"FA")</f>
        <v>0</v>
      </c>
      <c r="E87" s="46">
        <f>SUMIFS(CFR_Data[SFY2027],CFR_Data[OM_MPO],"Statewide",CFR_Data[FED MT],"TRUE",CFR_Data[Division Project Type],$A87,CFR_Data[Funding_Source],"FA")</f>
        <v>0</v>
      </c>
      <c r="F87" s="46">
        <f>SUMIFS(CFR_Data[SFY2028],CFR_Data[OM_MPO],"Statewide",CFR_Data[FED MT],"TRUE",CFR_Data[Division Project Type],$A87,CFR_Data[Funding_Source],"FA")</f>
        <v>0</v>
      </c>
    </row>
    <row r="88" spans="1:6" ht="12.75" hidden="1" customHeight="1" x14ac:dyDescent="0.2">
      <c r="B88" s="48"/>
      <c r="C88" s="48"/>
      <c r="D88" s="48"/>
      <c r="E88" s="48"/>
      <c r="F88" s="48"/>
    </row>
    <row r="89" spans="1:6" ht="12.75" hidden="1" customHeight="1" x14ac:dyDescent="0.2">
      <c r="B89" s="48"/>
      <c r="C89" s="48"/>
      <c r="D89" s="48"/>
      <c r="E89" s="48"/>
      <c r="F89" s="48"/>
    </row>
    <row r="90" spans="1:6" ht="12.75" customHeight="1" x14ac:dyDescent="0.2">
      <c r="A90" s="37" t="s">
        <v>640</v>
      </c>
      <c r="B90" s="49"/>
      <c r="C90" s="49"/>
      <c r="D90" s="49"/>
      <c r="E90" s="49"/>
      <c r="F90" s="49"/>
    </row>
    <row r="91" spans="1:6" ht="12.75" hidden="1" customHeight="1" x14ac:dyDescent="0.2">
      <c r="A91" s="42" t="s">
        <v>311</v>
      </c>
      <c r="B91" s="46">
        <f>SUMIFS(CFR_Data[SFY2024],CFR_Data[OM_MPO],"Statewide",CFR_Data[FED MT],"TRUE",CFR_Data[Division Project Type],$A91,CFR_Data[Funding_Source],"FA")</f>
        <v>0</v>
      </c>
      <c r="C91" s="46">
        <f>SUMIFS(CFR_Data[SFY2025],CFR_Data[OM_MPO],"Statewide",CFR_Data[FED MT],"TRUE",CFR_Data[Division Project Type],$A91,CFR_Data[Funding_Source],"FA")</f>
        <v>0</v>
      </c>
      <c r="D91" s="46">
        <f>SUMIFS(CFR_Data[SFY2026],CFR_Data[OM_MPO],"Statewide",CFR_Data[FED MT],"TRUE",CFR_Data[Division Project Type],$A91,CFR_Data[Funding_Source],"FA")</f>
        <v>0</v>
      </c>
      <c r="E91" s="46">
        <f>SUMIFS(CFR_Data[SFY2027],CFR_Data[OM_MPO],"Statewide",CFR_Data[FED MT],"TRUE",CFR_Data[Division Project Type],$A91,CFR_Data[Funding_Source],"FA")</f>
        <v>0</v>
      </c>
      <c r="F91" s="46">
        <f>SUMIFS(CFR_Data[SFY2028],CFR_Data[OM_MPO],"Statewide",CFR_Data[FED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SUMIFS(CFR_Data[SFY2024],CFR_Data[OM_MPO],"Statewide",CFR_Data[FED MT],"TRUE",CFR_Data[Division Project Type],$A92,CFR_Data[Funding_Source],"FA")</f>
        <v>0</v>
      </c>
      <c r="C92" s="46">
        <f>SUMIFS(CFR_Data[SFY2025],CFR_Data[OM_MPO],"Statewide",CFR_Data[FED MT],"TRUE",CFR_Data[Division Project Type],$A92,CFR_Data[Funding_Source],"FA")</f>
        <v>0</v>
      </c>
      <c r="D92" s="46">
        <f>SUMIFS(CFR_Data[SFY2026],CFR_Data[OM_MPO],"Statewide",CFR_Data[FED MT],"TRUE",CFR_Data[Division Project Type],$A92,CFR_Data[Funding_Source],"FA")</f>
        <v>0</v>
      </c>
      <c r="E92" s="46">
        <f>SUMIFS(CFR_Data[SFY2027],CFR_Data[OM_MPO],"Statewide",CFR_Data[FED MT],"TRUE",CFR_Data[Division Project Type],$A92,CFR_Data[Funding_Source],"FA")</f>
        <v>0</v>
      </c>
      <c r="F92" s="46">
        <f>SUMIFS(CFR_Data[SFY2028],CFR_Data[OM_MPO],"Statewide",CFR_Data[FED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SUMIFS(CFR_Data[SFY2024],CFR_Data[OM_MPO],"Statewide",CFR_Data[FED MT],"TRUE",CFR_Data[Division Project Type],$A93,CFR_Data[Funding_Source],"FA")</f>
        <v>0</v>
      </c>
      <c r="C93" s="46">
        <f>SUMIFS(CFR_Data[SFY2025],CFR_Data[OM_MPO],"Statewide",CFR_Data[FED MT],"TRUE",CFR_Data[Division Project Type],$A93,CFR_Data[Funding_Source],"FA")</f>
        <v>0</v>
      </c>
      <c r="D93" s="46">
        <f>SUMIFS(CFR_Data[SFY2026],CFR_Data[OM_MPO],"Statewide",CFR_Data[FED MT],"TRUE",CFR_Data[Division Project Type],$A93,CFR_Data[Funding_Source],"FA")</f>
        <v>0</v>
      </c>
      <c r="E93" s="46">
        <f>SUMIFS(CFR_Data[SFY2027],CFR_Data[OM_MPO],"Statewide",CFR_Data[FED MT],"TRUE",CFR_Data[Division Project Type],$A93,CFR_Data[Funding_Source],"FA")</f>
        <v>0</v>
      </c>
      <c r="F93" s="46">
        <f>SUMIFS(CFR_Data[SFY2028],CFR_Data[OM_MPO],"Statewide",CFR_Data[FED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SUMIFS(CFR_Data[SFY2024],CFR_Data[OM_MPO],"Statewide",CFR_Data[FED MT],"TRUE",CFR_Data[Division Project Type],$A94,CFR_Data[Funding_Source],"FA")</f>
        <v>0</v>
      </c>
      <c r="C94" s="46">
        <f>SUMIFS(CFR_Data[SFY2025],CFR_Data[OM_MPO],"Statewide",CFR_Data[FED MT],"TRUE",CFR_Data[Division Project Type],$A94,CFR_Data[Funding_Source],"FA")</f>
        <v>0</v>
      </c>
      <c r="D94" s="46">
        <f>SUMIFS(CFR_Data[SFY2026],CFR_Data[OM_MPO],"Statewide",CFR_Data[FED MT],"TRUE",CFR_Data[Division Project Type],$A94,CFR_Data[Funding_Source],"FA")</f>
        <v>0</v>
      </c>
      <c r="E94" s="46">
        <f>SUMIFS(CFR_Data[SFY2027],CFR_Data[OM_MPO],"Statewide",CFR_Data[FED MT],"TRUE",CFR_Data[Division Project Type],$A94,CFR_Data[Funding_Source],"FA")</f>
        <v>0</v>
      </c>
      <c r="F94" s="46">
        <f>SUMIFS(CFR_Data[SFY2028],CFR_Data[OM_MPO],"Statewide",CFR_Data[FED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SUMIFS(CFR_Data[SFY2024],CFR_Data[OM_MPO],"Statewide",CFR_Data[FED MT],"TRUE",CFR_Data[Division Project Type],$A95,CFR_Data[Funding_Source],"FA")</f>
        <v>0</v>
      </c>
      <c r="C95" s="46">
        <f>SUMIFS(CFR_Data[SFY2025],CFR_Data[OM_MPO],"Statewide",CFR_Data[FED MT],"TRUE",CFR_Data[Division Project Type],$A95,CFR_Data[Funding_Source],"FA")</f>
        <v>0</v>
      </c>
      <c r="D95" s="46">
        <f>SUMIFS(CFR_Data[SFY2026],CFR_Data[OM_MPO],"Statewide",CFR_Data[FED MT],"TRUE",CFR_Data[Division Project Type],$A95,CFR_Data[Funding_Source],"FA")</f>
        <v>0</v>
      </c>
      <c r="E95" s="46">
        <f>SUMIFS(CFR_Data[SFY2027],CFR_Data[OM_MPO],"Statewide",CFR_Data[FED MT],"TRUE",CFR_Data[Division Project Type],$A95,CFR_Data[Funding_Source],"FA")</f>
        <v>0</v>
      </c>
      <c r="F95" s="46">
        <f>SUMIFS(CFR_Data[SFY2028],CFR_Data[OM_MPO],"Statewide",CFR_Data[FED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SUMIFS(CFR_Data[SFY2024],CFR_Data[OM_MPO],"Statewide",CFR_Data[FED MT],"TRUE",CFR_Data[Division Project Type],$A96,CFR_Data[Funding_Source],"FA")</f>
        <v>0</v>
      </c>
      <c r="C96" s="46">
        <f>SUMIFS(CFR_Data[SFY2025],CFR_Data[OM_MPO],"Statewide",CFR_Data[FED MT],"TRUE",CFR_Data[Division Project Type],$A96,CFR_Data[Funding_Source],"FA")</f>
        <v>0</v>
      </c>
      <c r="D96" s="46">
        <f>SUMIFS(CFR_Data[SFY2026],CFR_Data[OM_MPO],"Statewide",CFR_Data[FED MT],"TRUE",CFR_Data[Division Project Type],$A96,CFR_Data[Funding_Source],"FA")</f>
        <v>0</v>
      </c>
      <c r="E96" s="46">
        <f>SUMIFS(CFR_Data[SFY2027],CFR_Data[OM_MPO],"Statewide",CFR_Data[FED MT],"TRUE",CFR_Data[Division Project Type],$A96,CFR_Data[Funding_Source],"FA")</f>
        <v>0</v>
      </c>
      <c r="F96" s="46">
        <f>SUMIFS(CFR_Data[SFY2028],CFR_Data[OM_MPO],"Statewide",CFR_Data[FED MT],"TRUE",CFR_Data[Division Project Type],$A96,CFR_Data[Funding_Source],"FA")</f>
        <v>0</v>
      </c>
    </row>
    <row r="97" spans="1:66" ht="12.75" hidden="1" customHeight="1" x14ac:dyDescent="0.2">
      <c r="B97" s="48"/>
      <c r="C97" s="48"/>
      <c r="D97" s="48"/>
      <c r="E97" s="48"/>
      <c r="F97" s="48"/>
    </row>
    <row r="98" spans="1:66" ht="12.75" customHeight="1" x14ac:dyDescent="0.2">
      <c r="A98" s="37" t="s">
        <v>641</v>
      </c>
      <c r="B98" s="49"/>
      <c r="C98" s="49"/>
      <c r="D98" s="49"/>
      <c r="E98" s="49"/>
      <c r="F98" s="49"/>
    </row>
    <row r="99" spans="1:66" ht="12.75" customHeight="1" x14ac:dyDescent="0.2">
      <c r="A99" s="42" t="s">
        <v>313</v>
      </c>
      <c r="B99" s="46">
        <f>SUMIFS(CFR_Data[SFY2024],CFR_Data[OM_MPO],"Statewide",CFR_Data[FED MT],"TRUE",CFR_Data[Division Project Type],$A99,CFR_Data[Funding_Source],"FA")</f>
        <v>0</v>
      </c>
      <c r="C99" s="46">
        <f>SUMIFS(CFR_Data[SFY2025],CFR_Data[OM_MPO],"Statewide",CFR_Data[FED MT],"TRUE",CFR_Data[Division Project Type],$A99,CFR_Data[Funding_Source],"FA")</f>
        <v>0</v>
      </c>
      <c r="D99" s="46">
        <f>SUMIFS(CFR_Data[SFY2026],CFR_Data[OM_MPO],"Statewide",CFR_Data[FED MT],"TRUE",CFR_Data[Division Project Type],$A99,CFR_Data[Funding_Source],"FA")</f>
        <v>0</v>
      </c>
      <c r="E99" s="46">
        <f>SUMIFS(CFR_Data[SFY2027],CFR_Data[OM_MPO],"Statewide",CFR_Data[FED MT],"TRUE",CFR_Data[Division Project Type],$A99,CFR_Data[Funding_Source],"FA")</f>
        <v>0</v>
      </c>
      <c r="F99" s="46">
        <f>SUMIFS(CFR_Data[SFY2028],CFR_Data[OM_MPO],"Statewide",CFR_Data[FED MT],"TRUE",CFR_Data[Division Project Type],$A99,CFR_Data[Funding_Source],"FA")</f>
        <v>0</v>
      </c>
    </row>
    <row r="100" spans="1:66" ht="12.75" customHeight="1" x14ac:dyDescent="0.2">
      <c r="A100" s="42" t="s">
        <v>209</v>
      </c>
      <c r="B100" s="46">
        <f>SUMIFS(CFR_Data[SFY2024],CFR_Data[OM_MPO],"Statewide",CFR_Data[FED MT],"TRUE",CFR_Data[Division Project Type],$A100,CFR_Data[Funding_Source],"FA")</f>
        <v>0</v>
      </c>
      <c r="C100" s="46">
        <f>SUMIFS(CFR_Data[SFY2025],CFR_Data[OM_MPO],"Statewide",CFR_Data[FED MT],"TRUE",CFR_Data[Division Project Type],$A100,CFR_Data[Funding_Source],"FA")</f>
        <v>0</v>
      </c>
      <c r="D100" s="46">
        <f>SUMIFS(CFR_Data[SFY2026],CFR_Data[OM_MPO],"Statewide",CFR_Data[FED MT],"TRUE",CFR_Data[Division Project Type],$A100,CFR_Data[Funding_Source],"FA")</f>
        <v>0</v>
      </c>
      <c r="E100" s="46">
        <f>SUMIFS(CFR_Data[SFY2027],CFR_Data[OM_MPO],"Statewide",CFR_Data[FED MT],"TRUE",CFR_Data[Division Project Type],$A100,CFR_Data[Funding_Source],"FA")</f>
        <v>0</v>
      </c>
      <c r="F100" s="46">
        <f>SUMIFS(CFR_Data[SFY2028],CFR_Data[OM_MPO],"Statewide",CFR_Data[FED MT],"TRUE",CFR_Data[Division Project Type],$A100,CFR_Data[Funding_Source],"FA")</f>
        <v>0</v>
      </c>
    </row>
    <row r="101" spans="1:66" ht="12.75" customHeight="1" x14ac:dyDescent="0.2">
      <c r="A101" s="42" t="s">
        <v>358</v>
      </c>
      <c r="B101" s="46">
        <f>SUMIFS(CFR_Data[SFY2024],CFR_Data[OM_MPO],"Statewide",CFR_Data[FED MT],"TRUE",CFR_Data[Division Project Type],$A101,CFR_Data[Funding_Source],"FA")</f>
        <v>0</v>
      </c>
      <c r="C101" s="46">
        <f>SUMIFS(CFR_Data[SFY2025],CFR_Data[OM_MPO],"Statewide",CFR_Data[FED MT],"TRUE",CFR_Data[Division Project Type],$A101,CFR_Data[Funding_Source],"FA")</f>
        <v>0</v>
      </c>
      <c r="D101" s="46">
        <f>SUMIFS(CFR_Data[SFY2026],CFR_Data[OM_MPO],"Statewide",CFR_Data[FED MT],"TRUE",CFR_Data[Division Project Type],$A101,CFR_Data[Funding_Source],"FA")</f>
        <v>0</v>
      </c>
      <c r="E101" s="46">
        <f>SUMIFS(CFR_Data[SFY2027],CFR_Data[OM_MPO],"Statewide",CFR_Data[FED MT],"TRUE",CFR_Data[Division Project Type],$A101,CFR_Data[Funding_Source],"FA")</f>
        <v>0</v>
      </c>
      <c r="F101" s="46">
        <f>SUMIFS(CFR_Data[SFY2028],CFR_Data[OM_MPO],"Statewide",CFR_Data[FED MT],"TRUE",CFR_Data[Division Project Type],$A101,CFR_Data[Funding_Source],"FA")</f>
        <v>0</v>
      </c>
    </row>
    <row r="102" spans="1:66" ht="12.75" customHeight="1" x14ac:dyDescent="0.2">
      <c r="A102" s="42" t="s">
        <v>227</v>
      </c>
      <c r="B102" s="46">
        <f>SUMIFS(CFR_Data[SFY2024],CFR_Data[OM_MPO],"Statewide",CFR_Data[FED MT],"TRUE",CFR_Data[Division Project Type],$A102,CFR_Data[Funding_Source],"FA")</f>
        <v>0</v>
      </c>
      <c r="C102" s="46">
        <f>SUMIFS(CFR_Data[SFY2025],CFR_Data[OM_MPO],"Statewide",CFR_Data[FED MT],"TRUE",CFR_Data[Division Project Type],$A102,CFR_Data[Funding_Source],"FA")</f>
        <v>0</v>
      </c>
      <c r="D102" s="46">
        <f>SUMIFS(CFR_Data[SFY2026],CFR_Data[OM_MPO],"Statewide",CFR_Data[FED MT],"TRUE",CFR_Data[Division Project Type],$A102,CFR_Data[Funding_Source],"FA")</f>
        <v>0</v>
      </c>
      <c r="E102" s="46">
        <f>SUMIFS(CFR_Data[SFY2027],CFR_Data[OM_MPO],"Statewide",CFR_Data[FED MT],"TRUE",CFR_Data[Division Project Type],$A102,CFR_Data[Funding_Source],"FA")</f>
        <v>0</v>
      </c>
      <c r="F102" s="46">
        <f>SUMIFS(CFR_Data[SFY2028],CFR_Data[OM_MPO],"Statewide",CFR_Data[FED MT],"TRUE",CFR_Data[Division Project Type],$A102,CFR_Data[Funding_Source],"FA")</f>
        <v>0</v>
      </c>
    </row>
    <row r="103" spans="1:66" ht="12.75" customHeight="1" x14ac:dyDescent="0.2">
      <c r="A103" s="42" t="s">
        <v>210</v>
      </c>
      <c r="B103" s="46">
        <f>SUMIFS(CFR_Data[SFY2024],CFR_Data[OM_MPO],"Statewide",CFR_Data[FED MT],"TRUE",CFR_Data[Division Project Type],$A103,CFR_Data[Funding_Source],"FA")</f>
        <v>0</v>
      </c>
      <c r="C103" s="46">
        <f>SUMIFS(CFR_Data[SFY2025],CFR_Data[OM_MPO],"Statewide",CFR_Data[FED MT],"TRUE",CFR_Data[Division Project Type],$A103,CFR_Data[Funding_Source],"FA")</f>
        <v>0</v>
      </c>
      <c r="D103" s="46">
        <f>SUMIFS(CFR_Data[SFY2026],CFR_Data[OM_MPO],"Statewide",CFR_Data[FED MT],"TRUE",CFR_Data[Division Project Type],$A103,CFR_Data[Funding_Source],"FA")</f>
        <v>0</v>
      </c>
      <c r="E103" s="46">
        <f>SUMIFS(CFR_Data[SFY2027],CFR_Data[OM_MPO],"Statewide",CFR_Data[FED MT],"TRUE",CFR_Data[Division Project Type],$A103,CFR_Data[Funding_Source],"FA")</f>
        <v>0</v>
      </c>
      <c r="F103" s="46">
        <f>SUMIFS(CFR_Data[SFY2028],CFR_Data[OM_MPO],"Statewide",CFR_Data[FED MT],"TRUE",CFR_Data[Division Project Type],$A103,CFR_Data[Funding_Source],"FA")</f>
        <v>0</v>
      </c>
    </row>
    <row r="104" spans="1:66" ht="12.75" customHeight="1" x14ac:dyDescent="0.2">
      <c r="A104" s="42" t="s">
        <v>219</v>
      </c>
      <c r="B104" s="46">
        <f>SUMIFS(CFR_Data[SFY2024],CFR_Data[OM_MPO],"Statewide",CFR_Data[FED MT],"TRUE",CFR_Data[Division Project Type],$A104,CFR_Data[Funding_Source],"FA")</f>
        <v>0</v>
      </c>
      <c r="C104" s="46">
        <f>SUMIFS(CFR_Data[SFY2025],CFR_Data[OM_MPO],"Statewide",CFR_Data[FED MT],"TRUE",CFR_Data[Division Project Type],$A104,CFR_Data[Funding_Source],"FA")</f>
        <v>0</v>
      </c>
      <c r="D104" s="46">
        <f>SUMIFS(CFR_Data[SFY2026],CFR_Data[OM_MPO],"Statewide",CFR_Data[FED MT],"TRUE",CFR_Data[Division Project Type],$A104,CFR_Data[Funding_Source],"FA")</f>
        <v>0</v>
      </c>
      <c r="E104" s="46">
        <f>SUMIFS(CFR_Data[SFY2027],CFR_Data[OM_MPO],"Statewide",CFR_Data[FED MT],"TRUE",CFR_Data[Division Project Type],$A104,CFR_Data[Funding_Source],"FA")</f>
        <v>0</v>
      </c>
      <c r="F104" s="46">
        <f>SUMIFS(CFR_Data[SFY2028],CFR_Data[OM_MPO],"Statewide",CFR_Data[FED MT],"TRUE",CFR_Data[Division Project Type],$A104,CFR_Data[Funding_Source],"FA")</f>
        <v>0</v>
      </c>
    </row>
    <row r="105" spans="1:66" ht="12.75" customHeight="1" x14ac:dyDescent="0.2">
      <c r="A105" s="39" t="s">
        <v>218</v>
      </c>
      <c r="B105" s="46">
        <f>SUMIFS(CFR_Data[SFY2024],CFR_Data[OM_MPO],"Statewide",CFR_Data[FED MT],"TRUE",CFR_Data[Division Project Type],$A105,CFR_Data[Funding_Source],"FA")</f>
        <v>54024.81</v>
      </c>
      <c r="C105" s="46">
        <f>SUMIFS(CFR_Data[SFY2025],CFR_Data[OM_MPO],"Statewide",CFR_Data[FED MT],"TRUE",CFR_Data[Division Project Type],$A105,CFR_Data[Funding_Source],"FA")</f>
        <v>0</v>
      </c>
      <c r="D105" s="46">
        <f>SUMIFS(CFR_Data[SFY2026],CFR_Data[OM_MPO],"Statewide",CFR_Data[FED MT],"TRUE",CFR_Data[Division Project Type],$A105,CFR_Data[Funding_Source],"FA")</f>
        <v>0</v>
      </c>
      <c r="E105" s="46">
        <f>SUMIFS(CFR_Data[SFY2027],CFR_Data[OM_MPO],"Statewide",CFR_Data[FED MT],"TRUE",CFR_Data[Division Project Type],$A105,CFR_Data[Funding_Source],"FA")</f>
        <v>0</v>
      </c>
      <c r="F105" s="46">
        <f>SUMIFS(CFR_Data[SFY2028],CFR_Data[OM_MPO],"Statewide",CFR_Data[FED MT],"TRUE",CFR_Data[Division Project Type],$A105,CFR_Data[Funding_Source],"FA")</f>
        <v>0</v>
      </c>
    </row>
    <row r="106" spans="1:66" ht="12.75" hidden="1" customHeight="1" x14ac:dyDescent="0.2">
      <c r="B106" s="48"/>
      <c r="C106" s="48"/>
      <c r="D106" s="48"/>
      <c r="E106" s="48"/>
      <c r="F106" s="48"/>
    </row>
    <row r="107" spans="1:66" ht="12.75" hidden="1" customHeight="1" x14ac:dyDescent="0.2">
      <c r="B107" s="78"/>
      <c r="C107" s="78"/>
      <c r="D107" s="78"/>
      <c r="E107" s="78"/>
      <c r="F107" s="78"/>
    </row>
    <row r="108" spans="1:66" ht="12.75" hidden="1" customHeight="1" x14ac:dyDescent="0.2">
      <c r="A108" s="50"/>
      <c r="B108" s="76"/>
      <c r="C108" s="76"/>
      <c r="D108" s="76"/>
      <c r="E108" s="76"/>
      <c r="F108" s="76"/>
    </row>
    <row r="109" spans="1:66" ht="12.75" customHeight="1" x14ac:dyDescent="0.2">
      <c r="A109" s="52" t="s">
        <v>3</v>
      </c>
      <c r="B109" s="53">
        <f t="shared" ref="B109:E109" si="0">SUM(B11:B107)</f>
        <v>1711249.4806000001</v>
      </c>
      <c r="C109" s="53">
        <f t="shared" si="0"/>
        <v>820406.02170000004</v>
      </c>
      <c r="D109" s="53">
        <f t="shared" si="0"/>
        <v>0</v>
      </c>
      <c r="E109" s="53">
        <f t="shared" si="0"/>
        <v>0</v>
      </c>
      <c r="F109" s="53">
        <f t="shared" ref="F109" si="1">SUM(F11:F107)</f>
        <v>0</v>
      </c>
    </row>
    <row r="110" spans="1:66" s="57" customFormat="1" ht="10.9" customHeight="1" x14ac:dyDescent="0.2">
      <c r="A110" s="31"/>
      <c r="B110" s="79"/>
      <c r="C110" s="79"/>
      <c r="D110" s="79"/>
      <c r="E110" s="79"/>
      <c r="F110" s="79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</row>
    <row r="111" spans="1:66" ht="1.9" customHeight="1" x14ac:dyDescent="0.2">
      <c r="A111" s="65"/>
      <c r="B111" s="70"/>
      <c r="C111" s="70"/>
      <c r="D111" s="70"/>
      <c r="E111" s="70"/>
      <c r="F111" s="70"/>
      <c r="G111" s="83"/>
      <c r="H111" s="83"/>
      <c r="I111" s="83"/>
      <c r="J111" s="83"/>
      <c r="K111" s="83"/>
      <c r="L111" s="83"/>
      <c r="M111" s="83"/>
      <c r="N111" s="83"/>
    </row>
    <row r="112" spans="1:66" ht="1.9" customHeight="1" x14ac:dyDescent="0.2">
      <c r="A112" s="66"/>
      <c r="B112" s="80"/>
      <c r="C112" s="80"/>
      <c r="D112" s="80"/>
      <c r="E112" s="80"/>
      <c r="F112" s="80"/>
    </row>
    <row r="113" spans="1:6" ht="1.9" customHeight="1" x14ac:dyDescent="0.2">
      <c r="A113" s="67"/>
      <c r="B113" s="81"/>
      <c r="C113" s="81"/>
      <c r="D113" s="81"/>
      <c r="E113" s="81"/>
      <c r="F113" s="81"/>
    </row>
    <row r="114" spans="1:6" ht="1.9" customHeight="1" x14ac:dyDescent="0.2">
      <c r="A114" s="39"/>
      <c r="B114" s="46"/>
      <c r="C114" s="40"/>
      <c r="D114" s="40"/>
      <c r="E114" s="41"/>
      <c r="F114" s="41"/>
    </row>
    <row r="115" spans="1:6" ht="1.9" customHeight="1" x14ac:dyDescent="0.2">
      <c r="A115" s="67" t="s">
        <v>1088</v>
      </c>
      <c r="B115" s="81"/>
      <c r="C115" s="81"/>
      <c r="D115" s="81"/>
      <c r="E115" s="81"/>
      <c r="F115" s="81"/>
    </row>
    <row r="116" spans="1:6" ht="1.9" customHeight="1" x14ac:dyDescent="0.2">
      <c r="A116" s="68"/>
      <c r="B116" s="82"/>
      <c r="C116" s="82"/>
      <c r="D116" s="82"/>
      <c r="E116" s="82"/>
      <c r="F116" s="82"/>
    </row>
    <row r="117" spans="1:6" ht="10.9" customHeight="1" x14ac:dyDescent="0.2">
      <c r="A117" s="65"/>
      <c r="B117" s="70"/>
      <c r="C117" s="70"/>
      <c r="D117" s="70"/>
      <c r="E117" s="70"/>
      <c r="F117" s="70"/>
    </row>
    <row r="118" spans="1:6" ht="13.5" customHeight="1" x14ac:dyDescent="0.2">
      <c r="A118" s="36" t="s">
        <v>5</v>
      </c>
      <c r="B118" s="55">
        <f t="shared" ref="B118:F118" si="2">B109</f>
        <v>1711249.4806000001</v>
      </c>
      <c r="C118" s="55">
        <f t="shared" si="2"/>
        <v>820406.02170000004</v>
      </c>
      <c r="D118" s="55">
        <f t="shared" si="2"/>
        <v>0</v>
      </c>
      <c r="E118" s="55">
        <f t="shared" si="2"/>
        <v>0</v>
      </c>
      <c r="F118" s="55">
        <f t="shared" si="2"/>
        <v>0</v>
      </c>
    </row>
  </sheetData>
  <mergeCells count="2">
    <mergeCell ref="A1:F1"/>
    <mergeCell ref="A2:F2"/>
  </mergeCells>
  <phoneticPr fontId="0" type="noConversion"/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/>
    <pageSetUpPr fitToPage="1"/>
  </sheetPr>
  <dimension ref="A1:BT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2" x14ac:dyDescent="0.2">
      <c r="A1" s="148" t="s">
        <v>3500</v>
      </c>
      <c r="B1" s="148"/>
      <c r="C1" s="148"/>
      <c r="D1" s="148"/>
      <c r="E1" s="148"/>
      <c r="F1" s="148"/>
    </row>
    <row r="2" spans="1:72" s="29" customFormat="1" x14ac:dyDescent="0.2">
      <c r="A2" s="149" t="s">
        <v>21</v>
      </c>
      <c r="B2" s="149"/>
      <c r="C2" s="149"/>
      <c r="D2" s="149"/>
      <c r="E2" s="149"/>
      <c r="F2" s="149"/>
    </row>
    <row r="3" spans="1:72" hidden="1" x14ac:dyDescent="0.2">
      <c r="C3" s="30"/>
    </row>
    <row r="4" spans="1:72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</row>
    <row r="5" spans="1:72" hidden="1" x14ac:dyDescent="0.2"/>
    <row r="6" spans="1:72" hidden="1" x14ac:dyDescent="0.2">
      <c r="A6" s="72"/>
      <c r="B6" s="73"/>
      <c r="C6" s="73"/>
      <c r="D6" s="73"/>
      <c r="E6" s="73"/>
      <c r="F6" s="73"/>
    </row>
    <row r="7" spans="1:72" s="34" customFormat="1" ht="12.75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2" ht="12.75" customHeight="1" x14ac:dyDescent="0.2">
      <c r="A8" s="35" t="s">
        <v>1091</v>
      </c>
      <c r="B8" s="36"/>
      <c r="C8" s="36"/>
      <c r="D8" s="36"/>
      <c r="E8" s="36"/>
      <c r="F8" s="36"/>
    </row>
    <row r="9" spans="1:72" ht="12.75" customHeight="1" x14ac:dyDescent="0.2">
      <c r="A9" s="151" t="s">
        <v>685</v>
      </c>
      <c r="B9" s="151"/>
      <c r="C9" s="151"/>
      <c r="D9" s="151"/>
      <c r="E9" s="151"/>
      <c r="F9" s="151"/>
    </row>
    <row r="10" spans="1:72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72" ht="12.75" customHeight="1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2" hidden="1" x14ac:dyDescent="0.2">
      <c r="A12" s="74"/>
      <c r="B12" s="62"/>
      <c r="C12" s="62"/>
      <c r="D12" s="62"/>
      <c r="E12" s="62"/>
      <c r="F12" s="62"/>
    </row>
    <row r="13" spans="1:72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72" ht="12.75" customHeight="1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2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72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SUMIFS(CFR_Data[SFY2024],CFR_Data[OM_MPO],$A$2,CFR_Data[NFA MT],"TRUE",CFR_Data[Division Project Type],$A20,CFR_Data[Funding_Source],"NFA")</f>
        <v>0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customHeight="1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ht="12.75" customHeight="1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ht="12.75" customHeight="1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ht="12.75" customHeight="1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ht="12.75" customHeight="1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2" hidden="1" x14ac:dyDescent="0.2">
      <c r="B97" s="63"/>
      <c r="C97" s="48"/>
      <c r="D97" s="63"/>
      <c r="E97" s="63"/>
      <c r="F97" s="63"/>
    </row>
    <row r="98" spans="1:72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72" ht="12.75" customHeight="1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2" ht="12.75" customHeight="1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2" ht="12.75" customHeight="1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2" ht="12.75" customHeight="1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2" ht="12.75" customHeight="1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2" ht="12.75" customHeight="1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2" ht="12.75" customHeight="1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2" hidden="1" x14ac:dyDescent="0.2">
      <c r="B106" s="63"/>
      <c r="C106" s="63"/>
      <c r="D106" s="63"/>
      <c r="E106" s="63"/>
      <c r="F106" s="63"/>
    </row>
    <row r="107" spans="1:72" hidden="1" x14ac:dyDescent="0.2"/>
    <row r="108" spans="1:72" hidden="1" x14ac:dyDescent="0.2">
      <c r="A108" s="50"/>
      <c r="B108" s="69"/>
      <c r="C108" s="69"/>
      <c r="D108" s="69"/>
      <c r="E108" s="69"/>
      <c r="F108" s="69"/>
    </row>
    <row r="109" spans="1:72" ht="12.75" customHeight="1" x14ac:dyDescent="0.2">
      <c r="A109" s="52" t="s">
        <v>3</v>
      </c>
      <c r="B109" s="53">
        <f>SUM(B11:B105)</f>
        <v>0</v>
      </c>
      <c r="C109" s="53">
        <f>SUM(C11:C105)</f>
        <v>0</v>
      </c>
      <c r="D109" s="53">
        <f>SUM(D11:D105)</f>
        <v>0</v>
      </c>
      <c r="E109" s="53">
        <f>SUM(E11:E105)</f>
        <v>0</v>
      </c>
      <c r="F109" s="53">
        <f>SUM(F11:F105)</f>
        <v>0</v>
      </c>
    </row>
    <row r="110" spans="1:72" s="71" customFormat="1" ht="12.75" customHeigh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</row>
    <row r="111" spans="1:72" ht="12.75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</row>
    <row r="112" spans="1:72" ht="12.75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2.75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2.75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2.75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2.75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2.75" customHeight="1" x14ac:dyDescent="0.2">
      <c r="A117" s="42"/>
      <c r="B117" s="43"/>
      <c r="C117" s="44"/>
      <c r="D117" s="43"/>
      <c r="E117" s="43"/>
      <c r="F117" s="45"/>
    </row>
    <row r="118" spans="1:6" ht="12.7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3">
    <mergeCell ref="A1:F1"/>
    <mergeCell ref="A2:F2"/>
    <mergeCell ref="A9:F9"/>
  </mergeCells>
  <phoneticPr fontId="0" type="noConversion"/>
  <printOptions horizontalCentered="1"/>
  <pageMargins left="0.25" right="0.25" top="0.6" bottom="0.25" header="0.3" footer="0.25"/>
  <pageSetup scale="60" orientation="landscape" r:id="rId1"/>
  <headerFooter alignWithMargins="0">
    <oddHeader>&amp;L2024-2028 | State Transportation Improvement Program&amp;R&amp;G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  <pageSetUpPr fitToPage="1"/>
  </sheetPr>
  <dimension ref="A1:BK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3" x14ac:dyDescent="0.2">
      <c r="A1" s="148" t="s">
        <v>3500</v>
      </c>
      <c r="B1" s="148"/>
      <c r="C1" s="148"/>
      <c r="D1" s="148"/>
      <c r="E1" s="148"/>
      <c r="F1" s="148"/>
    </row>
    <row r="2" spans="1:63" s="29" customFormat="1" ht="16.5" customHeight="1" x14ac:dyDescent="0.2">
      <c r="A2" s="149" t="s">
        <v>21</v>
      </c>
      <c r="B2" s="149"/>
      <c r="C2" s="149"/>
      <c r="D2" s="149"/>
      <c r="E2" s="149"/>
      <c r="F2" s="149"/>
    </row>
    <row r="3" spans="1:63" ht="27.75" hidden="1" customHeight="1" x14ac:dyDescent="0.2">
      <c r="C3" s="30"/>
    </row>
    <row r="4" spans="1:63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</row>
    <row r="5" spans="1:63" hidden="1" x14ac:dyDescent="0.2"/>
    <row r="6" spans="1:63" hidden="1" x14ac:dyDescent="0.2">
      <c r="B6" s="58"/>
      <c r="C6" s="58"/>
      <c r="D6" s="58"/>
      <c r="E6" s="58"/>
      <c r="F6" s="58"/>
    </row>
    <row r="7" spans="1:63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3" ht="13.5" customHeight="1" x14ac:dyDescent="0.2">
      <c r="A8" s="59" t="s">
        <v>1092</v>
      </c>
      <c r="B8" s="36"/>
      <c r="C8" s="36"/>
      <c r="D8" s="36"/>
      <c r="E8" s="36"/>
      <c r="F8" s="36"/>
    </row>
    <row r="9" spans="1:63" ht="13.5" customHeight="1" x14ac:dyDescent="0.2">
      <c r="A9" s="60" t="s">
        <v>1089</v>
      </c>
      <c r="B9" s="60"/>
      <c r="C9" s="60"/>
      <c r="D9" s="60"/>
      <c r="E9" s="60"/>
      <c r="F9" s="60"/>
    </row>
    <row r="10" spans="1:63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3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3" ht="12.75" hidden="1" customHeight="1" x14ac:dyDescent="0.2">
      <c r="B12" s="62"/>
      <c r="C12" s="62"/>
      <c r="D12" s="62"/>
      <c r="E12" s="62"/>
      <c r="F12" s="62"/>
    </row>
    <row r="13" spans="1:63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3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3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3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3" ht="12.75" hidden="1" customHeight="1" x14ac:dyDescent="0.2">
      <c r="B97" s="63"/>
      <c r="C97" s="48"/>
      <c r="D97" s="63"/>
      <c r="E97" s="63"/>
      <c r="F97" s="63"/>
    </row>
    <row r="98" spans="1:63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3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3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3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3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3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3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3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3" ht="12.75" hidden="1" customHeight="1" x14ac:dyDescent="0.2">
      <c r="B106" s="63"/>
      <c r="C106" s="63"/>
      <c r="D106" s="63"/>
      <c r="E106" s="63"/>
      <c r="F106" s="63"/>
    </row>
    <row r="107" spans="1:63" ht="12.75" hidden="1" customHeight="1" x14ac:dyDescent="0.2">
      <c r="B107" s="64"/>
      <c r="C107" s="64"/>
      <c r="D107" s="64"/>
      <c r="E107" s="64"/>
      <c r="F107" s="64"/>
    </row>
    <row r="108" spans="1:63" ht="12.75" hidden="1" customHeight="1" x14ac:dyDescent="0.2">
      <c r="A108" s="50"/>
    </row>
    <row r="109" spans="1:63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3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</row>
    <row r="111" spans="1:63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</row>
    <row r="112" spans="1:63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honeticPr fontId="0" type="noConversion"/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62EE-2319-413A-B4F3-0EE6452CC141}">
  <sheetPr>
    <tabColor theme="6"/>
    <pageSetUpPr fitToPage="1"/>
  </sheetPr>
  <dimension ref="A1:BT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2" x14ac:dyDescent="0.2">
      <c r="A1" s="148" t="s">
        <v>3500</v>
      </c>
      <c r="B1" s="148"/>
      <c r="C1" s="148"/>
      <c r="D1" s="148"/>
      <c r="E1" s="148"/>
      <c r="F1" s="148"/>
    </row>
    <row r="2" spans="1:72" s="29" customFormat="1" x14ac:dyDescent="0.2">
      <c r="A2" s="149" t="s">
        <v>22</v>
      </c>
      <c r="B2" s="149"/>
      <c r="C2" s="149"/>
      <c r="D2" s="149"/>
      <c r="E2" s="149"/>
      <c r="F2" s="149"/>
    </row>
    <row r="3" spans="1:72" hidden="1" x14ac:dyDescent="0.2">
      <c r="C3" s="30"/>
    </row>
    <row r="4" spans="1:72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</row>
    <row r="5" spans="1:72" hidden="1" x14ac:dyDescent="0.2"/>
    <row r="6" spans="1:72" hidden="1" x14ac:dyDescent="0.2">
      <c r="A6" s="72"/>
      <c r="B6" s="73"/>
      <c r="C6" s="73"/>
      <c r="D6" s="73"/>
      <c r="E6" s="73"/>
      <c r="F6" s="73"/>
    </row>
    <row r="7" spans="1:72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2" x14ac:dyDescent="0.2">
      <c r="A8" s="35" t="s">
        <v>1091</v>
      </c>
      <c r="B8" s="36"/>
      <c r="C8" s="36"/>
      <c r="D8" s="36"/>
      <c r="E8" s="36"/>
      <c r="F8" s="36"/>
    </row>
    <row r="9" spans="1:72" x14ac:dyDescent="0.2">
      <c r="A9" s="151" t="s">
        <v>685</v>
      </c>
      <c r="B9" s="151"/>
      <c r="C9" s="151"/>
      <c r="D9" s="151"/>
      <c r="E9" s="151"/>
      <c r="F9" s="151"/>
    </row>
    <row r="10" spans="1:72" x14ac:dyDescent="0.2">
      <c r="A10" s="37" t="s">
        <v>630</v>
      </c>
      <c r="B10" s="61"/>
      <c r="C10" s="61"/>
      <c r="D10" s="61"/>
      <c r="E10" s="61"/>
      <c r="F10" s="61"/>
    </row>
    <row r="11" spans="1:72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2" hidden="1" x14ac:dyDescent="0.2">
      <c r="A12" s="74"/>
      <c r="B12" s="62"/>
      <c r="C12" s="62"/>
      <c r="D12" s="62"/>
      <c r="E12" s="62"/>
      <c r="F12" s="62"/>
    </row>
    <row r="13" spans="1:72" x14ac:dyDescent="0.2">
      <c r="A13" s="37" t="s">
        <v>631</v>
      </c>
      <c r="B13" s="61"/>
      <c r="C13" s="61"/>
      <c r="D13" s="61"/>
      <c r="E13" s="61"/>
      <c r="F13" s="61"/>
    </row>
    <row r="14" spans="1:72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2" x14ac:dyDescent="0.2">
      <c r="A15" s="37" t="s">
        <v>629</v>
      </c>
      <c r="B15" s="61"/>
      <c r="C15" s="61"/>
      <c r="D15" s="61"/>
      <c r="E15" s="61"/>
      <c r="F15" s="61"/>
    </row>
    <row r="16" spans="1:72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1334884.27</v>
      </c>
      <c r="C17" s="46">
        <f>SUMIFS(CFR_Data[SFY2025],CFR_Data[OM_MPO],$A$2,CFR_Data[NFA MT],"TRUE",CFR_Data[Division Project Type],$A17,CFR_Data[Funding_Source],"NFA")</f>
        <v>2907896.7072999999</v>
      </c>
      <c r="D17" s="46">
        <f>SUMIFS(CFR_Data[SFY2026],CFR_Data[OM_MPO],$A$2,CFR_Data[NFA MT],"TRUE",CFR_Data[Division Project Type],$A17,CFR_Data[Funding_Source],"NFA")</f>
        <v>3758970.7939999998</v>
      </c>
      <c r="E17" s="46">
        <f>SUMIFS(CFR_Data[SFY2027],CFR_Data[OM_MPO],$A$2,CFR_Data[NFA MT],"TRUE",CFR_Data[Division Project Type],$A17,CFR_Data[Funding_Source],"NFA")</f>
        <v>185208.76869999999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5883404.5099999998</v>
      </c>
      <c r="C20" s="46">
        <f>SUMIFS(CFR_Data[SFY2025],CFR_Data[OM_MPO],$A$2,CFR_Data[NFA MT],"TRUE",CFR_Data[Division Project Type],$A20,CFR_Data[Funding_Source],"NFA")</f>
        <v>5722538.6279999996</v>
      </c>
      <c r="D20" s="46">
        <f>SUMIFS(CFR_Data[SFY2026],CFR_Data[OM_MPO],$A$2,CFR_Data[NFA MT],"TRUE",CFR_Data[Division Project Type],$A20,CFR_Data[Funding_Source],"NFA")</f>
        <v>1907512.8759999999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598753.71</v>
      </c>
      <c r="D22" s="46">
        <f>SUMIFS(CFR_Data[SFY2026],CFR_Data[OM_MPO],$A$2,CFR_Data[NFA MT],"TRUE",CFR_Data[Division Project Type],$A22,CFR_Data[Funding_Source],"NFA")</f>
        <v>1796261.13</v>
      </c>
      <c r="E22" s="46">
        <f>SUMIFS(CFR_Data[SFY2027],CFR_Data[OM_MPO],$A$2,CFR_Data[NFA MT],"TRUE",CFR_Data[Division Project Type],$A22,CFR_Data[Funding_Source],"NFA")</f>
        <v>299376.85499999998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9014836.8134000003</v>
      </c>
      <c r="C37" s="46">
        <f>SUMIFS(CFR_Data[SFY2025],CFR_Data[OM_MPO],$A$2,CFR_Data[NFA MT],"TRUE",CFR_Data[Division Project Type],$A37,CFR_Data[Funding_Source],"NFA")</f>
        <v>1941818.1817999999</v>
      </c>
      <c r="D37" s="46">
        <f>SUMIFS(CFR_Data[SFY2026],CFR_Data[OM_MPO],$A$2,CFR_Data[NFA MT],"TRUE",CFR_Data[Division Project Type],$A37,CFR_Data[Funding_Source],"NFA")</f>
        <v>170181.81820000001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91592.122499999998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203071.77000000002</v>
      </c>
      <c r="C73" s="46">
        <f>SUMIFS(CFR_Data[SFY2025],CFR_Data[OM_MPO],$A$2,CFR_Data[NFA MT],"TRUE",CFR_Data[Division Project Type],$A73,CFR_Data[Funding_Source],"NFA")</f>
        <v>4800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2" hidden="1" x14ac:dyDescent="0.2">
      <c r="B97" s="63"/>
      <c r="C97" s="48"/>
      <c r="D97" s="63"/>
      <c r="E97" s="63"/>
      <c r="F97" s="63"/>
    </row>
    <row r="98" spans="1:72" x14ac:dyDescent="0.2">
      <c r="A98" s="37" t="s">
        <v>641</v>
      </c>
      <c r="B98" s="61"/>
      <c r="C98" s="49"/>
      <c r="D98" s="61"/>
      <c r="E98" s="61"/>
      <c r="F98" s="61"/>
    </row>
    <row r="99" spans="1:72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2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2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2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2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2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2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2" hidden="1" x14ac:dyDescent="0.2">
      <c r="B106" s="63"/>
      <c r="C106" s="63"/>
      <c r="D106" s="63"/>
      <c r="E106" s="63"/>
      <c r="F106" s="63"/>
    </row>
    <row r="107" spans="1:72" hidden="1" x14ac:dyDescent="0.2"/>
    <row r="108" spans="1:72" hidden="1" x14ac:dyDescent="0.2">
      <c r="A108" s="50"/>
      <c r="B108" s="69"/>
      <c r="C108" s="69"/>
      <c r="D108" s="69"/>
      <c r="E108" s="69"/>
      <c r="F108" s="69"/>
    </row>
    <row r="109" spans="1:72" x14ac:dyDescent="0.2">
      <c r="A109" s="52" t="s">
        <v>3</v>
      </c>
      <c r="B109" s="53">
        <f>SUM(B11:B105)</f>
        <v>16527789.4859</v>
      </c>
      <c r="C109" s="53">
        <f>SUM(C11:C105)</f>
        <v>11175807.2271</v>
      </c>
      <c r="D109" s="53">
        <f>SUM(D11:D105)</f>
        <v>7632926.6181999994</v>
      </c>
      <c r="E109" s="53">
        <f>SUM(E11:E105)</f>
        <v>484585.6237</v>
      </c>
      <c r="F109" s="53">
        <f>SUM(F11:F105)</f>
        <v>0</v>
      </c>
    </row>
    <row r="110" spans="1:72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</row>
    <row r="111" spans="1:72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</row>
    <row r="112" spans="1:72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16527789.4859</v>
      </c>
      <c r="C118" s="55">
        <f>C116+C109</f>
        <v>11175807.2271</v>
      </c>
      <c r="D118" s="55">
        <f>D116+D109</f>
        <v>7632926.6181999994</v>
      </c>
      <c r="E118" s="55">
        <f>E116+E109</f>
        <v>484585.6237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34C0-6F05-4AC1-92CC-5FFEB77CD987}">
  <sheetPr>
    <tabColor theme="6"/>
    <pageSetUpPr fitToPage="1"/>
  </sheetPr>
  <dimension ref="A1:BK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3" x14ac:dyDescent="0.2">
      <c r="A1" s="148" t="s">
        <v>3500</v>
      </c>
      <c r="B1" s="148"/>
      <c r="C1" s="148"/>
      <c r="D1" s="148"/>
      <c r="E1" s="148"/>
      <c r="F1" s="148"/>
    </row>
    <row r="2" spans="1:63" s="29" customFormat="1" ht="16.5" customHeight="1" x14ac:dyDescent="0.2">
      <c r="A2" s="149" t="s">
        <v>22</v>
      </c>
      <c r="B2" s="149"/>
      <c r="C2" s="149"/>
      <c r="D2" s="149"/>
      <c r="E2" s="149"/>
      <c r="F2" s="149"/>
    </row>
    <row r="3" spans="1:63" ht="27.75" hidden="1" customHeight="1" x14ac:dyDescent="0.2">
      <c r="C3" s="30"/>
    </row>
    <row r="4" spans="1:63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</row>
    <row r="5" spans="1:63" hidden="1" x14ac:dyDescent="0.2"/>
    <row r="6" spans="1:63" hidden="1" x14ac:dyDescent="0.2">
      <c r="B6" s="58"/>
      <c r="C6" s="58"/>
      <c r="D6" s="58"/>
      <c r="E6" s="58"/>
      <c r="F6" s="58"/>
    </row>
    <row r="7" spans="1:63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3" ht="13.5" customHeight="1" x14ac:dyDescent="0.2">
      <c r="A8" s="59" t="s">
        <v>1092</v>
      </c>
      <c r="B8" s="36"/>
      <c r="C8" s="36"/>
      <c r="D8" s="36"/>
      <c r="E8" s="36"/>
      <c r="F8" s="36"/>
    </row>
    <row r="9" spans="1:63" ht="13.5" customHeight="1" x14ac:dyDescent="0.2">
      <c r="A9" s="60" t="s">
        <v>1089</v>
      </c>
      <c r="B9" s="60"/>
      <c r="C9" s="60"/>
      <c r="D9" s="60"/>
      <c r="E9" s="60"/>
      <c r="F9" s="60"/>
    </row>
    <row r="10" spans="1:63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3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3" ht="12.75" hidden="1" customHeight="1" x14ac:dyDescent="0.2">
      <c r="B12" s="62"/>
      <c r="C12" s="62"/>
      <c r="D12" s="62"/>
      <c r="E12" s="62"/>
      <c r="F12" s="62"/>
    </row>
    <row r="13" spans="1:63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3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3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3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1151809.6479</v>
      </c>
      <c r="C26" s="46">
        <f>SUMIFS(CFR_Data[SFY2025],CFR_Data[OM_MPO],$A$2,CFR_Data[FED MT],"TRUE",CFR_Data[Division Project Type],$A26,CFR_Data[Funding_Source],"FA")</f>
        <v>596970.08270000003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3" ht="12.75" hidden="1" customHeight="1" x14ac:dyDescent="0.2">
      <c r="B97" s="63"/>
      <c r="C97" s="48"/>
      <c r="D97" s="63"/>
      <c r="E97" s="63"/>
      <c r="F97" s="63"/>
    </row>
    <row r="98" spans="1:63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3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3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3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932872.61279999989</v>
      </c>
      <c r="C101" s="46">
        <f>SUMIFS(CFR_Data[SFY2025],CFR_Data[OM_MPO],$A$2,CFR_Data[FED MT],"TRUE",CFR_Data[Division Project Type],$A101,CFR_Data[Funding_Source],"FA")</f>
        <v>467165.30719999998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3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3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3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3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3" ht="12.75" hidden="1" customHeight="1" x14ac:dyDescent="0.2">
      <c r="B106" s="63"/>
      <c r="C106" s="63"/>
      <c r="D106" s="63"/>
      <c r="E106" s="63"/>
      <c r="F106" s="63"/>
    </row>
    <row r="107" spans="1:63" ht="12.75" hidden="1" customHeight="1" x14ac:dyDescent="0.2">
      <c r="B107" s="64"/>
      <c r="C107" s="64"/>
      <c r="D107" s="64"/>
      <c r="E107" s="64"/>
      <c r="F107" s="64"/>
    </row>
    <row r="108" spans="1:63" ht="12.75" hidden="1" customHeight="1" x14ac:dyDescent="0.2">
      <c r="A108" s="50"/>
    </row>
    <row r="109" spans="1:63" ht="12.75" customHeight="1" x14ac:dyDescent="0.2">
      <c r="A109" s="52" t="s">
        <v>3</v>
      </c>
      <c r="B109" s="53">
        <f>SUM(B11:B107)</f>
        <v>2084682.2607</v>
      </c>
      <c r="C109" s="53">
        <f t="shared" ref="C109:E109" si="0">SUM(C11:C107)</f>
        <v>1064135.3899000001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3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</row>
    <row r="111" spans="1:63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</row>
    <row r="112" spans="1:63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2084682.2607</v>
      </c>
      <c r="C118" s="55">
        <f>C116+C109</f>
        <v>1064135.3899000001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9536-DE9A-4FF7-82FA-F6F1852CA587}">
  <sheetPr>
    <tabColor theme="6"/>
    <pageSetUpPr fitToPage="1"/>
  </sheetPr>
  <dimension ref="A1:BT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2" x14ac:dyDescent="0.2">
      <c r="A1" s="148" t="s">
        <v>3500</v>
      </c>
      <c r="B1" s="148"/>
      <c r="C1" s="148"/>
      <c r="D1" s="148"/>
      <c r="E1" s="148"/>
      <c r="F1" s="148"/>
    </row>
    <row r="2" spans="1:72" s="29" customFormat="1" x14ac:dyDescent="0.2">
      <c r="A2" s="149" t="s">
        <v>23</v>
      </c>
      <c r="B2" s="149"/>
      <c r="C2" s="149"/>
      <c r="D2" s="149"/>
      <c r="E2" s="149"/>
      <c r="F2" s="149"/>
    </row>
    <row r="3" spans="1:72" ht="16.5" hidden="1" customHeight="1" x14ac:dyDescent="0.2">
      <c r="C3" s="30"/>
    </row>
    <row r="4" spans="1:72" s="71" customFormat="1" ht="16.5" hidden="1" customHeight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</row>
    <row r="5" spans="1:72" ht="16.5" hidden="1" customHeight="1" x14ac:dyDescent="0.2"/>
    <row r="6" spans="1:72" ht="16.5" hidden="1" customHeight="1" x14ac:dyDescent="0.2">
      <c r="A6" s="72"/>
      <c r="B6" s="73"/>
      <c r="C6" s="73"/>
      <c r="D6" s="73"/>
      <c r="E6" s="73"/>
      <c r="F6" s="73"/>
    </row>
    <row r="7" spans="1:72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2" x14ac:dyDescent="0.2">
      <c r="A8" s="35" t="s">
        <v>1091</v>
      </c>
      <c r="B8" s="36"/>
      <c r="C8" s="36"/>
      <c r="D8" s="36"/>
      <c r="E8" s="36"/>
      <c r="F8" s="36"/>
    </row>
    <row r="9" spans="1:72" x14ac:dyDescent="0.2">
      <c r="A9" s="151" t="s">
        <v>685</v>
      </c>
      <c r="B9" s="151"/>
      <c r="C9" s="151"/>
      <c r="D9" s="151"/>
      <c r="E9" s="151"/>
      <c r="F9" s="151"/>
    </row>
    <row r="10" spans="1:72" x14ac:dyDescent="0.2">
      <c r="A10" s="37" t="s">
        <v>630</v>
      </c>
      <c r="B10" s="61"/>
      <c r="C10" s="61"/>
      <c r="D10" s="61"/>
      <c r="E10" s="61"/>
      <c r="F10" s="61"/>
    </row>
    <row r="11" spans="1:72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2" hidden="1" x14ac:dyDescent="0.2">
      <c r="A12" s="74"/>
      <c r="B12" s="62"/>
      <c r="C12" s="62"/>
      <c r="D12" s="62"/>
      <c r="E12" s="62"/>
      <c r="F12" s="62"/>
    </row>
    <row r="13" spans="1:72" x14ac:dyDescent="0.2">
      <c r="A13" s="37" t="s">
        <v>631</v>
      </c>
      <c r="B13" s="61"/>
      <c r="C13" s="61"/>
      <c r="D13" s="61"/>
      <c r="E13" s="61"/>
      <c r="F13" s="61"/>
    </row>
    <row r="14" spans="1:72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2" x14ac:dyDescent="0.2">
      <c r="A15" s="37" t="s">
        <v>629</v>
      </c>
      <c r="B15" s="61"/>
      <c r="C15" s="61"/>
      <c r="D15" s="61"/>
      <c r="E15" s="61"/>
      <c r="F15" s="61"/>
    </row>
    <row r="16" spans="1:72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72891.47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757744.8899999999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2" hidden="1" x14ac:dyDescent="0.2">
      <c r="B97" s="63"/>
      <c r="C97" s="48"/>
      <c r="D97" s="63"/>
      <c r="E97" s="63"/>
      <c r="F97" s="63"/>
    </row>
    <row r="98" spans="1:72" x14ac:dyDescent="0.2">
      <c r="A98" s="37" t="s">
        <v>641</v>
      </c>
      <c r="B98" s="61"/>
      <c r="C98" s="49"/>
      <c r="D98" s="61"/>
      <c r="E98" s="61"/>
      <c r="F98" s="61"/>
    </row>
    <row r="99" spans="1:72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2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2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2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2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2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2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2" hidden="1" x14ac:dyDescent="0.2">
      <c r="B106" s="63"/>
      <c r="C106" s="63"/>
      <c r="D106" s="63"/>
      <c r="E106" s="63"/>
      <c r="F106" s="63"/>
    </row>
    <row r="107" spans="1:72" hidden="1" x14ac:dyDescent="0.2"/>
    <row r="108" spans="1:72" hidden="1" x14ac:dyDescent="0.2">
      <c r="A108" s="50"/>
      <c r="B108" s="69"/>
      <c r="C108" s="69"/>
      <c r="D108" s="69"/>
      <c r="E108" s="69"/>
      <c r="F108" s="69"/>
    </row>
    <row r="109" spans="1:72" x14ac:dyDescent="0.2">
      <c r="A109" s="52" t="s">
        <v>3</v>
      </c>
      <c r="B109" s="53">
        <f>SUM(B11:B105)</f>
        <v>830636.35999999987</v>
      </c>
      <c r="C109" s="53">
        <f>SUM(C11:C105)</f>
        <v>0</v>
      </c>
      <c r="D109" s="53">
        <f>SUM(D11:D105)</f>
        <v>0</v>
      </c>
      <c r="E109" s="53">
        <f>SUM(E11:E105)</f>
        <v>0</v>
      </c>
      <c r="F109" s="53">
        <f>SUM(F11:F105)</f>
        <v>0</v>
      </c>
    </row>
    <row r="110" spans="1:72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</row>
    <row r="111" spans="1:72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</row>
    <row r="112" spans="1:72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830636.35999999987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64C5-8BF3-4768-9237-A038533D7834}">
  <sheetPr>
    <tabColor theme="6"/>
    <pageSetUpPr fitToPage="1"/>
  </sheetPr>
  <dimension ref="A1:BK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3" x14ac:dyDescent="0.2">
      <c r="A1" s="148" t="s">
        <v>3500</v>
      </c>
      <c r="B1" s="148"/>
      <c r="C1" s="148"/>
      <c r="D1" s="148"/>
      <c r="E1" s="148"/>
      <c r="F1" s="148"/>
    </row>
    <row r="2" spans="1:63" s="29" customFormat="1" ht="16.5" customHeight="1" x14ac:dyDescent="0.2">
      <c r="A2" s="149" t="s">
        <v>23</v>
      </c>
      <c r="B2" s="149"/>
      <c r="C2" s="149"/>
      <c r="D2" s="149"/>
      <c r="E2" s="149"/>
      <c r="F2" s="149"/>
    </row>
    <row r="3" spans="1:63" ht="27.75" hidden="1" customHeight="1" x14ac:dyDescent="0.2">
      <c r="C3" s="30"/>
    </row>
    <row r="4" spans="1:63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</row>
    <row r="5" spans="1:63" hidden="1" x14ac:dyDescent="0.2"/>
    <row r="6" spans="1:63" hidden="1" x14ac:dyDescent="0.2">
      <c r="B6" s="58"/>
      <c r="C6" s="58"/>
      <c r="D6" s="58"/>
      <c r="E6" s="58"/>
      <c r="F6" s="58"/>
    </row>
    <row r="7" spans="1:63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3" ht="13.5" customHeight="1" x14ac:dyDescent="0.2">
      <c r="A8" s="59" t="s">
        <v>1092</v>
      </c>
      <c r="B8" s="36"/>
      <c r="C8" s="36"/>
      <c r="D8" s="36"/>
      <c r="E8" s="36"/>
      <c r="F8" s="36"/>
    </row>
    <row r="9" spans="1:63" ht="13.5" customHeight="1" x14ac:dyDescent="0.2">
      <c r="A9" s="60" t="s">
        <v>1089</v>
      </c>
      <c r="B9" s="60"/>
      <c r="C9" s="60"/>
      <c r="D9" s="60"/>
      <c r="E9" s="60"/>
      <c r="F9" s="60"/>
    </row>
    <row r="10" spans="1:63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3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3" ht="12.75" hidden="1" customHeight="1" x14ac:dyDescent="0.2">
      <c r="B12" s="62"/>
      <c r="C12" s="62"/>
      <c r="D12" s="62"/>
      <c r="E12" s="62"/>
      <c r="F12" s="62"/>
    </row>
    <row r="13" spans="1:63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3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3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3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3" ht="12.75" hidden="1" customHeight="1" x14ac:dyDescent="0.2">
      <c r="B97" s="63"/>
      <c r="C97" s="48"/>
      <c r="D97" s="63"/>
      <c r="E97" s="63"/>
      <c r="F97" s="63"/>
    </row>
    <row r="98" spans="1:63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3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3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3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3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3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3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3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3" ht="12.75" hidden="1" customHeight="1" x14ac:dyDescent="0.2">
      <c r="B106" s="63"/>
      <c r="C106" s="63"/>
      <c r="D106" s="63"/>
      <c r="E106" s="63"/>
      <c r="F106" s="63"/>
    </row>
    <row r="107" spans="1:63" ht="12.75" hidden="1" customHeight="1" x14ac:dyDescent="0.2">
      <c r="B107" s="64"/>
      <c r="C107" s="64"/>
      <c r="D107" s="64"/>
      <c r="E107" s="64"/>
      <c r="F107" s="64"/>
    </row>
    <row r="108" spans="1:63" ht="12.75" hidden="1" customHeight="1" x14ac:dyDescent="0.2">
      <c r="A108" s="50"/>
    </row>
    <row r="109" spans="1:63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3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</row>
    <row r="111" spans="1:63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</row>
    <row r="112" spans="1:63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0ADA-6BEB-4FB7-844E-AA512D869DBC}">
  <sheetPr>
    <tabColor theme="6"/>
    <pageSetUpPr fitToPage="1"/>
  </sheetPr>
  <dimension ref="A1:BT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2" x14ac:dyDescent="0.2">
      <c r="A1" s="148" t="s">
        <v>3500</v>
      </c>
      <c r="B1" s="148"/>
      <c r="C1" s="148"/>
      <c r="D1" s="148"/>
      <c r="E1" s="148"/>
      <c r="F1" s="148"/>
    </row>
    <row r="2" spans="1:72" s="29" customFormat="1" x14ac:dyDescent="0.2">
      <c r="A2" s="149" t="s">
        <v>24</v>
      </c>
      <c r="B2" s="149"/>
      <c r="C2" s="149"/>
      <c r="D2" s="149"/>
      <c r="E2" s="149"/>
      <c r="F2" s="149"/>
    </row>
    <row r="3" spans="1:72" hidden="1" x14ac:dyDescent="0.2">
      <c r="C3" s="30"/>
    </row>
    <row r="4" spans="1:72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</row>
    <row r="5" spans="1:72" hidden="1" x14ac:dyDescent="0.2"/>
    <row r="6" spans="1:72" hidden="1" x14ac:dyDescent="0.2">
      <c r="A6" s="72"/>
      <c r="B6" s="73"/>
      <c r="C6" s="73"/>
      <c r="D6" s="73"/>
      <c r="E6" s="73"/>
      <c r="F6" s="73"/>
    </row>
    <row r="7" spans="1:72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2" x14ac:dyDescent="0.2">
      <c r="A8" s="35" t="s">
        <v>1091</v>
      </c>
      <c r="B8" s="36"/>
      <c r="C8" s="36"/>
      <c r="D8" s="36"/>
      <c r="E8" s="36"/>
      <c r="F8" s="36"/>
    </row>
    <row r="9" spans="1:72" x14ac:dyDescent="0.2">
      <c r="A9" s="151" t="s">
        <v>685</v>
      </c>
      <c r="B9" s="151"/>
      <c r="C9" s="151"/>
      <c r="D9" s="151"/>
      <c r="E9" s="151"/>
      <c r="F9" s="151"/>
    </row>
    <row r="10" spans="1:72" x14ac:dyDescent="0.2">
      <c r="A10" s="37" t="s">
        <v>630</v>
      </c>
      <c r="B10" s="61"/>
      <c r="C10" s="61"/>
      <c r="D10" s="61"/>
      <c r="E10" s="61"/>
      <c r="F10" s="61"/>
    </row>
    <row r="11" spans="1:72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2" hidden="1" x14ac:dyDescent="0.2">
      <c r="A12" s="74"/>
      <c r="B12" s="62"/>
      <c r="C12" s="62"/>
      <c r="D12" s="62"/>
      <c r="E12" s="62"/>
      <c r="F12" s="62"/>
    </row>
    <row r="13" spans="1:72" x14ac:dyDescent="0.2">
      <c r="A13" s="37" t="s">
        <v>631</v>
      </c>
      <c r="B13" s="61"/>
      <c r="C13" s="61"/>
      <c r="D13" s="61"/>
      <c r="E13" s="61"/>
      <c r="F13" s="61"/>
    </row>
    <row r="14" spans="1:72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2" x14ac:dyDescent="0.2">
      <c r="A15" s="37" t="s">
        <v>629</v>
      </c>
      <c r="B15" s="61"/>
      <c r="C15" s="61"/>
      <c r="D15" s="61"/>
      <c r="E15" s="61"/>
      <c r="F15" s="61"/>
    </row>
    <row r="16" spans="1:72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2017955.97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98249.96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27658.07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2" hidden="1" x14ac:dyDescent="0.2">
      <c r="B97" s="63"/>
      <c r="C97" s="48"/>
      <c r="D97" s="63"/>
      <c r="E97" s="63"/>
      <c r="F97" s="63"/>
    </row>
    <row r="98" spans="1:72" x14ac:dyDescent="0.2">
      <c r="A98" s="37" t="s">
        <v>641</v>
      </c>
      <c r="B98" s="61"/>
      <c r="C98" s="49"/>
      <c r="D98" s="61"/>
      <c r="E98" s="61"/>
      <c r="F98" s="61"/>
    </row>
    <row r="99" spans="1:72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2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2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2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2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2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2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2" hidden="1" x14ac:dyDescent="0.2">
      <c r="B106" s="63"/>
      <c r="C106" s="63"/>
      <c r="D106" s="63"/>
      <c r="E106" s="63"/>
      <c r="F106" s="63"/>
    </row>
    <row r="107" spans="1:72" hidden="1" x14ac:dyDescent="0.2"/>
    <row r="108" spans="1:72" hidden="1" x14ac:dyDescent="0.2">
      <c r="A108" s="50"/>
      <c r="B108" s="69"/>
      <c r="C108" s="69"/>
      <c r="D108" s="69"/>
      <c r="E108" s="69"/>
      <c r="F108" s="69"/>
    </row>
    <row r="109" spans="1:72" x14ac:dyDescent="0.2">
      <c r="A109" s="52" t="s">
        <v>3</v>
      </c>
      <c r="B109" s="53">
        <f>SUM(B11:B105)</f>
        <v>2143864</v>
      </c>
      <c r="C109" s="53">
        <f>SUM(C11:C105)</f>
        <v>0</v>
      </c>
      <c r="D109" s="53">
        <f>SUM(D11:D105)</f>
        <v>0</v>
      </c>
      <c r="E109" s="53">
        <f>SUM(E11:E105)</f>
        <v>0</v>
      </c>
      <c r="F109" s="53">
        <f>SUM(F11:F105)</f>
        <v>0</v>
      </c>
    </row>
    <row r="110" spans="1:72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</row>
    <row r="111" spans="1:72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</row>
    <row r="112" spans="1:72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2143864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B1FA-5028-40E4-9F0B-972FE1267A76}">
  <dimension ref="A1:A5"/>
  <sheetViews>
    <sheetView workbookViewId="0">
      <selection activeCell="A5" sqref="A5"/>
    </sheetView>
  </sheetViews>
  <sheetFormatPr defaultRowHeight="12.75" x14ac:dyDescent="0.2"/>
  <cols>
    <col min="1" max="1" width="255.5703125" style="17" customWidth="1"/>
  </cols>
  <sheetData>
    <row r="1" spans="1:1" s="90" customFormat="1" ht="48" customHeight="1" x14ac:dyDescent="0.2">
      <c r="A1" s="89" t="s">
        <v>1700</v>
      </c>
    </row>
    <row r="2" spans="1:1" s="90" customFormat="1" ht="21" customHeight="1" x14ac:dyDescent="0.2">
      <c r="A2" s="89" t="s">
        <v>1701</v>
      </c>
    </row>
    <row r="3" spans="1:1" s="90" customFormat="1" ht="38.25" x14ac:dyDescent="0.2">
      <c r="A3" s="89" t="s">
        <v>1702</v>
      </c>
    </row>
    <row r="4" spans="1:1" s="90" customFormat="1" ht="409.5" x14ac:dyDescent="0.2">
      <c r="A4" s="89" t="s">
        <v>2854</v>
      </c>
    </row>
    <row r="5" spans="1:1" s="90" customFormat="1" ht="21" customHeight="1" x14ac:dyDescent="0.2">
      <c r="A5" s="89" t="s">
        <v>1703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6006-F794-4524-AECB-C4A69C53E8BA}">
  <sheetPr>
    <tabColor theme="6"/>
    <pageSetUpPr fitToPage="1"/>
  </sheetPr>
  <dimension ref="A1:BK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3" x14ac:dyDescent="0.2">
      <c r="A1" s="148" t="s">
        <v>3500</v>
      </c>
      <c r="B1" s="148"/>
      <c r="C1" s="148"/>
      <c r="D1" s="148"/>
      <c r="E1" s="148"/>
      <c r="F1" s="148"/>
    </row>
    <row r="2" spans="1:63" s="29" customFormat="1" ht="16.5" customHeight="1" x14ac:dyDescent="0.2">
      <c r="A2" s="149" t="s">
        <v>24</v>
      </c>
      <c r="B2" s="149"/>
      <c r="C2" s="149"/>
      <c r="D2" s="149"/>
      <c r="E2" s="149"/>
      <c r="F2" s="149"/>
    </row>
    <row r="3" spans="1:63" ht="27.75" hidden="1" customHeight="1" x14ac:dyDescent="0.2">
      <c r="C3" s="30"/>
    </row>
    <row r="4" spans="1:63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</row>
    <row r="5" spans="1:63" hidden="1" x14ac:dyDescent="0.2"/>
    <row r="6" spans="1:63" hidden="1" x14ac:dyDescent="0.2">
      <c r="B6" s="58"/>
      <c r="C6" s="58"/>
      <c r="D6" s="58"/>
      <c r="E6" s="58"/>
      <c r="F6" s="58"/>
    </row>
    <row r="7" spans="1:63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3" ht="13.5" customHeight="1" x14ac:dyDescent="0.2">
      <c r="A8" s="59" t="s">
        <v>1092</v>
      </c>
      <c r="B8" s="36"/>
      <c r="C8" s="36"/>
      <c r="D8" s="36"/>
      <c r="E8" s="36"/>
      <c r="F8" s="36"/>
    </row>
    <row r="9" spans="1:63" ht="13.5" customHeight="1" x14ac:dyDescent="0.2">
      <c r="A9" s="60" t="s">
        <v>1089</v>
      </c>
      <c r="B9" s="60"/>
      <c r="C9" s="60"/>
      <c r="D9" s="60"/>
      <c r="E9" s="60"/>
      <c r="F9" s="60"/>
    </row>
    <row r="10" spans="1:63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3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3" ht="12.75" hidden="1" customHeight="1" x14ac:dyDescent="0.2">
      <c r="B12" s="62"/>
      <c r="C12" s="62"/>
      <c r="D12" s="62"/>
      <c r="E12" s="62"/>
      <c r="F12" s="62"/>
    </row>
    <row r="13" spans="1:63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3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3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3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3" ht="12.75" hidden="1" customHeight="1" x14ac:dyDescent="0.2">
      <c r="B97" s="63"/>
      <c r="C97" s="48"/>
      <c r="D97" s="63"/>
      <c r="E97" s="63"/>
      <c r="F97" s="63"/>
    </row>
    <row r="98" spans="1:63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3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3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3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3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3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3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3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3" ht="12.75" hidden="1" customHeight="1" x14ac:dyDescent="0.2">
      <c r="B106" s="63"/>
      <c r="C106" s="63"/>
      <c r="D106" s="63"/>
      <c r="E106" s="63"/>
      <c r="F106" s="63"/>
    </row>
    <row r="107" spans="1:63" ht="12.75" hidden="1" customHeight="1" x14ac:dyDescent="0.2">
      <c r="B107" s="64"/>
      <c r="C107" s="64"/>
      <c r="D107" s="64"/>
      <c r="E107" s="64"/>
      <c r="F107" s="64"/>
    </row>
    <row r="108" spans="1:63" ht="12.75" hidden="1" customHeight="1" x14ac:dyDescent="0.2">
      <c r="A108" s="50"/>
    </row>
    <row r="109" spans="1:63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3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</row>
    <row r="111" spans="1:63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</row>
    <row r="112" spans="1:63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A830-66AF-469E-AA5E-5F39A8473F44}">
  <sheetPr>
    <tabColor theme="6"/>
    <pageSetUpPr fitToPage="1"/>
  </sheetPr>
  <dimension ref="A1:BU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3" x14ac:dyDescent="0.2">
      <c r="A1" s="148" t="s">
        <v>3500</v>
      </c>
      <c r="B1" s="148"/>
      <c r="C1" s="148"/>
      <c r="D1" s="148"/>
      <c r="E1" s="148"/>
      <c r="F1" s="148"/>
    </row>
    <row r="2" spans="1:73" s="29" customFormat="1" x14ac:dyDescent="0.2">
      <c r="A2" s="149" t="s">
        <v>25</v>
      </c>
      <c r="B2" s="149"/>
      <c r="C2" s="149"/>
      <c r="D2" s="149"/>
      <c r="E2" s="149"/>
      <c r="F2" s="149"/>
    </row>
    <row r="3" spans="1:73" hidden="1" x14ac:dyDescent="0.2">
      <c r="C3" s="30"/>
    </row>
    <row r="4" spans="1:73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hidden="1" x14ac:dyDescent="0.2"/>
    <row r="6" spans="1:73" hidden="1" x14ac:dyDescent="0.2">
      <c r="A6" s="72"/>
      <c r="B6" s="73"/>
      <c r="C6" s="73"/>
      <c r="D6" s="73"/>
      <c r="E6" s="73"/>
      <c r="F6" s="73"/>
    </row>
    <row r="7" spans="1:73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3" x14ac:dyDescent="0.2">
      <c r="A8" s="35" t="s">
        <v>1091</v>
      </c>
      <c r="B8" s="36"/>
      <c r="C8" s="36"/>
      <c r="D8" s="36"/>
      <c r="E8" s="36"/>
      <c r="F8" s="36"/>
      <c r="G8" s="84"/>
    </row>
    <row r="9" spans="1:73" x14ac:dyDescent="0.2">
      <c r="A9" s="151" t="s">
        <v>685</v>
      </c>
      <c r="B9" s="151"/>
      <c r="C9" s="151"/>
      <c r="D9" s="151"/>
      <c r="E9" s="151"/>
      <c r="F9" s="151"/>
      <c r="G9" s="85"/>
    </row>
    <row r="10" spans="1:73" x14ac:dyDescent="0.2">
      <c r="A10" s="37" t="s">
        <v>630</v>
      </c>
      <c r="B10" s="61"/>
      <c r="C10" s="61"/>
      <c r="D10" s="61"/>
      <c r="E10" s="61"/>
      <c r="F10" s="61"/>
    </row>
    <row r="11" spans="1:73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3" hidden="1" x14ac:dyDescent="0.2">
      <c r="A12" s="74"/>
      <c r="B12" s="62"/>
      <c r="C12" s="62"/>
      <c r="D12" s="62"/>
      <c r="E12" s="62"/>
      <c r="F12" s="62"/>
    </row>
    <row r="13" spans="1:73" x14ac:dyDescent="0.2">
      <c r="A13" s="37" t="s">
        <v>631</v>
      </c>
      <c r="B13" s="61"/>
      <c r="C13" s="61"/>
      <c r="D13" s="61"/>
      <c r="E13" s="61"/>
      <c r="F13" s="61"/>
    </row>
    <row r="14" spans="1:73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3" x14ac:dyDescent="0.2">
      <c r="A15" s="37" t="s">
        <v>629</v>
      </c>
      <c r="B15" s="61"/>
      <c r="C15" s="61"/>
      <c r="D15" s="61"/>
      <c r="E15" s="61"/>
      <c r="F15" s="61"/>
    </row>
    <row r="16" spans="1:73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0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3" hidden="1" x14ac:dyDescent="0.2">
      <c r="B97" s="63"/>
      <c r="C97" s="48"/>
      <c r="D97" s="63"/>
      <c r="E97" s="63"/>
      <c r="F97" s="63"/>
    </row>
    <row r="98" spans="1:73" x14ac:dyDescent="0.2">
      <c r="A98" s="37" t="s">
        <v>641</v>
      </c>
      <c r="B98" s="61"/>
      <c r="C98" s="49"/>
      <c r="D98" s="61"/>
      <c r="E98" s="61"/>
      <c r="F98" s="61"/>
    </row>
    <row r="99" spans="1:73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3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3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3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3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3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3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3" hidden="1" x14ac:dyDescent="0.2">
      <c r="B106" s="63"/>
      <c r="C106" s="63"/>
      <c r="D106" s="63"/>
      <c r="E106" s="63"/>
      <c r="F106" s="63"/>
    </row>
    <row r="107" spans="1:73" hidden="1" x14ac:dyDescent="0.2"/>
    <row r="108" spans="1:73" hidden="1" x14ac:dyDescent="0.2">
      <c r="A108" s="50"/>
      <c r="B108" s="69"/>
      <c r="C108" s="69"/>
      <c r="D108" s="69"/>
      <c r="E108" s="69"/>
      <c r="F108" s="69"/>
    </row>
    <row r="109" spans="1:73" x14ac:dyDescent="0.2">
      <c r="A109" s="52" t="s">
        <v>3</v>
      </c>
      <c r="B109" s="53">
        <f>SUM(B11:B105)</f>
        <v>0</v>
      </c>
      <c r="C109" s="53">
        <f>SUM(C11:C105)</f>
        <v>0</v>
      </c>
      <c r="D109" s="53">
        <f>SUM(D11:D105)</f>
        <v>0</v>
      </c>
      <c r="E109" s="53">
        <f>SUM(E11:E105)</f>
        <v>0</v>
      </c>
      <c r="F109" s="53">
        <f>SUM(F11:F105)</f>
        <v>0</v>
      </c>
    </row>
    <row r="110" spans="1:73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1:73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73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D4DE-8C19-43F4-B345-CB2E788BEF54}">
  <sheetPr>
    <tabColor theme="6"/>
    <pageSetUpPr fitToPage="1"/>
  </sheetPr>
  <dimension ref="A1:BL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4" x14ac:dyDescent="0.2">
      <c r="A1" s="148" t="s">
        <v>3500</v>
      </c>
      <c r="B1" s="148"/>
      <c r="C1" s="148"/>
      <c r="D1" s="148"/>
      <c r="E1" s="148"/>
      <c r="F1" s="148"/>
    </row>
    <row r="2" spans="1:64" s="29" customFormat="1" ht="16.5" customHeight="1" x14ac:dyDescent="0.2">
      <c r="A2" s="149" t="s">
        <v>25</v>
      </c>
      <c r="B2" s="149"/>
      <c r="C2" s="149"/>
      <c r="D2" s="149"/>
      <c r="E2" s="149"/>
      <c r="F2" s="149"/>
    </row>
    <row r="3" spans="1:64" ht="27.75" hidden="1" customHeight="1" x14ac:dyDescent="0.2">
      <c r="C3" s="30"/>
    </row>
    <row r="4" spans="1:64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hidden="1" x14ac:dyDescent="0.2"/>
    <row r="6" spans="1:64" hidden="1" x14ac:dyDescent="0.2">
      <c r="B6" s="58"/>
      <c r="C6" s="58"/>
      <c r="D6" s="58"/>
      <c r="E6" s="58"/>
      <c r="F6" s="58"/>
    </row>
    <row r="7" spans="1:64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4" ht="13.5" customHeight="1" x14ac:dyDescent="0.2">
      <c r="A8" s="59" t="s">
        <v>1092</v>
      </c>
      <c r="B8" s="36"/>
      <c r="C8" s="36"/>
      <c r="D8" s="36"/>
      <c r="E8" s="36"/>
      <c r="F8" s="36"/>
      <c r="G8" s="84"/>
    </row>
    <row r="9" spans="1:64" ht="13.5" customHeight="1" x14ac:dyDescent="0.2">
      <c r="A9" s="60" t="s">
        <v>1089</v>
      </c>
      <c r="B9" s="60"/>
      <c r="C9" s="60"/>
      <c r="D9" s="60"/>
      <c r="E9" s="60"/>
      <c r="F9" s="60"/>
      <c r="G9" s="86"/>
    </row>
    <row r="10" spans="1:64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4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4" ht="12.75" hidden="1" customHeight="1" x14ac:dyDescent="0.2">
      <c r="B12" s="62"/>
      <c r="C12" s="62"/>
      <c r="D12" s="62"/>
      <c r="E12" s="62"/>
      <c r="F12" s="62"/>
    </row>
    <row r="13" spans="1:64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4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4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4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1086368.08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4" ht="12.75" hidden="1" customHeight="1" x14ac:dyDescent="0.2">
      <c r="B97" s="63"/>
      <c r="C97" s="48"/>
      <c r="D97" s="63"/>
      <c r="E97" s="63"/>
      <c r="F97" s="63"/>
    </row>
    <row r="98" spans="1:64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4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4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4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4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4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4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4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4" ht="12.75" hidden="1" customHeight="1" x14ac:dyDescent="0.2">
      <c r="B106" s="63"/>
      <c r="C106" s="63"/>
      <c r="D106" s="63"/>
      <c r="E106" s="63"/>
      <c r="F106" s="63"/>
    </row>
    <row r="107" spans="1:64" ht="12.75" hidden="1" customHeight="1" x14ac:dyDescent="0.2">
      <c r="B107" s="64"/>
      <c r="C107" s="64"/>
      <c r="D107" s="64"/>
      <c r="E107" s="64"/>
      <c r="F107" s="64"/>
    </row>
    <row r="108" spans="1:64" ht="12.75" hidden="1" customHeight="1" x14ac:dyDescent="0.2">
      <c r="A108" s="50"/>
    </row>
    <row r="109" spans="1:64" ht="12.75" customHeight="1" x14ac:dyDescent="0.2">
      <c r="A109" s="52" t="s">
        <v>3</v>
      </c>
      <c r="B109" s="53">
        <f>SUM(B11:B107)</f>
        <v>1086368.08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4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64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64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1086368.08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10DCE-21DB-45AF-9988-47002B9E11D1}">
  <sheetPr>
    <tabColor theme="6"/>
    <pageSetUpPr fitToPage="1"/>
  </sheetPr>
  <dimension ref="A1:BU118"/>
  <sheetViews>
    <sheetView showGridLines="0" zoomScaleNormal="100" zoomScaleSheetLayoutView="85" workbookViewId="0">
      <selection activeCell="J31" sqref="J31"/>
    </sheetView>
  </sheetViews>
  <sheetFormatPr defaultColWidth="9.140625" defaultRowHeight="15.75" customHeight="1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3" ht="11.25" x14ac:dyDescent="0.2">
      <c r="A1" s="148" t="s">
        <v>3500</v>
      </c>
      <c r="B1" s="148"/>
      <c r="C1" s="148"/>
      <c r="D1" s="148"/>
      <c r="E1" s="148"/>
      <c r="F1" s="148"/>
    </row>
    <row r="2" spans="1:73" s="29" customFormat="1" ht="11.25" x14ac:dyDescent="0.2">
      <c r="A2" s="149" t="s">
        <v>26</v>
      </c>
      <c r="B2" s="149"/>
      <c r="C2" s="149"/>
      <c r="D2" s="149"/>
      <c r="E2" s="149"/>
      <c r="F2" s="149"/>
    </row>
    <row r="3" spans="1:73" ht="15.75" hidden="1" customHeight="1" x14ac:dyDescent="0.2">
      <c r="C3" s="30"/>
    </row>
    <row r="4" spans="1:73" s="71" customFormat="1" ht="15.75" hidden="1" customHeight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ht="15.75" hidden="1" customHeight="1" x14ac:dyDescent="0.2"/>
    <row r="6" spans="1:73" ht="15.75" hidden="1" customHeight="1" x14ac:dyDescent="0.2">
      <c r="A6" s="72"/>
      <c r="B6" s="73"/>
      <c r="C6" s="73"/>
      <c r="D6" s="73"/>
      <c r="E6" s="73"/>
      <c r="F6" s="73"/>
    </row>
    <row r="7" spans="1:73" s="34" customFormat="1" ht="11.25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3" ht="11.25" x14ac:dyDescent="0.2">
      <c r="A8" s="35" t="s">
        <v>1091</v>
      </c>
      <c r="B8" s="36"/>
      <c r="C8" s="36"/>
      <c r="D8" s="36"/>
      <c r="E8" s="36"/>
      <c r="F8" s="36"/>
      <c r="G8" s="84"/>
    </row>
    <row r="9" spans="1:73" ht="11.25" x14ac:dyDescent="0.2">
      <c r="A9" s="151" t="s">
        <v>685</v>
      </c>
      <c r="B9" s="151"/>
      <c r="C9" s="151"/>
      <c r="D9" s="151"/>
      <c r="E9" s="151"/>
      <c r="F9" s="151"/>
      <c r="G9" s="85"/>
    </row>
    <row r="10" spans="1:73" ht="11.25" x14ac:dyDescent="0.2">
      <c r="A10" s="37" t="s">
        <v>630</v>
      </c>
      <c r="B10" s="61"/>
      <c r="C10" s="61"/>
      <c r="D10" s="61"/>
      <c r="E10" s="61"/>
      <c r="F10" s="61"/>
    </row>
    <row r="11" spans="1:73" ht="11.25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3" ht="15.75" hidden="1" customHeight="1" x14ac:dyDescent="0.2">
      <c r="A12" s="74"/>
      <c r="B12" s="62"/>
      <c r="C12" s="62"/>
      <c r="D12" s="62"/>
      <c r="E12" s="62"/>
      <c r="F12" s="62"/>
    </row>
    <row r="13" spans="1:73" ht="11.25" x14ac:dyDescent="0.2">
      <c r="A13" s="37" t="s">
        <v>631</v>
      </c>
      <c r="B13" s="61"/>
      <c r="C13" s="61"/>
      <c r="D13" s="61"/>
      <c r="E13" s="61"/>
      <c r="F13" s="61"/>
    </row>
    <row r="14" spans="1:73" ht="11.25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3" ht="11.25" x14ac:dyDescent="0.2">
      <c r="A15" s="37" t="s">
        <v>629</v>
      </c>
      <c r="B15" s="61"/>
      <c r="C15" s="61"/>
      <c r="D15" s="61"/>
      <c r="E15" s="61"/>
      <c r="F15" s="61"/>
    </row>
    <row r="16" spans="1:73" ht="15.75" hidden="1" customHeight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ht="11.25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ht="11.25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ht="11.25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ht="11.25" x14ac:dyDescent="0.2">
      <c r="A20" s="42" t="s">
        <v>349</v>
      </c>
      <c r="B20" s="46">
        <f>SUMIFS(CFR_Data[SFY2024],CFR_Data[OM_MPO],$A$2,CFR_Data[NFA MT],"TRUE",CFR_Data[Division Project Type],$A20,CFR_Data[Funding_Source],"NFA")</f>
        <v>0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t="15.75" hidden="1" customHeight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ht="11.25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t="15.75" hidden="1" customHeight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t="15.75" hidden="1" customHeight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ht="11.25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ht="11.25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t="15.75" hidden="1" customHeight="1" x14ac:dyDescent="0.2">
      <c r="B28" s="63"/>
      <c r="C28" s="48"/>
      <c r="D28" s="63"/>
      <c r="E28" s="63"/>
      <c r="F28" s="63"/>
    </row>
    <row r="29" spans="1:6" ht="11.25" x14ac:dyDescent="0.2">
      <c r="A29" s="37" t="s">
        <v>632</v>
      </c>
      <c r="B29" s="61"/>
      <c r="C29" s="49"/>
      <c r="D29" s="61"/>
      <c r="E29" s="61"/>
      <c r="F29" s="61"/>
    </row>
    <row r="30" spans="1:6" ht="11.25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ht="11.25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ht="11.25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t="15.75" hidden="1" customHeight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t="15.75" hidden="1" customHeight="1" x14ac:dyDescent="0.2">
      <c r="B34" s="63"/>
      <c r="C34" s="48"/>
      <c r="D34" s="63"/>
      <c r="E34" s="63"/>
      <c r="F34" s="63"/>
    </row>
    <row r="35" spans="1:6" ht="11.25" x14ac:dyDescent="0.2">
      <c r="A35" s="37" t="s">
        <v>633</v>
      </c>
      <c r="B35" s="61"/>
      <c r="C35" s="49"/>
      <c r="D35" s="61"/>
      <c r="E35" s="61"/>
      <c r="F35" s="61"/>
    </row>
    <row r="36" spans="1:6" ht="15.75" hidden="1" customHeight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ht="11.25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t="15.75" hidden="1" customHeight="1" x14ac:dyDescent="0.2">
      <c r="B38" s="63"/>
      <c r="C38" s="48"/>
      <c r="D38" s="63"/>
      <c r="E38" s="63"/>
      <c r="F38" s="63"/>
    </row>
    <row r="39" spans="1:6" ht="11.25" x14ac:dyDescent="0.2">
      <c r="A39" s="37" t="s">
        <v>634</v>
      </c>
      <c r="B39" s="61"/>
      <c r="C39" s="49"/>
      <c r="D39" s="61"/>
      <c r="E39" s="61"/>
      <c r="F39" s="61"/>
    </row>
    <row r="40" spans="1:6" ht="11.25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t="15.75" hidden="1" customHeight="1" x14ac:dyDescent="0.2">
      <c r="B41" s="63"/>
      <c r="C41" s="48"/>
      <c r="D41" s="63"/>
      <c r="E41" s="63"/>
      <c r="F41" s="63"/>
    </row>
    <row r="42" spans="1:6" ht="11.25" x14ac:dyDescent="0.2">
      <c r="A42" s="37" t="s">
        <v>637</v>
      </c>
      <c r="B42" s="61"/>
      <c r="C42" s="49"/>
      <c r="D42" s="61"/>
      <c r="E42" s="61"/>
      <c r="F42" s="61"/>
    </row>
    <row r="43" spans="1:6" ht="11.25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t="15.75" hidden="1" customHeight="1" x14ac:dyDescent="0.2">
      <c r="B44" s="63"/>
      <c r="C44" s="48"/>
      <c r="D44" s="63"/>
      <c r="E44" s="63"/>
      <c r="F44" s="63"/>
    </row>
    <row r="45" spans="1:6" ht="11.25" x14ac:dyDescent="0.2">
      <c r="A45" s="37" t="s">
        <v>636</v>
      </c>
      <c r="B45" s="61"/>
      <c r="C45" s="49"/>
      <c r="D45" s="61"/>
      <c r="E45" s="61"/>
      <c r="F45" s="61"/>
    </row>
    <row r="46" spans="1:6" ht="11.25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t="15.75" hidden="1" customHeight="1" x14ac:dyDescent="0.2">
      <c r="B47" s="63"/>
      <c r="C47" s="48"/>
      <c r="D47" s="63"/>
      <c r="E47" s="63"/>
      <c r="F47" s="63"/>
    </row>
    <row r="48" spans="1:6" ht="11.25" x14ac:dyDescent="0.2">
      <c r="A48" s="37" t="s">
        <v>638</v>
      </c>
      <c r="B48" s="61"/>
      <c r="C48" s="49"/>
      <c r="D48" s="61"/>
      <c r="E48" s="61"/>
      <c r="F48" s="61"/>
    </row>
    <row r="49" spans="1:6" ht="11.25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ht="11.25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ht="11.25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t="15.75" hidden="1" customHeight="1" x14ac:dyDescent="0.2">
      <c r="B52" s="63"/>
      <c r="C52" s="48"/>
      <c r="D52" s="63"/>
      <c r="E52" s="63"/>
      <c r="F52" s="63"/>
    </row>
    <row r="53" spans="1:6" ht="11.25" x14ac:dyDescent="0.2">
      <c r="A53" s="37" t="s">
        <v>639</v>
      </c>
      <c r="B53" s="61"/>
      <c r="C53" s="49"/>
      <c r="D53" s="61"/>
      <c r="E53" s="61"/>
      <c r="F53" s="61"/>
    </row>
    <row r="54" spans="1:6" ht="11.25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ht="11.25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ht="11.25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ht="11.25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ht="11.25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ht="11.25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t="15.75" hidden="1" customHeight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t="15.75" hidden="1" customHeight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t="15.75" hidden="1" customHeight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t="15.75" hidden="1" customHeight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t="15.75" hidden="1" customHeight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ht="11.25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ht="11.25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t="15.75" hidden="1" customHeight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ht="11.25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t="15.75" hidden="1" customHeight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ht="11.25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ht="11.25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t="15.75" hidden="1" customHeight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ht="11.25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t="15.75" hidden="1" customHeight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t="15.75" hidden="1" customHeight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t="15.75" hidden="1" customHeight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t="15.75" hidden="1" customHeight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t="15.75" hidden="1" customHeight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t="15.75" hidden="1" customHeight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t="15.75" hidden="1" customHeight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t="15.75" hidden="1" customHeight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ht="11.25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ht="11.25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t="15.75" hidden="1" customHeight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t="15.75" hidden="1" customHeight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t="15.75" hidden="1" customHeight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t="15.75" hidden="1" customHeight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t="15.75" hidden="1" customHeight="1" x14ac:dyDescent="0.2">
      <c r="B88" s="63"/>
      <c r="C88" s="48"/>
      <c r="D88" s="63"/>
      <c r="E88" s="63"/>
      <c r="F88" s="63"/>
    </row>
    <row r="89" spans="1:6" ht="15.75" hidden="1" customHeight="1" x14ac:dyDescent="0.2">
      <c r="B89" s="63"/>
      <c r="C89" s="48"/>
      <c r="D89" s="63"/>
      <c r="E89" s="63"/>
      <c r="F89" s="63"/>
    </row>
    <row r="90" spans="1:6" ht="11.25" x14ac:dyDescent="0.2">
      <c r="A90" s="37" t="s">
        <v>640</v>
      </c>
      <c r="B90" s="61"/>
      <c r="C90" s="49"/>
      <c r="D90" s="61"/>
      <c r="E90" s="61"/>
      <c r="F90" s="61"/>
    </row>
    <row r="91" spans="1:6" ht="15.75" hidden="1" customHeight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ht="11.25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ht="11.25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t="15.75" hidden="1" customHeight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t="15.75" hidden="1" customHeight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ht="11.25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3" ht="15.75" hidden="1" customHeight="1" x14ac:dyDescent="0.2">
      <c r="B97" s="63"/>
      <c r="C97" s="48"/>
      <c r="D97" s="63"/>
      <c r="E97" s="63"/>
      <c r="F97" s="63"/>
    </row>
    <row r="98" spans="1:73" ht="11.25" x14ac:dyDescent="0.2">
      <c r="A98" s="37" t="s">
        <v>641</v>
      </c>
      <c r="B98" s="61"/>
      <c r="C98" s="49"/>
      <c r="D98" s="61"/>
      <c r="E98" s="61"/>
      <c r="F98" s="61"/>
    </row>
    <row r="99" spans="1:73" ht="11.25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3" ht="11.25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3" ht="11.25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3" ht="11.25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3" ht="11.25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3" ht="11.25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3" ht="11.25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3" ht="15.75" hidden="1" customHeight="1" x14ac:dyDescent="0.2">
      <c r="B106" s="63"/>
      <c r="C106" s="63"/>
      <c r="D106" s="63"/>
      <c r="E106" s="63"/>
      <c r="F106" s="63"/>
    </row>
    <row r="107" spans="1:73" ht="15.75" hidden="1" customHeight="1" x14ac:dyDescent="0.2"/>
    <row r="108" spans="1:73" ht="15.75" hidden="1" customHeight="1" x14ac:dyDescent="0.2">
      <c r="A108" s="50"/>
      <c r="B108" s="69"/>
      <c r="C108" s="69"/>
      <c r="D108" s="69"/>
      <c r="E108" s="69"/>
      <c r="F108" s="69"/>
    </row>
    <row r="109" spans="1:73" ht="11.25" x14ac:dyDescent="0.2">
      <c r="A109" s="52" t="s">
        <v>3</v>
      </c>
      <c r="B109" s="53">
        <f>SUM(B11:B105)</f>
        <v>0</v>
      </c>
      <c r="C109" s="53">
        <f>SUM(C11:C105)</f>
        <v>0</v>
      </c>
      <c r="D109" s="53">
        <f>SUM(D11:D105)</f>
        <v>0</v>
      </c>
      <c r="E109" s="53">
        <f>SUM(E11:E105)</f>
        <v>0</v>
      </c>
      <c r="F109" s="53">
        <f>SUM(F11:F105)</f>
        <v>0</v>
      </c>
    </row>
    <row r="110" spans="1:73" s="71" customFormat="1" ht="11.25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1:73" ht="11.25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73" ht="11.25" x14ac:dyDescent="0.2">
      <c r="A112" s="37" t="s">
        <v>687</v>
      </c>
      <c r="B112" s="61"/>
      <c r="C112" s="49"/>
      <c r="D112" s="61"/>
      <c r="E112" s="61"/>
      <c r="F112" s="61"/>
    </row>
    <row r="113" spans="1:6" ht="11.25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1.25" x14ac:dyDescent="0.2">
      <c r="A114" s="37" t="s">
        <v>688</v>
      </c>
      <c r="B114" s="61"/>
      <c r="C114" s="49"/>
      <c r="D114" s="61"/>
      <c r="E114" s="61"/>
      <c r="F114" s="61"/>
    </row>
    <row r="115" spans="1:6" ht="11.25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1.25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1.25" x14ac:dyDescent="0.2">
      <c r="A117" s="42"/>
      <c r="B117" s="43"/>
      <c r="C117" s="44"/>
      <c r="D117" s="43"/>
      <c r="E117" s="43"/>
      <c r="F117" s="45"/>
    </row>
    <row r="118" spans="1:6" ht="11.25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04FC0-3716-4A61-95F7-9D1045F3BEA3}">
  <sheetPr>
    <tabColor theme="6"/>
    <pageSetUpPr fitToPage="1"/>
  </sheetPr>
  <dimension ref="A1:BL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4" x14ac:dyDescent="0.2">
      <c r="A1" s="148" t="s">
        <v>3500</v>
      </c>
      <c r="B1" s="148"/>
      <c r="C1" s="148"/>
      <c r="D1" s="148"/>
      <c r="E1" s="148"/>
      <c r="F1" s="148"/>
    </row>
    <row r="2" spans="1:64" s="29" customFormat="1" ht="16.5" customHeight="1" x14ac:dyDescent="0.2">
      <c r="A2" s="149" t="s">
        <v>26</v>
      </c>
      <c r="B2" s="149"/>
      <c r="C2" s="149"/>
      <c r="D2" s="149"/>
      <c r="E2" s="149"/>
      <c r="F2" s="149"/>
    </row>
    <row r="3" spans="1:64" ht="27.75" hidden="1" customHeight="1" x14ac:dyDescent="0.2">
      <c r="C3" s="30"/>
    </row>
    <row r="4" spans="1:64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hidden="1" x14ac:dyDescent="0.2"/>
    <row r="6" spans="1:64" hidden="1" x14ac:dyDescent="0.2">
      <c r="B6" s="58"/>
      <c r="C6" s="58"/>
      <c r="D6" s="58"/>
      <c r="E6" s="58"/>
      <c r="F6" s="58"/>
    </row>
    <row r="7" spans="1:64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4" ht="13.5" customHeight="1" x14ac:dyDescent="0.2">
      <c r="A8" s="59" t="s">
        <v>1092</v>
      </c>
      <c r="B8" s="36"/>
      <c r="C8" s="36"/>
      <c r="D8" s="36"/>
      <c r="E8" s="36"/>
      <c r="F8" s="36"/>
      <c r="G8" s="84"/>
    </row>
    <row r="9" spans="1:64" ht="13.5" customHeight="1" x14ac:dyDescent="0.2">
      <c r="A9" s="60" t="s">
        <v>1089</v>
      </c>
      <c r="B9" s="60"/>
      <c r="C9" s="60"/>
      <c r="D9" s="60"/>
      <c r="E9" s="60"/>
      <c r="F9" s="60"/>
      <c r="G9" s="86"/>
    </row>
    <row r="10" spans="1:64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4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4" ht="12.75" hidden="1" customHeight="1" x14ac:dyDescent="0.2">
      <c r="B12" s="62"/>
      <c r="C12" s="62"/>
      <c r="D12" s="62"/>
      <c r="E12" s="62"/>
      <c r="F12" s="62"/>
    </row>
    <row r="13" spans="1:64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4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4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4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17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17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17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  <c r="M51" s="33"/>
      <c r="N51" s="33"/>
      <c r="O51" s="33"/>
      <c r="P51" s="33"/>
      <c r="Q51" s="33"/>
    </row>
    <row r="52" spans="1:17" ht="12.75" hidden="1" customHeight="1" x14ac:dyDescent="0.2">
      <c r="B52" s="63"/>
      <c r="C52" s="48"/>
      <c r="D52" s="63"/>
      <c r="E52" s="63"/>
      <c r="F52" s="63"/>
    </row>
    <row r="53" spans="1:17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17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17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17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17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17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17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17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17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17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17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17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4" ht="12.75" hidden="1" customHeight="1" x14ac:dyDescent="0.2">
      <c r="B97" s="63"/>
      <c r="C97" s="48"/>
      <c r="D97" s="63"/>
      <c r="E97" s="63"/>
      <c r="F97" s="63"/>
    </row>
    <row r="98" spans="1:64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4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4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4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4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4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4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4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4" ht="12.75" hidden="1" customHeight="1" x14ac:dyDescent="0.2">
      <c r="B106" s="63"/>
      <c r="C106" s="63"/>
      <c r="D106" s="63"/>
      <c r="E106" s="63"/>
      <c r="F106" s="63"/>
    </row>
    <row r="107" spans="1:64" ht="12.75" hidden="1" customHeight="1" x14ac:dyDescent="0.2">
      <c r="B107" s="64"/>
      <c r="C107" s="64"/>
      <c r="D107" s="64"/>
      <c r="E107" s="64"/>
      <c r="F107" s="64"/>
    </row>
    <row r="108" spans="1:64" ht="12.75" hidden="1" customHeight="1" x14ac:dyDescent="0.2">
      <c r="A108" s="50"/>
    </row>
    <row r="109" spans="1:64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4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64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64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4B0FD-CCF7-431A-A627-1094CAC32247}">
  <sheetPr>
    <tabColor theme="6"/>
    <pageSetUpPr fitToPage="1"/>
  </sheetPr>
  <dimension ref="A1:BU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3" x14ac:dyDescent="0.2">
      <c r="A1" s="148" t="s">
        <v>3500</v>
      </c>
      <c r="B1" s="148"/>
      <c r="C1" s="148"/>
      <c r="D1" s="148"/>
      <c r="E1" s="148"/>
      <c r="F1" s="148"/>
    </row>
    <row r="2" spans="1:73" s="29" customFormat="1" x14ac:dyDescent="0.2">
      <c r="A2" s="149" t="s">
        <v>27</v>
      </c>
      <c r="B2" s="149"/>
      <c r="C2" s="149"/>
      <c r="D2" s="149"/>
      <c r="E2" s="149"/>
      <c r="F2" s="149"/>
    </row>
    <row r="3" spans="1:73" hidden="1" x14ac:dyDescent="0.2">
      <c r="C3" s="30"/>
    </row>
    <row r="4" spans="1:73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hidden="1" x14ac:dyDescent="0.2"/>
    <row r="6" spans="1:73" hidden="1" x14ac:dyDescent="0.2">
      <c r="A6" s="72"/>
      <c r="B6" s="73"/>
      <c r="C6" s="73"/>
      <c r="D6" s="73"/>
      <c r="E6" s="73"/>
      <c r="F6" s="73"/>
    </row>
    <row r="7" spans="1:73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3" x14ac:dyDescent="0.2">
      <c r="A8" s="35" t="s">
        <v>1091</v>
      </c>
      <c r="B8" s="36"/>
      <c r="C8" s="36"/>
      <c r="D8" s="36"/>
      <c r="E8" s="36"/>
      <c r="F8" s="36"/>
      <c r="G8" s="84"/>
    </row>
    <row r="9" spans="1:73" x14ac:dyDescent="0.2">
      <c r="A9" s="151" t="s">
        <v>685</v>
      </c>
      <c r="B9" s="151"/>
      <c r="C9" s="151"/>
      <c r="D9" s="151"/>
      <c r="E9" s="151"/>
      <c r="F9" s="151"/>
      <c r="G9" s="85"/>
    </row>
    <row r="10" spans="1:73" x14ac:dyDescent="0.2">
      <c r="A10" s="37" t="s">
        <v>630</v>
      </c>
      <c r="B10" s="61"/>
      <c r="C10" s="61"/>
      <c r="D10" s="61"/>
      <c r="E10" s="61"/>
      <c r="F10" s="61"/>
    </row>
    <row r="11" spans="1:73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3" hidden="1" x14ac:dyDescent="0.2">
      <c r="A12" s="74"/>
      <c r="B12" s="62"/>
      <c r="C12" s="62"/>
      <c r="D12" s="62"/>
      <c r="E12" s="62"/>
      <c r="F12" s="62"/>
    </row>
    <row r="13" spans="1:73" x14ac:dyDescent="0.2">
      <c r="A13" s="37" t="s">
        <v>631</v>
      </c>
      <c r="B13" s="61"/>
      <c r="C13" s="61"/>
      <c r="D13" s="61"/>
      <c r="E13" s="61"/>
      <c r="F13" s="61"/>
    </row>
    <row r="14" spans="1:73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3" x14ac:dyDescent="0.2">
      <c r="A15" s="37" t="s">
        <v>629</v>
      </c>
      <c r="B15" s="61"/>
      <c r="C15" s="61"/>
      <c r="D15" s="61"/>
      <c r="E15" s="61"/>
      <c r="F15" s="61"/>
    </row>
    <row r="16" spans="1:73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0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420072</v>
      </c>
      <c r="D26" s="46">
        <f>SUMIFS(CFR_Data[SFY2026],CFR_Data[OM_MPO],$A$2,CFR_Data[NFA MT],"TRUE",CFR_Data[Division Project Type],$A26,CFR_Data[Funding_Source],"NFA")</f>
        <v>1260216</v>
      </c>
      <c r="E26" s="46">
        <f>SUMIFS(CFR_Data[SFY2027],CFR_Data[OM_MPO],$A$2,CFR_Data[NFA MT],"TRUE",CFR_Data[Division Project Type],$A26,CFR_Data[Funding_Source],"NFA")</f>
        <v>210036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3" hidden="1" x14ac:dyDescent="0.2">
      <c r="B97" s="63"/>
      <c r="C97" s="48"/>
      <c r="D97" s="63"/>
      <c r="E97" s="63"/>
      <c r="F97" s="63"/>
    </row>
    <row r="98" spans="1:73" x14ac:dyDescent="0.2">
      <c r="A98" s="37" t="s">
        <v>641</v>
      </c>
      <c r="B98" s="61"/>
      <c r="C98" s="49"/>
      <c r="D98" s="61"/>
      <c r="E98" s="61"/>
      <c r="F98" s="61"/>
    </row>
    <row r="99" spans="1:73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3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3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3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3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3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3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3" hidden="1" x14ac:dyDescent="0.2">
      <c r="B106" s="63"/>
      <c r="C106" s="63"/>
      <c r="D106" s="63"/>
      <c r="E106" s="63"/>
      <c r="F106" s="63"/>
    </row>
    <row r="107" spans="1:73" hidden="1" x14ac:dyDescent="0.2"/>
    <row r="108" spans="1:73" hidden="1" x14ac:dyDescent="0.2">
      <c r="A108" s="50"/>
      <c r="B108" s="69"/>
      <c r="C108" s="69"/>
      <c r="D108" s="69"/>
      <c r="E108" s="69"/>
      <c r="F108" s="69"/>
    </row>
    <row r="109" spans="1:73" x14ac:dyDescent="0.2">
      <c r="A109" s="52" t="s">
        <v>3</v>
      </c>
      <c r="B109" s="53">
        <f>SUM(B11:B105)</f>
        <v>0</v>
      </c>
      <c r="C109" s="53">
        <f>SUM(C11:C105)</f>
        <v>420072</v>
      </c>
      <c r="D109" s="53">
        <f>SUM(D11:D105)</f>
        <v>1260216</v>
      </c>
      <c r="E109" s="53">
        <f>SUM(E11:E105)</f>
        <v>210036</v>
      </c>
      <c r="F109" s="53">
        <f>SUM(F11:F105)</f>
        <v>0</v>
      </c>
    </row>
    <row r="110" spans="1:73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1:73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73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0</v>
      </c>
      <c r="C118" s="55">
        <f>C116+C109</f>
        <v>420072</v>
      </c>
      <c r="D118" s="55">
        <f>D116+D109</f>
        <v>1260216</v>
      </c>
      <c r="E118" s="55">
        <f>E116+E109</f>
        <v>210036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F215-9E64-43CE-A33E-42ACFB34818E}">
  <sheetPr>
    <tabColor theme="6"/>
    <pageSetUpPr fitToPage="1"/>
  </sheetPr>
  <dimension ref="A1:BL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4" x14ac:dyDescent="0.2">
      <c r="A1" s="148" t="s">
        <v>3500</v>
      </c>
      <c r="B1" s="148"/>
      <c r="C1" s="148"/>
      <c r="D1" s="148"/>
      <c r="E1" s="148"/>
      <c r="F1" s="148"/>
    </row>
    <row r="2" spans="1:64" s="29" customFormat="1" ht="16.5" customHeight="1" x14ac:dyDescent="0.2">
      <c r="A2" s="149" t="s">
        <v>27</v>
      </c>
      <c r="B2" s="149"/>
      <c r="C2" s="149"/>
      <c r="D2" s="149"/>
      <c r="E2" s="149"/>
      <c r="F2" s="149"/>
    </row>
    <row r="3" spans="1:64" ht="27.75" hidden="1" customHeight="1" x14ac:dyDescent="0.2">
      <c r="C3" s="30"/>
    </row>
    <row r="4" spans="1:64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hidden="1" x14ac:dyDescent="0.2"/>
    <row r="6" spans="1:64" hidden="1" x14ac:dyDescent="0.2">
      <c r="B6" s="58"/>
      <c r="C6" s="58"/>
      <c r="D6" s="58"/>
      <c r="E6" s="58"/>
      <c r="F6" s="58"/>
    </row>
    <row r="7" spans="1:64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4" ht="13.5" customHeight="1" x14ac:dyDescent="0.2">
      <c r="A8" s="59" t="s">
        <v>1092</v>
      </c>
      <c r="B8" s="36"/>
      <c r="C8" s="36"/>
      <c r="D8" s="36"/>
      <c r="E8" s="36"/>
      <c r="F8" s="36"/>
      <c r="G8" s="84"/>
    </row>
    <row r="9" spans="1:64" ht="13.5" customHeight="1" x14ac:dyDescent="0.2">
      <c r="A9" s="60" t="s">
        <v>1089</v>
      </c>
      <c r="B9" s="60"/>
      <c r="C9" s="60"/>
      <c r="D9" s="60"/>
      <c r="E9" s="60"/>
      <c r="F9" s="60"/>
      <c r="G9" s="86"/>
    </row>
    <row r="10" spans="1:64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4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4" ht="12.75" hidden="1" customHeight="1" x14ac:dyDescent="0.2">
      <c r="B12" s="62"/>
      <c r="C12" s="62"/>
      <c r="D12" s="62"/>
      <c r="E12" s="62"/>
      <c r="F12" s="62"/>
    </row>
    <row r="13" spans="1:64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4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4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4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4" ht="12.75" hidden="1" customHeight="1" x14ac:dyDescent="0.2">
      <c r="B97" s="63"/>
      <c r="C97" s="48"/>
      <c r="D97" s="63"/>
      <c r="E97" s="63"/>
      <c r="F97" s="63"/>
    </row>
    <row r="98" spans="1:64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4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4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4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4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4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4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4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4" ht="12.75" hidden="1" customHeight="1" x14ac:dyDescent="0.2">
      <c r="B106" s="63"/>
      <c r="C106" s="63"/>
      <c r="D106" s="63"/>
      <c r="E106" s="63"/>
      <c r="F106" s="63"/>
    </row>
    <row r="107" spans="1:64" ht="12.75" hidden="1" customHeight="1" x14ac:dyDescent="0.2">
      <c r="B107" s="64"/>
      <c r="C107" s="64"/>
      <c r="D107" s="64"/>
      <c r="E107" s="64"/>
      <c r="F107" s="64"/>
    </row>
    <row r="108" spans="1:64" ht="12.75" hidden="1" customHeight="1" x14ac:dyDescent="0.2">
      <c r="A108" s="50"/>
    </row>
    <row r="109" spans="1:64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4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64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64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C1DA-9024-418F-B387-4D661420D8AB}">
  <sheetPr>
    <tabColor theme="6"/>
    <pageSetUpPr fitToPage="1"/>
  </sheetPr>
  <dimension ref="A1:BU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3" x14ac:dyDescent="0.2">
      <c r="A1" s="148" t="s">
        <v>3500</v>
      </c>
      <c r="B1" s="148"/>
      <c r="C1" s="148"/>
      <c r="D1" s="148"/>
      <c r="E1" s="148"/>
      <c r="F1" s="148"/>
    </row>
    <row r="2" spans="1:73" s="29" customFormat="1" x14ac:dyDescent="0.2">
      <c r="A2" s="149" t="s">
        <v>28</v>
      </c>
      <c r="B2" s="149"/>
      <c r="C2" s="149"/>
      <c r="D2" s="149"/>
      <c r="E2" s="149"/>
      <c r="F2" s="149"/>
    </row>
    <row r="3" spans="1:73" hidden="1" x14ac:dyDescent="0.2">
      <c r="C3" s="30"/>
    </row>
    <row r="4" spans="1:73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hidden="1" x14ac:dyDescent="0.2"/>
    <row r="6" spans="1:73" hidden="1" x14ac:dyDescent="0.2">
      <c r="A6" s="72"/>
      <c r="B6" s="73"/>
      <c r="C6" s="73"/>
      <c r="D6" s="73"/>
      <c r="E6" s="73"/>
      <c r="F6" s="73"/>
    </row>
    <row r="7" spans="1:73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3" x14ac:dyDescent="0.2">
      <c r="A8" s="35" t="s">
        <v>1091</v>
      </c>
      <c r="B8" s="36"/>
      <c r="C8" s="36"/>
      <c r="D8" s="36"/>
      <c r="E8" s="36"/>
      <c r="F8" s="36"/>
      <c r="G8" s="84"/>
    </row>
    <row r="9" spans="1:73" x14ac:dyDescent="0.2">
      <c r="A9" s="151" t="s">
        <v>685</v>
      </c>
      <c r="B9" s="151"/>
      <c r="C9" s="151"/>
      <c r="D9" s="151"/>
      <c r="E9" s="151"/>
      <c r="F9" s="151"/>
      <c r="G9" s="85"/>
    </row>
    <row r="10" spans="1:73" x14ac:dyDescent="0.2">
      <c r="A10" s="37" t="s">
        <v>630</v>
      </c>
      <c r="B10" s="61"/>
      <c r="C10" s="61"/>
      <c r="D10" s="61"/>
      <c r="E10" s="61"/>
      <c r="F10" s="61"/>
    </row>
    <row r="11" spans="1:73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3" hidden="1" x14ac:dyDescent="0.2">
      <c r="A12" s="74"/>
      <c r="B12" s="62"/>
      <c r="C12" s="62"/>
      <c r="D12" s="62"/>
      <c r="E12" s="62"/>
      <c r="F12" s="62"/>
    </row>
    <row r="13" spans="1:73" x14ac:dyDescent="0.2">
      <c r="A13" s="37" t="s">
        <v>631</v>
      </c>
      <c r="B13" s="61"/>
      <c r="C13" s="61"/>
      <c r="D13" s="61"/>
      <c r="E13" s="61"/>
      <c r="F13" s="61"/>
    </row>
    <row r="14" spans="1:73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3" x14ac:dyDescent="0.2">
      <c r="A15" s="37" t="s">
        <v>629</v>
      </c>
      <c r="B15" s="61"/>
      <c r="C15" s="61"/>
      <c r="D15" s="61"/>
      <c r="E15" s="61"/>
      <c r="F15" s="61"/>
    </row>
    <row r="16" spans="1:73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0</v>
      </c>
      <c r="C20" s="46">
        <f>SUMIFS(CFR_Data[SFY2025],CFR_Data[OM_MPO],$A$2,CFR_Data[NFA MT],"TRUE",CFR_Data[Division Project Type],$A20,CFR_Data[Funding_Source],"NFA")</f>
        <v>688744.79370000004</v>
      </c>
      <c r="D20" s="46">
        <f>SUMIFS(CFR_Data[SFY2026],CFR_Data[OM_MPO],$A$2,CFR_Data[NFA MT],"TRUE",CFR_Data[Division Project Type],$A20,CFR_Data[Funding_Source],"NFA")</f>
        <v>918326.39170000004</v>
      </c>
      <c r="E20" s="46">
        <f>SUMIFS(CFR_Data[SFY2027],CFR_Data[OM_MPO],$A$2,CFR_Data[NFA MT],"TRUE",CFR_Data[Division Project Type],$A20,CFR_Data[Funding_Source],"NFA")</f>
        <v>153054.39859999999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3" hidden="1" x14ac:dyDescent="0.2">
      <c r="B97" s="63"/>
      <c r="C97" s="48"/>
      <c r="D97" s="63"/>
      <c r="E97" s="63"/>
      <c r="F97" s="63"/>
    </row>
    <row r="98" spans="1:73" x14ac:dyDescent="0.2">
      <c r="A98" s="37" t="s">
        <v>641</v>
      </c>
      <c r="B98" s="61"/>
      <c r="C98" s="49"/>
      <c r="D98" s="61"/>
      <c r="E98" s="61"/>
      <c r="F98" s="61"/>
    </row>
    <row r="99" spans="1:73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3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3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3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3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3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3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3" hidden="1" x14ac:dyDescent="0.2">
      <c r="B106" s="63"/>
      <c r="C106" s="63"/>
      <c r="D106" s="63"/>
      <c r="E106" s="63"/>
      <c r="F106" s="63"/>
    </row>
    <row r="107" spans="1:73" hidden="1" x14ac:dyDescent="0.2"/>
    <row r="108" spans="1:73" hidden="1" x14ac:dyDescent="0.2">
      <c r="A108" s="50"/>
      <c r="B108" s="69"/>
      <c r="C108" s="69"/>
      <c r="D108" s="69"/>
      <c r="E108" s="69"/>
      <c r="F108" s="69"/>
    </row>
    <row r="109" spans="1:73" x14ac:dyDescent="0.2">
      <c r="A109" s="52" t="s">
        <v>3</v>
      </c>
      <c r="B109" s="53">
        <f>SUM(B11:B105)</f>
        <v>0</v>
      </c>
      <c r="C109" s="53">
        <f>SUM(C11:C105)</f>
        <v>688744.79370000004</v>
      </c>
      <c r="D109" s="53">
        <f>SUM(D11:D105)</f>
        <v>918326.39170000004</v>
      </c>
      <c r="E109" s="53">
        <f>SUM(E11:E105)</f>
        <v>153054.39859999999</v>
      </c>
      <c r="F109" s="53">
        <f>SUM(F11:F105)</f>
        <v>0</v>
      </c>
    </row>
    <row r="110" spans="1:73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1:73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73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0</v>
      </c>
      <c r="C118" s="55">
        <f>C116+C109</f>
        <v>688744.79370000004</v>
      </c>
      <c r="D118" s="55">
        <f>D116+D109</f>
        <v>918326.39170000004</v>
      </c>
      <c r="E118" s="55">
        <f>E116+E109</f>
        <v>153054.39859999999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EB2C-DF06-4FCD-9E5C-33689A72F162}">
  <sheetPr>
    <tabColor theme="6"/>
    <pageSetUpPr fitToPage="1"/>
  </sheetPr>
  <dimension ref="A1:BL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4" x14ac:dyDescent="0.2">
      <c r="A1" s="148" t="s">
        <v>3500</v>
      </c>
      <c r="B1" s="148"/>
      <c r="C1" s="148"/>
      <c r="D1" s="148"/>
      <c r="E1" s="148"/>
      <c r="F1" s="148"/>
    </row>
    <row r="2" spans="1:64" s="29" customFormat="1" ht="16.5" customHeight="1" x14ac:dyDescent="0.2">
      <c r="A2" s="149" t="s">
        <v>28</v>
      </c>
      <c r="B2" s="149"/>
      <c r="C2" s="149"/>
      <c r="D2" s="149"/>
      <c r="E2" s="149"/>
      <c r="F2" s="149"/>
    </row>
    <row r="3" spans="1:64" ht="27.75" hidden="1" customHeight="1" x14ac:dyDescent="0.2">
      <c r="C3" s="30"/>
    </row>
    <row r="4" spans="1:64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hidden="1" x14ac:dyDescent="0.2"/>
    <row r="6" spans="1:64" hidden="1" x14ac:dyDescent="0.2">
      <c r="B6" s="58"/>
      <c r="C6" s="58"/>
      <c r="D6" s="58"/>
      <c r="E6" s="58"/>
      <c r="F6" s="58"/>
    </row>
    <row r="7" spans="1:64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4" ht="13.5" customHeight="1" x14ac:dyDescent="0.2">
      <c r="A8" s="59" t="s">
        <v>1092</v>
      </c>
      <c r="B8" s="36"/>
      <c r="C8" s="36"/>
      <c r="D8" s="36"/>
      <c r="E8" s="36"/>
      <c r="F8" s="36"/>
      <c r="G8" s="84"/>
    </row>
    <row r="9" spans="1:64" ht="13.5" customHeight="1" x14ac:dyDescent="0.2">
      <c r="A9" s="60" t="s">
        <v>1089</v>
      </c>
      <c r="B9" s="60"/>
      <c r="C9" s="60"/>
      <c r="D9" s="60"/>
      <c r="E9" s="60"/>
      <c r="F9" s="60"/>
      <c r="G9" s="86"/>
    </row>
    <row r="10" spans="1:64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4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4" ht="12.75" hidden="1" customHeight="1" x14ac:dyDescent="0.2">
      <c r="B12" s="62"/>
      <c r="C12" s="62"/>
      <c r="D12" s="62"/>
      <c r="E12" s="62"/>
      <c r="F12" s="62"/>
    </row>
    <row r="13" spans="1:64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4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4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4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4" ht="12.75" hidden="1" customHeight="1" x14ac:dyDescent="0.2">
      <c r="B97" s="63"/>
      <c r="C97" s="48"/>
      <c r="D97" s="63"/>
      <c r="E97" s="63"/>
      <c r="F97" s="63"/>
    </row>
    <row r="98" spans="1:64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4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4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4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4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4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4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4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4" ht="12.75" hidden="1" customHeight="1" x14ac:dyDescent="0.2">
      <c r="B106" s="63"/>
      <c r="C106" s="63"/>
      <c r="D106" s="63"/>
      <c r="E106" s="63"/>
      <c r="F106" s="63"/>
    </row>
    <row r="107" spans="1:64" ht="12.75" hidden="1" customHeight="1" x14ac:dyDescent="0.2">
      <c r="B107" s="64"/>
      <c r="C107" s="64"/>
      <c r="D107" s="64"/>
      <c r="E107" s="64"/>
      <c r="F107" s="64"/>
    </row>
    <row r="108" spans="1:64" ht="12.75" hidden="1" customHeight="1" x14ac:dyDescent="0.2">
      <c r="A108" s="50"/>
    </row>
    <row r="109" spans="1:64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4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64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64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D6EE-D39F-48CD-AE45-CC25964CD9D6}">
  <sheetPr>
    <tabColor theme="6"/>
    <pageSetUpPr fitToPage="1"/>
  </sheetPr>
  <dimension ref="A1:BU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3" x14ac:dyDescent="0.2">
      <c r="A1" s="148" t="s">
        <v>3500</v>
      </c>
      <c r="B1" s="148"/>
      <c r="C1" s="148"/>
      <c r="D1" s="148"/>
      <c r="E1" s="148"/>
      <c r="F1" s="148"/>
    </row>
    <row r="2" spans="1:73" s="29" customFormat="1" x14ac:dyDescent="0.2">
      <c r="A2" s="149" t="s">
        <v>29</v>
      </c>
      <c r="B2" s="149"/>
      <c r="C2" s="149"/>
      <c r="D2" s="149"/>
      <c r="E2" s="149"/>
      <c r="F2" s="149"/>
    </row>
    <row r="3" spans="1:73" hidden="1" x14ac:dyDescent="0.2">
      <c r="C3" s="30"/>
    </row>
    <row r="4" spans="1:73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hidden="1" x14ac:dyDescent="0.2"/>
    <row r="6" spans="1:73" hidden="1" x14ac:dyDescent="0.2">
      <c r="A6" s="72"/>
      <c r="B6" s="73"/>
      <c r="C6" s="73"/>
      <c r="D6" s="73"/>
      <c r="E6" s="73"/>
      <c r="F6" s="73"/>
    </row>
    <row r="7" spans="1:73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3" x14ac:dyDescent="0.2">
      <c r="A8" s="35" t="s">
        <v>1091</v>
      </c>
      <c r="B8" s="36"/>
      <c r="C8" s="36"/>
      <c r="D8" s="36"/>
      <c r="E8" s="36"/>
      <c r="F8" s="36"/>
      <c r="G8" s="84"/>
    </row>
    <row r="9" spans="1:73" x14ac:dyDescent="0.2">
      <c r="A9" s="151" t="s">
        <v>685</v>
      </c>
      <c r="B9" s="151"/>
      <c r="C9" s="151"/>
      <c r="D9" s="151"/>
      <c r="E9" s="151"/>
      <c r="F9" s="151"/>
      <c r="G9" s="85"/>
    </row>
    <row r="10" spans="1:73" x14ac:dyDescent="0.2">
      <c r="A10" s="37" t="s">
        <v>630</v>
      </c>
      <c r="B10" s="61"/>
      <c r="C10" s="61"/>
      <c r="D10" s="61"/>
      <c r="E10" s="61"/>
      <c r="F10" s="61"/>
    </row>
    <row r="11" spans="1:73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3" hidden="1" x14ac:dyDescent="0.2">
      <c r="A12" s="74"/>
      <c r="B12" s="62"/>
      <c r="C12" s="62"/>
      <c r="D12" s="62"/>
      <c r="E12" s="62"/>
      <c r="F12" s="62"/>
    </row>
    <row r="13" spans="1:73" x14ac:dyDescent="0.2">
      <c r="A13" s="37" t="s">
        <v>631</v>
      </c>
      <c r="B13" s="61"/>
      <c r="C13" s="61"/>
      <c r="D13" s="61"/>
      <c r="E13" s="61"/>
      <c r="F13" s="61"/>
    </row>
    <row r="14" spans="1:73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3" x14ac:dyDescent="0.2">
      <c r="A15" s="37" t="s">
        <v>629</v>
      </c>
      <c r="B15" s="61"/>
      <c r="C15" s="61"/>
      <c r="D15" s="61"/>
      <c r="E15" s="61"/>
      <c r="F15" s="61"/>
    </row>
    <row r="16" spans="1:73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0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3" hidden="1" x14ac:dyDescent="0.2">
      <c r="B97" s="63"/>
      <c r="C97" s="48"/>
      <c r="D97" s="63"/>
      <c r="E97" s="63"/>
      <c r="F97" s="63"/>
    </row>
    <row r="98" spans="1:73" x14ac:dyDescent="0.2">
      <c r="A98" s="37" t="s">
        <v>641</v>
      </c>
      <c r="B98" s="61"/>
      <c r="C98" s="49"/>
      <c r="D98" s="61"/>
      <c r="E98" s="61"/>
      <c r="F98" s="61"/>
    </row>
    <row r="99" spans="1:73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3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3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3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3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3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3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3" hidden="1" x14ac:dyDescent="0.2">
      <c r="B106" s="63"/>
      <c r="C106" s="63"/>
      <c r="D106" s="63"/>
      <c r="E106" s="63"/>
      <c r="F106" s="63"/>
    </row>
    <row r="107" spans="1:73" hidden="1" x14ac:dyDescent="0.2"/>
    <row r="108" spans="1:73" hidden="1" x14ac:dyDescent="0.2">
      <c r="A108" s="50"/>
      <c r="B108" s="69"/>
      <c r="C108" s="69"/>
      <c r="D108" s="69"/>
      <c r="E108" s="69"/>
      <c r="F108" s="69"/>
    </row>
    <row r="109" spans="1:73" x14ac:dyDescent="0.2">
      <c r="A109" s="52" t="s">
        <v>3</v>
      </c>
      <c r="B109" s="53">
        <f>SUM(B11:B105)</f>
        <v>0</v>
      </c>
      <c r="C109" s="53">
        <f>SUM(C11:C105)</f>
        <v>0</v>
      </c>
      <c r="D109" s="53">
        <f>SUM(D11:D105)</f>
        <v>0</v>
      </c>
      <c r="E109" s="53">
        <f>SUM(E11:E105)</f>
        <v>0</v>
      </c>
      <c r="F109" s="53">
        <f>SUM(F11:F105)</f>
        <v>0</v>
      </c>
    </row>
    <row r="110" spans="1:73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1:73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73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997D-F495-4400-A2EB-8A7A61DF38FB}">
  <dimension ref="A1:P655"/>
  <sheetViews>
    <sheetView workbookViewId="0">
      <pane ySplit="1" topLeftCell="A2" activePane="bottomLeft" state="frozen"/>
      <selection pane="bottomLeft" activeCell="D17" sqref="D17"/>
    </sheetView>
  </sheetViews>
  <sheetFormatPr defaultColWidth="9.140625" defaultRowHeight="11.25" x14ac:dyDescent="0.2"/>
  <cols>
    <col min="1" max="1" width="6.85546875" style="100" customWidth="1"/>
    <col min="2" max="2" width="35.7109375" style="96" bestFit="1" customWidth="1"/>
    <col min="3" max="3" width="8.28515625" style="100" customWidth="1"/>
    <col min="4" max="4" width="13" style="96" customWidth="1"/>
    <col min="5" max="5" width="9.140625" style="100"/>
    <col min="6" max="6" width="29.85546875" style="96" bestFit="1" customWidth="1"/>
    <col min="7" max="7" width="9.28515625" style="100" customWidth="1"/>
    <col min="8" max="8" width="39.7109375" style="96" bestFit="1" customWidth="1"/>
    <col min="9" max="9" width="9.140625" style="100"/>
    <col min="10" max="10" width="28.5703125" style="96" bestFit="1" customWidth="1"/>
    <col min="11" max="11" width="9.140625" style="100"/>
    <col min="12" max="12" width="33.7109375" style="96" bestFit="1" customWidth="1"/>
    <col min="13" max="13" width="9.140625" style="100"/>
    <col min="14" max="14" width="14" style="96" bestFit="1" customWidth="1"/>
    <col min="15" max="15" width="10.140625" style="100" customWidth="1"/>
    <col min="16" max="16" width="15.7109375" style="101" customWidth="1"/>
    <col min="17" max="16384" width="9.140625" style="96"/>
  </cols>
  <sheetData>
    <row r="1" spans="1:16" x14ac:dyDescent="0.2">
      <c r="A1" s="94" t="s">
        <v>1462</v>
      </c>
      <c r="B1" s="94" t="s">
        <v>1463</v>
      </c>
      <c r="C1" s="94" t="s">
        <v>377</v>
      </c>
      <c r="D1" s="94" t="s">
        <v>1464</v>
      </c>
      <c r="E1" s="94" t="s">
        <v>1465</v>
      </c>
      <c r="F1" s="94" t="s">
        <v>1466</v>
      </c>
      <c r="G1" s="94" t="s">
        <v>1467</v>
      </c>
      <c r="H1" s="94" t="s">
        <v>1468</v>
      </c>
      <c r="I1" s="94" t="s">
        <v>387</v>
      </c>
      <c r="J1" s="94" t="s">
        <v>1469</v>
      </c>
      <c r="K1" s="94" t="s">
        <v>1470</v>
      </c>
      <c r="L1" s="94" t="s">
        <v>1471</v>
      </c>
      <c r="M1" s="94" t="s">
        <v>1472</v>
      </c>
      <c r="N1" s="94" t="s">
        <v>1473</v>
      </c>
      <c r="O1" s="94" t="s">
        <v>1934</v>
      </c>
      <c r="P1" s="95" t="s">
        <v>1474</v>
      </c>
    </row>
    <row r="2" spans="1:16" x14ac:dyDescent="0.2">
      <c r="A2" s="97" t="s">
        <v>1475</v>
      </c>
      <c r="B2" s="98" t="s">
        <v>1476</v>
      </c>
      <c r="C2" s="97" t="s">
        <v>1477</v>
      </c>
      <c r="D2" s="98" t="s">
        <v>1478</v>
      </c>
      <c r="E2" s="97" t="s">
        <v>1479</v>
      </c>
      <c r="F2" s="98" t="s">
        <v>1480</v>
      </c>
      <c r="G2" s="97" t="s">
        <v>1481</v>
      </c>
      <c r="H2" s="98" t="s">
        <v>1482</v>
      </c>
      <c r="I2" s="97" t="s">
        <v>1483</v>
      </c>
      <c r="J2" s="98" t="s">
        <v>1484</v>
      </c>
      <c r="K2" s="97" t="s">
        <v>2856</v>
      </c>
      <c r="L2" s="98" t="s">
        <v>2857</v>
      </c>
      <c r="M2" s="97" t="s">
        <v>1485</v>
      </c>
      <c r="N2" s="98" t="s">
        <v>1486</v>
      </c>
      <c r="O2" s="97">
        <v>2017</v>
      </c>
      <c r="P2" s="99">
        <v>3423.14</v>
      </c>
    </row>
    <row r="3" spans="1:16" x14ac:dyDescent="0.2">
      <c r="A3" s="97" t="s">
        <v>1475</v>
      </c>
      <c r="B3" s="98" t="s">
        <v>1476</v>
      </c>
      <c r="C3" s="97" t="s">
        <v>1477</v>
      </c>
      <c r="D3" s="98" t="s">
        <v>1478</v>
      </c>
      <c r="E3" s="97" t="s">
        <v>1479</v>
      </c>
      <c r="F3" s="98" t="s">
        <v>1480</v>
      </c>
      <c r="G3" s="97" t="s">
        <v>1481</v>
      </c>
      <c r="H3" s="98" t="s">
        <v>1482</v>
      </c>
      <c r="I3" s="97" t="s">
        <v>1483</v>
      </c>
      <c r="J3" s="98" t="s">
        <v>1484</v>
      </c>
      <c r="K3" s="97" t="s">
        <v>1487</v>
      </c>
      <c r="L3" s="98" t="s">
        <v>1488</v>
      </c>
      <c r="M3" s="97" t="s">
        <v>1485</v>
      </c>
      <c r="N3" s="98" t="s">
        <v>1486</v>
      </c>
      <c r="O3" s="97">
        <v>2019</v>
      </c>
      <c r="P3" s="99">
        <v>398552.17</v>
      </c>
    </row>
    <row r="4" spans="1:16" x14ac:dyDescent="0.2">
      <c r="A4" s="97" t="s">
        <v>1475</v>
      </c>
      <c r="B4" s="98" t="s">
        <v>1476</v>
      </c>
      <c r="C4" s="97" t="s">
        <v>1477</v>
      </c>
      <c r="D4" s="98" t="s">
        <v>1478</v>
      </c>
      <c r="E4" s="97" t="s">
        <v>1479</v>
      </c>
      <c r="F4" s="98" t="s">
        <v>1480</v>
      </c>
      <c r="G4" s="97" t="s">
        <v>1481</v>
      </c>
      <c r="H4" s="98" t="s">
        <v>1482</v>
      </c>
      <c r="I4" s="97" t="s">
        <v>1483</v>
      </c>
      <c r="J4" s="98" t="s">
        <v>1484</v>
      </c>
      <c r="K4" s="97" t="s">
        <v>1487</v>
      </c>
      <c r="L4" s="98" t="s">
        <v>1488</v>
      </c>
      <c r="M4" s="97" t="s">
        <v>1485</v>
      </c>
      <c r="N4" s="98" t="s">
        <v>1486</v>
      </c>
      <c r="O4" s="97">
        <v>2018</v>
      </c>
      <c r="P4" s="99">
        <v>674678.59</v>
      </c>
    </row>
    <row r="5" spans="1:16" x14ac:dyDescent="0.2">
      <c r="A5" s="97" t="s">
        <v>1475</v>
      </c>
      <c r="B5" s="98" t="s">
        <v>1476</v>
      </c>
      <c r="C5" s="97" t="s">
        <v>1477</v>
      </c>
      <c r="D5" s="98" t="s">
        <v>1478</v>
      </c>
      <c r="E5" s="97" t="s">
        <v>1479</v>
      </c>
      <c r="F5" s="98" t="s">
        <v>1480</v>
      </c>
      <c r="G5" s="97" t="s">
        <v>1481</v>
      </c>
      <c r="H5" s="98" t="s">
        <v>1482</v>
      </c>
      <c r="I5" s="97" t="s">
        <v>1483</v>
      </c>
      <c r="J5" s="98" t="s">
        <v>1484</v>
      </c>
      <c r="K5" s="97" t="s">
        <v>1487</v>
      </c>
      <c r="L5" s="98" t="s">
        <v>1488</v>
      </c>
      <c r="M5" s="97" t="s">
        <v>1485</v>
      </c>
      <c r="N5" s="98" t="s">
        <v>1486</v>
      </c>
      <c r="O5" s="97">
        <v>2022</v>
      </c>
      <c r="P5" s="99">
        <v>402768.82</v>
      </c>
    </row>
    <row r="6" spans="1:16" x14ac:dyDescent="0.2">
      <c r="A6" s="97" t="s">
        <v>1475</v>
      </c>
      <c r="B6" s="98" t="s">
        <v>1476</v>
      </c>
      <c r="C6" s="97" t="s">
        <v>1477</v>
      </c>
      <c r="D6" s="98" t="s">
        <v>1478</v>
      </c>
      <c r="E6" s="97" t="s">
        <v>1479</v>
      </c>
      <c r="F6" s="98" t="s">
        <v>1480</v>
      </c>
      <c r="G6" s="97" t="s">
        <v>1481</v>
      </c>
      <c r="H6" s="98" t="s">
        <v>1482</v>
      </c>
      <c r="I6" s="97" t="s">
        <v>1483</v>
      </c>
      <c r="J6" s="98" t="s">
        <v>1484</v>
      </c>
      <c r="K6" s="97" t="s">
        <v>1487</v>
      </c>
      <c r="L6" s="98" t="s">
        <v>1488</v>
      </c>
      <c r="M6" s="97" t="s">
        <v>1485</v>
      </c>
      <c r="N6" s="98" t="s">
        <v>1486</v>
      </c>
      <c r="O6" s="97">
        <v>2017</v>
      </c>
      <c r="P6" s="99">
        <v>711383.4</v>
      </c>
    </row>
    <row r="7" spans="1:16" x14ac:dyDescent="0.2">
      <c r="A7" s="97" t="s">
        <v>1475</v>
      </c>
      <c r="B7" s="98" t="s">
        <v>1476</v>
      </c>
      <c r="C7" s="97" t="s">
        <v>1477</v>
      </c>
      <c r="D7" s="98" t="s">
        <v>1478</v>
      </c>
      <c r="E7" s="97" t="s">
        <v>1479</v>
      </c>
      <c r="F7" s="98" t="s">
        <v>1480</v>
      </c>
      <c r="G7" s="97" t="s">
        <v>1481</v>
      </c>
      <c r="H7" s="98" t="s">
        <v>1482</v>
      </c>
      <c r="I7" s="97" t="s">
        <v>1483</v>
      </c>
      <c r="J7" s="98" t="s">
        <v>1484</v>
      </c>
      <c r="K7" s="97" t="s">
        <v>1487</v>
      </c>
      <c r="L7" s="98" t="s">
        <v>1488</v>
      </c>
      <c r="M7" s="97" t="s">
        <v>1485</v>
      </c>
      <c r="N7" s="98" t="s">
        <v>1486</v>
      </c>
      <c r="O7" s="97">
        <v>2023</v>
      </c>
      <c r="P7" s="99">
        <v>373754.93</v>
      </c>
    </row>
    <row r="8" spans="1:16" x14ac:dyDescent="0.2">
      <c r="A8" s="97" t="s">
        <v>1475</v>
      </c>
      <c r="B8" s="98" t="s">
        <v>1476</v>
      </c>
      <c r="C8" s="97" t="s">
        <v>1477</v>
      </c>
      <c r="D8" s="98" t="s">
        <v>1478</v>
      </c>
      <c r="E8" s="97" t="s">
        <v>1479</v>
      </c>
      <c r="F8" s="98" t="s">
        <v>1480</v>
      </c>
      <c r="G8" s="97" t="s">
        <v>1481</v>
      </c>
      <c r="H8" s="98" t="s">
        <v>1482</v>
      </c>
      <c r="I8" s="97" t="s">
        <v>1483</v>
      </c>
      <c r="J8" s="98" t="s">
        <v>1484</v>
      </c>
      <c r="K8" s="97" t="s">
        <v>1487</v>
      </c>
      <c r="L8" s="98" t="s">
        <v>1488</v>
      </c>
      <c r="M8" s="97" t="s">
        <v>1485</v>
      </c>
      <c r="N8" s="98" t="s">
        <v>1486</v>
      </c>
      <c r="O8" s="97">
        <v>2021</v>
      </c>
      <c r="P8" s="99">
        <v>418952.92</v>
      </c>
    </row>
    <row r="9" spans="1:16" x14ac:dyDescent="0.2">
      <c r="A9" s="97" t="s">
        <v>1475</v>
      </c>
      <c r="B9" s="98" t="s">
        <v>1476</v>
      </c>
      <c r="C9" s="97" t="s">
        <v>1477</v>
      </c>
      <c r="D9" s="98" t="s">
        <v>1478</v>
      </c>
      <c r="E9" s="97" t="s">
        <v>1479</v>
      </c>
      <c r="F9" s="98" t="s">
        <v>1480</v>
      </c>
      <c r="G9" s="97" t="s">
        <v>1481</v>
      </c>
      <c r="H9" s="98" t="s">
        <v>1482</v>
      </c>
      <c r="I9" s="97" t="s">
        <v>1483</v>
      </c>
      <c r="J9" s="98" t="s">
        <v>1484</v>
      </c>
      <c r="K9" s="97" t="s">
        <v>1487</v>
      </c>
      <c r="L9" s="98" t="s">
        <v>1488</v>
      </c>
      <c r="M9" s="97" t="s">
        <v>1485</v>
      </c>
      <c r="N9" s="98" t="s">
        <v>1486</v>
      </c>
      <c r="O9" s="97">
        <v>2020</v>
      </c>
      <c r="P9" s="99">
        <v>346291.72</v>
      </c>
    </row>
    <row r="10" spans="1:16" x14ac:dyDescent="0.2">
      <c r="A10" s="97" t="s">
        <v>1475</v>
      </c>
      <c r="B10" s="98" t="s">
        <v>1476</v>
      </c>
      <c r="C10" s="97" t="s">
        <v>1477</v>
      </c>
      <c r="D10" s="98" t="s">
        <v>1478</v>
      </c>
      <c r="E10" s="97" t="s">
        <v>1479</v>
      </c>
      <c r="F10" s="98" t="s">
        <v>1480</v>
      </c>
      <c r="G10" s="97" t="s">
        <v>1481</v>
      </c>
      <c r="H10" s="98" t="s">
        <v>1482</v>
      </c>
      <c r="I10" s="97" t="s">
        <v>1483</v>
      </c>
      <c r="J10" s="98" t="s">
        <v>1484</v>
      </c>
      <c r="K10" s="97" t="s">
        <v>1487</v>
      </c>
      <c r="L10" s="98" t="s">
        <v>1488</v>
      </c>
      <c r="M10" s="97" t="s">
        <v>1485</v>
      </c>
      <c r="N10" s="98" t="s">
        <v>1486</v>
      </c>
      <c r="O10" s="97">
        <v>2024</v>
      </c>
      <c r="P10" s="99">
        <v>276126.65999999997</v>
      </c>
    </row>
    <row r="11" spans="1:16" x14ac:dyDescent="0.2">
      <c r="A11" s="97" t="s">
        <v>1475</v>
      </c>
      <c r="B11" s="98" t="s">
        <v>1476</v>
      </c>
      <c r="C11" s="97" t="s">
        <v>1477</v>
      </c>
      <c r="D11" s="98" t="s">
        <v>1478</v>
      </c>
      <c r="E11" s="97" t="s">
        <v>1479</v>
      </c>
      <c r="F11" s="98" t="s">
        <v>1480</v>
      </c>
      <c r="G11" s="97" t="s">
        <v>1481</v>
      </c>
      <c r="H11" s="98" t="s">
        <v>1482</v>
      </c>
      <c r="I11" s="97" t="s">
        <v>1483</v>
      </c>
      <c r="J11" s="98" t="s">
        <v>1484</v>
      </c>
      <c r="K11" s="97" t="s">
        <v>1489</v>
      </c>
      <c r="L11" s="98" t="s">
        <v>1490</v>
      </c>
      <c r="M11" s="97" t="s">
        <v>1485</v>
      </c>
      <c r="N11" s="98" t="s">
        <v>1486</v>
      </c>
      <c r="O11" s="97">
        <v>2022</v>
      </c>
      <c r="P11" s="99">
        <v>155870.6</v>
      </c>
    </row>
    <row r="12" spans="1:16" x14ac:dyDescent="0.2">
      <c r="A12" s="97" t="s">
        <v>1475</v>
      </c>
      <c r="B12" s="98" t="s">
        <v>1476</v>
      </c>
      <c r="C12" s="97" t="s">
        <v>1477</v>
      </c>
      <c r="D12" s="98" t="s">
        <v>1478</v>
      </c>
      <c r="E12" s="97" t="s">
        <v>1479</v>
      </c>
      <c r="F12" s="98" t="s">
        <v>1480</v>
      </c>
      <c r="G12" s="97" t="s">
        <v>1481</v>
      </c>
      <c r="H12" s="98" t="s">
        <v>1482</v>
      </c>
      <c r="I12" s="97" t="s">
        <v>1483</v>
      </c>
      <c r="J12" s="98" t="s">
        <v>1484</v>
      </c>
      <c r="K12" s="97" t="s">
        <v>1489</v>
      </c>
      <c r="L12" s="98" t="s">
        <v>1490</v>
      </c>
      <c r="M12" s="97" t="s">
        <v>1485</v>
      </c>
      <c r="N12" s="98" t="s">
        <v>1486</v>
      </c>
      <c r="O12" s="97">
        <v>2018</v>
      </c>
      <c r="P12" s="99">
        <v>224601.12</v>
      </c>
    </row>
    <row r="13" spans="1:16" x14ac:dyDescent="0.2">
      <c r="A13" s="97" t="s">
        <v>1475</v>
      </c>
      <c r="B13" s="98" t="s">
        <v>1476</v>
      </c>
      <c r="C13" s="97" t="s">
        <v>1477</v>
      </c>
      <c r="D13" s="98" t="s">
        <v>1478</v>
      </c>
      <c r="E13" s="97" t="s">
        <v>1479</v>
      </c>
      <c r="F13" s="98" t="s">
        <v>1480</v>
      </c>
      <c r="G13" s="97" t="s">
        <v>1481</v>
      </c>
      <c r="H13" s="98" t="s">
        <v>1482</v>
      </c>
      <c r="I13" s="97" t="s">
        <v>1483</v>
      </c>
      <c r="J13" s="98" t="s">
        <v>1484</v>
      </c>
      <c r="K13" s="97" t="s">
        <v>1489</v>
      </c>
      <c r="L13" s="98" t="s">
        <v>1490</v>
      </c>
      <c r="M13" s="97" t="s">
        <v>1485</v>
      </c>
      <c r="N13" s="98" t="s">
        <v>1486</v>
      </c>
      <c r="O13" s="97">
        <v>2023</v>
      </c>
      <c r="P13" s="99">
        <v>122819.04</v>
      </c>
    </row>
    <row r="14" spans="1:16" x14ac:dyDescent="0.2">
      <c r="A14" s="97" t="s">
        <v>1475</v>
      </c>
      <c r="B14" s="98" t="s">
        <v>1476</v>
      </c>
      <c r="C14" s="97" t="s">
        <v>1477</v>
      </c>
      <c r="D14" s="98" t="s">
        <v>1478</v>
      </c>
      <c r="E14" s="97" t="s">
        <v>1479</v>
      </c>
      <c r="F14" s="98" t="s">
        <v>1480</v>
      </c>
      <c r="G14" s="97" t="s">
        <v>1481</v>
      </c>
      <c r="H14" s="98" t="s">
        <v>1482</v>
      </c>
      <c r="I14" s="97" t="s">
        <v>1483</v>
      </c>
      <c r="J14" s="98" t="s">
        <v>1484</v>
      </c>
      <c r="K14" s="97" t="s">
        <v>1489</v>
      </c>
      <c r="L14" s="98" t="s">
        <v>1490</v>
      </c>
      <c r="M14" s="97" t="s">
        <v>1485</v>
      </c>
      <c r="N14" s="98" t="s">
        <v>1486</v>
      </c>
      <c r="O14" s="97">
        <v>2017</v>
      </c>
      <c r="P14" s="99">
        <v>247624.59</v>
      </c>
    </row>
    <row r="15" spans="1:16" x14ac:dyDescent="0.2">
      <c r="A15" s="97" t="s">
        <v>1475</v>
      </c>
      <c r="B15" s="98" t="s">
        <v>1476</v>
      </c>
      <c r="C15" s="97" t="s">
        <v>1477</v>
      </c>
      <c r="D15" s="98" t="s">
        <v>1478</v>
      </c>
      <c r="E15" s="97" t="s">
        <v>1479</v>
      </c>
      <c r="F15" s="98" t="s">
        <v>1480</v>
      </c>
      <c r="G15" s="97" t="s">
        <v>1481</v>
      </c>
      <c r="H15" s="98" t="s">
        <v>1482</v>
      </c>
      <c r="I15" s="97" t="s">
        <v>1483</v>
      </c>
      <c r="J15" s="98" t="s">
        <v>1484</v>
      </c>
      <c r="K15" s="97" t="s">
        <v>1489</v>
      </c>
      <c r="L15" s="98" t="s">
        <v>1490</v>
      </c>
      <c r="M15" s="97" t="s">
        <v>1485</v>
      </c>
      <c r="N15" s="98" t="s">
        <v>1486</v>
      </c>
      <c r="O15" s="97">
        <v>2019</v>
      </c>
      <c r="P15" s="99">
        <v>117199.76</v>
      </c>
    </row>
    <row r="16" spans="1:16" x14ac:dyDescent="0.2">
      <c r="A16" s="97" t="s">
        <v>1475</v>
      </c>
      <c r="B16" s="98" t="s">
        <v>1476</v>
      </c>
      <c r="C16" s="97" t="s">
        <v>1477</v>
      </c>
      <c r="D16" s="98" t="s">
        <v>1478</v>
      </c>
      <c r="E16" s="97" t="s">
        <v>1479</v>
      </c>
      <c r="F16" s="98" t="s">
        <v>1480</v>
      </c>
      <c r="G16" s="97" t="s">
        <v>1481</v>
      </c>
      <c r="H16" s="98" t="s">
        <v>1482</v>
      </c>
      <c r="I16" s="97" t="s">
        <v>1483</v>
      </c>
      <c r="J16" s="98" t="s">
        <v>1484</v>
      </c>
      <c r="K16" s="97" t="s">
        <v>1489</v>
      </c>
      <c r="L16" s="98" t="s">
        <v>1490</v>
      </c>
      <c r="M16" s="97" t="s">
        <v>1485</v>
      </c>
      <c r="N16" s="98" t="s">
        <v>1486</v>
      </c>
      <c r="O16" s="97">
        <v>2020</v>
      </c>
      <c r="P16" s="99">
        <v>147235.07</v>
      </c>
    </row>
    <row r="17" spans="1:16" x14ac:dyDescent="0.2">
      <c r="A17" s="97" t="s">
        <v>1475</v>
      </c>
      <c r="B17" s="98" t="s">
        <v>1476</v>
      </c>
      <c r="C17" s="97" t="s">
        <v>1477</v>
      </c>
      <c r="D17" s="98" t="s">
        <v>1478</v>
      </c>
      <c r="E17" s="97" t="s">
        <v>1479</v>
      </c>
      <c r="F17" s="98" t="s">
        <v>1480</v>
      </c>
      <c r="G17" s="97" t="s">
        <v>1481</v>
      </c>
      <c r="H17" s="98" t="s">
        <v>1482</v>
      </c>
      <c r="I17" s="97" t="s">
        <v>1483</v>
      </c>
      <c r="J17" s="98" t="s">
        <v>1484</v>
      </c>
      <c r="K17" s="97" t="s">
        <v>1489</v>
      </c>
      <c r="L17" s="98" t="s">
        <v>1490</v>
      </c>
      <c r="M17" s="97" t="s">
        <v>1485</v>
      </c>
      <c r="N17" s="98" t="s">
        <v>1486</v>
      </c>
      <c r="O17" s="97">
        <v>2021</v>
      </c>
      <c r="P17" s="99">
        <v>161158.04999999999</v>
      </c>
    </row>
    <row r="18" spans="1:16" x14ac:dyDescent="0.2">
      <c r="A18" s="97" t="s">
        <v>1475</v>
      </c>
      <c r="B18" s="98" t="s">
        <v>1476</v>
      </c>
      <c r="C18" s="97" t="s">
        <v>1477</v>
      </c>
      <c r="D18" s="98" t="s">
        <v>1478</v>
      </c>
      <c r="E18" s="97" t="s">
        <v>1479</v>
      </c>
      <c r="F18" s="98" t="s">
        <v>1480</v>
      </c>
      <c r="G18" s="97" t="s">
        <v>1481</v>
      </c>
      <c r="H18" s="98" t="s">
        <v>1482</v>
      </c>
      <c r="I18" s="97" t="s">
        <v>1483</v>
      </c>
      <c r="J18" s="98" t="s">
        <v>1484</v>
      </c>
      <c r="K18" s="97" t="s">
        <v>1489</v>
      </c>
      <c r="L18" s="98" t="s">
        <v>1490</v>
      </c>
      <c r="M18" s="97" t="s">
        <v>1485</v>
      </c>
      <c r="N18" s="98" t="s">
        <v>1486</v>
      </c>
      <c r="O18" s="97">
        <v>2024</v>
      </c>
      <c r="P18" s="99">
        <v>109440</v>
      </c>
    </row>
    <row r="19" spans="1:16" x14ac:dyDescent="0.2">
      <c r="A19" s="97" t="s">
        <v>1475</v>
      </c>
      <c r="B19" s="98" t="s">
        <v>1476</v>
      </c>
      <c r="C19" s="97" t="s">
        <v>1477</v>
      </c>
      <c r="D19" s="98" t="s">
        <v>1478</v>
      </c>
      <c r="E19" s="97" t="s">
        <v>1479</v>
      </c>
      <c r="F19" s="98" t="s">
        <v>1480</v>
      </c>
      <c r="G19" s="97" t="s">
        <v>1481</v>
      </c>
      <c r="H19" s="98" t="s">
        <v>1482</v>
      </c>
      <c r="I19" s="97" t="s">
        <v>1483</v>
      </c>
      <c r="J19" s="98" t="s">
        <v>1484</v>
      </c>
      <c r="K19" s="97" t="s">
        <v>1491</v>
      </c>
      <c r="L19" s="98" t="s">
        <v>1492</v>
      </c>
      <c r="M19" s="97" t="s">
        <v>1485</v>
      </c>
      <c r="N19" s="98" t="s">
        <v>1486</v>
      </c>
      <c r="O19" s="97">
        <v>2017</v>
      </c>
      <c r="P19" s="99">
        <v>520396.88</v>
      </c>
    </row>
    <row r="20" spans="1:16" x14ac:dyDescent="0.2">
      <c r="A20" s="97" t="s">
        <v>1475</v>
      </c>
      <c r="B20" s="98" t="s">
        <v>1476</v>
      </c>
      <c r="C20" s="97" t="s">
        <v>1477</v>
      </c>
      <c r="D20" s="98" t="s">
        <v>1478</v>
      </c>
      <c r="E20" s="97" t="s">
        <v>1479</v>
      </c>
      <c r="F20" s="98" t="s">
        <v>1480</v>
      </c>
      <c r="G20" s="97" t="s">
        <v>1481</v>
      </c>
      <c r="H20" s="98" t="s">
        <v>1482</v>
      </c>
      <c r="I20" s="97" t="s">
        <v>1483</v>
      </c>
      <c r="J20" s="98" t="s">
        <v>1484</v>
      </c>
      <c r="K20" s="97" t="s">
        <v>1491</v>
      </c>
      <c r="L20" s="98" t="s">
        <v>1492</v>
      </c>
      <c r="M20" s="97" t="s">
        <v>1485</v>
      </c>
      <c r="N20" s="98" t="s">
        <v>1486</v>
      </c>
      <c r="O20" s="97">
        <v>2018</v>
      </c>
      <c r="P20" s="99">
        <v>528855.23</v>
      </c>
    </row>
    <row r="21" spans="1:16" x14ac:dyDescent="0.2">
      <c r="A21" s="97" t="s">
        <v>1475</v>
      </c>
      <c r="B21" s="98" t="s">
        <v>1476</v>
      </c>
      <c r="C21" s="97" t="s">
        <v>1477</v>
      </c>
      <c r="D21" s="98" t="s">
        <v>1478</v>
      </c>
      <c r="E21" s="97" t="s">
        <v>1479</v>
      </c>
      <c r="F21" s="98" t="s">
        <v>1480</v>
      </c>
      <c r="G21" s="97" t="s">
        <v>1481</v>
      </c>
      <c r="H21" s="98" t="s">
        <v>1482</v>
      </c>
      <c r="I21" s="97" t="s">
        <v>1483</v>
      </c>
      <c r="J21" s="98" t="s">
        <v>1484</v>
      </c>
      <c r="K21" s="97" t="s">
        <v>1491</v>
      </c>
      <c r="L21" s="98" t="s">
        <v>1492</v>
      </c>
      <c r="M21" s="97" t="s">
        <v>1485</v>
      </c>
      <c r="N21" s="98" t="s">
        <v>1486</v>
      </c>
      <c r="O21" s="97">
        <v>2021</v>
      </c>
      <c r="P21" s="99">
        <v>457534.97</v>
      </c>
    </row>
    <row r="22" spans="1:16" x14ac:dyDescent="0.2">
      <c r="A22" s="97" t="s">
        <v>1475</v>
      </c>
      <c r="B22" s="98" t="s">
        <v>1476</v>
      </c>
      <c r="C22" s="97" t="s">
        <v>1477</v>
      </c>
      <c r="D22" s="98" t="s">
        <v>1478</v>
      </c>
      <c r="E22" s="97" t="s">
        <v>1479</v>
      </c>
      <c r="F22" s="98" t="s">
        <v>1480</v>
      </c>
      <c r="G22" s="97" t="s">
        <v>1481</v>
      </c>
      <c r="H22" s="98" t="s">
        <v>1482</v>
      </c>
      <c r="I22" s="97" t="s">
        <v>1483</v>
      </c>
      <c r="J22" s="98" t="s">
        <v>1484</v>
      </c>
      <c r="K22" s="97" t="s">
        <v>1491</v>
      </c>
      <c r="L22" s="98" t="s">
        <v>1492</v>
      </c>
      <c r="M22" s="97" t="s">
        <v>1485</v>
      </c>
      <c r="N22" s="98" t="s">
        <v>1486</v>
      </c>
      <c r="O22" s="97">
        <v>2024</v>
      </c>
      <c r="P22" s="99">
        <v>318429.14</v>
      </c>
    </row>
    <row r="23" spans="1:16" x14ac:dyDescent="0.2">
      <c r="A23" s="97" t="s">
        <v>1475</v>
      </c>
      <c r="B23" s="98" t="s">
        <v>1476</v>
      </c>
      <c r="C23" s="97" t="s">
        <v>1477</v>
      </c>
      <c r="D23" s="98" t="s">
        <v>1478</v>
      </c>
      <c r="E23" s="97" t="s">
        <v>1479</v>
      </c>
      <c r="F23" s="98" t="s">
        <v>1480</v>
      </c>
      <c r="G23" s="97" t="s">
        <v>1481</v>
      </c>
      <c r="H23" s="98" t="s">
        <v>1482</v>
      </c>
      <c r="I23" s="97" t="s">
        <v>1483</v>
      </c>
      <c r="J23" s="98" t="s">
        <v>1484</v>
      </c>
      <c r="K23" s="97" t="s">
        <v>1491</v>
      </c>
      <c r="L23" s="98" t="s">
        <v>1492</v>
      </c>
      <c r="M23" s="97" t="s">
        <v>1485</v>
      </c>
      <c r="N23" s="98" t="s">
        <v>1486</v>
      </c>
      <c r="O23" s="97">
        <v>2022</v>
      </c>
      <c r="P23" s="99">
        <v>441860.11</v>
      </c>
    </row>
    <row r="24" spans="1:16" x14ac:dyDescent="0.2">
      <c r="A24" s="97" t="s">
        <v>1475</v>
      </c>
      <c r="B24" s="98" t="s">
        <v>1476</v>
      </c>
      <c r="C24" s="97" t="s">
        <v>1477</v>
      </c>
      <c r="D24" s="98" t="s">
        <v>1478</v>
      </c>
      <c r="E24" s="97" t="s">
        <v>1479</v>
      </c>
      <c r="F24" s="98" t="s">
        <v>1480</v>
      </c>
      <c r="G24" s="97" t="s">
        <v>1481</v>
      </c>
      <c r="H24" s="98" t="s">
        <v>1482</v>
      </c>
      <c r="I24" s="97" t="s">
        <v>1483</v>
      </c>
      <c r="J24" s="98" t="s">
        <v>1484</v>
      </c>
      <c r="K24" s="97" t="s">
        <v>1491</v>
      </c>
      <c r="L24" s="98" t="s">
        <v>1492</v>
      </c>
      <c r="M24" s="97" t="s">
        <v>1485</v>
      </c>
      <c r="N24" s="98" t="s">
        <v>1486</v>
      </c>
      <c r="O24" s="97">
        <v>2020</v>
      </c>
      <c r="P24" s="99">
        <v>415543.92</v>
      </c>
    </row>
    <row r="25" spans="1:16" x14ac:dyDescent="0.2">
      <c r="A25" s="97" t="s">
        <v>1475</v>
      </c>
      <c r="B25" s="98" t="s">
        <v>1476</v>
      </c>
      <c r="C25" s="97" t="s">
        <v>1477</v>
      </c>
      <c r="D25" s="98" t="s">
        <v>1478</v>
      </c>
      <c r="E25" s="97" t="s">
        <v>1479</v>
      </c>
      <c r="F25" s="98" t="s">
        <v>1480</v>
      </c>
      <c r="G25" s="97" t="s">
        <v>1481</v>
      </c>
      <c r="H25" s="98" t="s">
        <v>1482</v>
      </c>
      <c r="I25" s="97" t="s">
        <v>1483</v>
      </c>
      <c r="J25" s="98" t="s">
        <v>1484</v>
      </c>
      <c r="K25" s="97" t="s">
        <v>1491</v>
      </c>
      <c r="L25" s="98" t="s">
        <v>1492</v>
      </c>
      <c r="M25" s="97" t="s">
        <v>1485</v>
      </c>
      <c r="N25" s="98" t="s">
        <v>1486</v>
      </c>
      <c r="O25" s="97">
        <v>2019</v>
      </c>
      <c r="P25" s="99">
        <v>328823.90999999997</v>
      </c>
    </row>
    <row r="26" spans="1:16" x14ac:dyDescent="0.2">
      <c r="A26" s="97" t="s">
        <v>1475</v>
      </c>
      <c r="B26" s="98" t="s">
        <v>1476</v>
      </c>
      <c r="C26" s="97" t="s">
        <v>1477</v>
      </c>
      <c r="D26" s="98" t="s">
        <v>1478</v>
      </c>
      <c r="E26" s="97" t="s">
        <v>1479</v>
      </c>
      <c r="F26" s="98" t="s">
        <v>1480</v>
      </c>
      <c r="G26" s="97" t="s">
        <v>1481</v>
      </c>
      <c r="H26" s="98" t="s">
        <v>1482</v>
      </c>
      <c r="I26" s="97" t="s">
        <v>1483</v>
      </c>
      <c r="J26" s="98" t="s">
        <v>1484</v>
      </c>
      <c r="K26" s="97" t="s">
        <v>1491</v>
      </c>
      <c r="L26" s="98" t="s">
        <v>1492</v>
      </c>
      <c r="M26" s="97" t="s">
        <v>1485</v>
      </c>
      <c r="N26" s="98" t="s">
        <v>1486</v>
      </c>
      <c r="O26" s="97">
        <v>2023</v>
      </c>
      <c r="P26" s="99">
        <v>437163.41</v>
      </c>
    </row>
    <row r="27" spans="1:16" x14ac:dyDescent="0.2">
      <c r="A27" s="97" t="s">
        <v>1475</v>
      </c>
      <c r="B27" s="98" t="s">
        <v>1476</v>
      </c>
      <c r="C27" s="97" t="s">
        <v>1477</v>
      </c>
      <c r="D27" s="98" t="s">
        <v>1478</v>
      </c>
      <c r="E27" s="97" t="s">
        <v>1479</v>
      </c>
      <c r="F27" s="98" t="s">
        <v>1480</v>
      </c>
      <c r="G27" s="97" t="s">
        <v>1481</v>
      </c>
      <c r="H27" s="98" t="s">
        <v>1482</v>
      </c>
      <c r="I27" s="97" t="s">
        <v>1483</v>
      </c>
      <c r="J27" s="98" t="s">
        <v>1484</v>
      </c>
      <c r="K27" s="97" t="s">
        <v>1493</v>
      </c>
      <c r="L27" s="98" t="s">
        <v>1494</v>
      </c>
      <c r="M27" s="97" t="s">
        <v>1485</v>
      </c>
      <c r="N27" s="98" t="s">
        <v>1486</v>
      </c>
      <c r="O27" s="97">
        <v>2021</v>
      </c>
      <c r="P27" s="99">
        <v>143345.13</v>
      </c>
    </row>
    <row r="28" spans="1:16" x14ac:dyDescent="0.2">
      <c r="A28" s="97" t="s">
        <v>1475</v>
      </c>
      <c r="B28" s="98" t="s">
        <v>1476</v>
      </c>
      <c r="C28" s="97" t="s">
        <v>1477</v>
      </c>
      <c r="D28" s="98" t="s">
        <v>1478</v>
      </c>
      <c r="E28" s="97" t="s">
        <v>1479</v>
      </c>
      <c r="F28" s="98" t="s">
        <v>1480</v>
      </c>
      <c r="G28" s="97" t="s">
        <v>1481</v>
      </c>
      <c r="H28" s="98" t="s">
        <v>1482</v>
      </c>
      <c r="I28" s="97" t="s">
        <v>1483</v>
      </c>
      <c r="J28" s="98" t="s">
        <v>1484</v>
      </c>
      <c r="K28" s="97" t="s">
        <v>1493</v>
      </c>
      <c r="L28" s="98" t="s">
        <v>1494</v>
      </c>
      <c r="M28" s="97" t="s">
        <v>1485</v>
      </c>
      <c r="N28" s="98" t="s">
        <v>1486</v>
      </c>
      <c r="O28" s="97">
        <v>2019</v>
      </c>
      <c r="P28" s="99">
        <v>103758.91</v>
      </c>
    </row>
    <row r="29" spans="1:16" x14ac:dyDescent="0.2">
      <c r="A29" s="97" t="s">
        <v>1475</v>
      </c>
      <c r="B29" s="98" t="s">
        <v>1476</v>
      </c>
      <c r="C29" s="97" t="s">
        <v>1477</v>
      </c>
      <c r="D29" s="98" t="s">
        <v>1478</v>
      </c>
      <c r="E29" s="97" t="s">
        <v>1479</v>
      </c>
      <c r="F29" s="98" t="s">
        <v>1480</v>
      </c>
      <c r="G29" s="97" t="s">
        <v>1481</v>
      </c>
      <c r="H29" s="98" t="s">
        <v>1482</v>
      </c>
      <c r="I29" s="97" t="s">
        <v>1483</v>
      </c>
      <c r="J29" s="98" t="s">
        <v>1484</v>
      </c>
      <c r="K29" s="97" t="s">
        <v>1493</v>
      </c>
      <c r="L29" s="98" t="s">
        <v>1494</v>
      </c>
      <c r="M29" s="97" t="s">
        <v>1485</v>
      </c>
      <c r="N29" s="98" t="s">
        <v>1486</v>
      </c>
      <c r="O29" s="97">
        <v>2018</v>
      </c>
      <c r="P29" s="99">
        <v>182465.4</v>
      </c>
    </row>
    <row r="30" spans="1:16" x14ac:dyDescent="0.2">
      <c r="A30" s="97" t="s">
        <v>1475</v>
      </c>
      <c r="B30" s="98" t="s">
        <v>1476</v>
      </c>
      <c r="C30" s="97" t="s">
        <v>1477</v>
      </c>
      <c r="D30" s="98" t="s">
        <v>1478</v>
      </c>
      <c r="E30" s="97" t="s">
        <v>1479</v>
      </c>
      <c r="F30" s="98" t="s">
        <v>1480</v>
      </c>
      <c r="G30" s="97" t="s">
        <v>1481</v>
      </c>
      <c r="H30" s="98" t="s">
        <v>1482</v>
      </c>
      <c r="I30" s="97" t="s">
        <v>1483</v>
      </c>
      <c r="J30" s="98" t="s">
        <v>1484</v>
      </c>
      <c r="K30" s="97" t="s">
        <v>1493</v>
      </c>
      <c r="L30" s="98" t="s">
        <v>1494</v>
      </c>
      <c r="M30" s="97" t="s">
        <v>1485</v>
      </c>
      <c r="N30" s="98" t="s">
        <v>1486</v>
      </c>
      <c r="O30" s="97">
        <v>2017</v>
      </c>
      <c r="P30" s="99">
        <v>211426.79</v>
      </c>
    </row>
    <row r="31" spans="1:16" x14ac:dyDescent="0.2">
      <c r="A31" s="97" t="s">
        <v>1475</v>
      </c>
      <c r="B31" s="98" t="s">
        <v>1476</v>
      </c>
      <c r="C31" s="97" t="s">
        <v>1477</v>
      </c>
      <c r="D31" s="98" t="s">
        <v>1478</v>
      </c>
      <c r="E31" s="97" t="s">
        <v>1479</v>
      </c>
      <c r="F31" s="98" t="s">
        <v>1480</v>
      </c>
      <c r="G31" s="97" t="s">
        <v>1481</v>
      </c>
      <c r="H31" s="98" t="s">
        <v>1482</v>
      </c>
      <c r="I31" s="97" t="s">
        <v>1483</v>
      </c>
      <c r="J31" s="98" t="s">
        <v>1484</v>
      </c>
      <c r="K31" s="97" t="s">
        <v>1493</v>
      </c>
      <c r="L31" s="98" t="s">
        <v>1494</v>
      </c>
      <c r="M31" s="97" t="s">
        <v>1485</v>
      </c>
      <c r="N31" s="98" t="s">
        <v>1486</v>
      </c>
      <c r="O31" s="97">
        <v>2020</v>
      </c>
      <c r="P31" s="99">
        <v>127221.42</v>
      </c>
    </row>
    <row r="32" spans="1:16" x14ac:dyDescent="0.2">
      <c r="A32" s="97" t="s">
        <v>1475</v>
      </c>
      <c r="B32" s="98" t="s">
        <v>1476</v>
      </c>
      <c r="C32" s="97" t="s">
        <v>1477</v>
      </c>
      <c r="D32" s="98" t="s">
        <v>1478</v>
      </c>
      <c r="E32" s="97" t="s">
        <v>1479</v>
      </c>
      <c r="F32" s="98" t="s">
        <v>1480</v>
      </c>
      <c r="G32" s="97" t="s">
        <v>1481</v>
      </c>
      <c r="H32" s="98" t="s">
        <v>1482</v>
      </c>
      <c r="I32" s="97" t="s">
        <v>1483</v>
      </c>
      <c r="J32" s="98" t="s">
        <v>1484</v>
      </c>
      <c r="K32" s="97" t="s">
        <v>1493</v>
      </c>
      <c r="L32" s="98" t="s">
        <v>1494</v>
      </c>
      <c r="M32" s="97" t="s">
        <v>1485</v>
      </c>
      <c r="N32" s="98" t="s">
        <v>1486</v>
      </c>
      <c r="O32" s="97">
        <v>2023</v>
      </c>
      <c r="P32" s="99">
        <v>187194.9</v>
      </c>
    </row>
    <row r="33" spans="1:16" x14ac:dyDescent="0.2">
      <c r="A33" s="97" t="s">
        <v>1475</v>
      </c>
      <c r="B33" s="98" t="s">
        <v>1476</v>
      </c>
      <c r="C33" s="97" t="s">
        <v>1477</v>
      </c>
      <c r="D33" s="98" t="s">
        <v>1478</v>
      </c>
      <c r="E33" s="97" t="s">
        <v>1479</v>
      </c>
      <c r="F33" s="98" t="s">
        <v>1480</v>
      </c>
      <c r="G33" s="97" t="s">
        <v>1481</v>
      </c>
      <c r="H33" s="98" t="s">
        <v>1482</v>
      </c>
      <c r="I33" s="97" t="s">
        <v>1483</v>
      </c>
      <c r="J33" s="98" t="s">
        <v>1484</v>
      </c>
      <c r="K33" s="97" t="s">
        <v>1493</v>
      </c>
      <c r="L33" s="98" t="s">
        <v>1494</v>
      </c>
      <c r="M33" s="97" t="s">
        <v>1485</v>
      </c>
      <c r="N33" s="98" t="s">
        <v>1486</v>
      </c>
      <c r="O33" s="97">
        <v>2022</v>
      </c>
      <c r="P33" s="99">
        <v>119986.62</v>
      </c>
    </row>
    <row r="34" spans="1:16" x14ac:dyDescent="0.2">
      <c r="A34" s="97" t="s">
        <v>1475</v>
      </c>
      <c r="B34" s="98" t="s">
        <v>1476</v>
      </c>
      <c r="C34" s="97" t="s">
        <v>1477</v>
      </c>
      <c r="D34" s="98" t="s">
        <v>1478</v>
      </c>
      <c r="E34" s="97" t="s">
        <v>1479</v>
      </c>
      <c r="F34" s="98" t="s">
        <v>1480</v>
      </c>
      <c r="G34" s="97" t="s">
        <v>1481</v>
      </c>
      <c r="H34" s="98" t="s">
        <v>1482</v>
      </c>
      <c r="I34" s="97" t="s">
        <v>1483</v>
      </c>
      <c r="J34" s="98" t="s">
        <v>1484</v>
      </c>
      <c r="K34" s="97" t="s">
        <v>1493</v>
      </c>
      <c r="L34" s="98" t="s">
        <v>1494</v>
      </c>
      <c r="M34" s="97" t="s">
        <v>1485</v>
      </c>
      <c r="N34" s="98" t="s">
        <v>1486</v>
      </c>
      <c r="O34" s="97">
        <v>2024</v>
      </c>
      <c r="P34" s="99">
        <v>137777.12</v>
      </c>
    </row>
    <row r="35" spans="1:16" x14ac:dyDescent="0.2">
      <c r="A35" s="97" t="s">
        <v>1475</v>
      </c>
      <c r="B35" s="98" t="s">
        <v>1476</v>
      </c>
      <c r="C35" s="97" t="s">
        <v>1477</v>
      </c>
      <c r="D35" s="98" t="s">
        <v>1478</v>
      </c>
      <c r="E35" s="97" t="s">
        <v>1479</v>
      </c>
      <c r="F35" s="98" t="s">
        <v>1480</v>
      </c>
      <c r="G35" s="97" t="s">
        <v>1481</v>
      </c>
      <c r="H35" s="98" t="s">
        <v>1482</v>
      </c>
      <c r="I35" s="97" t="s">
        <v>1483</v>
      </c>
      <c r="J35" s="98" t="s">
        <v>1484</v>
      </c>
      <c r="K35" s="97" t="s">
        <v>1495</v>
      </c>
      <c r="L35" s="98" t="s">
        <v>1496</v>
      </c>
      <c r="M35" s="97" t="s">
        <v>1485</v>
      </c>
      <c r="N35" s="98" t="s">
        <v>1486</v>
      </c>
      <c r="O35" s="97">
        <v>2019</v>
      </c>
      <c r="P35" s="99">
        <v>859280.6</v>
      </c>
    </row>
    <row r="36" spans="1:16" x14ac:dyDescent="0.2">
      <c r="A36" s="97" t="s">
        <v>1475</v>
      </c>
      <c r="B36" s="98" t="s">
        <v>1476</v>
      </c>
      <c r="C36" s="97" t="s">
        <v>1477</v>
      </c>
      <c r="D36" s="98" t="s">
        <v>1478</v>
      </c>
      <c r="E36" s="97" t="s">
        <v>1479</v>
      </c>
      <c r="F36" s="98" t="s">
        <v>1480</v>
      </c>
      <c r="G36" s="97" t="s">
        <v>1481</v>
      </c>
      <c r="H36" s="98" t="s">
        <v>1482</v>
      </c>
      <c r="I36" s="97" t="s">
        <v>1483</v>
      </c>
      <c r="J36" s="98" t="s">
        <v>1484</v>
      </c>
      <c r="K36" s="97" t="s">
        <v>1495</v>
      </c>
      <c r="L36" s="98" t="s">
        <v>1496</v>
      </c>
      <c r="M36" s="97" t="s">
        <v>1485</v>
      </c>
      <c r="N36" s="98" t="s">
        <v>1486</v>
      </c>
      <c r="O36" s="97">
        <v>2017</v>
      </c>
      <c r="P36" s="99">
        <v>1593318.69</v>
      </c>
    </row>
    <row r="37" spans="1:16" x14ac:dyDescent="0.2">
      <c r="A37" s="97" t="s">
        <v>1475</v>
      </c>
      <c r="B37" s="98" t="s">
        <v>1476</v>
      </c>
      <c r="C37" s="97" t="s">
        <v>1477</v>
      </c>
      <c r="D37" s="98" t="s">
        <v>1478</v>
      </c>
      <c r="E37" s="97" t="s">
        <v>1479</v>
      </c>
      <c r="F37" s="98" t="s">
        <v>1480</v>
      </c>
      <c r="G37" s="97" t="s">
        <v>1481</v>
      </c>
      <c r="H37" s="98" t="s">
        <v>1482</v>
      </c>
      <c r="I37" s="97" t="s">
        <v>1483</v>
      </c>
      <c r="J37" s="98" t="s">
        <v>1484</v>
      </c>
      <c r="K37" s="97" t="s">
        <v>1495</v>
      </c>
      <c r="L37" s="98" t="s">
        <v>1496</v>
      </c>
      <c r="M37" s="97" t="s">
        <v>1485</v>
      </c>
      <c r="N37" s="98" t="s">
        <v>1486</v>
      </c>
      <c r="O37" s="97">
        <v>2022</v>
      </c>
      <c r="P37" s="99">
        <v>1212439.72</v>
      </c>
    </row>
    <row r="38" spans="1:16" x14ac:dyDescent="0.2">
      <c r="A38" s="97" t="s">
        <v>1475</v>
      </c>
      <c r="B38" s="98" t="s">
        <v>1476</v>
      </c>
      <c r="C38" s="97" t="s">
        <v>1477</v>
      </c>
      <c r="D38" s="98" t="s">
        <v>1478</v>
      </c>
      <c r="E38" s="97" t="s">
        <v>1479</v>
      </c>
      <c r="F38" s="98" t="s">
        <v>1480</v>
      </c>
      <c r="G38" s="97" t="s">
        <v>1481</v>
      </c>
      <c r="H38" s="98" t="s">
        <v>1482</v>
      </c>
      <c r="I38" s="97" t="s">
        <v>1483</v>
      </c>
      <c r="J38" s="98" t="s">
        <v>1484</v>
      </c>
      <c r="K38" s="97" t="s">
        <v>1495</v>
      </c>
      <c r="L38" s="98" t="s">
        <v>1496</v>
      </c>
      <c r="M38" s="97" t="s">
        <v>1485</v>
      </c>
      <c r="N38" s="98" t="s">
        <v>1486</v>
      </c>
      <c r="O38" s="97">
        <v>2018</v>
      </c>
      <c r="P38" s="99">
        <v>1524327.12</v>
      </c>
    </row>
    <row r="39" spans="1:16" x14ac:dyDescent="0.2">
      <c r="A39" s="97" t="s">
        <v>1475</v>
      </c>
      <c r="B39" s="98" t="s">
        <v>1476</v>
      </c>
      <c r="C39" s="97" t="s">
        <v>1477</v>
      </c>
      <c r="D39" s="98" t="s">
        <v>1478</v>
      </c>
      <c r="E39" s="97" t="s">
        <v>1479</v>
      </c>
      <c r="F39" s="98" t="s">
        <v>1480</v>
      </c>
      <c r="G39" s="97" t="s">
        <v>1481</v>
      </c>
      <c r="H39" s="98" t="s">
        <v>1482</v>
      </c>
      <c r="I39" s="97" t="s">
        <v>1483</v>
      </c>
      <c r="J39" s="98" t="s">
        <v>1484</v>
      </c>
      <c r="K39" s="97" t="s">
        <v>1495</v>
      </c>
      <c r="L39" s="98" t="s">
        <v>1496</v>
      </c>
      <c r="M39" s="97" t="s">
        <v>1485</v>
      </c>
      <c r="N39" s="98" t="s">
        <v>1486</v>
      </c>
      <c r="O39" s="97">
        <v>2021</v>
      </c>
      <c r="P39" s="99">
        <v>1218553.46</v>
      </c>
    </row>
    <row r="40" spans="1:16" x14ac:dyDescent="0.2">
      <c r="A40" s="97" t="s">
        <v>1475</v>
      </c>
      <c r="B40" s="98" t="s">
        <v>1476</v>
      </c>
      <c r="C40" s="97" t="s">
        <v>1477</v>
      </c>
      <c r="D40" s="98" t="s">
        <v>1478</v>
      </c>
      <c r="E40" s="97" t="s">
        <v>1479</v>
      </c>
      <c r="F40" s="98" t="s">
        <v>1480</v>
      </c>
      <c r="G40" s="97" t="s">
        <v>1481</v>
      </c>
      <c r="H40" s="98" t="s">
        <v>1482</v>
      </c>
      <c r="I40" s="97" t="s">
        <v>1483</v>
      </c>
      <c r="J40" s="98" t="s">
        <v>1484</v>
      </c>
      <c r="K40" s="97" t="s">
        <v>1495</v>
      </c>
      <c r="L40" s="98" t="s">
        <v>1496</v>
      </c>
      <c r="M40" s="97" t="s">
        <v>1485</v>
      </c>
      <c r="N40" s="98" t="s">
        <v>1486</v>
      </c>
      <c r="O40" s="97">
        <v>2024</v>
      </c>
      <c r="P40" s="99">
        <v>896411.93</v>
      </c>
    </row>
    <row r="41" spans="1:16" x14ac:dyDescent="0.2">
      <c r="A41" s="97" t="s">
        <v>1475</v>
      </c>
      <c r="B41" s="98" t="s">
        <v>1476</v>
      </c>
      <c r="C41" s="97" t="s">
        <v>1477</v>
      </c>
      <c r="D41" s="98" t="s">
        <v>1478</v>
      </c>
      <c r="E41" s="97" t="s">
        <v>1479</v>
      </c>
      <c r="F41" s="98" t="s">
        <v>1480</v>
      </c>
      <c r="G41" s="97" t="s">
        <v>1481</v>
      </c>
      <c r="H41" s="98" t="s">
        <v>1482</v>
      </c>
      <c r="I41" s="97" t="s">
        <v>1483</v>
      </c>
      <c r="J41" s="98" t="s">
        <v>1484</v>
      </c>
      <c r="K41" s="97" t="s">
        <v>1495</v>
      </c>
      <c r="L41" s="98" t="s">
        <v>1496</v>
      </c>
      <c r="M41" s="97" t="s">
        <v>1485</v>
      </c>
      <c r="N41" s="98" t="s">
        <v>1486</v>
      </c>
      <c r="O41" s="97">
        <v>2023</v>
      </c>
      <c r="P41" s="99">
        <v>1201155.32</v>
      </c>
    </row>
    <row r="42" spans="1:16" x14ac:dyDescent="0.2">
      <c r="A42" s="97" t="s">
        <v>1475</v>
      </c>
      <c r="B42" s="98" t="s">
        <v>1476</v>
      </c>
      <c r="C42" s="97" t="s">
        <v>1477</v>
      </c>
      <c r="D42" s="98" t="s">
        <v>1478</v>
      </c>
      <c r="E42" s="97" t="s">
        <v>1479</v>
      </c>
      <c r="F42" s="98" t="s">
        <v>1480</v>
      </c>
      <c r="G42" s="97" t="s">
        <v>1481</v>
      </c>
      <c r="H42" s="98" t="s">
        <v>1482</v>
      </c>
      <c r="I42" s="97" t="s">
        <v>1483</v>
      </c>
      <c r="J42" s="98" t="s">
        <v>1484</v>
      </c>
      <c r="K42" s="97" t="s">
        <v>1495</v>
      </c>
      <c r="L42" s="98" t="s">
        <v>1496</v>
      </c>
      <c r="M42" s="97" t="s">
        <v>1485</v>
      </c>
      <c r="N42" s="98" t="s">
        <v>1486</v>
      </c>
      <c r="O42" s="97">
        <v>2020</v>
      </c>
      <c r="P42" s="99">
        <v>1031658.28</v>
      </c>
    </row>
    <row r="43" spans="1:16" x14ac:dyDescent="0.2">
      <c r="A43" s="97" t="s">
        <v>1475</v>
      </c>
      <c r="B43" s="98" t="s">
        <v>1476</v>
      </c>
      <c r="C43" s="97" t="s">
        <v>1477</v>
      </c>
      <c r="D43" s="98" t="s">
        <v>1478</v>
      </c>
      <c r="E43" s="97" t="s">
        <v>1479</v>
      </c>
      <c r="F43" s="98" t="s">
        <v>1480</v>
      </c>
      <c r="G43" s="97" t="s">
        <v>1481</v>
      </c>
      <c r="H43" s="98" t="s">
        <v>1482</v>
      </c>
      <c r="I43" s="97" t="s">
        <v>1483</v>
      </c>
      <c r="J43" s="98" t="s">
        <v>1484</v>
      </c>
      <c r="K43" s="97" t="s">
        <v>1497</v>
      </c>
      <c r="L43" s="98" t="s">
        <v>1498</v>
      </c>
      <c r="M43" s="97" t="s">
        <v>1485</v>
      </c>
      <c r="N43" s="98" t="s">
        <v>1486</v>
      </c>
      <c r="O43" s="97">
        <v>2018</v>
      </c>
      <c r="P43" s="99">
        <v>120210.26</v>
      </c>
    </row>
    <row r="44" spans="1:16" x14ac:dyDescent="0.2">
      <c r="A44" s="97" t="s">
        <v>1475</v>
      </c>
      <c r="B44" s="98" t="s">
        <v>1476</v>
      </c>
      <c r="C44" s="97" t="s">
        <v>1477</v>
      </c>
      <c r="D44" s="98" t="s">
        <v>1478</v>
      </c>
      <c r="E44" s="97" t="s">
        <v>1479</v>
      </c>
      <c r="F44" s="98" t="s">
        <v>1480</v>
      </c>
      <c r="G44" s="97" t="s">
        <v>1481</v>
      </c>
      <c r="H44" s="98" t="s">
        <v>1482</v>
      </c>
      <c r="I44" s="97" t="s">
        <v>1483</v>
      </c>
      <c r="J44" s="98" t="s">
        <v>1484</v>
      </c>
      <c r="K44" s="97" t="s">
        <v>1497</v>
      </c>
      <c r="L44" s="98" t="s">
        <v>1498</v>
      </c>
      <c r="M44" s="97" t="s">
        <v>1485</v>
      </c>
      <c r="N44" s="98" t="s">
        <v>1486</v>
      </c>
      <c r="O44" s="97">
        <v>2017</v>
      </c>
      <c r="P44" s="99">
        <v>635939.82999999996</v>
      </c>
    </row>
    <row r="45" spans="1:16" x14ac:dyDescent="0.2">
      <c r="A45" s="97" t="s">
        <v>1475</v>
      </c>
      <c r="B45" s="98" t="s">
        <v>1476</v>
      </c>
      <c r="C45" s="97" t="s">
        <v>1477</v>
      </c>
      <c r="D45" s="98" t="s">
        <v>1478</v>
      </c>
      <c r="E45" s="97" t="s">
        <v>1479</v>
      </c>
      <c r="F45" s="98" t="s">
        <v>1480</v>
      </c>
      <c r="G45" s="97" t="s">
        <v>1481</v>
      </c>
      <c r="H45" s="98" t="s">
        <v>1482</v>
      </c>
      <c r="I45" s="97" t="s">
        <v>1483</v>
      </c>
      <c r="J45" s="98" t="s">
        <v>1484</v>
      </c>
      <c r="K45" s="97" t="s">
        <v>2858</v>
      </c>
      <c r="L45" s="98" t="s">
        <v>2859</v>
      </c>
      <c r="M45" s="97" t="s">
        <v>1485</v>
      </c>
      <c r="N45" s="98" t="s">
        <v>1486</v>
      </c>
      <c r="O45" s="97">
        <v>2017</v>
      </c>
      <c r="P45" s="99">
        <v>0</v>
      </c>
    </row>
    <row r="46" spans="1:16" x14ac:dyDescent="0.2">
      <c r="A46" s="97" t="s">
        <v>1475</v>
      </c>
      <c r="B46" s="98" t="s">
        <v>1476</v>
      </c>
      <c r="C46" s="97" t="s">
        <v>1477</v>
      </c>
      <c r="D46" s="98" t="s">
        <v>1478</v>
      </c>
      <c r="E46" s="97" t="s">
        <v>1479</v>
      </c>
      <c r="F46" s="98" t="s">
        <v>1480</v>
      </c>
      <c r="G46" s="97" t="s">
        <v>1481</v>
      </c>
      <c r="H46" s="98" t="s">
        <v>1482</v>
      </c>
      <c r="I46" s="97" t="s">
        <v>1483</v>
      </c>
      <c r="J46" s="98" t="s">
        <v>1484</v>
      </c>
      <c r="K46" s="97" t="s">
        <v>1499</v>
      </c>
      <c r="L46" s="98" t="s">
        <v>1500</v>
      </c>
      <c r="M46" s="97" t="s">
        <v>1485</v>
      </c>
      <c r="N46" s="98" t="s">
        <v>1486</v>
      </c>
      <c r="O46" s="97">
        <v>2018</v>
      </c>
      <c r="P46" s="99">
        <v>249225.91</v>
      </c>
    </row>
    <row r="47" spans="1:16" x14ac:dyDescent="0.2">
      <c r="A47" s="97" t="s">
        <v>1475</v>
      </c>
      <c r="B47" s="98" t="s">
        <v>1476</v>
      </c>
      <c r="C47" s="97" t="s">
        <v>1477</v>
      </c>
      <c r="D47" s="98" t="s">
        <v>1478</v>
      </c>
      <c r="E47" s="97" t="s">
        <v>1479</v>
      </c>
      <c r="F47" s="98" t="s">
        <v>1480</v>
      </c>
      <c r="G47" s="97" t="s">
        <v>1481</v>
      </c>
      <c r="H47" s="98" t="s">
        <v>1482</v>
      </c>
      <c r="I47" s="97" t="s">
        <v>1483</v>
      </c>
      <c r="J47" s="98" t="s">
        <v>1484</v>
      </c>
      <c r="K47" s="97" t="s">
        <v>1499</v>
      </c>
      <c r="L47" s="98" t="s">
        <v>1500</v>
      </c>
      <c r="M47" s="97" t="s">
        <v>1485</v>
      </c>
      <c r="N47" s="98" t="s">
        <v>1486</v>
      </c>
      <c r="O47" s="97">
        <v>2024</v>
      </c>
      <c r="P47" s="99">
        <v>86019.13</v>
      </c>
    </row>
    <row r="48" spans="1:16" x14ac:dyDescent="0.2">
      <c r="A48" s="97" t="s">
        <v>1475</v>
      </c>
      <c r="B48" s="98" t="s">
        <v>1476</v>
      </c>
      <c r="C48" s="97" t="s">
        <v>1477</v>
      </c>
      <c r="D48" s="98" t="s">
        <v>1478</v>
      </c>
      <c r="E48" s="97" t="s">
        <v>1479</v>
      </c>
      <c r="F48" s="98" t="s">
        <v>1480</v>
      </c>
      <c r="G48" s="97" t="s">
        <v>1481</v>
      </c>
      <c r="H48" s="98" t="s">
        <v>1482</v>
      </c>
      <c r="I48" s="97" t="s">
        <v>1483</v>
      </c>
      <c r="J48" s="98" t="s">
        <v>1484</v>
      </c>
      <c r="K48" s="97" t="s">
        <v>1499</v>
      </c>
      <c r="L48" s="98" t="s">
        <v>1500</v>
      </c>
      <c r="M48" s="97" t="s">
        <v>1485</v>
      </c>
      <c r="N48" s="98" t="s">
        <v>1486</v>
      </c>
      <c r="O48" s="97">
        <v>2023</v>
      </c>
      <c r="P48" s="99">
        <v>123902.86</v>
      </c>
    </row>
    <row r="49" spans="1:16" x14ac:dyDescent="0.2">
      <c r="A49" s="97" t="s">
        <v>1475</v>
      </c>
      <c r="B49" s="98" t="s">
        <v>1476</v>
      </c>
      <c r="C49" s="97" t="s">
        <v>1477</v>
      </c>
      <c r="D49" s="98" t="s">
        <v>1478</v>
      </c>
      <c r="E49" s="97" t="s">
        <v>1479</v>
      </c>
      <c r="F49" s="98" t="s">
        <v>1480</v>
      </c>
      <c r="G49" s="97" t="s">
        <v>1481</v>
      </c>
      <c r="H49" s="98" t="s">
        <v>1482</v>
      </c>
      <c r="I49" s="97" t="s">
        <v>1483</v>
      </c>
      <c r="J49" s="98" t="s">
        <v>1484</v>
      </c>
      <c r="K49" s="97" t="s">
        <v>1499</v>
      </c>
      <c r="L49" s="98" t="s">
        <v>1500</v>
      </c>
      <c r="M49" s="97" t="s">
        <v>1485</v>
      </c>
      <c r="N49" s="98" t="s">
        <v>1486</v>
      </c>
      <c r="O49" s="97">
        <v>2017</v>
      </c>
      <c r="P49" s="99">
        <v>220021.58</v>
      </c>
    </row>
    <row r="50" spans="1:16" x14ac:dyDescent="0.2">
      <c r="A50" s="97" t="s">
        <v>1475</v>
      </c>
      <c r="B50" s="98" t="s">
        <v>1476</v>
      </c>
      <c r="C50" s="97" t="s">
        <v>1477</v>
      </c>
      <c r="D50" s="98" t="s">
        <v>1478</v>
      </c>
      <c r="E50" s="97" t="s">
        <v>1479</v>
      </c>
      <c r="F50" s="98" t="s">
        <v>1480</v>
      </c>
      <c r="G50" s="97" t="s">
        <v>1481</v>
      </c>
      <c r="H50" s="98" t="s">
        <v>1482</v>
      </c>
      <c r="I50" s="97" t="s">
        <v>1483</v>
      </c>
      <c r="J50" s="98" t="s">
        <v>1484</v>
      </c>
      <c r="K50" s="97" t="s">
        <v>1499</v>
      </c>
      <c r="L50" s="98" t="s">
        <v>1500</v>
      </c>
      <c r="M50" s="97" t="s">
        <v>1485</v>
      </c>
      <c r="N50" s="98" t="s">
        <v>1486</v>
      </c>
      <c r="O50" s="97">
        <v>2021</v>
      </c>
      <c r="P50" s="99">
        <v>191114.36</v>
      </c>
    </row>
    <row r="51" spans="1:16" x14ac:dyDescent="0.2">
      <c r="A51" s="97" t="s">
        <v>1475</v>
      </c>
      <c r="B51" s="98" t="s">
        <v>1476</v>
      </c>
      <c r="C51" s="97" t="s">
        <v>1477</v>
      </c>
      <c r="D51" s="98" t="s">
        <v>1478</v>
      </c>
      <c r="E51" s="97" t="s">
        <v>1479</v>
      </c>
      <c r="F51" s="98" t="s">
        <v>1480</v>
      </c>
      <c r="G51" s="97" t="s">
        <v>1481</v>
      </c>
      <c r="H51" s="98" t="s">
        <v>1482</v>
      </c>
      <c r="I51" s="97" t="s">
        <v>1483</v>
      </c>
      <c r="J51" s="98" t="s">
        <v>1484</v>
      </c>
      <c r="K51" s="97" t="s">
        <v>1499</v>
      </c>
      <c r="L51" s="98" t="s">
        <v>1500</v>
      </c>
      <c r="M51" s="97" t="s">
        <v>1485</v>
      </c>
      <c r="N51" s="98" t="s">
        <v>1486</v>
      </c>
      <c r="O51" s="97">
        <v>2019</v>
      </c>
      <c r="P51" s="99">
        <v>120745.46</v>
      </c>
    </row>
    <row r="52" spans="1:16" x14ac:dyDescent="0.2">
      <c r="A52" s="97" t="s">
        <v>1475</v>
      </c>
      <c r="B52" s="98" t="s">
        <v>1476</v>
      </c>
      <c r="C52" s="97" t="s">
        <v>1477</v>
      </c>
      <c r="D52" s="98" t="s">
        <v>1478</v>
      </c>
      <c r="E52" s="97" t="s">
        <v>1479</v>
      </c>
      <c r="F52" s="98" t="s">
        <v>1480</v>
      </c>
      <c r="G52" s="97" t="s">
        <v>1481</v>
      </c>
      <c r="H52" s="98" t="s">
        <v>1482</v>
      </c>
      <c r="I52" s="97" t="s">
        <v>1483</v>
      </c>
      <c r="J52" s="98" t="s">
        <v>1484</v>
      </c>
      <c r="K52" s="97" t="s">
        <v>1499</v>
      </c>
      <c r="L52" s="98" t="s">
        <v>1500</v>
      </c>
      <c r="M52" s="97" t="s">
        <v>1485</v>
      </c>
      <c r="N52" s="98" t="s">
        <v>1486</v>
      </c>
      <c r="O52" s="97">
        <v>2020</v>
      </c>
      <c r="P52" s="99">
        <v>157728.22</v>
      </c>
    </row>
    <row r="53" spans="1:16" x14ac:dyDescent="0.2">
      <c r="A53" s="97" t="s">
        <v>1475</v>
      </c>
      <c r="B53" s="98" t="s">
        <v>1476</v>
      </c>
      <c r="C53" s="97" t="s">
        <v>1477</v>
      </c>
      <c r="D53" s="98" t="s">
        <v>1478</v>
      </c>
      <c r="E53" s="97" t="s">
        <v>1479</v>
      </c>
      <c r="F53" s="98" t="s">
        <v>1480</v>
      </c>
      <c r="G53" s="97" t="s">
        <v>1481</v>
      </c>
      <c r="H53" s="98" t="s">
        <v>1482</v>
      </c>
      <c r="I53" s="97" t="s">
        <v>1483</v>
      </c>
      <c r="J53" s="98" t="s">
        <v>1484</v>
      </c>
      <c r="K53" s="97" t="s">
        <v>1499</v>
      </c>
      <c r="L53" s="98" t="s">
        <v>1500</v>
      </c>
      <c r="M53" s="97" t="s">
        <v>1485</v>
      </c>
      <c r="N53" s="98" t="s">
        <v>1486</v>
      </c>
      <c r="O53" s="97">
        <v>2022</v>
      </c>
      <c r="P53" s="99">
        <v>155375.01999999999</v>
      </c>
    </row>
    <row r="54" spans="1:16" x14ac:dyDescent="0.2">
      <c r="A54" s="97" t="s">
        <v>1475</v>
      </c>
      <c r="B54" s="98" t="s">
        <v>1476</v>
      </c>
      <c r="C54" s="97" t="s">
        <v>1477</v>
      </c>
      <c r="D54" s="98" t="s">
        <v>1478</v>
      </c>
      <c r="E54" s="97" t="s">
        <v>1479</v>
      </c>
      <c r="F54" s="98" t="s">
        <v>1480</v>
      </c>
      <c r="G54" s="97" t="s">
        <v>1481</v>
      </c>
      <c r="H54" s="98" t="s">
        <v>1482</v>
      </c>
      <c r="I54" s="97" t="s">
        <v>1483</v>
      </c>
      <c r="J54" s="98" t="s">
        <v>1484</v>
      </c>
      <c r="K54" s="97" t="s">
        <v>1501</v>
      </c>
      <c r="L54" s="98" t="s">
        <v>1502</v>
      </c>
      <c r="M54" s="97" t="s">
        <v>1485</v>
      </c>
      <c r="N54" s="98" t="s">
        <v>1486</v>
      </c>
      <c r="O54" s="97">
        <v>2018</v>
      </c>
      <c r="P54" s="99">
        <v>349326.87</v>
      </c>
    </row>
    <row r="55" spans="1:16" x14ac:dyDescent="0.2">
      <c r="A55" s="97" t="s">
        <v>1475</v>
      </c>
      <c r="B55" s="98" t="s">
        <v>1476</v>
      </c>
      <c r="C55" s="97" t="s">
        <v>1477</v>
      </c>
      <c r="D55" s="98" t="s">
        <v>1478</v>
      </c>
      <c r="E55" s="97" t="s">
        <v>1479</v>
      </c>
      <c r="F55" s="98" t="s">
        <v>1480</v>
      </c>
      <c r="G55" s="97" t="s">
        <v>1481</v>
      </c>
      <c r="H55" s="98" t="s">
        <v>1482</v>
      </c>
      <c r="I55" s="97" t="s">
        <v>1483</v>
      </c>
      <c r="J55" s="98" t="s">
        <v>1484</v>
      </c>
      <c r="K55" s="97" t="s">
        <v>1501</v>
      </c>
      <c r="L55" s="98" t="s">
        <v>1502</v>
      </c>
      <c r="M55" s="97" t="s">
        <v>1485</v>
      </c>
      <c r="N55" s="98" t="s">
        <v>1486</v>
      </c>
      <c r="O55" s="97">
        <v>2023</v>
      </c>
      <c r="P55" s="99">
        <v>241672.66</v>
      </c>
    </row>
    <row r="56" spans="1:16" x14ac:dyDescent="0.2">
      <c r="A56" s="97" t="s">
        <v>1475</v>
      </c>
      <c r="B56" s="98" t="s">
        <v>1476</v>
      </c>
      <c r="C56" s="97" t="s">
        <v>1477</v>
      </c>
      <c r="D56" s="98" t="s">
        <v>1478</v>
      </c>
      <c r="E56" s="97" t="s">
        <v>1479</v>
      </c>
      <c r="F56" s="98" t="s">
        <v>1480</v>
      </c>
      <c r="G56" s="97" t="s">
        <v>1481</v>
      </c>
      <c r="H56" s="98" t="s">
        <v>1482</v>
      </c>
      <c r="I56" s="97" t="s">
        <v>1483</v>
      </c>
      <c r="J56" s="98" t="s">
        <v>1484</v>
      </c>
      <c r="K56" s="97" t="s">
        <v>1501</v>
      </c>
      <c r="L56" s="98" t="s">
        <v>1502</v>
      </c>
      <c r="M56" s="97" t="s">
        <v>1485</v>
      </c>
      <c r="N56" s="98" t="s">
        <v>1486</v>
      </c>
      <c r="O56" s="97">
        <v>2021</v>
      </c>
      <c r="P56" s="99">
        <v>263631.94</v>
      </c>
    </row>
    <row r="57" spans="1:16" x14ac:dyDescent="0.2">
      <c r="A57" s="97" t="s">
        <v>1475</v>
      </c>
      <c r="B57" s="98" t="s">
        <v>1476</v>
      </c>
      <c r="C57" s="97" t="s">
        <v>1477</v>
      </c>
      <c r="D57" s="98" t="s">
        <v>1478</v>
      </c>
      <c r="E57" s="97" t="s">
        <v>1479</v>
      </c>
      <c r="F57" s="98" t="s">
        <v>1480</v>
      </c>
      <c r="G57" s="97" t="s">
        <v>1481</v>
      </c>
      <c r="H57" s="98" t="s">
        <v>1482</v>
      </c>
      <c r="I57" s="97" t="s">
        <v>1483</v>
      </c>
      <c r="J57" s="98" t="s">
        <v>1484</v>
      </c>
      <c r="K57" s="97" t="s">
        <v>1501</v>
      </c>
      <c r="L57" s="98" t="s">
        <v>1502</v>
      </c>
      <c r="M57" s="97" t="s">
        <v>1485</v>
      </c>
      <c r="N57" s="98" t="s">
        <v>1486</v>
      </c>
      <c r="O57" s="97">
        <v>2019</v>
      </c>
      <c r="P57" s="99">
        <v>182721.98</v>
      </c>
    </row>
    <row r="58" spans="1:16" x14ac:dyDescent="0.2">
      <c r="A58" s="97" t="s">
        <v>1475</v>
      </c>
      <c r="B58" s="98" t="s">
        <v>1476</v>
      </c>
      <c r="C58" s="97" t="s">
        <v>1477</v>
      </c>
      <c r="D58" s="98" t="s">
        <v>1478</v>
      </c>
      <c r="E58" s="97" t="s">
        <v>1479</v>
      </c>
      <c r="F58" s="98" t="s">
        <v>1480</v>
      </c>
      <c r="G58" s="97" t="s">
        <v>1481</v>
      </c>
      <c r="H58" s="98" t="s">
        <v>1482</v>
      </c>
      <c r="I58" s="97" t="s">
        <v>1483</v>
      </c>
      <c r="J58" s="98" t="s">
        <v>1484</v>
      </c>
      <c r="K58" s="97" t="s">
        <v>1501</v>
      </c>
      <c r="L58" s="98" t="s">
        <v>1502</v>
      </c>
      <c r="M58" s="97" t="s">
        <v>1485</v>
      </c>
      <c r="N58" s="98" t="s">
        <v>1486</v>
      </c>
      <c r="O58" s="97">
        <v>2022</v>
      </c>
      <c r="P58" s="99">
        <v>219462.08</v>
      </c>
    </row>
    <row r="59" spans="1:16" x14ac:dyDescent="0.2">
      <c r="A59" s="97" t="s">
        <v>1475</v>
      </c>
      <c r="B59" s="98" t="s">
        <v>1476</v>
      </c>
      <c r="C59" s="97" t="s">
        <v>1477</v>
      </c>
      <c r="D59" s="98" t="s">
        <v>1478</v>
      </c>
      <c r="E59" s="97" t="s">
        <v>1479</v>
      </c>
      <c r="F59" s="98" t="s">
        <v>1480</v>
      </c>
      <c r="G59" s="97" t="s">
        <v>1481</v>
      </c>
      <c r="H59" s="98" t="s">
        <v>1482</v>
      </c>
      <c r="I59" s="97" t="s">
        <v>1483</v>
      </c>
      <c r="J59" s="98" t="s">
        <v>1484</v>
      </c>
      <c r="K59" s="97" t="s">
        <v>1501</v>
      </c>
      <c r="L59" s="98" t="s">
        <v>1502</v>
      </c>
      <c r="M59" s="97" t="s">
        <v>1485</v>
      </c>
      <c r="N59" s="98" t="s">
        <v>1486</v>
      </c>
      <c r="O59" s="97">
        <v>2024</v>
      </c>
      <c r="P59" s="99">
        <v>129057.23</v>
      </c>
    </row>
    <row r="60" spans="1:16" x14ac:dyDescent="0.2">
      <c r="A60" s="97" t="s">
        <v>1475</v>
      </c>
      <c r="B60" s="98" t="s">
        <v>1476</v>
      </c>
      <c r="C60" s="97" t="s">
        <v>1477</v>
      </c>
      <c r="D60" s="98" t="s">
        <v>1478</v>
      </c>
      <c r="E60" s="97" t="s">
        <v>1479</v>
      </c>
      <c r="F60" s="98" t="s">
        <v>1480</v>
      </c>
      <c r="G60" s="97" t="s">
        <v>1481</v>
      </c>
      <c r="H60" s="98" t="s">
        <v>1482</v>
      </c>
      <c r="I60" s="97" t="s">
        <v>1483</v>
      </c>
      <c r="J60" s="98" t="s">
        <v>1484</v>
      </c>
      <c r="K60" s="97" t="s">
        <v>1501</v>
      </c>
      <c r="L60" s="98" t="s">
        <v>1502</v>
      </c>
      <c r="M60" s="97" t="s">
        <v>1485</v>
      </c>
      <c r="N60" s="98" t="s">
        <v>1486</v>
      </c>
      <c r="O60" s="97">
        <v>2017</v>
      </c>
      <c r="P60" s="99">
        <v>364448.67</v>
      </c>
    </row>
    <row r="61" spans="1:16" x14ac:dyDescent="0.2">
      <c r="A61" s="97" t="s">
        <v>1475</v>
      </c>
      <c r="B61" s="98" t="s">
        <v>1476</v>
      </c>
      <c r="C61" s="97" t="s">
        <v>1477</v>
      </c>
      <c r="D61" s="98" t="s">
        <v>1478</v>
      </c>
      <c r="E61" s="97" t="s">
        <v>1479</v>
      </c>
      <c r="F61" s="98" t="s">
        <v>1480</v>
      </c>
      <c r="G61" s="97" t="s">
        <v>1481</v>
      </c>
      <c r="H61" s="98" t="s">
        <v>1482</v>
      </c>
      <c r="I61" s="97" t="s">
        <v>1483</v>
      </c>
      <c r="J61" s="98" t="s">
        <v>1484</v>
      </c>
      <c r="K61" s="97" t="s">
        <v>1501</v>
      </c>
      <c r="L61" s="98" t="s">
        <v>1502</v>
      </c>
      <c r="M61" s="97" t="s">
        <v>1485</v>
      </c>
      <c r="N61" s="98" t="s">
        <v>1486</v>
      </c>
      <c r="O61" s="97">
        <v>2020</v>
      </c>
      <c r="P61" s="99">
        <v>233648.55</v>
      </c>
    </row>
    <row r="62" spans="1:16" x14ac:dyDescent="0.2">
      <c r="A62" s="97" t="s">
        <v>1475</v>
      </c>
      <c r="B62" s="98" t="s">
        <v>1476</v>
      </c>
      <c r="C62" s="97" t="s">
        <v>1477</v>
      </c>
      <c r="D62" s="98" t="s">
        <v>1478</v>
      </c>
      <c r="E62" s="97" t="s">
        <v>1479</v>
      </c>
      <c r="F62" s="98" t="s">
        <v>1480</v>
      </c>
      <c r="G62" s="97" t="s">
        <v>1481</v>
      </c>
      <c r="H62" s="98" t="s">
        <v>1482</v>
      </c>
      <c r="I62" s="97" t="s">
        <v>1483</v>
      </c>
      <c r="J62" s="98" t="s">
        <v>1484</v>
      </c>
      <c r="K62" s="97" t="s">
        <v>1503</v>
      </c>
      <c r="L62" s="98" t="s">
        <v>1504</v>
      </c>
      <c r="M62" s="97" t="s">
        <v>1485</v>
      </c>
      <c r="N62" s="98" t="s">
        <v>1486</v>
      </c>
      <c r="O62" s="97">
        <v>2017</v>
      </c>
      <c r="P62" s="99">
        <v>643919.09</v>
      </c>
    </row>
    <row r="63" spans="1:16" x14ac:dyDescent="0.2">
      <c r="A63" s="97" t="s">
        <v>1475</v>
      </c>
      <c r="B63" s="98" t="s">
        <v>1476</v>
      </c>
      <c r="C63" s="97" t="s">
        <v>1477</v>
      </c>
      <c r="D63" s="98" t="s">
        <v>1478</v>
      </c>
      <c r="E63" s="97" t="s">
        <v>1479</v>
      </c>
      <c r="F63" s="98" t="s">
        <v>1480</v>
      </c>
      <c r="G63" s="97" t="s">
        <v>1481</v>
      </c>
      <c r="H63" s="98" t="s">
        <v>1482</v>
      </c>
      <c r="I63" s="97" t="s">
        <v>1483</v>
      </c>
      <c r="J63" s="98" t="s">
        <v>1484</v>
      </c>
      <c r="K63" s="97" t="s">
        <v>1503</v>
      </c>
      <c r="L63" s="98" t="s">
        <v>1504</v>
      </c>
      <c r="M63" s="97" t="s">
        <v>1485</v>
      </c>
      <c r="N63" s="98" t="s">
        <v>1486</v>
      </c>
      <c r="O63" s="97">
        <v>2019</v>
      </c>
      <c r="P63" s="99">
        <v>263314.03000000003</v>
      </c>
    </row>
    <row r="64" spans="1:16" x14ac:dyDescent="0.2">
      <c r="A64" s="97" t="s">
        <v>1475</v>
      </c>
      <c r="B64" s="98" t="s">
        <v>1476</v>
      </c>
      <c r="C64" s="97" t="s">
        <v>1477</v>
      </c>
      <c r="D64" s="98" t="s">
        <v>1478</v>
      </c>
      <c r="E64" s="97" t="s">
        <v>1479</v>
      </c>
      <c r="F64" s="98" t="s">
        <v>1480</v>
      </c>
      <c r="G64" s="97" t="s">
        <v>1481</v>
      </c>
      <c r="H64" s="98" t="s">
        <v>1482</v>
      </c>
      <c r="I64" s="97" t="s">
        <v>1483</v>
      </c>
      <c r="J64" s="98" t="s">
        <v>1484</v>
      </c>
      <c r="K64" s="97" t="s">
        <v>1503</v>
      </c>
      <c r="L64" s="98" t="s">
        <v>1504</v>
      </c>
      <c r="M64" s="97" t="s">
        <v>1485</v>
      </c>
      <c r="N64" s="98" t="s">
        <v>1486</v>
      </c>
      <c r="O64" s="97">
        <v>2021</v>
      </c>
      <c r="P64" s="99">
        <v>293443.83</v>
      </c>
    </row>
    <row r="65" spans="1:16" x14ac:dyDescent="0.2">
      <c r="A65" s="97" t="s">
        <v>1475</v>
      </c>
      <c r="B65" s="98" t="s">
        <v>1476</v>
      </c>
      <c r="C65" s="97" t="s">
        <v>1477</v>
      </c>
      <c r="D65" s="98" t="s">
        <v>1478</v>
      </c>
      <c r="E65" s="97" t="s">
        <v>1479</v>
      </c>
      <c r="F65" s="98" t="s">
        <v>1480</v>
      </c>
      <c r="G65" s="97" t="s">
        <v>1481</v>
      </c>
      <c r="H65" s="98" t="s">
        <v>1482</v>
      </c>
      <c r="I65" s="97" t="s">
        <v>1483</v>
      </c>
      <c r="J65" s="98" t="s">
        <v>1484</v>
      </c>
      <c r="K65" s="97" t="s">
        <v>1503</v>
      </c>
      <c r="L65" s="98" t="s">
        <v>1504</v>
      </c>
      <c r="M65" s="97" t="s">
        <v>1485</v>
      </c>
      <c r="N65" s="98" t="s">
        <v>1486</v>
      </c>
      <c r="O65" s="97">
        <v>2020</v>
      </c>
      <c r="P65" s="99">
        <v>290865.53999999998</v>
      </c>
    </row>
    <row r="66" spans="1:16" x14ac:dyDescent="0.2">
      <c r="A66" s="97" t="s">
        <v>1475</v>
      </c>
      <c r="B66" s="98" t="s">
        <v>1476</v>
      </c>
      <c r="C66" s="97" t="s">
        <v>1477</v>
      </c>
      <c r="D66" s="98" t="s">
        <v>1478</v>
      </c>
      <c r="E66" s="97" t="s">
        <v>1479</v>
      </c>
      <c r="F66" s="98" t="s">
        <v>1480</v>
      </c>
      <c r="G66" s="97" t="s">
        <v>1481</v>
      </c>
      <c r="H66" s="98" t="s">
        <v>1482</v>
      </c>
      <c r="I66" s="97" t="s">
        <v>1483</v>
      </c>
      <c r="J66" s="98" t="s">
        <v>1484</v>
      </c>
      <c r="K66" s="97" t="s">
        <v>1503</v>
      </c>
      <c r="L66" s="98" t="s">
        <v>1504</v>
      </c>
      <c r="M66" s="97" t="s">
        <v>1485</v>
      </c>
      <c r="N66" s="98" t="s">
        <v>1486</v>
      </c>
      <c r="O66" s="97">
        <v>2018</v>
      </c>
      <c r="P66" s="99">
        <v>483981.9</v>
      </c>
    </row>
    <row r="67" spans="1:16" x14ac:dyDescent="0.2">
      <c r="A67" s="97" t="s">
        <v>1475</v>
      </c>
      <c r="B67" s="98" t="s">
        <v>1476</v>
      </c>
      <c r="C67" s="97" t="s">
        <v>1477</v>
      </c>
      <c r="D67" s="98" t="s">
        <v>1478</v>
      </c>
      <c r="E67" s="97" t="s">
        <v>1479</v>
      </c>
      <c r="F67" s="98" t="s">
        <v>1480</v>
      </c>
      <c r="G67" s="97" t="s">
        <v>1481</v>
      </c>
      <c r="H67" s="98" t="s">
        <v>1482</v>
      </c>
      <c r="I67" s="97" t="s">
        <v>1483</v>
      </c>
      <c r="J67" s="98" t="s">
        <v>1484</v>
      </c>
      <c r="K67" s="97" t="s">
        <v>1503</v>
      </c>
      <c r="L67" s="98" t="s">
        <v>1504</v>
      </c>
      <c r="M67" s="97" t="s">
        <v>1485</v>
      </c>
      <c r="N67" s="98" t="s">
        <v>1486</v>
      </c>
      <c r="O67" s="97">
        <v>2023</v>
      </c>
      <c r="P67" s="99">
        <v>266371.82</v>
      </c>
    </row>
    <row r="68" spans="1:16" x14ac:dyDescent="0.2">
      <c r="A68" s="97" t="s">
        <v>1475</v>
      </c>
      <c r="B68" s="98" t="s">
        <v>1476</v>
      </c>
      <c r="C68" s="97" t="s">
        <v>1477</v>
      </c>
      <c r="D68" s="98" t="s">
        <v>1478</v>
      </c>
      <c r="E68" s="97" t="s">
        <v>1479</v>
      </c>
      <c r="F68" s="98" t="s">
        <v>1480</v>
      </c>
      <c r="G68" s="97" t="s">
        <v>1481</v>
      </c>
      <c r="H68" s="98" t="s">
        <v>1482</v>
      </c>
      <c r="I68" s="97" t="s">
        <v>1483</v>
      </c>
      <c r="J68" s="98" t="s">
        <v>1484</v>
      </c>
      <c r="K68" s="97" t="s">
        <v>1503</v>
      </c>
      <c r="L68" s="98" t="s">
        <v>1504</v>
      </c>
      <c r="M68" s="97" t="s">
        <v>1485</v>
      </c>
      <c r="N68" s="98" t="s">
        <v>1486</v>
      </c>
      <c r="O68" s="97">
        <v>2022</v>
      </c>
      <c r="P68" s="99">
        <v>273226.15000000002</v>
      </c>
    </row>
    <row r="69" spans="1:16" x14ac:dyDescent="0.2">
      <c r="A69" s="97" t="s">
        <v>1475</v>
      </c>
      <c r="B69" s="98" t="s">
        <v>1476</v>
      </c>
      <c r="C69" s="97" t="s">
        <v>1477</v>
      </c>
      <c r="D69" s="98" t="s">
        <v>1478</v>
      </c>
      <c r="E69" s="97" t="s">
        <v>1479</v>
      </c>
      <c r="F69" s="98" t="s">
        <v>1480</v>
      </c>
      <c r="G69" s="97" t="s">
        <v>1481</v>
      </c>
      <c r="H69" s="98" t="s">
        <v>1482</v>
      </c>
      <c r="I69" s="97" t="s">
        <v>1483</v>
      </c>
      <c r="J69" s="98" t="s">
        <v>1484</v>
      </c>
      <c r="K69" s="97" t="s">
        <v>1503</v>
      </c>
      <c r="L69" s="98" t="s">
        <v>1504</v>
      </c>
      <c r="M69" s="97" t="s">
        <v>1485</v>
      </c>
      <c r="N69" s="98" t="s">
        <v>1486</v>
      </c>
      <c r="O69" s="97">
        <v>2024</v>
      </c>
      <c r="P69" s="99">
        <v>210998.85</v>
      </c>
    </row>
    <row r="70" spans="1:16" x14ac:dyDescent="0.2">
      <c r="A70" s="97" t="s">
        <v>1475</v>
      </c>
      <c r="B70" s="98" t="s">
        <v>1476</v>
      </c>
      <c r="C70" s="97" t="s">
        <v>1477</v>
      </c>
      <c r="D70" s="98" t="s">
        <v>1478</v>
      </c>
      <c r="E70" s="97" t="s">
        <v>1479</v>
      </c>
      <c r="F70" s="98" t="s">
        <v>1480</v>
      </c>
      <c r="G70" s="97" t="s">
        <v>1481</v>
      </c>
      <c r="H70" s="98" t="s">
        <v>1482</v>
      </c>
      <c r="I70" s="97" t="s">
        <v>1483</v>
      </c>
      <c r="J70" s="98" t="s">
        <v>1484</v>
      </c>
      <c r="K70" s="97" t="s">
        <v>1505</v>
      </c>
      <c r="L70" s="98" t="s">
        <v>1506</v>
      </c>
      <c r="M70" s="97" t="s">
        <v>1485</v>
      </c>
      <c r="N70" s="98" t="s">
        <v>1486</v>
      </c>
      <c r="O70" s="97">
        <v>2017</v>
      </c>
      <c r="P70" s="99">
        <v>77183.42</v>
      </c>
    </row>
    <row r="71" spans="1:16" x14ac:dyDescent="0.2">
      <c r="A71" s="97" t="s">
        <v>1475</v>
      </c>
      <c r="B71" s="98" t="s">
        <v>1476</v>
      </c>
      <c r="C71" s="97" t="s">
        <v>1477</v>
      </c>
      <c r="D71" s="98" t="s">
        <v>1478</v>
      </c>
      <c r="E71" s="97" t="s">
        <v>1479</v>
      </c>
      <c r="F71" s="98" t="s">
        <v>1480</v>
      </c>
      <c r="G71" s="97" t="s">
        <v>1481</v>
      </c>
      <c r="H71" s="98" t="s">
        <v>1482</v>
      </c>
      <c r="I71" s="97" t="s">
        <v>1483</v>
      </c>
      <c r="J71" s="98" t="s">
        <v>1484</v>
      </c>
      <c r="K71" s="97" t="s">
        <v>1505</v>
      </c>
      <c r="L71" s="98" t="s">
        <v>1506</v>
      </c>
      <c r="M71" s="97" t="s">
        <v>1485</v>
      </c>
      <c r="N71" s="98" t="s">
        <v>1486</v>
      </c>
      <c r="O71" s="97">
        <v>2023</v>
      </c>
      <c r="P71" s="99">
        <v>96707.51</v>
      </c>
    </row>
    <row r="72" spans="1:16" x14ac:dyDescent="0.2">
      <c r="A72" s="97" t="s">
        <v>1475</v>
      </c>
      <c r="B72" s="98" t="s">
        <v>1476</v>
      </c>
      <c r="C72" s="97" t="s">
        <v>1477</v>
      </c>
      <c r="D72" s="98" t="s">
        <v>1478</v>
      </c>
      <c r="E72" s="97" t="s">
        <v>1479</v>
      </c>
      <c r="F72" s="98" t="s">
        <v>1480</v>
      </c>
      <c r="G72" s="97" t="s">
        <v>1481</v>
      </c>
      <c r="H72" s="98" t="s">
        <v>1482</v>
      </c>
      <c r="I72" s="97" t="s">
        <v>1483</v>
      </c>
      <c r="J72" s="98" t="s">
        <v>1484</v>
      </c>
      <c r="K72" s="97" t="s">
        <v>1505</v>
      </c>
      <c r="L72" s="98" t="s">
        <v>1506</v>
      </c>
      <c r="M72" s="97" t="s">
        <v>1485</v>
      </c>
      <c r="N72" s="98" t="s">
        <v>1486</v>
      </c>
      <c r="O72" s="97">
        <v>2024</v>
      </c>
      <c r="P72" s="99">
        <v>71294.53</v>
      </c>
    </row>
    <row r="73" spans="1:16" x14ac:dyDescent="0.2">
      <c r="A73" s="97" t="s">
        <v>1475</v>
      </c>
      <c r="B73" s="98" t="s">
        <v>1476</v>
      </c>
      <c r="C73" s="97" t="s">
        <v>1477</v>
      </c>
      <c r="D73" s="98" t="s">
        <v>1478</v>
      </c>
      <c r="E73" s="97" t="s">
        <v>1479</v>
      </c>
      <c r="F73" s="98" t="s">
        <v>1480</v>
      </c>
      <c r="G73" s="97" t="s">
        <v>1481</v>
      </c>
      <c r="H73" s="98" t="s">
        <v>1482</v>
      </c>
      <c r="I73" s="97" t="s">
        <v>1483</v>
      </c>
      <c r="J73" s="98" t="s">
        <v>1484</v>
      </c>
      <c r="K73" s="97" t="s">
        <v>1505</v>
      </c>
      <c r="L73" s="98" t="s">
        <v>1506</v>
      </c>
      <c r="M73" s="97" t="s">
        <v>1485</v>
      </c>
      <c r="N73" s="98" t="s">
        <v>1486</v>
      </c>
      <c r="O73" s="97">
        <v>2022</v>
      </c>
      <c r="P73" s="99">
        <v>70873.509999999995</v>
      </c>
    </row>
    <row r="74" spans="1:16" x14ac:dyDescent="0.2">
      <c r="A74" s="97" t="s">
        <v>1475</v>
      </c>
      <c r="B74" s="98" t="s">
        <v>1476</v>
      </c>
      <c r="C74" s="97" t="s">
        <v>1477</v>
      </c>
      <c r="D74" s="98" t="s">
        <v>1478</v>
      </c>
      <c r="E74" s="97" t="s">
        <v>1479</v>
      </c>
      <c r="F74" s="98" t="s">
        <v>1480</v>
      </c>
      <c r="G74" s="97" t="s">
        <v>1481</v>
      </c>
      <c r="H74" s="98" t="s">
        <v>1482</v>
      </c>
      <c r="I74" s="97" t="s">
        <v>1483</v>
      </c>
      <c r="J74" s="98" t="s">
        <v>1484</v>
      </c>
      <c r="K74" s="97" t="s">
        <v>1505</v>
      </c>
      <c r="L74" s="98" t="s">
        <v>1506</v>
      </c>
      <c r="M74" s="97" t="s">
        <v>1485</v>
      </c>
      <c r="N74" s="98" t="s">
        <v>1486</v>
      </c>
      <c r="O74" s="97">
        <v>2019</v>
      </c>
      <c r="P74" s="99">
        <v>45261.42</v>
      </c>
    </row>
    <row r="75" spans="1:16" x14ac:dyDescent="0.2">
      <c r="A75" s="97" t="s">
        <v>1475</v>
      </c>
      <c r="B75" s="98" t="s">
        <v>1476</v>
      </c>
      <c r="C75" s="97" t="s">
        <v>1477</v>
      </c>
      <c r="D75" s="98" t="s">
        <v>1478</v>
      </c>
      <c r="E75" s="97" t="s">
        <v>1479</v>
      </c>
      <c r="F75" s="98" t="s">
        <v>1480</v>
      </c>
      <c r="G75" s="97" t="s">
        <v>1481</v>
      </c>
      <c r="H75" s="98" t="s">
        <v>1482</v>
      </c>
      <c r="I75" s="97" t="s">
        <v>1483</v>
      </c>
      <c r="J75" s="98" t="s">
        <v>1484</v>
      </c>
      <c r="K75" s="97" t="s">
        <v>1505</v>
      </c>
      <c r="L75" s="98" t="s">
        <v>1506</v>
      </c>
      <c r="M75" s="97" t="s">
        <v>1485</v>
      </c>
      <c r="N75" s="98" t="s">
        <v>1486</v>
      </c>
      <c r="O75" s="97">
        <v>2018</v>
      </c>
      <c r="P75" s="99">
        <v>77996.94</v>
      </c>
    </row>
    <row r="76" spans="1:16" x14ac:dyDescent="0.2">
      <c r="A76" s="97" t="s">
        <v>1475</v>
      </c>
      <c r="B76" s="98" t="s">
        <v>1476</v>
      </c>
      <c r="C76" s="97" t="s">
        <v>1477</v>
      </c>
      <c r="D76" s="98" t="s">
        <v>1478</v>
      </c>
      <c r="E76" s="97" t="s">
        <v>1479</v>
      </c>
      <c r="F76" s="98" t="s">
        <v>1480</v>
      </c>
      <c r="G76" s="97" t="s">
        <v>1481</v>
      </c>
      <c r="H76" s="98" t="s">
        <v>1482</v>
      </c>
      <c r="I76" s="97" t="s">
        <v>1483</v>
      </c>
      <c r="J76" s="98" t="s">
        <v>1484</v>
      </c>
      <c r="K76" s="97" t="s">
        <v>1505</v>
      </c>
      <c r="L76" s="98" t="s">
        <v>1506</v>
      </c>
      <c r="M76" s="97" t="s">
        <v>1485</v>
      </c>
      <c r="N76" s="98" t="s">
        <v>1486</v>
      </c>
      <c r="O76" s="97">
        <v>2021</v>
      </c>
      <c r="P76" s="99">
        <v>63346.95</v>
      </c>
    </row>
    <row r="77" spans="1:16" x14ac:dyDescent="0.2">
      <c r="A77" s="97" t="s">
        <v>1475</v>
      </c>
      <c r="B77" s="98" t="s">
        <v>1476</v>
      </c>
      <c r="C77" s="97" t="s">
        <v>1477</v>
      </c>
      <c r="D77" s="98" t="s">
        <v>1478</v>
      </c>
      <c r="E77" s="97" t="s">
        <v>1479</v>
      </c>
      <c r="F77" s="98" t="s">
        <v>1480</v>
      </c>
      <c r="G77" s="97" t="s">
        <v>1481</v>
      </c>
      <c r="H77" s="98" t="s">
        <v>1482</v>
      </c>
      <c r="I77" s="97" t="s">
        <v>1483</v>
      </c>
      <c r="J77" s="98" t="s">
        <v>1484</v>
      </c>
      <c r="K77" s="97" t="s">
        <v>1505</v>
      </c>
      <c r="L77" s="98" t="s">
        <v>1506</v>
      </c>
      <c r="M77" s="97" t="s">
        <v>1485</v>
      </c>
      <c r="N77" s="98" t="s">
        <v>1486</v>
      </c>
      <c r="O77" s="97">
        <v>2020</v>
      </c>
      <c r="P77" s="99">
        <v>60313.75</v>
      </c>
    </row>
    <row r="78" spans="1:16" x14ac:dyDescent="0.2">
      <c r="A78" s="97" t="s">
        <v>1475</v>
      </c>
      <c r="B78" s="98" t="s">
        <v>1476</v>
      </c>
      <c r="C78" s="97" t="s">
        <v>1477</v>
      </c>
      <c r="D78" s="98" t="s">
        <v>1478</v>
      </c>
      <c r="E78" s="97" t="s">
        <v>1479</v>
      </c>
      <c r="F78" s="98" t="s">
        <v>1480</v>
      </c>
      <c r="G78" s="97" t="s">
        <v>1481</v>
      </c>
      <c r="H78" s="98" t="s">
        <v>1482</v>
      </c>
      <c r="I78" s="97" t="s">
        <v>1483</v>
      </c>
      <c r="J78" s="98" t="s">
        <v>1484</v>
      </c>
      <c r="K78" s="97" t="s">
        <v>1507</v>
      </c>
      <c r="L78" s="98" t="s">
        <v>1508</v>
      </c>
      <c r="M78" s="97" t="s">
        <v>1485</v>
      </c>
      <c r="N78" s="98" t="s">
        <v>1486</v>
      </c>
      <c r="O78" s="97">
        <v>2017</v>
      </c>
      <c r="P78" s="99">
        <v>184970.58</v>
      </c>
    </row>
    <row r="79" spans="1:16" x14ac:dyDescent="0.2">
      <c r="A79" s="97" t="s">
        <v>1475</v>
      </c>
      <c r="B79" s="98" t="s">
        <v>1476</v>
      </c>
      <c r="C79" s="97" t="s">
        <v>1477</v>
      </c>
      <c r="D79" s="98" t="s">
        <v>1478</v>
      </c>
      <c r="E79" s="97" t="s">
        <v>1479</v>
      </c>
      <c r="F79" s="98" t="s">
        <v>1480</v>
      </c>
      <c r="G79" s="97" t="s">
        <v>1481</v>
      </c>
      <c r="H79" s="98" t="s">
        <v>1482</v>
      </c>
      <c r="I79" s="97" t="s">
        <v>1483</v>
      </c>
      <c r="J79" s="98" t="s">
        <v>1484</v>
      </c>
      <c r="K79" s="97" t="s">
        <v>1507</v>
      </c>
      <c r="L79" s="98" t="s">
        <v>1508</v>
      </c>
      <c r="M79" s="97" t="s">
        <v>1485</v>
      </c>
      <c r="N79" s="98" t="s">
        <v>1486</v>
      </c>
      <c r="O79" s="97">
        <v>2018</v>
      </c>
      <c r="P79" s="99">
        <v>190537.82</v>
      </c>
    </row>
    <row r="80" spans="1:16" x14ac:dyDescent="0.2">
      <c r="A80" s="97" t="s">
        <v>1475</v>
      </c>
      <c r="B80" s="98" t="s">
        <v>1476</v>
      </c>
      <c r="C80" s="97" t="s">
        <v>1477</v>
      </c>
      <c r="D80" s="98" t="s">
        <v>1478</v>
      </c>
      <c r="E80" s="97" t="s">
        <v>1479</v>
      </c>
      <c r="F80" s="98" t="s">
        <v>1480</v>
      </c>
      <c r="G80" s="97" t="s">
        <v>1481</v>
      </c>
      <c r="H80" s="98" t="s">
        <v>1482</v>
      </c>
      <c r="I80" s="97" t="s">
        <v>1483</v>
      </c>
      <c r="J80" s="98" t="s">
        <v>1484</v>
      </c>
      <c r="K80" s="97" t="s">
        <v>1507</v>
      </c>
      <c r="L80" s="98" t="s">
        <v>1508</v>
      </c>
      <c r="M80" s="97" t="s">
        <v>1485</v>
      </c>
      <c r="N80" s="98" t="s">
        <v>1486</v>
      </c>
      <c r="O80" s="97">
        <v>2022</v>
      </c>
      <c r="P80" s="99">
        <v>107288.8</v>
      </c>
    </row>
    <row r="81" spans="1:16" x14ac:dyDescent="0.2">
      <c r="A81" s="97" t="s">
        <v>1475</v>
      </c>
      <c r="B81" s="98" t="s">
        <v>1476</v>
      </c>
      <c r="C81" s="97" t="s">
        <v>1477</v>
      </c>
      <c r="D81" s="98" t="s">
        <v>1478</v>
      </c>
      <c r="E81" s="97" t="s">
        <v>1479</v>
      </c>
      <c r="F81" s="98" t="s">
        <v>1480</v>
      </c>
      <c r="G81" s="97" t="s">
        <v>1481</v>
      </c>
      <c r="H81" s="98" t="s">
        <v>1482</v>
      </c>
      <c r="I81" s="97" t="s">
        <v>1483</v>
      </c>
      <c r="J81" s="98" t="s">
        <v>1484</v>
      </c>
      <c r="K81" s="97" t="s">
        <v>1507</v>
      </c>
      <c r="L81" s="98" t="s">
        <v>1508</v>
      </c>
      <c r="M81" s="97" t="s">
        <v>1485</v>
      </c>
      <c r="N81" s="98" t="s">
        <v>1486</v>
      </c>
      <c r="O81" s="97">
        <v>2019</v>
      </c>
      <c r="P81" s="99">
        <v>100259.99</v>
      </c>
    </row>
    <row r="82" spans="1:16" x14ac:dyDescent="0.2">
      <c r="A82" s="97" t="s">
        <v>1475</v>
      </c>
      <c r="B82" s="98" t="s">
        <v>1476</v>
      </c>
      <c r="C82" s="97" t="s">
        <v>1477</v>
      </c>
      <c r="D82" s="98" t="s">
        <v>1478</v>
      </c>
      <c r="E82" s="97" t="s">
        <v>1479</v>
      </c>
      <c r="F82" s="98" t="s">
        <v>1480</v>
      </c>
      <c r="G82" s="97" t="s">
        <v>1481</v>
      </c>
      <c r="H82" s="98" t="s">
        <v>1482</v>
      </c>
      <c r="I82" s="97" t="s">
        <v>1483</v>
      </c>
      <c r="J82" s="98" t="s">
        <v>1484</v>
      </c>
      <c r="K82" s="97" t="s">
        <v>1507</v>
      </c>
      <c r="L82" s="98" t="s">
        <v>1508</v>
      </c>
      <c r="M82" s="97" t="s">
        <v>1485</v>
      </c>
      <c r="N82" s="98" t="s">
        <v>1486</v>
      </c>
      <c r="O82" s="97">
        <v>2021</v>
      </c>
      <c r="P82" s="99">
        <v>108736.42</v>
      </c>
    </row>
    <row r="83" spans="1:16" x14ac:dyDescent="0.2">
      <c r="A83" s="97" t="s">
        <v>1475</v>
      </c>
      <c r="B83" s="98" t="s">
        <v>1476</v>
      </c>
      <c r="C83" s="97" t="s">
        <v>1477</v>
      </c>
      <c r="D83" s="98" t="s">
        <v>1478</v>
      </c>
      <c r="E83" s="97" t="s">
        <v>1479</v>
      </c>
      <c r="F83" s="98" t="s">
        <v>1480</v>
      </c>
      <c r="G83" s="97" t="s">
        <v>1481</v>
      </c>
      <c r="H83" s="98" t="s">
        <v>1482</v>
      </c>
      <c r="I83" s="97" t="s">
        <v>1483</v>
      </c>
      <c r="J83" s="98" t="s">
        <v>1484</v>
      </c>
      <c r="K83" s="97" t="s">
        <v>1507</v>
      </c>
      <c r="L83" s="98" t="s">
        <v>1508</v>
      </c>
      <c r="M83" s="97" t="s">
        <v>1485</v>
      </c>
      <c r="N83" s="98" t="s">
        <v>1486</v>
      </c>
      <c r="O83" s="97">
        <v>2020</v>
      </c>
      <c r="P83" s="99">
        <v>106704.18</v>
      </c>
    </row>
    <row r="84" spans="1:16" x14ac:dyDescent="0.2">
      <c r="A84" s="97" t="s">
        <v>1475</v>
      </c>
      <c r="B84" s="98" t="s">
        <v>1476</v>
      </c>
      <c r="C84" s="97" t="s">
        <v>1477</v>
      </c>
      <c r="D84" s="98" t="s">
        <v>1478</v>
      </c>
      <c r="E84" s="97" t="s">
        <v>1479</v>
      </c>
      <c r="F84" s="98" t="s">
        <v>1480</v>
      </c>
      <c r="G84" s="97" t="s">
        <v>1481</v>
      </c>
      <c r="H84" s="98" t="s">
        <v>1482</v>
      </c>
      <c r="I84" s="97" t="s">
        <v>1483</v>
      </c>
      <c r="J84" s="98" t="s">
        <v>1484</v>
      </c>
      <c r="K84" s="97" t="s">
        <v>1507</v>
      </c>
      <c r="L84" s="98" t="s">
        <v>1508</v>
      </c>
      <c r="M84" s="97" t="s">
        <v>1485</v>
      </c>
      <c r="N84" s="98" t="s">
        <v>1486</v>
      </c>
      <c r="O84" s="97">
        <v>2023</v>
      </c>
      <c r="P84" s="99">
        <v>97159.25</v>
      </c>
    </row>
    <row r="85" spans="1:16" x14ac:dyDescent="0.2">
      <c r="A85" s="97" t="s">
        <v>1475</v>
      </c>
      <c r="B85" s="98" t="s">
        <v>1476</v>
      </c>
      <c r="C85" s="97" t="s">
        <v>1477</v>
      </c>
      <c r="D85" s="98" t="s">
        <v>1478</v>
      </c>
      <c r="E85" s="97" t="s">
        <v>1479</v>
      </c>
      <c r="F85" s="98" t="s">
        <v>1480</v>
      </c>
      <c r="G85" s="97" t="s">
        <v>1481</v>
      </c>
      <c r="H85" s="98" t="s">
        <v>1482</v>
      </c>
      <c r="I85" s="97" t="s">
        <v>1483</v>
      </c>
      <c r="J85" s="98" t="s">
        <v>1484</v>
      </c>
      <c r="K85" s="97" t="s">
        <v>1507</v>
      </c>
      <c r="L85" s="98" t="s">
        <v>1508</v>
      </c>
      <c r="M85" s="97" t="s">
        <v>1485</v>
      </c>
      <c r="N85" s="98" t="s">
        <v>1486</v>
      </c>
      <c r="O85" s="97">
        <v>2024</v>
      </c>
      <c r="P85" s="99">
        <v>80068.649999999994</v>
      </c>
    </row>
    <row r="86" spans="1:16" x14ac:dyDescent="0.2">
      <c r="A86" s="97" t="s">
        <v>1475</v>
      </c>
      <c r="B86" s="98" t="s">
        <v>1476</v>
      </c>
      <c r="C86" s="97" t="s">
        <v>1477</v>
      </c>
      <c r="D86" s="98" t="s">
        <v>1478</v>
      </c>
      <c r="E86" s="97" t="s">
        <v>1479</v>
      </c>
      <c r="F86" s="98" t="s">
        <v>1480</v>
      </c>
      <c r="G86" s="97" t="s">
        <v>1481</v>
      </c>
      <c r="H86" s="98" t="s">
        <v>1482</v>
      </c>
      <c r="I86" s="97" t="s">
        <v>1483</v>
      </c>
      <c r="J86" s="98" t="s">
        <v>1484</v>
      </c>
      <c r="K86" s="97" t="s">
        <v>1509</v>
      </c>
      <c r="L86" s="98" t="s">
        <v>1510</v>
      </c>
      <c r="M86" s="97" t="s">
        <v>1485</v>
      </c>
      <c r="N86" s="98" t="s">
        <v>1486</v>
      </c>
      <c r="O86" s="97">
        <v>2022</v>
      </c>
      <c r="P86" s="99">
        <v>30993.64</v>
      </c>
    </row>
    <row r="87" spans="1:16" x14ac:dyDescent="0.2">
      <c r="A87" s="97" t="s">
        <v>1475</v>
      </c>
      <c r="B87" s="98" t="s">
        <v>1476</v>
      </c>
      <c r="C87" s="97" t="s">
        <v>1477</v>
      </c>
      <c r="D87" s="98" t="s">
        <v>1478</v>
      </c>
      <c r="E87" s="97" t="s">
        <v>1479</v>
      </c>
      <c r="F87" s="98" t="s">
        <v>1480</v>
      </c>
      <c r="G87" s="97" t="s">
        <v>1481</v>
      </c>
      <c r="H87" s="98" t="s">
        <v>1482</v>
      </c>
      <c r="I87" s="97" t="s">
        <v>1483</v>
      </c>
      <c r="J87" s="98" t="s">
        <v>1484</v>
      </c>
      <c r="K87" s="97" t="s">
        <v>1509</v>
      </c>
      <c r="L87" s="98" t="s">
        <v>1510</v>
      </c>
      <c r="M87" s="97" t="s">
        <v>1485</v>
      </c>
      <c r="N87" s="98" t="s">
        <v>1486</v>
      </c>
      <c r="O87" s="97">
        <v>2020</v>
      </c>
      <c r="P87" s="99">
        <v>36446.17</v>
      </c>
    </row>
    <row r="88" spans="1:16" x14ac:dyDescent="0.2">
      <c r="A88" s="97" t="s">
        <v>1475</v>
      </c>
      <c r="B88" s="98" t="s">
        <v>1476</v>
      </c>
      <c r="C88" s="97" t="s">
        <v>1477</v>
      </c>
      <c r="D88" s="98" t="s">
        <v>1478</v>
      </c>
      <c r="E88" s="97" t="s">
        <v>1479</v>
      </c>
      <c r="F88" s="98" t="s">
        <v>1480</v>
      </c>
      <c r="G88" s="97" t="s">
        <v>1481</v>
      </c>
      <c r="H88" s="98" t="s">
        <v>1482</v>
      </c>
      <c r="I88" s="97" t="s">
        <v>1483</v>
      </c>
      <c r="J88" s="98" t="s">
        <v>1484</v>
      </c>
      <c r="K88" s="97" t="s">
        <v>1509</v>
      </c>
      <c r="L88" s="98" t="s">
        <v>1510</v>
      </c>
      <c r="M88" s="97" t="s">
        <v>1485</v>
      </c>
      <c r="N88" s="98" t="s">
        <v>1486</v>
      </c>
      <c r="O88" s="97">
        <v>2018</v>
      </c>
      <c r="P88" s="99">
        <v>97057.61</v>
      </c>
    </row>
    <row r="89" spans="1:16" x14ac:dyDescent="0.2">
      <c r="A89" s="97" t="s">
        <v>1475</v>
      </c>
      <c r="B89" s="98" t="s">
        <v>1476</v>
      </c>
      <c r="C89" s="97" t="s">
        <v>1477</v>
      </c>
      <c r="D89" s="98" t="s">
        <v>1478</v>
      </c>
      <c r="E89" s="97" t="s">
        <v>1479</v>
      </c>
      <c r="F89" s="98" t="s">
        <v>1480</v>
      </c>
      <c r="G89" s="97" t="s">
        <v>1481</v>
      </c>
      <c r="H89" s="98" t="s">
        <v>1482</v>
      </c>
      <c r="I89" s="97" t="s">
        <v>1483</v>
      </c>
      <c r="J89" s="98" t="s">
        <v>1484</v>
      </c>
      <c r="K89" s="97" t="s">
        <v>1509</v>
      </c>
      <c r="L89" s="98" t="s">
        <v>1510</v>
      </c>
      <c r="M89" s="97" t="s">
        <v>1485</v>
      </c>
      <c r="N89" s="98" t="s">
        <v>1486</v>
      </c>
      <c r="O89" s="97">
        <v>2019</v>
      </c>
      <c r="P89" s="99">
        <v>54530.26</v>
      </c>
    </row>
    <row r="90" spans="1:16" x14ac:dyDescent="0.2">
      <c r="A90" s="97" t="s">
        <v>1475</v>
      </c>
      <c r="B90" s="98" t="s">
        <v>1476</v>
      </c>
      <c r="C90" s="97" t="s">
        <v>1477</v>
      </c>
      <c r="D90" s="98" t="s">
        <v>1478</v>
      </c>
      <c r="E90" s="97" t="s">
        <v>1479</v>
      </c>
      <c r="F90" s="98" t="s">
        <v>1480</v>
      </c>
      <c r="G90" s="97" t="s">
        <v>1481</v>
      </c>
      <c r="H90" s="98" t="s">
        <v>1482</v>
      </c>
      <c r="I90" s="97" t="s">
        <v>1483</v>
      </c>
      <c r="J90" s="98" t="s">
        <v>1484</v>
      </c>
      <c r="K90" s="97" t="s">
        <v>1509</v>
      </c>
      <c r="L90" s="98" t="s">
        <v>1510</v>
      </c>
      <c r="M90" s="97" t="s">
        <v>1485</v>
      </c>
      <c r="N90" s="98" t="s">
        <v>1486</v>
      </c>
      <c r="O90" s="97">
        <v>2017</v>
      </c>
      <c r="P90" s="99">
        <v>122658.72</v>
      </c>
    </row>
    <row r="91" spans="1:16" x14ac:dyDescent="0.2">
      <c r="A91" s="97" t="s">
        <v>1475</v>
      </c>
      <c r="B91" s="98" t="s">
        <v>1476</v>
      </c>
      <c r="C91" s="97" t="s">
        <v>1477</v>
      </c>
      <c r="D91" s="98" t="s">
        <v>1478</v>
      </c>
      <c r="E91" s="97" t="s">
        <v>1479</v>
      </c>
      <c r="F91" s="98" t="s">
        <v>1480</v>
      </c>
      <c r="G91" s="97" t="s">
        <v>1481</v>
      </c>
      <c r="H91" s="98" t="s">
        <v>1482</v>
      </c>
      <c r="I91" s="97" t="s">
        <v>1483</v>
      </c>
      <c r="J91" s="98" t="s">
        <v>1484</v>
      </c>
      <c r="K91" s="97" t="s">
        <v>1509</v>
      </c>
      <c r="L91" s="98" t="s">
        <v>1510</v>
      </c>
      <c r="M91" s="97" t="s">
        <v>1485</v>
      </c>
      <c r="N91" s="98" t="s">
        <v>1486</v>
      </c>
      <c r="O91" s="97">
        <v>2023</v>
      </c>
      <c r="P91" s="99">
        <v>24692.29</v>
      </c>
    </row>
    <row r="92" spans="1:16" x14ac:dyDescent="0.2">
      <c r="A92" s="97" t="s">
        <v>1475</v>
      </c>
      <c r="B92" s="98" t="s">
        <v>1476</v>
      </c>
      <c r="C92" s="97" t="s">
        <v>1477</v>
      </c>
      <c r="D92" s="98" t="s">
        <v>1478</v>
      </c>
      <c r="E92" s="97" t="s">
        <v>1479</v>
      </c>
      <c r="F92" s="98" t="s">
        <v>1480</v>
      </c>
      <c r="G92" s="97" t="s">
        <v>1481</v>
      </c>
      <c r="H92" s="98" t="s">
        <v>1482</v>
      </c>
      <c r="I92" s="97" t="s">
        <v>1483</v>
      </c>
      <c r="J92" s="98" t="s">
        <v>1484</v>
      </c>
      <c r="K92" s="97" t="s">
        <v>1509</v>
      </c>
      <c r="L92" s="98" t="s">
        <v>1510</v>
      </c>
      <c r="M92" s="97" t="s">
        <v>1485</v>
      </c>
      <c r="N92" s="98" t="s">
        <v>1486</v>
      </c>
      <c r="O92" s="97">
        <v>2024</v>
      </c>
      <c r="P92" s="99">
        <v>22569.59</v>
      </c>
    </row>
    <row r="93" spans="1:16" x14ac:dyDescent="0.2">
      <c r="A93" s="97" t="s">
        <v>1475</v>
      </c>
      <c r="B93" s="98" t="s">
        <v>1476</v>
      </c>
      <c r="C93" s="97" t="s">
        <v>1477</v>
      </c>
      <c r="D93" s="98" t="s">
        <v>1478</v>
      </c>
      <c r="E93" s="97" t="s">
        <v>1479</v>
      </c>
      <c r="F93" s="98" t="s">
        <v>1480</v>
      </c>
      <c r="G93" s="97" t="s">
        <v>1481</v>
      </c>
      <c r="H93" s="98" t="s">
        <v>1482</v>
      </c>
      <c r="I93" s="97" t="s">
        <v>1483</v>
      </c>
      <c r="J93" s="98" t="s">
        <v>1484</v>
      </c>
      <c r="K93" s="97" t="s">
        <v>1509</v>
      </c>
      <c r="L93" s="98" t="s">
        <v>1510</v>
      </c>
      <c r="M93" s="97" t="s">
        <v>1485</v>
      </c>
      <c r="N93" s="98" t="s">
        <v>1486</v>
      </c>
      <c r="O93" s="97">
        <v>2021</v>
      </c>
      <c r="P93" s="99">
        <v>30491.52</v>
      </c>
    </row>
    <row r="94" spans="1:16" x14ac:dyDescent="0.2">
      <c r="A94" s="97" t="s">
        <v>1475</v>
      </c>
      <c r="B94" s="98" t="s">
        <v>1476</v>
      </c>
      <c r="C94" s="97" t="s">
        <v>1477</v>
      </c>
      <c r="D94" s="98" t="s">
        <v>1478</v>
      </c>
      <c r="E94" s="97" t="s">
        <v>1479</v>
      </c>
      <c r="F94" s="98" t="s">
        <v>1480</v>
      </c>
      <c r="G94" s="97" t="s">
        <v>1481</v>
      </c>
      <c r="H94" s="98" t="s">
        <v>1482</v>
      </c>
      <c r="I94" s="97" t="s">
        <v>1483</v>
      </c>
      <c r="J94" s="98" t="s">
        <v>1484</v>
      </c>
      <c r="K94" s="97" t="s">
        <v>1511</v>
      </c>
      <c r="L94" s="98" t="s">
        <v>1512</v>
      </c>
      <c r="M94" s="97" t="s">
        <v>1485</v>
      </c>
      <c r="N94" s="98" t="s">
        <v>1486</v>
      </c>
      <c r="O94" s="97">
        <v>2018</v>
      </c>
      <c r="P94" s="99">
        <v>218609.14</v>
      </c>
    </row>
    <row r="95" spans="1:16" x14ac:dyDescent="0.2">
      <c r="A95" s="97" t="s">
        <v>1475</v>
      </c>
      <c r="B95" s="98" t="s">
        <v>1476</v>
      </c>
      <c r="C95" s="97" t="s">
        <v>1477</v>
      </c>
      <c r="D95" s="98" t="s">
        <v>1478</v>
      </c>
      <c r="E95" s="97" t="s">
        <v>1479</v>
      </c>
      <c r="F95" s="98" t="s">
        <v>1480</v>
      </c>
      <c r="G95" s="97" t="s">
        <v>1481</v>
      </c>
      <c r="H95" s="98" t="s">
        <v>1482</v>
      </c>
      <c r="I95" s="97" t="s">
        <v>1483</v>
      </c>
      <c r="J95" s="98" t="s">
        <v>1484</v>
      </c>
      <c r="K95" s="97" t="s">
        <v>1511</v>
      </c>
      <c r="L95" s="98" t="s">
        <v>1512</v>
      </c>
      <c r="M95" s="97" t="s">
        <v>1485</v>
      </c>
      <c r="N95" s="98" t="s">
        <v>1486</v>
      </c>
      <c r="O95" s="97">
        <v>2017</v>
      </c>
      <c r="P95" s="99">
        <v>261815.1</v>
      </c>
    </row>
    <row r="96" spans="1:16" x14ac:dyDescent="0.2">
      <c r="A96" s="97" t="s">
        <v>1475</v>
      </c>
      <c r="B96" s="98" t="s">
        <v>1476</v>
      </c>
      <c r="C96" s="97" t="s">
        <v>1477</v>
      </c>
      <c r="D96" s="98" t="s">
        <v>1478</v>
      </c>
      <c r="E96" s="97" t="s">
        <v>1479</v>
      </c>
      <c r="F96" s="98" t="s">
        <v>1480</v>
      </c>
      <c r="G96" s="97" t="s">
        <v>1481</v>
      </c>
      <c r="H96" s="98" t="s">
        <v>1482</v>
      </c>
      <c r="I96" s="97" t="s">
        <v>1483</v>
      </c>
      <c r="J96" s="98" t="s">
        <v>1484</v>
      </c>
      <c r="K96" s="97" t="s">
        <v>1511</v>
      </c>
      <c r="L96" s="98" t="s">
        <v>1512</v>
      </c>
      <c r="M96" s="97" t="s">
        <v>1485</v>
      </c>
      <c r="N96" s="98" t="s">
        <v>1486</v>
      </c>
      <c r="O96" s="97">
        <v>2019</v>
      </c>
      <c r="P96" s="99">
        <v>170124.18</v>
      </c>
    </row>
    <row r="97" spans="1:16" x14ac:dyDescent="0.2">
      <c r="A97" s="97" t="s">
        <v>1475</v>
      </c>
      <c r="B97" s="98" t="s">
        <v>1476</v>
      </c>
      <c r="C97" s="97" t="s">
        <v>1477</v>
      </c>
      <c r="D97" s="98" t="s">
        <v>1478</v>
      </c>
      <c r="E97" s="97" t="s">
        <v>1479</v>
      </c>
      <c r="F97" s="98" t="s">
        <v>1480</v>
      </c>
      <c r="G97" s="97" t="s">
        <v>1481</v>
      </c>
      <c r="H97" s="98" t="s">
        <v>1482</v>
      </c>
      <c r="I97" s="97" t="s">
        <v>1483</v>
      </c>
      <c r="J97" s="98" t="s">
        <v>1484</v>
      </c>
      <c r="K97" s="97" t="s">
        <v>1511</v>
      </c>
      <c r="L97" s="98" t="s">
        <v>1512</v>
      </c>
      <c r="M97" s="97" t="s">
        <v>1485</v>
      </c>
      <c r="N97" s="98" t="s">
        <v>1486</v>
      </c>
      <c r="O97" s="97">
        <v>2020</v>
      </c>
      <c r="P97" s="99">
        <v>187214.1</v>
      </c>
    </row>
    <row r="98" spans="1:16" x14ac:dyDescent="0.2">
      <c r="A98" s="97" t="s">
        <v>1475</v>
      </c>
      <c r="B98" s="98" t="s">
        <v>1476</v>
      </c>
      <c r="C98" s="97" t="s">
        <v>1477</v>
      </c>
      <c r="D98" s="98" t="s">
        <v>1478</v>
      </c>
      <c r="E98" s="97" t="s">
        <v>1479</v>
      </c>
      <c r="F98" s="98" t="s">
        <v>1480</v>
      </c>
      <c r="G98" s="97" t="s">
        <v>1481</v>
      </c>
      <c r="H98" s="98" t="s">
        <v>1482</v>
      </c>
      <c r="I98" s="97" t="s">
        <v>1483</v>
      </c>
      <c r="J98" s="98" t="s">
        <v>1484</v>
      </c>
      <c r="K98" s="97" t="s">
        <v>1511</v>
      </c>
      <c r="L98" s="98" t="s">
        <v>1512</v>
      </c>
      <c r="M98" s="97" t="s">
        <v>1485</v>
      </c>
      <c r="N98" s="98" t="s">
        <v>1486</v>
      </c>
      <c r="O98" s="97">
        <v>2021</v>
      </c>
      <c r="P98" s="99">
        <v>196983.24</v>
      </c>
    </row>
    <row r="99" spans="1:16" x14ac:dyDescent="0.2">
      <c r="A99" s="97" t="s">
        <v>1475</v>
      </c>
      <c r="B99" s="98" t="s">
        <v>1476</v>
      </c>
      <c r="C99" s="97" t="s">
        <v>1477</v>
      </c>
      <c r="D99" s="98" t="s">
        <v>1478</v>
      </c>
      <c r="E99" s="97" t="s">
        <v>1479</v>
      </c>
      <c r="F99" s="98" t="s">
        <v>1480</v>
      </c>
      <c r="G99" s="97" t="s">
        <v>1481</v>
      </c>
      <c r="H99" s="98" t="s">
        <v>1482</v>
      </c>
      <c r="I99" s="97" t="s">
        <v>1483</v>
      </c>
      <c r="J99" s="98" t="s">
        <v>1484</v>
      </c>
      <c r="K99" s="97" t="s">
        <v>1511</v>
      </c>
      <c r="L99" s="98" t="s">
        <v>1512</v>
      </c>
      <c r="M99" s="97" t="s">
        <v>1485</v>
      </c>
      <c r="N99" s="98" t="s">
        <v>1486</v>
      </c>
      <c r="O99" s="97">
        <v>2022</v>
      </c>
      <c r="P99" s="99">
        <v>193275.42</v>
      </c>
    </row>
    <row r="100" spans="1:16" x14ac:dyDescent="0.2">
      <c r="A100" s="97" t="s">
        <v>1475</v>
      </c>
      <c r="B100" s="98" t="s">
        <v>1476</v>
      </c>
      <c r="C100" s="97" t="s">
        <v>1477</v>
      </c>
      <c r="D100" s="98" t="s">
        <v>1478</v>
      </c>
      <c r="E100" s="97" t="s">
        <v>1479</v>
      </c>
      <c r="F100" s="98" t="s">
        <v>1480</v>
      </c>
      <c r="G100" s="97" t="s">
        <v>1481</v>
      </c>
      <c r="H100" s="98" t="s">
        <v>1482</v>
      </c>
      <c r="I100" s="97" t="s">
        <v>1483</v>
      </c>
      <c r="J100" s="98" t="s">
        <v>1484</v>
      </c>
      <c r="K100" s="97" t="s">
        <v>1511</v>
      </c>
      <c r="L100" s="98" t="s">
        <v>1512</v>
      </c>
      <c r="M100" s="97" t="s">
        <v>1485</v>
      </c>
      <c r="N100" s="98" t="s">
        <v>1486</v>
      </c>
      <c r="O100" s="97">
        <v>2023</v>
      </c>
      <c r="P100" s="99">
        <v>203138.41</v>
      </c>
    </row>
    <row r="101" spans="1:16" x14ac:dyDescent="0.2">
      <c r="A101" s="97" t="s">
        <v>1475</v>
      </c>
      <c r="B101" s="98" t="s">
        <v>1476</v>
      </c>
      <c r="C101" s="97" t="s">
        <v>1477</v>
      </c>
      <c r="D101" s="98" t="s">
        <v>1478</v>
      </c>
      <c r="E101" s="97" t="s">
        <v>1479</v>
      </c>
      <c r="F101" s="98" t="s">
        <v>1480</v>
      </c>
      <c r="G101" s="97" t="s">
        <v>1481</v>
      </c>
      <c r="H101" s="98" t="s">
        <v>1482</v>
      </c>
      <c r="I101" s="97" t="s">
        <v>1483</v>
      </c>
      <c r="J101" s="98" t="s">
        <v>1484</v>
      </c>
      <c r="K101" s="97" t="s">
        <v>1511</v>
      </c>
      <c r="L101" s="98" t="s">
        <v>1512</v>
      </c>
      <c r="M101" s="97" t="s">
        <v>1485</v>
      </c>
      <c r="N101" s="98" t="s">
        <v>1486</v>
      </c>
      <c r="O101" s="97">
        <v>2024</v>
      </c>
      <c r="P101" s="99">
        <v>148322.56</v>
      </c>
    </row>
    <row r="102" spans="1:16" x14ac:dyDescent="0.2">
      <c r="A102" s="97" t="s">
        <v>1475</v>
      </c>
      <c r="B102" s="98" t="s">
        <v>1476</v>
      </c>
      <c r="C102" s="97" t="s">
        <v>1477</v>
      </c>
      <c r="D102" s="98" t="s">
        <v>1478</v>
      </c>
      <c r="E102" s="97" t="s">
        <v>1479</v>
      </c>
      <c r="F102" s="98" t="s">
        <v>1480</v>
      </c>
      <c r="G102" s="97" t="s">
        <v>1481</v>
      </c>
      <c r="H102" s="98" t="s">
        <v>1482</v>
      </c>
      <c r="I102" s="97" t="s">
        <v>1483</v>
      </c>
      <c r="J102" s="98" t="s">
        <v>1484</v>
      </c>
      <c r="K102" s="97" t="s">
        <v>1513</v>
      </c>
      <c r="L102" s="98" t="s">
        <v>1514</v>
      </c>
      <c r="M102" s="97" t="s">
        <v>1485</v>
      </c>
      <c r="N102" s="98" t="s">
        <v>1486</v>
      </c>
      <c r="O102" s="97">
        <v>2024</v>
      </c>
      <c r="P102" s="99">
        <v>88971.82</v>
      </c>
    </row>
    <row r="103" spans="1:16" x14ac:dyDescent="0.2">
      <c r="A103" s="97" t="s">
        <v>1475</v>
      </c>
      <c r="B103" s="98" t="s">
        <v>1476</v>
      </c>
      <c r="C103" s="97" t="s">
        <v>1477</v>
      </c>
      <c r="D103" s="98" t="s">
        <v>1478</v>
      </c>
      <c r="E103" s="97" t="s">
        <v>1479</v>
      </c>
      <c r="F103" s="98" t="s">
        <v>1480</v>
      </c>
      <c r="G103" s="97" t="s">
        <v>1481</v>
      </c>
      <c r="H103" s="98" t="s">
        <v>1482</v>
      </c>
      <c r="I103" s="97" t="s">
        <v>1483</v>
      </c>
      <c r="J103" s="98" t="s">
        <v>1484</v>
      </c>
      <c r="K103" s="97" t="s">
        <v>1513</v>
      </c>
      <c r="L103" s="98" t="s">
        <v>1514</v>
      </c>
      <c r="M103" s="97" t="s">
        <v>1485</v>
      </c>
      <c r="N103" s="98" t="s">
        <v>1486</v>
      </c>
      <c r="O103" s="97">
        <v>2020</v>
      </c>
      <c r="P103" s="99">
        <v>108293.67</v>
      </c>
    </row>
    <row r="104" spans="1:16" x14ac:dyDescent="0.2">
      <c r="A104" s="97" t="s">
        <v>1475</v>
      </c>
      <c r="B104" s="98" t="s">
        <v>1476</v>
      </c>
      <c r="C104" s="97" t="s">
        <v>1477</v>
      </c>
      <c r="D104" s="98" t="s">
        <v>1478</v>
      </c>
      <c r="E104" s="97" t="s">
        <v>1479</v>
      </c>
      <c r="F104" s="98" t="s">
        <v>1480</v>
      </c>
      <c r="G104" s="97" t="s">
        <v>1481</v>
      </c>
      <c r="H104" s="98" t="s">
        <v>1482</v>
      </c>
      <c r="I104" s="97" t="s">
        <v>1483</v>
      </c>
      <c r="J104" s="98" t="s">
        <v>1484</v>
      </c>
      <c r="K104" s="97" t="s">
        <v>1513</v>
      </c>
      <c r="L104" s="98" t="s">
        <v>1514</v>
      </c>
      <c r="M104" s="97" t="s">
        <v>1485</v>
      </c>
      <c r="N104" s="98" t="s">
        <v>1486</v>
      </c>
      <c r="O104" s="97">
        <v>2022</v>
      </c>
      <c r="P104" s="99">
        <v>108788.05</v>
      </c>
    </row>
    <row r="105" spans="1:16" x14ac:dyDescent="0.2">
      <c r="A105" s="97" t="s">
        <v>1475</v>
      </c>
      <c r="B105" s="98" t="s">
        <v>1476</v>
      </c>
      <c r="C105" s="97" t="s">
        <v>1477</v>
      </c>
      <c r="D105" s="98" t="s">
        <v>1478</v>
      </c>
      <c r="E105" s="97" t="s">
        <v>1479</v>
      </c>
      <c r="F105" s="98" t="s">
        <v>1480</v>
      </c>
      <c r="G105" s="97" t="s">
        <v>1481</v>
      </c>
      <c r="H105" s="98" t="s">
        <v>1482</v>
      </c>
      <c r="I105" s="97" t="s">
        <v>1483</v>
      </c>
      <c r="J105" s="98" t="s">
        <v>1484</v>
      </c>
      <c r="K105" s="97" t="s">
        <v>1513</v>
      </c>
      <c r="L105" s="98" t="s">
        <v>1514</v>
      </c>
      <c r="M105" s="97" t="s">
        <v>1485</v>
      </c>
      <c r="N105" s="98" t="s">
        <v>1486</v>
      </c>
      <c r="O105" s="97">
        <v>2021</v>
      </c>
      <c r="P105" s="99">
        <v>102418.86</v>
      </c>
    </row>
    <row r="106" spans="1:16" x14ac:dyDescent="0.2">
      <c r="A106" s="97" t="s">
        <v>1475</v>
      </c>
      <c r="B106" s="98" t="s">
        <v>1476</v>
      </c>
      <c r="C106" s="97" t="s">
        <v>1477</v>
      </c>
      <c r="D106" s="98" t="s">
        <v>1478</v>
      </c>
      <c r="E106" s="97" t="s">
        <v>1479</v>
      </c>
      <c r="F106" s="98" t="s">
        <v>1480</v>
      </c>
      <c r="G106" s="97" t="s">
        <v>1481</v>
      </c>
      <c r="H106" s="98" t="s">
        <v>1482</v>
      </c>
      <c r="I106" s="97" t="s">
        <v>1483</v>
      </c>
      <c r="J106" s="98" t="s">
        <v>1484</v>
      </c>
      <c r="K106" s="97" t="s">
        <v>1513</v>
      </c>
      <c r="L106" s="98" t="s">
        <v>1514</v>
      </c>
      <c r="M106" s="97" t="s">
        <v>1485</v>
      </c>
      <c r="N106" s="98" t="s">
        <v>1486</v>
      </c>
      <c r="O106" s="97">
        <v>2023</v>
      </c>
      <c r="P106" s="99">
        <v>104641.99</v>
      </c>
    </row>
    <row r="107" spans="1:16" x14ac:dyDescent="0.2">
      <c r="A107" s="97" t="s">
        <v>1475</v>
      </c>
      <c r="B107" s="98" t="s">
        <v>1476</v>
      </c>
      <c r="C107" s="97" t="s">
        <v>1477</v>
      </c>
      <c r="D107" s="98" t="s">
        <v>1478</v>
      </c>
      <c r="E107" s="97" t="s">
        <v>1479</v>
      </c>
      <c r="F107" s="98" t="s">
        <v>1480</v>
      </c>
      <c r="G107" s="97" t="s">
        <v>1481</v>
      </c>
      <c r="H107" s="98" t="s">
        <v>1482</v>
      </c>
      <c r="I107" s="97" t="s">
        <v>2860</v>
      </c>
      <c r="J107" s="98" t="s">
        <v>2861</v>
      </c>
      <c r="K107" s="97" t="s">
        <v>2862</v>
      </c>
      <c r="L107" s="98" t="s">
        <v>1506</v>
      </c>
      <c r="M107" s="97" t="s">
        <v>1485</v>
      </c>
      <c r="N107" s="98" t="s">
        <v>1486</v>
      </c>
      <c r="O107" s="97">
        <v>2017</v>
      </c>
      <c r="P107" s="99">
        <v>0</v>
      </c>
    </row>
    <row r="108" spans="1:16" x14ac:dyDescent="0.2">
      <c r="A108" s="97" t="s">
        <v>1475</v>
      </c>
      <c r="B108" s="98" t="s">
        <v>1476</v>
      </c>
      <c r="C108" s="97" t="s">
        <v>1477</v>
      </c>
      <c r="D108" s="98" t="s">
        <v>1478</v>
      </c>
      <c r="E108" s="97" t="s">
        <v>1479</v>
      </c>
      <c r="F108" s="98" t="s">
        <v>1480</v>
      </c>
      <c r="G108" s="97" t="s">
        <v>1481</v>
      </c>
      <c r="H108" s="98" t="s">
        <v>1482</v>
      </c>
      <c r="I108" s="97" t="s">
        <v>2860</v>
      </c>
      <c r="J108" s="98" t="s">
        <v>2861</v>
      </c>
      <c r="K108" s="97" t="s">
        <v>2863</v>
      </c>
      <c r="L108" s="98" t="s">
        <v>2864</v>
      </c>
      <c r="M108" s="97" t="s">
        <v>1485</v>
      </c>
      <c r="N108" s="98" t="s">
        <v>1486</v>
      </c>
      <c r="O108" s="97">
        <v>2017</v>
      </c>
      <c r="P108" s="99">
        <v>0</v>
      </c>
    </row>
    <row r="109" spans="1:16" x14ac:dyDescent="0.2">
      <c r="A109" s="97" t="s">
        <v>1475</v>
      </c>
      <c r="B109" s="98" t="s">
        <v>1476</v>
      </c>
      <c r="C109" s="97" t="s">
        <v>1477</v>
      </c>
      <c r="D109" s="98" t="s">
        <v>1478</v>
      </c>
      <c r="E109" s="97" t="s">
        <v>1479</v>
      </c>
      <c r="F109" s="98" t="s">
        <v>1480</v>
      </c>
      <c r="G109" s="97" t="s">
        <v>1481</v>
      </c>
      <c r="H109" s="98" t="s">
        <v>1482</v>
      </c>
      <c r="I109" s="97" t="s">
        <v>2860</v>
      </c>
      <c r="J109" s="98" t="s">
        <v>2861</v>
      </c>
      <c r="K109" s="97" t="s">
        <v>2865</v>
      </c>
      <c r="L109" s="98" t="s">
        <v>2866</v>
      </c>
      <c r="M109" s="97" t="s">
        <v>1485</v>
      </c>
      <c r="N109" s="98" t="s">
        <v>1486</v>
      </c>
      <c r="O109" s="97">
        <v>2017</v>
      </c>
      <c r="P109" s="99">
        <v>0</v>
      </c>
    </row>
    <row r="110" spans="1:16" x14ac:dyDescent="0.2">
      <c r="A110" s="97" t="s">
        <v>1475</v>
      </c>
      <c r="B110" s="98" t="s">
        <v>1476</v>
      </c>
      <c r="C110" s="97" t="s">
        <v>1477</v>
      </c>
      <c r="D110" s="98" t="s">
        <v>1478</v>
      </c>
      <c r="E110" s="97" t="s">
        <v>1479</v>
      </c>
      <c r="F110" s="98" t="s">
        <v>1480</v>
      </c>
      <c r="G110" s="97" t="s">
        <v>1481</v>
      </c>
      <c r="H110" s="98" t="s">
        <v>1482</v>
      </c>
      <c r="I110" s="97" t="s">
        <v>2860</v>
      </c>
      <c r="J110" s="98" t="s">
        <v>2861</v>
      </c>
      <c r="K110" s="97" t="s">
        <v>2867</v>
      </c>
      <c r="L110" s="98" t="s">
        <v>2868</v>
      </c>
      <c r="M110" s="97" t="s">
        <v>1485</v>
      </c>
      <c r="N110" s="98" t="s">
        <v>1486</v>
      </c>
      <c r="O110" s="97">
        <v>2017</v>
      </c>
      <c r="P110" s="99">
        <v>0</v>
      </c>
    </row>
    <row r="111" spans="1:16" x14ac:dyDescent="0.2">
      <c r="A111" s="97" t="s">
        <v>1475</v>
      </c>
      <c r="B111" s="98" t="s">
        <v>1476</v>
      </c>
      <c r="C111" s="97" t="s">
        <v>1477</v>
      </c>
      <c r="D111" s="98" t="s">
        <v>1478</v>
      </c>
      <c r="E111" s="97" t="s">
        <v>1479</v>
      </c>
      <c r="F111" s="98" t="s">
        <v>1480</v>
      </c>
      <c r="G111" s="97" t="s">
        <v>1481</v>
      </c>
      <c r="H111" s="98" t="s">
        <v>1482</v>
      </c>
      <c r="I111" s="97" t="s">
        <v>1477</v>
      </c>
      <c r="J111" s="98" t="s">
        <v>1515</v>
      </c>
      <c r="K111" s="97" t="s">
        <v>1516</v>
      </c>
      <c r="L111" s="98" t="s">
        <v>1517</v>
      </c>
      <c r="M111" s="97" t="s">
        <v>1485</v>
      </c>
      <c r="N111" s="98" t="s">
        <v>1486</v>
      </c>
      <c r="O111" s="97">
        <v>2022</v>
      </c>
      <c r="P111" s="99">
        <v>1449865.04</v>
      </c>
    </row>
    <row r="112" spans="1:16" x14ac:dyDescent="0.2">
      <c r="A112" s="97" t="s">
        <v>1475</v>
      </c>
      <c r="B112" s="98" t="s">
        <v>1476</v>
      </c>
      <c r="C112" s="97" t="s">
        <v>1477</v>
      </c>
      <c r="D112" s="98" t="s">
        <v>1478</v>
      </c>
      <c r="E112" s="97" t="s">
        <v>1479</v>
      </c>
      <c r="F112" s="98" t="s">
        <v>1480</v>
      </c>
      <c r="G112" s="97" t="s">
        <v>1481</v>
      </c>
      <c r="H112" s="98" t="s">
        <v>1482</v>
      </c>
      <c r="I112" s="97" t="s">
        <v>1477</v>
      </c>
      <c r="J112" s="98" t="s">
        <v>1515</v>
      </c>
      <c r="K112" s="97" t="s">
        <v>1516</v>
      </c>
      <c r="L112" s="98" t="s">
        <v>1517</v>
      </c>
      <c r="M112" s="97" t="s">
        <v>1485</v>
      </c>
      <c r="N112" s="98" t="s">
        <v>1486</v>
      </c>
      <c r="O112" s="97">
        <v>2017</v>
      </c>
      <c r="P112" s="99">
        <v>1343873.08</v>
      </c>
    </row>
    <row r="113" spans="1:16" x14ac:dyDescent="0.2">
      <c r="A113" s="97" t="s">
        <v>1475</v>
      </c>
      <c r="B113" s="98" t="s">
        <v>1476</v>
      </c>
      <c r="C113" s="97" t="s">
        <v>1477</v>
      </c>
      <c r="D113" s="98" t="s">
        <v>1478</v>
      </c>
      <c r="E113" s="97" t="s">
        <v>1479</v>
      </c>
      <c r="F113" s="98" t="s">
        <v>1480</v>
      </c>
      <c r="G113" s="97" t="s">
        <v>1481</v>
      </c>
      <c r="H113" s="98" t="s">
        <v>1482</v>
      </c>
      <c r="I113" s="97" t="s">
        <v>1477</v>
      </c>
      <c r="J113" s="98" t="s">
        <v>1515</v>
      </c>
      <c r="K113" s="97" t="s">
        <v>1516</v>
      </c>
      <c r="L113" s="98" t="s">
        <v>1517</v>
      </c>
      <c r="M113" s="97" t="s">
        <v>1485</v>
      </c>
      <c r="N113" s="98" t="s">
        <v>1486</v>
      </c>
      <c r="O113" s="97">
        <v>2020</v>
      </c>
      <c r="P113" s="99">
        <v>1562222.72</v>
      </c>
    </row>
    <row r="114" spans="1:16" x14ac:dyDescent="0.2">
      <c r="A114" s="97" t="s">
        <v>1475</v>
      </c>
      <c r="B114" s="98" t="s">
        <v>1476</v>
      </c>
      <c r="C114" s="97" t="s">
        <v>1477</v>
      </c>
      <c r="D114" s="98" t="s">
        <v>1478</v>
      </c>
      <c r="E114" s="97" t="s">
        <v>1479</v>
      </c>
      <c r="F114" s="98" t="s">
        <v>1480</v>
      </c>
      <c r="G114" s="97" t="s">
        <v>1481</v>
      </c>
      <c r="H114" s="98" t="s">
        <v>1482</v>
      </c>
      <c r="I114" s="97" t="s">
        <v>1477</v>
      </c>
      <c r="J114" s="98" t="s">
        <v>1515</v>
      </c>
      <c r="K114" s="97" t="s">
        <v>1516</v>
      </c>
      <c r="L114" s="98" t="s">
        <v>1517</v>
      </c>
      <c r="M114" s="97" t="s">
        <v>1485</v>
      </c>
      <c r="N114" s="98" t="s">
        <v>1486</v>
      </c>
      <c r="O114" s="97">
        <v>2018</v>
      </c>
      <c r="P114" s="99">
        <v>1345319.95</v>
      </c>
    </row>
    <row r="115" spans="1:16" x14ac:dyDescent="0.2">
      <c r="A115" s="97" t="s">
        <v>1475</v>
      </c>
      <c r="B115" s="98" t="s">
        <v>1476</v>
      </c>
      <c r="C115" s="97" t="s">
        <v>1477</v>
      </c>
      <c r="D115" s="98" t="s">
        <v>1478</v>
      </c>
      <c r="E115" s="97" t="s">
        <v>1479</v>
      </c>
      <c r="F115" s="98" t="s">
        <v>1480</v>
      </c>
      <c r="G115" s="97" t="s">
        <v>1481</v>
      </c>
      <c r="H115" s="98" t="s">
        <v>1482</v>
      </c>
      <c r="I115" s="97" t="s">
        <v>1477</v>
      </c>
      <c r="J115" s="98" t="s">
        <v>1515</v>
      </c>
      <c r="K115" s="97" t="s">
        <v>1516</v>
      </c>
      <c r="L115" s="98" t="s">
        <v>1517</v>
      </c>
      <c r="M115" s="97" t="s">
        <v>1485</v>
      </c>
      <c r="N115" s="98" t="s">
        <v>1486</v>
      </c>
      <c r="O115" s="97">
        <v>2023</v>
      </c>
      <c r="P115" s="99">
        <v>1530833.34</v>
      </c>
    </row>
    <row r="116" spans="1:16" x14ac:dyDescent="0.2">
      <c r="A116" s="97" t="s">
        <v>1475</v>
      </c>
      <c r="B116" s="98" t="s">
        <v>1476</v>
      </c>
      <c r="C116" s="97" t="s">
        <v>1477</v>
      </c>
      <c r="D116" s="98" t="s">
        <v>1478</v>
      </c>
      <c r="E116" s="97" t="s">
        <v>1479</v>
      </c>
      <c r="F116" s="98" t="s">
        <v>1480</v>
      </c>
      <c r="G116" s="97" t="s">
        <v>1481</v>
      </c>
      <c r="H116" s="98" t="s">
        <v>1482</v>
      </c>
      <c r="I116" s="97" t="s">
        <v>1477</v>
      </c>
      <c r="J116" s="98" t="s">
        <v>1515</v>
      </c>
      <c r="K116" s="97" t="s">
        <v>1516</v>
      </c>
      <c r="L116" s="98" t="s">
        <v>1517</v>
      </c>
      <c r="M116" s="97" t="s">
        <v>1485</v>
      </c>
      <c r="N116" s="98" t="s">
        <v>1486</v>
      </c>
      <c r="O116" s="97">
        <v>2019</v>
      </c>
      <c r="P116" s="99">
        <v>1383737.85</v>
      </c>
    </row>
    <row r="117" spans="1:16" x14ac:dyDescent="0.2">
      <c r="A117" s="97" t="s">
        <v>1475</v>
      </c>
      <c r="B117" s="98" t="s">
        <v>1476</v>
      </c>
      <c r="C117" s="97" t="s">
        <v>1477</v>
      </c>
      <c r="D117" s="98" t="s">
        <v>1478</v>
      </c>
      <c r="E117" s="97" t="s">
        <v>1479</v>
      </c>
      <c r="F117" s="98" t="s">
        <v>1480</v>
      </c>
      <c r="G117" s="97" t="s">
        <v>1481</v>
      </c>
      <c r="H117" s="98" t="s">
        <v>1482</v>
      </c>
      <c r="I117" s="97" t="s">
        <v>1477</v>
      </c>
      <c r="J117" s="98" t="s">
        <v>1515</v>
      </c>
      <c r="K117" s="97" t="s">
        <v>1516</v>
      </c>
      <c r="L117" s="98" t="s">
        <v>1517</v>
      </c>
      <c r="M117" s="97" t="s">
        <v>1485</v>
      </c>
      <c r="N117" s="98" t="s">
        <v>1486</v>
      </c>
      <c r="O117" s="97">
        <v>2024</v>
      </c>
      <c r="P117" s="99">
        <v>541475.49</v>
      </c>
    </row>
    <row r="118" spans="1:16" x14ac:dyDescent="0.2">
      <c r="A118" s="97" t="s">
        <v>1475</v>
      </c>
      <c r="B118" s="98" t="s">
        <v>1476</v>
      </c>
      <c r="C118" s="97" t="s">
        <v>1477</v>
      </c>
      <c r="D118" s="98" t="s">
        <v>1478</v>
      </c>
      <c r="E118" s="97" t="s">
        <v>1479</v>
      </c>
      <c r="F118" s="98" t="s">
        <v>1480</v>
      </c>
      <c r="G118" s="97" t="s">
        <v>1481</v>
      </c>
      <c r="H118" s="98" t="s">
        <v>1482</v>
      </c>
      <c r="I118" s="97" t="s">
        <v>1477</v>
      </c>
      <c r="J118" s="98" t="s">
        <v>1515</v>
      </c>
      <c r="K118" s="97" t="s">
        <v>1516</v>
      </c>
      <c r="L118" s="98" t="s">
        <v>1517</v>
      </c>
      <c r="M118" s="97" t="s">
        <v>1485</v>
      </c>
      <c r="N118" s="98" t="s">
        <v>1486</v>
      </c>
      <c r="O118" s="97">
        <v>2021</v>
      </c>
      <c r="P118" s="99">
        <v>1486603.21</v>
      </c>
    </row>
    <row r="119" spans="1:16" x14ac:dyDescent="0.2">
      <c r="A119" s="97" t="s">
        <v>1475</v>
      </c>
      <c r="B119" s="98" t="s">
        <v>1476</v>
      </c>
      <c r="C119" s="97" t="s">
        <v>1477</v>
      </c>
      <c r="D119" s="98" t="s">
        <v>1478</v>
      </c>
      <c r="E119" s="97" t="s">
        <v>1479</v>
      </c>
      <c r="F119" s="98" t="s">
        <v>1480</v>
      </c>
      <c r="G119" s="97" t="s">
        <v>1481</v>
      </c>
      <c r="H119" s="98" t="s">
        <v>1482</v>
      </c>
      <c r="I119" s="97" t="s">
        <v>1477</v>
      </c>
      <c r="J119" s="98" t="s">
        <v>1515</v>
      </c>
      <c r="K119" s="97" t="s">
        <v>1518</v>
      </c>
      <c r="L119" s="98" t="s">
        <v>1519</v>
      </c>
      <c r="M119" s="97" t="s">
        <v>1485</v>
      </c>
      <c r="N119" s="98" t="s">
        <v>1486</v>
      </c>
      <c r="O119" s="97">
        <v>2017</v>
      </c>
      <c r="P119" s="99">
        <v>111384.08</v>
      </c>
    </row>
    <row r="120" spans="1:16" x14ac:dyDescent="0.2">
      <c r="A120" s="97" t="s">
        <v>1475</v>
      </c>
      <c r="B120" s="98" t="s">
        <v>1476</v>
      </c>
      <c r="C120" s="97" t="s">
        <v>1477</v>
      </c>
      <c r="D120" s="98" t="s">
        <v>1478</v>
      </c>
      <c r="E120" s="97" t="s">
        <v>1479</v>
      </c>
      <c r="F120" s="98" t="s">
        <v>1480</v>
      </c>
      <c r="G120" s="97" t="s">
        <v>1481</v>
      </c>
      <c r="H120" s="98" t="s">
        <v>1482</v>
      </c>
      <c r="I120" s="97" t="s">
        <v>1477</v>
      </c>
      <c r="J120" s="98" t="s">
        <v>1515</v>
      </c>
      <c r="K120" s="97" t="s">
        <v>1518</v>
      </c>
      <c r="L120" s="98" t="s">
        <v>1519</v>
      </c>
      <c r="M120" s="97" t="s">
        <v>1485</v>
      </c>
      <c r="N120" s="98" t="s">
        <v>1486</v>
      </c>
      <c r="O120" s="97">
        <v>2023</v>
      </c>
      <c r="P120" s="99">
        <v>125895.09</v>
      </c>
    </row>
    <row r="121" spans="1:16" x14ac:dyDescent="0.2">
      <c r="A121" s="97" t="s">
        <v>1475</v>
      </c>
      <c r="B121" s="98" t="s">
        <v>1476</v>
      </c>
      <c r="C121" s="97" t="s">
        <v>1477</v>
      </c>
      <c r="D121" s="98" t="s">
        <v>1478</v>
      </c>
      <c r="E121" s="97" t="s">
        <v>1479</v>
      </c>
      <c r="F121" s="98" t="s">
        <v>1480</v>
      </c>
      <c r="G121" s="97" t="s">
        <v>1481</v>
      </c>
      <c r="H121" s="98" t="s">
        <v>1482</v>
      </c>
      <c r="I121" s="97" t="s">
        <v>1477</v>
      </c>
      <c r="J121" s="98" t="s">
        <v>1515</v>
      </c>
      <c r="K121" s="97" t="s">
        <v>1518</v>
      </c>
      <c r="L121" s="98" t="s">
        <v>1519</v>
      </c>
      <c r="M121" s="97" t="s">
        <v>1485</v>
      </c>
      <c r="N121" s="98" t="s">
        <v>1486</v>
      </c>
      <c r="O121" s="97">
        <v>2018</v>
      </c>
      <c r="P121" s="99">
        <v>167059.10999999999</v>
      </c>
    </row>
    <row r="122" spans="1:16" x14ac:dyDescent="0.2">
      <c r="A122" s="97" t="s">
        <v>1475</v>
      </c>
      <c r="B122" s="98" t="s">
        <v>1476</v>
      </c>
      <c r="C122" s="97" t="s">
        <v>1477</v>
      </c>
      <c r="D122" s="98" t="s">
        <v>1478</v>
      </c>
      <c r="E122" s="97" t="s">
        <v>1479</v>
      </c>
      <c r="F122" s="98" t="s">
        <v>1480</v>
      </c>
      <c r="G122" s="97" t="s">
        <v>1481</v>
      </c>
      <c r="H122" s="98" t="s">
        <v>1482</v>
      </c>
      <c r="I122" s="97" t="s">
        <v>1477</v>
      </c>
      <c r="J122" s="98" t="s">
        <v>1515</v>
      </c>
      <c r="K122" s="97" t="s">
        <v>1518</v>
      </c>
      <c r="L122" s="98" t="s">
        <v>1519</v>
      </c>
      <c r="M122" s="97" t="s">
        <v>1485</v>
      </c>
      <c r="N122" s="98" t="s">
        <v>1486</v>
      </c>
      <c r="O122" s="97">
        <v>2020</v>
      </c>
      <c r="P122" s="99">
        <v>82615.899999999994</v>
      </c>
    </row>
    <row r="123" spans="1:16" x14ac:dyDescent="0.2">
      <c r="A123" s="97" t="s">
        <v>1475</v>
      </c>
      <c r="B123" s="98" t="s">
        <v>1476</v>
      </c>
      <c r="C123" s="97" t="s">
        <v>1477</v>
      </c>
      <c r="D123" s="98" t="s">
        <v>1478</v>
      </c>
      <c r="E123" s="97" t="s">
        <v>1479</v>
      </c>
      <c r="F123" s="98" t="s">
        <v>1480</v>
      </c>
      <c r="G123" s="97" t="s">
        <v>1481</v>
      </c>
      <c r="H123" s="98" t="s">
        <v>1482</v>
      </c>
      <c r="I123" s="97" t="s">
        <v>1477</v>
      </c>
      <c r="J123" s="98" t="s">
        <v>1515</v>
      </c>
      <c r="K123" s="97" t="s">
        <v>1518</v>
      </c>
      <c r="L123" s="98" t="s">
        <v>1519</v>
      </c>
      <c r="M123" s="97" t="s">
        <v>1485</v>
      </c>
      <c r="N123" s="98" t="s">
        <v>1486</v>
      </c>
      <c r="O123" s="97">
        <v>2019</v>
      </c>
      <c r="P123" s="99">
        <v>63043.24</v>
      </c>
    </row>
    <row r="124" spans="1:16" x14ac:dyDescent="0.2">
      <c r="A124" s="97" t="s">
        <v>1475</v>
      </c>
      <c r="B124" s="98" t="s">
        <v>1476</v>
      </c>
      <c r="C124" s="97" t="s">
        <v>1477</v>
      </c>
      <c r="D124" s="98" t="s">
        <v>1478</v>
      </c>
      <c r="E124" s="97" t="s">
        <v>1479</v>
      </c>
      <c r="F124" s="98" t="s">
        <v>1480</v>
      </c>
      <c r="G124" s="97" t="s">
        <v>1481</v>
      </c>
      <c r="H124" s="98" t="s">
        <v>1482</v>
      </c>
      <c r="I124" s="97" t="s">
        <v>1477</v>
      </c>
      <c r="J124" s="98" t="s">
        <v>1515</v>
      </c>
      <c r="K124" s="97" t="s">
        <v>1518</v>
      </c>
      <c r="L124" s="98" t="s">
        <v>1519</v>
      </c>
      <c r="M124" s="97" t="s">
        <v>1485</v>
      </c>
      <c r="N124" s="98" t="s">
        <v>1486</v>
      </c>
      <c r="O124" s="97">
        <v>2021</v>
      </c>
      <c r="P124" s="99">
        <v>93613.6</v>
      </c>
    </row>
    <row r="125" spans="1:16" x14ac:dyDescent="0.2">
      <c r="A125" s="97" t="s">
        <v>1475</v>
      </c>
      <c r="B125" s="98" t="s">
        <v>1476</v>
      </c>
      <c r="C125" s="97" t="s">
        <v>1477</v>
      </c>
      <c r="D125" s="98" t="s">
        <v>1478</v>
      </c>
      <c r="E125" s="97" t="s">
        <v>1479</v>
      </c>
      <c r="F125" s="98" t="s">
        <v>1480</v>
      </c>
      <c r="G125" s="97" t="s">
        <v>1481</v>
      </c>
      <c r="H125" s="98" t="s">
        <v>1482</v>
      </c>
      <c r="I125" s="97" t="s">
        <v>1477</v>
      </c>
      <c r="J125" s="98" t="s">
        <v>1515</v>
      </c>
      <c r="K125" s="97" t="s">
        <v>1518</v>
      </c>
      <c r="L125" s="98" t="s">
        <v>1519</v>
      </c>
      <c r="M125" s="97" t="s">
        <v>1485</v>
      </c>
      <c r="N125" s="98" t="s">
        <v>1486</v>
      </c>
      <c r="O125" s="97">
        <v>2024</v>
      </c>
      <c r="P125" s="99">
        <v>119634.41</v>
      </c>
    </row>
    <row r="126" spans="1:16" x14ac:dyDescent="0.2">
      <c r="A126" s="97" t="s">
        <v>1475</v>
      </c>
      <c r="B126" s="98" t="s">
        <v>1476</v>
      </c>
      <c r="C126" s="97" t="s">
        <v>1477</v>
      </c>
      <c r="D126" s="98" t="s">
        <v>1478</v>
      </c>
      <c r="E126" s="97" t="s">
        <v>1479</v>
      </c>
      <c r="F126" s="98" t="s">
        <v>1480</v>
      </c>
      <c r="G126" s="97" t="s">
        <v>1481</v>
      </c>
      <c r="H126" s="98" t="s">
        <v>1482</v>
      </c>
      <c r="I126" s="97" t="s">
        <v>1477</v>
      </c>
      <c r="J126" s="98" t="s">
        <v>1515</v>
      </c>
      <c r="K126" s="97" t="s">
        <v>1518</v>
      </c>
      <c r="L126" s="98" t="s">
        <v>1519</v>
      </c>
      <c r="M126" s="97" t="s">
        <v>1485</v>
      </c>
      <c r="N126" s="98" t="s">
        <v>1486</v>
      </c>
      <c r="O126" s="97">
        <v>2022</v>
      </c>
      <c r="P126" s="99">
        <v>67961.97</v>
      </c>
    </row>
    <row r="127" spans="1:16" x14ac:dyDescent="0.2">
      <c r="A127" s="97" t="s">
        <v>1475</v>
      </c>
      <c r="B127" s="98" t="s">
        <v>1476</v>
      </c>
      <c r="C127" s="97" t="s">
        <v>1477</v>
      </c>
      <c r="D127" s="98" t="s">
        <v>1478</v>
      </c>
      <c r="E127" s="97" t="s">
        <v>1479</v>
      </c>
      <c r="F127" s="98" t="s">
        <v>1480</v>
      </c>
      <c r="G127" s="97" t="s">
        <v>1481</v>
      </c>
      <c r="H127" s="98" t="s">
        <v>1482</v>
      </c>
      <c r="I127" s="97" t="s">
        <v>1477</v>
      </c>
      <c r="J127" s="98" t="s">
        <v>1515</v>
      </c>
      <c r="K127" s="97" t="s">
        <v>1520</v>
      </c>
      <c r="L127" s="98" t="s">
        <v>1521</v>
      </c>
      <c r="M127" s="97" t="s">
        <v>1485</v>
      </c>
      <c r="N127" s="98" t="s">
        <v>1486</v>
      </c>
      <c r="O127" s="97">
        <v>2023</v>
      </c>
      <c r="P127" s="99">
        <v>317950.37</v>
      </c>
    </row>
    <row r="128" spans="1:16" x14ac:dyDescent="0.2">
      <c r="A128" s="97" t="s">
        <v>1475</v>
      </c>
      <c r="B128" s="98" t="s">
        <v>1476</v>
      </c>
      <c r="C128" s="97" t="s">
        <v>1477</v>
      </c>
      <c r="D128" s="98" t="s">
        <v>1478</v>
      </c>
      <c r="E128" s="97" t="s">
        <v>1479</v>
      </c>
      <c r="F128" s="98" t="s">
        <v>1480</v>
      </c>
      <c r="G128" s="97" t="s">
        <v>1481</v>
      </c>
      <c r="H128" s="98" t="s">
        <v>1482</v>
      </c>
      <c r="I128" s="97" t="s">
        <v>1477</v>
      </c>
      <c r="J128" s="98" t="s">
        <v>1515</v>
      </c>
      <c r="K128" s="97" t="s">
        <v>1520</v>
      </c>
      <c r="L128" s="98" t="s">
        <v>1521</v>
      </c>
      <c r="M128" s="97" t="s">
        <v>1485</v>
      </c>
      <c r="N128" s="98" t="s">
        <v>1486</v>
      </c>
      <c r="O128" s="97">
        <v>2021</v>
      </c>
      <c r="P128" s="99">
        <v>227764.42</v>
      </c>
    </row>
    <row r="129" spans="1:16" x14ac:dyDescent="0.2">
      <c r="A129" s="97" t="s">
        <v>1475</v>
      </c>
      <c r="B129" s="98" t="s">
        <v>1476</v>
      </c>
      <c r="C129" s="97" t="s">
        <v>1477</v>
      </c>
      <c r="D129" s="98" t="s">
        <v>1478</v>
      </c>
      <c r="E129" s="97" t="s">
        <v>1479</v>
      </c>
      <c r="F129" s="98" t="s">
        <v>1480</v>
      </c>
      <c r="G129" s="97" t="s">
        <v>1481</v>
      </c>
      <c r="H129" s="98" t="s">
        <v>1482</v>
      </c>
      <c r="I129" s="97" t="s">
        <v>1477</v>
      </c>
      <c r="J129" s="98" t="s">
        <v>1515</v>
      </c>
      <c r="K129" s="97" t="s">
        <v>1520</v>
      </c>
      <c r="L129" s="98" t="s">
        <v>1521</v>
      </c>
      <c r="M129" s="97" t="s">
        <v>1485</v>
      </c>
      <c r="N129" s="98" t="s">
        <v>1486</v>
      </c>
      <c r="O129" s="97">
        <v>2019</v>
      </c>
      <c r="P129" s="99">
        <v>154255.95000000001</v>
      </c>
    </row>
    <row r="130" spans="1:16" x14ac:dyDescent="0.2">
      <c r="A130" s="97" t="s">
        <v>1475</v>
      </c>
      <c r="B130" s="98" t="s">
        <v>1476</v>
      </c>
      <c r="C130" s="97" t="s">
        <v>1477</v>
      </c>
      <c r="D130" s="98" t="s">
        <v>1478</v>
      </c>
      <c r="E130" s="97" t="s">
        <v>1479</v>
      </c>
      <c r="F130" s="98" t="s">
        <v>1480</v>
      </c>
      <c r="G130" s="97" t="s">
        <v>1481</v>
      </c>
      <c r="H130" s="98" t="s">
        <v>1482</v>
      </c>
      <c r="I130" s="97" t="s">
        <v>1477</v>
      </c>
      <c r="J130" s="98" t="s">
        <v>1515</v>
      </c>
      <c r="K130" s="97" t="s">
        <v>1520</v>
      </c>
      <c r="L130" s="98" t="s">
        <v>1521</v>
      </c>
      <c r="M130" s="97" t="s">
        <v>1485</v>
      </c>
      <c r="N130" s="98" t="s">
        <v>1486</v>
      </c>
      <c r="O130" s="97">
        <v>2022</v>
      </c>
      <c r="P130" s="99">
        <v>272867.37</v>
      </c>
    </row>
    <row r="131" spans="1:16" x14ac:dyDescent="0.2">
      <c r="A131" s="97" t="s">
        <v>1475</v>
      </c>
      <c r="B131" s="98" t="s">
        <v>1476</v>
      </c>
      <c r="C131" s="97" t="s">
        <v>1477</v>
      </c>
      <c r="D131" s="98" t="s">
        <v>1478</v>
      </c>
      <c r="E131" s="97" t="s">
        <v>1479</v>
      </c>
      <c r="F131" s="98" t="s">
        <v>1480</v>
      </c>
      <c r="G131" s="97" t="s">
        <v>1481</v>
      </c>
      <c r="H131" s="98" t="s">
        <v>1482</v>
      </c>
      <c r="I131" s="97" t="s">
        <v>1477</v>
      </c>
      <c r="J131" s="98" t="s">
        <v>1515</v>
      </c>
      <c r="K131" s="97" t="s">
        <v>1520</v>
      </c>
      <c r="L131" s="98" t="s">
        <v>1521</v>
      </c>
      <c r="M131" s="97" t="s">
        <v>1485</v>
      </c>
      <c r="N131" s="98" t="s">
        <v>1486</v>
      </c>
      <c r="O131" s="97">
        <v>2020</v>
      </c>
      <c r="P131" s="99">
        <v>157138.25</v>
      </c>
    </row>
    <row r="132" spans="1:16" x14ac:dyDescent="0.2">
      <c r="A132" s="97" t="s">
        <v>1475</v>
      </c>
      <c r="B132" s="98" t="s">
        <v>1476</v>
      </c>
      <c r="C132" s="97" t="s">
        <v>1477</v>
      </c>
      <c r="D132" s="98" t="s">
        <v>1478</v>
      </c>
      <c r="E132" s="97" t="s">
        <v>1479</v>
      </c>
      <c r="F132" s="98" t="s">
        <v>1480</v>
      </c>
      <c r="G132" s="97" t="s">
        <v>1481</v>
      </c>
      <c r="H132" s="98" t="s">
        <v>1482</v>
      </c>
      <c r="I132" s="97" t="s">
        <v>1477</v>
      </c>
      <c r="J132" s="98" t="s">
        <v>1515</v>
      </c>
      <c r="K132" s="97" t="s">
        <v>1520</v>
      </c>
      <c r="L132" s="98" t="s">
        <v>1521</v>
      </c>
      <c r="M132" s="97" t="s">
        <v>1485</v>
      </c>
      <c r="N132" s="98" t="s">
        <v>1486</v>
      </c>
      <c r="O132" s="97">
        <v>2024</v>
      </c>
      <c r="P132" s="99">
        <v>212179.77</v>
      </c>
    </row>
    <row r="133" spans="1:16" x14ac:dyDescent="0.2">
      <c r="A133" s="97" t="s">
        <v>1475</v>
      </c>
      <c r="B133" s="98" t="s">
        <v>1476</v>
      </c>
      <c r="C133" s="97" t="s">
        <v>1477</v>
      </c>
      <c r="D133" s="98" t="s">
        <v>1478</v>
      </c>
      <c r="E133" s="97" t="s">
        <v>1479</v>
      </c>
      <c r="F133" s="98" t="s">
        <v>1480</v>
      </c>
      <c r="G133" s="97" t="s">
        <v>1481</v>
      </c>
      <c r="H133" s="98" t="s">
        <v>1482</v>
      </c>
      <c r="I133" s="97" t="s">
        <v>1477</v>
      </c>
      <c r="J133" s="98" t="s">
        <v>1515</v>
      </c>
      <c r="K133" s="97" t="s">
        <v>1522</v>
      </c>
      <c r="L133" s="98" t="s">
        <v>1523</v>
      </c>
      <c r="M133" s="97" t="s">
        <v>1485</v>
      </c>
      <c r="N133" s="98" t="s">
        <v>1486</v>
      </c>
      <c r="O133" s="97">
        <v>2021</v>
      </c>
      <c r="P133" s="99">
        <v>242236.38</v>
      </c>
    </row>
    <row r="134" spans="1:16" x14ac:dyDescent="0.2">
      <c r="A134" s="97" t="s">
        <v>1475</v>
      </c>
      <c r="B134" s="98" t="s">
        <v>1476</v>
      </c>
      <c r="C134" s="97" t="s">
        <v>1477</v>
      </c>
      <c r="D134" s="98" t="s">
        <v>1478</v>
      </c>
      <c r="E134" s="97" t="s">
        <v>1479</v>
      </c>
      <c r="F134" s="98" t="s">
        <v>1480</v>
      </c>
      <c r="G134" s="97" t="s">
        <v>1481</v>
      </c>
      <c r="H134" s="98" t="s">
        <v>1482</v>
      </c>
      <c r="I134" s="97" t="s">
        <v>1477</v>
      </c>
      <c r="J134" s="98" t="s">
        <v>1515</v>
      </c>
      <c r="K134" s="97" t="s">
        <v>1522</v>
      </c>
      <c r="L134" s="98" t="s">
        <v>1523</v>
      </c>
      <c r="M134" s="97" t="s">
        <v>1485</v>
      </c>
      <c r="N134" s="98" t="s">
        <v>1486</v>
      </c>
      <c r="O134" s="97">
        <v>2023</v>
      </c>
      <c r="P134" s="99">
        <v>147098.45000000001</v>
      </c>
    </row>
    <row r="135" spans="1:16" x14ac:dyDescent="0.2">
      <c r="A135" s="97" t="s">
        <v>1475</v>
      </c>
      <c r="B135" s="98" t="s">
        <v>1476</v>
      </c>
      <c r="C135" s="97" t="s">
        <v>1477</v>
      </c>
      <c r="D135" s="98" t="s">
        <v>1478</v>
      </c>
      <c r="E135" s="97" t="s">
        <v>1479</v>
      </c>
      <c r="F135" s="98" t="s">
        <v>1480</v>
      </c>
      <c r="G135" s="97" t="s">
        <v>1481</v>
      </c>
      <c r="H135" s="98" t="s">
        <v>1482</v>
      </c>
      <c r="I135" s="97" t="s">
        <v>1477</v>
      </c>
      <c r="J135" s="98" t="s">
        <v>1515</v>
      </c>
      <c r="K135" s="97" t="s">
        <v>1522</v>
      </c>
      <c r="L135" s="98" t="s">
        <v>1523</v>
      </c>
      <c r="M135" s="97" t="s">
        <v>1485</v>
      </c>
      <c r="N135" s="98" t="s">
        <v>1486</v>
      </c>
      <c r="O135" s="97">
        <v>2020</v>
      </c>
      <c r="P135" s="99">
        <v>206926.41</v>
      </c>
    </row>
    <row r="136" spans="1:16" x14ac:dyDescent="0.2">
      <c r="A136" s="97" t="s">
        <v>1475</v>
      </c>
      <c r="B136" s="98" t="s">
        <v>1476</v>
      </c>
      <c r="C136" s="97" t="s">
        <v>1477</v>
      </c>
      <c r="D136" s="98" t="s">
        <v>1478</v>
      </c>
      <c r="E136" s="97" t="s">
        <v>1479</v>
      </c>
      <c r="F136" s="98" t="s">
        <v>1480</v>
      </c>
      <c r="G136" s="97" t="s">
        <v>1481</v>
      </c>
      <c r="H136" s="98" t="s">
        <v>1482</v>
      </c>
      <c r="I136" s="97" t="s">
        <v>1477</v>
      </c>
      <c r="J136" s="98" t="s">
        <v>1515</v>
      </c>
      <c r="K136" s="97" t="s">
        <v>1522</v>
      </c>
      <c r="L136" s="98" t="s">
        <v>1523</v>
      </c>
      <c r="M136" s="97" t="s">
        <v>1485</v>
      </c>
      <c r="N136" s="98" t="s">
        <v>1486</v>
      </c>
      <c r="O136" s="97">
        <v>2024</v>
      </c>
      <c r="P136" s="99">
        <v>101126.59</v>
      </c>
    </row>
    <row r="137" spans="1:16" x14ac:dyDescent="0.2">
      <c r="A137" s="97" t="s">
        <v>1475</v>
      </c>
      <c r="B137" s="98" t="s">
        <v>1476</v>
      </c>
      <c r="C137" s="97" t="s">
        <v>1477</v>
      </c>
      <c r="D137" s="98" t="s">
        <v>1478</v>
      </c>
      <c r="E137" s="97" t="s">
        <v>1479</v>
      </c>
      <c r="F137" s="98" t="s">
        <v>1480</v>
      </c>
      <c r="G137" s="97" t="s">
        <v>1481</v>
      </c>
      <c r="H137" s="98" t="s">
        <v>1482</v>
      </c>
      <c r="I137" s="97" t="s">
        <v>1477</v>
      </c>
      <c r="J137" s="98" t="s">
        <v>1515</v>
      </c>
      <c r="K137" s="97" t="s">
        <v>1522</v>
      </c>
      <c r="L137" s="98" t="s">
        <v>1523</v>
      </c>
      <c r="M137" s="97" t="s">
        <v>1485</v>
      </c>
      <c r="N137" s="98" t="s">
        <v>1486</v>
      </c>
      <c r="O137" s="97">
        <v>2019</v>
      </c>
      <c r="P137" s="99">
        <v>237510.07</v>
      </c>
    </row>
    <row r="138" spans="1:16" x14ac:dyDescent="0.2">
      <c r="A138" s="97" t="s">
        <v>1475</v>
      </c>
      <c r="B138" s="98" t="s">
        <v>1476</v>
      </c>
      <c r="C138" s="97" t="s">
        <v>1477</v>
      </c>
      <c r="D138" s="98" t="s">
        <v>1478</v>
      </c>
      <c r="E138" s="97" t="s">
        <v>1479</v>
      </c>
      <c r="F138" s="98" t="s">
        <v>1480</v>
      </c>
      <c r="G138" s="97" t="s">
        <v>1481</v>
      </c>
      <c r="H138" s="98" t="s">
        <v>1482</v>
      </c>
      <c r="I138" s="97" t="s">
        <v>1477</v>
      </c>
      <c r="J138" s="98" t="s">
        <v>1515</v>
      </c>
      <c r="K138" s="97" t="s">
        <v>1522</v>
      </c>
      <c r="L138" s="98" t="s">
        <v>1523</v>
      </c>
      <c r="M138" s="97" t="s">
        <v>1485</v>
      </c>
      <c r="N138" s="98" t="s">
        <v>1486</v>
      </c>
      <c r="O138" s="97">
        <v>2022</v>
      </c>
      <c r="P138" s="99">
        <v>154010.45000000001</v>
      </c>
    </row>
    <row r="139" spans="1:16" x14ac:dyDescent="0.2">
      <c r="A139" s="97" t="s">
        <v>1475</v>
      </c>
      <c r="B139" s="98" t="s">
        <v>1476</v>
      </c>
      <c r="C139" s="97" t="s">
        <v>1477</v>
      </c>
      <c r="D139" s="98" t="s">
        <v>1478</v>
      </c>
      <c r="E139" s="97" t="s">
        <v>1479</v>
      </c>
      <c r="F139" s="98" t="s">
        <v>1480</v>
      </c>
      <c r="G139" s="97" t="s">
        <v>1481</v>
      </c>
      <c r="H139" s="98" t="s">
        <v>1482</v>
      </c>
      <c r="I139" s="97" t="s">
        <v>1477</v>
      </c>
      <c r="J139" s="98" t="s">
        <v>1515</v>
      </c>
      <c r="K139" s="97" t="s">
        <v>1524</v>
      </c>
      <c r="L139" s="98" t="s">
        <v>1525</v>
      </c>
      <c r="M139" s="97" t="s">
        <v>1485</v>
      </c>
      <c r="N139" s="98" t="s">
        <v>1486</v>
      </c>
      <c r="O139" s="97">
        <v>2019</v>
      </c>
      <c r="P139" s="99">
        <v>119869.82</v>
      </c>
    </row>
    <row r="140" spans="1:16" x14ac:dyDescent="0.2">
      <c r="A140" s="97" t="s">
        <v>1475</v>
      </c>
      <c r="B140" s="98" t="s">
        <v>1476</v>
      </c>
      <c r="C140" s="97" t="s">
        <v>1477</v>
      </c>
      <c r="D140" s="98" t="s">
        <v>1478</v>
      </c>
      <c r="E140" s="97" t="s">
        <v>1479</v>
      </c>
      <c r="F140" s="98" t="s">
        <v>1480</v>
      </c>
      <c r="G140" s="97" t="s">
        <v>1481</v>
      </c>
      <c r="H140" s="98" t="s">
        <v>1482</v>
      </c>
      <c r="I140" s="97" t="s">
        <v>1477</v>
      </c>
      <c r="J140" s="98" t="s">
        <v>1515</v>
      </c>
      <c r="K140" s="97" t="s">
        <v>1524</v>
      </c>
      <c r="L140" s="98" t="s">
        <v>1525</v>
      </c>
      <c r="M140" s="97" t="s">
        <v>1485</v>
      </c>
      <c r="N140" s="98" t="s">
        <v>1486</v>
      </c>
      <c r="O140" s="97">
        <v>2021</v>
      </c>
      <c r="P140" s="99">
        <v>160572.29999999999</v>
      </c>
    </row>
    <row r="141" spans="1:16" x14ac:dyDescent="0.2">
      <c r="A141" s="97" t="s">
        <v>1475</v>
      </c>
      <c r="B141" s="98" t="s">
        <v>1476</v>
      </c>
      <c r="C141" s="97" t="s">
        <v>1477</v>
      </c>
      <c r="D141" s="98" t="s">
        <v>1478</v>
      </c>
      <c r="E141" s="97" t="s">
        <v>1479</v>
      </c>
      <c r="F141" s="98" t="s">
        <v>1480</v>
      </c>
      <c r="G141" s="97" t="s">
        <v>1481</v>
      </c>
      <c r="H141" s="98" t="s">
        <v>1482</v>
      </c>
      <c r="I141" s="97" t="s">
        <v>1477</v>
      </c>
      <c r="J141" s="98" t="s">
        <v>1515</v>
      </c>
      <c r="K141" s="97" t="s">
        <v>1524</v>
      </c>
      <c r="L141" s="98" t="s">
        <v>1525</v>
      </c>
      <c r="M141" s="97" t="s">
        <v>1485</v>
      </c>
      <c r="N141" s="98" t="s">
        <v>1486</v>
      </c>
      <c r="O141" s="97">
        <v>2020</v>
      </c>
      <c r="P141" s="99">
        <v>115640.72</v>
      </c>
    </row>
    <row r="142" spans="1:16" x14ac:dyDescent="0.2">
      <c r="A142" s="97" t="s">
        <v>1475</v>
      </c>
      <c r="B142" s="98" t="s">
        <v>1476</v>
      </c>
      <c r="C142" s="97" t="s">
        <v>1477</v>
      </c>
      <c r="D142" s="98" t="s">
        <v>1478</v>
      </c>
      <c r="E142" s="97" t="s">
        <v>1479</v>
      </c>
      <c r="F142" s="98" t="s">
        <v>1480</v>
      </c>
      <c r="G142" s="97" t="s">
        <v>1481</v>
      </c>
      <c r="H142" s="98" t="s">
        <v>1482</v>
      </c>
      <c r="I142" s="97" t="s">
        <v>1477</v>
      </c>
      <c r="J142" s="98" t="s">
        <v>1515</v>
      </c>
      <c r="K142" s="97" t="s">
        <v>1524</v>
      </c>
      <c r="L142" s="98" t="s">
        <v>1525</v>
      </c>
      <c r="M142" s="97" t="s">
        <v>1485</v>
      </c>
      <c r="N142" s="98" t="s">
        <v>1486</v>
      </c>
      <c r="O142" s="97">
        <v>2023</v>
      </c>
      <c r="P142" s="99">
        <v>231900.23</v>
      </c>
    </row>
    <row r="143" spans="1:16" x14ac:dyDescent="0.2">
      <c r="A143" s="97" t="s">
        <v>1475</v>
      </c>
      <c r="B143" s="98" t="s">
        <v>1476</v>
      </c>
      <c r="C143" s="97" t="s">
        <v>1477</v>
      </c>
      <c r="D143" s="98" t="s">
        <v>1478</v>
      </c>
      <c r="E143" s="97" t="s">
        <v>1479</v>
      </c>
      <c r="F143" s="98" t="s">
        <v>1480</v>
      </c>
      <c r="G143" s="97" t="s">
        <v>1481</v>
      </c>
      <c r="H143" s="98" t="s">
        <v>1482</v>
      </c>
      <c r="I143" s="97" t="s">
        <v>1477</v>
      </c>
      <c r="J143" s="98" t="s">
        <v>1515</v>
      </c>
      <c r="K143" s="97" t="s">
        <v>1524</v>
      </c>
      <c r="L143" s="98" t="s">
        <v>1525</v>
      </c>
      <c r="M143" s="97" t="s">
        <v>1485</v>
      </c>
      <c r="N143" s="98" t="s">
        <v>1486</v>
      </c>
      <c r="O143" s="97">
        <v>2022</v>
      </c>
      <c r="P143" s="99">
        <v>199211.53</v>
      </c>
    </row>
    <row r="144" spans="1:16" x14ac:dyDescent="0.2">
      <c r="A144" s="97" t="s">
        <v>1475</v>
      </c>
      <c r="B144" s="98" t="s">
        <v>1476</v>
      </c>
      <c r="C144" s="97" t="s">
        <v>1477</v>
      </c>
      <c r="D144" s="98" t="s">
        <v>1478</v>
      </c>
      <c r="E144" s="97" t="s">
        <v>1479</v>
      </c>
      <c r="F144" s="98" t="s">
        <v>1480</v>
      </c>
      <c r="G144" s="97" t="s">
        <v>1481</v>
      </c>
      <c r="H144" s="98" t="s">
        <v>1482</v>
      </c>
      <c r="I144" s="97" t="s">
        <v>1477</v>
      </c>
      <c r="J144" s="98" t="s">
        <v>1515</v>
      </c>
      <c r="K144" s="97" t="s">
        <v>1524</v>
      </c>
      <c r="L144" s="98" t="s">
        <v>1525</v>
      </c>
      <c r="M144" s="97" t="s">
        <v>1485</v>
      </c>
      <c r="N144" s="98" t="s">
        <v>1486</v>
      </c>
      <c r="O144" s="97">
        <v>2024</v>
      </c>
      <c r="P144" s="99">
        <v>129112.58</v>
      </c>
    </row>
    <row r="145" spans="1:16" x14ac:dyDescent="0.2">
      <c r="A145" s="97" t="s">
        <v>1475</v>
      </c>
      <c r="B145" s="98" t="s">
        <v>1476</v>
      </c>
      <c r="C145" s="97" t="s">
        <v>1477</v>
      </c>
      <c r="D145" s="98" t="s">
        <v>1478</v>
      </c>
      <c r="E145" s="97" t="s">
        <v>1479</v>
      </c>
      <c r="F145" s="98" t="s">
        <v>1480</v>
      </c>
      <c r="G145" s="97" t="s">
        <v>1481</v>
      </c>
      <c r="H145" s="98" t="s">
        <v>1482</v>
      </c>
      <c r="I145" s="97" t="s">
        <v>1477</v>
      </c>
      <c r="J145" s="98" t="s">
        <v>1515</v>
      </c>
      <c r="K145" s="97" t="s">
        <v>1526</v>
      </c>
      <c r="L145" s="98" t="s">
        <v>1527</v>
      </c>
      <c r="M145" s="97" t="s">
        <v>1485</v>
      </c>
      <c r="N145" s="98" t="s">
        <v>1486</v>
      </c>
      <c r="O145" s="97">
        <v>2023</v>
      </c>
      <c r="P145" s="99">
        <v>189386.05</v>
      </c>
    </row>
    <row r="146" spans="1:16" x14ac:dyDescent="0.2">
      <c r="A146" s="97" t="s">
        <v>1475</v>
      </c>
      <c r="B146" s="98" t="s">
        <v>1476</v>
      </c>
      <c r="C146" s="97" t="s">
        <v>1477</v>
      </c>
      <c r="D146" s="98" t="s">
        <v>1478</v>
      </c>
      <c r="E146" s="97" t="s">
        <v>1479</v>
      </c>
      <c r="F146" s="98" t="s">
        <v>1480</v>
      </c>
      <c r="G146" s="97" t="s">
        <v>1481</v>
      </c>
      <c r="H146" s="98" t="s">
        <v>1482</v>
      </c>
      <c r="I146" s="97" t="s">
        <v>1477</v>
      </c>
      <c r="J146" s="98" t="s">
        <v>1515</v>
      </c>
      <c r="K146" s="97" t="s">
        <v>1526</v>
      </c>
      <c r="L146" s="98" t="s">
        <v>1527</v>
      </c>
      <c r="M146" s="97" t="s">
        <v>1485</v>
      </c>
      <c r="N146" s="98" t="s">
        <v>1486</v>
      </c>
      <c r="O146" s="97">
        <v>2020</v>
      </c>
      <c r="P146" s="99">
        <v>151883.78</v>
      </c>
    </row>
    <row r="147" spans="1:16" x14ac:dyDescent="0.2">
      <c r="A147" s="97" t="s">
        <v>1475</v>
      </c>
      <c r="B147" s="98" t="s">
        <v>1476</v>
      </c>
      <c r="C147" s="97" t="s">
        <v>1477</v>
      </c>
      <c r="D147" s="98" t="s">
        <v>1478</v>
      </c>
      <c r="E147" s="97" t="s">
        <v>1479</v>
      </c>
      <c r="F147" s="98" t="s">
        <v>1480</v>
      </c>
      <c r="G147" s="97" t="s">
        <v>1481</v>
      </c>
      <c r="H147" s="98" t="s">
        <v>1482</v>
      </c>
      <c r="I147" s="97" t="s">
        <v>1477</v>
      </c>
      <c r="J147" s="98" t="s">
        <v>1515</v>
      </c>
      <c r="K147" s="97" t="s">
        <v>1526</v>
      </c>
      <c r="L147" s="98" t="s">
        <v>1527</v>
      </c>
      <c r="M147" s="97" t="s">
        <v>1485</v>
      </c>
      <c r="N147" s="98" t="s">
        <v>1486</v>
      </c>
      <c r="O147" s="97">
        <v>2019</v>
      </c>
      <c r="P147" s="99">
        <v>177925.1</v>
      </c>
    </row>
    <row r="148" spans="1:16" x14ac:dyDescent="0.2">
      <c r="A148" s="97" t="s">
        <v>1475</v>
      </c>
      <c r="B148" s="98" t="s">
        <v>1476</v>
      </c>
      <c r="C148" s="97" t="s">
        <v>1477</v>
      </c>
      <c r="D148" s="98" t="s">
        <v>1478</v>
      </c>
      <c r="E148" s="97" t="s">
        <v>1479</v>
      </c>
      <c r="F148" s="98" t="s">
        <v>1480</v>
      </c>
      <c r="G148" s="97" t="s">
        <v>1481</v>
      </c>
      <c r="H148" s="98" t="s">
        <v>1482</v>
      </c>
      <c r="I148" s="97" t="s">
        <v>1477</v>
      </c>
      <c r="J148" s="98" t="s">
        <v>1515</v>
      </c>
      <c r="K148" s="97" t="s">
        <v>1526</v>
      </c>
      <c r="L148" s="98" t="s">
        <v>1527</v>
      </c>
      <c r="M148" s="97" t="s">
        <v>1485</v>
      </c>
      <c r="N148" s="98" t="s">
        <v>1486</v>
      </c>
      <c r="O148" s="97">
        <v>2022</v>
      </c>
      <c r="P148" s="99">
        <v>169870.17</v>
      </c>
    </row>
    <row r="149" spans="1:16" x14ac:dyDescent="0.2">
      <c r="A149" s="97" t="s">
        <v>1475</v>
      </c>
      <c r="B149" s="98" t="s">
        <v>1476</v>
      </c>
      <c r="C149" s="97" t="s">
        <v>1477</v>
      </c>
      <c r="D149" s="98" t="s">
        <v>1478</v>
      </c>
      <c r="E149" s="97" t="s">
        <v>1479</v>
      </c>
      <c r="F149" s="98" t="s">
        <v>1480</v>
      </c>
      <c r="G149" s="97" t="s">
        <v>1481</v>
      </c>
      <c r="H149" s="98" t="s">
        <v>1482</v>
      </c>
      <c r="I149" s="97" t="s">
        <v>1477</v>
      </c>
      <c r="J149" s="98" t="s">
        <v>1515</v>
      </c>
      <c r="K149" s="97" t="s">
        <v>1526</v>
      </c>
      <c r="L149" s="98" t="s">
        <v>1527</v>
      </c>
      <c r="M149" s="97" t="s">
        <v>1485</v>
      </c>
      <c r="N149" s="98" t="s">
        <v>1486</v>
      </c>
      <c r="O149" s="97">
        <v>2021</v>
      </c>
      <c r="P149" s="99">
        <v>177077.06</v>
      </c>
    </row>
    <row r="150" spans="1:16" x14ac:dyDescent="0.2">
      <c r="A150" s="97" t="s">
        <v>1475</v>
      </c>
      <c r="B150" s="98" t="s">
        <v>1476</v>
      </c>
      <c r="C150" s="97" t="s">
        <v>1477</v>
      </c>
      <c r="D150" s="98" t="s">
        <v>1478</v>
      </c>
      <c r="E150" s="97" t="s">
        <v>1479</v>
      </c>
      <c r="F150" s="98" t="s">
        <v>1480</v>
      </c>
      <c r="G150" s="97" t="s">
        <v>1481</v>
      </c>
      <c r="H150" s="98" t="s">
        <v>1482</v>
      </c>
      <c r="I150" s="97" t="s">
        <v>1477</v>
      </c>
      <c r="J150" s="98" t="s">
        <v>1515</v>
      </c>
      <c r="K150" s="97" t="s">
        <v>1526</v>
      </c>
      <c r="L150" s="98" t="s">
        <v>1527</v>
      </c>
      <c r="M150" s="97" t="s">
        <v>1485</v>
      </c>
      <c r="N150" s="98" t="s">
        <v>1486</v>
      </c>
      <c r="O150" s="97">
        <v>2024</v>
      </c>
      <c r="P150" s="99">
        <v>141823.54</v>
      </c>
    </row>
    <row r="151" spans="1:16" x14ac:dyDescent="0.2">
      <c r="A151" s="97" t="s">
        <v>1475</v>
      </c>
      <c r="B151" s="98" t="s">
        <v>1476</v>
      </c>
      <c r="C151" s="97" t="s">
        <v>1477</v>
      </c>
      <c r="D151" s="98" t="s">
        <v>1478</v>
      </c>
      <c r="E151" s="97" t="s">
        <v>1479</v>
      </c>
      <c r="F151" s="98" t="s">
        <v>1480</v>
      </c>
      <c r="G151" s="97" t="s">
        <v>1481</v>
      </c>
      <c r="H151" s="98" t="s">
        <v>1482</v>
      </c>
      <c r="I151" s="97" t="s">
        <v>1477</v>
      </c>
      <c r="J151" s="98" t="s">
        <v>1515</v>
      </c>
      <c r="K151" s="97" t="s">
        <v>1528</v>
      </c>
      <c r="L151" s="98" t="s">
        <v>1529</v>
      </c>
      <c r="M151" s="97" t="s">
        <v>1485</v>
      </c>
      <c r="N151" s="98" t="s">
        <v>1486</v>
      </c>
      <c r="O151" s="97">
        <v>2022</v>
      </c>
      <c r="P151" s="99">
        <v>204680.14</v>
      </c>
    </row>
    <row r="152" spans="1:16" x14ac:dyDescent="0.2">
      <c r="A152" s="97" t="s">
        <v>1475</v>
      </c>
      <c r="B152" s="98" t="s">
        <v>1476</v>
      </c>
      <c r="C152" s="97" t="s">
        <v>1477</v>
      </c>
      <c r="D152" s="98" t="s">
        <v>1478</v>
      </c>
      <c r="E152" s="97" t="s">
        <v>1479</v>
      </c>
      <c r="F152" s="98" t="s">
        <v>1480</v>
      </c>
      <c r="G152" s="97" t="s">
        <v>1481</v>
      </c>
      <c r="H152" s="98" t="s">
        <v>1482</v>
      </c>
      <c r="I152" s="97" t="s">
        <v>1477</v>
      </c>
      <c r="J152" s="98" t="s">
        <v>1515</v>
      </c>
      <c r="K152" s="97" t="s">
        <v>1528</v>
      </c>
      <c r="L152" s="98" t="s">
        <v>1529</v>
      </c>
      <c r="M152" s="97" t="s">
        <v>1485</v>
      </c>
      <c r="N152" s="98" t="s">
        <v>1486</v>
      </c>
      <c r="O152" s="97">
        <v>2019</v>
      </c>
      <c r="P152" s="99">
        <v>159338.9</v>
      </c>
    </row>
    <row r="153" spans="1:16" x14ac:dyDescent="0.2">
      <c r="A153" s="97" t="s">
        <v>1475</v>
      </c>
      <c r="B153" s="98" t="s">
        <v>1476</v>
      </c>
      <c r="C153" s="97" t="s">
        <v>1477</v>
      </c>
      <c r="D153" s="98" t="s">
        <v>1478</v>
      </c>
      <c r="E153" s="97" t="s">
        <v>1479</v>
      </c>
      <c r="F153" s="98" t="s">
        <v>1480</v>
      </c>
      <c r="G153" s="97" t="s">
        <v>1481</v>
      </c>
      <c r="H153" s="98" t="s">
        <v>1482</v>
      </c>
      <c r="I153" s="97" t="s">
        <v>1477</v>
      </c>
      <c r="J153" s="98" t="s">
        <v>1515</v>
      </c>
      <c r="K153" s="97" t="s">
        <v>1528</v>
      </c>
      <c r="L153" s="98" t="s">
        <v>1529</v>
      </c>
      <c r="M153" s="97" t="s">
        <v>1485</v>
      </c>
      <c r="N153" s="98" t="s">
        <v>1486</v>
      </c>
      <c r="O153" s="97">
        <v>2024</v>
      </c>
      <c r="P153" s="99">
        <v>107680.79</v>
      </c>
    </row>
    <row r="154" spans="1:16" x14ac:dyDescent="0.2">
      <c r="A154" s="97" t="s">
        <v>1475</v>
      </c>
      <c r="B154" s="98" t="s">
        <v>1476</v>
      </c>
      <c r="C154" s="97" t="s">
        <v>1477</v>
      </c>
      <c r="D154" s="98" t="s">
        <v>1478</v>
      </c>
      <c r="E154" s="97" t="s">
        <v>1479</v>
      </c>
      <c r="F154" s="98" t="s">
        <v>1480</v>
      </c>
      <c r="G154" s="97" t="s">
        <v>1481</v>
      </c>
      <c r="H154" s="98" t="s">
        <v>1482</v>
      </c>
      <c r="I154" s="97" t="s">
        <v>1477</v>
      </c>
      <c r="J154" s="98" t="s">
        <v>1515</v>
      </c>
      <c r="K154" s="97" t="s">
        <v>1528</v>
      </c>
      <c r="L154" s="98" t="s">
        <v>1529</v>
      </c>
      <c r="M154" s="97" t="s">
        <v>1485</v>
      </c>
      <c r="N154" s="98" t="s">
        <v>1486</v>
      </c>
      <c r="O154" s="97">
        <v>2021</v>
      </c>
      <c r="P154" s="99">
        <v>212820.17</v>
      </c>
    </row>
    <row r="155" spans="1:16" x14ac:dyDescent="0.2">
      <c r="A155" s="97" t="s">
        <v>1475</v>
      </c>
      <c r="B155" s="98" t="s">
        <v>1476</v>
      </c>
      <c r="C155" s="97" t="s">
        <v>1477</v>
      </c>
      <c r="D155" s="98" t="s">
        <v>1478</v>
      </c>
      <c r="E155" s="97" t="s">
        <v>1479</v>
      </c>
      <c r="F155" s="98" t="s">
        <v>1480</v>
      </c>
      <c r="G155" s="97" t="s">
        <v>1481</v>
      </c>
      <c r="H155" s="98" t="s">
        <v>1482</v>
      </c>
      <c r="I155" s="97" t="s">
        <v>1477</v>
      </c>
      <c r="J155" s="98" t="s">
        <v>1515</v>
      </c>
      <c r="K155" s="97" t="s">
        <v>1528</v>
      </c>
      <c r="L155" s="98" t="s">
        <v>1529</v>
      </c>
      <c r="M155" s="97" t="s">
        <v>1485</v>
      </c>
      <c r="N155" s="98" t="s">
        <v>1486</v>
      </c>
      <c r="O155" s="97">
        <v>2023</v>
      </c>
      <c r="P155" s="99">
        <v>135294.65</v>
      </c>
    </row>
    <row r="156" spans="1:16" x14ac:dyDescent="0.2">
      <c r="A156" s="97" t="s">
        <v>1475</v>
      </c>
      <c r="B156" s="98" t="s">
        <v>1476</v>
      </c>
      <c r="C156" s="97" t="s">
        <v>1477</v>
      </c>
      <c r="D156" s="98" t="s">
        <v>1478</v>
      </c>
      <c r="E156" s="97" t="s">
        <v>1479</v>
      </c>
      <c r="F156" s="98" t="s">
        <v>1480</v>
      </c>
      <c r="G156" s="97" t="s">
        <v>1481</v>
      </c>
      <c r="H156" s="98" t="s">
        <v>1482</v>
      </c>
      <c r="I156" s="97" t="s">
        <v>1477</v>
      </c>
      <c r="J156" s="98" t="s">
        <v>1515</v>
      </c>
      <c r="K156" s="97" t="s">
        <v>1528</v>
      </c>
      <c r="L156" s="98" t="s">
        <v>1529</v>
      </c>
      <c r="M156" s="97" t="s">
        <v>1485</v>
      </c>
      <c r="N156" s="98" t="s">
        <v>1486</v>
      </c>
      <c r="O156" s="97">
        <v>2020</v>
      </c>
      <c r="P156" s="99">
        <v>150275.69</v>
      </c>
    </row>
    <row r="157" spans="1:16" x14ac:dyDescent="0.2">
      <c r="A157" s="97" t="s">
        <v>1475</v>
      </c>
      <c r="B157" s="98" t="s">
        <v>1476</v>
      </c>
      <c r="C157" s="97" t="s">
        <v>1477</v>
      </c>
      <c r="D157" s="98" t="s">
        <v>1478</v>
      </c>
      <c r="E157" s="97" t="s">
        <v>1479</v>
      </c>
      <c r="F157" s="98" t="s">
        <v>1480</v>
      </c>
      <c r="G157" s="97" t="s">
        <v>1481</v>
      </c>
      <c r="H157" s="98" t="s">
        <v>1482</v>
      </c>
      <c r="I157" s="97" t="s">
        <v>1477</v>
      </c>
      <c r="J157" s="98" t="s">
        <v>1515</v>
      </c>
      <c r="K157" s="97" t="s">
        <v>1530</v>
      </c>
      <c r="L157" s="98" t="s">
        <v>1531</v>
      </c>
      <c r="M157" s="97" t="s">
        <v>1485</v>
      </c>
      <c r="N157" s="98" t="s">
        <v>1486</v>
      </c>
      <c r="O157" s="97">
        <v>2022</v>
      </c>
      <c r="P157" s="99">
        <v>186255.66</v>
      </c>
    </row>
    <row r="158" spans="1:16" x14ac:dyDescent="0.2">
      <c r="A158" s="97" t="s">
        <v>1475</v>
      </c>
      <c r="B158" s="98" t="s">
        <v>1476</v>
      </c>
      <c r="C158" s="97" t="s">
        <v>1477</v>
      </c>
      <c r="D158" s="98" t="s">
        <v>1478</v>
      </c>
      <c r="E158" s="97" t="s">
        <v>1479</v>
      </c>
      <c r="F158" s="98" t="s">
        <v>1480</v>
      </c>
      <c r="G158" s="97" t="s">
        <v>1481</v>
      </c>
      <c r="H158" s="98" t="s">
        <v>1482</v>
      </c>
      <c r="I158" s="97" t="s">
        <v>1477</v>
      </c>
      <c r="J158" s="98" t="s">
        <v>1515</v>
      </c>
      <c r="K158" s="97" t="s">
        <v>1530</v>
      </c>
      <c r="L158" s="98" t="s">
        <v>1531</v>
      </c>
      <c r="M158" s="97" t="s">
        <v>1485</v>
      </c>
      <c r="N158" s="98" t="s">
        <v>1486</v>
      </c>
      <c r="O158" s="97">
        <v>2019</v>
      </c>
      <c r="P158" s="99">
        <v>169904.29</v>
      </c>
    </row>
    <row r="159" spans="1:16" x14ac:dyDescent="0.2">
      <c r="A159" s="97" t="s">
        <v>1475</v>
      </c>
      <c r="B159" s="98" t="s">
        <v>1476</v>
      </c>
      <c r="C159" s="97" t="s">
        <v>1477</v>
      </c>
      <c r="D159" s="98" t="s">
        <v>1478</v>
      </c>
      <c r="E159" s="97" t="s">
        <v>1479</v>
      </c>
      <c r="F159" s="98" t="s">
        <v>1480</v>
      </c>
      <c r="G159" s="97" t="s">
        <v>1481</v>
      </c>
      <c r="H159" s="98" t="s">
        <v>1482</v>
      </c>
      <c r="I159" s="97" t="s">
        <v>1477</v>
      </c>
      <c r="J159" s="98" t="s">
        <v>1515</v>
      </c>
      <c r="K159" s="97" t="s">
        <v>1530</v>
      </c>
      <c r="L159" s="98" t="s">
        <v>1531</v>
      </c>
      <c r="M159" s="97" t="s">
        <v>1485</v>
      </c>
      <c r="N159" s="98" t="s">
        <v>1486</v>
      </c>
      <c r="O159" s="97">
        <v>2020</v>
      </c>
      <c r="P159" s="99">
        <v>111479.79</v>
      </c>
    </row>
    <row r="160" spans="1:16" x14ac:dyDescent="0.2">
      <c r="A160" s="97" t="s">
        <v>1475</v>
      </c>
      <c r="B160" s="98" t="s">
        <v>1476</v>
      </c>
      <c r="C160" s="97" t="s">
        <v>1477</v>
      </c>
      <c r="D160" s="98" t="s">
        <v>1478</v>
      </c>
      <c r="E160" s="97" t="s">
        <v>1479</v>
      </c>
      <c r="F160" s="98" t="s">
        <v>1480</v>
      </c>
      <c r="G160" s="97" t="s">
        <v>1481</v>
      </c>
      <c r="H160" s="98" t="s">
        <v>1482</v>
      </c>
      <c r="I160" s="97" t="s">
        <v>1477</v>
      </c>
      <c r="J160" s="98" t="s">
        <v>1515</v>
      </c>
      <c r="K160" s="97" t="s">
        <v>1530</v>
      </c>
      <c r="L160" s="98" t="s">
        <v>1531</v>
      </c>
      <c r="M160" s="97" t="s">
        <v>1485</v>
      </c>
      <c r="N160" s="98" t="s">
        <v>1486</v>
      </c>
      <c r="O160" s="97">
        <v>2023</v>
      </c>
      <c r="P160" s="99">
        <v>234401.14</v>
      </c>
    </row>
    <row r="161" spans="1:16" x14ac:dyDescent="0.2">
      <c r="A161" s="97" t="s">
        <v>1475</v>
      </c>
      <c r="B161" s="98" t="s">
        <v>1476</v>
      </c>
      <c r="C161" s="97" t="s">
        <v>1477</v>
      </c>
      <c r="D161" s="98" t="s">
        <v>1478</v>
      </c>
      <c r="E161" s="97" t="s">
        <v>1479</v>
      </c>
      <c r="F161" s="98" t="s">
        <v>1480</v>
      </c>
      <c r="G161" s="97" t="s">
        <v>1481</v>
      </c>
      <c r="H161" s="98" t="s">
        <v>1482</v>
      </c>
      <c r="I161" s="97" t="s">
        <v>1477</v>
      </c>
      <c r="J161" s="98" t="s">
        <v>1515</v>
      </c>
      <c r="K161" s="97" t="s">
        <v>1530</v>
      </c>
      <c r="L161" s="98" t="s">
        <v>1531</v>
      </c>
      <c r="M161" s="97" t="s">
        <v>1485</v>
      </c>
      <c r="N161" s="98" t="s">
        <v>1486</v>
      </c>
      <c r="O161" s="97">
        <v>2021</v>
      </c>
      <c r="P161" s="99">
        <v>128570.49</v>
      </c>
    </row>
    <row r="162" spans="1:16" x14ac:dyDescent="0.2">
      <c r="A162" s="97" t="s">
        <v>1475</v>
      </c>
      <c r="B162" s="98" t="s">
        <v>1476</v>
      </c>
      <c r="C162" s="97" t="s">
        <v>1477</v>
      </c>
      <c r="D162" s="98" t="s">
        <v>1478</v>
      </c>
      <c r="E162" s="97" t="s">
        <v>1479</v>
      </c>
      <c r="F162" s="98" t="s">
        <v>1480</v>
      </c>
      <c r="G162" s="97" t="s">
        <v>1481</v>
      </c>
      <c r="H162" s="98" t="s">
        <v>1482</v>
      </c>
      <c r="I162" s="97" t="s">
        <v>1477</v>
      </c>
      <c r="J162" s="98" t="s">
        <v>1515</v>
      </c>
      <c r="K162" s="97" t="s">
        <v>1530</v>
      </c>
      <c r="L162" s="98" t="s">
        <v>1531</v>
      </c>
      <c r="M162" s="97" t="s">
        <v>1485</v>
      </c>
      <c r="N162" s="98" t="s">
        <v>1486</v>
      </c>
      <c r="O162" s="97">
        <v>2024</v>
      </c>
      <c r="P162" s="99">
        <v>161145.15</v>
      </c>
    </row>
    <row r="163" spans="1:16" x14ac:dyDescent="0.2">
      <c r="A163" s="97" t="s">
        <v>1475</v>
      </c>
      <c r="B163" s="98" t="s">
        <v>1476</v>
      </c>
      <c r="C163" s="97" t="s">
        <v>1477</v>
      </c>
      <c r="D163" s="98" t="s">
        <v>1478</v>
      </c>
      <c r="E163" s="97" t="s">
        <v>1479</v>
      </c>
      <c r="F163" s="98" t="s">
        <v>1480</v>
      </c>
      <c r="G163" s="97" t="s">
        <v>1481</v>
      </c>
      <c r="H163" s="98" t="s">
        <v>1482</v>
      </c>
      <c r="I163" s="97" t="s">
        <v>1477</v>
      </c>
      <c r="J163" s="98" t="s">
        <v>1515</v>
      </c>
      <c r="K163" s="97" t="s">
        <v>1532</v>
      </c>
      <c r="L163" s="98" t="s">
        <v>1533</v>
      </c>
      <c r="M163" s="97" t="s">
        <v>1485</v>
      </c>
      <c r="N163" s="98" t="s">
        <v>1486</v>
      </c>
      <c r="O163" s="97">
        <v>2023</v>
      </c>
      <c r="P163" s="99">
        <v>238777.25</v>
      </c>
    </row>
    <row r="164" spans="1:16" x14ac:dyDescent="0.2">
      <c r="A164" s="97" t="s">
        <v>1475</v>
      </c>
      <c r="B164" s="98" t="s">
        <v>1476</v>
      </c>
      <c r="C164" s="97" t="s">
        <v>1477</v>
      </c>
      <c r="D164" s="98" t="s">
        <v>1478</v>
      </c>
      <c r="E164" s="97" t="s">
        <v>1479</v>
      </c>
      <c r="F164" s="98" t="s">
        <v>1480</v>
      </c>
      <c r="G164" s="97" t="s">
        <v>1481</v>
      </c>
      <c r="H164" s="98" t="s">
        <v>1482</v>
      </c>
      <c r="I164" s="97" t="s">
        <v>1477</v>
      </c>
      <c r="J164" s="98" t="s">
        <v>1515</v>
      </c>
      <c r="K164" s="97" t="s">
        <v>1532</v>
      </c>
      <c r="L164" s="98" t="s">
        <v>1533</v>
      </c>
      <c r="M164" s="97" t="s">
        <v>1485</v>
      </c>
      <c r="N164" s="98" t="s">
        <v>1486</v>
      </c>
      <c r="O164" s="97">
        <v>2019</v>
      </c>
      <c r="P164" s="99">
        <v>198419.38</v>
      </c>
    </row>
    <row r="165" spans="1:16" x14ac:dyDescent="0.2">
      <c r="A165" s="97" t="s">
        <v>1475</v>
      </c>
      <c r="B165" s="98" t="s">
        <v>1476</v>
      </c>
      <c r="C165" s="97" t="s">
        <v>1477</v>
      </c>
      <c r="D165" s="98" t="s">
        <v>1478</v>
      </c>
      <c r="E165" s="97" t="s">
        <v>1479</v>
      </c>
      <c r="F165" s="98" t="s">
        <v>1480</v>
      </c>
      <c r="G165" s="97" t="s">
        <v>1481</v>
      </c>
      <c r="H165" s="98" t="s">
        <v>1482</v>
      </c>
      <c r="I165" s="97" t="s">
        <v>1477</v>
      </c>
      <c r="J165" s="98" t="s">
        <v>1515</v>
      </c>
      <c r="K165" s="97" t="s">
        <v>1532</v>
      </c>
      <c r="L165" s="98" t="s">
        <v>1533</v>
      </c>
      <c r="M165" s="97" t="s">
        <v>1485</v>
      </c>
      <c r="N165" s="98" t="s">
        <v>1486</v>
      </c>
      <c r="O165" s="97">
        <v>2021</v>
      </c>
      <c r="P165" s="99">
        <v>247981.72</v>
      </c>
    </row>
    <row r="166" spans="1:16" x14ac:dyDescent="0.2">
      <c r="A166" s="97" t="s">
        <v>1475</v>
      </c>
      <c r="B166" s="98" t="s">
        <v>1476</v>
      </c>
      <c r="C166" s="97" t="s">
        <v>1477</v>
      </c>
      <c r="D166" s="98" t="s">
        <v>1478</v>
      </c>
      <c r="E166" s="97" t="s">
        <v>1479</v>
      </c>
      <c r="F166" s="98" t="s">
        <v>1480</v>
      </c>
      <c r="G166" s="97" t="s">
        <v>1481</v>
      </c>
      <c r="H166" s="98" t="s">
        <v>1482</v>
      </c>
      <c r="I166" s="97" t="s">
        <v>1477</v>
      </c>
      <c r="J166" s="98" t="s">
        <v>1515</v>
      </c>
      <c r="K166" s="97" t="s">
        <v>1532</v>
      </c>
      <c r="L166" s="98" t="s">
        <v>1533</v>
      </c>
      <c r="M166" s="97" t="s">
        <v>1485</v>
      </c>
      <c r="N166" s="98" t="s">
        <v>1486</v>
      </c>
      <c r="O166" s="97">
        <v>2020</v>
      </c>
      <c r="P166" s="99">
        <v>181589.44</v>
      </c>
    </row>
    <row r="167" spans="1:16" x14ac:dyDescent="0.2">
      <c r="A167" s="97" t="s">
        <v>1475</v>
      </c>
      <c r="B167" s="98" t="s">
        <v>1476</v>
      </c>
      <c r="C167" s="97" t="s">
        <v>1477</v>
      </c>
      <c r="D167" s="98" t="s">
        <v>1478</v>
      </c>
      <c r="E167" s="97" t="s">
        <v>1479</v>
      </c>
      <c r="F167" s="98" t="s">
        <v>1480</v>
      </c>
      <c r="G167" s="97" t="s">
        <v>1481</v>
      </c>
      <c r="H167" s="98" t="s">
        <v>1482</v>
      </c>
      <c r="I167" s="97" t="s">
        <v>1477</v>
      </c>
      <c r="J167" s="98" t="s">
        <v>1515</v>
      </c>
      <c r="K167" s="97" t="s">
        <v>1532</v>
      </c>
      <c r="L167" s="98" t="s">
        <v>1533</v>
      </c>
      <c r="M167" s="97" t="s">
        <v>1485</v>
      </c>
      <c r="N167" s="98" t="s">
        <v>1486</v>
      </c>
      <c r="O167" s="97">
        <v>2022</v>
      </c>
      <c r="P167" s="99">
        <v>227917.12</v>
      </c>
    </row>
    <row r="168" spans="1:16" x14ac:dyDescent="0.2">
      <c r="A168" s="97" t="s">
        <v>1475</v>
      </c>
      <c r="B168" s="98" t="s">
        <v>1476</v>
      </c>
      <c r="C168" s="97" t="s">
        <v>1477</v>
      </c>
      <c r="D168" s="98" t="s">
        <v>1478</v>
      </c>
      <c r="E168" s="97" t="s">
        <v>1479</v>
      </c>
      <c r="F168" s="98" t="s">
        <v>1480</v>
      </c>
      <c r="G168" s="97" t="s">
        <v>1481</v>
      </c>
      <c r="H168" s="98" t="s">
        <v>1482</v>
      </c>
      <c r="I168" s="97" t="s">
        <v>1477</v>
      </c>
      <c r="J168" s="98" t="s">
        <v>1515</v>
      </c>
      <c r="K168" s="97" t="s">
        <v>1532</v>
      </c>
      <c r="L168" s="98" t="s">
        <v>1533</v>
      </c>
      <c r="M168" s="97" t="s">
        <v>1485</v>
      </c>
      <c r="N168" s="98" t="s">
        <v>1486</v>
      </c>
      <c r="O168" s="97">
        <v>2024</v>
      </c>
      <c r="P168" s="99">
        <v>150608.78</v>
      </c>
    </row>
    <row r="169" spans="1:16" x14ac:dyDescent="0.2">
      <c r="A169" s="97" t="s">
        <v>1475</v>
      </c>
      <c r="B169" s="98" t="s">
        <v>1476</v>
      </c>
      <c r="C169" s="97" t="s">
        <v>1477</v>
      </c>
      <c r="D169" s="98" t="s">
        <v>1478</v>
      </c>
      <c r="E169" s="97" t="s">
        <v>1479</v>
      </c>
      <c r="F169" s="98" t="s">
        <v>1480</v>
      </c>
      <c r="G169" s="97" t="s">
        <v>1481</v>
      </c>
      <c r="H169" s="98" t="s">
        <v>1482</v>
      </c>
      <c r="I169" s="97" t="s">
        <v>1477</v>
      </c>
      <c r="J169" s="98" t="s">
        <v>1515</v>
      </c>
      <c r="K169" s="97" t="s">
        <v>1534</v>
      </c>
      <c r="L169" s="98" t="s">
        <v>1535</v>
      </c>
      <c r="M169" s="97" t="s">
        <v>1485</v>
      </c>
      <c r="N169" s="98" t="s">
        <v>1486</v>
      </c>
      <c r="O169" s="97">
        <v>2019</v>
      </c>
      <c r="P169" s="99">
        <v>116072.29</v>
      </c>
    </row>
    <row r="170" spans="1:16" x14ac:dyDescent="0.2">
      <c r="A170" s="97" t="s">
        <v>1475</v>
      </c>
      <c r="B170" s="98" t="s">
        <v>1476</v>
      </c>
      <c r="C170" s="97" t="s">
        <v>1477</v>
      </c>
      <c r="D170" s="98" t="s">
        <v>1478</v>
      </c>
      <c r="E170" s="97" t="s">
        <v>1479</v>
      </c>
      <c r="F170" s="98" t="s">
        <v>1480</v>
      </c>
      <c r="G170" s="97" t="s">
        <v>1481</v>
      </c>
      <c r="H170" s="98" t="s">
        <v>1482</v>
      </c>
      <c r="I170" s="97" t="s">
        <v>1477</v>
      </c>
      <c r="J170" s="98" t="s">
        <v>1515</v>
      </c>
      <c r="K170" s="97" t="s">
        <v>1534</v>
      </c>
      <c r="L170" s="98" t="s">
        <v>1535</v>
      </c>
      <c r="M170" s="97" t="s">
        <v>1485</v>
      </c>
      <c r="N170" s="98" t="s">
        <v>1486</v>
      </c>
      <c r="O170" s="97">
        <v>2021</v>
      </c>
      <c r="P170" s="99">
        <v>173261.06</v>
      </c>
    </row>
    <row r="171" spans="1:16" x14ac:dyDescent="0.2">
      <c r="A171" s="97" t="s">
        <v>1475</v>
      </c>
      <c r="B171" s="98" t="s">
        <v>1476</v>
      </c>
      <c r="C171" s="97" t="s">
        <v>1477</v>
      </c>
      <c r="D171" s="98" t="s">
        <v>1478</v>
      </c>
      <c r="E171" s="97" t="s">
        <v>1479</v>
      </c>
      <c r="F171" s="98" t="s">
        <v>1480</v>
      </c>
      <c r="G171" s="97" t="s">
        <v>1481</v>
      </c>
      <c r="H171" s="98" t="s">
        <v>1482</v>
      </c>
      <c r="I171" s="97" t="s">
        <v>1477</v>
      </c>
      <c r="J171" s="98" t="s">
        <v>1515</v>
      </c>
      <c r="K171" s="97" t="s">
        <v>1534</v>
      </c>
      <c r="L171" s="98" t="s">
        <v>1535</v>
      </c>
      <c r="M171" s="97" t="s">
        <v>1485</v>
      </c>
      <c r="N171" s="98" t="s">
        <v>1486</v>
      </c>
      <c r="O171" s="97">
        <v>2020</v>
      </c>
      <c r="P171" s="99">
        <v>121089.12</v>
      </c>
    </row>
    <row r="172" spans="1:16" x14ac:dyDescent="0.2">
      <c r="A172" s="97" t="s">
        <v>1475</v>
      </c>
      <c r="B172" s="98" t="s">
        <v>1476</v>
      </c>
      <c r="C172" s="97" t="s">
        <v>1477</v>
      </c>
      <c r="D172" s="98" t="s">
        <v>1478</v>
      </c>
      <c r="E172" s="97" t="s">
        <v>1479</v>
      </c>
      <c r="F172" s="98" t="s">
        <v>1480</v>
      </c>
      <c r="G172" s="97" t="s">
        <v>1481</v>
      </c>
      <c r="H172" s="98" t="s">
        <v>1482</v>
      </c>
      <c r="I172" s="97" t="s">
        <v>1477</v>
      </c>
      <c r="J172" s="98" t="s">
        <v>1515</v>
      </c>
      <c r="K172" s="97" t="s">
        <v>1534</v>
      </c>
      <c r="L172" s="98" t="s">
        <v>1535</v>
      </c>
      <c r="M172" s="97" t="s">
        <v>1485</v>
      </c>
      <c r="N172" s="98" t="s">
        <v>1486</v>
      </c>
      <c r="O172" s="97">
        <v>2023</v>
      </c>
      <c r="P172" s="99">
        <v>159083.17000000001</v>
      </c>
    </row>
    <row r="173" spans="1:16" x14ac:dyDescent="0.2">
      <c r="A173" s="97" t="s">
        <v>1475</v>
      </c>
      <c r="B173" s="98" t="s">
        <v>1476</v>
      </c>
      <c r="C173" s="97" t="s">
        <v>1477</v>
      </c>
      <c r="D173" s="98" t="s">
        <v>1478</v>
      </c>
      <c r="E173" s="97" t="s">
        <v>1479</v>
      </c>
      <c r="F173" s="98" t="s">
        <v>1480</v>
      </c>
      <c r="G173" s="97" t="s">
        <v>1481</v>
      </c>
      <c r="H173" s="98" t="s">
        <v>1482</v>
      </c>
      <c r="I173" s="97" t="s">
        <v>1477</v>
      </c>
      <c r="J173" s="98" t="s">
        <v>1515</v>
      </c>
      <c r="K173" s="97" t="s">
        <v>1534</v>
      </c>
      <c r="L173" s="98" t="s">
        <v>1535</v>
      </c>
      <c r="M173" s="97" t="s">
        <v>1485</v>
      </c>
      <c r="N173" s="98" t="s">
        <v>1486</v>
      </c>
      <c r="O173" s="97">
        <v>2022</v>
      </c>
      <c r="P173" s="99">
        <v>168307.20000000001</v>
      </c>
    </row>
    <row r="174" spans="1:16" x14ac:dyDescent="0.2">
      <c r="A174" s="97" t="s">
        <v>1475</v>
      </c>
      <c r="B174" s="98" t="s">
        <v>1476</v>
      </c>
      <c r="C174" s="97" t="s">
        <v>1477</v>
      </c>
      <c r="D174" s="98" t="s">
        <v>1478</v>
      </c>
      <c r="E174" s="97" t="s">
        <v>1479</v>
      </c>
      <c r="F174" s="98" t="s">
        <v>1480</v>
      </c>
      <c r="G174" s="97" t="s">
        <v>1481</v>
      </c>
      <c r="H174" s="98" t="s">
        <v>1482</v>
      </c>
      <c r="I174" s="97" t="s">
        <v>1477</v>
      </c>
      <c r="J174" s="98" t="s">
        <v>1515</v>
      </c>
      <c r="K174" s="97" t="s">
        <v>1534</v>
      </c>
      <c r="L174" s="98" t="s">
        <v>1535</v>
      </c>
      <c r="M174" s="97" t="s">
        <v>1485</v>
      </c>
      <c r="N174" s="98" t="s">
        <v>1486</v>
      </c>
      <c r="O174" s="97">
        <v>2024</v>
      </c>
      <c r="P174" s="99">
        <v>145277.35</v>
      </c>
    </row>
    <row r="175" spans="1:16" x14ac:dyDescent="0.2">
      <c r="A175" s="97" t="s">
        <v>1475</v>
      </c>
      <c r="B175" s="98" t="s">
        <v>1476</v>
      </c>
      <c r="C175" s="97" t="s">
        <v>1477</v>
      </c>
      <c r="D175" s="98" t="s">
        <v>1478</v>
      </c>
      <c r="E175" s="97" t="s">
        <v>1479</v>
      </c>
      <c r="F175" s="98" t="s">
        <v>1480</v>
      </c>
      <c r="G175" s="97" t="s">
        <v>1481</v>
      </c>
      <c r="H175" s="98" t="s">
        <v>1482</v>
      </c>
      <c r="I175" s="97" t="s">
        <v>1477</v>
      </c>
      <c r="J175" s="98" t="s">
        <v>1515</v>
      </c>
      <c r="K175" s="97" t="s">
        <v>1536</v>
      </c>
      <c r="L175" s="98" t="s">
        <v>1537</v>
      </c>
      <c r="M175" s="97" t="s">
        <v>1485</v>
      </c>
      <c r="N175" s="98" t="s">
        <v>1486</v>
      </c>
      <c r="O175" s="97">
        <v>2022</v>
      </c>
      <c r="P175" s="99">
        <v>161179.29</v>
      </c>
    </row>
    <row r="176" spans="1:16" x14ac:dyDescent="0.2">
      <c r="A176" s="97" t="s">
        <v>1475</v>
      </c>
      <c r="B176" s="98" t="s">
        <v>1476</v>
      </c>
      <c r="C176" s="97" t="s">
        <v>1477</v>
      </c>
      <c r="D176" s="98" t="s">
        <v>1478</v>
      </c>
      <c r="E176" s="97" t="s">
        <v>1479</v>
      </c>
      <c r="F176" s="98" t="s">
        <v>1480</v>
      </c>
      <c r="G176" s="97" t="s">
        <v>1481</v>
      </c>
      <c r="H176" s="98" t="s">
        <v>1482</v>
      </c>
      <c r="I176" s="97" t="s">
        <v>1477</v>
      </c>
      <c r="J176" s="98" t="s">
        <v>1515</v>
      </c>
      <c r="K176" s="97" t="s">
        <v>1536</v>
      </c>
      <c r="L176" s="98" t="s">
        <v>1537</v>
      </c>
      <c r="M176" s="97" t="s">
        <v>1485</v>
      </c>
      <c r="N176" s="98" t="s">
        <v>1486</v>
      </c>
      <c r="O176" s="97">
        <v>2020</v>
      </c>
      <c r="P176" s="99">
        <v>123152.03</v>
      </c>
    </row>
    <row r="177" spans="1:16" x14ac:dyDescent="0.2">
      <c r="A177" s="97" t="s">
        <v>1475</v>
      </c>
      <c r="B177" s="98" t="s">
        <v>1476</v>
      </c>
      <c r="C177" s="97" t="s">
        <v>1477</v>
      </c>
      <c r="D177" s="98" t="s">
        <v>1478</v>
      </c>
      <c r="E177" s="97" t="s">
        <v>1479</v>
      </c>
      <c r="F177" s="98" t="s">
        <v>1480</v>
      </c>
      <c r="G177" s="97" t="s">
        <v>1481</v>
      </c>
      <c r="H177" s="98" t="s">
        <v>1482</v>
      </c>
      <c r="I177" s="97" t="s">
        <v>1477</v>
      </c>
      <c r="J177" s="98" t="s">
        <v>1515</v>
      </c>
      <c r="K177" s="97" t="s">
        <v>1536</v>
      </c>
      <c r="L177" s="98" t="s">
        <v>1537</v>
      </c>
      <c r="M177" s="97" t="s">
        <v>1485</v>
      </c>
      <c r="N177" s="98" t="s">
        <v>1486</v>
      </c>
      <c r="O177" s="97">
        <v>2021</v>
      </c>
      <c r="P177" s="99">
        <v>162375.65</v>
      </c>
    </row>
    <row r="178" spans="1:16" x14ac:dyDescent="0.2">
      <c r="A178" s="97" t="s">
        <v>1475</v>
      </c>
      <c r="B178" s="98" t="s">
        <v>1476</v>
      </c>
      <c r="C178" s="97" t="s">
        <v>1477</v>
      </c>
      <c r="D178" s="98" t="s">
        <v>1478</v>
      </c>
      <c r="E178" s="97" t="s">
        <v>1479</v>
      </c>
      <c r="F178" s="98" t="s">
        <v>1480</v>
      </c>
      <c r="G178" s="97" t="s">
        <v>1481</v>
      </c>
      <c r="H178" s="98" t="s">
        <v>1482</v>
      </c>
      <c r="I178" s="97" t="s">
        <v>1477</v>
      </c>
      <c r="J178" s="98" t="s">
        <v>1515</v>
      </c>
      <c r="K178" s="97" t="s">
        <v>1536</v>
      </c>
      <c r="L178" s="98" t="s">
        <v>1537</v>
      </c>
      <c r="M178" s="97" t="s">
        <v>1485</v>
      </c>
      <c r="N178" s="98" t="s">
        <v>1486</v>
      </c>
      <c r="O178" s="97">
        <v>2019</v>
      </c>
      <c r="P178" s="99">
        <v>117568.95</v>
      </c>
    </row>
    <row r="179" spans="1:16" x14ac:dyDescent="0.2">
      <c r="A179" s="97" t="s">
        <v>1475</v>
      </c>
      <c r="B179" s="98" t="s">
        <v>1476</v>
      </c>
      <c r="C179" s="97" t="s">
        <v>1477</v>
      </c>
      <c r="D179" s="98" t="s">
        <v>1478</v>
      </c>
      <c r="E179" s="97" t="s">
        <v>1479</v>
      </c>
      <c r="F179" s="98" t="s">
        <v>1480</v>
      </c>
      <c r="G179" s="97" t="s">
        <v>1481</v>
      </c>
      <c r="H179" s="98" t="s">
        <v>1482</v>
      </c>
      <c r="I179" s="97" t="s">
        <v>1477</v>
      </c>
      <c r="J179" s="98" t="s">
        <v>1515</v>
      </c>
      <c r="K179" s="97" t="s">
        <v>1536</v>
      </c>
      <c r="L179" s="98" t="s">
        <v>1537</v>
      </c>
      <c r="M179" s="97" t="s">
        <v>1485</v>
      </c>
      <c r="N179" s="98" t="s">
        <v>1486</v>
      </c>
      <c r="O179" s="97">
        <v>2024</v>
      </c>
      <c r="P179" s="99">
        <v>110581.75999999999</v>
      </c>
    </row>
    <row r="180" spans="1:16" x14ac:dyDescent="0.2">
      <c r="A180" s="97" t="s">
        <v>1475</v>
      </c>
      <c r="B180" s="98" t="s">
        <v>1476</v>
      </c>
      <c r="C180" s="97" t="s">
        <v>1477</v>
      </c>
      <c r="D180" s="98" t="s">
        <v>1478</v>
      </c>
      <c r="E180" s="97" t="s">
        <v>1479</v>
      </c>
      <c r="F180" s="98" t="s">
        <v>1480</v>
      </c>
      <c r="G180" s="97" t="s">
        <v>1481</v>
      </c>
      <c r="H180" s="98" t="s">
        <v>1482</v>
      </c>
      <c r="I180" s="97" t="s">
        <v>1477</v>
      </c>
      <c r="J180" s="98" t="s">
        <v>1515</v>
      </c>
      <c r="K180" s="97" t="s">
        <v>1536</v>
      </c>
      <c r="L180" s="98" t="s">
        <v>1537</v>
      </c>
      <c r="M180" s="97" t="s">
        <v>1485</v>
      </c>
      <c r="N180" s="98" t="s">
        <v>1486</v>
      </c>
      <c r="O180" s="97">
        <v>2023</v>
      </c>
      <c r="P180" s="99">
        <v>181431.43</v>
      </c>
    </row>
    <row r="181" spans="1:16" x14ac:dyDescent="0.2">
      <c r="A181" s="97" t="s">
        <v>1475</v>
      </c>
      <c r="B181" s="98" t="s">
        <v>1476</v>
      </c>
      <c r="C181" s="97" t="s">
        <v>1477</v>
      </c>
      <c r="D181" s="98" t="s">
        <v>1478</v>
      </c>
      <c r="E181" s="97" t="s">
        <v>1479</v>
      </c>
      <c r="F181" s="98" t="s">
        <v>1480</v>
      </c>
      <c r="G181" s="97" t="s">
        <v>1481</v>
      </c>
      <c r="H181" s="98" t="s">
        <v>1482</v>
      </c>
      <c r="I181" s="97" t="s">
        <v>1477</v>
      </c>
      <c r="J181" s="98" t="s">
        <v>1515</v>
      </c>
      <c r="K181" s="97" t="s">
        <v>1538</v>
      </c>
      <c r="L181" s="98" t="s">
        <v>1539</v>
      </c>
      <c r="M181" s="97" t="s">
        <v>1485</v>
      </c>
      <c r="N181" s="98" t="s">
        <v>1486</v>
      </c>
      <c r="O181" s="97">
        <v>2020</v>
      </c>
      <c r="P181" s="99">
        <v>187384.09</v>
      </c>
    </row>
    <row r="182" spans="1:16" x14ac:dyDescent="0.2">
      <c r="A182" s="97" t="s">
        <v>1475</v>
      </c>
      <c r="B182" s="98" t="s">
        <v>1476</v>
      </c>
      <c r="C182" s="97" t="s">
        <v>1477</v>
      </c>
      <c r="D182" s="98" t="s">
        <v>1478</v>
      </c>
      <c r="E182" s="97" t="s">
        <v>1479</v>
      </c>
      <c r="F182" s="98" t="s">
        <v>1480</v>
      </c>
      <c r="G182" s="97" t="s">
        <v>1481</v>
      </c>
      <c r="H182" s="98" t="s">
        <v>1482</v>
      </c>
      <c r="I182" s="97" t="s">
        <v>1477</v>
      </c>
      <c r="J182" s="98" t="s">
        <v>1515</v>
      </c>
      <c r="K182" s="97" t="s">
        <v>1538</v>
      </c>
      <c r="L182" s="98" t="s">
        <v>1539</v>
      </c>
      <c r="M182" s="97" t="s">
        <v>1485</v>
      </c>
      <c r="N182" s="98" t="s">
        <v>1486</v>
      </c>
      <c r="O182" s="97">
        <v>2023</v>
      </c>
      <c r="P182" s="99">
        <v>331110.95</v>
      </c>
    </row>
    <row r="183" spans="1:16" x14ac:dyDescent="0.2">
      <c r="A183" s="97" t="s">
        <v>1475</v>
      </c>
      <c r="B183" s="98" t="s">
        <v>1476</v>
      </c>
      <c r="C183" s="97" t="s">
        <v>1477</v>
      </c>
      <c r="D183" s="98" t="s">
        <v>1478</v>
      </c>
      <c r="E183" s="97" t="s">
        <v>1479</v>
      </c>
      <c r="F183" s="98" t="s">
        <v>1480</v>
      </c>
      <c r="G183" s="97" t="s">
        <v>1481</v>
      </c>
      <c r="H183" s="98" t="s">
        <v>1482</v>
      </c>
      <c r="I183" s="97" t="s">
        <v>1477</v>
      </c>
      <c r="J183" s="98" t="s">
        <v>1515</v>
      </c>
      <c r="K183" s="97" t="s">
        <v>1538</v>
      </c>
      <c r="L183" s="98" t="s">
        <v>1539</v>
      </c>
      <c r="M183" s="97" t="s">
        <v>1485</v>
      </c>
      <c r="N183" s="98" t="s">
        <v>1486</v>
      </c>
      <c r="O183" s="97">
        <v>2022</v>
      </c>
      <c r="P183" s="99">
        <v>271161.96000000002</v>
      </c>
    </row>
    <row r="184" spans="1:16" x14ac:dyDescent="0.2">
      <c r="A184" s="97" t="s">
        <v>1475</v>
      </c>
      <c r="B184" s="98" t="s">
        <v>1476</v>
      </c>
      <c r="C184" s="97" t="s">
        <v>1477</v>
      </c>
      <c r="D184" s="98" t="s">
        <v>1478</v>
      </c>
      <c r="E184" s="97" t="s">
        <v>1479</v>
      </c>
      <c r="F184" s="98" t="s">
        <v>1480</v>
      </c>
      <c r="G184" s="97" t="s">
        <v>1481</v>
      </c>
      <c r="H184" s="98" t="s">
        <v>1482</v>
      </c>
      <c r="I184" s="97" t="s">
        <v>1477</v>
      </c>
      <c r="J184" s="98" t="s">
        <v>1515</v>
      </c>
      <c r="K184" s="97" t="s">
        <v>1538</v>
      </c>
      <c r="L184" s="98" t="s">
        <v>1539</v>
      </c>
      <c r="M184" s="97" t="s">
        <v>1485</v>
      </c>
      <c r="N184" s="98" t="s">
        <v>1486</v>
      </c>
      <c r="O184" s="97">
        <v>2024</v>
      </c>
      <c r="P184" s="99">
        <v>241552.58</v>
      </c>
    </row>
    <row r="185" spans="1:16" x14ac:dyDescent="0.2">
      <c r="A185" s="97" t="s">
        <v>1475</v>
      </c>
      <c r="B185" s="98" t="s">
        <v>1476</v>
      </c>
      <c r="C185" s="97" t="s">
        <v>1477</v>
      </c>
      <c r="D185" s="98" t="s">
        <v>1478</v>
      </c>
      <c r="E185" s="97" t="s">
        <v>1479</v>
      </c>
      <c r="F185" s="98" t="s">
        <v>1480</v>
      </c>
      <c r="G185" s="97" t="s">
        <v>1481</v>
      </c>
      <c r="H185" s="98" t="s">
        <v>1482</v>
      </c>
      <c r="I185" s="97" t="s">
        <v>1477</v>
      </c>
      <c r="J185" s="98" t="s">
        <v>1515</v>
      </c>
      <c r="K185" s="97" t="s">
        <v>1538</v>
      </c>
      <c r="L185" s="98" t="s">
        <v>1539</v>
      </c>
      <c r="M185" s="97" t="s">
        <v>1485</v>
      </c>
      <c r="N185" s="98" t="s">
        <v>1486</v>
      </c>
      <c r="O185" s="97">
        <v>2019</v>
      </c>
      <c r="P185" s="99">
        <v>172416.82</v>
      </c>
    </row>
    <row r="186" spans="1:16" x14ac:dyDescent="0.2">
      <c r="A186" s="97" t="s">
        <v>1475</v>
      </c>
      <c r="B186" s="98" t="s">
        <v>1476</v>
      </c>
      <c r="C186" s="97" t="s">
        <v>1477</v>
      </c>
      <c r="D186" s="98" t="s">
        <v>1478</v>
      </c>
      <c r="E186" s="97" t="s">
        <v>1479</v>
      </c>
      <c r="F186" s="98" t="s">
        <v>1480</v>
      </c>
      <c r="G186" s="97" t="s">
        <v>1481</v>
      </c>
      <c r="H186" s="98" t="s">
        <v>1482</v>
      </c>
      <c r="I186" s="97" t="s">
        <v>1477</v>
      </c>
      <c r="J186" s="98" t="s">
        <v>1515</v>
      </c>
      <c r="K186" s="97" t="s">
        <v>1538</v>
      </c>
      <c r="L186" s="98" t="s">
        <v>1539</v>
      </c>
      <c r="M186" s="97" t="s">
        <v>1485</v>
      </c>
      <c r="N186" s="98" t="s">
        <v>1486</v>
      </c>
      <c r="O186" s="97">
        <v>2021</v>
      </c>
      <c r="P186" s="99">
        <v>246414.8</v>
      </c>
    </row>
    <row r="187" spans="1:16" x14ac:dyDescent="0.2">
      <c r="A187" s="97" t="s">
        <v>1475</v>
      </c>
      <c r="B187" s="98" t="s">
        <v>1476</v>
      </c>
      <c r="C187" s="97" t="s">
        <v>1477</v>
      </c>
      <c r="D187" s="98" t="s">
        <v>1478</v>
      </c>
      <c r="E187" s="97" t="s">
        <v>1479</v>
      </c>
      <c r="F187" s="98" t="s">
        <v>1480</v>
      </c>
      <c r="G187" s="97" t="s">
        <v>1481</v>
      </c>
      <c r="H187" s="98" t="s">
        <v>1482</v>
      </c>
      <c r="I187" s="97" t="s">
        <v>1477</v>
      </c>
      <c r="J187" s="98" t="s">
        <v>1515</v>
      </c>
      <c r="K187" s="97" t="s">
        <v>1540</v>
      </c>
      <c r="L187" s="98" t="s">
        <v>1541</v>
      </c>
      <c r="M187" s="97" t="s">
        <v>1485</v>
      </c>
      <c r="N187" s="98" t="s">
        <v>1486</v>
      </c>
      <c r="O187" s="97">
        <v>2019</v>
      </c>
      <c r="P187" s="99">
        <v>498201.46</v>
      </c>
    </row>
    <row r="188" spans="1:16" x14ac:dyDescent="0.2">
      <c r="A188" s="97" t="s">
        <v>1475</v>
      </c>
      <c r="B188" s="98" t="s">
        <v>1476</v>
      </c>
      <c r="C188" s="97" t="s">
        <v>1477</v>
      </c>
      <c r="D188" s="98" t="s">
        <v>1478</v>
      </c>
      <c r="E188" s="97" t="s">
        <v>1479</v>
      </c>
      <c r="F188" s="98" t="s">
        <v>1480</v>
      </c>
      <c r="G188" s="97" t="s">
        <v>1481</v>
      </c>
      <c r="H188" s="98" t="s">
        <v>1482</v>
      </c>
      <c r="I188" s="97" t="s">
        <v>1477</v>
      </c>
      <c r="J188" s="98" t="s">
        <v>1515</v>
      </c>
      <c r="K188" s="97" t="s">
        <v>1540</v>
      </c>
      <c r="L188" s="98" t="s">
        <v>1541</v>
      </c>
      <c r="M188" s="97" t="s">
        <v>1485</v>
      </c>
      <c r="N188" s="98" t="s">
        <v>1486</v>
      </c>
      <c r="O188" s="97">
        <v>2022</v>
      </c>
      <c r="P188" s="99">
        <v>543843.21</v>
      </c>
    </row>
    <row r="189" spans="1:16" x14ac:dyDescent="0.2">
      <c r="A189" s="97" t="s">
        <v>1475</v>
      </c>
      <c r="B189" s="98" t="s">
        <v>1476</v>
      </c>
      <c r="C189" s="97" t="s">
        <v>1477</v>
      </c>
      <c r="D189" s="98" t="s">
        <v>1478</v>
      </c>
      <c r="E189" s="97" t="s">
        <v>1479</v>
      </c>
      <c r="F189" s="98" t="s">
        <v>1480</v>
      </c>
      <c r="G189" s="97" t="s">
        <v>1481</v>
      </c>
      <c r="H189" s="98" t="s">
        <v>1482</v>
      </c>
      <c r="I189" s="97" t="s">
        <v>1477</v>
      </c>
      <c r="J189" s="98" t="s">
        <v>1515</v>
      </c>
      <c r="K189" s="97" t="s">
        <v>1540</v>
      </c>
      <c r="L189" s="98" t="s">
        <v>1541</v>
      </c>
      <c r="M189" s="97" t="s">
        <v>1485</v>
      </c>
      <c r="N189" s="98" t="s">
        <v>1486</v>
      </c>
      <c r="O189" s="97">
        <v>2024</v>
      </c>
      <c r="P189" s="99">
        <v>446337.48</v>
      </c>
    </row>
    <row r="190" spans="1:16" x14ac:dyDescent="0.2">
      <c r="A190" s="97" t="s">
        <v>1475</v>
      </c>
      <c r="B190" s="98" t="s">
        <v>1476</v>
      </c>
      <c r="C190" s="97" t="s">
        <v>1477</v>
      </c>
      <c r="D190" s="98" t="s">
        <v>1478</v>
      </c>
      <c r="E190" s="97" t="s">
        <v>1479</v>
      </c>
      <c r="F190" s="98" t="s">
        <v>1480</v>
      </c>
      <c r="G190" s="97" t="s">
        <v>1481</v>
      </c>
      <c r="H190" s="98" t="s">
        <v>1482</v>
      </c>
      <c r="I190" s="97" t="s">
        <v>1477</v>
      </c>
      <c r="J190" s="98" t="s">
        <v>1515</v>
      </c>
      <c r="K190" s="97" t="s">
        <v>1540</v>
      </c>
      <c r="L190" s="98" t="s">
        <v>1541</v>
      </c>
      <c r="M190" s="97" t="s">
        <v>1485</v>
      </c>
      <c r="N190" s="98" t="s">
        <v>1486</v>
      </c>
      <c r="O190" s="97">
        <v>2021</v>
      </c>
      <c r="P190" s="99">
        <v>624349.80000000005</v>
      </c>
    </row>
    <row r="191" spans="1:16" x14ac:dyDescent="0.2">
      <c r="A191" s="97" t="s">
        <v>1475</v>
      </c>
      <c r="B191" s="98" t="s">
        <v>1476</v>
      </c>
      <c r="C191" s="97" t="s">
        <v>1477</v>
      </c>
      <c r="D191" s="98" t="s">
        <v>1478</v>
      </c>
      <c r="E191" s="97" t="s">
        <v>1479</v>
      </c>
      <c r="F191" s="98" t="s">
        <v>1480</v>
      </c>
      <c r="G191" s="97" t="s">
        <v>1481</v>
      </c>
      <c r="H191" s="98" t="s">
        <v>1482</v>
      </c>
      <c r="I191" s="97" t="s">
        <v>1477</v>
      </c>
      <c r="J191" s="98" t="s">
        <v>1515</v>
      </c>
      <c r="K191" s="97" t="s">
        <v>1540</v>
      </c>
      <c r="L191" s="98" t="s">
        <v>1541</v>
      </c>
      <c r="M191" s="97" t="s">
        <v>1485</v>
      </c>
      <c r="N191" s="98" t="s">
        <v>1486</v>
      </c>
      <c r="O191" s="97">
        <v>2020</v>
      </c>
      <c r="P191" s="99">
        <v>536114.02</v>
      </c>
    </row>
    <row r="192" spans="1:16" x14ac:dyDescent="0.2">
      <c r="A192" s="97" t="s">
        <v>1475</v>
      </c>
      <c r="B192" s="98" t="s">
        <v>1476</v>
      </c>
      <c r="C192" s="97" t="s">
        <v>1477</v>
      </c>
      <c r="D192" s="98" t="s">
        <v>1478</v>
      </c>
      <c r="E192" s="97" t="s">
        <v>1479</v>
      </c>
      <c r="F192" s="98" t="s">
        <v>1480</v>
      </c>
      <c r="G192" s="97" t="s">
        <v>1481</v>
      </c>
      <c r="H192" s="98" t="s">
        <v>1482</v>
      </c>
      <c r="I192" s="97" t="s">
        <v>1477</v>
      </c>
      <c r="J192" s="98" t="s">
        <v>1515</v>
      </c>
      <c r="K192" s="97" t="s">
        <v>1540</v>
      </c>
      <c r="L192" s="98" t="s">
        <v>1541</v>
      </c>
      <c r="M192" s="97" t="s">
        <v>1485</v>
      </c>
      <c r="N192" s="98" t="s">
        <v>1486</v>
      </c>
      <c r="O192" s="97">
        <v>2023</v>
      </c>
      <c r="P192" s="99">
        <v>598510.68000000005</v>
      </c>
    </row>
    <row r="193" spans="1:16" x14ac:dyDescent="0.2">
      <c r="A193" s="97" t="s">
        <v>1475</v>
      </c>
      <c r="B193" s="98" t="s">
        <v>1476</v>
      </c>
      <c r="C193" s="97" t="s">
        <v>1477</v>
      </c>
      <c r="D193" s="98" t="s">
        <v>1478</v>
      </c>
      <c r="E193" s="97" t="s">
        <v>1479</v>
      </c>
      <c r="F193" s="98" t="s">
        <v>1480</v>
      </c>
      <c r="G193" s="97" t="s">
        <v>1481</v>
      </c>
      <c r="H193" s="98" t="s">
        <v>1482</v>
      </c>
      <c r="I193" s="97" t="s">
        <v>1477</v>
      </c>
      <c r="J193" s="98" t="s">
        <v>1515</v>
      </c>
      <c r="K193" s="97" t="s">
        <v>1542</v>
      </c>
      <c r="L193" s="98" t="s">
        <v>1543</v>
      </c>
      <c r="M193" s="97" t="s">
        <v>1485</v>
      </c>
      <c r="N193" s="98" t="s">
        <v>1486</v>
      </c>
      <c r="O193" s="97">
        <v>2020</v>
      </c>
      <c r="P193" s="99">
        <v>128209.37</v>
      </c>
    </row>
    <row r="194" spans="1:16" x14ac:dyDescent="0.2">
      <c r="A194" s="97" t="s">
        <v>1475</v>
      </c>
      <c r="B194" s="98" t="s">
        <v>1476</v>
      </c>
      <c r="C194" s="97" t="s">
        <v>1477</v>
      </c>
      <c r="D194" s="98" t="s">
        <v>1478</v>
      </c>
      <c r="E194" s="97" t="s">
        <v>1479</v>
      </c>
      <c r="F194" s="98" t="s">
        <v>1480</v>
      </c>
      <c r="G194" s="97" t="s">
        <v>1481</v>
      </c>
      <c r="H194" s="98" t="s">
        <v>1482</v>
      </c>
      <c r="I194" s="97" t="s">
        <v>1477</v>
      </c>
      <c r="J194" s="98" t="s">
        <v>1515</v>
      </c>
      <c r="K194" s="97" t="s">
        <v>1542</v>
      </c>
      <c r="L194" s="98" t="s">
        <v>1543</v>
      </c>
      <c r="M194" s="97" t="s">
        <v>1485</v>
      </c>
      <c r="N194" s="98" t="s">
        <v>1486</v>
      </c>
      <c r="O194" s="97">
        <v>2021</v>
      </c>
      <c r="P194" s="99">
        <v>124304.67</v>
      </c>
    </row>
    <row r="195" spans="1:16" x14ac:dyDescent="0.2">
      <c r="A195" s="97" t="s">
        <v>1475</v>
      </c>
      <c r="B195" s="98" t="s">
        <v>1476</v>
      </c>
      <c r="C195" s="97" t="s">
        <v>1477</v>
      </c>
      <c r="D195" s="98" t="s">
        <v>1478</v>
      </c>
      <c r="E195" s="97" t="s">
        <v>1479</v>
      </c>
      <c r="F195" s="98" t="s">
        <v>1480</v>
      </c>
      <c r="G195" s="97" t="s">
        <v>1481</v>
      </c>
      <c r="H195" s="98" t="s">
        <v>1482</v>
      </c>
      <c r="I195" s="97" t="s">
        <v>1477</v>
      </c>
      <c r="J195" s="98" t="s">
        <v>1515</v>
      </c>
      <c r="K195" s="97" t="s">
        <v>1542</v>
      </c>
      <c r="L195" s="98" t="s">
        <v>1543</v>
      </c>
      <c r="M195" s="97" t="s">
        <v>1485</v>
      </c>
      <c r="N195" s="98" t="s">
        <v>1486</v>
      </c>
      <c r="O195" s="97">
        <v>2022</v>
      </c>
      <c r="P195" s="99">
        <v>119092.86</v>
      </c>
    </row>
    <row r="196" spans="1:16" x14ac:dyDescent="0.2">
      <c r="A196" s="97" t="s">
        <v>1475</v>
      </c>
      <c r="B196" s="98" t="s">
        <v>1476</v>
      </c>
      <c r="C196" s="97" t="s">
        <v>1477</v>
      </c>
      <c r="D196" s="98" t="s">
        <v>1478</v>
      </c>
      <c r="E196" s="97" t="s">
        <v>1479</v>
      </c>
      <c r="F196" s="98" t="s">
        <v>1480</v>
      </c>
      <c r="G196" s="97" t="s">
        <v>1481</v>
      </c>
      <c r="H196" s="98" t="s">
        <v>1482</v>
      </c>
      <c r="I196" s="97" t="s">
        <v>1477</v>
      </c>
      <c r="J196" s="98" t="s">
        <v>1515</v>
      </c>
      <c r="K196" s="97" t="s">
        <v>1542</v>
      </c>
      <c r="L196" s="98" t="s">
        <v>1543</v>
      </c>
      <c r="M196" s="97" t="s">
        <v>1485</v>
      </c>
      <c r="N196" s="98" t="s">
        <v>1486</v>
      </c>
      <c r="O196" s="97">
        <v>2019</v>
      </c>
      <c r="P196" s="99">
        <v>102991.79</v>
      </c>
    </row>
    <row r="197" spans="1:16" x14ac:dyDescent="0.2">
      <c r="A197" s="97" t="s">
        <v>1475</v>
      </c>
      <c r="B197" s="98" t="s">
        <v>1476</v>
      </c>
      <c r="C197" s="97" t="s">
        <v>1477</v>
      </c>
      <c r="D197" s="98" t="s">
        <v>1478</v>
      </c>
      <c r="E197" s="97" t="s">
        <v>1479</v>
      </c>
      <c r="F197" s="98" t="s">
        <v>1480</v>
      </c>
      <c r="G197" s="97" t="s">
        <v>1481</v>
      </c>
      <c r="H197" s="98" t="s">
        <v>1482</v>
      </c>
      <c r="I197" s="97" t="s">
        <v>1477</v>
      </c>
      <c r="J197" s="98" t="s">
        <v>1515</v>
      </c>
      <c r="K197" s="97" t="s">
        <v>1542</v>
      </c>
      <c r="L197" s="98" t="s">
        <v>1543</v>
      </c>
      <c r="M197" s="97" t="s">
        <v>1485</v>
      </c>
      <c r="N197" s="98" t="s">
        <v>1486</v>
      </c>
      <c r="O197" s="97">
        <v>2023</v>
      </c>
      <c r="P197" s="99">
        <v>132501.88</v>
      </c>
    </row>
    <row r="198" spans="1:16" x14ac:dyDescent="0.2">
      <c r="A198" s="97" t="s">
        <v>1475</v>
      </c>
      <c r="B198" s="98" t="s">
        <v>1476</v>
      </c>
      <c r="C198" s="97" t="s">
        <v>1477</v>
      </c>
      <c r="D198" s="98" t="s">
        <v>1478</v>
      </c>
      <c r="E198" s="97" t="s">
        <v>1479</v>
      </c>
      <c r="F198" s="98" t="s">
        <v>1480</v>
      </c>
      <c r="G198" s="97" t="s">
        <v>1481</v>
      </c>
      <c r="H198" s="98" t="s">
        <v>1482</v>
      </c>
      <c r="I198" s="97" t="s">
        <v>1477</v>
      </c>
      <c r="J198" s="98" t="s">
        <v>1515</v>
      </c>
      <c r="K198" s="97" t="s">
        <v>1542</v>
      </c>
      <c r="L198" s="98" t="s">
        <v>1543</v>
      </c>
      <c r="M198" s="97" t="s">
        <v>1485</v>
      </c>
      <c r="N198" s="98" t="s">
        <v>1486</v>
      </c>
      <c r="O198" s="97">
        <v>2024</v>
      </c>
      <c r="P198" s="99">
        <v>91326.56</v>
      </c>
    </row>
    <row r="199" spans="1:16" x14ac:dyDescent="0.2">
      <c r="A199" s="97" t="s">
        <v>1475</v>
      </c>
      <c r="B199" s="98" t="s">
        <v>1476</v>
      </c>
      <c r="C199" s="97" t="s">
        <v>1477</v>
      </c>
      <c r="D199" s="98" t="s">
        <v>1478</v>
      </c>
      <c r="E199" s="97" t="s">
        <v>1479</v>
      </c>
      <c r="F199" s="98" t="s">
        <v>1480</v>
      </c>
      <c r="G199" s="97" t="s">
        <v>1481</v>
      </c>
      <c r="H199" s="98" t="s">
        <v>1482</v>
      </c>
      <c r="I199" s="97" t="s">
        <v>1477</v>
      </c>
      <c r="J199" s="98" t="s">
        <v>1515</v>
      </c>
      <c r="K199" s="97" t="s">
        <v>1544</v>
      </c>
      <c r="L199" s="98" t="s">
        <v>1545</v>
      </c>
      <c r="M199" s="97" t="s">
        <v>1485</v>
      </c>
      <c r="N199" s="98" t="s">
        <v>1486</v>
      </c>
      <c r="O199" s="97">
        <v>2021</v>
      </c>
      <c r="P199" s="99">
        <v>49775.62</v>
      </c>
    </row>
    <row r="200" spans="1:16" x14ac:dyDescent="0.2">
      <c r="A200" s="97" t="s">
        <v>1475</v>
      </c>
      <c r="B200" s="98" t="s">
        <v>1476</v>
      </c>
      <c r="C200" s="97" t="s">
        <v>1477</v>
      </c>
      <c r="D200" s="98" t="s">
        <v>1478</v>
      </c>
      <c r="E200" s="97" t="s">
        <v>1479</v>
      </c>
      <c r="F200" s="98" t="s">
        <v>1480</v>
      </c>
      <c r="G200" s="97" t="s">
        <v>1481</v>
      </c>
      <c r="H200" s="98" t="s">
        <v>1482</v>
      </c>
      <c r="I200" s="97" t="s">
        <v>1477</v>
      </c>
      <c r="J200" s="98" t="s">
        <v>1515</v>
      </c>
      <c r="K200" s="97" t="s">
        <v>1544</v>
      </c>
      <c r="L200" s="98" t="s">
        <v>1545</v>
      </c>
      <c r="M200" s="97" t="s">
        <v>1485</v>
      </c>
      <c r="N200" s="98" t="s">
        <v>1486</v>
      </c>
      <c r="O200" s="97">
        <v>2019</v>
      </c>
      <c r="P200" s="99">
        <v>869.56</v>
      </c>
    </row>
    <row r="201" spans="1:16" x14ac:dyDescent="0.2">
      <c r="A201" s="97" t="s">
        <v>1475</v>
      </c>
      <c r="B201" s="98" t="s">
        <v>1476</v>
      </c>
      <c r="C201" s="97" t="s">
        <v>1477</v>
      </c>
      <c r="D201" s="98" t="s">
        <v>1478</v>
      </c>
      <c r="E201" s="97" t="s">
        <v>1479</v>
      </c>
      <c r="F201" s="98" t="s">
        <v>1480</v>
      </c>
      <c r="G201" s="97" t="s">
        <v>1481</v>
      </c>
      <c r="H201" s="98" t="s">
        <v>1482</v>
      </c>
      <c r="I201" s="97" t="s">
        <v>1477</v>
      </c>
      <c r="J201" s="98" t="s">
        <v>1515</v>
      </c>
      <c r="K201" s="97" t="s">
        <v>1544</v>
      </c>
      <c r="L201" s="98" t="s">
        <v>1545</v>
      </c>
      <c r="M201" s="97" t="s">
        <v>1485</v>
      </c>
      <c r="N201" s="98" t="s">
        <v>1486</v>
      </c>
      <c r="O201" s="97">
        <v>2024</v>
      </c>
      <c r="P201" s="99">
        <v>35296.410000000003</v>
      </c>
    </row>
    <row r="202" spans="1:16" x14ac:dyDescent="0.2">
      <c r="A202" s="97" t="s">
        <v>1475</v>
      </c>
      <c r="B202" s="98" t="s">
        <v>1476</v>
      </c>
      <c r="C202" s="97" t="s">
        <v>1477</v>
      </c>
      <c r="D202" s="98" t="s">
        <v>1478</v>
      </c>
      <c r="E202" s="97" t="s">
        <v>1479</v>
      </c>
      <c r="F202" s="98" t="s">
        <v>1480</v>
      </c>
      <c r="G202" s="97" t="s">
        <v>1481</v>
      </c>
      <c r="H202" s="98" t="s">
        <v>1482</v>
      </c>
      <c r="I202" s="97" t="s">
        <v>1477</v>
      </c>
      <c r="J202" s="98" t="s">
        <v>1515</v>
      </c>
      <c r="K202" s="97" t="s">
        <v>1544</v>
      </c>
      <c r="L202" s="98" t="s">
        <v>1545</v>
      </c>
      <c r="M202" s="97" t="s">
        <v>1485</v>
      </c>
      <c r="N202" s="98" t="s">
        <v>1486</v>
      </c>
      <c r="O202" s="97">
        <v>2023</v>
      </c>
      <c r="P202" s="99">
        <v>8371.17</v>
      </c>
    </row>
    <row r="203" spans="1:16" x14ac:dyDescent="0.2">
      <c r="A203" s="97" t="s">
        <v>1475</v>
      </c>
      <c r="B203" s="98" t="s">
        <v>1476</v>
      </c>
      <c r="C203" s="97" t="s">
        <v>1477</v>
      </c>
      <c r="D203" s="98" t="s">
        <v>1478</v>
      </c>
      <c r="E203" s="97" t="s">
        <v>1479</v>
      </c>
      <c r="F203" s="98" t="s">
        <v>1480</v>
      </c>
      <c r="G203" s="97" t="s">
        <v>1481</v>
      </c>
      <c r="H203" s="98" t="s">
        <v>1482</v>
      </c>
      <c r="I203" s="97" t="s">
        <v>1477</v>
      </c>
      <c r="J203" s="98" t="s">
        <v>1515</v>
      </c>
      <c r="K203" s="97" t="s">
        <v>1544</v>
      </c>
      <c r="L203" s="98" t="s">
        <v>1545</v>
      </c>
      <c r="M203" s="97" t="s">
        <v>1485</v>
      </c>
      <c r="N203" s="98" t="s">
        <v>1486</v>
      </c>
      <c r="O203" s="97">
        <v>2020</v>
      </c>
      <c r="P203" s="99">
        <v>372322.2</v>
      </c>
    </row>
    <row r="204" spans="1:16" x14ac:dyDescent="0.2">
      <c r="A204" s="97" t="s">
        <v>1475</v>
      </c>
      <c r="B204" s="98" t="s">
        <v>1476</v>
      </c>
      <c r="C204" s="97" t="s">
        <v>1477</v>
      </c>
      <c r="D204" s="98" t="s">
        <v>1478</v>
      </c>
      <c r="E204" s="97" t="s">
        <v>1479</v>
      </c>
      <c r="F204" s="98" t="s">
        <v>1480</v>
      </c>
      <c r="G204" s="97" t="s">
        <v>1481</v>
      </c>
      <c r="H204" s="98" t="s">
        <v>1482</v>
      </c>
      <c r="I204" s="97" t="s">
        <v>1477</v>
      </c>
      <c r="J204" s="98" t="s">
        <v>1515</v>
      </c>
      <c r="K204" s="97" t="s">
        <v>1544</v>
      </c>
      <c r="L204" s="98" t="s">
        <v>1545</v>
      </c>
      <c r="M204" s="97" t="s">
        <v>1485</v>
      </c>
      <c r="N204" s="98" t="s">
        <v>1486</v>
      </c>
      <c r="O204" s="97">
        <v>2022</v>
      </c>
      <c r="P204" s="99">
        <v>6289.31</v>
      </c>
    </row>
    <row r="205" spans="1:16" x14ac:dyDescent="0.2">
      <c r="A205" s="97" t="s">
        <v>1475</v>
      </c>
      <c r="B205" s="98" t="s">
        <v>1476</v>
      </c>
      <c r="C205" s="97" t="s">
        <v>1477</v>
      </c>
      <c r="D205" s="98" t="s">
        <v>1478</v>
      </c>
      <c r="E205" s="97" t="s">
        <v>1479</v>
      </c>
      <c r="F205" s="98" t="s">
        <v>1480</v>
      </c>
      <c r="G205" s="97" t="s">
        <v>1481</v>
      </c>
      <c r="H205" s="98" t="s">
        <v>1482</v>
      </c>
      <c r="I205" s="97" t="s">
        <v>1477</v>
      </c>
      <c r="J205" s="98" t="s">
        <v>1515</v>
      </c>
      <c r="K205" s="97" t="s">
        <v>1546</v>
      </c>
      <c r="L205" s="98" t="s">
        <v>1547</v>
      </c>
      <c r="M205" s="97" t="s">
        <v>1485</v>
      </c>
      <c r="N205" s="98" t="s">
        <v>1486</v>
      </c>
      <c r="O205" s="97">
        <v>2022</v>
      </c>
      <c r="P205" s="99">
        <v>2295.4</v>
      </c>
    </row>
    <row r="206" spans="1:16" x14ac:dyDescent="0.2">
      <c r="A206" s="97" t="s">
        <v>1475</v>
      </c>
      <c r="B206" s="98" t="s">
        <v>1476</v>
      </c>
      <c r="C206" s="97" t="s">
        <v>1477</v>
      </c>
      <c r="D206" s="98" t="s">
        <v>1478</v>
      </c>
      <c r="E206" s="97" t="s">
        <v>1479</v>
      </c>
      <c r="F206" s="98" t="s">
        <v>1480</v>
      </c>
      <c r="G206" s="97" t="s">
        <v>1481</v>
      </c>
      <c r="H206" s="98" t="s">
        <v>1482</v>
      </c>
      <c r="I206" s="97" t="s">
        <v>1477</v>
      </c>
      <c r="J206" s="98" t="s">
        <v>1515</v>
      </c>
      <c r="K206" s="97" t="s">
        <v>1546</v>
      </c>
      <c r="L206" s="98" t="s">
        <v>1547</v>
      </c>
      <c r="M206" s="97" t="s">
        <v>1485</v>
      </c>
      <c r="N206" s="98" t="s">
        <v>1486</v>
      </c>
      <c r="O206" s="97">
        <v>2024</v>
      </c>
      <c r="P206" s="99">
        <v>54403.519999999997</v>
      </c>
    </row>
    <row r="207" spans="1:16" x14ac:dyDescent="0.2">
      <c r="A207" s="97" t="s">
        <v>1475</v>
      </c>
      <c r="B207" s="98" t="s">
        <v>1476</v>
      </c>
      <c r="C207" s="97" t="s">
        <v>1477</v>
      </c>
      <c r="D207" s="98" t="s">
        <v>1478</v>
      </c>
      <c r="E207" s="97" t="s">
        <v>1479</v>
      </c>
      <c r="F207" s="98" t="s">
        <v>1480</v>
      </c>
      <c r="G207" s="97" t="s">
        <v>1481</v>
      </c>
      <c r="H207" s="98" t="s">
        <v>1482</v>
      </c>
      <c r="I207" s="97" t="s">
        <v>1477</v>
      </c>
      <c r="J207" s="98" t="s">
        <v>1515</v>
      </c>
      <c r="K207" s="97" t="s">
        <v>1546</v>
      </c>
      <c r="L207" s="98" t="s">
        <v>1547</v>
      </c>
      <c r="M207" s="97" t="s">
        <v>1485</v>
      </c>
      <c r="N207" s="98" t="s">
        <v>1486</v>
      </c>
      <c r="O207" s="97">
        <v>2021</v>
      </c>
      <c r="P207" s="99">
        <v>26189.119999999999</v>
      </c>
    </row>
    <row r="208" spans="1:16" x14ac:dyDescent="0.2">
      <c r="A208" s="97" t="s">
        <v>1475</v>
      </c>
      <c r="B208" s="98" t="s">
        <v>1476</v>
      </c>
      <c r="C208" s="97" t="s">
        <v>1477</v>
      </c>
      <c r="D208" s="98" t="s">
        <v>1478</v>
      </c>
      <c r="E208" s="97" t="s">
        <v>1479</v>
      </c>
      <c r="F208" s="98" t="s">
        <v>1480</v>
      </c>
      <c r="G208" s="97" t="s">
        <v>1481</v>
      </c>
      <c r="H208" s="98" t="s">
        <v>1482</v>
      </c>
      <c r="I208" s="97" t="s">
        <v>1477</v>
      </c>
      <c r="J208" s="98" t="s">
        <v>1515</v>
      </c>
      <c r="K208" s="97" t="s">
        <v>1546</v>
      </c>
      <c r="L208" s="98" t="s">
        <v>1547</v>
      </c>
      <c r="M208" s="97" t="s">
        <v>1485</v>
      </c>
      <c r="N208" s="98" t="s">
        <v>1486</v>
      </c>
      <c r="O208" s="97">
        <v>2019</v>
      </c>
      <c r="P208" s="99">
        <v>10967.17</v>
      </c>
    </row>
    <row r="209" spans="1:16" x14ac:dyDescent="0.2">
      <c r="A209" s="97" t="s">
        <v>1475</v>
      </c>
      <c r="B209" s="98" t="s">
        <v>1476</v>
      </c>
      <c r="C209" s="97" t="s">
        <v>1477</v>
      </c>
      <c r="D209" s="98" t="s">
        <v>1478</v>
      </c>
      <c r="E209" s="97" t="s">
        <v>1479</v>
      </c>
      <c r="F209" s="98" t="s">
        <v>1480</v>
      </c>
      <c r="G209" s="97" t="s">
        <v>1481</v>
      </c>
      <c r="H209" s="98" t="s">
        <v>1482</v>
      </c>
      <c r="I209" s="97" t="s">
        <v>1477</v>
      </c>
      <c r="J209" s="98" t="s">
        <v>1515</v>
      </c>
      <c r="K209" s="97" t="s">
        <v>1546</v>
      </c>
      <c r="L209" s="98" t="s">
        <v>1547</v>
      </c>
      <c r="M209" s="97" t="s">
        <v>1485</v>
      </c>
      <c r="N209" s="98" t="s">
        <v>1486</v>
      </c>
      <c r="O209" s="97">
        <v>2023</v>
      </c>
      <c r="P209" s="99">
        <v>4576.37</v>
      </c>
    </row>
    <row r="210" spans="1:16" x14ac:dyDescent="0.2">
      <c r="A210" s="97" t="s">
        <v>1475</v>
      </c>
      <c r="B210" s="98" t="s">
        <v>1476</v>
      </c>
      <c r="C210" s="97" t="s">
        <v>1477</v>
      </c>
      <c r="D210" s="98" t="s">
        <v>1478</v>
      </c>
      <c r="E210" s="97" t="s">
        <v>1479</v>
      </c>
      <c r="F210" s="98" t="s">
        <v>1480</v>
      </c>
      <c r="G210" s="97" t="s">
        <v>1481</v>
      </c>
      <c r="H210" s="98" t="s">
        <v>1482</v>
      </c>
      <c r="I210" s="97" t="s">
        <v>1477</v>
      </c>
      <c r="J210" s="98" t="s">
        <v>1515</v>
      </c>
      <c r="K210" s="97" t="s">
        <v>1546</v>
      </c>
      <c r="L210" s="98" t="s">
        <v>1547</v>
      </c>
      <c r="M210" s="97" t="s">
        <v>1485</v>
      </c>
      <c r="N210" s="98" t="s">
        <v>1486</v>
      </c>
      <c r="O210" s="97">
        <v>2020</v>
      </c>
      <c r="P210" s="99">
        <v>345912</v>
      </c>
    </row>
    <row r="211" spans="1:16" x14ac:dyDescent="0.2">
      <c r="A211" s="97" t="s">
        <v>1475</v>
      </c>
      <c r="B211" s="98" t="s">
        <v>1476</v>
      </c>
      <c r="C211" s="97" t="s">
        <v>1477</v>
      </c>
      <c r="D211" s="98" t="s">
        <v>1478</v>
      </c>
      <c r="E211" s="97" t="s">
        <v>1479</v>
      </c>
      <c r="F211" s="98" t="s">
        <v>1480</v>
      </c>
      <c r="G211" s="97" t="s">
        <v>1481</v>
      </c>
      <c r="H211" s="98" t="s">
        <v>1482</v>
      </c>
      <c r="I211" s="97" t="s">
        <v>1548</v>
      </c>
      <c r="J211" s="98" t="s">
        <v>1549</v>
      </c>
      <c r="K211" s="97" t="s">
        <v>1550</v>
      </c>
      <c r="L211" s="98" t="s">
        <v>1551</v>
      </c>
      <c r="M211" s="97" t="s">
        <v>1485</v>
      </c>
      <c r="N211" s="98" t="s">
        <v>1486</v>
      </c>
      <c r="O211" s="97">
        <v>2019</v>
      </c>
      <c r="P211" s="99">
        <v>1047542.72</v>
      </c>
    </row>
    <row r="212" spans="1:16" x14ac:dyDescent="0.2">
      <c r="A212" s="97" t="s">
        <v>1475</v>
      </c>
      <c r="B212" s="98" t="s">
        <v>1476</v>
      </c>
      <c r="C212" s="97" t="s">
        <v>1477</v>
      </c>
      <c r="D212" s="98" t="s">
        <v>1478</v>
      </c>
      <c r="E212" s="97" t="s">
        <v>1479</v>
      </c>
      <c r="F212" s="98" t="s">
        <v>1480</v>
      </c>
      <c r="G212" s="97" t="s">
        <v>1481</v>
      </c>
      <c r="H212" s="98" t="s">
        <v>1482</v>
      </c>
      <c r="I212" s="97" t="s">
        <v>1548</v>
      </c>
      <c r="J212" s="98" t="s">
        <v>1549</v>
      </c>
      <c r="K212" s="97" t="s">
        <v>1550</v>
      </c>
      <c r="L212" s="98" t="s">
        <v>1551</v>
      </c>
      <c r="M212" s="97" t="s">
        <v>1485</v>
      </c>
      <c r="N212" s="98" t="s">
        <v>1486</v>
      </c>
      <c r="O212" s="97">
        <v>2021</v>
      </c>
      <c r="P212" s="99">
        <v>1139724.33</v>
      </c>
    </row>
    <row r="213" spans="1:16" x14ac:dyDescent="0.2">
      <c r="A213" s="97" t="s">
        <v>1475</v>
      </c>
      <c r="B213" s="98" t="s">
        <v>1476</v>
      </c>
      <c r="C213" s="97" t="s">
        <v>1477</v>
      </c>
      <c r="D213" s="98" t="s">
        <v>1478</v>
      </c>
      <c r="E213" s="97" t="s">
        <v>1479</v>
      </c>
      <c r="F213" s="98" t="s">
        <v>1480</v>
      </c>
      <c r="G213" s="97" t="s">
        <v>1481</v>
      </c>
      <c r="H213" s="98" t="s">
        <v>1482</v>
      </c>
      <c r="I213" s="97" t="s">
        <v>1548</v>
      </c>
      <c r="J213" s="98" t="s">
        <v>1549</v>
      </c>
      <c r="K213" s="97" t="s">
        <v>1550</v>
      </c>
      <c r="L213" s="98" t="s">
        <v>1551</v>
      </c>
      <c r="M213" s="97" t="s">
        <v>1485</v>
      </c>
      <c r="N213" s="98" t="s">
        <v>1486</v>
      </c>
      <c r="O213" s="97">
        <v>2023</v>
      </c>
      <c r="P213" s="99">
        <v>1537108.55</v>
      </c>
    </row>
    <row r="214" spans="1:16" x14ac:dyDescent="0.2">
      <c r="A214" s="97" t="s">
        <v>1475</v>
      </c>
      <c r="B214" s="98" t="s">
        <v>1476</v>
      </c>
      <c r="C214" s="97" t="s">
        <v>1477</v>
      </c>
      <c r="D214" s="98" t="s">
        <v>1478</v>
      </c>
      <c r="E214" s="97" t="s">
        <v>1479</v>
      </c>
      <c r="F214" s="98" t="s">
        <v>1480</v>
      </c>
      <c r="G214" s="97" t="s">
        <v>1481</v>
      </c>
      <c r="H214" s="98" t="s">
        <v>1482</v>
      </c>
      <c r="I214" s="97" t="s">
        <v>1548</v>
      </c>
      <c r="J214" s="98" t="s">
        <v>1549</v>
      </c>
      <c r="K214" s="97" t="s">
        <v>1550</v>
      </c>
      <c r="L214" s="98" t="s">
        <v>1551</v>
      </c>
      <c r="M214" s="97" t="s">
        <v>1485</v>
      </c>
      <c r="N214" s="98" t="s">
        <v>1486</v>
      </c>
      <c r="O214" s="97">
        <v>2024</v>
      </c>
      <c r="P214" s="99">
        <v>574450.43999999994</v>
      </c>
    </row>
    <row r="215" spans="1:16" x14ac:dyDescent="0.2">
      <c r="A215" s="97" t="s">
        <v>1475</v>
      </c>
      <c r="B215" s="98" t="s">
        <v>1476</v>
      </c>
      <c r="C215" s="97" t="s">
        <v>1477</v>
      </c>
      <c r="D215" s="98" t="s">
        <v>1478</v>
      </c>
      <c r="E215" s="97" t="s">
        <v>1479</v>
      </c>
      <c r="F215" s="98" t="s">
        <v>1480</v>
      </c>
      <c r="G215" s="97" t="s">
        <v>1481</v>
      </c>
      <c r="H215" s="98" t="s">
        <v>1482</v>
      </c>
      <c r="I215" s="97" t="s">
        <v>1548</v>
      </c>
      <c r="J215" s="98" t="s">
        <v>1549</v>
      </c>
      <c r="K215" s="97" t="s">
        <v>1550</v>
      </c>
      <c r="L215" s="98" t="s">
        <v>1551</v>
      </c>
      <c r="M215" s="97" t="s">
        <v>1485</v>
      </c>
      <c r="N215" s="98" t="s">
        <v>1486</v>
      </c>
      <c r="O215" s="97">
        <v>2022</v>
      </c>
      <c r="P215" s="99">
        <v>1223972.27</v>
      </c>
    </row>
    <row r="216" spans="1:16" x14ac:dyDescent="0.2">
      <c r="A216" s="97" t="s">
        <v>1475</v>
      </c>
      <c r="B216" s="98" t="s">
        <v>1476</v>
      </c>
      <c r="C216" s="97" t="s">
        <v>1477</v>
      </c>
      <c r="D216" s="98" t="s">
        <v>1478</v>
      </c>
      <c r="E216" s="97" t="s">
        <v>1479</v>
      </c>
      <c r="F216" s="98" t="s">
        <v>1480</v>
      </c>
      <c r="G216" s="97" t="s">
        <v>1481</v>
      </c>
      <c r="H216" s="98" t="s">
        <v>1482</v>
      </c>
      <c r="I216" s="97" t="s">
        <v>1548</v>
      </c>
      <c r="J216" s="98" t="s">
        <v>1549</v>
      </c>
      <c r="K216" s="97" t="s">
        <v>1550</v>
      </c>
      <c r="L216" s="98" t="s">
        <v>1551</v>
      </c>
      <c r="M216" s="97" t="s">
        <v>1485</v>
      </c>
      <c r="N216" s="98" t="s">
        <v>1486</v>
      </c>
      <c r="O216" s="97">
        <v>2020</v>
      </c>
      <c r="P216" s="99">
        <v>1147694.57</v>
      </c>
    </row>
    <row r="217" spans="1:16" x14ac:dyDescent="0.2">
      <c r="A217" s="97" t="s">
        <v>1475</v>
      </c>
      <c r="B217" s="98" t="s">
        <v>1476</v>
      </c>
      <c r="C217" s="97" t="s">
        <v>1477</v>
      </c>
      <c r="D217" s="98" t="s">
        <v>1478</v>
      </c>
      <c r="E217" s="97" t="s">
        <v>1479</v>
      </c>
      <c r="F217" s="98" t="s">
        <v>1480</v>
      </c>
      <c r="G217" s="97" t="s">
        <v>1481</v>
      </c>
      <c r="H217" s="98" t="s">
        <v>1482</v>
      </c>
      <c r="I217" s="97" t="s">
        <v>1548</v>
      </c>
      <c r="J217" s="98" t="s">
        <v>1549</v>
      </c>
      <c r="K217" s="97" t="s">
        <v>1552</v>
      </c>
      <c r="L217" s="98" t="s">
        <v>1553</v>
      </c>
      <c r="M217" s="97" t="s">
        <v>1485</v>
      </c>
      <c r="N217" s="98" t="s">
        <v>1486</v>
      </c>
      <c r="O217" s="97">
        <v>2024</v>
      </c>
      <c r="P217" s="99">
        <v>52450.1</v>
      </c>
    </row>
    <row r="218" spans="1:16" x14ac:dyDescent="0.2">
      <c r="A218" s="97" t="s">
        <v>1475</v>
      </c>
      <c r="B218" s="98" t="s">
        <v>1476</v>
      </c>
      <c r="C218" s="97" t="s">
        <v>1477</v>
      </c>
      <c r="D218" s="98" t="s">
        <v>1478</v>
      </c>
      <c r="E218" s="97" t="s">
        <v>1479</v>
      </c>
      <c r="F218" s="98" t="s">
        <v>1480</v>
      </c>
      <c r="G218" s="97" t="s">
        <v>1481</v>
      </c>
      <c r="H218" s="98" t="s">
        <v>1482</v>
      </c>
      <c r="I218" s="97" t="s">
        <v>1548</v>
      </c>
      <c r="J218" s="98" t="s">
        <v>1549</v>
      </c>
      <c r="K218" s="97" t="s">
        <v>1552</v>
      </c>
      <c r="L218" s="98" t="s">
        <v>1553</v>
      </c>
      <c r="M218" s="97" t="s">
        <v>1485</v>
      </c>
      <c r="N218" s="98" t="s">
        <v>1486</v>
      </c>
      <c r="O218" s="97">
        <v>2021</v>
      </c>
      <c r="P218" s="99">
        <v>91374.33</v>
      </c>
    </row>
    <row r="219" spans="1:16" x14ac:dyDescent="0.2">
      <c r="A219" s="97" t="s">
        <v>1475</v>
      </c>
      <c r="B219" s="98" t="s">
        <v>1476</v>
      </c>
      <c r="C219" s="97" t="s">
        <v>1477</v>
      </c>
      <c r="D219" s="98" t="s">
        <v>1478</v>
      </c>
      <c r="E219" s="97" t="s">
        <v>1479</v>
      </c>
      <c r="F219" s="98" t="s">
        <v>1480</v>
      </c>
      <c r="G219" s="97" t="s">
        <v>1481</v>
      </c>
      <c r="H219" s="98" t="s">
        <v>1482</v>
      </c>
      <c r="I219" s="97" t="s">
        <v>1548</v>
      </c>
      <c r="J219" s="98" t="s">
        <v>1549</v>
      </c>
      <c r="K219" s="97" t="s">
        <v>1552</v>
      </c>
      <c r="L219" s="98" t="s">
        <v>1553</v>
      </c>
      <c r="M219" s="97" t="s">
        <v>1485</v>
      </c>
      <c r="N219" s="98" t="s">
        <v>1486</v>
      </c>
      <c r="O219" s="97">
        <v>2022</v>
      </c>
      <c r="P219" s="99">
        <v>106439.15</v>
      </c>
    </row>
    <row r="220" spans="1:16" x14ac:dyDescent="0.2">
      <c r="A220" s="97" t="s">
        <v>1475</v>
      </c>
      <c r="B220" s="98" t="s">
        <v>1476</v>
      </c>
      <c r="C220" s="97" t="s">
        <v>1477</v>
      </c>
      <c r="D220" s="98" t="s">
        <v>1478</v>
      </c>
      <c r="E220" s="97" t="s">
        <v>1479</v>
      </c>
      <c r="F220" s="98" t="s">
        <v>1480</v>
      </c>
      <c r="G220" s="97" t="s">
        <v>1481</v>
      </c>
      <c r="H220" s="98" t="s">
        <v>1482</v>
      </c>
      <c r="I220" s="97" t="s">
        <v>1548</v>
      </c>
      <c r="J220" s="98" t="s">
        <v>1549</v>
      </c>
      <c r="K220" s="97" t="s">
        <v>1552</v>
      </c>
      <c r="L220" s="98" t="s">
        <v>1553</v>
      </c>
      <c r="M220" s="97" t="s">
        <v>1485</v>
      </c>
      <c r="N220" s="98" t="s">
        <v>1486</v>
      </c>
      <c r="O220" s="97">
        <v>2019</v>
      </c>
      <c r="P220" s="99">
        <v>83812.31</v>
      </c>
    </row>
    <row r="221" spans="1:16" x14ac:dyDescent="0.2">
      <c r="A221" s="97" t="s">
        <v>1475</v>
      </c>
      <c r="B221" s="98" t="s">
        <v>1476</v>
      </c>
      <c r="C221" s="97" t="s">
        <v>1477</v>
      </c>
      <c r="D221" s="98" t="s">
        <v>1478</v>
      </c>
      <c r="E221" s="97" t="s">
        <v>1479</v>
      </c>
      <c r="F221" s="98" t="s">
        <v>1480</v>
      </c>
      <c r="G221" s="97" t="s">
        <v>1481</v>
      </c>
      <c r="H221" s="98" t="s">
        <v>1482</v>
      </c>
      <c r="I221" s="97" t="s">
        <v>1548</v>
      </c>
      <c r="J221" s="98" t="s">
        <v>1549</v>
      </c>
      <c r="K221" s="97" t="s">
        <v>1552</v>
      </c>
      <c r="L221" s="98" t="s">
        <v>1553</v>
      </c>
      <c r="M221" s="97" t="s">
        <v>1485</v>
      </c>
      <c r="N221" s="98" t="s">
        <v>1486</v>
      </c>
      <c r="O221" s="97">
        <v>2023</v>
      </c>
      <c r="P221" s="99">
        <v>66802.84</v>
      </c>
    </row>
    <row r="222" spans="1:16" x14ac:dyDescent="0.2">
      <c r="A222" s="97" t="s">
        <v>1475</v>
      </c>
      <c r="B222" s="98" t="s">
        <v>1476</v>
      </c>
      <c r="C222" s="97" t="s">
        <v>1477</v>
      </c>
      <c r="D222" s="98" t="s">
        <v>1478</v>
      </c>
      <c r="E222" s="97" t="s">
        <v>1479</v>
      </c>
      <c r="F222" s="98" t="s">
        <v>1480</v>
      </c>
      <c r="G222" s="97" t="s">
        <v>1481</v>
      </c>
      <c r="H222" s="98" t="s">
        <v>1482</v>
      </c>
      <c r="I222" s="97" t="s">
        <v>1548</v>
      </c>
      <c r="J222" s="98" t="s">
        <v>1549</v>
      </c>
      <c r="K222" s="97" t="s">
        <v>1552</v>
      </c>
      <c r="L222" s="98" t="s">
        <v>1553</v>
      </c>
      <c r="M222" s="97" t="s">
        <v>1485</v>
      </c>
      <c r="N222" s="98" t="s">
        <v>1486</v>
      </c>
      <c r="O222" s="97">
        <v>2020</v>
      </c>
      <c r="P222" s="99">
        <v>62225.08</v>
      </c>
    </row>
    <row r="223" spans="1:16" x14ac:dyDescent="0.2">
      <c r="A223" s="97" t="s">
        <v>1475</v>
      </c>
      <c r="B223" s="98" t="s">
        <v>1476</v>
      </c>
      <c r="C223" s="97" t="s">
        <v>1477</v>
      </c>
      <c r="D223" s="98" t="s">
        <v>1478</v>
      </c>
      <c r="E223" s="97" t="s">
        <v>1479</v>
      </c>
      <c r="F223" s="98" t="s">
        <v>1480</v>
      </c>
      <c r="G223" s="97" t="s">
        <v>1481</v>
      </c>
      <c r="H223" s="98" t="s">
        <v>1482</v>
      </c>
      <c r="I223" s="97" t="s">
        <v>1548</v>
      </c>
      <c r="J223" s="98" t="s">
        <v>1549</v>
      </c>
      <c r="K223" s="97" t="s">
        <v>1554</v>
      </c>
      <c r="L223" s="98" t="s">
        <v>1555</v>
      </c>
      <c r="M223" s="97" t="s">
        <v>1485</v>
      </c>
      <c r="N223" s="98" t="s">
        <v>1486</v>
      </c>
      <c r="O223" s="97">
        <v>2022</v>
      </c>
      <c r="P223" s="99">
        <v>200897.18</v>
      </c>
    </row>
    <row r="224" spans="1:16" x14ac:dyDescent="0.2">
      <c r="A224" s="97" t="s">
        <v>1475</v>
      </c>
      <c r="B224" s="98" t="s">
        <v>1476</v>
      </c>
      <c r="C224" s="97" t="s">
        <v>1477</v>
      </c>
      <c r="D224" s="98" t="s">
        <v>1478</v>
      </c>
      <c r="E224" s="97" t="s">
        <v>1479</v>
      </c>
      <c r="F224" s="98" t="s">
        <v>1480</v>
      </c>
      <c r="G224" s="97" t="s">
        <v>1481</v>
      </c>
      <c r="H224" s="98" t="s">
        <v>1482</v>
      </c>
      <c r="I224" s="97" t="s">
        <v>1548</v>
      </c>
      <c r="J224" s="98" t="s">
        <v>1549</v>
      </c>
      <c r="K224" s="97" t="s">
        <v>1554</v>
      </c>
      <c r="L224" s="98" t="s">
        <v>1555</v>
      </c>
      <c r="M224" s="97" t="s">
        <v>1485</v>
      </c>
      <c r="N224" s="98" t="s">
        <v>1486</v>
      </c>
      <c r="O224" s="97">
        <v>2019</v>
      </c>
      <c r="P224" s="99">
        <v>185841.92000000001</v>
      </c>
    </row>
    <row r="225" spans="1:16" x14ac:dyDescent="0.2">
      <c r="A225" s="97" t="s">
        <v>1475</v>
      </c>
      <c r="B225" s="98" t="s">
        <v>1476</v>
      </c>
      <c r="C225" s="97" t="s">
        <v>1477</v>
      </c>
      <c r="D225" s="98" t="s">
        <v>1478</v>
      </c>
      <c r="E225" s="97" t="s">
        <v>1479</v>
      </c>
      <c r="F225" s="98" t="s">
        <v>1480</v>
      </c>
      <c r="G225" s="97" t="s">
        <v>1481</v>
      </c>
      <c r="H225" s="98" t="s">
        <v>1482</v>
      </c>
      <c r="I225" s="97" t="s">
        <v>1548</v>
      </c>
      <c r="J225" s="98" t="s">
        <v>1549</v>
      </c>
      <c r="K225" s="97" t="s">
        <v>1554</v>
      </c>
      <c r="L225" s="98" t="s">
        <v>1555</v>
      </c>
      <c r="M225" s="97" t="s">
        <v>1485</v>
      </c>
      <c r="N225" s="98" t="s">
        <v>1486</v>
      </c>
      <c r="O225" s="97">
        <v>2020</v>
      </c>
      <c r="P225" s="99">
        <v>195845.64</v>
      </c>
    </row>
    <row r="226" spans="1:16" x14ac:dyDescent="0.2">
      <c r="A226" s="97" t="s">
        <v>1475</v>
      </c>
      <c r="B226" s="98" t="s">
        <v>1476</v>
      </c>
      <c r="C226" s="97" t="s">
        <v>1477</v>
      </c>
      <c r="D226" s="98" t="s">
        <v>1478</v>
      </c>
      <c r="E226" s="97" t="s">
        <v>1479</v>
      </c>
      <c r="F226" s="98" t="s">
        <v>1480</v>
      </c>
      <c r="G226" s="97" t="s">
        <v>1481</v>
      </c>
      <c r="H226" s="98" t="s">
        <v>1482</v>
      </c>
      <c r="I226" s="97" t="s">
        <v>1548</v>
      </c>
      <c r="J226" s="98" t="s">
        <v>1549</v>
      </c>
      <c r="K226" s="97" t="s">
        <v>1554</v>
      </c>
      <c r="L226" s="98" t="s">
        <v>1555</v>
      </c>
      <c r="M226" s="97" t="s">
        <v>1485</v>
      </c>
      <c r="N226" s="98" t="s">
        <v>1486</v>
      </c>
      <c r="O226" s="97">
        <v>2021</v>
      </c>
      <c r="P226" s="99">
        <v>209406.04</v>
      </c>
    </row>
    <row r="227" spans="1:16" x14ac:dyDescent="0.2">
      <c r="A227" s="97" t="s">
        <v>1475</v>
      </c>
      <c r="B227" s="98" t="s">
        <v>1476</v>
      </c>
      <c r="C227" s="97" t="s">
        <v>1477</v>
      </c>
      <c r="D227" s="98" t="s">
        <v>1478</v>
      </c>
      <c r="E227" s="97" t="s">
        <v>1479</v>
      </c>
      <c r="F227" s="98" t="s">
        <v>1480</v>
      </c>
      <c r="G227" s="97" t="s">
        <v>1481</v>
      </c>
      <c r="H227" s="98" t="s">
        <v>1482</v>
      </c>
      <c r="I227" s="97" t="s">
        <v>1548</v>
      </c>
      <c r="J227" s="98" t="s">
        <v>1549</v>
      </c>
      <c r="K227" s="97" t="s">
        <v>1554</v>
      </c>
      <c r="L227" s="98" t="s">
        <v>1555</v>
      </c>
      <c r="M227" s="97" t="s">
        <v>1485</v>
      </c>
      <c r="N227" s="98" t="s">
        <v>1486</v>
      </c>
      <c r="O227" s="97">
        <v>2024</v>
      </c>
      <c r="P227" s="99">
        <v>145991.22</v>
      </c>
    </row>
    <row r="228" spans="1:16" x14ac:dyDescent="0.2">
      <c r="A228" s="97" t="s">
        <v>1475</v>
      </c>
      <c r="B228" s="98" t="s">
        <v>1476</v>
      </c>
      <c r="C228" s="97" t="s">
        <v>1477</v>
      </c>
      <c r="D228" s="98" t="s">
        <v>1478</v>
      </c>
      <c r="E228" s="97" t="s">
        <v>1479</v>
      </c>
      <c r="F228" s="98" t="s">
        <v>1480</v>
      </c>
      <c r="G228" s="97" t="s">
        <v>1481</v>
      </c>
      <c r="H228" s="98" t="s">
        <v>1482</v>
      </c>
      <c r="I228" s="97" t="s">
        <v>1548</v>
      </c>
      <c r="J228" s="98" t="s">
        <v>1549</v>
      </c>
      <c r="K228" s="97" t="s">
        <v>1554</v>
      </c>
      <c r="L228" s="98" t="s">
        <v>1555</v>
      </c>
      <c r="M228" s="97" t="s">
        <v>1485</v>
      </c>
      <c r="N228" s="98" t="s">
        <v>1486</v>
      </c>
      <c r="O228" s="97">
        <v>2023</v>
      </c>
      <c r="P228" s="99">
        <v>205493.93</v>
      </c>
    </row>
    <row r="229" spans="1:16" x14ac:dyDescent="0.2">
      <c r="A229" s="97" t="s">
        <v>1475</v>
      </c>
      <c r="B229" s="98" t="s">
        <v>1476</v>
      </c>
      <c r="C229" s="97" t="s">
        <v>1477</v>
      </c>
      <c r="D229" s="98" t="s">
        <v>1478</v>
      </c>
      <c r="E229" s="97" t="s">
        <v>1479</v>
      </c>
      <c r="F229" s="98" t="s">
        <v>1480</v>
      </c>
      <c r="G229" s="97" t="s">
        <v>1481</v>
      </c>
      <c r="H229" s="98" t="s">
        <v>1482</v>
      </c>
      <c r="I229" s="97" t="s">
        <v>1548</v>
      </c>
      <c r="J229" s="98" t="s">
        <v>1549</v>
      </c>
      <c r="K229" s="97" t="s">
        <v>1556</v>
      </c>
      <c r="L229" s="98" t="s">
        <v>1557</v>
      </c>
      <c r="M229" s="97" t="s">
        <v>1485</v>
      </c>
      <c r="N229" s="98" t="s">
        <v>1486</v>
      </c>
      <c r="O229" s="97">
        <v>2022</v>
      </c>
      <c r="P229" s="99">
        <v>254151.2</v>
      </c>
    </row>
    <row r="230" spans="1:16" x14ac:dyDescent="0.2">
      <c r="A230" s="97" t="s">
        <v>1475</v>
      </c>
      <c r="B230" s="98" t="s">
        <v>1476</v>
      </c>
      <c r="C230" s="97" t="s">
        <v>1477</v>
      </c>
      <c r="D230" s="98" t="s">
        <v>1478</v>
      </c>
      <c r="E230" s="97" t="s">
        <v>1479</v>
      </c>
      <c r="F230" s="98" t="s">
        <v>1480</v>
      </c>
      <c r="G230" s="97" t="s">
        <v>1481</v>
      </c>
      <c r="H230" s="98" t="s">
        <v>1482</v>
      </c>
      <c r="I230" s="97" t="s">
        <v>1548</v>
      </c>
      <c r="J230" s="98" t="s">
        <v>1549</v>
      </c>
      <c r="K230" s="97" t="s">
        <v>1556</v>
      </c>
      <c r="L230" s="98" t="s">
        <v>1557</v>
      </c>
      <c r="M230" s="97" t="s">
        <v>1485</v>
      </c>
      <c r="N230" s="98" t="s">
        <v>1486</v>
      </c>
      <c r="O230" s="97">
        <v>2021</v>
      </c>
      <c r="P230" s="99">
        <v>256292.71</v>
      </c>
    </row>
    <row r="231" spans="1:16" x14ac:dyDescent="0.2">
      <c r="A231" s="97" t="s">
        <v>1475</v>
      </c>
      <c r="B231" s="98" t="s">
        <v>1476</v>
      </c>
      <c r="C231" s="97" t="s">
        <v>1477</v>
      </c>
      <c r="D231" s="98" t="s">
        <v>1478</v>
      </c>
      <c r="E231" s="97" t="s">
        <v>1479</v>
      </c>
      <c r="F231" s="98" t="s">
        <v>1480</v>
      </c>
      <c r="G231" s="97" t="s">
        <v>1481</v>
      </c>
      <c r="H231" s="98" t="s">
        <v>1482</v>
      </c>
      <c r="I231" s="97" t="s">
        <v>1548</v>
      </c>
      <c r="J231" s="98" t="s">
        <v>1549</v>
      </c>
      <c r="K231" s="97" t="s">
        <v>1556</v>
      </c>
      <c r="L231" s="98" t="s">
        <v>1557</v>
      </c>
      <c r="M231" s="97" t="s">
        <v>1485</v>
      </c>
      <c r="N231" s="98" t="s">
        <v>1486</v>
      </c>
      <c r="O231" s="97">
        <v>2020</v>
      </c>
      <c r="P231" s="99">
        <v>283623.48</v>
      </c>
    </row>
    <row r="232" spans="1:16" x14ac:dyDescent="0.2">
      <c r="A232" s="97" t="s">
        <v>1475</v>
      </c>
      <c r="B232" s="98" t="s">
        <v>1476</v>
      </c>
      <c r="C232" s="97" t="s">
        <v>1477</v>
      </c>
      <c r="D232" s="98" t="s">
        <v>1478</v>
      </c>
      <c r="E232" s="97" t="s">
        <v>1479</v>
      </c>
      <c r="F232" s="98" t="s">
        <v>1480</v>
      </c>
      <c r="G232" s="97" t="s">
        <v>1481</v>
      </c>
      <c r="H232" s="98" t="s">
        <v>1482</v>
      </c>
      <c r="I232" s="97" t="s">
        <v>1548</v>
      </c>
      <c r="J232" s="98" t="s">
        <v>1549</v>
      </c>
      <c r="K232" s="97" t="s">
        <v>1556</v>
      </c>
      <c r="L232" s="98" t="s">
        <v>1557</v>
      </c>
      <c r="M232" s="97" t="s">
        <v>1485</v>
      </c>
      <c r="N232" s="98" t="s">
        <v>1486</v>
      </c>
      <c r="O232" s="97">
        <v>2024</v>
      </c>
      <c r="P232" s="99">
        <v>213571.67</v>
      </c>
    </row>
    <row r="233" spans="1:16" x14ac:dyDescent="0.2">
      <c r="A233" s="97" t="s">
        <v>1475</v>
      </c>
      <c r="B233" s="98" t="s">
        <v>1476</v>
      </c>
      <c r="C233" s="97" t="s">
        <v>1477</v>
      </c>
      <c r="D233" s="98" t="s">
        <v>1478</v>
      </c>
      <c r="E233" s="97" t="s">
        <v>1479</v>
      </c>
      <c r="F233" s="98" t="s">
        <v>1480</v>
      </c>
      <c r="G233" s="97" t="s">
        <v>1481</v>
      </c>
      <c r="H233" s="98" t="s">
        <v>1482</v>
      </c>
      <c r="I233" s="97" t="s">
        <v>1548</v>
      </c>
      <c r="J233" s="98" t="s">
        <v>1549</v>
      </c>
      <c r="K233" s="97" t="s">
        <v>1556</v>
      </c>
      <c r="L233" s="98" t="s">
        <v>1557</v>
      </c>
      <c r="M233" s="97" t="s">
        <v>1485</v>
      </c>
      <c r="N233" s="98" t="s">
        <v>1486</v>
      </c>
      <c r="O233" s="97">
        <v>2023</v>
      </c>
      <c r="P233" s="99">
        <v>262037.03</v>
      </c>
    </row>
    <row r="234" spans="1:16" x14ac:dyDescent="0.2">
      <c r="A234" s="97" t="s">
        <v>1475</v>
      </c>
      <c r="B234" s="98" t="s">
        <v>1476</v>
      </c>
      <c r="C234" s="97" t="s">
        <v>1477</v>
      </c>
      <c r="D234" s="98" t="s">
        <v>1478</v>
      </c>
      <c r="E234" s="97" t="s">
        <v>1479</v>
      </c>
      <c r="F234" s="98" t="s">
        <v>1480</v>
      </c>
      <c r="G234" s="97" t="s">
        <v>1481</v>
      </c>
      <c r="H234" s="98" t="s">
        <v>1482</v>
      </c>
      <c r="I234" s="97" t="s">
        <v>1548</v>
      </c>
      <c r="J234" s="98" t="s">
        <v>1549</v>
      </c>
      <c r="K234" s="97" t="s">
        <v>1556</v>
      </c>
      <c r="L234" s="98" t="s">
        <v>1557</v>
      </c>
      <c r="M234" s="97" t="s">
        <v>1485</v>
      </c>
      <c r="N234" s="98" t="s">
        <v>1486</v>
      </c>
      <c r="O234" s="97">
        <v>2019</v>
      </c>
      <c r="P234" s="99">
        <v>313504.56</v>
      </c>
    </row>
    <row r="235" spans="1:16" x14ac:dyDescent="0.2">
      <c r="A235" s="97" t="s">
        <v>1475</v>
      </c>
      <c r="B235" s="98" t="s">
        <v>1476</v>
      </c>
      <c r="C235" s="97" t="s">
        <v>1477</v>
      </c>
      <c r="D235" s="98" t="s">
        <v>1478</v>
      </c>
      <c r="E235" s="97" t="s">
        <v>1479</v>
      </c>
      <c r="F235" s="98" t="s">
        <v>1480</v>
      </c>
      <c r="G235" s="97" t="s">
        <v>1481</v>
      </c>
      <c r="H235" s="98" t="s">
        <v>1482</v>
      </c>
      <c r="I235" s="97" t="s">
        <v>1548</v>
      </c>
      <c r="J235" s="98" t="s">
        <v>1549</v>
      </c>
      <c r="K235" s="97" t="s">
        <v>1558</v>
      </c>
      <c r="L235" s="98" t="s">
        <v>1559</v>
      </c>
      <c r="M235" s="97" t="s">
        <v>1485</v>
      </c>
      <c r="N235" s="98" t="s">
        <v>1486</v>
      </c>
      <c r="O235" s="97">
        <v>2021</v>
      </c>
      <c r="P235" s="99">
        <v>284162.39</v>
      </c>
    </row>
    <row r="236" spans="1:16" x14ac:dyDescent="0.2">
      <c r="A236" s="97" t="s">
        <v>1475</v>
      </c>
      <c r="B236" s="98" t="s">
        <v>1476</v>
      </c>
      <c r="C236" s="97" t="s">
        <v>1477</v>
      </c>
      <c r="D236" s="98" t="s">
        <v>1478</v>
      </c>
      <c r="E236" s="97" t="s">
        <v>1479</v>
      </c>
      <c r="F236" s="98" t="s">
        <v>1480</v>
      </c>
      <c r="G236" s="97" t="s">
        <v>1481</v>
      </c>
      <c r="H236" s="98" t="s">
        <v>1482</v>
      </c>
      <c r="I236" s="97" t="s">
        <v>1548</v>
      </c>
      <c r="J236" s="98" t="s">
        <v>1549</v>
      </c>
      <c r="K236" s="97" t="s">
        <v>1558</v>
      </c>
      <c r="L236" s="98" t="s">
        <v>1559</v>
      </c>
      <c r="M236" s="97" t="s">
        <v>1485</v>
      </c>
      <c r="N236" s="98" t="s">
        <v>1486</v>
      </c>
      <c r="O236" s="97">
        <v>2019</v>
      </c>
      <c r="P236" s="99">
        <v>227708.08</v>
      </c>
    </row>
    <row r="237" spans="1:16" x14ac:dyDescent="0.2">
      <c r="A237" s="97" t="s">
        <v>1475</v>
      </c>
      <c r="B237" s="98" t="s">
        <v>1476</v>
      </c>
      <c r="C237" s="97" t="s">
        <v>1477</v>
      </c>
      <c r="D237" s="98" t="s">
        <v>1478</v>
      </c>
      <c r="E237" s="97" t="s">
        <v>1479</v>
      </c>
      <c r="F237" s="98" t="s">
        <v>1480</v>
      </c>
      <c r="G237" s="97" t="s">
        <v>1481</v>
      </c>
      <c r="H237" s="98" t="s">
        <v>1482</v>
      </c>
      <c r="I237" s="97" t="s">
        <v>1548</v>
      </c>
      <c r="J237" s="98" t="s">
        <v>1549</v>
      </c>
      <c r="K237" s="97" t="s">
        <v>1558</v>
      </c>
      <c r="L237" s="98" t="s">
        <v>1559</v>
      </c>
      <c r="M237" s="97" t="s">
        <v>1485</v>
      </c>
      <c r="N237" s="98" t="s">
        <v>1486</v>
      </c>
      <c r="O237" s="97">
        <v>2020</v>
      </c>
      <c r="P237" s="99">
        <v>247143.61</v>
      </c>
    </row>
    <row r="238" spans="1:16" x14ac:dyDescent="0.2">
      <c r="A238" s="97" t="s">
        <v>1475</v>
      </c>
      <c r="B238" s="98" t="s">
        <v>1476</v>
      </c>
      <c r="C238" s="97" t="s">
        <v>1477</v>
      </c>
      <c r="D238" s="98" t="s">
        <v>1478</v>
      </c>
      <c r="E238" s="97" t="s">
        <v>1479</v>
      </c>
      <c r="F238" s="98" t="s">
        <v>1480</v>
      </c>
      <c r="G238" s="97" t="s">
        <v>1481</v>
      </c>
      <c r="H238" s="98" t="s">
        <v>1482</v>
      </c>
      <c r="I238" s="97" t="s">
        <v>1548</v>
      </c>
      <c r="J238" s="98" t="s">
        <v>1549</v>
      </c>
      <c r="K238" s="97" t="s">
        <v>1558</v>
      </c>
      <c r="L238" s="98" t="s">
        <v>1559</v>
      </c>
      <c r="M238" s="97" t="s">
        <v>1485</v>
      </c>
      <c r="N238" s="98" t="s">
        <v>1486</v>
      </c>
      <c r="O238" s="97">
        <v>2024</v>
      </c>
      <c r="P238" s="99">
        <v>174099.61</v>
      </c>
    </row>
    <row r="239" spans="1:16" x14ac:dyDescent="0.2">
      <c r="A239" s="97" t="s">
        <v>1475</v>
      </c>
      <c r="B239" s="98" t="s">
        <v>1476</v>
      </c>
      <c r="C239" s="97" t="s">
        <v>1477</v>
      </c>
      <c r="D239" s="98" t="s">
        <v>1478</v>
      </c>
      <c r="E239" s="97" t="s">
        <v>1479</v>
      </c>
      <c r="F239" s="98" t="s">
        <v>1480</v>
      </c>
      <c r="G239" s="97" t="s">
        <v>1481</v>
      </c>
      <c r="H239" s="98" t="s">
        <v>1482</v>
      </c>
      <c r="I239" s="97" t="s">
        <v>1548</v>
      </c>
      <c r="J239" s="98" t="s">
        <v>1549</v>
      </c>
      <c r="K239" s="97" t="s">
        <v>1558</v>
      </c>
      <c r="L239" s="98" t="s">
        <v>1559</v>
      </c>
      <c r="M239" s="97" t="s">
        <v>1485</v>
      </c>
      <c r="N239" s="98" t="s">
        <v>1486</v>
      </c>
      <c r="O239" s="97">
        <v>2022</v>
      </c>
      <c r="P239" s="99">
        <v>246522.87</v>
      </c>
    </row>
    <row r="240" spans="1:16" x14ac:dyDescent="0.2">
      <c r="A240" s="97" t="s">
        <v>1475</v>
      </c>
      <c r="B240" s="98" t="s">
        <v>1476</v>
      </c>
      <c r="C240" s="97" t="s">
        <v>1477</v>
      </c>
      <c r="D240" s="98" t="s">
        <v>1478</v>
      </c>
      <c r="E240" s="97" t="s">
        <v>1479</v>
      </c>
      <c r="F240" s="98" t="s">
        <v>1480</v>
      </c>
      <c r="G240" s="97" t="s">
        <v>1481</v>
      </c>
      <c r="H240" s="98" t="s">
        <v>1482</v>
      </c>
      <c r="I240" s="97" t="s">
        <v>1548</v>
      </c>
      <c r="J240" s="98" t="s">
        <v>1549</v>
      </c>
      <c r="K240" s="97" t="s">
        <v>1558</v>
      </c>
      <c r="L240" s="98" t="s">
        <v>1559</v>
      </c>
      <c r="M240" s="97" t="s">
        <v>1485</v>
      </c>
      <c r="N240" s="98" t="s">
        <v>1486</v>
      </c>
      <c r="O240" s="97">
        <v>2023</v>
      </c>
      <c r="P240" s="99">
        <v>204871.86</v>
      </c>
    </row>
    <row r="241" spans="1:16" x14ac:dyDescent="0.2">
      <c r="A241" s="97" t="s">
        <v>1475</v>
      </c>
      <c r="B241" s="98" t="s">
        <v>1476</v>
      </c>
      <c r="C241" s="97" t="s">
        <v>1477</v>
      </c>
      <c r="D241" s="98" t="s">
        <v>1478</v>
      </c>
      <c r="E241" s="97" t="s">
        <v>1479</v>
      </c>
      <c r="F241" s="98" t="s">
        <v>1480</v>
      </c>
      <c r="G241" s="97" t="s">
        <v>1481</v>
      </c>
      <c r="H241" s="98" t="s">
        <v>1482</v>
      </c>
      <c r="I241" s="97" t="s">
        <v>1548</v>
      </c>
      <c r="J241" s="98" t="s">
        <v>1549</v>
      </c>
      <c r="K241" s="97" t="s">
        <v>1560</v>
      </c>
      <c r="L241" s="98" t="s">
        <v>1561</v>
      </c>
      <c r="M241" s="97" t="s">
        <v>1485</v>
      </c>
      <c r="N241" s="98" t="s">
        <v>1486</v>
      </c>
      <c r="O241" s="97">
        <v>2019</v>
      </c>
      <c r="P241" s="99">
        <v>228362.52</v>
      </c>
    </row>
    <row r="242" spans="1:16" x14ac:dyDescent="0.2">
      <c r="A242" s="97" t="s">
        <v>1475</v>
      </c>
      <c r="B242" s="98" t="s">
        <v>1476</v>
      </c>
      <c r="C242" s="97" t="s">
        <v>1477</v>
      </c>
      <c r="D242" s="98" t="s">
        <v>1478</v>
      </c>
      <c r="E242" s="97" t="s">
        <v>1479</v>
      </c>
      <c r="F242" s="98" t="s">
        <v>1480</v>
      </c>
      <c r="G242" s="97" t="s">
        <v>1481</v>
      </c>
      <c r="H242" s="98" t="s">
        <v>1482</v>
      </c>
      <c r="I242" s="97" t="s">
        <v>1548</v>
      </c>
      <c r="J242" s="98" t="s">
        <v>1549</v>
      </c>
      <c r="K242" s="97" t="s">
        <v>1560</v>
      </c>
      <c r="L242" s="98" t="s">
        <v>1561</v>
      </c>
      <c r="M242" s="97" t="s">
        <v>1485</v>
      </c>
      <c r="N242" s="98" t="s">
        <v>1486</v>
      </c>
      <c r="O242" s="97">
        <v>2024</v>
      </c>
      <c r="P242" s="99">
        <v>191209.76</v>
      </c>
    </row>
    <row r="243" spans="1:16" x14ac:dyDescent="0.2">
      <c r="A243" s="97" t="s">
        <v>1475</v>
      </c>
      <c r="B243" s="98" t="s">
        <v>1476</v>
      </c>
      <c r="C243" s="97" t="s">
        <v>1477</v>
      </c>
      <c r="D243" s="98" t="s">
        <v>1478</v>
      </c>
      <c r="E243" s="97" t="s">
        <v>1479</v>
      </c>
      <c r="F243" s="98" t="s">
        <v>1480</v>
      </c>
      <c r="G243" s="97" t="s">
        <v>1481</v>
      </c>
      <c r="H243" s="98" t="s">
        <v>1482</v>
      </c>
      <c r="I243" s="97" t="s">
        <v>1548</v>
      </c>
      <c r="J243" s="98" t="s">
        <v>1549</v>
      </c>
      <c r="K243" s="97" t="s">
        <v>1560</v>
      </c>
      <c r="L243" s="98" t="s">
        <v>1561</v>
      </c>
      <c r="M243" s="97" t="s">
        <v>1485</v>
      </c>
      <c r="N243" s="98" t="s">
        <v>1486</v>
      </c>
      <c r="O243" s="97">
        <v>2020</v>
      </c>
      <c r="P243" s="99">
        <v>191155.28</v>
      </c>
    </row>
    <row r="244" spans="1:16" x14ac:dyDescent="0.2">
      <c r="A244" s="97" t="s">
        <v>1475</v>
      </c>
      <c r="B244" s="98" t="s">
        <v>1476</v>
      </c>
      <c r="C244" s="97" t="s">
        <v>1477</v>
      </c>
      <c r="D244" s="98" t="s">
        <v>1478</v>
      </c>
      <c r="E244" s="97" t="s">
        <v>1479</v>
      </c>
      <c r="F244" s="98" t="s">
        <v>1480</v>
      </c>
      <c r="G244" s="97" t="s">
        <v>1481</v>
      </c>
      <c r="H244" s="98" t="s">
        <v>1482</v>
      </c>
      <c r="I244" s="97" t="s">
        <v>1548</v>
      </c>
      <c r="J244" s="98" t="s">
        <v>1549</v>
      </c>
      <c r="K244" s="97" t="s">
        <v>1560</v>
      </c>
      <c r="L244" s="98" t="s">
        <v>1561</v>
      </c>
      <c r="M244" s="97" t="s">
        <v>1485</v>
      </c>
      <c r="N244" s="98" t="s">
        <v>1486</v>
      </c>
      <c r="O244" s="97">
        <v>2021</v>
      </c>
      <c r="P244" s="99">
        <v>235233.71</v>
      </c>
    </row>
    <row r="245" spans="1:16" x14ac:dyDescent="0.2">
      <c r="A245" s="97" t="s">
        <v>1475</v>
      </c>
      <c r="B245" s="98" t="s">
        <v>1476</v>
      </c>
      <c r="C245" s="97" t="s">
        <v>1477</v>
      </c>
      <c r="D245" s="98" t="s">
        <v>1478</v>
      </c>
      <c r="E245" s="97" t="s">
        <v>1479</v>
      </c>
      <c r="F245" s="98" t="s">
        <v>1480</v>
      </c>
      <c r="G245" s="97" t="s">
        <v>1481</v>
      </c>
      <c r="H245" s="98" t="s">
        <v>1482</v>
      </c>
      <c r="I245" s="97" t="s">
        <v>1548</v>
      </c>
      <c r="J245" s="98" t="s">
        <v>1549</v>
      </c>
      <c r="K245" s="97" t="s">
        <v>1560</v>
      </c>
      <c r="L245" s="98" t="s">
        <v>1561</v>
      </c>
      <c r="M245" s="97" t="s">
        <v>1485</v>
      </c>
      <c r="N245" s="98" t="s">
        <v>1486</v>
      </c>
      <c r="O245" s="97">
        <v>2022</v>
      </c>
      <c r="P245" s="99">
        <v>253320.26</v>
      </c>
    </row>
    <row r="246" spans="1:16" x14ac:dyDescent="0.2">
      <c r="A246" s="97" t="s">
        <v>1475</v>
      </c>
      <c r="B246" s="98" t="s">
        <v>1476</v>
      </c>
      <c r="C246" s="97" t="s">
        <v>1477</v>
      </c>
      <c r="D246" s="98" t="s">
        <v>1478</v>
      </c>
      <c r="E246" s="97" t="s">
        <v>1479</v>
      </c>
      <c r="F246" s="98" t="s">
        <v>1480</v>
      </c>
      <c r="G246" s="97" t="s">
        <v>1481</v>
      </c>
      <c r="H246" s="98" t="s">
        <v>1482</v>
      </c>
      <c r="I246" s="97" t="s">
        <v>1548</v>
      </c>
      <c r="J246" s="98" t="s">
        <v>1549</v>
      </c>
      <c r="K246" s="97" t="s">
        <v>1560</v>
      </c>
      <c r="L246" s="98" t="s">
        <v>1561</v>
      </c>
      <c r="M246" s="97" t="s">
        <v>1485</v>
      </c>
      <c r="N246" s="98" t="s">
        <v>1486</v>
      </c>
      <c r="O246" s="97">
        <v>2023</v>
      </c>
      <c r="P246" s="99">
        <v>255147.95</v>
      </c>
    </row>
    <row r="247" spans="1:16" x14ac:dyDescent="0.2">
      <c r="A247" s="97" t="s">
        <v>1475</v>
      </c>
      <c r="B247" s="98" t="s">
        <v>1476</v>
      </c>
      <c r="C247" s="97" t="s">
        <v>1477</v>
      </c>
      <c r="D247" s="98" t="s">
        <v>1478</v>
      </c>
      <c r="E247" s="97" t="s">
        <v>1479</v>
      </c>
      <c r="F247" s="98" t="s">
        <v>1480</v>
      </c>
      <c r="G247" s="97" t="s">
        <v>1481</v>
      </c>
      <c r="H247" s="98" t="s">
        <v>1482</v>
      </c>
      <c r="I247" s="97" t="s">
        <v>1548</v>
      </c>
      <c r="J247" s="98" t="s">
        <v>1549</v>
      </c>
      <c r="K247" s="97" t="s">
        <v>1562</v>
      </c>
      <c r="L247" s="98" t="s">
        <v>1563</v>
      </c>
      <c r="M247" s="97" t="s">
        <v>1485</v>
      </c>
      <c r="N247" s="98" t="s">
        <v>1486</v>
      </c>
      <c r="O247" s="97">
        <v>2020</v>
      </c>
      <c r="P247" s="99">
        <v>99335.49</v>
      </c>
    </row>
    <row r="248" spans="1:16" x14ac:dyDescent="0.2">
      <c r="A248" s="97" t="s">
        <v>1475</v>
      </c>
      <c r="B248" s="98" t="s">
        <v>1476</v>
      </c>
      <c r="C248" s="97" t="s">
        <v>1477</v>
      </c>
      <c r="D248" s="98" t="s">
        <v>1478</v>
      </c>
      <c r="E248" s="97" t="s">
        <v>1479</v>
      </c>
      <c r="F248" s="98" t="s">
        <v>1480</v>
      </c>
      <c r="G248" s="97" t="s">
        <v>1481</v>
      </c>
      <c r="H248" s="98" t="s">
        <v>1482</v>
      </c>
      <c r="I248" s="97" t="s">
        <v>1548</v>
      </c>
      <c r="J248" s="98" t="s">
        <v>1549</v>
      </c>
      <c r="K248" s="97" t="s">
        <v>1562</v>
      </c>
      <c r="L248" s="98" t="s">
        <v>1563</v>
      </c>
      <c r="M248" s="97" t="s">
        <v>1485</v>
      </c>
      <c r="N248" s="98" t="s">
        <v>1486</v>
      </c>
      <c r="O248" s="97">
        <v>2019</v>
      </c>
      <c r="P248" s="99">
        <v>113398.98</v>
      </c>
    </row>
    <row r="249" spans="1:16" x14ac:dyDescent="0.2">
      <c r="A249" s="97" t="s">
        <v>1475</v>
      </c>
      <c r="B249" s="98" t="s">
        <v>1476</v>
      </c>
      <c r="C249" s="97" t="s">
        <v>1477</v>
      </c>
      <c r="D249" s="98" t="s">
        <v>1478</v>
      </c>
      <c r="E249" s="97" t="s">
        <v>1479</v>
      </c>
      <c r="F249" s="98" t="s">
        <v>1480</v>
      </c>
      <c r="G249" s="97" t="s">
        <v>1481</v>
      </c>
      <c r="H249" s="98" t="s">
        <v>1482</v>
      </c>
      <c r="I249" s="97" t="s">
        <v>1548</v>
      </c>
      <c r="J249" s="98" t="s">
        <v>1549</v>
      </c>
      <c r="K249" s="97" t="s">
        <v>1562</v>
      </c>
      <c r="L249" s="98" t="s">
        <v>1563</v>
      </c>
      <c r="M249" s="97" t="s">
        <v>1485</v>
      </c>
      <c r="N249" s="98" t="s">
        <v>1486</v>
      </c>
      <c r="O249" s="97">
        <v>2021</v>
      </c>
      <c r="P249" s="99">
        <v>88849.72</v>
      </c>
    </row>
    <row r="250" spans="1:16" x14ac:dyDescent="0.2">
      <c r="A250" s="97" t="s">
        <v>1475</v>
      </c>
      <c r="B250" s="98" t="s">
        <v>1476</v>
      </c>
      <c r="C250" s="97" t="s">
        <v>1477</v>
      </c>
      <c r="D250" s="98" t="s">
        <v>1478</v>
      </c>
      <c r="E250" s="97" t="s">
        <v>1479</v>
      </c>
      <c r="F250" s="98" t="s">
        <v>1480</v>
      </c>
      <c r="G250" s="97" t="s">
        <v>1481</v>
      </c>
      <c r="H250" s="98" t="s">
        <v>1482</v>
      </c>
      <c r="I250" s="97" t="s">
        <v>1548</v>
      </c>
      <c r="J250" s="98" t="s">
        <v>1549</v>
      </c>
      <c r="K250" s="97" t="s">
        <v>1562</v>
      </c>
      <c r="L250" s="98" t="s">
        <v>1563</v>
      </c>
      <c r="M250" s="97" t="s">
        <v>1485</v>
      </c>
      <c r="N250" s="98" t="s">
        <v>1486</v>
      </c>
      <c r="O250" s="97">
        <v>2022</v>
      </c>
      <c r="P250" s="99">
        <v>79477.509999999995</v>
      </c>
    </row>
    <row r="251" spans="1:16" x14ac:dyDescent="0.2">
      <c r="A251" s="97" t="s">
        <v>1475</v>
      </c>
      <c r="B251" s="98" t="s">
        <v>1476</v>
      </c>
      <c r="C251" s="97" t="s">
        <v>1477</v>
      </c>
      <c r="D251" s="98" t="s">
        <v>1478</v>
      </c>
      <c r="E251" s="97" t="s">
        <v>1479</v>
      </c>
      <c r="F251" s="98" t="s">
        <v>1480</v>
      </c>
      <c r="G251" s="97" t="s">
        <v>1481</v>
      </c>
      <c r="H251" s="98" t="s">
        <v>1482</v>
      </c>
      <c r="I251" s="97" t="s">
        <v>1548</v>
      </c>
      <c r="J251" s="98" t="s">
        <v>1549</v>
      </c>
      <c r="K251" s="97" t="s">
        <v>1562</v>
      </c>
      <c r="L251" s="98" t="s">
        <v>1563</v>
      </c>
      <c r="M251" s="97" t="s">
        <v>1485</v>
      </c>
      <c r="N251" s="98" t="s">
        <v>1486</v>
      </c>
      <c r="O251" s="97">
        <v>2023</v>
      </c>
      <c r="P251" s="99">
        <v>164550.96</v>
      </c>
    </row>
    <row r="252" spans="1:16" x14ac:dyDescent="0.2">
      <c r="A252" s="97" t="s">
        <v>1475</v>
      </c>
      <c r="B252" s="98" t="s">
        <v>1476</v>
      </c>
      <c r="C252" s="97" t="s">
        <v>1477</v>
      </c>
      <c r="D252" s="98" t="s">
        <v>1478</v>
      </c>
      <c r="E252" s="97" t="s">
        <v>1479</v>
      </c>
      <c r="F252" s="98" t="s">
        <v>1480</v>
      </c>
      <c r="G252" s="97" t="s">
        <v>1481</v>
      </c>
      <c r="H252" s="98" t="s">
        <v>1482</v>
      </c>
      <c r="I252" s="97" t="s">
        <v>1548</v>
      </c>
      <c r="J252" s="98" t="s">
        <v>1549</v>
      </c>
      <c r="K252" s="97" t="s">
        <v>1562</v>
      </c>
      <c r="L252" s="98" t="s">
        <v>1563</v>
      </c>
      <c r="M252" s="97" t="s">
        <v>1485</v>
      </c>
      <c r="N252" s="98" t="s">
        <v>1486</v>
      </c>
      <c r="O252" s="97">
        <v>2024</v>
      </c>
      <c r="P252" s="99">
        <v>135074.71</v>
      </c>
    </row>
    <row r="253" spans="1:16" x14ac:dyDescent="0.2">
      <c r="A253" s="97" t="s">
        <v>1475</v>
      </c>
      <c r="B253" s="98" t="s">
        <v>1476</v>
      </c>
      <c r="C253" s="97" t="s">
        <v>1477</v>
      </c>
      <c r="D253" s="98" t="s">
        <v>1478</v>
      </c>
      <c r="E253" s="97" t="s">
        <v>1479</v>
      </c>
      <c r="F253" s="98" t="s">
        <v>1480</v>
      </c>
      <c r="G253" s="97" t="s">
        <v>1481</v>
      </c>
      <c r="H253" s="98" t="s">
        <v>1482</v>
      </c>
      <c r="I253" s="97" t="s">
        <v>1548</v>
      </c>
      <c r="J253" s="98" t="s">
        <v>1549</v>
      </c>
      <c r="K253" s="97" t="s">
        <v>1564</v>
      </c>
      <c r="L253" s="98" t="s">
        <v>1565</v>
      </c>
      <c r="M253" s="97" t="s">
        <v>1485</v>
      </c>
      <c r="N253" s="98" t="s">
        <v>1486</v>
      </c>
      <c r="O253" s="97">
        <v>2022</v>
      </c>
      <c r="P253" s="99">
        <v>80414.289999999994</v>
      </c>
    </row>
    <row r="254" spans="1:16" x14ac:dyDescent="0.2">
      <c r="A254" s="97" t="s">
        <v>1475</v>
      </c>
      <c r="B254" s="98" t="s">
        <v>1476</v>
      </c>
      <c r="C254" s="97" t="s">
        <v>1477</v>
      </c>
      <c r="D254" s="98" t="s">
        <v>1478</v>
      </c>
      <c r="E254" s="97" t="s">
        <v>1479</v>
      </c>
      <c r="F254" s="98" t="s">
        <v>1480</v>
      </c>
      <c r="G254" s="97" t="s">
        <v>1481</v>
      </c>
      <c r="H254" s="98" t="s">
        <v>1482</v>
      </c>
      <c r="I254" s="97" t="s">
        <v>1548</v>
      </c>
      <c r="J254" s="98" t="s">
        <v>1549</v>
      </c>
      <c r="K254" s="97" t="s">
        <v>1564</v>
      </c>
      <c r="L254" s="98" t="s">
        <v>1565</v>
      </c>
      <c r="M254" s="97" t="s">
        <v>1485</v>
      </c>
      <c r="N254" s="98" t="s">
        <v>1486</v>
      </c>
      <c r="O254" s="97">
        <v>2019</v>
      </c>
      <c r="P254" s="99">
        <v>96985.5</v>
      </c>
    </row>
    <row r="255" spans="1:16" x14ac:dyDescent="0.2">
      <c r="A255" s="97" t="s">
        <v>1475</v>
      </c>
      <c r="B255" s="98" t="s">
        <v>1476</v>
      </c>
      <c r="C255" s="97" t="s">
        <v>1477</v>
      </c>
      <c r="D255" s="98" t="s">
        <v>1478</v>
      </c>
      <c r="E255" s="97" t="s">
        <v>1479</v>
      </c>
      <c r="F255" s="98" t="s">
        <v>1480</v>
      </c>
      <c r="G255" s="97" t="s">
        <v>1481</v>
      </c>
      <c r="H255" s="98" t="s">
        <v>1482</v>
      </c>
      <c r="I255" s="97" t="s">
        <v>1548</v>
      </c>
      <c r="J255" s="98" t="s">
        <v>1549</v>
      </c>
      <c r="K255" s="97" t="s">
        <v>1564</v>
      </c>
      <c r="L255" s="98" t="s">
        <v>1565</v>
      </c>
      <c r="M255" s="97" t="s">
        <v>1485</v>
      </c>
      <c r="N255" s="98" t="s">
        <v>1486</v>
      </c>
      <c r="O255" s="97">
        <v>2021</v>
      </c>
      <c r="P255" s="99">
        <v>67264.41</v>
      </c>
    </row>
    <row r="256" spans="1:16" x14ac:dyDescent="0.2">
      <c r="A256" s="97" t="s">
        <v>1475</v>
      </c>
      <c r="B256" s="98" t="s">
        <v>1476</v>
      </c>
      <c r="C256" s="97" t="s">
        <v>1477</v>
      </c>
      <c r="D256" s="98" t="s">
        <v>1478</v>
      </c>
      <c r="E256" s="97" t="s">
        <v>1479</v>
      </c>
      <c r="F256" s="98" t="s">
        <v>1480</v>
      </c>
      <c r="G256" s="97" t="s">
        <v>1481</v>
      </c>
      <c r="H256" s="98" t="s">
        <v>1482</v>
      </c>
      <c r="I256" s="97" t="s">
        <v>1548</v>
      </c>
      <c r="J256" s="98" t="s">
        <v>1549</v>
      </c>
      <c r="K256" s="97" t="s">
        <v>1564</v>
      </c>
      <c r="L256" s="98" t="s">
        <v>1565</v>
      </c>
      <c r="M256" s="97" t="s">
        <v>1485</v>
      </c>
      <c r="N256" s="98" t="s">
        <v>1486</v>
      </c>
      <c r="O256" s="97">
        <v>2020</v>
      </c>
      <c r="P256" s="99">
        <v>107259.49</v>
      </c>
    </row>
    <row r="257" spans="1:16" x14ac:dyDescent="0.2">
      <c r="A257" s="97" t="s">
        <v>1475</v>
      </c>
      <c r="B257" s="98" t="s">
        <v>1476</v>
      </c>
      <c r="C257" s="97" t="s">
        <v>1477</v>
      </c>
      <c r="D257" s="98" t="s">
        <v>1478</v>
      </c>
      <c r="E257" s="97" t="s">
        <v>1479</v>
      </c>
      <c r="F257" s="98" t="s">
        <v>1480</v>
      </c>
      <c r="G257" s="97" t="s">
        <v>1481</v>
      </c>
      <c r="H257" s="98" t="s">
        <v>1482</v>
      </c>
      <c r="I257" s="97" t="s">
        <v>1548</v>
      </c>
      <c r="J257" s="98" t="s">
        <v>1549</v>
      </c>
      <c r="K257" s="97" t="s">
        <v>1564</v>
      </c>
      <c r="L257" s="98" t="s">
        <v>1565</v>
      </c>
      <c r="M257" s="97" t="s">
        <v>1485</v>
      </c>
      <c r="N257" s="98" t="s">
        <v>1486</v>
      </c>
      <c r="O257" s="97">
        <v>2024</v>
      </c>
      <c r="P257" s="99">
        <v>85871.83</v>
      </c>
    </row>
    <row r="258" spans="1:16" x14ac:dyDescent="0.2">
      <c r="A258" s="97" t="s">
        <v>1475</v>
      </c>
      <c r="B258" s="98" t="s">
        <v>1476</v>
      </c>
      <c r="C258" s="97" t="s">
        <v>1477</v>
      </c>
      <c r="D258" s="98" t="s">
        <v>1478</v>
      </c>
      <c r="E258" s="97" t="s">
        <v>1479</v>
      </c>
      <c r="F258" s="98" t="s">
        <v>1480</v>
      </c>
      <c r="G258" s="97" t="s">
        <v>1481</v>
      </c>
      <c r="H258" s="98" t="s">
        <v>1482</v>
      </c>
      <c r="I258" s="97" t="s">
        <v>1548</v>
      </c>
      <c r="J258" s="98" t="s">
        <v>1549</v>
      </c>
      <c r="K258" s="97" t="s">
        <v>1564</v>
      </c>
      <c r="L258" s="98" t="s">
        <v>1565</v>
      </c>
      <c r="M258" s="97" t="s">
        <v>1485</v>
      </c>
      <c r="N258" s="98" t="s">
        <v>1486</v>
      </c>
      <c r="O258" s="97">
        <v>2023</v>
      </c>
      <c r="P258" s="99">
        <v>143278.07999999999</v>
      </c>
    </row>
    <row r="259" spans="1:16" x14ac:dyDescent="0.2">
      <c r="A259" s="97" t="s">
        <v>1475</v>
      </c>
      <c r="B259" s="98" t="s">
        <v>1476</v>
      </c>
      <c r="C259" s="97" t="s">
        <v>1477</v>
      </c>
      <c r="D259" s="98" t="s">
        <v>1478</v>
      </c>
      <c r="E259" s="97" t="s">
        <v>1479</v>
      </c>
      <c r="F259" s="98" t="s">
        <v>1480</v>
      </c>
      <c r="G259" s="97" t="s">
        <v>1481</v>
      </c>
      <c r="H259" s="98" t="s">
        <v>1482</v>
      </c>
      <c r="I259" s="97" t="s">
        <v>1548</v>
      </c>
      <c r="J259" s="98" t="s">
        <v>1549</v>
      </c>
      <c r="K259" s="97" t="s">
        <v>1566</v>
      </c>
      <c r="L259" s="98" t="s">
        <v>1567</v>
      </c>
      <c r="M259" s="97" t="s">
        <v>1485</v>
      </c>
      <c r="N259" s="98" t="s">
        <v>1486</v>
      </c>
      <c r="O259" s="97">
        <v>2019</v>
      </c>
      <c r="P259" s="99">
        <v>174638.72</v>
      </c>
    </row>
    <row r="260" spans="1:16" x14ac:dyDescent="0.2">
      <c r="A260" s="97" t="s">
        <v>1475</v>
      </c>
      <c r="B260" s="98" t="s">
        <v>1476</v>
      </c>
      <c r="C260" s="97" t="s">
        <v>1477</v>
      </c>
      <c r="D260" s="98" t="s">
        <v>1478</v>
      </c>
      <c r="E260" s="97" t="s">
        <v>1479</v>
      </c>
      <c r="F260" s="98" t="s">
        <v>1480</v>
      </c>
      <c r="G260" s="97" t="s">
        <v>1481</v>
      </c>
      <c r="H260" s="98" t="s">
        <v>1482</v>
      </c>
      <c r="I260" s="97" t="s">
        <v>1548</v>
      </c>
      <c r="J260" s="98" t="s">
        <v>1549</v>
      </c>
      <c r="K260" s="97" t="s">
        <v>1566</v>
      </c>
      <c r="L260" s="98" t="s">
        <v>1567</v>
      </c>
      <c r="M260" s="97" t="s">
        <v>1485</v>
      </c>
      <c r="N260" s="98" t="s">
        <v>1486</v>
      </c>
      <c r="O260" s="97">
        <v>2024</v>
      </c>
      <c r="P260" s="99">
        <v>139420.78</v>
      </c>
    </row>
    <row r="261" spans="1:16" x14ac:dyDescent="0.2">
      <c r="A261" s="97" t="s">
        <v>1475</v>
      </c>
      <c r="B261" s="98" t="s">
        <v>1476</v>
      </c>
      <c r="C261" s="97" t="s">
        <v>1477</v>
      </c>
      <c r="D261" s="98" t="s">
        <v>1478</v>
      </c>
      <c r="E261" s="97" t="s">
        <v>1479</v>
      </c>
      <c r="F261" s="98" t="s">
        <v>1480</v>
      </c>
      <c r="G261" s="97" t="s">
        <v>1481</v>
      </c>
      <c r="H261" s="98" t="s">
        <v>1482</v>
      </c>
      <c r="I261" s="97" t="s">
        <v>1548</v>
      </c>
      <c r="J261" s="98" t="s">
        <v>1549</v>
      </c>
      <c r="K261" s="97" t="s">
        <v>1566</v>
      </c>
      <c r="L261" s="98" t="s">
        <v>1567</v>
      </c>
      <c r="M261" s="97" t="s">
        <v>1485</v>
      </c>
      <c r="N261" s="98" t="s">
        <v>1486</v>
      </c>
      <c r="O261" s="97">
        <v>2021</v>
      </c>
      <c r="P261" s="99">
        <v>234798.95</v>
      </c>
    </row>
    <row r="262" spans="1:16" x14ac:dyDescent="0.2">
      <c r="A262" s="97" t="s">
        <v>1475</v>
      </c>
      <c r="B262" s="98" t="s">
        <v>1476</v>
      </c>
      <c r="C262" s="97" t="s">
        <v>1477</v>
      </c>
      <c r="D262" s="98" t="s">
        <v>1478</v>
      </c>
      <c r="E262" s="97" t="s">
        <v>1479</v>
      </c>
      <c r="F262" s="98" t="s">
        <v>1480</v>
      </c>
      <c r="G262" s="97" t="s">
        <v>1481</v>
      </c>
      <c r="H262" s="98" t="s">
        <v>1482</v>
      </c>
      <c r="I262" s="97" t="s">
        <v>1548</v>
      </c>
      <c r="J262" s="98" t="s">
        <v>1549</v>
      </c>
      <c r="K262" s="97" t="s">
        <v>1566</v>
      </c>
      <c r="L262" s="98" t="s">
        <v>1567</v>
      </c>
      <c r="M262" s="97" t="s">
        <v>1485</v>
      </c>
      <c r="N262" s="98" t="s">
        <v>1486</v>
      </c>
      <c r="O262" s="97">
        <v>2020</v>
      </c>
      <c r="P262" s="99">
        <v>191333.58</v>
      </c>
    </row>
    <row r="263" spans="1:16" x14ac:dyDescent="0.2">
      <c r="A263" s="97" t="s">
        <v>1475</v>
      </c>
      <c r="B263" s="98" t="s">
        <v>1476</v>
      </c>
      <c r="C263" s="97" t="s">
        <v>1477</v>
      </c>
      <c r="D263" s="98" t="s">
        <v>1478</v>
      </c>
      <c r="E263" s="97" t="s">
        <v>1479</v>
      </c>
      <c r="F263" s="98" t="s">
        <v>1480</v>
      </c>
      <c r="G263" s="97" t="s">
        <v>1481</v>
      </c>
      <c r="H263" s="98" t="s">
        <v>1482</v>
      </c>
      <c r="I263" s="97" t="s">
        <v>1548</v>
      </c>
      <c r="J263" s="98" t="s">
        <v>1549</v>
      </c>
      <c r="K263" s="97" t="s">
        <v>1566</v>
      </c>
      <c r="L263" s="98" t="s">
        <v>1567</v>
      </c>
      <c r="M263" s="97" t="s">
        <v>1485</v>
      </c>
      <c r="N263" s="98" t="s">
        <v>1486</v>
      </c>
      <c r="O263" s="97">
        <v>2022</v>
      </c>
      <c r="P263" s="99">
        <v>212164.85</v>
      </c>
    </row>
    <row r="264" spans="1:16" x14ac:dyDescent="0.2">
      <c r="A264" s="97" t="s">
        <v>1475</v>
      </c>
      <c r="B264" s="98" t="s">
        <v>1476</v>
      </c>
      <c r="C264" s="97" t="s">
        <v>1477</v>
      </c>
      <c r="D264" s="98" t="s">
        <v>1478</v>
      </c>
      <c r="E264" s="97" t="s">
        <v>1479</v>
      </c>
      <c r="F264" s="98" t="s">
        <v>1480</v>
      </c>
      <c r="G264" s="97" t="s">
        <v>1481</v>
      </c>
      <c r="H264" s="98" t="s">
        <v>1482</v>
      </c>
      <c r="I264" s="97" t="s">
        <v>1548</v>
      </c>
      <c r="J264" s="98" t="s">
        <v>1549</v>
      </c>
      <c r="K264" s="97" t="s">
        <v>1566</v>
      </c>
      <c r="L264" s="98" t="s">
        <v>1567</v>
      </c>
      <c r="M264" s="97" t="s">
        <v>1485</v>
      </c>
      <c r="N264" s="98" t="s">
        <v>1486</v>
      </c>
      <c r="O264" s="97">
        <v>2023</v>
      </c>
      <c r="P264" s="99">
        <v>250593.54</v>
      </c>
    </row>
    <row r="265" spans="1:16" x14ac:dyDescent="0.2">
      <c r="A265" s="97" t="s">
        <v>1475</v>
      </c>
      <c r="B265" s="98" t="s">
        <v>1476</v>
      </c>
      <c r="C265" s="97" t="s">
        <v>1477</v>
      </c>
      <c r="D265" s="98" t="s">
        <v>1478</v>
      </c>
      <c r="E265" s="97" t="s">
        <v>1479</v>
      </c>
      <c r="F265" s="98" t="s">
        <v>1480</v>
      </c>
      <c r="G265" s="97" t="s">
        <v>1481</v>
      </c>
      <c r="H265" s="98" t="s">
        <v>1482</v>
      </c>
      <c r="I265" s="97" t="s">
        <v>1548</v>
      </c>
      <c r="J265" s="98" t="s">
        <v>1549</v>
      </c>
      <c r="K265" s="97" t="s">
        <v>1568</v>
      </c>
      <c r="L265" s="98" t="s">
        <v>1569</v>
      </c>
      <c r="M265" s="97" t="s">
        <v>1485</v>
      </c>
      <c r="N265" s="98" t="s">
        <v>1486</v>
      </c>
      <c r="O265" s="97">
        <v>2021</v>
      </c>
      <c r="P265" s="99">
        <v>571822.73</v>
      </c>
    </row>
    <row r="266" spans="1:16" x14ac:dyDescent="0.2">
      <c r="A266" s="97" t="s">
        <v>1475</v>
      </c>
      <c r="B266" s="98" t="s">
        <v>1476</v>
      </c>
      <c r="C266" s="97" t="s">
        <v>1477</v>
      </c>
      <c r="D266" s="98" t="s">
        <v>1478</v>
      </c>
      <c r="E266" s="97" t="s">
        <v>1479</v>
      </c>
      <c r="F266" s="98" t="s">
        <v>1480</v>
      </c>
      <c r="G266" s="97" t="s">
        <v>1481</v>
      </c>
      <c r="H266" s="98" t="s">
        <v>1482</v>
      </c>
      <c r="I266" s="97" t="s">
        <v>1548</v>
      </c>
      <c r="J266" s="98" t="s">
        <v>1549</v>
      </c>
      <c r="K266" s="97" t="s">
        <v>1568</v>
      </c>
      <c r="L266" s="98" t="s">
        <v>1569</v>
      </c>
      <c r="M266" s="97" t="s">
        <v>1485</v>
      </c>
      <c r="N266" s="98" t="s">
        <v>1486</v>
      </c>
      <c r="O266" s="97">
        <v>2019</v>
      </c>
      <c r="P266" s="99">
        <v>471742.91</v>
      </c>
    </row>
    <row r="267" spans="1:16" x14ac:dyDescent="0.2">
      <c r="A267" s="97" t="s">
        <v>1475</v>
      </c>
      <c r="B267" s="98" t="s">
        <v>1476</v>
      </c>
      <c r="C267" s="97" t="s">
        <v>1477</v>
      </c>
      <c r="D267" s="98" t="s">
        <v>1478</v>
      </c>
      <c r="E267" s="97" t="s">
        <v>1479</v>
      </c>
      <c r="F267" s="98" t="s">
        <v>1480</v>
      </c>
      <c r="G267" s="97" t="s">
        <v>1481</v>
      </c>
      <c r="H267" s="98" t="s">
        <v>1482</v>
      </c>
      <c r="I267" s="97" t="s">
        <v>1548</v>
      </c>
      <c r="J267" s="98" t="s">
        <v>1549</v>
      </c>
      <c r="K267" s="97" t="s">
        <v>1568</v>
      </c>
      <c r="L267" s="98" t="s">
        <v>1569</v>
      </c>
      <c r="M267" s="97" t="s">
        <v>1485</v>
      </c>
      <c r="N267" s="98" t="s">
        <v>1486</v>
      </c>
      <c r="O267" s="97">
        <v>2023</v>
      </c>
      <c r="P267" s="99">
        <v>628554.74</v>
      </c>
    </row>
    <row r="268" spans="1:16" x14ac:dyDescent="0.2">
      <c r="A268" s="97" t="s">
        <v>1475</v>
      </c>
      <c r="B268" s="98" t="s">
        <v>1476</v>
      </c>
      <c r="C268" s="97" t="s">
        <v>1477</v>
      </c>
      <c r="D268" s="98" t="s">
        <v>1478</v>
      </c>
      <c r="E268" s="97" t="s">
        <v>1479</v>
      </c>
      <c r="F268" s="98" t="s">
        <v>1480</v>
      </c>
      <c r="G268" s="97" t="s">
        <v>1481</v>
      </c>
      <c r="H268" s="98" t="s">
        <v>1482</v>
      </c>
      <c r="I268" s="97" t="s">
        <v>1548</v>
      </c>
      <c r="J268" s="98" t="s">
        <v>1549</v>
      </c>
      <c r="K268" s="97" t="s">
        <v>1568</v>
      </c>
      <c r="L268" s="98" t="s">
        <v>1569</v>
      </c>
      <c r="M268" s="97" t="s">
        <v>1485</v>
      </c>
      <c r="N268" s="98" t="s">
        <v>1486</v>
      </c>
      <c r="O268" s="97">
        <v>2020</v>
      </c>
      <c r="P268" s="99">
        <v>482075.03</v>
      </c>
    </row>
    <row r="269" spans="1:16" x14ac:dyDescent="0.2">
      <c r="A269" s="97" t="s">
        <v>1475</v>
      </c>
      <c r="B269" s="98" t="s">
        <v>1476</v>
      </c>
      <c r="C269" s="97" t="s">
        <v>1477</v>
      </c>
      <c r="D269" s="98" t="s">
        <v>1478</v>
      </c>
      <c r="E269" s="97" t="s">
        <v>1479</v>
      </c>
      <c r="F269" s="98" t="s">
        <v>1480</v>
      </c>
      <c r="G269" s="97" t="s">
        <v>1481</v>
      </c>
      <c r="H269" s="98" t="s">
        <v>1482</v>
      </c>
      <c r="I269" s="97" t="s">
        <v>1548</v>
      </c>
      <c r="J269" s="98" t="s">
        <v>1549</v>
      </c>
      <c r="K269" s="97" t="s">
        <v>1568</v>
      </c>
      <c r="L269" s="98" t="s">
        <v>1569</v>
      </c>
      <c r="M269" s="97" t="s">
        <v>1485</v>
      </c>
      <c r="N269" s="98" t="s">
        <v>1486</v>
      </c>
      <c r="O269" s="97">
        <v>2022</v>
      </c>
      <c r="P269" s="99">
        <v>663087.47</v>
      </c>
    </row>
    <row r="270" spans="1:16" x14ac:dyDescent="0.2">
      <c r="A270" s="97" t="s">
        <v>1475</v>
      </c>
      <c r="B270" s="98" t="s">
        <v>1476</v>
      </c>
      <c r="C270" s="97" t="s">
        <v>1477</v>
      </c>
      <c r="D270" s="98" t="s">
        <v>1478</v>
      </c>
      <c r="E270" s="97" t="s">
        <v>1479</v>
      </c>
      <c r="F270" s="98" t="s">
        <v>1480</v>
      </c>
      <c r="G270" s="97" t="s">
        <v>1481</v>
      </c>
      <c r="H270" s="98" t="s">
        <v>1482</v>
      </c>
      <c r="I270" s="97" t="s">
        <v>1548</v>
      </c>
      <c r="J270" s="98" t="s">
        <v>1549</v>
      </c>
      <c r="K270" s="97" t="s">
        <v>1568</v>
      </c>
      <c r="L270" s="98" t="s">
        <v>1569</v>
      </c>
      <c r="M270" s="97" t="s">
        <v>1485</v>
      </c>
      <c r="N270" s="98" t="s">
        <v>1486</v>
      </c>
      <c r="O270" s="97">
        <v>2024</v>
      </c>
      <c r="P270" s="99">
        <v>361654.33</v>
      </c>
    </row>
    <row r="271" spans="1:16" x14ac:dyDescent="0.2">
      <c r="A271" s="97" t="s">
        <v>1475</v>
      </c>
      <c r="B271" s="98" t="s">
        <v>1476</v>
      </c>
      <c r="C271" s="97" t="s">
        <v>1477</v>
      </c>
      <c r="D271" s="98" t="s">
        <v>1478</v>
      </c>
      <c r="E271" s="97" t="s">
        <v>1479</v>
      </c>
      <c r="F271" s="98" t="s">
        <v>1480</v>
      </c>
      <c r="G271" s="97" t="s">
        <v>1481</v>
      </c>
      <c r="H271" s="98" t="s">
        <v>1482</v>
      </c>
      <c r="I271" s="97" t="s">
        <v>1548</v>
      </c>
      <c r="J271" s="98" t="s">
        <v>1549</v>
      </c>
      <c r="K271" s="97" t="s">
        <v>1570</v>
      </c>
      <c r="L271" s="98" t="s">
        <v>1571</v>
      </c>
      <c r="M271" s="97" t="s">
        <v>1485</v>
      </c>
      <c r="N271" s="98" t="s">
        <v>1486</v>
      </c>
      <c r="O271" s="97">
        <v>2020</v>
      </c>
      <c r="P271" s="99">
        <v>62908.1</v>
      </c>
    </row>
    <row r="272" spans="1:16" x14ac:dyDescent="0.2">
      <c r="A272" s="97" t="s">
        <v>1475</v>
      </c>
      <c r="B272" s="98" t="s">
        <v>1476</v>
      </c>
      <c r="C272" s="97" t="s">
        <v>1477</v>
      </c>
      <c r="D272" s="98" t="s">
        <v>1478</v>
      </c>
      <c r="E272" s="97" t="s">
        <v>1479</v>
      </c>
      <c r="F272" s="98" t="s">
        <v>1480</v>
      </c>
      <c r="G272" s="97" t="s">
        <v>1481</v>
      </c>
      <c r="H272" s="98" t="s">
        <v>1482</v>
      </c>
      <c r="I272" s="97" t="s">
        <v>1548</v>
      </c>
      <c r="J272" s="98" t="s">
        <v>1549</v>
      </c>
      <c r="K272" s="97" t="s">
        <v>1570</v>
      </c>
      <c r="L272" s="98" t="s">
        <v>1571</v>
      </c>
      <c r="M272" s="97" t="s">
        <v>1485</v>
      </c>
      <c r="N272" s="98" t="s">
        <v>1486</v>
      </c>
      <c r="O272" s="97">
        <v>2021</v>
      </c>
      <c r="P272" s="99">
        <v>28147.83</v>
      </c>
    </row>
    <row r="273" spans="1:16" x14ac:dyDescent="0.2">
      <c r="A273" s="97" t="s">
        <v>1475</v>
      </c>
      <c r="B273" s="98" t="s">
        <v>1476</v>
      </c>
      <c r="C273" s="97" t="s">
        <v>1477</v>
      </c>
      <c r="D273" s="98" t="s">
        <v>1478</v>
      </c>
      <c r="E273" s="97" t="s">
        <v>1479</v>
      </c>
      <c r="F273" s="98" t="s">
        <v>1480</v>
      </c>
      <c r="G273" s="97" t="s">
        <v>1481</v>
      </c>
      <c r="H273" s="98" t="s">
        <v>1482</v>
      </c>
      <c r="I273" s="97" t="s">
        <v>1548</v>
      </c>
      <c r="J273" s="98" t="s">
        <v>1549</v>
      </c>
      <c r="K273" s="97" t="s">
        <v>1570</v>
      </c>
      <c r="L273" s="98" t="s">
        <v>1571</v>
      </c>
      <c r="M273" s="97" t="s">
        <v>1485</v>
      </c>
      <c r="N273" s="98" t="s">
        <v>1486</v>
      </c>
      <c r="O273" s="97">
        <v>2022</v>
      </c>
      <c r="P273" s="99">
        <v>54272.72</v>
      </c>
    </row>
    <row r="274" spans="1:16" x14ac:dyDescent="0.2">
      <c r="A274" s="97" t="s">
        <v>1475</v>
      </c>
      <c r="B274" s="98" t="s">
        <v>1476</v>
      </c>
      <c r="C274" s="97" t="s">
        <v>1477</v>
      </c>
      <c r="D274" s="98" t="s">
        <v>1478</v>
      </c>
      <c r="E274" s="97" t="s">
        <v>1479</v>
      </c>
      <c r="F274" s="98" t="s">
        <v>1480</v>
      </c>
      <c r="G274" s="97" t="s">
        <v>1481</v>
      </c>
      <c r="H274" s="98" t="s">
        <v>1482</v>
      </c>
      <c r="I274" s="97" t="s">
        <v>1548</v>
      </c>
      <c r="J274" s="98" t="s">
        <v>1549</v>
      </c>
      <c r="K274" s="97" t="s">
        <v>1570</v>
      </c>
      <c r="L274" s="98" t="s">
        <v>1571</v>
      </c>
      <c r="M274" s="97" t="s">
        <v>1485</v>
      </c>
      <c r="N274" s="98" t="s">
        <v>1486</v>
      </c>
      <c r="O274" s="97">
        <v>2019</v>
      </c>
      <c r="P274" s="99">
        <v>84502.2</v>
      </c>
    </row>
    <row r="275" spans="1:16" x14ac:dyDescent="0.2">
      <c r="A275" s="97" t="s">
        <v>1475</v>
      </c>
      <c r="B275" s="98" t="s">
        <v>1476</v>
      </c>
      <c r="C275" s="97" t="s">
        <v>1477</v>
      </c>
      <c r="D275" s="98" t="s">
        <v>1478</v>
      </c>
      <c r="E275" s="97" t="s">
        <v>1479</v>
      </c>
      <c r="F275" s="98" t="s">
        <v>1480</v>
      </c>
      <c r="G275" s="97" t="s">
        <v>1481</v>
      </c>
      <c r="H275" s="98" t="s">
        <v>1482</v>
      </c>
      <c r="I275" s="97" t="s">
        <v>1548</v>
      </c>
      <c r="J275" s="98" t="s">
        <v>1549</v>
      </c>
      <c r="K275" s="97" t="s">
        <v>1570</v>
      </c>
      <c r="L275" s="98" t="s">
        <v>1571</v>
      </c>
      <c r="M275" s="97" t="s">
        <v>1485</v>
      </c>
      <c r="N275" s="98" t="s">
        <v>1486</v>
      </c>
      <c r="O275" s="97">
        <v>2024</v>
      </c>
      <c r="P275" s="99">
        <v>111064.81</v>
      </c>
    </row>
    <row r="276" spans="1:16" x14ac:dyDescent="0.2">
      <c r="A276" s="97" t="s">
        <v>1475</v>
      </c>
      <c r="B276" s="98" t="s">
        <v>1476</v>
      </c>
      <c r="C276" s="97" t="s">
        <v>1477</v>
      </c>
      <c r="D276" s="98" t="s">
        <v>1478</v>
      </c>
      <c r="E276" s="97" t="s">
        <v>1479</v>
      </c>
      <c r="F276" s="98" t="s">
        <v>1480</v>
      </c>
      <c r="G276" s="97" t="s">
        <v>1481</v>
      </c>
      <c r="H276" s="98" t="s">
        <v>1482</v>
      </c>
      <c r="I276" s="97" t="s">
        <v>1548</v>
      </c>
      <c r="J276" s="98" t="s">
        <v>1549</v>
      </c>
      <c r="K276" s="97" t="s">
        <v>1570</v>
      </c>
      <c r="L276" s="98" t="s">
        <v>1571</v>
      </c>
      <c r="M276" s="97" t="s">
        <v>1485</v>
      </c>
      <c r="N276" s="98" t="s">
        <v>1486</v>
      </c>
      <c r="O276" s="97">
        <v>2023</v>
      </c>
      <c r="P276" s="99">
        <v>178499.78</v>
      </c>
    </row>
    <row r="277" spans="1:16" x14ac:dyDescent="0.2">
      <c r="A277" s="97" t="s">
        <v>1475</v>
      </c>
      <c r="B277" s="98" t="s">
        <v>1476</v>
      </c>
      <c r="C277" s="97" t="s">
        <v>1477</v>
      </c>
      <c r="D277" s="98" t="s">
        <v>1478</v>
      </c>
      <c r="E277" s="97" t="s">
        <v>1479</v>
      </c>
      <c r="F277" s="98" t="s">
        <v>1480</v>
      </c>
      <c r="G277" s="97" t="s">
        <v>1481</v>
      </c>
      <c r="H277" s="98" t="s">
        <v>1482</v>
      </c>
      <c r="I277" s="97" t="s">
        <v>1548</v>
      </c>
      <c r="J277" s="98" t="s">
        <v>1549</v>
      </c>
      <c r="K277" s="97" t="s">
        <v>1572</v>
      </c>
      <c r="L277" s="98" t="s">
        <v>1573</v>
      </c>
      <c r="M277" s="97" t="s">
        <v>1485</v>
      </c>
      <c r="N277" s="98" t="s">
        <v>1486</v>
      </c>
      <c r="O277" s="97">
        <v>2021</v>
      </c>
      <c r="P277" s="99">
        <v>140812.87</v>
      </c>
    </row>
    <row r="278" spans="1:16" x14ac:dyDescent="0.2">
      <c r="A278" s="97" t="s">
        <v>1475</v>
      </c>
      <c r="B278" s="98" t="s">
        <v>1476</v>
      </c>
      <c r="C278" s="97" t="s">
        <v>1477</v>
      </c>
      <c r="D278" s="98" t="s">
        <v>1478</v>
      </c>
      <c r="E278" s="97" t="s">
        <v>1479</v>
      </c>
      <c r="F278" s="98" t="s">
        <v>1480</v>
      </c>
      <c r="G278" s="97" t="s">
        <v>1481</v>
      </c>
      <c r="H278" s="98" t="s">
        <v>1482</v>
      </c>
      <c r="I278" s="97" t="s">
        <v>1548</v>
      </c>
      <c r="J278" s="98" t="s">
        <v>1549</v>
      </c>
      <c r="K278" s="97" t="s">
        <v>1572</v>
      </c>
      <c r="L278" s="98" t="s">
        <v>1573</v>
      </c>
      <c r="M278" s="97" t="s">
        <v>1485</v>
      </c>
      <c r="N278" s="98" t="s">
        <v>1486</v>
      </c>
      <c r="O278" s="97">
        <v>2022</v>
      </c>
      <c r="P278" s="99">
        <v>108550.12</v>
      </c>
    </row>
    <row r="279" spans="1:16" x14ac:dyDescent="0.2">
      <c r="A279" s="97" t="s">
        <v>1475</v>
      </c>
      <c r="B279" s="98" t="s">
        <v>1476</v>
      </c>
      <c r="C279" s="97" t="s">
        <v>1477</v>
      </c>
      <c r="D279" s="98" t="s">
        <v>1478</v>
      </c>
      <c r="E279" s="97" t="s">
        <v>1479</v>
      </c>
      <c r="F279" s="98" t="s">
        <v>1480</v>
      </c>
      <c r="G279" s="97" t="s">
        <v>1481</v>
      </c>
      <c r="H279" s="98" t="s">
        <v>1482</v>
      </c>
      <c r="I279" s="97" t="s">
        <v>1548</v>
      </c>
      <c r="J279" s="98" t="s">
        <v>1549</v>
      </c>
      <c r="K279" s="97" t="s">
        <v>1572</v>
      </c>
      <c r="L279" s="98" t="s">
        <v>1573</v>
      </c>
      <c r="M279" s="97" t="s">
        <v>1485</v>
      </c>
      <c r="N279" s="98" t="s">
        <v>1486</v>
      </c>
      <c r="O279" s="97">
        <v>2019</v>
      </c>
      <c r="P279" s="99">
        <v>47370.41</v>
      </c>
    </row>
    <row r="280" spans="1:16" x14ac:dyDescent="0.2">
      <c r="A280" s="97" t="s">
        <v>1475</v>
      </c>
      <c r="B280" s="98" t="s">
        <v>1476</v>
      </c>
      <c r="C280" s="97" t="s">
        <v>1477</v>
      </c>
      <c r="D280" s="98" t="s">
        <v>1478</v>
      </c>
      <c r="E280" s="97" t="s">
        <v>1479</v>
      </c>
      <c r="F280" s="98" t="s">
        <v>1480</v>
      </c>
      <c r="G280" s="97" t="s">
        <v>1481</v>
      </c>
      <c r="H280" s="98" t="s">
        <v>1482</v>
      </c>
      <c r="I280" s="97" t="s">
        <v>1548</v>
      </c>
      <c r="J280" s="98" t="s">
        <v>1549</v>
      </c>
      <c r="K280" s="97" t="s">
        <v>1572</v>
      </c>
      <c r="L280" s="98" t="s">
        <v>1573</v>
      </c>
      <c r="M280" s="97" t="s">
        <v>1485</v>
      </c>
      <c r="N280" s="98" t="s">
        <v>1486</v>
      </c>
      <c r="O280" s="97">
        <v>2023</v>
      </c>
      <c r="P280" s="99">
        <v>130475.43</v>
      </c>
    </row>
    <row r="281" spans="1:16" x14ac:dyDescent="0.2">
      <c r="A281" s="97" t="s">
        <v>1475</v>
      </c>
      <c r="B281" s="98" t="s">
        <v>1476</v>
      </c>
      <c r="C281" s="97" t="s">
        <v>1477</v>
      </c>
      <c r="D281" s="98" t="s">
        <v>1478</v>
      </c>
      <c r="E281" s="97" t="s">
        <v>1479</v>
      </c>
      <c r="F281" s="98" t="s">
        <v>1480</v>
      </c>
      <c r="G281" s="97" t="s">
        <v>1481</v>
      </c>
      <c r="H281" s="98" t="s">
        <v>1482</v>
      </c>
      <c r="I281" s="97" t="s">
        <v>1548</v>
      </c>
      <c r="J281" s="98" t="s">
        <v>1549</v>
      </c>
      <c r="K281" s="97" t="s">
        <v>1572</v>
      </c>
      <c r="L281" s="98" t="s">
        <v>1573</v>
      </c>
      <c r="M281" s="97" t="s">
        <v>1485</v>
      </c>
      <c r="N281" s="98" t="s">
        <v>1486</v>
      </c>
      <c r="O281" s="97">
        <v>2024</v>
      </c>
      <c r="P281" s="99">
        <v>131245.21</v>
      </c>
    </row>
    <row r="282" spans="1:16" x14ac:dyDescent="0.2">
      <c r="A282" s="97" t="s">
        <v>1475</v>
      </c>
      <c r="B282" s="98" t="s">
        <v>1476</v>
      </c>
      <c r="C282" s="97" t="s">
        <v>1477</v>
      </c>
      <c r="D282" s="98" t="s">
        <v>1478</v>
      </c>
      <c r="E282" s="97" t="s">
        <v>1479</v>
      </c>
      <c r="F282" s="98" t="s">
        <v>1480</v>
      </c>
      <c r="G282" s="97" t="s">
        <v>1481</v>
      </c>
      <c r="H282" s="98" t="s">
        <v>1482</v>
      </c>
      <c r="I282" s="97" t="s">
        <v>1548</v>
      </c>
      <c r="J282" s="98" t="s">
        <v>1549</v>
      </c>
      <c r="K282" s="97" t="s">
        <v>1572</v>
      </c>
      <c r="L282" s="98" t="s">
        <v>1573</v>
      </c>
      <c r="M282" s="97" t="s">
        <v>1485</v>
      </c>
      <c r="N282" s="98" t="s">
        <v>1486</v>
      </c>
      <c r="O282" s="97">
        <v>2020</v>
      </c>
      <c r="P282" s="99">
        <v>63869.53</v>
      </c>
    </row>
    <row r="283" spans="1:16" x14ac:dyDescent="0.2">
      <c r="A283" s="97" t="s">
        <v>1475</v>
      </c>
      <c r="B283" s="98" t="s">
        <v>1476</v>
      </c>
      <c r="C283" s="97" t="s">
        <v>1477</v>
      </c>
      <c r="D283" s="98" t="s">
        <v>1478</v>
      </c>
      <c r="E283" s="97" t="s">
        <v>1479</v>
      </c>
      <c r="F283" s="98" t="s">
        <v>1480</v>
      </c>
      <c r="G283" s="97" t="s">
        <v>1481</v>
      </c>
      <c r="H283" s="98" t="s">
        <v>1482</v>
      </c>
      <c r="I283" s="97" t="s">
        <v>1548</v>
      </c>
      <c r="J283" s="98" t="s">
        <v>1549</v>
      </c>
      <c r="K283" s="97" t="s">
        <v>1574</v>
      </c>
      <c r="L283" s="98" t="s">
        <v>1575</v>
      </c>
      <c r="M283" s="97" t="s">
        <v>1485</v>
      </c>
      <c r="N283" s="98" t="s">
        <v>1486</v>
      </c>
      <c r="O283" s="97">
        <v>2021</v>
      </c>
      <c r="P283" s="99">
        <v>82737.899999999994</v>
      </c>
    </row>
    <row r="284" spans="1:16" x14ac:dyDescent="0.2">
      <c r="A284" s="97" t="s">
        <v>1475</v>
      </c>
      <c r="B284" s="98" t="s">
        <v>1476</v>
      </c>
      <c r="C284" s="97" t="s">
        <v>1477</v>
      </c>
      <c r="D284" s="98" t="s">
        <v>1478</v>
      </c>
      <c r="E284" s="97" t="s">
        <v>1479</v>
      </c>
      <c r="F284" s="98" t="s">
        <v>1480</v>
      </c>
      <c r="G284" s="97" t="s">
        <v>1481</v>
      </c>
      <c r="H284" s="98" t="s">
        <v>1482</v>
      </c>
      <c r="I284" s="97" t="s">
        <v>1548</v>
      </c>
      <c r="J284" s="98" t="s">
        <v>1549</v>
      </c>
      <c r="K284" s="97" t="s">
        <v>1574</v>
      </c>
      <c r="L284" s="98" t="s">
        <v>1575</v>
      </c>
      <c r="M284" s="97" t="s">
        <v>1485</v>
      </c>
      <c r="N284" s="98" t="s">
        <v>1486</v>
      </c>
      <c r="O284" s="97">
        <v>2019</v>
      </c>
      <c r="P284" s="99">
        <v>161.74</v>
      </c>
    </row>
    <row r="285" spans="1:16" x14ac:dyDescent="0.2">
      <c r="A285" s="97" t="s">
        <v>1475</v>
      </c>
      <c r="B285" s="98" t="s">
        <v>1476</v>
      </c>
      <c r="C285" s="97" t="s">
        <v>1477</v>
      </c>
      <c r="D285" s="98" t="s">
        <v>1478</v>
      </c>
      <c r="E285" s="97" t="s">
        <v>1479</v>
      </c>
      <c r="F285" s="98" t="s">
        <v>1480</v>
      </c>
      <c r="G285" s="97" t="s">
        <v>1481</v>
      </c>
      <c r="H285" s="98" t="s">
        <v>1482</v>
      </c>
      <c r="I285" s="97" t="s">
        <v>1548</v>
      </c>
      <c r="J285" s="98" t="s">
        <v>1549</v>
      </c>
      <c r="K285" s="97" t="s">
        <v>1574</v>
      </c>
      <c r="L285" s="98" t="s">
        <v>1575</v>
      </c>
      <c r="M285" s="97" t="s">
        <v>1485</v>
      </c>
      <c r="N285" s="98" t="s">
        <v>1486</v>
      </c>
      <c r="O285" s="97">
        <v>2024</v>
      </c>
      <c r="P285" s="99">
        <v>112189.24</v>
      </c>
    </row>
    <row r="286" spans="1:16" x14ac:dyDescent="0.2">
      <c r="A286" s="97" t="s">
        <v>1475</v>
      </c>
      <c r="B286" s="98" t="s">
        <v>1476</v>
      </c>
      <c r="C286" s="97" t="s">
        <v>1477</v>
      </c>
      <c r="D286" s="98" t="s">
        <v>1478</v>
      </c>
      <c r="E286" s="97" t="s">
        <v>1479</v>
      </c>
      <c r="F286" s="98" t="s">
        <v>1480</v>
      </c>
      <c r="G286" s="97" t="s">
        <v>1481</v>
      </c>
      <c r="H286" s="98" t="s">
        <v>1482</v>
      </c>
      <c r="I286" s="97" t="s">
        <v>1548</v>
      </c>
      <c r="J286" s="98" t="s">
        <v>1549</v>
      </c>
      <c r="K286" s="97" t="s">
        <v>1574</v>
      </c>
      <c r="L286" s="98" t="s">
        <v>1575</v>
      </c>
      <c r="M286" s="97" t="s">
        <v>1485</v>
      </c>
      <c r="N286" s="98" t="s">
        <v>1486</v>
      </c>
      <c r="O286" s="97">
        <v>2023</v>
      </c>
      <c r="P286" s="99">
        <v>105004.38</v>
      </c>
    </row>
    <row r="287" spans="1:16" x14ac:dyDescent="0.2">
      <c r="A287" s="97" t="s">
        <v>1475</v>
      </c>
      <c r="B287" s="98" t="s">
        <v>1476</v>
      </c>
      <c r="C287" s="97" t="s">
        <v>1477</v>
      </c>
      <c r="D287" s="98" t="s">
        <v>1478</v>
      </c>
      <c r="E287" s="97" t="s">
        <v>1479</v>
      </c>
      <c r="F287" s="98" t="s">
        <v>1480</v>
      </c>
      <c r="G287" s="97" t="s">
        <v>1481</v>
      </c>
      <c r="H287" s="98" t="s">
        <v>1482</v>
      </c>
      <c r="I287" s="97" t="s">
        <v>1548</v>
      </c>
      <c r="J287" s="98" t="s">
        <v>1549</v>
      </c>
      <c r="K287" s="97" t="s">
        <v>1574</v>
      </c>
      <c r="L287" s="98" t="s">
        <v>1575</v>
      </c>
      <c r="M287" s="97" t="s">
        <v>1485</v>
      </c>
      <c r="N287" s="98" t="s">
        <v>1486</v>
      </c>
      <c r="O287" s="97">
        <v>2022</v>
      </c>
      <c r="P287" s="99">
        <v>93332.75</v>
      </c>
    </row>
    <row r="288" spans="1:16" x14ac:dyDescent="0.2">
      <c r="A288" s="97" t="s">
        <v>1475</v>
      </c>
      <c r="B288" s="98" t="s">
        <v>1476</v>
      </c>
      <c r="C288" s="97" t="s">
        <v>1477</v>
      </c>
      <c r="D288" s="98" t="s">
        <v>1478</v>
      </c>
      <c r="E288" s="97" t="s">
        <v>1479</v>
      </c>
      <c r="F288" s="98" t="s">
        <v>1480</v>
      </c>
      <c r="G288" s="97" t="s">
        <v>1481</v>
      </c>
      <c r="H288" s="98" t="s">
        <v>1482</v>
      </c>
      <c r="I288" s="97" t="s">
        <v>1548</v>
      </c>
      <c r="J288" s="98" t="s">
        <v>1549</v>
      </c>
      <c r="K288" s="97" t="s">
        <v>1574</v>
      </c>
      <c r="L288" s="98" t="s">
        <v>1575</v>
      </c>
      <c r="M288" s="97" t="s">
        <v>1485</v>
      </c>
      <c r="N288" s="98" t="s">
        <v>1486</v>
      </c>
      <c r="O288" s="97">
        <v>2020</v>
      </c>
      <c r="P288" s="99">
        <v>436342.76</v>
      </c>
    </row>
    <row r="289" spans="1:16" x14ac:dyDescent="0.2">
      <c r="A289" s="97" t="s">
        <v>1475</v>
      </c>
      <c r="B289" s="98" t="s">
        <v>1476</v>
      </c>
      <c r="C289" s="97" t="s">
        <v>1477</v>
      </c>
      <c r="D289" s="98" t="s">
        <v>1478</v>
      </c>
      <c r="E289" s="97" t="s">
        <v>1479</v>
      </c>
      <c r="F289" s="98" t="s">
        <v>1480</v>
      </c>
      <c r="G289" s="97" t="s">
        <v>1481</v>
      </c>
      <c r="H289" s="98" t="s">
        <v>1482</v>
      </c>
      <c r="I289" s="97" t="s">
        <v>1548</v>
      </c>
      <c r="J289" s="98" t="s">
        <v>1549</v>
      </c>
      <c r="K289" s="97" t="s">
        <v>1576</v>
      </c>
      <c r="L289" s="98" t="s">
        <v>1577</v>
      </c>
      <c r="M289" s="97" t="s">
        <v>1485</v>
      </c>
      <c r="N289" s="98" t="s">
        <v>1486</v>
      </c>
      <c r="O289" s="97">
        <v>2019</v>
      </c>
      <c r="P289" s="99">
        <v>123792.22</v>
      </c>
    </row>
    <row r="290" spans="1:16" x14ac:dyDescent="0.2">
      <c r="A290" s="97" t="s">
        <v>1475</v>
      </c>
      <c r="B290" s="98" t="s">
        <v>1476</v>
      </c>
      <c r="C290" s="97" t="s">
        <v>1477</v>
      </c>
      <c r="D290" s="98" t="s">
        <v>1478</v>
      </c>
      <c r="E290" s="97" t="s">
        <v>1479</v>
      </c>
      <c r="F290" s="98" t="s">
        <v>1480</v>
      </c>
      <c r="G290" s="97" t="s">
        <v>1481</v>
      </c>
      <c r="H290" s="98" t="s">
        <v>1482</v>
      </c>
      <c r="I290" s="97" t="s">
        <v>1548</v>
      </c>
      <c r="J290" s="98" t="s">
        <v>1549</v>
      </c>
      <c r="K290" s="97" t="s">
        <v>1576</v>
      </c>
      <c r="L290" s="98" t="s">
        <v>1577</v>
      </c>
      <c r="M290" s="97" t="s">
        <v>1485</v>
      </c>
      <c r="N290" s="98" t="s">
        <v>1486</v>
      </c>
      <c r="O290" s="97">
        <v>2021</v>
      </c>
      <c r="P290" s="99">
        <v>133131.45000000001</v>
      </c>
    </row>
    <row r="291" spans="1:16" x14ac:dyDescent="0.2">
      <c r="A291" s="97" t="s">
        <v>1475</v>
      </c>
      <c r="B291" s="98" t="s">
        <v>1476</v>
      </c>
      <c r="C291" s="97" t="s">
        <v>1477</v>
      </c>
      <c r="D291" s="98" t="s">
        <v>1478</v>
      </c>
      <c r="E291" s="97" t="s">
        <v>1479</v>
      </c>
      <c r="F291" s="98" t="s">
        <v>1480</v>
      </c>
      <c r="G291" s="97" t="s">
        <v>1481</v>
      </c>
      <c r="H291" s="98" t="s">
        <v>1482</v>
      </c>
      <c r="I291" s="97" t="s">
        <v>1548</v>
      </c>
      <c r="J291" s="98" t="s">
        <v>1549</v>
      </c>
      <c r="K291" s="97" t="s">
        <v>1576</v>
      </c>
      <c r="L291" s="98" t="s">
        <v>1577</v>
      </c>
      <c r="M291" s="97" t="s">
        <v>1485</v>
      </c>
      <c r="N291" s="98" t="s">
        <v>1486</v>
      </c>
      <c r="O291" s="97">
        <v>2020</v>
      </c>
      <c r="P291" s="99">
        <v>108294.88</v>
      </c>
    </row>
    <row r="292" spans="1:16" x14ac:dyDescent="0.2">
      <c r="A292" s="97" t="s">
        <v>1475</v>
      </c>
      <c r="B292" s="98" t="s">
        <v>1476</v>
      </c>
      <c r="C292" s="97" t="s">
        <v>1477</v>
      </c>
      <c r="D292" s="98" t="s">
        <v>1478</v>
      </c>
      <c r="E292" s="97" t="s">
        <v>1479</v>
      </c>
      <c r="F292" s="98" t="s">
        <v>1480</v>
      </c>
      <c r="G292" s="97" t="s">
        <v>1481</v>
      </c>
      <c r="H292" s="98" t="s">
        <v>1482</v>
      </c>
      <c r="I292" s="97" t="s">
        <v>1548</v>
      </c>
      <c r="J292" s="98" t="s">
        <v>1549</v>
      </c>
      <c r="K292" s="97" t="s">
        <v>1576</v>
      </c>
      <c r="L292" s="98" t="s">
        <v>1577</v>
      </c>
      <c r="M292" s="97" t="s">
        <v>1485</v>
      </c>
      <c r="N292" s="98" t="s">
        <v>1486</v>
      </c>
      <c r="O292" s="97">
        <v>2024</v>
      </c>
      <c r="P292" s="99">
        <v>93655.12</v>
      </c>
    </row>
    <row r="293" spans="1:16" x14ac:dyDescent="0.2">
      <c r="A293" s="97" t="s">
        <v>1475</v>
      </c>
      <c r="B293" s="98" t="s">
        <v>1476</v>
      </c>
      <c r="C293" s="97" t="s">
        <v>1477</v>
      </c>
      <c r="D293" s="98" t="s">
        <v>1478</v>
      </c>
      <c r="E293" s="97" t="s">
        <v>1479</v>
      </c>
      <c r="F293" s="98" t="s">
        <v>1480</v>
      </c>
      <c r="G293" s="97" t="s">
        <v>1481</v>
      </c>
      <c r="H293" s="98" t="s">
        <v>1482</v>
      </c>
      <c r="I293" s="97" t="s">
        <v>1548</v>
      </c>
      <c r="J293" s="98" t="s">
        <v>1549</v>
      </c>
      <c r="K293" s="97" t="s">
        <v>1576</v>
      </c>
      <c r="L293" s="98" t="s">
        <v>1577</v>
      </c>
      <c r="M293" s="97" t="s">
        <v>1485</v>
      </c>
      <c r="N293" s="98" t="s">
        <v>1486</v>
      </c>
      <c r="O293" s="97">
        <v>2022</v>
      </c>
      <c r="P293" s="99">
        <v>132585.28</v>
      </c>
    </row>
    <row r="294" spans="1:16" x14ac:dyDescent="0.2">
      <c r="A294" s="97" t="s">
        <v>1475</v>
      </c>
      <c r="B294" s="98" t="s">
        <v>1476</v>
      </c>
      <c r="C294" s="97" t="s">
        <v>1477</v>
      </c>
      <c r="D294" s="98" t="s">
        <v>1478</v>
      </c>
      <c r="E294" s="97" t="s">
        <v>1479</v>
      </c>
      <c r="F294" s="98" t="s">
        <v>1480</v>
      </c>
      <c r="G294" s="97" t="s">
        <v>1481</v>
      </c>
      <c r="H294" s="98" t="s">
        <v>1482</v>
      </c>
      <c r="I294" s="97" t="s">
        <v>1548</v>
      </c>
      <c r="J294" s="98" t="s">
        <v>1549</v>
      </c>
      <c r="K294" s="97" t="s">
        <v>1576</v>
      </c>
      <c r="L294" s="98" t="s">
        <v>1577</v>
      </c>
      <c r="M294" s="97" t="s">
        <v>1485</v>
      </c>
      <c r="N294" s="98" t="s">
        <v>1486</v>
      </c>
      <c r="O294" s="97">
        <v>2023</v>
      </c>
      <c r="P294" s="99">
        <v>97086.48</v>
      </c>
    </row>
    <row r="295" spans="1:16" x14ac:dyDescent="0.2">
      <c r="A295" s="97" t="s">
        <v>1475</v>
      </c>
      <c r="B295" s="98" t="s">
        <v>1476</v>
      </c>
      <c r="C295" s="97" t="s">
        <v>1477</v>
      </c>
      <c r="D295" s="98" t="s">
        <v>1478</v>
      </c>
      <c r="E295" s="97" t="s">
        <v>1479</v>
      </c>
      <c r="F295" s="98" t="s">
        <v>1480</v>
      </c>
      <c r="G295" s="97" t="s">
        <v>1481</v>
      </c>
      <c r="H295" s="98" t="s">
        <v>1482</v>
      </c>
      <c r="I295" s="97" t="s">
        <v>1548</v>
      </c>
      <c r="J295" s="98" t="s">
        <v>1549</v>
      </c>
      <c r="K295" s="97" t="s">
        <v>1578</v>
      </c>
      <c r="L295" s="98" t="s">
        <v>1579</v>
      </c>
      <c r="M295" s="97" t="s">
        <v>1485</v>
      </c>
      <c r="N295" s="98" t="s">
        <v>1486</v>
      </c>
      <c r="O295" s="97">
        <v>2021</v>
      </c>
      <c r="P295" s="99">
        <v>129673.75</v>
      </c>
    </row>
    <row r="296" spans="1:16" x14ac:dyDescent="0.2">
      <c r="A296" s="97" t="s">
        <v>1475</v>
      </c>
      <c r="B296" s="98" t="s">
        <v>1476</v>
      </c>
      <c r="C296" s="97" t="s">
        <v>1477</v>
      </c>
      <c r="D296" s="98" t="s">
        <v>1478</v>
      </c>
      <c r="E296" s="97" t="s">
        <v>1479</v>
      </c>
      <c r="F296" s="98" t="s">
        <v>1480</v>
      </c>
      <c r="G296" s="97" t="s">
        <v>1481</v>
      </c>
      <c r="H296" s="98" t="s">
        <v>1482</v>
      </c>
      <c r="I296" s="97" t="s">
        <v>1548</v>
      </c>
      <c r="J296" s="98" t="s">
        <v>1549</v>
      </c>
      <c r="K296" s="97" t="s">
        <v>1578</v>
      </c>
      <c r="L296" s="98" t="s">
        <v>1579</v>
      </c>
      <c r="M296" s="97" t="s">
        <v>1485</v>
      </c>
      <c r="N296" s="98" t="s">
        <v>1486</v>
      </c>
      <c r="O296" s="97">
        <v>2022</v>
      </c>
      <c r="P296" s="99">
        <v>121639.54</v>
      </c>
    </row>
    <row r="297" spans="1:16" x14ac:dyDescent="0.2">
      <c r="A297" s="97" t="s">
        <v>1475</v>
      </c>
      <c r="B297" s="98" t="s">
        <v>1476</v>
      </c>
      <c r="C297" s="97" t="s">
        <v>1477</v>
      </c>
      <c r="D297" s="98" t="s">
        <v>1478</v>
      </c>
      <c r="E297" s="97" t="s">
        <v>1479</v>
      </c>
      <c r="F297" s="98" t="s">
        <v>1480</v>
      </c>
      <c r="G297" s="97" t="s">
        <v>1481</v>
      </c>
      <c r="H297" s="98" t="s">
        <v>1482</v>
      </c>
      <c r="I297" s="97" t="s">
        <v>1548</v>
      </c>
      <c r="J297" s="98" t="s">
        <v>1549</v>
      </c>
      <c r="K297" s="97" t="s">
        <v>1578</v>
      </c>
      <c r="L297" s="98" t="s">
        <v>1579</v>
      </c>
      <c r="M297" s="97" t="s">
        <v>1485</v>
      </c>
      <c r="N297" s="98" t="s">
        <v>1486</v>
      </c>
      <c r="O297" s="97">
        <v>2019</v>
      </c>
      <c r="P297" s="99">
        <v>105836.35</v>
      </c>
    </row>
    <row r="298" spans="1:16" x14ac:dyDescent="0.2">
      <c r="A298" s="97" t="s">
        <v>1475</v>
      </c>
      <c r="B298" s="98" t="s">
        <v>1476</v>
      </c>
      <c r="C298" s="97" t="s">
        <v>1477</v>
      </c>
      <c r="D298" s="98" t="s">
        <v>1478</v>
      </c>
      <c r="E298" s="97" t="s">
        <v>1479</v>
      </c>
      <c r="F298" s="98" t="s">
        <v>1480</v>
      </c>
      <c r="G298" s="97" t="s">
        <v>1481</v>
      </c>
      <c r="H298" s="98" t="s">
        <v>1482</v>
      </c>
      <c r="I298" s="97" t="s">
        <v>1548</v>
      </c>
      <c r="J298" s="98" t="s">
        <v>1549</v>
      </c>
      <c r="K298" s="97" t="s">
        <v>1578</v>
      </c>
      <c r="L298" s="98" t="s">
        <v>1579</v>
      </c>
      <c r="M298" s="97" t="s">
        <v>1485</v>
      </c>
      <c r="N298" s="98" t="s">
        <v>1486</v>
      </c>
      <c r="O298" s="97">
        <v>2020</v>
      </c>
      <c r="P298" s="99">
        <v>100914.03</v>
      </c>
    </row>
    <row r="299" spans="1:16" x14ac:dyDescent="0.2">
      <c r="A299" s="97" t="s">
        <v>1475</v>
      </c>
      <c r="B299" s="98" t="s">
        <v>1476</v>
      </c>
      <c r="C299" s="97" t="s">
        <v>1477</v>
      </c>
      <c r="D299" s="98" t="s">
        <v>1478</v>
      </c>
      <c r="E299" s="97" t="s">
        <v>1479</v>
      </c>
      <c r="F299" s="98" t="s">
        <v>1480</v>
      </c>
      <c r="G299" s="97" t="s">
        <v>1481</v>
      </c>
      <c r="H299" s="98" t="s">
        <v>1482</v>
      </c>
      <c r="I299" s="97" t="s">
        <v>1548</v>
      </c>
      <c r="J299" s="98" t="s">
        <v>1549</v>
      </c>
      <c r="K299" s="97" t="s">
        <v>1578</v>
      </c>
      <c r="L299" s="98" t="s">
        <v>1579</v>
      </c>
      <c r="M299" s="97" t="s">
        <v>1485</v>
      </c>
      <c r="N299" s="98" t="s">
        <v>1486</v>
      </c>
      <c r="O299" s="97">
        <v>2024</v>
      </c>
      <c r="P299" s="99">
        <v>128807.14</v>
      </c>
    </row>
    <row r="300" spans="1:16" x14ac:dyDescent="0.2">
      <c r="A300" s="97" t="s">
        <v>1475</v>
      </c>
      <c r="B300" s="98" t="s">
        <v>1476</v>
      </c>
      <c r="C300" s="97" t="s">
        <v>1477</v>
      </c>
      <c r="D300" s="98" t="s">
        <v>1478</v>
      </c>
      <c r="E300" s="97" t="s">
        <v>1479</v>
      </c>
      <c r="F300" s="98" t="s">
        <v>1480</v>
      </c>
      <c r="G300" s="97" t="s">
        <v>1481</v>
      </c>
      <c r="H300" s="98" t="s">
        <v>1482</v>
      </c>
      <c r="I300" s="97" t="s">
        <v>1548</v>
      </c>
      <c r="J300" s="98" t="s">
        <v>1549</v>
      </c>
      <c r="K300" s="97" t="s">
        <v>1578</v>
      </c>
      <c r="L300" s="98" t="s">
        <v>1579</v>
      </c>
      <c r="M300" s="97" t="s">
        <v>1485</v>
      </c>
      <c r="N300" s="98" t="s">
        <v>1486</v>
      </c>
      <c r="O300" s="97">
        <v>2023</v>
      </c>
      <c r="P300" s="99">
        <v>158805.47</v>
      </c>
    </row>
    <row r="301" spans="1:16" x14ac:dyDescent="0.2">
      <c r="A301" s="97" t="s">
        <v>1475</v>
      </c>
      <c r="B301" s="98" t="s">
        <v>1476</v>
      </c>
      <c r="C301" s="97" t="s">
        <v>1477</v>
      </c>
      <c r="D301" s="98" t="s">
        <v>1478</v>
      </c>
      <c r="E301" s="97" t="s">
        <v>1479</v>
      </c>
      <c r="F301" s="98" t="s">
        <v>1480</v>
      </c>
      <c r="G301" s="97" t="s">
        <v>1481</v>
      </c>
      <c r="H301" s="98" t="s">
        <v>1482</v>
      </c>
      <c r="I301" s="97" t="s">
        <v>1548</v>
      </c>
      <c r="J301" s="98" t="s">
        <v>1549</v>
      </c>
      <c r="K301" s="97" t="s">
        <v>1580</v>
      </c>
      <c r="L301" s="98" t="s">
        <v>1581</v>
      </c>
      <c r="M301" s="97" t="s">
        <v>1485</v>
      </c>
      <c r="N301" s="98" t="s">
        <v>1486</v>
      </c>
      <c r="O301" s="97">
        <v>2023</v>
      </c>
      <c r="P301" s="99">
        <v>124662.45</v>
      </c>
    </row>
    <row r="302" spans="1:16" x14ac:dyDescent="0.2">
      <c r="A302" s="97" t="s">
        <v>1475</v>
      </c>
      <c r="B302" s="98" t="s">
        <v>1476</v>
      </c>
      <c r="C302" s="97" t="s">
        <v>1477</v>
      </c>
      <c r="D302" s="98" t="s">
        <v>1478</v>
      </c>
      <c r="E302" s="97" t="s">
        <v>1479</v>
      </c>
      <c r="F302" s="98" t="s">
        <v>1480</v>
      </c>
      <c r="G302" s="97" t="s">
        <v>1481</v>
      </c>
      <c r="H302" s="98" t="s">
        <v>1482</v>
      </c>
      <c r="I302" s="97" t="s">
        <v>1548</v>
      </c>
      <c r="J302" s="98" t="s">
        <v>1549</v>
      </c>
      <c r="K302" s="97" t="s">
        <v>1580</v>
      </c>
      <c r="L302" s="98" t="s">
        <v>1581</v>
      </c>
      <c r="M302" s="97" t="s">
        <v>1485</v>
      </c>
      <c r="N302" s="98" t="s">
        <v>1486</v>
      </c>
      <c r="O302" s="97">
        <v>2019</v>
      </c>
      <c r="P302" s="99">
        <v>7178.53</v>
      </c>
    </row>
    <row r="303" spans="1:16" x14ac:dyDescent="0.2">
      <c r="A303" s="97" t="s">
        <v>1475</v>
      </c>
      <c r="B303" s="98" t="s">
        <v>1476</v>
      </c>
      <c r="C303" s="97" t="s">
        <v>1477</v>
      </c>
      <c r="D303" s="98" t="s">
        <v>1478</v>
      </c>
      <c r="E303" s="97" t="s">
        <v>1479</v>
      </c>
      <c r="F303" s="98" t="s">
        <v>1480</v>
      </c>
      <c r="G303" s="97" t="s">
        <v>1481</v>
      </c>
      <c r="H303" s="98" t="s">
        <v>1482</v>
      </c>
      <c r="I303" s="97" t="s">
        <v>1548</v>
      </c>
      <c r="J303" s="98" t="s">
        <v>1549</v>
      </c>
      <c r="K303" s="97" t="s">
        <v>1580</v>
      </c>
      <c r="L303" s="98" t="s">
        <v>1581</v>
      </c>
      <c r="M303" s="97" t="s">
        <v>1485</v>
      </c>
      <c r="N303" s="98" t="s">
        <v>1486</v>
      </c>
      <c r="O303" s="97">
        <v>2020</v>
      </c>
      <c r="P303" s="99">
        <v>489974.17</v>
      </c>
    </row>
    <row r="304" spans="1:16" x14ac:dyDescent="0.2">
      <c r="A304" s="97" t="s">
        <v>1475</v>
      </c>
      <c r="B304" s="98" t="s">
        <v>1476</v>
      </c>
      <c r="C304" s="97" t="s">
        <v>1477</v>
      </c>
      <c r="D304" s="98" t="s">
        <v>1478</v>
      </c>
      <c r="E304" s="97" t="s">
        <v>1479</v>
      </c>
      <c r="F304" s="98" t="s">
        <v>1480</v>
      </c>
      <c r="G304" s="97" t="s">
        <v>1481</v>
      </c>
      <c r="H304" s="98" t="s">
        <v>1482</v>
      </c>
      <c r="I304" s="97" t="s">
        <v>1548</v>
      </c>
      <c r="J304" s="98" t="s">
        <v>1549</v>
      </c>
      <c r="K304" s="97" t="s">
        <v>1580</v>
      </c>
      <c r="L304" s="98" t="s">
        <v>1581</v>
      </c>
      <c r="M304" s="97" t="s">
        <v>1485</v>
      </c>
      <c r="N304" s="98" t="s">
        <v>1486</v>
      </c>
      <c r="O304" s="97">
        <v>2021</v>
      </c>
      <c r="P304" s="99">
        <v>93426.55</v>
      </c>
    </row>
    <row r="305" spans="1:16" x14ac:dyDescent="0.2">
      <c r="A305" s="97" t="s">
        <v>1475</v>
      </c>
      <c r="B305" s="98" t="s">
        <v>1476</v>
      </c>
      <c r="C305" s="97" t="s">
        <v>1477</v>
      </c>
      <c r="D305" s="98" t="s">
        <v>1478</v>
      </c>
      <c r="E305" s="97" t="s">
        <v>1479</v>
      </c>
      <c r="F305" s="98" t="s">
        <v>1480</v>
      </c>
      <c r="G305" s="97" t="s">
        <v>1481</v>
      </c>
      <c r="H305" s="98" t="s">
        <v>1482</v>
      </c>
      <c r="I305" s="97" t="s">
        <v>1548</v>
      </c>
      <c r="J305" s="98" t="s">
        <v>1549</v>
      </c>
      <c r="K305" s="97" t="s">
        <v>1580</v>
      </c>
      <c r="L305" s="98" t="s">
        <v>1581</v>
      </c>
      <c r="M305" s="97" t="s">
        <v>1485</v>
      </c>
      <c r="N305" s="98" t="s">
        <v>1486</v>
      </c>
      <c r="O305" s="97">
        <v>2024</v>
      </c>
      <c r="P305" s="99">
        <v>144937.76</v>
      </c>
    </row>
    <row r="306" spans="1:16" x14ac:dyDescent="0.2">
      <c r="A306" s="97" t="s">
        <v>1475</v>
      </c>
      <c r="B306" s="98" t="s">
        <v>1476</v>
      </c>
      <c r="C306" s="97" t="s">
        <v>1477</v>
      </c>
      <c r="D306" s="98" t="s">
        <v>1478</v>
      </c>
      <c r="E306" s="97" t="s">
        <v>1479</v>
      </c>
      <c r="F306" s="98" t="s">
        <v>1480</v>
      </c>
      <c r="G306" s="97" t="s">
        <v>1481</v>
      </c>
      <c r="H306" s="98" t="s">
        <v>1482</v>
      </c>
      <c r="I306" s="97" t="s">
        <v>1548</v>
      </c>
      <c r="J306" s="98" t="s">
        <v>1549</v>
      </c>
      <c r="K306" s="97" t="s">
        <v>1580</v>
      </c>
      <c r="L306" s="98" t="s">
        <v>1581</v>
      </c>
      <c r="M306" s="97" t="s">
        <v>1485</v>
      </c>
      <c r="N306" s="98" t="s">
        <v>1486</v>
      </c>
      <c r="O306" s="97">
        <v>2022</v>
      </c>
      <c r="P306" s="99">
        <v>119147.51</v>
      </c>
    </row>
    <row r="307" spans="1:16" x14ac:dyDescent="0.2">
      <c r="A307" s="97" t="s">
        <v>1475</v>
      </c>
      <c r="B307" s="98" t="s">
        <v>1476</v>
      </c>
      <c r="C307" s="97" t="s">
        <v>1477</v>
      </c>
      <c r="D307" s="98" t="s">
        <v>1478</v>
      </c>
      <c r="E307" s="97" t="s">
        <v>1479</v>
      </c>
      <c r="F307" s="98" t="s">
        <v>1480</v>
      </c>
      <c r="G307" s="97" t="s">
        <v>1481</v>
      </c>
      <c r="H307" s="98" t="s">
        <v>1482</v>
      </c>
      <c r="I307" s="97" t="s">
        <v>1548</v>
      </c>
      <c r="J307" s="98" t="s">
        <v>1549</v>
      </c>
      <c r="K307" s="97" t="s">
        <v>1582</v>
      </c>
      <c r="L307" s="98" t="s">
        <v>1583</v>
      </c>
      <c r="M307" s="97" t="s">
        <v>1485</v>
      </c>
      <c r="N307" s="98" t="s">
        <v>1486</v>
      </c>
      <c r="O307" s="97">
        <v>2019</v>
      </c>
      <c r="P307" s="99">
        <v>248285.62</v>
      </c>
    </row>
    <row r="308" spans="1:16" x14ac:dyDescent="0.2">
      <c r="A308" s="97" t="s">
        <v>1475</v>
      </c>
      <c r="B308" s="98" t="s">
        <v>1476</v>
      </c>
      <c r="C308" s="97" t="s">
        <v>1477</v>
      </c>
      <c r="D308" s="98" t="s">
        <v>1478</v>
      </c>
      <c r="E308" s="97" t="s">
        <v>1479</v>
      </c>
      <c r="F308" s="98" t="s">
        <v>1480</v>
      </c>
      <c r="G308" s="97" t="s">
        <v>1481</v>
      </c>
      <c r="H308" s="98" t="s">
        <v>1482</v>
      </c>
      <c r="I308" s="97" t="s">
        <v>1548</v>
      </c>
      <c r="J308" s="98" t="s">
        <v>1549</v>
      </c>
      <c r="K308" s="97" t="s">
        <v>1582</v>
      </c>
      <c r="L308" s="98" t="s">
        <v>1583</v>
      </c>
      <c r="M308" s="97" t="s">
        <v>1485</v>
      </c>
      <c r="N308" s="98" t="s">
        <v>1486</v>
      </c>
      <c r="O308" s="97">
        <v>2024</v>
      </c>
      <c r="P308" s="99">
        <v>297715.74</v>
      </c>
    </row>
    <row r="309" spans="1:16" x14ac:dyDescent="0.2">
      <c r="A309" s="97" t="s">
        <v>1475</v>
      </c>
      <c r="B309" s="98" t="s">
        <v>1476</v>
      </c>
      <c r="C309" s="97" t="s">
        <v>1477</v>
      </c>
      <c r="D309" s="98" t="s">
        <v>1478</v>
      </c>
      <c r="E309" s="97" t="s">
        <v>1479</v>
      </c>
      <c r="F309" s="98" t="s">
        <v>1480</v>
      </c>
      <c r="G309" s="97" t="s">
        <v>1481</v>
      </c>
      <c r="H309" s="98" t="s">
        <v>1482</v>
      </c>
      <c r="I309" s="97" t="s">
        <v>1548</v>
      </c>
      <c r="J309" s="98" t="s">
        <v>1549</v>
      </c>
      <c r="K309" s="97" t="s">
        <v>1582</v>
      </c>
      <c r="L309" s="98" t="s">
        <v>1583</v>
      </c>
      <c r="M309" s="97" t="s">
        <v>1485</v>
      </c>
      <c r="N309" s="98" t="s">
        <v>1486</v>
      </c>
      <c r="O309" s="97">
        <v>2020</v>
      </c>
      <c r="P309" s="99">
        <v>252677.83</v>
      </c>
    </row>
    <row r="310" spans="1:16" x14ac:dyDescent="0.2">
      <c r="A310" s="97" t="s">
        <v>1475</v>
      </c>
      <c r="B310" s="98" t="s">
        <v>1476</v>
      </c>
      <c r="C310" s="97" t="s">
        <v>1477</v>
      </c>
      <c r="D310" s="98" t="s">
        <v>1478</v>
      </c>
      <c r="E310" s="97" t="s">
        <v>1479</v>
      </c>
      <c r="F310" s="98" t="s">
        <v>1480</v>
      </c>
      <c r="G310" s="97" t="s">
        <v>1481</v>
      </c>
      <c r="H310" s="98" t="s">
        <v>1482</v>
      </c>
      <c r="I310" s="97" t="s">
        <v>1548</v>
      </c>
      <c r="J310" s="98" t="s">
        <v>1549</v>
      </c>
      <c r="K310" s="97" t="s">
        <v>1582</v>
      </c>
      <c r="L310" s="98" t="s">
        <v>1583</v>
      </c>
      <c r="M310" s="97" t="s">
        <v>1485</v>
      </c>
      <c r="N310" s="98" t="s">
        <v>1486</v>
      </c>
      <c r="O310" s="97">
        <v>2022</v>
      </c>
      <c r="P310" s="99">
        <v>288168.2</v>
      </c>
    </row>
    <row r="311" spans="1:16" x14ac:dyDescent="0.2">
      <c r="A311" s="97" t="s">
        <v>1475</v>
      </c>
      <c r="B311" s="98" t="s">
        <v>1476</v>
      </c>
      <c r="C311" s="97" t="s">
        <v>1477</v>
      </c>
      <c r="D311" s="98" t="s">
        <v>1478</v>
      </c>
      <c r="E311" s="97" t="s">
        <v>1479</v>
      </c>
      <c r="F311" s="98" t="s">
        <v>1480</v>
      </c>
      <c r="G311" s="97" t="s">
        <v>1481</v>
      </c>
      <c r="H311" s="98" t="s">
        <v>1482</v>
      </c>
      <c r="I311" s="97" t="s">
        <v>1548</v>
      </c>
      <c r="J311" s="98" t="s">
        <v>1549</v>
      </c>
      <c r="K311" s="97" t="s">
        <v>1582</v>
      </c>
      <c r="L311" s="98" t="s">
        <v>1583</v>
      </c>
      <c r="M311" s="97" t="s">
        <v>1485</v>
      </c>
      <c r="N311" s="98" t="s">
        <v>1486</v>
      </c>
      <c r="O311" s="97">
        <v>2021</v>
      </c>
      <c r="P311" s="99">
        <v>342557.91</v>
      </c>
    </row>
    <row r="312" spans="1:16" x14ac:dyDescent="0.2">
      <c r="A312" s="97" t="s">
        <v>1475</v>
      </c>
      <c r="B312" s="98" t="s">
        <v>1476</v>
      </c>
      <c r="C312" s="97" t="s">
        <v>1477</v>
      </c>
      <c r="D312" s="98" t="s">
        <v>1478</v>
      </c>
      <c r="E312" s="97" t="s">
        <v>1479</v>
      </c>
      <c r="F312" s="98" t="s">
        <v>1480</v>
      </c>
      <c r="G312" s="97" t="s">
        <v>1481</v>
      </c>
      <c r="H312" s="98" t="s">
        <v>1482</v>
      </c>
      <c r="I312" s="97" t="s">
        <v>1548</v>
      </c>
      <c r="J312" s="98" t="s">
        <v>1549</v>
      </c>
      <c r="K312" s="97" t="s">
        <v>1582</v>
      </c>
      <c r="L312" s="98" t="s">
        <v>1583</v>
      </c>
      <c r="M312" s="97" t="s">
        <v>1485</v>
      </c>
      <c r="N312" s="98" t="s">
        <v>1486</v>
      </c>
      <c r="O312" s="97">
        <v>2023</v>
      </c>
      <c r="P312" s="99">
        <v>321246.51</v>
      </c>
    </row>
    <row r="313" spans="1:16" x14ac:dyDescent="0.2">
      <c r="A313" s="97" t="s">
        <v>1475</v>
      </c>
      <c r="B313" s="98" t="s">
        <v>1476</v>
      </c>
      <c r="C313" s="97" t="s">
        <v>1477</v>
      </c>
      <c r="D313" s="98" t="s">
        <v>1478</v>
      </c>
      <c r="E313" s="97" t="s">
        <v>1479</v>
      </c>
      <c r="F313" s="98" t="s">
        <v>1480</v>
      </c>
      <c r="G313" s="97" t="s">
        <v>1481</v>
      </c>
      <c r="H313" s="98" t="s">
        <v>1482</v>
      </c>
      <c r="I313" s="97" t="s">
        <v>1584</v>
      </c>
      <c r="J313" s="98" t="s">
        <v>1585</v>
      </c>
      <c r="K313" s="97" t="s">
        <v>1586</v>
      </c>
      <c r="L313" s="98" t="s">
        <v>1587</v>
      </c>
      <c r="M313" s="97" t="s">
        <v>1485</v>
      </c>
      <c r="N313" s="98" t="s">
        <v>1486</v>
      </c>
      <c r="O313" s="97">
        <v>2023</v>
      </c>
      <c r="P313" s="99">
        <v>2616301.42</v>
      </c>
    </row>
    <row r="314" spans="1:16" x14ac:dyDescent="0.2">
      <c r="A314" s="97" t="s">
        <v>1475</v>
      </c>
      <c r="B314" s="98" t="s">
        <v>1476</v>
      </c>
      <c r="C314" s="97" t="s">
        <v>1477</v>
      </c>
      <c r="D314" s="98" t="s">
        <v>1478</v>
      </c>
      <c r="E314" s="97" t="s">
        <v>1479</v>
      </c>
      <c r="F314" s="98" t="s">
        <v>1480</v>
      </c>
      <c r="G314" s="97" t="s">
        <v>1481</v>
      </c>
      <c r="H314" s="98" t="s">
        <v>1482</v>
      </c>
      <c r="I314" s="97" t="s">
        <v>1584</v>
      </c>
      <c r="J314" s="98" t="s">
        <v>1585</v>
      </c>
      <c r="K314" s="97" t="s">
        <v>1586</v>
      </c>
      <c r="L314" s="98" t="s">
        <v>1587</v>
      </c>
      <c r="M314" s="97" t="s">
        <v>1485</v>
      </c>
      <c r="N314" s="98" t="s">
        <v>1486</v>
      </c>
      <c r="O314" s="97">
        <v>2019</v>
      </c>
      <c r="P314" s="99">
        <v>1764599.16</v>
      </c>
    </row>
    <row r="315" spans="1:16" x14ac:dyDescent="0.2">
      <c r="A315" s="97" t="s">
        <v>1475</v>
      </c>
      <c r="B315" s="98" t="s">
        <v>1476</v>
      </c>
      <c r="C315" s="97" t="s">
        <v>1477</v>
      </c>
      <c r="D315" s="98" t="s">
        <v>1478</v>
      </c>
      <c r="E315" s="97" t="s">
        <v>1479</v>
      </c>
      <c r="F315" s="98" t="s">
        <v>1480</v>
      </c>
      <c r="G315" s="97" t="s">
        <v>1481</v>
      </c>
      <c r="H315" s="98" t="s">
        <v>1482</v>
      </c>
      <c r="I315" s="97" t="s">
        <v>1584</v>
      </c>
      <c r="J315" s="98" t="s">
        <v>1585</v>
      </c>
      <c r="K315" s="97" t="s">
        <v>1586</v>
      </c>
      <c r="L315" s="98" t="s">
        <v>1587</v>
      </c>
      <c r="M315" s="97" t="s">
        <v>1485</v>
      </c>
      <c r="N315" s="98" t="s">
        <v>1486</v>
      </c>
      <c r="O315" s="97">
        <v>2021</v>
      </c>
      <c r="P315" s="99">
        <v>2137557.4500000002</v>
      </c>
    </row>
    <row r="316" spans="1:16" x14ac:dyDescent="0.2">
      <c r="A316" s="97" t="s">
        <v>1475</v>
      </c>
      <c r="B316" s="98" t="s">
        <v>1476</v>
      </c>
      <c r="C316" s="97" t="s">
        <v>1477</v>
      </c>
      <c r="D316" s="98" t="s">
        <v>1478</v>
      </c>
      <c r="E316" s="97" t="s">
        <v>1479</v>
      </c>
      <c r="F316" s="98" t="s">
        <v>1480</v>
      </c>
      <c r="G316" s="97" t="s">
        <v>1481</v>
      </c>
      <c r="H316" s="98" t="s">
        <v>1482</v>
      </c>
      <c r="I316" s="97" t="s">
        <v>1584</v>
      </c>
      <c r="J316" s="98" t="s">
        <v>1585</v>
      </c>
      <c r="K316" s="97" t="s">
        <v>1586</v>
      </c>
      <c r="L316" s="98" t="s">
        <v>1587</v>
      </c>
      <c r="M316" s="97" t="s">
        <v>1485</v>
      </c>
      <c r="N316" s="98" t="s">
        <v>1486</v>
      </c>
      <c r="O316" s="97">
        <v>2022</v>
      </c>
      <c r="P316" s="99">
        <v>2392137.14</v>
      </c>
    </row>
    <row r="317" spans="1:16" x14ac:dyDescent="0.2">
      <c r="A317" s="97" t="s">
        <v>1475</v>
      </c>
      <c r="B317" s="98" t="s">
        <v>1476</v>
      </c>
      <c r="C317" s="97" t="s">
        <v>1477</v>
      </c>
      <c r="D317" s="98" t="s">
        <v>1478</v>
      </c>
      <c r="E317" s="97" t="s">
        <v>1479</v>
      </c>
      <c r="F317" s="98" t="s">
        <v>1480</v>
      </c>
      <c r="G317" s="97" t="s">
        <v>1481</v>
      </c>
      <c r="H317" s="98" t="s">
        <v>1482</v>
      </c>
      <c r="I317" s="97" t="s">
        <v>1584</v>
      </c>
      <c r="J317" s="98" t="s">
        <v>1585</v>
      </c>
      <c r="K317" s="97" t="s">
        <v>1586</v>
      </c>
      <c r="L317" s="98" t="s">
        <v>1587</v>
      </c>
      <c r="M317" s="97" t="s">
        <v>1485</v>
      </c>
      <c r="N317" s="98" t="s">
        <v>1486</v>
      </c>
      <c r="O317" s="97">
        <v>2020</v>
      </c>
      <c r="P317" s="99">
        <v>2101851.4500000002</v>
      </c>
    </row>
    <row r="318" spans="1:16" x14ac:dyDescent="0.2">
      <c r="A318" s="97" t="s">
        <v>1475</v>
      </c>
      <c r="B318" s="98" t="s">
        <v>1476</v>
      </c>
      <c r="C318" s="97" t="s">
        <v>1477</v>
      </c>
      <c r="D318" s="98" t="s">
        <v>1478</v>
      </c>
      <c r="E318" s="97" t="s">
        <v>1479</v>
      </c>
      <c r="F318" s="98" t="s">
        <v>1480</v>
      </c>
      <c r="G318" s="97" t="s">
        <v>1481</v>
      </c>
      <c r="H318" s="98" t="s">
        <v>1482</v>
      </c>
      <c r="I318" s="97" t="s">
        <v>1584</v>
      </c>
      <c r="J318" s="98" t="s">
        <v>1585</v>
      </c>
      <c r="K318" s="97" t="s">
        <v>1586</v>
      </c>
      <c r="L318" s="98" t="s">
        <v>1587</v>
      </c>
      <c r="M318" s="97" t="s">
        <v>1485</v>
      </c>
      <c r="N318" s="98" t="s">
        <v>1486</v>
      </c>
      <c r="O318" s="97">
        <v>2024</v>
      </c>
      <c r="P318" s="99">
        <v>1079711.92</v>
      </c>
    </row>
    <row r="319" spans="1:16" x14ac:dyDescent="0.2">
      <c r="A319" s="97" t="s">
        <v>1475</v>
      </c>
      <c r="B319" s="98" t="s">
        <v>1476</v>
      </c>
      <c r="C319" s="97" t="s">
        <v>1477</v>
      </c>
      <c r="D319" s="98" t="s">
        <v>1478</v>
      </c>
      <c r="E319" s="97" t="s">
        <v>1479</v>
      </c>
      <c r="F319" s="98" t="s">
        <v>1480</v>
      </c>
      <c r="G319" s="97" t="s">
        <v>1481</v>
      </c>
      <c r="H319" s="98" t="s">
        <v>1482</v>
      </c>
      <c r="I319" s="97" t="s">
        <v>1584</v>
      </c>
      <c r="J319" s="98" t="s">
        <v>1585</v>
      </c>
      <c r="K319" s="97" t="s">
        <v>1588</v>
      </c>
      <c r="L319" s="98" t="s">
        <v>1589</v>
      </c>
      <c r="M319" s="97" t="s">
        <v>1485</v>
      </c>
      <c r="N319" s="98" t="s">
        <v>1486</v>
      </c>
      <c r="O319" s="97">
        <v>2020</v>
      </c>
      <c r="P319" s="99">
        <v>548075.11</v>
      </c>
    </row>
    <row r="320" spans="1:16" x14ac:dyDescent="0.2">
      <c r="A320" s="97" t="s">
        <v>1475</v>
      </c>
      <c r="B320" s="98" t="s">
        <v>1476</v>
      </c>
      <c r="C320" s="97" t="s">
        <v>1477</v>
      </c>
      <c r="D320" s="98" t="s">
        <v>1478</v>
      </c>
      <c r="E320" s="97" t="s">
        <v>1479</v>
      </c>
      <c r="F320" s="98" t="s">
        <v>1480</v>
      </c>
      <c r="G320" s="97" t="s">
        <v>1481</v>
      </c>
      <c r="H320" s="98" t="s">
        <v>1482</v>
      </c>
      <c r="I320" s="97" t="s">
        <v>1584</v>
      </c>
      <c r="J320" s="98" t="s">
        <v>1585</v>
      </c>
      <c r="K320" s="97" t="s">
        <v>1588</v>
      </c>
      <c r="L320" s="98" t="s">
        <v>1589</v>
      </c>
      <c r="M320" s="97" t="s">
        <v>1485</v>
      </c>
      <c r="N320" s="98" t="s">
        <v>1486</v>
      </c>
      <c r="O320" s="97">
        <v>2023</v>
      </c>
      <c r="P320" s="99">
        <v>888820.09</v>
      </c>
    </row>
    <row r="321" spans="1:16" x14ac:dyDescent="0.2">
      <c r="A321" s="97" t="s">
        <v>1475</v>
      </c>
      <c r="B321" s="98" t="s">
        <v>1476</v>
      </c>
      <c r="C321" s="97" t="s">
        <v>1477</v>
      </c>
      <c r="D321" s="98" t="s">
        <v>1478</v>
      </c>
      <c r="E321" s="97" t="s">
        <v>1479</v>
      </c>
      <c r="F321" s="98" t="s">
        <v>1480</v>
      </c>
      <c r="G321" s="97" t="s">
        <v>1481</v>
      </c>
      <c r="H321" s="98" t="s">
        <v>1482</v>
      </c>
      <c r="I321" s="97" t="s">
        <v>1584</v>
      </c>
      <c r="J321" s="98" t="s">
        <v>1585</v>
      </c>
      <c r="K321" s="97" t="s">
        <v>1588</v>
      </c>
      <c r="L321" s="98" t="s">
        <v>1589</v>
      </c>
      <c r="M321" s="97" t="s">
        <v>1485</v>
      </c>
      <c r="N321" s="98" t="s">
        <v>1486</v>
      </c>
      <c r="O321" s="97">
        <v>2019</v>
      </c>
      <c r="P321" s="99">
        <v>679982.68</v>
      </c>
    </row>
    <row r="322" spans="1:16" x14ac:dyDescent="0.2">
      <c r="A322" s="97" t="s">
        <v>1475</v>
      </c>
      <c r="B322" s="98" t="s">
        <v>1476</v>
      </c>
      <c r="C322" s="97" t="s">
        <v>1477</v>
      </c>
      <c r="D322" s="98" t="s">
        <v>1478</v>
      </c>
      <c r="E322" s="97" t="s">
        <v>1479</v>
      </c>
      <c r="F322" s="98" t="s">
        <v>1480</v>
      </c>
      <c r="G322" s="97" t="s">
        <v>1481</v>
      </c>
      <c r="H322" s="98" t="s">
        <v>1482</v>
      </c>
      <c r="I322" s="97" t="s">
        <v>1584</v>
      </c>
      <c r="J322" s="98" t="s">
        <v>1585</v>
      </c>
      <c r="K322" s="97" t="s">
        <v>1588</v>
      </c>
      <c r="L322" s="98" t="s">
        <v>1589</v>
      </c>
      <c r="M322" s="97" t="s">
        <v>1485</v>
      </c>
      <c r="N322" s="98" t="s">
        <v>1486</v>
      </c>
      <c r="O322" s="97">
        <v>2022</v>
      </c>
      <c r="P322" s="99">
        <v>759771.26</v>
      </c>
    </row>
    <row r="323" spans="1:16" x14ac:dyDescent="0.2">
      <c r="A323" s="97" t="s">
        <v>1475</v>
      </c>
      <c r="B323" s="98" t="s">
        <v>1476</v>
      </c>
      <c r="C323" s="97" t="s">
        <v>1477</v>
      </c>
      <c r="D323" s="98" t="s">
        <v>1478</v>
      </c>
      <c r="E323" s="97" t="s">
        <v>1479</v>
      </c>
      <c r="F323" s="98" t="s">
        <v>1480</v>
      </c>
      <c r="G323" s="97" t="s">
        <v>1481</v>
      </c>
      <c r="H323" s="98" t="s">
        <v>1482</v>
      </c>
      <c r="I323" s="97" t="s">
        <v>1584</v>
      </c>
      <c r="J323" s="98" t="s">
        <v>1585</v>
      </c>
      <c r="K323" s="97" t="s">
        <v>1588</v>
      </c>
      <c r="L323" s="98" t="s">
        <v>1589</v>
      </c>
      <c r="M323" s="97" t="s">
        <v>1485</v>
      </c>
      <c r="N323" s="98" t="s">
        <v>1486</v>
      </c>
      <c r="O323" s="97">
        <v>2021</v>
      </c>
      <c r="P323" s="99">
        <v>623543.31999999995</v>
      </c>
    </row>
    <row r="324" spans="1:16" x14ac:dyDescent="0.2">
      <c r="A324" s="97" t="s">
        <v>1475</v>
      </c>
      <c r="B324" s="98" t="s">
        <v>1476</v>
      </c>
      <c r="C324" s="97" t="s">
        <v>1477</v>
      </c>
      <c r="D324" s="98" t="s">
        <v>1478</v>
      </c>
      <c r="E324" s="97" t="s">
        <v>1479</v>
      </c>
      <c r="F324" s="98" t="s">
        <v>1480</v>
      </c>
      <c r="G324" s="97" t="s">
        <v>1481</v>
      </c>
      <c r="H324" s="98" t="s">
        <v>1482</v>
      </c>
      <c r="I324" s="97" t="s">
        <v>1584</v>
      </c>
      <c r="J324" s="98" t="s">
        <v>1585</v>
      </c>
      <c r="K324" s="97" t="s">
        <v>1588</v>
      </c>
      <c r="L324" s="98" t="s">
        <v>2869</v>
      </c>
      <c r="M324" s="97" t="s">
        <v>1485</v>
      </c>
      <c r="N324" s="98" t="s">
        <v>1486</v>
      </c>
      <c r="O324" s="97">
        <v>2023</v>
      </c>
      <c r="P324" s="99">
        <v>38690.14</v>
      </c>
    </row>
    <row r="325" spans="1:16" x14ac:dyDescent="0.2">
      <c r="A325" s="97" t="s">
        <v>1475</v>
      </c>
      <c r="B325" s="98" t="s">
        <v>1476</v>
      </c>
      <c r="C325" s="97" t="s">
        <v>1477</v>
      </c>
      <c r="D325" s="98" t="s">
        <v>1478</v>
      </c>
      <c r="E325" s="97" t="s">
        <v>1479</v>
      </c>
      <c r="F325" s="98" t="s">
        <v>1480</v>
      </c>
      <c r="G325" s="97" t="s">
        <v>1481</v>
      </c>
      <c r="H325" s="98" t="s">
        <v>1482</v>
      </c>
      <c r="I325" s="97" t="s">
        <v>1584</v>
      </c>
      <c r="J325" s="98" t="s">
        <v>1585</v>
      </c>
      <c r="K325" s="97" t="s">
        <v>1588</v>
      </c>
      <c r="L325" s="98" t="s">
        <v>2869</v>
      </c>
      <c r="M325" s="97" t="s">
        <v>1485</v>
      </c>
      <c r="N325" s="98" t="s">
        <v>1486</v>
      </c>
      <c r="O325" s="97">
        <v>2024</v>
      </c>
      <c r="P325" s="99">
        <v>633147.05000000005</v>
      </c>
    </row>
    <row r="326" spans="1:16" x14ac:dyDescent="0.2">
      <c r="A326" s="97" t="s">
        <v>1475</v>
      </c>
      <c r="B326" s="98" t="s">
        <v>1476</v>
      </c>
      <c r="C326" s="97" t="s">
        <v>1477</v>
      </c>
      <c r="D326" s="98" t="s">
        <v>1478</v>
      </c>
      <c r="E326" s="97" t="s">
        <v>1479</v>
      </c>
      <c r="F326" s="98" t="s">
        <v>1480</v>
      </c>
      <c r="G326" s="97" t="s">
        <v>1481</v>
      </c>
      <c r="H326" s="98" t="s">
        <v>1482</v>
      </c>
      <c r="I326" s="97" t="s">
        <v>1584</v>
      </c>
      <c r="J326" s="98" t="s">
        <v>1585</v>
      </c>
      <c r="K326" s="97" t="s">
        <v>2846</v>
      </c>
      <c r="L326" s="98" t="s">
        <v>2847</v>
      </c>
      <c r="M326" s="97" t="s">
        <v>1485</v>
      </c>
      <c r="N326" s="98" t="s">
        <v>1486</v>
      </c>
      <c r="O326" s="97">
        <v>2022</v>
      </c>
      <c r="P326" s="99">
        <v>984.24</v>
      </c>
    </row>
    <row r="327" spans="1:16" x14ac:dyDescent="0.2">
      <c r="A327" s="97" t="s">
        <v>1475</v>
      </c>
      <c r="B327" s="98" t="s">
        <v>1476</v>
      </c>
      <c r="C327" s="97" t="s">
        <v>1477</v>
      </c>
      <c r="D327" s="98" t="s">
        <v>1478</v>
      </c>
      <c r="E327" s="97" t="s">
        <v>1479</v>
      </c>
      <c r="F327" s="98" t="s">
        <v>1480</v>
      </c>
      <c r="G327" s="97" t="s">
        <v>1481</v>
      </c>
      <c r="H327" s="98" t="s">
        <v>1482</v>
      </c>
      <c r="I327" s="97" t="s">
        <v>1584</v>
      </c>
      <c r="J327" s="98" t="s">
        <v>1585</v>
      </c>
      <c r="K327" s="97" t="s">
        <v>2846</v>
      </c>
      <c r="L327" s="98" t="s">
        <v>2847</v>
      </c>
      <c r="M327" s="97" t="s">
        <v>1485</v>
      </c>
      <c r="N327" s="98" t="s">
        <v>1486</v>
      </c>
      <c r="O327" s="97">
        <v>2023</v>
      </c>
      <c r="P327" s="99">
        <v>246.05</v>
      </c>
    </row>
    <row r="328" spans="1:16" x14ac:dyDescent="0.2">
      <c r="A328" s="97" t="s">
        <v>1475</v>
      </c>
      <c r="B328" s="98" t="s">
        <v>1476</v>
      </c>
      <c r="C328" s="97" t="s">
        <v>1477</v>
      </c>
      <c r="D328" s="98" t="s">
        <v>1478</v>
      </c>
      <c r="E328" s="97" t="s">
        <v>1479</v>
      </c>
      <c r="F328" s="98" t="s">
        <v>1480</v>
      </c>
      <c r="G328" s="97" t="s">
        <v>1481</v>
      </c>
      <c r="H328" s="98" t="s">
        <v>1482</v>
      </c>
      <c r="I328" s="97" t="s">
        <v>1584</v>
      </c>
      <c r="J328" s="98" t="s">
        <v>1585</v>
      </c>
      <c r="K328" s="97" t="s">
        <v>1590</v>
      </c>
      <c r="L328" s="98" t="s">
        <v>2870</v>
      </c>
      <c r="M328" s="97" t="s">
        <v>1485</v>
      </c>
      <c r="N328" s="98" t="s">
        <v>1486</v>
      </c>
      <c r="O328" s="97">
        <v>2024</v>
      </c>
      <c r="P328" s="99">
        <v>181928.53</v>
      </c>
    </row>
    <row r="329" spans="1:16" x14ac:dyDescent="0.2">
      <c r="A329" s="97" t="s">
        <v>1475</v>
      </c>
      <c r="B329" s="98" t="s">
        <v>1476</v>
      </c>
      <c r="C329" s="97" t="s">
        <v>1477</v>
      </c>
      <c r="D329" s="98" t="s">
        <v>1478</v>
      </c>
      <c r="E329" s="97" t="s">
        <v>1479</v>
      </c>
      <c r="F329" s="98" t="s">
        <v>1480</v>
      </c>
      <c r="G329" s="97" t="s">
        <v>1481</v>
      </c>
      <c r="H329" s="98" t="s">
        <v>1482</v>
      </c>
      <c r="I329" s="97" t="s">
        <v>1584</v>
      </c>
      <c r="J329" s="98" t="s">
        <v>1585</v>
      </c>
      <c r="K329" s="97" t="s">
        <v>1590</v>
      </c>
      <c r="L329" s="98" t="s">
        <v>1591</v>
      </c>
      <c r="M329" s="97" t="s">
        <v>1485</v>
      </c>
      <c r="N329" s="98" t="s">
        <v>1486</v>
      </c>
      <c r="O329" s="97">
        <v>2022</v>
      </c>
      <c r="P329" s="99">
        <v>172953.11</v>
      </c>
    </row>
    <row r="330" spans="1:16" x14ac:dyDescent="0.2">
      <c r="A330" s="97" t="s">
        <v>1475</v>
      </c>
      <c r="B330" s="98" t="s">
        <v>1476</v>
      </c>
      <c r="C330" s="97" t="s">
        <v>1477</v>
      </c>
      <c r="D330" s="98" t="s">
        <v>1478</v>
      </c>
      <c r="E330" s="97" t="s">
        <v>1479</v>
      </c>
      <c r="F330" s="98" t="s">
        <v>1480</v>
      </c>
      <c r="G330" s="97" t="s">
        <v>1481</v>
      </c>
      <c r="H330" s="98" t="s">
        <v>1482</v>
      </c>
      <c r="I330" s="97" t="s">
        <v>1584</v>
      </c>
      <c r="J330" s="98" t="s">
        <v>1585</v>
      </c>
      <c r="K330" s="97" t="s">
        <v>1590</v>
      </c>
      <c r="L330" s="98" t="s">
        <v>2870</v>
      </c>
      <c r="M330" s="97" t="s">
        <v>1485</v>
      </c>
      <c r="N330" s="98" t="s">
        <v>1486</v>
      </c>
      <c r="O330" s="97">
        <v>2023</v>
      </c>
      <c r="P330" s="99">
        <v>10021</v>
      </c>
    </row>
    <row r="331" spans="1:16" x14ac:dyDescent="0.2">
      <c r="A331" s="97" t="s">
        <v>1475</v>
      </c>
      <c r="B331" s="98" t="s">
        <v>1476</v>
      </c>
      <c r="C331" s="97" t="s">
        <v>1477</v>
      </c>
      <c r="D331" s="98" t="s">
        <v>1478</v>
      </c>
      <c r="E331" s="97" t="s">
        <v>1479</v>
      </c>
      <c r="F331" s="98" t="s">
        <v>1480</v>
      </c>
      <c r="G331" s="97" t="s">
        <v>1481</v>
      </c>
      <c r="H331" s="98" t="s">
        <v>1482</v>
      </c>
      <c r="I331" s="97" t="s">
        <v>1584</v>
      </c>
      <c r="J331" s="98" t="s">
        <v>1585</v>
      </c>
      <c r="K331" s="97" t="s">
        <v>1590</v>
      </c>
      <c r="L331" s="98" t="s">
        <v>1591</v>
      </c>
      <c r="M331" s="97" t="s">
        <v>1485</v>
      </c>
      <c r="N331" s="98" t="s">
        <v>1486</v>
      </c>
      <c r="O331" s="97">
        <v>2023</v>
      </c>
      <c r="P331" s="99">
        <v>251457.74</v>
      </c>
    </row>
    <row r="332" spans="1:16" x14ac:dyDescent="0.2">
      <c r="A332" s="97" t="s">
        <v>1475</v>
      </c>
      <c r="B332" s="98" t="s">
        <v>1476</v>
      </c>
      <c r="C332" s="97" t="s">
        <v>1477</v>
      </c>
      <c r="D332" s="98" t="s">
        <v>1478</v>
      </c>
      <c r="E332" s="97" t="s">
        <v>1479</v>
      </c>
      <c r="F332" s="98" t="s">
        <v>1480</v>
      </c>
      <c r="G332" s="97" t="s">
        <v>1481</v>
      </c>
      <c r="H332" s="98" t="s">
        <v>1482</v>
      </c>
      <c r="I332" s="97" t="s">
        <v>1584</v>
      </c>
      <c r="J332" s="98" t="s">
        <v>1585</v>
      </c>
      <c r="K332" s="97" t="s">
        <v>1590</v>
      </c>
      <c r="L332" s="98" t="s">
        <v>1591</v>
      </c>
      <c r="M332" s="97" t="s">
        <v>1485</v>
      </c>
      <c r="N332" s="98" t="s">
        <v>1486</v>
      </c>
      <c r="O332" s="97">
        <v>2019</v>
      </c>
      <c r="P332" s="99">
        <v>248934.45</v>
      </c>
    </row>
    <row r="333" spans="1:16" x14ac:dyDescent="0.2">
      <c r="A333" s="97" t="s">
        <v>1475</v>
      </c>
      <c r="B333" s="98" t="s">
        <v>1476</v>
      </c>
      <c r="C333" s="97" t="s">
        <v>1477</v>
      </c>
      <c r="D333" s="98" t="s">
        <v>1478</v>
      </c>
      <c r="E333" s="97" t="s">
        <v>1479</v>
      </c>
      <c r="F333" s="98" t="s">
        <v>1480</v>
      </c>
      <c r="G333" s="97" t="s">
        <v>1481</v>
      </c>
      <c r="H333" s="98" t="s">
        <v>1482</v>
      </c>
      <c r="I333" s="97" t="s">
        <v>1584</v>
      </c>
      <c r="J333" s="98" t="s">
        <v>1585</v>
      </c>
      <c r="K333" s="97" t="s">
        <v>1590</v>
      </c>
      <c r="L333" s="98" t="s">
        <v>1591</v>
      </c>
      <c r="M333" s="97" t="s">
        <v>1485</v>
      </c>
      <c r="N333" s="98" t="s">
        <v>1486</v>
      </c>
      <c r="O333" s="97">
        <v>2021</v>
      </c>
      <c r="P333" s="99">
        <v>195697.86</v>
      </c>
    </row>
    <row r="334" spans="1:16" x14ac:dyDescent="0.2">
      <c r="A334" s="97" t="s">
        <v>1475</v>
      </c>
      <c r="B334" s="98" t="s">
        <v>1476</v>
      </c>
      <c r="C334" s="97" t="s">
        <v>1477</v>
      </c>
      <c r="D334" s="98" t="s">
        <v>1478</v>
      </c>
      <c r="E334" s="97" t="s">
        <v>1479</v>
      </c>
      <c r="F334" s="98" t="s">
        <v>1480</v>
      </c>
      <c r="G334" s="97" t="s">
        <v>1481</v>
      </c>
      <c r="H334" s="98" t="s">
        <v>1482</v>
      </c>
      <c r="I334" s="97" t="s">
        <v>1584</v>
      </c>
      <c r="J334" s="98" t="s">
        <v>1585</v>
      </c>
      <c r="K334" s="97" t="s">
        <v>1590</v>
      </c>
      <c r="L334" s="98" t="s">
        <v>1591</v>
      </c>
      <c r="M334" s="97" t="s">
        <v>1485</v>
      </c>
      <c r="N334" s="98" t="s">
        <v>1486</v>
      </c>
      <c r="O334" s="97">
        <v>2020</v>
      </c>
      <c r="P334" s="99">
        <v>265021.59000000003</v>
      </c>
    </row>
    <row r="335" spans="1:16" x14ac:dyDescent="0.2">
      <c r="A335" s="97" t="s">
        <v>1475</v>
      </c>
      <c r="B335" s="98" t="s">
        <v>1476</v>
      </c>
      <c r="C335" s="97" t="s">
        <v>1477</v>
      </c>
      <c r="D335" s="98" t="s">
        <v>1478</v>
      </c>
      <c r="E335" s="97" t="s">
        <v>1479</v>
      </c>
      <c r="F335" s="98" t="s">
        <v>1480</v>
      </c>
      <c r="G335" s="97" t="s">
        <v>1481</v>
      </c>
      <c r="H335" s="98" t="s">
        <v>1482</v>
      </c>
      <c r="I335" s="97" t="s">
        <v>1584</v>
      </c>
      <c r="J335" s="98" t="s">
        <v>1585</v>
      </c>
      <c r="K335" s="97" t="s">
        <v>1592</v>
      </c>
      <c r="L335" s="98" t="s">
        <v>2871</v>
      </c>
      <c r="M335" s="97" t="s">
        <v>1485</v>
      </c>
      <c r="N335" s="98" t="s">
        <v>1486</v>
      </c>
      <c r="O335" s="97">
        <v>2024</v>
      </c>
      <c r="P335" s="99">
        <v>850962.61</v>
      </c>
    </row>
    <row r="336" spans="1:16" x14ac:dyDescent="0.2">
      <c r="A336" s="97" t="s">
        <v>1475</v>
      </c>
      <c r="B336" s="98" t="s">
        <v>1476</v>
      </c>
      <c r="C336" s="97" t="s">
        <v>1477</v>
      </c>
      <c r="D336" s="98" t="s">
        <v>1478</v>
      </c>
      <c r="E336" s="97" t="s">
        <v>1479</v>
      </c>
      <c r="F336" s="98" t="s">
        <v>1480</v>
      </c>
      <c r="G336" s="97" t="s">
        <v>1481</v>
      </c>
      <c r="H336" s="98" t="s">
        <v>1482</v>
      </c>
      <c r="I336" s="97" t="s">
        <v>1584</v>
      </c>
      <c r="J336" s="98" t="s">
        <v>1585</v>
      </c>
      <c r="K336" s="97" t="s">
        <v>1592</v>
      </c>
      <c r="L336" s="98" t="s">
        <v>1593</v>
      </c>
      <c r="M336" s="97" t="s">
        <v>1485</v>
      </c>
      <c r="N336" s="98" t="s">
        <v>1486</v>
      </c>
      <c r="O336" s="97">
        <v>2020</v>
      </c>
      <c r="P336" s="99">
        <v>1019340.72</v>
      </c>
    </row>
    <row r="337" spans="1:16" x14ac:dyDescent="0.2">
      <c r="A337" s="97" t="s">
        <v>1475</v>
      </c>
      <c r="B337" s="98" t="s">
        <v>1476</v>
      </c>
      <c r="C337" s="97" t="s">
        <v>1477</v>
      </c>
      <c r="D337" s="98" t="s">
        <v>1478</v>
      </c>
      <c r="E337" s="97" t="s">
        <v>1479</v>
      </c>
      <c r="F337" s="98" t="s">
        <v>1480</v>
      </c>
      <c r="G337" s="97" t="s">
        <v>1481</v>
      </c>
      <c r="H337" s="98" t="s">
        <v>1482</v>
      </c>
      <c r="I337" s="97" t="s">
        <v>1584</v>
      </c>
      <c r="J337" s="98" t="s">
        <v>1585</v>
      </c>
      <c r="K337" s="97" t="s">
        <v>1592</v>
      </c>
      <c r="L337" s="98" t="s">
        <v>1593</v>
      </c>
      <c r="M337" s="97" t="s">
        <v>1485</v>
      </c>
      <c r="N337" s="98" t="s">
        <v>1486</v>
      </c>
      <c r="O337" s="97">
        <v>2019</v>
      </c>
      <c r="P337" s="99">
        <v>1036492.82</v>
      </c>
    </row>
    <row r="338" spans="1:16" x14ac:dyDescent="0.2">
      <c r="A338" s="97" t="s">
        <v>1475</v>
      </c>
      <c r="B338" s="98" t="s">
        <v>1476</v>
      </c>
      <c r="C338" s="97" t="s">
        <v>1477</v>
      </c>
      <c r="D338" s="98" t="s">
        <v>1478</v>
      </c>
      <c r="E338" s="97" t="s">
        <v>1479</v>
      </c>
      <c r="F338" s="98" t="s">
        <v>1480</v>
      </c>
      <c r="G338" s="97" t="s">
        <v>1481</v>
      </c>
      <c r="H338" s="98" t="s">
        <v>1482</v>
      </c>
      <c r="I338" s="97" t="s">
        <v>1584</v>
      </c>
      <c r="J338" s="98" t="s">
        <v>1585</v>
      </c>
      <c r="K338" s="97" t="s">
        <v>1592</v>
      </c>
      <c r="L338" s="98" t="s">
        <v>1593</v>
      </c>
      <c r="M338" s="97" t="s">
        <v>1485</v>
      </c>
      <c r="N338" s="98" t="s">
        <v>1486</v>
      </c>
      <c r="O338" s="97">
        <v>2021</v>
      </c>
      <c r="P338" s="99">
        <v>1185736.48</v>
      </c>
    </row>
    <row r="339" spans="1:16" x14ac:dyDescent="0.2">
      <c r="A339" s="97" t="s">
        <v>1475</v>
      </c>
      <c r="B339" s="98" t="s">
        <v>1476</v>
      </c>
      <c r="C339" s="97" t="s">
        <v>1477</v>
      </c>
      <c r="D339" s="98" t="s">
        <v>1478</v>
      </c>
      <c r="E339" s="97" t="s">
        <v>1479</v>
      </c>
      <c r="F339" s="98" t="s">
        <v>1480</v>
      </c>
      <c r="G339" s="97" t="s">
        <v>1481</v>
      </c>
      <c r="H339" s="98" t="s">
        <v>1482</v>
      </c>
      <c r="I339" s="97" t="s">
        <v>1584</v>
      </c>
      <c r="J339" s="98" t="s">
        <v>1585</v>
      </c>
      <c r="K339" s="97" t="s">
        <v>1592</v>
      </c>
      <c r="L339" s="98" t="s">
        <v>1593</v>
      </c>
      <c r="M339" s="97" t="s">
        <v>1485</v>
      </c>
      <c r="N339" s="98" t="s">
        <v>1486</v>
      </c>
      <c r="O339" s="97">
        <v>2022</v>
      </c>
      <c r="P339" s="99">
        <v>873721.39</v>
      </c>
    </row>
    <row r="340" spans="1:16" x14ac:dyDescent="0.2">
      <c r="A340" s="97" t="s">
        <v>1475</v>
      </c>
      <c r="B340" s="98" t="s">
        <v>1476</v>
      </c>
      <c r="C340" s="97" t="s">
        <v>1477</v>
      </c>
      <c r="D340" s="98" t="s">
        <v>1478</v>
      </c>
      <c r="E340" s="97" t="s">
        <v>1479</v>
      </c>
      <c r="F340" s="98" t="s">
        <v>1480</v>
      </c>
      <c r="G340" s="97" t="s">
        <v>1481</v>
      </c>
      <c r="H340" s="98" t="s">
        <v>1482</v>
      </c>
      <c r="I340" s="97" t="s">
        <v>1584</v>
      </c>
      <c r="J340" s="98" t="s">
        <v>1585</v>
      </c>
      <c r="K340" s="97" t="s">
        <v>1592</v>
      </c>
      <c r="L340" s="98" t="s">
        <v>1593</v>
      </c>
      <c r="M340" s="97" t="s">
        <v>1485</v>
      </c>
      <c r="N340" s="98" t="s">
        <v>1486</v>
      </c>
      <c r="O340" s="97">
        <v>2023</v>
      </c>
      <c r="P340" s="99">
        <v>1037439.77</v>
      </c>
    </row>
    <row r="341" spans="1:16" x14ac:dyDescent="0.2">
      <c r="A341" s="97" t="s">
        <v>1475</v>
      </c>
      <c r="B341" s="98" t="s">
        <v>1476</v>
      </c>
      <c r="C341" s="97" t="s">
        <v>1477</v>
      </c>
      <c r="D341" s="98" t="s">
        <v>1478</v>
      </c>
      <c r="E341" s="97" t="s">
        <v>1479</v>
      </c>
      <c r="F341" s="98" t="s">
        <v>1480</v>
      </c>
      <c r="G341" s="97" t="s">
        <v>1481</v>
      </c>
      <c r="H341" s="98" t="s">
        <v>1482</v>
      </c>
      <c r="I341" s="97" t="s">
        <v>1584</v>
      </c>
      <c r="J341" s="98" t="s">
        <v>1585</v>
      </c>
      <c r="K341" s="97" t="s">
        <v>1592</v>
      </c>
      <c r="L341" s="98" t="s">
        <v>2871</v>
      </c>
      <c r="M341" s="97" t="s">
        <v>1485</v>
      </c>
      <c r="N341" s="98" t="s">
        <v>1486</v>
      </c>
      <c r="O341" s="97">
        <v>2023</v>
      </c>
      <c r="P341" s="99">
        <v>53971.26</v>
      </c>
    </row>
    <row r="342" spans="1:16" x14ac:dyDescent="0.2">
      <c r="A342" s="97" t="s">
        <v>1475</v>
      </c>
      <c r="B342" s="98" t="s">
        <v>1476</v>
      </c>
      <c r="C342" s="97" t="s">
        <v>1477</v>
      </c>
      <c r="D342" s="98" t="s">
        <v>1478</v>
      </c>
      <c r="E342" s="97" t="s">
        <v>1479</v>
      </c>
      <c r="F342" s="98" t="s">
        <v>1480</v>
      </c>
      <c r="G342" s="97" t="s">
        <v>1481</v>
      </c>
      <c r="H342" s="98" t="s">
        <v>1482</v>
      </c>
      <c r="I342" s="97" t="s">
        <v>1584</v>
      </c>
      <c r="J342" s="98" t="s">
        <v>1585</v>
      </c>
      <c r="K342" s="97" t="s">
        <v>1924</v>
      </c>
      <c r="L342" s="98" t="s">
        <v>1925</v>
      </c>
      <c r="M342" s="97" t="s">
        <v>1485</v>
      </c>
      <c r="N342" s="98" t="s">
        <v>1486</v>
      </c>
      <c r="O342" s="97">
        <v>2023</v>
      </c>
      <c r="P342" s="99">
        <v>173807.86</v>
      </c>
    </row>
    <row r="343" spans="1:16" x14ac:dyDescent="0.2">
      <c r="A343" s="97" t="s">
        <v>1475</v>
      </c>
      <c r="B343" s="98" t="s">
        <v>1476</v>
      </c>
      <c r="C343" s="97" t="s">
        <v>1477</v>
      </c>
      <c r="D343" s="98" t="s">
        <v>1478</v>
      </c>
      <c r="E343" s="97" t="s">
        <v>1479</v>
      </c>
      <c r="F343" s="98" t="s">
        <v>1480</v>
      </c>
      <c r="G343" s="97" t="s">
        <v>1481</v>
      </c>
      <c r="H343" s="98" t="s">
        <v>1482</v>
      </c>
      <c r="I343" s="97" t="s">
        <v>1584</v>
      </c>
      <c r="J343" s="98" t="s">
        <v>1585</v>
      </c>
      <c r="K343" s="97" t="s">
        <v>1924</v>
      </c>
      <c r="L343" s="98" t="s">
        <v>1925</v>
      </c>
      <c r="M343" s="97" t="s">
        <v>1485</v>
      </c>
      <c r="N343" s="98" t="s">
        <v>1486</v>
      </c>
      <c r="O343" s="97">
        <v>2022</v>
      </c>
      <c r="P343" s="99">
        <v>203974.21</v>
      </c>
    </row>
    <row r="344" spans="1:16" x14ac:dyDescent="0.2">
      <c r="A344" s="97" t="s">
        <v>1475</v>
      </c>
      <c r="B344" s="98" t="s">
        <v>1476</v>
      </c>
      <c r="C344" s="97" t="s">
        <v>1477</v>
      </c>
      <c r="D344" s="98" t="s">
        <v>1478</v>
      </c>
      <c r="E344" s="97" t="s">
        <v>1479</v>
      </c>
      <c r="F344" s="98" t="s">
        <v>1480</v>
      </c>
      <c r="G344" s="97" t="s">
        <v>1481</v>
      </c>
      <c r="H344" s="98" t="s">
        <v>1482</v>
      </c>
      <c r="I344" s="97" t="s">
        <v>1584</v>
      </c>
      <c r="J344" s="98" t="s">
        <v>1585</v>
      </c>
      <c r="K344" s="97" t="s">
        <v>1924</v>
      </c>
      <c r="L344" s="98" t="s">
        <v>2872</v>
      </c>
      <c r="M344" s="97" t="s">
        <v>1485</v>
      </c>
      <c r="N344" s="98" t="s">
        <v>1486</v>
      </c>
      <c r="O344" s="97">
        <v>2024</v>
      </c>
      <c r="P344" s="99">
        <v>122728.5</v>
      </c>
    </row>
    <row r="345" spans="1:16" x14ac:dyDescent="0.2">
      <c r="A345" s="97" t="s">
        <v>1475</v>
      </c>
      <c r="B345" s="98" t="s">
        <v>1476</v>
      </c>
      <c r="C345" s="97" t="s">
        <v>1477</v>
      </c>
      <c r="D345" s="98" t="s">
        <v>1478</v>
      </c>
      <c r="E345" s="97" t="s">
        <v>1479</v>
      </c>
      <c r="F345" s="98" t="s">
        <v>1480</v>
      </c>
      <c r="G345" s="97" t="s">
        <v>1481</v>
      </c>
      <c r="H345" s="98" t="s">
        <v>1482</v>
      </c>
      <c r="I345" s="97" t="s">
        <v>1584</v>
      </c>
      <c r="J345" s="98" t="s">
        <v>1585</v>
      </c>
      <c r="K345" s="97" t="s">
        <v>1924</v>
      </c>
      <c r="L345" s="98" t="s">
        <v>2872</v>
      </c>
      <c r="M345" s="97" t="s">
        <v>1485</v>
      </c>
      <c r="N345" s="98" t="s">
        <v>1486</v>
      </c>
      <c r="O345" s="97">
        <v>2023</v>
      </c>
      <c r="P345" s="99">
        <v>6769.6</v>
      </c>
    </row>
    <row r="346" spans="1:16" x14ac:dyDescent="0.2">
      <c r="A346" s="97" t="s">
        <v>1475</v>
      </c>
      <c r="B346" s="98" t="s">
        <v>1476</v>
      </c>
      <c r="C346" s="97" t="s">
        <v>1477</v>
      </c>
      <c r="D346" s="98" t="s">
        <v>1478</v>
      </c>
      <c r="E346" s="97" t="s">
        <v>1479</v>
      </c>
      <c r="F346" s="98" t="s">
        <v>1480</v>
      </c>
      <c r="G346" s="97" t="s">
        <v>1481</v>
      </c>
      <c r="H346" s="98" t="s">
        <v>1482</v>
      </c>
      <c r="I346" s="97" t="s">
        <v>1584</v>
      </c>
      <c r="J346" s="98" t="s">
        <v>1585</v>
      </c>
      <c r="K346" s="97" t="s">
        <v>1594</v>
      </c>
      <c r="L346" s="98" t="s">
        <v>1595</v>
      </c>
      <c r="M346" s="97" t="s">
        <v>1485</v>
      </c>
      <c r="N346" s="98" t="s">
        <v>1486</v>
      </c>
      <c r="O346" s="97">
        <v>2019</v>
      </c>
      <c r="P346" s="99">
        <v>1604356.46</v>
      </c>
    </row>
    <row r="347" spans="1:16" x14ac:dyDescent="0.2">
      <c r="A347" s="97" t="s">
        <v>1475</v>
      </c>
      <c r="B347" s="98" t="s">
        <v>1476</v>
      </c>
      <c r="C347" s="97" t="s">
        <v>1477</v>
      </c>
      <c r="D347" s="98" t="s">
        <v>1478</v>
      </c>
      <c r="E347" s="97" t="s">
        <v>1479</v>
      </c>
      <c r="F347" s="98" t="s">
        <v>1480</v>
      </c>
      <c r="G347" s="97" t="s">
        <v>1481</v>
      </c>
      <c r="H347" s="98" t="s">
        <v>1482</v>
      </c>
      <c r="I347" s="97" t="s">
        <v>1584</v>
      </c>
      <c r="J347" s="98" t="s">
        <v>1585</v>
      </c>
      <c r="K347" s="97" t="s">
        <v>1594</v>
      </c>
      <c r="L347" s="98" t="s">
        <v>1595</v>
      </c>
      <c r="M347" s="97" t="s">
        <v>1485</v>
      </c>
      <c r="N347" s="98" t="s">
        <v>1486</v>
      </c>
      <c r="O347" s="97">
        <v>2023</v>
      </c>
      <c r="P347" s="99">
        <v>973615.28</v>
      </c>
    </row>
    <row r="348" spans="1:16" x14ac:dyDescent="0.2">
      <c r="A348" s="97" t="s">
        <v>1475</v>
      </c>
      <c r="B348" s="98" t="s">
        <v>1476</v>
      </c>
      <c r="C348" s="97" t="s">
        <v>1477</v>
      </c>
      <c r="D348" s="98" t="s">
        <v>1478</v>
      </c>
      <c r="E348" s="97" t="s">
        <v>1479</v>
      </c>
      <c r="F348" s="98" t="s">
        <v>1480</v>
      </c>
      <c r="G348" s="97" t="s">
        <v>1481</v>
      </c>
      <c r="H348" s="98" t="s">
        <v>1482</v>
      </c>
      <c r="I348" s="97" t="s">
        <v>1584</v>
      </c>
      <c r="J348" s="98" t="s">
        <v>1585</v>
      </c>
      <c r="K348" s="97" t="s">
        <v>1594</v>
      </c>
      <c r="L348" s="98" t="s">
        <v>1595</v>
      </c>
      <c r="M348" s="97" t="s">
        <v>1485</v>
      </c>
      <c r="N348" s="98" t="s">
        <v>1486</v>
      </c>
      <c r="O348" s="97">
        <v>2022</v>
      </c>
      <c r="P348" s="99">
        <v>868274.33</v>
      </c>
    </row>
    <row r="349" spans="1:16" x14ac:dyDescent="0.2">
      <c r="A349" s="97" t="s">
        <v>1475</v>
      </c>
      <c r="B349" s="98" t="s">
        <v>1476</v>
      </c>
      <c r="C349" s="97" t="s">
        <v>1477</v>
      </c>
      <c r="D349" s="98" t="s">
        <v>1478</v>
      </c>
      <c r="E349" s="97" t="s">
        <v>1479</v>
      </c>
      <c r="F349" s="98" t="s">
        <v>1480</v>
      </c>
      <c r="G349" s="97" t="s">
        <v>1481</v>
      </c>
      <c r="H349" s="98" t="s">
        <v>1482</v>
      </c>
      <c r="I349" s="97" t="s">
        <v>1584</v>
      </c>
      <c r="J349" s="98" t="s">
        <v>1585</v>
      </c>
      <c r="K349" s="97" t="s">
        <v>1594</v>
      </c>
      <c r="L349" s="98" t="s">
        <v>2873</v>
      </c>
      <c r="M349" s="97" t="s">
        <v>1485</v>
      </c>
      <c r="N349" s="98" t="s">
        <v>1486</v>
      </c>
      <c r="O349" s="97">
        <v>2023</v>
      </c>
      <c r="P349" s="99">
        <v>40026.22</v>
      </c>
    </row>
    <row r="350" spans="1:16" x14ac:dyDescent="0.2">
      <c r="A350" s="97" t="s">
        <v>1475</v>
      </c>
      <c r="B350" s="98" t="s">
        <v>1476</v>
      </c>
      <c r="C350" s="97" t="s">
        <v>1477</v>
      </c>
      <c r="D350" s="98" t="s">
        <v>1478</v>
      </c>
      <c r="E350" s="97" t="s">
        <v>1479</v>
      </c>
      <c r="F350" s="98" t="s">
        <v>1480</v>
      </c>
      <c r="G350" s="97" t="s">
        <v>1481</v>
      </c>
      <c r="H350" s="98" t="s">
        <v>1482</v>
      </c>
      <c r="I350" s="97" t="s">
        <v>1584</v>
      </c>
      <c r="J350" s="98" t="s">
        <v>1585</v>
      </c>
      <c r="K350" s="97" t="s">
        <v>1594</v>
      </c>
      <c r="L350" s="98" t="s">
        <v>1595</v>
      </c>
      <c r="M350" s="97" t="s">
        <v>1485</v>
      </c>
      <c r="N350" s="98" t="s">
        <v>1486</v>
      </c>
      <c r="O350" s="97">
        <v>2020</v>
      </c>
      <c r="P350" s="99">
        <v>1398464.9</v>
      </c>
    </row>
    <row r="351" spans="1:16" x14ac:dyDescent="0.2">
      <c r="A351" s="97" t="s">
        <v>1475</v>
      </c>
      <c r="B351" s="98" t="s">
        <v>1476</v>
      </c>
      <c r="C351" s="97" t="s">
        <v>1477</v>
      </c>
      <c r="D351" s="98" t="s">
        <v>1478</v>
      </c>
      <c r="E351" s="97" t="s">
        <v>1479</v>
      </c>
      <c r="F351" s="98" t="s">
        <v>1480</v>
      </c>
      <c r="G351" s="97" t="s">
        <v>1481</v>
      </c>
      <c r="H351" s="98" t="s">
        <v>1482</v>
      </c>
      <c r="I351" s="97" t="s">
        <v>1584</v>
      </c>
      <c r="J351" s="98" t="s">
        <v>1585</v>
      </c>
      <c r="K351" s="97" t="s">
        <v>1594</v>
      </c>
      <c r="L351" s="98" t="s">
        <v>2873</v>
      </c>
      <c r="M351" s="97" t="s">
        <v>1485</v>
      </c>
      <c r="N351" s="98" t="s">
        <v>1486</v>
      </c>
      <c r="O351" s="97">
        <v>2024</v>
      </c>
      <c r="P351" s="99">
        <v>698167.64</v>
      </c>
    </row>
    <row r="352" spans="1:16" x14ac:dyDescent="0.2">
      <c r="A352" s="97" t="s">
        <v>1475</v>
      </c>
      <c r="B352" s="98" t="s">
        <v>1476</v>
      </c>
      <c r="C352" s="97" t="s">
        <v>1477</v>
      </c>
      <c r="D352" s="98" t="s">
        <v>1478</v>
      </c>
      <c r="E352" s="97" t="s">
        <v>1479</v>
      </c>
      <c r="F352" s="98" t="s">
        <v>1480</v>
      </c>
      <c r="G352" s="97" t="s">
        <v>1481</v>
      </c>
      <c r="H352" s="98" t="s">
        <v>1482</v>
      </c>
      <c r="I352" s="97" t="s">
        <v>1584</v>
      </c>
      <c r="J352" s="98" t="s">
        <v>1585</v>
      </c>
      <c r="K352" s="97" t="s">
        <v>1594</v>
      </c>
      <c r="L352" s="98" t="s">
        <v>1595</v>
      </c>
      <c r="M352" s="97" t="s">
        <v>1485</v>
      </c>
      <c r="N352" s="98" t="s">
        <v>1486</v>
      </c>
      <c r="O352" s="97">
        <v>2021</v>
      </c>
      <c r="P352" s="99">
        <v>1566894.11</v>
      </c>
    </row>
    <row r="353" spans="1:16" x14ac:dyDescent="0.2">
      <c r="A353" s="97" t="s">
        <v>1475</v>
      </c>
      <c r="B353" s="98" t="s">
        <v>1476</v>
      </c>
      <c r="C353" s="97" t="s">
        <v>1477</v>
      </c>
      <c r="D353" s="98" t="s">
        <v>1478</v>
      </c>
      <c r="E353" s="97" t="s">
        <v>1479</v>
      </c>
      <c r="F353" s="98" t="s">
        <v>1480</v>
      </c>
      <c r="G353" s="97" t="s">
        <v>1481</v>
      </c>
      <c r="H353" s="98" t="s">
        <v>1482</v>
      </c>
      <c r="I353" s="97" t="s">
        <v>1584</v>
      </c>
      <c r="J353" s="98" t="s">
        <v>1585</v>
      </c>
      <c r="K353" s="97" t="s">
        <v>1926</v>
      </c>
      <c r="L353" s="98" t="s">
        <v>1927</v>
      </c>
      <c r="M353" s="97" t="s">
        <v>1485</v>
      </c>
      <c r="N353" s="98" t="s">
        <v>1486</v>
      </c>
      <c r="O353" s="97">
        <v>2022</v>
      </c>
      <c r="P353" s="99">
        <v>400263.09</v>
      </c>
    </row>
    <row r="354" spans="1:16" x14ac:dyDescent="0.2">
      <c r="A354" s="97" t="s">
        <v>1475</v>
      </c>
      <c r="B354" s="98" t="s">
        <v>1476</v>
      </c>
      <c r="C354" s="97" t="s">
        <v>1477</v>
      </c>
      <c r="D354" s="98" t="s">
        <v>1478</v>
      </c>
      <c r="E354" s="97" t="s">
        <v>1479</v>
      </c>
      <c r="F354" s="98" t="s">
        <v>1480</v>
      </c>
      <c r="G354" s="97" t="s">
        <v>1481</v>
      </c>
      <c r="H354" s="98" t="s">
        <v>1482</v>
      </c>
      <c r="I354" s="97" t="s">
        <v>1584</v>
      </c>
      <c r="J354" s="98" t="s">
        <v>1585</v>
      </c>
      <c r="K354" s="97" t="s">
        <v>1926</v>
      </c>
      <c r="L354" s="98" t="s">
        <v>1927</v>
      </c>
      <c r="M354" s="97" t="s">
        <v>1485</v>
      </c>
      <c r="N354" s="98" t="s">
        <v>1486</v>
      </c>
      <c r="O354" s="97">
        <v>2023</v>
      </c>
      <c r="P354" s="99">
        <v>322219.92</v>
      </c>
    </row>
    <row r="355" spans="1:16" x14ac:dyDescent="0.2">
      <c r="A355" s="97" t="s">
        <v>1475</v>
      </c>
      <c r="B355" s="98" t="s">
        <v>1476</v>
      </c>
      <c r="C355" s="97" t="s">
        <v>1477</v>
      </c>
      <c r="D355" s="98" t="s">
        <v>1478</v>
      </c>
      <c r="E355" s="97" t="s">
        <v>1479</v>
      </c>
      <c r="F355" s="98" t="s">
        <v>1480</v>
      </c>
      <c r="G355" s="97" t="s">
        <v>1481</v>
      </c>
      <c r="H355" s="98" t="s">
        <v>1482</v>
      </c>
      <c r="I355" s="97" t="s">
        <v>1584</v>
      </c>
      <c r="J355" s="98" t="s">
        <v>1585</v>
      </c>
      <c r="K355" s="97" t="s">
        <v>1926</v>
      </c>
      <c r="L355" s="98" t="s">
        <v>2874</v>
      </c>
      <c r="M355" s="97" t="s">
        <v>1485</v>
      </c>
      <c r="N355" s="98" t="s">
        <v>1486</v>
      </c>
      <c r="O355" s="97">
        <v>2024</v>
      </c>
      <c r="P355" s="99">
        <v>193999.83</v>
      </c>
    </row>
    <row r="356" spans="1:16" x14ac:dyDescent="0.2">
      <c r="A356" s="97" t="s">
        <v>1475</v>
      </c>
      <c r="B356" s="98" t="s">
        <v>1476</v>
      </c>
      <c r="C356" s="97" t="s">
        <v>1477</v>
      </c>
      <c r="D356" s="98" t="s">
        <v>1478</v>
      </c>
      <c r="E356" s="97" t="s">
        <v>1479</v>
      </c>
      <c r="F356" s="98" t="s">
        <v>1480</v>
      </c>
      <c r="G356" s="97" t="s">
        <v>1481</v>
      </c>
      <c r="H356" s="98" t="s">
        <v>1482</v>
      </c>
      <c r="I356" s="97" t="s">
        <v>1584</v>
      </c>
      <c r="J356" s="98" t="s">
        <v>1585</v>
      </c>
      <c r="K356" s="97" t="s">
        <v>1926</v>
      </c>
      <c r="L356" s="98" t="s">
        <v>2874</v>
      </c>
      <c r="M356" s="97" t="s">
        <v>1485</v>
      </c>
      <c r="N356" s="98" t="s">
        <v>1486</v>
      </c>
      <c r="O356" s="97">
        <v>2023</v>
      </c>
      <c r="P356" s="99">
        <v>10259.530000000001</v>
      </c>
    </row>
    <row r="357" spans="1:16" x14ac:dyDescent="0.2">
      <c r="A357" s="97" t="s">
        <v>1475</v>
      </c>
      <c r="B357" s="98" t="s">
        <v>1476</v>
      </c>
      <c r="C357" s="97" t="s">
        <v>1477</v>
      </c>
      <c r="D357" s="98" t="s">
        <v>1478</v>
      </c>
      <c r="E357" s="97" t="s">
        <v>1479</v>
      </c>
      <c r="F357" s="98" t="s">
        <v>1480</v>
      </c>
      <c r="G357" s="97" t="s">
        <v>1481</v>
      </c>
      <c r="H357" s="98" t="s">
        <v>1482</v>
      </c>
      <c r="I357" s="97" t="s">
        <v>1584</v>
      </c>
      <c r="J357" s="98" t="s">
        <v>1585</v>
      </c>
      <c r="K357" s="97" t="s">
        <v>1596</v>
      </c>
      <c r="L357" s="98" t="s">
        <v>2875</v>
      </c>
      <c r="M357" s="97" t="s">
        <v>1485</v>
      </c>
      <c r="N357" s="98" t="s">
        <v>1486</v>
      </c>
      <c r="O357" s="97">
        <v>2023</v>
      </c>
      <c r="P357" s="99">
        <v>24941.98</v>
      </c>
    </row>
    <row r="358" spans="1:16" x14ac:dyDescent="0.2">
      <c r="A358" s="97" t="s">
        <v>1475</v>
      </c>
      <c r="B358" s="98" t="s">
        <v>1476</v>
      </c>
      <c r="C358" s="97" t="s">
        <v>1477</v>
      </c>
      <c r="D358" s="98" t="s">
        <v>1478</v>
      </c>
      <c r="E358" s="97" t="s">
        <v>1479</v>
      </c>
      <c r="F358" s="98" t="s">
        <v>1480</v>
      </c>
      <c r="G358" s="97" t="s">
        <v>1481</v>
      </c>
      <c r="H358" s="98" t="s">
        <v>1482</v>
      </c>
      <c r="I358" s="97" t="s">
        <v>1584</v>
      </c>
      <c r="J358" s="98" t="s">
        <v>1585</v>
      </c>
      <c r="K358" s="97" t="s">
        <v>1596</v>
      </c>
      <c r="L358" s="98" t="s">
        <v>1597</v>
      </c>
      <c r="M358" s="97" t="s">
        <v>1485</v>
      </c>
      <c r="N358" s="98" t="s">
        <v>1486</v>
      </c>
      <c r="O358" s="97">
        <v>2019</v>
      </c>
      <c r="P358" s="99">
        <v>851846.27</v>
      </c>
    </row>
    <row r="359" spans="1:16" x14ac:dyDescent="0.2">
      <c r="A359" s="97" t="s">
        <v>1475</v>
      </c>
      <c r="B359" s="98" t="s">
        <v>1476</v>
      </c>
      <c r="C359" s="97" t="s">
        <v>1477</v>
      </c>
      <c r="D359" s="98" t="s">
        <v>1478</v>
      </c>
      <c r="E359" s="97" t="s">
        <v>1479</v>
      </c>
      <c r="F359" s="98" t="s">
        <v>1480</v>
      </c>
      <c r="G359" s="97" t="s">
        <v>1481</v>
      </c>
      <c r="H359" s="98" t="s">
        <v>1482</v>
      </c>
      <c r="I359" s="97" t="s">
        <v>1584</v>
      </c>
      <c r="J359" s="98" t="s">
        <v>1585</v>
      </c>
      <c r="K359" s="97" t="s">
        <v>1596</v>
      </c>
      <c r="L359" s="98" t="s">
        <v>1597</v>
      </c>
      <c r="M359" s="97" t="s">
        <v>1485</v>
      </c>
      <c r="N359" s="98" t="s">
        <v>1486</v>
      </c>
      <c r="O359" s="97">
        <v>2022</v>
      </c>
      <c r="P359" s="99">
        <v>562486.38</v>
      </c>
    </row>
    <row r="360" spans="1:16" x14ac:dyDescent="0.2">
      <c r="A360" s="97" t="s">
        <v>1475</v>
      </c>
      <c r="B360" s="98" t="s">
        <v>1476</v>
      </c>
      <c r="C360" s="97" t="s">
        <v>1477</v>
      </c>
      <c r="D360" s="98" t="s">
        <v>1478</v>
      </c>
      <c r="E360" s="97" t="s">
        <v>1479</v>
      </c>
      <c r="F360" s="98" t="s">
        <v>1480</v>
      </c>
      <c r="G360" s="97" t="s">
        <v>1481</v>
      </c>
      <c r="H360" s="98" t="s">
        <v>1482</v>
      </c>
      <c r="I360" s="97" t="s">
        <v>1584</v>
      </c>
      <c r="J360" s="98" t="s">
        <v>1585</v>
      </c>
      <c r="K360" s="97" t="s">
        <v>1596</v>
      </c>
      <c r="L360" s="98" t="s">
        <v>1597</v>
      </c>
      <c r="M360" s="97" t="s">
        <v>1485</v>
      </c>
      <c r="N360" s="98" t="s">
        <v>1486</v>
      </c>
      <c r="O360" s="97">
        <v>2020</v>
      </c>
      <c r="P360" s="99">
        <v>865504.53</v>
      </c>
    </row>
    <row r="361" spans="1:16" x14ac:dyDescent="0.2">
      <c r="A361" s="97" t="s">
        <v>1475</v>
      </c>
      <c r="B361" s="98" t="s">
        <v>1476</v>
      </c>
      <c r="C361" s="97" t="s">
        <v>1477</v>
      </c>
      <c r="D361" s="98" t="s">
        <v>1478</v>
      </c>
      <c r="E361" s="97" t="s">
        <v>1479</v>
      </c>
      <c r="F361" s="98" t="s">
        <v>1480</v>
      </c>
      <c r="G361" s="97" t="s">
        <v>1481</v>
      </c>
      <c r="H361" s="98" t="s">
        <v>1482</v>
      </c>
      <c r="I361" s="97" t="s">
        <v>1584</v>
      </c>
      <c r="J361" s="98" t="s">
        <v>1585</v>
      </c>
      <c r="K361" s="97" t="s">
        <v>1596</v>
      </c>
      <c r="L361" s="98" t="s">
        <v>1597</v>
      </c>
      <c r="M361" s="97" t="s">
        <v>1485</v>
      </c>
      <c r="N361" s="98" t="s">
        <v>1486</v>
      </c>
      <c r="O361" s="97">
        <v>2023</v>
      </c>
      <c r="P361" s="99">
        <v>570925</v>
      </c>
    </row>
    <row r="362" spans="1:16" x14ac:dyDescent="0.2">
      <c r="A362" s="97" t="s">
        <v>1475</v>
      </c>
      <c r="B362" s="98" t="s">
        <v>1476</v>
      </c>
      <c r="C362" s="97" t="s">
        <v>1477</v>
      </c>
      <c r="D362" s="98" t="s">
        <v>1478</v>
      </c>
      <c r="E362" s="97" t="s">
        <v>1479</v>
      </c>
      <c r="F362" s="98" t="s">
        <v>1480</v>
      </c>
      <c r="G362" s="97" t="s">
        <v>1481</v>
      </c>
      <c r="H362" s="98" t="s">
        <v>1482</v>
      </c>
      <c r="I362" s="97" t="s">
        <v>1584</v>
      </c>
      <c r="J362" s="98" t="s">
        <v>1585</v>
      </c>
      <c r="K362" s="97" t="s">
        <v>1596</v>
      </c>
      <c r="L362" s="98" t="s">
        <v>2875</v>
      </c>
      <c r="M362" s="97" t="s">
        <v>1485</v>
      </c>
      <c r="N362" s="98" t="s">
        <v>1486</v>
      </c>
      <c r="O362" s="97">
        <v>2024</v>
      </c>
      <c r="P362" s="99">
        <v>463955.58</v>
      </c>
    </row>
    <row r="363" spans="1:16" x14ac:dyDescent="0.2">
      <c r="A363" s="97" t="s">
        <v>1475</v>
      </c>
      <c r="B363" s="98" t="s">
        <v>1476</v>
      </c>
      <c r="C363" s="97" t="s">
        <v>1477</v>
      </c>
      <c r="D363" s="98" t="s">
        <v>1478</v>
      </c>
      <c r="E363" s="97" t="s">
        <v>1479</v>
      </c>
      <c r="F363" s="98" t="s">
        <v>1480</v>
      </c>
      <c r="G363" s="97" t="s">
        <v>1481</v>
      </c>
      <c r="H363" s="98" t="s">
        <v>1482</v>
      </c>
      <c r="I363" s="97" t="s">
        <v>1584</v>
      </c>
      <c r="J363" s="98" t="s">
        <v>1585</v>
      </c>
      <c r="K363" s="97" t="s">
        <v>1596</v>
      </c>
      <c r="L363" s="98" t="s">
        <v>1597</v>
      </c>
      <c r="M363" s="97" t="s">
        <v>1485</v>
      </c>
      <c r="N363" s="98" t="s">
        <v>1486</v>
      </c>
      <c r="O363" s="97">
        <v>2021</v>
      </c>
      <c r="P363" s="99">
        <v>1117090.5900000001</v>
      </c>
    </row>
    <row r="364" spans="1:16" x14ac:dyDescent="0.2">
      <c r="A364" s="97" t="s">
        <v>1475</v>
      </c>
      <c r="B364" s="98" t="s">
        <v>1476</v>
      </c>
      <c r="C364" s="97" t="s">
        <v>1477</v>
      </c>
      <c r="D364" s="98" t="s">
        <v>1478</v>
      </c>
      <c r="E364" s="97" t="s">
        <v>1479</v>
      </c>
      <c r="F364" s="98" t="s">
        <v>1480</v>
      </c>
      <c r="G364" s="97" t="s">
        <v>1481</v>
      </c>
      <c r="H364" s="98" t="s">
        <v>1482</v>
      </c>
      <c r="I364" s="97" t="s">
        <v>1598</v>
      </c>
      <c r="J364" s="98" t="s">
        <v>1599</v>
      </c>
      <c r="K364" s="97" t="s">
        <v>1600</v>
      </c>
      <c r="L364" s="98" t="s">
        <v>1601</v>
      </c>
      <c r="M364" s="97" t="s">
        <v>1485</v>
      </c>
      <c r="N364" s="98" t="s">
        <v>1486</v>
      </c>
      <c r="O364" s="97">
        <v>2023</v>
      </c>
      <c r="P364" s="99">
        <v>3281822.92</v>
      </c>
    </row>
    <row r="365" spans="1:16" x14ac:dyDescent="0.2">
      <c r="A365" s="97" t="s">
        <v>1475</v>
      </c>
      <c r="B365" s="98" t="s">
        <v>1476</v>
      </c>
      <c r="C365" s="97" t="s">
        <v>1477</v>
      </c>
      <c r="D365" s="98" t="s">
        <v>1478</v>
      </c>
      <c r="E365" s="97" t="s">
        <v>1479</v>
      </c>
      <c r="F365" s="98" t="s">
        <v>1480</v>
      </c>
      <c r="G365" s="97" t="s">
        <v>1481</v>
      </c>
      <c r="H365" s="98" t="s">
        <v>1482</v>
      </c>
      <c r="I365" s="97" t="s">
        <v>1598</v>
      </c>
      <c r="J365" s="98" t="s">
        <v>1599</v>
      </c>
      <c r="K365" s="97" t="s">
        <v>1600</v>
      </c>
      <c r="L365" s="98" t="s">
        <v>1601</v>
      </c>
      <c r="M365" s="97" t="s">
        <v>1485</v>
      </c>
      <c r="N365" s="98" t="s">
        <v>1486</v>
      </c>
      <c r="O365" s="97">
        <v>2020</v>
      </c>
      <c r="P365" s="99">
        <v>3125038.71</v>
      </c>
    </row>
    <row r="366" spans="1:16" x14ac:dyDescent="0.2">
      <c r="A366" s="97" t="s">
        <v>1475</v>
      </c>
      <c r="B366" s="98" t="s">
        <v>1476</v>
      </c>
      <c r="C366" s="97" t="s">
        <v>1477</v>
      </c>
      <c r="D366" s="98" t="s">
        <v>1478</v>
      </c>
      <c r="E366" s="97" t="s">
        <v>1479</v>
      </c>
      <c r="F366" s="98" t="s">
        <v>1480</v>
      </c>
      <c r="G366" s="97" t="s">
        <v>1481</v>
      </c>
      <c r="H366" s="98" t="s">
        <v>1482</v>
      </c>
      <c r="I366" s="97" t="s">
        <v>1598</v>
      </c>
      <c r="J366" s="98" t="s">
        <v>1599</v>
      </c>
      <c r="K366" s="97" t="s">
        <v>1600</v>
      </c>
      <c r="L366" s="98" t="s">
        <v>1601</v>
      </c>
      <c r="M366" s="97" t="s">
        <v>1485</v>
      </c>
      <c r="N366" s="98" t="s">
        <v>1486</v>
      </c>
      <c r="O366" s="97">
        <v>2019</v>
      </c>
      <c r="P366" s="99">
        <v>2829317.75</v>
      </c>
    </row>
    <row r="367" spans="1:16" x14ac:dyDescent="0.2">
      <c r="A367" s="97" t="s">
        <v>1475</v>
      </c>
      <c r="B367" s="98" t="s">
        <v>1476</v>
      </c>
      <c r="C367" s="97" t="s">
        <v>1477</v>
      </c>
      <c r="D367" s="98" t="s">
        <v>1478</v>
      </c>
      <c r="E367" s="97" t="s">
        <v>1479</v>
      </c>
      <c r="F367" s="98" t="s">
        <v>1480</v>
      </c>
      <c r="G367" s="97" t="s">
        <v>1481</v>
      </c>
      <c r="H367" s="98" t="s">
        <v>1482</v>
      </c>
      <c r="I367" s="97" t="s">
        <v>1598</v>
      </c>
      <c r="J367" s="98" t="s">
        <v>1599</v>
      </c>
      <c r="K367" s="97" t="s">
        <v>1600</v>
      </c>
      <c r="L367" s="98" t="s">
        <v>1601</v>
      </c>
      <c r="M367" s="97" t="s">
        <v>1485</v>
      </c>
      <c r="N367" s="98" t="s">
        <v>1486</v>
      </c>
      <c r="O367" s="97">
        <v>2021</v>
      </c>
      <c r="P367" s="99">
        <v>2988947.03</v>
      </c>
    </row>
    <row r="368" spans="1:16" x14ac:dyDescent="0.2">
      <c r="A368" s="97" t="s">
        <v>1475</v>
      </c>
      <c r="B368" s="98" t="s">
        <v>1476</v>
      </c>
      <c r="C368" s="97" t="s">
        <v>1477</v>
      </c>
      <c r="D368" s="98" t="s">
        <v>1478</v>
      </c>
      <c r="E368" s="97" t="s">
        <v>1479</v>
      </c>
      <c r="F368" s="98" t="s">
        <v>1480</v>
      </c>
      <c r="G368" s="97" t="s">
        <v>1481</v>
      </c>
      <c r="H368" s="98" t="s">
        <v>1482</v>
      </c>
      <c r="I368" s="97" t="s">
        <v>1598</v>
      </c>
      <c r="J368" s="98" t="s">
        <v>1599</v>
      </c>
      <c r="K368" s="97" t="s">
        <v>1600</v>
      </c>
      <c r="L368" s="98" t="s">
        <v>1601</v>
      </c>
      <c r="M368" s="97" t="s">
        <v>1485</v>
      </c>
      <c r="N368" s="98" t="s">
        <v>1486</v>
      </c>
      <c r="O368" s="97">
        <v>2022</v>
      </c>
      <c r="P368" s="99">
        <v>3136779.61</v>
      </c>
    </row>
    <row r="369" spans="1:16" x14ac:dyDescent="0.2">
      <c r="A369" s="97" t="s">
        <v>1475</v>
      </c>
      <c r="B369" s="98" t="s">
        <v>1476</v>
      </c>
      <c r="C369" s="97" t="s">
        <v>1477</v>
      </c>
      <c r="D369" s="98" t="s">
        <v>1478</v>
      </c>
      <c r="E369" s="97" t="s">
        <v>1479</v>
      </c>
      <c r="F369" s="98" t="s">
        <v>1480</v>
      </c>
      <c r="G369" s="97" t="s">
        <v>1481</v>
      </c>
      <c r="H369" s="98" t="s">
        <v>1482</v>
      </c>
      <c r="I369" s="97" t="s">
        <v>1598</v>
      </c>
      <c r="J369" s="98" t="s">
        <v>1599</v>
      </c>
      <c r="K369" s="97" t="s">
        <v>1600</v>
      </c>
      <c r="L369" s="98" t="s">
        <v>1601</v>
      </c>
      <c r="M369" s="97" t="s">
        <v>1485</v>
      </c>
      <c r="N369" s="98" t="s">
        <v>1486</v>
      </c>
      <c r="O369" s="97">
        <v>2024</v>
      </c>
      <c r="P369" s="99">
        <v>1567847.08</v>
      </c>
    </row>
    <row r="370" spans="1:16" x14ac:dyDescent="0.2">
      <c r="A370" s="97" t="s">
        <v>1475</v>
      </c>
      <c r="B370" s="98" t="s">
        <v>1476</v>
      </c>
      <c r="C370" s="97" t="s">
        <v>1477</v>
      </c>
      <c r="D370" s="98" t="s">
        <v>1478</v>
      </c>
      <c r="E370" s="97" t="s">
        <v>1479</v>
      </c>
      <c r="F370" s="98" t="s">
        <v>1480</v>
      </c>
      <c r="G370" s="97" t="s">
        <v>1481</v>
      </c>
      <c r="H370" s="98" t="s">
        <v>1482</v>
      </c>
      <c r="I370" s="97" t="s">
        <v>1598</v>
      </c>
      <c r="J370" s="98" t="s">
        <v>1599</v>
      </c>
      <c r="K370" s="97" t="s">
        <v>1602</v>
      </c>
      <c r="L370" s="98" t="s">
        <v>1603</v>
      </c>
      <c r="M370" s="97" t="s">
        <v>1485</v>
      </c>
      <c r="N370" s="98" t="s">
        <v>1486</v>
      </c>
      <c r="O370" s="97">
        <v>2022</v>
      </c>
      <c r="P370" s="99">
        <v>1397725.57</v>
      </c>
    </row>
    <row r="371" spans="1:16" x14ac:dyDescent="0.2">
      <c r="A371" s="97" t="s">
        <v>1475</v>
      </c>
      <c r="B371" s="98" t="s">
        <v>1476</v>
      </c>
      <c r="C371" s="97" t="s">
        <v>1477</v>
      </c>
      <c r="D371" s="98" t="s">
        <v>1478</v>
      </c>
      <c r="E371" s="97" t="s">
        <v>1479</v>
      </c>
      <c r="F371" s="98" t="s">
        <v>1480</v>
      </c>
      <c r="G371" s="97" t="s">
        <v>1481</v>
      </c>
      <c r="H371" s="98" t="s">
        <v>1482</v>
      </c>
      <c r="I371" s="97" t="s">
        <v>1598</v>
      </c>
      <c r="J371" s="98" t="s">
        <v>1599</v>
      </c>
      <c r="K371" s="97" t="s">
        <v>1602</v>
      </c>
      <c r="L371" s="98" t="s">
        <v>1603</v>
      </c>
      <c r="M371" s="97" t="s">
        <v>1485</v>
      </c>
      <c r="N371" s="98" t="s">
        <v>1486</v>
      </c>
      <c r="O371" s="97">
        <v>2021</v>
      </c>
      <c r="P371" s="99">
        <v>1268345.99</v>
      </c>
    </row>
    <row r="372" spans="1:16" x14ac:dyDescent="0.2">
      <c r="A372" s="97" t="s">
        <v>1475</v>
      </c>
      <c r="B372" s="98" t="s">
        <v>1476</v>
      </c>
      <c r="C372" s="97" t="s">
        <v>1477</v>
      </c>
      <c r="D372" s="98" t="s">
        <v>1478</v>
      </c>
      <c r="E372" s="97" t="s">
        <v>1479</v>
      </c>
      <c r="F372" s="98" t="s">
        <v>1480</v>
      </c>
      <c r="G372" s="97" t="s">
        <v>1481</v>
      </c>
      <c r="H372" s="98" t="s">
        <v>1482</v>
      </c>
      <c r="I372" s="97" t="s">
        <v>1598</v>
      </c>
      <c r="J372" s="98" t="s">
        <v>1599</v>
      </c>
      <c r="K372" s="97" t="s">
        <v>1602</v>
      </c>
      <c r="L372" s="98" t="s">
        <v>1603</v>
      </c>
      <c r="M372" s="97" t="s">
        <v>1485</v>
      </c>
      <c r="N372" s="98" t="s">
        <v>1486</v>
      </c>
      <c r="O372" s="97">
        <v>2019</v>
      </c>
      <c r="P372" s="99">
        <v>1006485.23</v>
      </c>
    </row>
    <row r="373" spans="1:16" x14ac:dyDescent="0.2">
      <c r="A373" s="97" t="s">
        <v>1475</v>
      </c>
      <c r="B373" s="98" t="s">
        <v>1476</v>
      </c>
      <c r="C373" s="97" t="s">
        <v>1477</v>
      </c>
      <c r="D373" s="98" t="s">
        <v>1478</v>
      </c>
      <c r="E373" s="97" t="s">
        <v>1479</v>
      </c>
      <c r="F373" s="98" t="s">
        <v>1480</v>
      </c>
      <c r="G373" s="97" t="s">
        <v>1481</v>
      </c>
      <c r="H373" s="98" t="s">
        <v>1482</v>
      </c>
      <c r="I373" s="97" t="s">
        <v>1598</v>
      </c>
      <c r="J373" s="98" t="s">
        <v>1599</v>
      </c>
      <c r="K373" s="97" t="s">
        <v>1602</v>
      </c>
      <c r="L373" s="98" t="s">
        <v>1603</v>
      </c>
      <c r="M373" s="97" t="s">
        <v>1485</v>
      </c>
      <c r="N373" s="98" t="s">
        <v>1486</v>
      </c>
      <c r="O373" s="97">
        <v>2020</v>
      </c>
      <c r="P373" s="99">
        <v>1031965.17</v>
      </c>
    </row>
    <row r="374" spans="1:16" x14ac:dyDescent="0.2">
      <c r="A374" s="97" t="s">
        <v>1475</v>
      </c>
      <c r="B374" s="98" t="s">
        <v>1476</v>
      </c>
      <c r="C374" s="97" t="s">
        <v>1477</v>
      </c>
      <c r="D374" s="98" t="s">
        <v>1478</v>
      </c>
      <c r="E374" s="97" t="s">
        <v>1479</v>
      </c>
      <c r="F374" s="98" t="s">
        <v>1480</v>
      </c>
      <c r="G374" s="97" t="s">
        <v>1481</v>
      </c>
      <c r="H374" s="98" t="s">
        <v>1482</v>
      </c>
      <c r="I374" s="97" t="s">
        <v>1598</v>
      </c>
      <c r="J374" s="98" t="s">
        <v>1599</v>
      </c>
      <c r="K374" s="97" t="s">
        <v>1602</v>
      </c>
      <c r="L374" s="98" t="s">
        <v>1603</v>
      </c>
      <c r="M374" s="97" t="s">
        <v>1485</v>
      </c>
      <c r="N374" s="98" t="s">
        <v>1486</v>
      </c>
      <c r="O374" s="97">
        <v>2023</v>
      </c>
      <c r="P374" s="99">
        <v>1325260.49</v>
      </c>
    </row>
    <row r="375" spans="1:16" x14ac:dyDescent="0.2">
      <c r="A375" s="97" t="s">
        <v>1475</v>
      </c>
      <c r="B375" s="98" t="s">
        <v>1476</v>
      </c>
      <c r="C375" s="97" t="s">
        <v>1477</v>
      </c>
      <c r="D375" s="98" t="s">
        <v>1478</v>
      </c>
      <c r="E375" s="97" t="s">
        <v>1479</v>
      </c>
      <c r="F375" s="98" t="s">
        <v>1480</v>
      </c>
      <c r="G375" s="97" t="s">
        <v>1481</v>
      </c>
      <c r="H375" s="98" t="s">
        <v>1482</v>
      </c>
      <c r="I375" s="97" t="s">
        <v>1598</v>
      </c>
      <c r="J375" s="98" t="s">
        <v>1599</v>
      </c>
      <c r="K375" s="97" t="s">
        <v>1602</v>
      </c>
      <c r="L375" s="98" t="s">
        <v>1603</v>
      </c>
      <c r="M375" s="97" t="s">
        <v>1485</v>
      </c>
      <c r="N375" s="98" t="s">
        <v>1486</v>
      </c>
      <c r="O375" s="97">
        <v>2024</v>
      </c>
      <c r="P375" s="99">
        <v>798204.03</v>
      </c>
    </row>
    <row r="376" spans="1:16" x14ac:dyDescent="0.2">
      <c r="A376" s="97" t="s">
        <v>1475</v>
      </c>
      <c r="B376" s="98" t="s">
        <v>1476</v>
      </c>
      <c r="C376" s="97" t="s">
        <v>1477</v>
      </c>
      <c r="D376" s="98" t="s">
        <v>1478</v>
      </c>
      <c r="E376" s="97" t="s">
        <v>1479</v>
      </c>
      <c r="F376" s="98" t="s">
        <v>1480</v>
      </c>
      <c r="G376" s="97" t="s">
        <v>1481</v>
      </c>
      <c r="H376" s="98" t="s">
        <v>1482</v>
      </c>
      <c r="I376" s="97" t="s">
        <v>1598</v>
      </c>
      <c r="J376" s="98" t="s">
        <v>1599</v>
      </c>
      <c r="K376" s="97" t="s">
        <v>1604</v>
      </c>
      <c r="L376" s="98" t="s">
        <v>1605</v>
      </c>
      <c r="M376" s="97" t="s">
        <v>1485</v>
      </c>
      <c r="N376" s="98" t="s">
        <v>1486</v>
      </c>
      <c r="O376" s="97">
        <v>2022</v>
      </c>
      <c r="P376" s="99">
        <v>1266730.81</v>
      </c>
    </row>
    <row r="377" spans="1:16" x14ac:dyDescent="0.2">
      <c r="A377" s="97" t="s">
        <v>1475</v>
      </c>
      <c r="B377" s="98" t="s">
        <v>1476</v>
      </c>
      <c r="C377" s="97" t="s">
        <v>1477</v>
      </c>
      <c r="D377" s="98" t="s">
        <v>1478</v>
      </c>
      <c r="E377" s="97" t="s">
        <v>1479</v>
      </c>
      <c r="F377" s="98" t="s">
        <v>1480</v>
      </c>
      <c r="G377" s="97" t="s">
        <v>1481</v>
      </c>
      <c r="H377" s="98" t="s">
        <v>1482</v>
      </c>
      <c r="I377" s="97" t="s">
        <v>1598</v>
      </c>
      <c r="J377" s="98" t="s">
        <v>1599</v>
      </c>
      <c r="K377" s="97" t="s">
        <v>1604</v>
      </c>
      <c r="L377" s="98" t="s">
        <v>1605</v>
      </c>
      <c r="M377" s="97" t="s">
        <v>1485</v>
      </c>
      <c r="N377" s="98" t="s">
        <v>1486</v>
      </c>
      <c r="O377" s="97">
        <v>2023</v>
      </c>
      <c r="P377" s="99">
        <v>1293857.04</v>
      </c>
    </row>
    <row r="378" spans="1:16" x14ac:dyDescent="0.2">
      <c r="A378" s="97" t="s">
        <v>1475</v>
      </c>
      <c r="B378" s="98" t="s">
        <v>1476</v>
      </c>
      <c r="C378" s="97" t="s">
        <v>1477</v>
      </c>
      <c r="D378" s="98" t="s">
        <v>1478</v>
      </c>
      <c r="E378" s="97" t="s">
        <v>1479</v>
      </c>
      <c r="F378" s="98" t="s">
        <v>1480</v>
      </c>
      <c r="G378" s="97" t="s">
        <v>1481</v>
      </c>
      <c r="H378" s="98" t="s">
        <v>1482</v>
      </c>
      <c r="I378" s="97" t="s">
        <v>1598</v>
      </c>
      <c r="J378" s="98" t="s">
        <v>1599</v>
      </c>
      <c r="K378" s="97" t="s">
        <v>1604</v>
      </c>
      <c r="L378" s="98" t="s">
        <v>1605</v>
      </c>
      <c r="M378" s="97" t="s">
        <v>1485</v>
      </c>
      <c r="N378" s="98" t="s">
        <v>1486</v>
      </c>
      <c r="O378" s="97">
        <v>2020</v>
      </c>
      <c r="P378" s="99">
        <v>1170182.8</v>
      </c>
    </row>
    <row r="379" spans="1:16" x14ac:dyDescent="0.2">
      <c r="A379" s="97" t="s">
        <v>1475</v>
      </c>
      <c r="B379" s="98" t="s">
        <v>1476</v>
      </c>
      <c r="C379" s="97" t="s">
        <v>1477</v>
      </c>
      <c r="D379" s="98" t="s">
        <v>1478</v>
      </c>
      <c r="E379" s="97" t="s">
        <v>1479</v>
      </c>
      <c r="F379" s="98" t="s">
        <v>1480</v>
      </c>
      <c r="G379" s="97" t="s">
        <v>1481</v>
      </c>
      <c r="H379" s="98" t="s">
        <v>1482</v>
      </c>
      <c r="I379" s="97" t="s">
        <v>1598</v>
      </c>
      <c r="J379" s="98" t="s">
        <v>1599</v>
      </c>
      <c r="K379" s="97" t="s">
        <v>1604</v>
      </c>
      <c r="L379" s="98" t="s">
        <v>1605</v>
      </c>
      <c r="M379" s="97" t="s">
        <v>1485</v>
      </c>
      <c r="N379" s="98" t="s">
        <v>1486</v>
      </c>
      <c r="O379" s="97">
        <v>2019</v>
      </c>
      <c r="P379" s="99">
        <v>1025296.73</v>
      </c>
    </row>
    <row r="380" spans="1:16" x14ac:dyDescent="0.2">
      <c r="A380" s="97" t="s">
        <v>1475</v>
      </c>
      <c r="B380" s="98" t="s">
        <v>1476</v>
      </c>
      <c r="C380" s="97" t="s">
        <v>1477</v>
      </c>
      <c r="D380" s="98" t="s">
        <v>1478</v>
      </c>
      <c r="E380" s="97" t="s">
        <v>1479</v>
      </c>
      <c r="F380" s="98" t="s">
        <v>1480</v>
      </c>
      <c r="G380" s="97" t="s">
        <v>1481</v>
      </c>
      <c r="H380" s="98" t="s">
        <v>1482</v>
      </c>
      <c r="I380" s="97" t="s">
        <v>1598</v>
      </c>
      <c r="J380" s="98" t="s">
        <v>1599</v>
      </c>
      <c r="K380" s="97" t="s">
        <v>1604</v>
      </c>
      <c r="L380" s="98" t="s">
        <v>1605</v>
      </c>
      <c r="M380" s="97" t="s">
        <v>1485</v>
      </c>
      <c r="N380" s="98" t="s">
        <v>1486</v>
      </c>
      <c r="O380" s="97">
        <v>2021</v>
      </c>
      <c r="P380" s="99">
        <v>1132122.94</v>
      </c>
    </row>
    <row r="381" spans="1:16" x14ac:dyDescent="0.2">
      <c r="A381" s="97" t="s">
        <v>1475</v>
      </c>
      <c r="B381" s="98" t="s">
        <v>1476</v>
      </c>
      <c r="C381" s="97" t="s">
        <v>1477</v>
      </c>
      <c r="D381" s="98" t="s">
        <v>1478</v>
      </c>
      <c r="E381" s="97" t="s">
        <v>1479</v>
      </c>
      <c r="F381" s="98" t="s">
        <v>1480</v>
      </c>
      <c r="G381" s="97" t="s">
        <v>1481</v>
      </c>
      <c r="H381" s="98" t="s">
        <v>1482</v>
      </c>
      <c r="I381" s="97" t="s">
        <v>1598</v>
      </c>
      <c r="J381" s="98" t="s">
        <v>1599</v>
      </c>
      <c r="K381" s="97" t="s">
        <v>1604</v>
      </c>
      <c r="L381" s="98" t="s">
        <v>1605</v>
      </c>
      <c r="M381" s="97" t="s">
        <v>1485</v>
      </c>
      <c r="N381" s="98" t="s">
        <v>1486</v>
      </c>
      <c r="O381" s="97">
        <v>2024</v>
      </c>
      <c r="P381" s="99">
        <v>967371.01</v>
      </c>
    </row>
    <row r="382" spans="1:16" x14ac:dyDescent="0.2">
      <c r="A382" s="97" t="s">
        <v>1475</v>
      </c>
      <c r="B382" s="98" t="s">
        <v>1476</v>
      </c>
      <c r="C382" s="97" t="s">
        <v>1477</v>
      </c>
      <c r="D382" s="98" t="s">
        <v>1478</v>
      </c>
      <c r="E382" s="97" t="s">
        <v>1479</v>
      </c>
      <c r="F382" s="98" t="s">
        <v>1480</v>
      </c>
      <c r="G382" s="97" t="s">
        <v>1481</v>
      </c>
      <c r="H382" s="98" t="s">
        <v>1482</v>
      </c>
      <c r="I382" s="97" t="s">
        <v>1598</v>
      </c>
      <c r="J382" s="98" t="s">
        <v>1599</v>
      </c>
      <c r="K382" s="97" t="s">
        <v>1606</v>
      </c>
      <c r="L382" s="98" t="s">
        <v>1607</v>
      </c>
      <c r="M382" s="97" t="s">
        <v>1485</v>
      </c>
      <c r="N382" s="98" t="s">
        <v>1486</v>
      </c>
      <c r="O382" s="97">
        <v>2023</v>
      </c>
      <c r="P382" s="99">
        <v>1408969.5</v>
      </c>
    </row>
    <row r="383" spans="1:16" x14ac:dyDescent="0.2">
      <c r="A383" s="97" t="s">
        <v>1475</v>
      </c>
      <c r="B383" s="98" t="s">
        <v>1476</v>
      </c>
      <c r="C383" s="97" t="s">
        <v>1477</v>
      </c>
      <c r="D383" s="98" t="s">
        <v>1478</v>
      </c>
      <c r="E383" s="97" t="s">
        <v>1479</v>
      </c>
      <c r="F383" s="98" t="s">
        <v>1480</v>
      </c>
      <c r="G383" s="97" t="s">
        <v>1481</v>
      </c>
      <c r="H383" s="98" t="s">
        <v>1482</v>
      </c>
      <c r="I383" s="97" t="s">
        <v>1598</v>
      </c>
      <c r="J383" s="98" t="s">
        <v>1599</v>
      </c>
      <c r="K383" s="97" t="s">
        <v>1606</v>
      </c>
      <c r="L383" s="98" t="s">
        <v>1607</v>
      </c>
      <c r="M383" s="97" t="s">
        <v>1485</v>
      </c>
      <c r="N383" s="98" t="s">
        <v>1486</v>
      </c>
      <c r="O383" s="97">
        <v>2020</v>
      </c>
      <c r="P383" s="99">
        <v>1326602.1000000001</v>
      </c>
    </row>
    <row r="384" spans="1:16" x14ac:dyDescent="0.2">
      <c r="A384" s="97" t="s">
        <v>1475</v>
      </c>
      <c r="B384" s="98" t="s">
        <v>1476</v>
      </c>
      <c r="C384" s="97" t="s">
        <v>1477</v>
      </c>
      <c r="D384" s="98" t="s">
        <v>1478</v>
      </c>
      <c r="E384" s="97" t="s">
        <v>1479</v>
      </c>
      <c r="F384" s="98" t="s">
        <v>1480</v>
      </c>
      <c r="G384" s="97" t="s">
        <v>1481</v>
      </c>
      <c r="H384" s="98" t="s">
        <v>1482</v>
      </c>
      <c r="I384" s="97" t="s">
        <v>1598</v>
      </c>
      <c r="J384" s="98" t="s">
        <v>1599</v>
      </c>
      <c r="K384" s="97" t="s">
        <v>1606</v>
      </c>
      <c r="L384" s="98" t="s">
        <v>1607</v>
      </c>
      <c r="M384" s="97" t="s">
        <v>1485</v>
      </c>
      <c r="N384" s="98" t="s">
        <v>1486</v>
      </c>
      <c r="O384" s="97">
        <v>2022</v>
      </c>
      <c r="P384" s="99">
        <v>1446656.95</v>
      </c>
    </row>
    <row r="385" spans="1:16" x14ac:dyDescent="0.2">
      <c r="A385" s="97" t="s">
        <v>1475</v>
      </c>
      <c r="B385" s="98" t="s">
        <v>1476</v>
      </c>
      <c r="C385" s="97" t="s">
        <v>1477</v>
      </c>
      <c r="D385" s="98" t="s">
        <v>1478</v>
      </c>
      <c r="E385" s="97" t="s">
        <v>1479</v>
      </c>
      <c r="F385" s="98" t="s">
        <v>1480</v>
      </c>
      <c r="G385" s="97" t="s">
        <v>1481</v>
      </c>
      <c r="H385" s="98" t="s">
        <v>1482</v>
      </c>
      <c r="I385" s="97" t="s">
        <v>1598</v>
      </c>
      <c r="J385" s="98" t="s">
        <v>1599</v>
      </c>
      <c r="K385" s="97" t="s">
        <v>1606</v>
      </c>
      <c r="L385" s="98" t="s">
        <v>1607</v>
      </c>
      <c r="M385" s="97" t="s">
        <v>1485</v>
      </c>
      <c r="N385" s="98" t="s">
        <v>1486</v>
      </c>
      <c r="O385" s="97">
        <v>2019</v>
      </c>
      <c r="P385" s="99">
        <v>1155182.18</v>
      </c>
    </row>
    <row r="386" spans="1:16" x14ac:dyDescent="0.2">
      <c r="A386" s="97" t="s">
        <v>1475</v>
      </c>
      <c r="B386" s="98" t="s">
        <v>1476</v>
      </c>
      <c r="C386" s="97" t="s">
        <v>1477</v>
      </c>
      <c r="D386" s="98" t="s">
        <v>1478</v>
      </c>
      <c r="E386" s="97" t="s">
        <v>1479</v>
      </c>
      <c r="F386" s="98" t="s">
        <v>1480</v>
      </c>
      <c r="G386" s="97" t="s">
        <v>1481</v>
      </c>
      <c r="H386" s="98" t="s">
        <v>1482</v>
      </c>
      <c r="I386" s="97" t="s">
        <v>1598</v>
      </c>
      <c r="J386" s="98" t="s">
        <v>1599</v>
      </c>
      <c r="K386" s="97" t="s">
        <v>1606</v>
      </c>
      <c r="L386" s="98" t="s">
        <v>1607</v>
      </c>
      <c r="M386" s="97" t="s">
        <v>1485</v>
      </c>
      <c r="N386" s="98" t="s">
        <v>1486</v>
      </c>
      <c r="O386" s="97">
        <v>2021</v>
      </c>
      <c r="P386" s="99">
        <v>1387133.72</v>
      </c>
    </row>
    <row r="387" spans="1:16" x14ac:dyDescent="0.2">
      <c r="A387" s="97" t="s">
        <v>1475</v>
      </c>
      <c r="B387" s="98" t="s">
        <v>1476</v>
      </c>
      <c r="C387" s="97" t="s">
        <v>1477</v>
      </c>
      <c r="D387" s="98" t="s">
        <v>1478</v>
      </c>
      <c r="E387" s="97" t="s">
        <v>1479</v>
      </c>
      <c r="F387" s="98" t="s">
        <v>1480</v>
      </c>
      <c r="G387" s="97" t="s">
        <v>1481</v>
      </c>
      <c r="H387" s="98" t="s">
        <v>1482</v>
      </c>
      <c r="I387" s="97" t="s">
        <v>1598</v>
      </c>
      <c r="J387" s="98" t="s">
        <v>1599</v>
      </c>
      <c r="K387" s="97" t="s">
        <v>1606</v>
      </c>
      <c r="L387" s="98" t="s">
        <v>1607</v>
      </c>
      <c r="M387" s="97" t="s">
        <v>1485</v>
      </c>
      <c r="N387" s="98" t="s">
        <v>1486</v>
      </c>
      <c r="O387" s="97">
        <v>2024</v>
      </c>
      <c r="P387" s="99">
        <v>834563.43</v>
      </c>
    </row>
    <row r="388" spans="1:16" x14ac:dyDescent="0.2">
      <c r="A388" s="97" t="s">
        <v>1475</v>
      </c>
      <c r="B388" s="98" t="s">
        <v>1476</v>
      </c>
      <c r="C388" s="97" t="s">
        <v>1477</v>
      </c>
      <c r="D388" s="98" t="s">
        <v>1478</v>
      </c>
      <c r="E388" s="97" t="s">
        <v>1479</v>
      </c>
      <c r="F388" s="98" t="s">
        <v>1480</v>
      </c>
      <c r="G388" s="97" t="s">
        <v>1481</v>
      </c>
      <c r="H388" s="98" t="s">
        <v>1482</v>
      </c>
      <c r="I388" s="97" t="s">
        <v>1598</v>
      </c>
      <c r="J388" s="98" t="s">
        <v>1599</v>
      </c>
      <c r="K388" s="97" t="s">
        <v>1608</v>
      </c>
      <c r="L388" s="98" t="s">
        <v>1609</v>
      </c>
      <c r="M388" s="97" t="s">
        <v>1485</v>
      </c>
      <c r="N388" s="98" t="s">
        <v>1486</v>
      </c>
      <c r="O388" s="97">
        <v>2020</v>
      </c>
      <c r="P388" s="99">
        <v>360633.45</v>
      </c>
    </row>
    <row r="389" spans="1:16" x14ac:dyDescent="0.2">
      <c r="A389" s="97" t="s">
        <v>1475</v>
      </c>
      <c r="B389" s="98" t="s">
        <v>1476</v>
      </c>
      <c r="C389" s="97" t="s">
        <v>1477</v>
      </c>
      <c r="D389" s="98" t="s">
        <v>1478</v>
      </c>
      <c r="E389" s="97" t="s">
        <v>1479</v>
      </c>
      <c r="F389" s="98" t="s">
        <v>1480</v>
      </c>
      <c r="G389" s="97" t="s">
        <v>1481</v>
      </c>
      <c r="H389" s="98" t="s">
        <v>1482</v>
      </c>
      <c r="I389" s="97" t="s">
        <v>1598</v>
      </c>
      <c r="J389" s="98" t="s">
        <v>1599</v>
      </c>
      <c r="K389" s="97" t="s">
        <v>1608</v>
      </c>
      <c r="L389" s="98" t="s">
        <v>1609</v>
      </c>
      <c r="M389" s="97" t="s">
        <v>1485</v>
      </c>
      <c r="N389" s="98" t="s">
        <v>1486</v>
      </c>
      <c r="O389" s="97">
        <v>2019</v>
      </c>
      <c r="P389" s="99">
        <v>337445.83</v>
      </c>
    </row>
    <row r="390" spans="1:16" x14ac:dyDescent="0.2">
      <c r="A390" s="97" t="s">
        <v>1475</v>
      </c>
      <c r="B390" s="98" t="s">
        <v>1476</v>
      </c>
      <c r="C390" s="97" t="s">
        <v>1477</v>
      </c>
      <c r="D390" s="98" t="s">
        <v>1478</v>
      </c>
      <c r="E390" s="97" t="s">
        <v>1479</v>
      </c>
      <c r="F390" s="98" t="s">
        <v>1480</v>
      </c>
      <c r="G390" s="97" t="s">
        <v>1481</v>
      </c>
      <c r="H390" s="98" t="s">
        <v>1482</v>
      </c>
      <c r="I390" s="97" t="s">
        <v>1598</v>
      </c>
      <c r="J390" s="98" t="s">
        <v>1599</v>
      </c>
      <c r="K390" s="97" t="s">
        <v>1608</v>
      </c>
      <c r="L390" s="98" t="s">
        <v>1609</v>
      </c>
      <c r="M390" s="97" t="s">
        <v>1485</v>
      </c>
      <c r="N390" s="98" t="s">
        <v>1486</v>
      </c>
      <c r="O390" s="97">
        <v>2023</v>
      </c>
      <c r="P390" s="99">
        <v>515094.5</v>
      </c>
    </row>
    <row r="391" spans="1:16" x14ac:dyDescent="0.2">
      <c r="A391" s="97" t="s">
        <v>1475</v>
      </c>
      <c r="B391" s="98" t="s">
        <v>1476</v>
      </c>
      <c r="C391" s="97" t="s">
        <v>1477</v>
      </c>
      <c r="D391" s="98" t="s">
        <v>1478</v>
      </c>
      <c r="E391" s="97" t="s">
        <v>1479</v>
      </c>
      <c r="F391" s="98" t="s">
        <v>1480</v>
      </c>
      <c r="G391" s="97" t="s">
        <v>1481</v>
      </c>
      <c r="H391" s="98" t="s">
        <v>1482</v>
      </c>
      <c r="I391" s="97" t="s">
        <v>1598</v>
      </c>
      <c r="J391" s="98" t="s">
        <v>1599</v>
      </c>
      <c r="K391" s="97" t="s">
        <v>1608</v>
      </c>
      <c r="L391" s="98" t="s">
        <v>1609</v>
      </c>
      <c r="M391" s="97" t="s">
        <v>1485</v>
      </c>
      <c r="N391" s="98" t="s">
        <v>1486</v>
      </c>
      <c r="O391" s="97">
        <v>2021</v>
      </c>
      <c r="P391" s="99">
        <v>475759.46</v>
      </c>
    </row>
    <row r="392" spans="1:16" x14ac:dyDescent="0.2">
      <c r="A392" s="97" t="s">
        <v>1475</v>
      </c>
      <c r="B392" s="98" t="s">
        <v>1476</v>
      </c>
      <c r="C392" s="97" t="s">
        <v>1477</v>
      </c>
      <c r="D392" s="98" t="s">
        <v>1478</v>
      </c>
      <c r="E392" s="97" t="s">
        <v>1479</v>
      </c>
      <c r="F392" s="98" t="s">
        <v>1480</v>
      </c>
      <c r="G392" s="97" t="s">
        <v>1481</v>
      </c>
      <c r="H392" s="98" t="s">
        <v>1482</v>
      </c>
      <c r="I392" s="97" t="s">
        <v>1598</v>
      </c>
      <c r="J392" s="98" t="s">
        <v>1599</v>
      </c>
      <c r="K392" s="97" t="s">
        <v>1608</v>
      </c>
      <c r="L392" s="98" t="s">
        <v>1609</v>
      </c>
      <c r="M392" s="97" t="s">
        <v>1485</v>
      </c>
      <c r="N392" s="98" t="s">
        <v>1486</v>
      </c>
      <c r="O392" s="97">
        <v>2022</v>
      </c>
      <c r="P392" s="99">
        <v>457233.4</v>
      </c>
    </row>
    <row r="393" spans="1:16" x14ac:dyDescent="0.2">
      <c r="A393" s="97" t="s">
        <v>1475</v>
      </c>
      <c r="B393" s="98" t="s">
        <v>1476</v>
      </c>
      <c r="C393" s="97" t="s">
        <v>1477</v>
      </c>
      <c r="D393" s="98" t="s">
        <v>1478</v>
      </c>
      <c r="E393" s="97" t="s">
        <v>1479</v>
      </c>
      <c r="F393" s="98" t="s">
        <v>1480</v>
      </c>
      <c r="G393" s="97" t="s">
        <v>1481</v>
      </c>
      <c r="H393" s="98" t="s">
        <v>1482</v>
      </c>
      <c r="I393" s="97" t="s">
        <v>1598</v>
      </c>
      <c r="J393" s="98" t="s">
        <v>1599</v>
      </c>
      <c r="K393" s="97" t="s">
        <v>1608</v>
      </c>
      <c r="L393" s="98" t="s">
        <v>1609</v>
      </c>
      <c r="M393" s="97" t="s">
        <v>1485</v>
      </c>
      <c r="N393" s="98" t="s">
        <v>1486</v>
      </c>
      <c r="O393" s="97">
        <v>2024</v>
      </c>
      <c r="P393" s="99">
        <v>381820.57</v>
      </c>
    </row>
    <row r="394" spans="1:16" x14ac:dyDescent="0.2">
      <c r="A394" s="97" t="s">
        <v>1475</v>
      </c>
      <c r="B394" s="98" t="s">
        <v>1476</v>
      </c>
      <c r="C394" s="97" t="s">
        <v>1477</v>
      </c>
      <c r="D394" s="98" t="s">
        <v>1478</v>
      </c>
      <c r="E394" s="97" t="s">
        <v>1479</v>
      </c>
      <c r="F394" s="98" t="s">
        <v>1480</v>
      </c>
      <c r="G394" s="97" t="s">
        <v>1481</v>
      </c>
      <c r="H394" s="98" t="s">
        <v>1482</v>
      </c>
      <c r="I394" s="97" t="s">
        <v>1610</v>
      </c>
      <c r="J394" s="98" t="s">
        <v>1611</v>
      </c>
      <c r="K394" s="97" t="s">
        <v>1612</v>
      </c>
      <c r="L394" s="98" t="s">
        <v>1613</v>
      </c>
      <c r="M394" s="97" t="s">
        <v>1485</v>
      </c>
      <c r="N394" s="98" t="s">
        <v>1486</v>
      </c>
      <c r="O394" s="97">
        <v>2024</v>
      </c>
      <c r="P394" s="99">
        <v>810938.33</v>
      </c>
    </row>
    <row r="395" spans="1:16" x14ac:dyDescent="0.2">
      <c r="A395" s="97" t="s">
        <v>1475</v>
      </c>
      <c r="B395" s="98" t="s">
        <v>1476</v>
      </c>
      <c r="C395" s="97" t="s">
        <v>1477</v>
      </c>
      <c r="D395" s="98" t="s">
        <v>1478</v>
      </c>
      <c r="E395" s="97" t="s">
        <v>1479</v>
      </c>
      <c r="F395" s="98" t="s">
        <v>1480</v>
      </c>
      <c r="G395" s="97" t="s">
        <v>1481</v>
      </c>
      <c r="H395" s="98" t="s">
        <v>1482</v>
      </c>
      <c r="I395" s="97" t="s">
        <v>1610</v>
      </c>
      <c r="J395" s="98" t="s">
        <v>1611</v>
      </c>
      <c r="K395" s="97" t="s">
        <v>1612</v>
      </c>
      <c r="L395" s="98" t="s">
        <v>1613</v>
      </c>
      <c r="M395" s="97" t="s">
        <v>1485</v>
      </c>
      <c r="N395" s="98" t="s">
        <v>1486</v>
      </c>
      <c r="O395" s="97">
        <v>2020</v>
      </c>
      <c r="P395" s="99">
        <v>3517967.86</v>
      </c>
    </row>
    <row r="396" spans="1:16" x14ac:dyDescent="0.2">
      <c r="A396" s="97" t="s">
        <v>1475</v>
      </c>
      <c r="B396" s="98" t="s">
        <v>1476</v>
      </c>
      <c r="C396" s="97" t="s">
        <v>1477</v>
      </c>
      <c r="D396" s="98" t="s">
        <v>1478</v>
      </c>
      <c r="E396" s="97" t="s">
        <v>1479</v>
      </c>
      <c r="F396" s="98" t="s">
        <v>1480</v>
      </c>
      <c r="G396" s="97" t="s">
        <v>1481</v>
      </c>
      <c r="H396" s="98" t="s">
        <v>1482</v>
      </c>
      <c r="I396" s="97" t="s">
        <v>1610</v>
      </c>
      <c r="J396" s="98" t="s">
        <v>1611</v>
      </c>
      <c r="K396" s="97" t="s">
        <v>1612</v>
      </c>
      <c r="L396" s="98" t="s">
        <v>1613</v>
      </c>
      <c r="M396" s="97" t="s">
        <v>1485</v>
      </c>
      <c r="N396" s="98" t="s">
        <v>1486</v>
      </c>
      <c r="O396" s="97">
        <v>2019</v>
      </c>
      <c r="P396" s="99">
        <v>2927692.18</v>
      </c>
    </row>
    <row r="397" spans="1:16" x14ac:dyDescent="0.2">
      <c r="A397" s="97" t="s">
        <v>1475</v>
      </c>
      <c r="B397" s="98" t="s">
        <v>1476</v>
      </c>
      <c r="C397" s="97" t="s">
        <v>1477</v>
      </c>
      <c r="D397" s="98" t="s">
        <v>1478</v>
      </c>
      <c r="E397" s="97" t="s">
        <v>1479</v>
      </c>
      <c r="F397" s="98" t="s">
        <v>1480</v>
      </c>
      <c r="G397" s="97" t="s">
        <v>1481</v>
      </c>
      <c r="H397" s="98" t="s">
        <v>1482</v>
      </c>
      <c r="I397" s="97" t="s">
        <v>1610</v>
      </c>
      <c r="J397" s="98" t="s">
        <v>1611</v>
      </c>
      <c r="K397" s="97" t="s">
        <v>1612</v>
      </c>
      <c r="L397" s="98" t="s">
        <v>1613</v>
      </c>
      <c r="M397" s="97" t="s">
        <v>1485</v>
      </c>
      <c r="N397" s="98" t="s">
        <v>1486</v>
      </c>
      <c r="O397" s="97">
        <v>2022</v>
      </c>
      <c r="P397" s="99">
        <v>2806143.59</v>
      </c>
    </row>
    <row r="398" spans="1:16" x14ac:dyDescent="0.2">
      <c r="A398" s="97" t="s">
        <v>1475</v>
      </c>
      <c r="B398" s="98" t="s">
        <v>1476</v>
      </c>
      <c r="C398" s="97" t="s">
        <v>1477</v>
      </c>
      <c r="D398" s="98" t="s">
        <v>1478</v>
      </c>
      <c r="E398" s="97" t="s">
        <v>1479</v>
      </c>
      <c r="F398" s="98" t="s">
        <v>1480</v>
      </c>
      <c r="G398" s="97" t="s">
        <v>1481</v>
      </c>
      <c r="H398" s="98" t="s">
        <v>1482</v>
      </c>
      <c r="I398" s="97" t="s">
        <v>1610</v>
      </c>
      <c r="J398" s="98" t="s">
        <v>1611</v>
      </c>
      <c r="K398" s="97" t="s">
        <v>1612</v>
      </c>
      <c r="L398" s="98" t="s">
        <v>1613</v>
      </c>
      <c r="M398" s="97" t="s">
        <v>1485</v>
      </c>
      <c r="N398" s="98" t="s">
        <v>1486</v>
      </c>
      <c r="O398" s="97">
        <v>2021</v>
      </c>
      <c r="P398" s="99">
        <v>3345272.42</v>
      </c>
    </row>
    <row r="399" spans="1:16" x14ac:dyDescent="0.2">
      <c r="A399" s="97" t="s">
        <v>1475</v>
      </c>
      <c r="B399" s="98" t="s">
        <v>1476</v>
      </c>
      <c r="C399" s="97" t="s">
        <v>1477</v>
      </c>
      <c r="D399" s="98" t="s">
        <v>1478</v>
      </c>
      <c r="E399" s="97" t="s">
        <v>1479</v>
      </c>
      <c r="F399" s="98" t="s">
        <v>1480</v>
      </c>
      <c r="G399" s="97" t="s">
        <v>1481</v>
      </c>
      <c r="H399" s="98" t="s">
        <v>1482</v>
      </c>
      <c r="I399" s="97" t="s">
        <v>1610</v>
      </c>
      <c r="J399" s="98" t="s">
        <v>1611</v>
      </c>
      <c r="K399" s="97" t="s">
        <v>1612</v>
      </c>
      <c r="L399" s="98" t="s">
        <v>1613</v>
      </c>
      <c r="M399" s="97" t="s">
        <v>1485</v>
      </c>
      <c r="N399" s="98" t="s">
        <v>1486</v>
      </c>
      <c r="O399" s="97">
        <v>2023</v>
      </c>
      <c r="P399" s="99">
        <v>2407547.75</v>
      </c>
    </row>
    <row r="400" spans="1:16" x14ac:dyDescent="0.2">
      <c r="A400" s="97" t="s">
        <v>1475</v>
      </c>
      <c r="B400" s="98" t="s">
        <v>1476</v>
      </c>
      <c r="C400" s="97" t="s">
        <v>1477</v>
      </c>
      <c r="D400" s="98" t="s">
        <v>1478</v>
      </c>
      <c r="E400" s="97" t="s">
        <v>1479</v>
      </c>
      <c r="F400" s="98" t="s">
        <v>1480</v>
      </c>
      <c r="G400" s="97" t="s">
        <v>1481</v>
      </c>
      <c r="H400" s="98" t="s">
        <v>1482</v>
      </c>
      <c r="I400" s="97" t="s">
        <v>1610</v>
      </c>
      <c r="J400" s="98" t="s">
        <v>1611</v>
      </c>
      <c r="K400" s="97" t="s">
        <v>1614</v>
      </c>
      <c r="L400" s="98" t="s">
        <v>1615</v>
      </c>
      <c r="M400" s="97" t="s">
        <v>1485</v>
      </c>
      <c r="N400" s="98" t="s">
        <v>1486</v>
      </c>
      <c r="O400" s="97">
        <v>2019</v>
      </c>
      <c r="P400" s="99">
        <v>73441.88</v>
      </c>
    </row>
    <row r="401" spans="1:16" x14ac:dyDescent="0.2">
      <c r="A401" s="97" t="s">
        <v>1475</v>
      </c>
      <c r="B401" s="98" t="s">
        <v>1476</v>
      </c>
      <c r="C401" s="97" t="s">
        <v>1477</v>
      </c>
      <c r="D401" s="98" t="s">
        <v>1478</v>
      </c>
      <c r="E401" s="97" t="s">
        <v>1479</v>
      </c>
      <c r="F401" s="98" t="s">
        <v>1480</v>
      </c>
      <c r="G401" s="97" t="s">
        <v>1481</v>
      </c>
      <c r="H401" s="98" t="s">
        <v>1482</v>
      </c>
      <c r="I401" s="97" t="s">
        <v>1610</v>
      </c>
      <c r="J401" s="98" t="s">
        <v>1611</v>
      </c>
      <c r="K401" s="97" t="s">
        <v>1614</v>
      </c>
      <c r="L401" s="98" t="s">
        <v>1615</v>
      </c>
      <c r="M401" s="97" t="s">
        <v>1485</v>
      </c>
      <c r="N401" s="98" t="s">
        <v>1486</v>
      </c>
      <c r="O401" s="97">
        <v>2020</v>
      </c>
      <c r="P401" s="99">
        <v>38589.82</v>
      </c>
    </row>
    <row r="402" spans="1:16" x14ac:dyDescent="0.2">
      <c r="A402" s="97" t="s">
        <v>1475</v>
      </c>
      <c r="B402" s="98" t="s">
        <v>1476</v>
      </c>
      <c r="C402" s="97" t="s">
        <v>1477</v>
      </c>
      <c r="D402" s="98" t="s">
        <v>1478</v>
      </c>
      <c r="E402" s="97" t="s">
        <v>1479</v>
      </c>
      <c r="F402" s="98" t="s">
        <v>1480</v>
      </c>
      <c r="G402" s="97" t="s">
        <v>1481</v>
      </c>
      <c r="H402" s="98" t="s">
        <v>1482</v>
      </c>
      <c r="I402" s="97" t="s">
        <v>1610</v>
      </c>
      <c r="J402" s="98" t="s">
        <v>1611</v>
      </c>
      <c r="K402" s="97" t="s">
        <v>1616</v>
      </c>
      <c r="L402" s="98" t="s">
        <v>1617</v>
      </c>
      <c r="M402" s="97" t="s">
        <v>1485</v>
      </c>
      <c r="N402" s="98" t="s">
        <v>1486</v>
      </c>
      <c r="O402" s="97">
        <v>2019</v>
      </c>
      <c r="P402" s="99">
        <v>140440.18</v>
      </c>
    </row>
    <row r="403" spans="1:16" x14ac:dyDescent="0.2">
      <c r="A403" s="97" t="s">
        <v>1475</v>
      </c>
      <c r="B403" s="98" t="s">
        <v>1476</v>
      </c>
      <c r="C403" s="97" t="s">
        <v>1477</v>
      </c>
      <c r="D403" s="98" t="s">
        <v>1478</v>
      </c>
      <c r="E403" s="97" t="s">
        <v>1479</v>
      </c>
      <c r="F403" s="98" t="s">
        <v>1480</v>
      </c>
      <c r="G403" s="97" t="s">
        <v>1481</v>
      </c>
      <c r="H403" s="98" t="s">
        <v>1482</v>
      </c>
      <c r="I403" s="97" t="s">
        <v>1610</v>
      </c>
      <c r="J403" s="98" t="s">
        <v>1611</v>
      </c>
      <c r="K403" s="97" t="s">
        <v>1616</v>
      </c>
      <c r="L403" s="98" t="s">
        <v>1617</v>
      </c>
      <c r="M403" s="97" t="s">
        <v>1485</v>
      </c>
      <c r="N403" s="98" t="s">
        <v>1486</v>
      </c>
      <c r="O403" s="97">
        <v>2024</v>
      </c>
      <c r="P403" s="99">
        <v>188434.63</v>
      </c>
    </row>
    <row r="404" spans="1:16" x14ac:dyDescent="0.2">
      <c r="A404" s="97" t="s">
        <v>1475</v>
      </c>
      <c r="B404" s="98" t="s">
        <v>1476</v>
      </c>
      <c r="C404" s="97" t="s">
        <v>1477</v>
      </c>
      <c r="D404" s="98" t="s">
        <v>1478</v>
      </c>
      <c r="E404" s="97" t="s">
        <v>1479</v>
      </c>
      <c r="F404" s="98" t="s">
        <v>1480</v>
      </c>
      <c r="G404" s="97" t="s">
        <v>1481</v>
      </c>
      <c r="H404" s="98" t="s">
        <v>1482</v>
      </c>
      <c r="I404" s="97" t="s">
        <v>1610</v>
      </c>
      <c r="J404" s="98" t="s">
        <v>1611</v>
      </c>
      <c r="K404" s="97" t="s">
        <v>1616</v>
      </c>
      <c r="L404" s="98" t="s">
        <v>1617</v>
      </c>
      <c r="M404" s="97" t="s">
        <v>1485</v>
      </c>
      <c r="N404" s="98" t="s">
        <v>1486</v>
      </c>
      <c r="O404" s="97">
        <v>2020</v>
      </c>
      <c r="P404" s="99">
        <v>142796.24</v>
      </c>
    </row>
    <row r="405" spans="1:16" x14ac:dyDescent="0.2">
      <c r="A405" s="97" t="s">
        <v>1475</v>
      </c>
      <c r="B405" s="98" t="s">
        <v>1476</v>
      </c>
      <c r="C405" s="97" t="s">
        <v>1477</v>
      </c>
      <c r="D405" s="98" t="s">
        <v>1478</v>
      </c>
      <c r="E405" s="97" t="s">
        <v>1479</v>
      </c>
      <c r="F405" s="98" t="s">
        <v>1480</v>
      </c>
      <c r="G405" s="97" t="s">
        <v>1481</v>
      </c>
      <c r="H405" s="98" t="s">
        <v>1482</v>
      </c>
      <c r="I405" s="97" t="s">
        <v>1610</v>
      </c>
      <c r="J405" s="98" t="s">
        <v>1611</v>
      </c>
      <c r="K405" s="97" t="s">
        <v>1616</v>
      </c>
      <c r="L405" s="98" t="s">
        <v>1617</v>
      </c>
      <c r="M405" s="97" t="s">
        <v>1485</v>
      </c>
      <c r="N405" s="98" t="s">
        <v>1486</v>
      </c>
      <c r="O405" s="97">
        <v>2021</v>
      </c>
      <c r="P405" s="99">
        <v>179094.25</v>
      </c>
    </row>
    <row r="406" spans="1:16" x14ac:dyDescent="0.2">
      <c r="A406" s="97" t="s">
        <v>1475</v>
      </c>
      <c r="B406" s="98" t="s">
        <v>1476</v>
      </c>
      <c r="C406" s="97" t="s">
        <v>1477</v>
      </c>
      <c r="D406" s="98" t="s">
        <v>1478</v>
      </c>
      <c r="E406" s="97" t="s">
        <v>1479</v>
      </c>
      <c r="F406" s="98" t="s">
        <v>1480</v>
      </c>
      <c r="G406" s="97" t="s">
        <v>1481</v>
      </c>
      <c r="H406" s="98" t="s">
        <v>1482</v>
      </c>
      <c r="I406" s="97" t="s">
        <v>1610</v>
      </c>
      <c r="J406" s="98" t="s">
        <v>1611</v>
      </c>
      <c r="K406" s="97" t="s">
        <v>1616</v>
      </c>
      <c r="L406" s="98" t="s">
        <v>1617</v>
      </c>
      <c r="M406" s="97" t="s">
        <v>1485</v>
      </c>
      <c r="N406" s="98" t="s">
        <v>1486</v>
      </c>
      <c r="O406" s="97">
        <v>2022</v>
      </c>
      <c r="P406" s="99">
        <v>94557.17</v>
      </c>
    </row>
    <row r="407" spans="1:16" x14ac:dyDescent="0.2">
      <c r="A407" s="97" t="s">
        <v>1475</v>
      </c>
      <c r="B407" s="98" t="s">
        <v>1476</v>
      </c>
      <c r="C407" s="97" t="s">
        <v>1477</v>
      </c>
      <c r="D407" s="98" t="s">
        <v>1478</v>
      </c>
      <c r="E407" s="97" t="s">
        <v>1479</v>
      </c>
      <c r="F407" s="98" t="s">
        <v>1480</v>
      </c>
      <c r="G407" s="97" t="s">
        <v>1481</v>
      </c>
      <c r="H407" s="98" t="s">
        <v>1482</v>
      </c>
      <c r="I407" s="97" t="s">
        <v>1610</v>
      </c>
      <c r="J407" s="98" t="s">
        <v>1611</v>
      </c>
      <c r="K407" s="97" t="s">
        <v>1616</v>
      </c>
      <c r="L407" s="98" t="s">
        <v>1617</v>
      </c>
      <c r="M407" s="97" t="s">
        <v>1485</v>
      </c>
      <c r="N407" s="98" t="s">
        <v>1486</v>
      </c>
      <c r="O407" s="97">
        <v>2023</v>
      </c>
      <c r="P407" s="99">
        <v>206453.49</v>
      </c>
    </row>
    <row r="408" spans="1:16" x14ac:dyDescent="0.2">
      <c r="A408" s="97" t="s">
        <v>1475</v>
      </c>
      <c r="B408" s="98" t="s">
        <v>1476</v>
      </c>
      <c r="C408" s="97" t="s">
        <v>1477</v>
      </c>
      <c r="D408" s="98" t="s">
        <v>1478</v>
      </c>
      <c r="E408" s="97" t="s">
        <v>1479</v>
      </c>
      <c r="F408" s="98" t="s">
        <v>1480</v>
      </c>
      <c r="G408" s="97" t="s">
        <v>1481</v>
      </c>
      <c r="H408" s="98" t="s">
        <v>1482</v>
      </c>
      <c r="I408" s="97" t="s">
        <v>1610</v>
      </c>
      <c r="J408" s="98" t="s">
        <v>1611</v>
      </c>
      <c r="K408" s="97" t="s">
        <v>1618</v>
      </c>
      <c r="L408" s="98" t="s">
        <v>1619</v>
      </c>
      <c r="M408" s="97" t="s">
        <v>1485</v>
      </c>
      <c r="N408" s="98" t="s">
        <v>1486</v>
      </c>
      <c r="O408" s="97">
        <v>2022</v>
      </c>
      <c r="P408" s="99">
        <v>196686.58</v>
      </c>
    </row>
    <row r="409" spans="1:16" x14ac:dyDescent="0.2">
      <c r="A409" s="97" t="s">
        <v>1475</v>
      </c>
      <c r="B409" s="98" t="s">
        <v>1476</v>
      </c>
      <c r="C409" s="97" t="s">
        <v>1477</v>
      </c>
      <c r="D409" s="98" t="s">
        <v>1478</v>
      </c>
      <c r="E409" s="97" t="s">
        <v>1479</v>
      </c>
      <c r="F409" s="98" t="s">
        <v>1480</v>
      </c>
      <c r="G409" s="97" t="s">
        <v>1481</v>
      </c>
      <c r="H409" s="98" t="s">
        <v>1482</v>
      </c>
      <c r="I409" s="97" t="s">
        <v>1610</v>
      </c>
      <c r="J409" s="98" t="s">
        <v>1611</v>
      </c>
      <c r="K409" s="97" t="s">
        <v>1618</v>
      </c>
      <c r="L409" s="98" t="s">
        <v>1619</v>
      </c>
      <c r="M409" s="97" t="s">
        <v>1485</v>
      </c>
      <c r="N409" s="98" t="s">
        <v>1486</v>
      </c>
      <c r="O409" s="97">
        <v>2019</v>
      </c>
      <c r="P409" s="99">
        <v>172637.27</v>
      </c>
    </row>
    <row r="410" spans="1:16" x14ac:dyDescent="0.2">
      <c r="A410" s="97" t="s">
        <v>1475</v>
      </c>
      <c r="B410" s="98" t="s">
        <v>1476</v>
      </c>
      <c r="C410" s="97" t="s">
        <v>1477</v>
      </c>
      <c r="D410" s="98" t="s">
        <v>1478</v>
      </c>
      <c r="E410" s="97" t="s">
        <v>1479</v>
      </c>
      <c r="F410" s="98" t="s">
        <v>1480</v>
      </c>
      <c r="G410" s="97" t="s">
        <v>1481</v>
      </c>
      <c r="H410" s="98" t="s">
        <v>1482</v>
      </c>
      <c r="I410" s="97" t="s">
        <v>1610</v>
      </c>
      <c r="J410" s="98" t="s">
        <v>1611</v>
      </c>
      <c r="K410" s="97" t="s">
        <v>1618</v>
      </c>
      <c r="L410" s="98" t="s">
        <v>1619</v>
      </c>
      <c r="M410" s="97" t="s">
        <v>1485</v>
      </c>
      <c r="N410" s="98" t="s">
        <v>1486</v>
      </c>
      <c r="O410" s="97">
        <v>2021</v>
      </c>
      <c r="P410" s="99">
        <v>137225.22</v>
      </c>
    </row>
    <row r="411" spans="1:16" x14ac:dyDescent="0.2">
      <c r="A411" s="97" t="s">
        <v>1475</v>
      </c>
      <c r="B411" s="98" t="s">
        <v>1476</v>
      </c>
      <c r="C411" s="97" t="s">
        <v>1477</v>
      </c>
      <c r="D411" s="98" t="s">
        <v>1478</v>
      </c>
      <c r="E411" s="97" t="s">
        <v>1479</v>
      </c>
      <c r="F411" s="98" t="s">
        <v>1480</v>
      </c>
      <c r="G411" s="97" t="s">
        <v>1481</v>
      </c>
      <c r="H411" s="98" t="s">
        <v>1482</v>
      </c>
      <c r="I411" s="97" t="s">
        <v>1610</v>
      </c>
      <c r="J411" s="98" t="s">
        <v>1611</v>
      </c>
      <c r="K411" s="97" t="s">
        <v>1618</v>
      </c>
      <c r="L411" s="98" t="s">
        <v>1619</v>
      </c>
      <c r="M411" s="97" t="s">
        <v>1485</v>
      </c>
      <c r="N411" s="98" t="s">
        <v>1486</v>
      </c>
      <c r="O411" s="97">
        <v>2020</v>
      </c>
      <c r="P411" s="99">
        <v>127631.97</v>
      </c>
    </row>
    <row r="412" spans="1:16" x14ac:dyDescent="0.2">
      <c r="A412" s="97" t="s">
        <v>1475</v>
      </c>
      <c r="B412" s="98" t="s">
        <v>1476</v>
      </c>
      <c r="C412" s="97" t="s">
        <v>1477</v>
      </c>
      <c r="D412" s="98" t="s">
        <v>1478</v>
      </c>
      <c r="E412" s="97" t="s">
        <v>1479</v>
      </c>
      <c r="F412" s="98" t="s">
        <v>1480</v>
      </c>
      <c r="G412" s="97" t="s">
        <v>1481</v>
      </c>
      <c r="H412" s="98" t="s">
        <v>1482</v>
      </c>
      <c r="I412" s="97" t="s">
        <v>1610</v>
      </c>
      <c r="J412" s="98" t="s">
        <v>1611</v>
      </c>
      <c r="K412" s="97" t="s">
        <v>1618</v>
      </c>
      <c r="L412" s="98" t="s">
        <v>1619</v>
      </c>
      <c r="M412" s="97" t="s">
        <v>1485</v>
      </c>
      <c r="N412" s="98" t="s">
        <v>1486</v>
      </c>
      <c r="O412" s="97">
        <v>2024</v>
      </c>
      <c r="P412" s="99">
        <v>195046.49</v>
      </c>
    </row>
    <row r="413" spans="1:16" x14ac:dyDescent="0.2">
      <c r="A413" s="97" t="s">
        <v>1475</v>
      </c>
      <c r="B413" s="98" t="s">
        <v>1476</v>
      </c>
      <c r="C413" s="97" t="s">
        <v>1477</v>
      </c>
      <c r="D413" s="98" t="s">
        <v>1478</v>
      </c>
      <c r="E413" s="97" t="s">
        <v>1479</v>
      </c>
      <c r="F413" s="98" t="s">
        <v>1480</v>
      </c>
      <c r="G413" s="97" t="s">
        <v>1481</v>
      </c>
      <c r="H413" s="98" t="s">
        <v>1482</v>
      </c>
      <c r="I413" s="97" t="s">
        <v>1610</v>
      </c>
      <c r="J413" s="98" t="s">
        <v>1611</v>
      </c>
      <c r="K413" s="97" t="s">
        <v>1618</v>
      </c>
      <c r="L413" s="98" t="s">
        <v>1619</v>
      </c>
      <c r="M413" s="97" t="s">
        <v>1485</v>
      </c>
      <c r="N413" s="98" t="s">
        <v>1486</v>
      </c>
      <c r="O413" s="97">
        <v>2023</v>
      </c>
      <c r="P413" s="99">
        <v>253067.68</v>
      </c>
    </row>
    <row r="414" spans="1:16" x14ac:dyDescent="0.2">
      <c r="A414" s="97" t="s">
        <v>1475</v>
      </c>
      <c r="B414" s="98" t="s">
        <v>1476</v>
      </c>
      <c r="C414" s="97" t="s">
        <v>1477</v>
      </c>
      <c r="D414" s="98" t="s">
        <v>1478</v>
      </c>
      <c r="E414" s="97" t="s">
        <v>1479</v>
      </c>
      <c r="F414" s="98" t="s">
        <v>1480</v>
      </c>
      <c r="G414" s="97" t="s">
        <v>1481</v>
      </c>
      <c r="H414" s="98" t="s">
        <v>1482</v>
      </c>
      <c r="I414" s="97" t="s">
        <v>1610</v>
      </c>
      <c r="J414" s="98" t="s">
        <v>1611</v>
      </c>
      <c r="K414" s="97" t="s">
        <v>1620</v>
      </c>
      <c r="L414" s="98" t="s">
        <v>1621</v>
      </c>
      <c r="M414" s="97" t="s">
        <v>1485</v>
      </c>
      <c r="N414" s="98" t="s">
        <v>1486</v>
      </c>
      <c r="O414" s="97">
        <v>2019</v>
      </c>
      <c r="P414" s="99">
        <v>23339.55</v>
      </c>
    </row>
    <row r="415" spans="1:16" x14ac:dyDescent="0.2">
      <c r="A415" s="97" t="s">
        <v>1475</v>
      </c>
      <c r="B415" s="98" t="s">
        <v>1476</v>
      </c>
      <c r="C415" s="97" t="s">
        <v>1477</v>
      </c>
      <c r="D415" s="98" t="s">
        <v>1478</v>
      </c>
      <c r="E415" s="97" t="s">
        <v>1479</v>
      </c>
      <c r="F415" s="98" t="s">
        <v>1480</v>
      </c>
      <c r="G415" s="97" t="s">
        <v>1481</v>
      </c>
      <c r="H415" s="98" t="s">
        <v>1482</v>
      </c>
      <c r="I415" s="97" t="s">
        <v>1610</v>
      </c>
      <c r="J415" s="98" t="s">
        <v>1611</v>
      </c>
      <c r="K415" s="97" t="s">
        <v>1620</v>
      </c>
      <c r="L415" s="98" t="s">
        <v>1621</v>
      </c>
      <c r="M415" s="97" t="s">
        <v>1485</v>
      </c>
      <c r="N415" s="98" t="s">
        <v>1486</v>
      </c>
      <c r="O415" s="97">
        <v>2024</v>
      </c>
      <c r="P415" s="99">
        <v>24987.84</v>
      </c>
    </row>
    <row r="416" spans="1:16" x14ac:dyDescent="0.2">
      <c r="A416" s="97" t="s">
        <v>1475</v>
      </c>
      <c r="B416" s="98" t="s">
        <v>1476</v>
      </c>
      <c r="C416" s="97" t="s">
        <v>1477</v>
      </c>
      <c r="D416" s="98" t="s">
        <v>1478</v>
      </c>
      <c r="E416" s="97" t="s">
        <v>1479</v>
      </c>
      <c r="F416" s="98" t="s">
        <v>1480</v>
      </c>
      <c r="G416" s="97" t="s">
        <v>1481</v>
      </c>
      <c r="H416" s="98" t="s">
        <v>1482</v>
      </c>
      <c r="I416" s="97" t="s">
        <v>1610</v>
      </c>
      <c r="J416" s="98" t="s">
        <v>1611</v>
      </c>
      <c r="K416" s="97" t="s">
        <v>1620</v>
      </c>
      <c r="L416" s="98" t="s">
        <v>1621</v>
      </c>
      <c r="M416" s="97" t="s">
        <v>1485</v>
      </c>
      <c r="N416" s="98" t="s">
        <v>1486</v>
      </c>
      <c r="O416" s="97">
        <v>2020</v>
      </c>
      <c r="P416" s="99">
        <v>41745.46</v>
      </c>
    </row>
    <row r="417" spans="1:16" x14ac:dyDescent="0.2">
      <c r="A417" s="97" t="s">
        <v>1475</v>
      </c>
      <c r="B417" s="98" t="s">
        <v>1476</v>
      </c>
      <c r="C417" s="97" t="s">
        <v>1477</v>
      </c>
      <c r="D417" s="98" t="s">
        <v>1478</v>
      </c>
      <c r="E417" s="97" t="s">
        <v>1479</v>
      </c>
      <c r="F417" s="98" t="s">
        <v>1480</v>
      </c>
      <c r="G417" s="97" t="s">
        <v>1481</v>
      </c>
      <c r="H417" s="98" t="s">
        <v>1482</v>
      </c>
      <c r="I417" s="97" t="s">
        <v>1610</v>
      </c>
      <c r="J417" s="98" t="s">
        <v>1611</v>
      </c>
      <c r="K417" s="97" t="s">
        <v>1620</v>
      </c>
      <c r="L417" s="98" t="s">
        <v>1621</v>
      </c>
      <c r="M417" s="97" t="s">
        <v>1485</v>
      </c>
      <c r="N417" s="98" t="s">
        <v>1486</v>
      </c>
      <c r="O417" s="97">
        <v>2021</v>
      </c>
      <c r="P417" s="99">
        <v>31292.28</v>
      </c>
    </row>
    <row r="418" spans="1:16" x14ac:dyDescent="0.2">
      <c r="A418" s="97" t="s">
        <v>1475</v>
      </c>
      <c r="B418" s="98" t="s">
        <v>1476</v>
      </c>
      <c r="C418" s="97" t="s">
        <v>1477</v>
      </c>
      <c r="D418" s="98" t="s">
        <v>1478</v>
      </c>
      <c r="E418" s="97" t="s">
        <v>1479</v>
      </c>
      <c r="F418" s="98" t="s">
        <v>1480</v>
      </c>
      <c r="G418" s="97" t="s">
        <v>1481</v>
      </c>
      <c r="H418" s="98" t="s">
        <v>1482</v>
      </c>
      <c r="I418" s="97" t="s">
        <v>1610</v>
      </c>
      <c r="J418" s="98" t="s">
        <v>1611</v>
      </c>
      <c r="K418" s="97" t="s">
        <v>1620</v>
      </c>
      <c r="L418" s="98" t="s">
        <v>1621</v>
      </c>
      <c r="M418" s="97" t="s">
        <v>1485</v>
      </c>
      <c r="N418" s="98" t="s">
        <v>1486</v>
      </c>
      <c r="O418" s="97">
        <v>2022</v>
      </c>
      <c r="P418" s="99">
        <v>29611.66</v>
      </c>
    </row>
    <row r="419" spans="1:16" x14ac:dyDescent="0.2">
      <c r="A419" s="97" t="s">
        <v>1475</v>
      </c>
      <c r="B419" s="98" t="s">
        <v>1476</v>
      </c>
      <c r="C419" s="97" t="s">
        <v>1477</v>
      </c>
      <c r="D419" s="98" t="s">
        <v>1478</v>
      </c>
      <c r="E419" s="97" t="s">
        <v>1479</v>
      </c>
      <c r="F419" s="98" t="s">
        <v>1480</v>
      </c>
      <c r="G419" s="97" t="s">
        <v>1481</v>
      </c>
      <c r="H419" s="98" t="s">
        <v>1482</v>
      </c>
      <c r="I419" s="97" t="s">
        <v>1610</v>
      </c>
      <c r="J419" s="98" t="s">
        <v>1611</v>
      </c>
      <c r="K419" s="97" t="s">
        <v>1620</v>
      </c>
      <c r="L419" s="98" t="s">
        <v>1621</v>
      </c>
      <c r="M419" s="97" t="s">
        <v>1485</v>
      </c>
      <c r="N419" s="98" t="s">
        <v>1486</v>
      </c>
      <c r="O419" s="97">
        <v>2023</v>
      </c>
      <c r="P419" s="99">
        <v>23050.91</v>
      </c>
    </row>
    <row r="420" spans="1:16" x14ac:dyDescent="0.2">
      <c r="A420" s="97" t="s">
        <v>1475</v>
      </c>
      <c r="B420" s="98" t="s">
        <v>1476</v>
      </c>
      <c r="C420" s="97" t="s">
        <v>1477</v>
      </c>
      <c r="D420" s="98" t="s">
        <v>1478</v>
      </c>
      <c r="E420" s="97" t="s">
        <v>1479</v>
      </c>
      <c r="F420" s="98" t="s">
        <v>1480</v>
      </c>
      <c r="G420" s="97" t="s">
        <v>1481</v>
      </c>
      <c r="H420" s="98" t="s">
        <v>1482</v>
      </c>
      <c r="I420" s="97" t="s">
        <v>1610</v>
      </c>
      <c r="J420" s="98" t="s">
        <v>1611</v>
      </c>
      <c r="K420" s="97" t="s">
        <v>1622</v>
      </c>
      <c r="L420" s="98" t="s">
        <v>1623</v>
      </c>
      <c r="M420" s="97" t="s">
        <v>1485</v>
      </c>
      <c r="N420" s="98" t="s">
        <v>1486</v>
      </c>
      <c r="O420" s="97">
        <v>2021</v>
      </c>
      <c r="P420" s="99">
        <v>101531.8</v>
      </c>
    </row>
    <row r="421" spans="1:16" x14ac:dyDescent="0.2">
      <c r="A421" s="97" t="s">
        <v>1475</v>
      </c>
      <c r="B421" s="98" t="s">
        <v>1476</v>
      </c>
      <c r="C421" s="97" t="s">
        <v>1477</v>
      </c>
      <c r="D421" s="98" t="s">
        <v>1478</v>
      </c>
      <c r="E421" s="97" t="s">
        <v>1479</v>
      </c>
      <c r="F421" s="98" t="s">
        <v>1480</v>
      </c>
      <c r="G421" s="97" t="s">
        <v>1481</v>
      </c>
      <c r="H421" s="98" t="s">
        <v>1482</v>
      </c>
      <c r="I421" s="97" t="s">
        <v>1610</v>
      </c>
      <c r="J421" s="98" t="s">
        <v>1611</v>
      </c>
      <c r="K421" s="97" t="s">
        <v>1622</v>
      </c>
      <c r="L421" s="98" t="s">
        <v>1623</v>
      </c>
      <c r="M421" s="97" t="s">
        <v>1485</v>
      </c>
      <c r="N421" s="98" t="s">
        <v>1486</v>
      </c>
      <c r="O421" s="97">
        <v>2020</v>
      </c>
      <c r="P421" s="99">
        <v>128277.91</v>
      </c>
    </row>
    <row r="422" spans="1:16" x14ac:dyDescent="0.2">
      <c r="A422" s="97" t="s">
        <v>1475</v>
      </c>
      <c r="B422" s="98" t="s">
        <v>1476</v>
      </c>
      <c r="C422" s="97" t="s">
        <v>1477</v>
      </c>
      <c r="D422" s="98" t="s">
        <v>1478</v>
      </c>
      <c r="E422" s="97" t="s">
        <v>1479</v>
      </c>
      <c r="F422" s="98" t="s">
        <v>1480</v>
      </c>
      <c r="G422" s="97" t="s">
        <v>1481</v>
      </c>
      <c r="H422" s="98" t="s">
        <v>1482</v>
      </c>
      <c r="I422" s="97" t="s">
        <v>1610</v>
      </c>
      <c r="J422" s="98" t="s">
        <v>1611</v>
      </c>
      <c r="K422" s="97" t="s">
        <v>1622</v>
      </c>
      <c r="L422" s="98" t="s">
        <v>1623</v>
      </c>
      <c r="M422" s="97" t="s">
        <v>1485</v>
      </c>
      <c r="N422" s="98" t="s">
        <v>1486</v>
      </c>
      <c r="O422" s="97">
        <v>2023</v>
      </c>
      <c r="P422" s="99">
        <v>300534.14</v>
      </c>
    </row>
    <row r="423" spans="1:16" x14ac:dyDescent="0.2">
      <c r="A423" s="97" t="s">
        <v>1475</v>
      </c>
      <c r="B423" s="98" t="s">
        <v>1476</v>
      </c>
      <c r="C423" s="97" t="s">
        <v>1477</v>
      </c>
      <c r="D423" s="98" t="s">
        <v>1478</v>
      </c>
      <c r="E423" s="97" t="s">
        <v>1479</v>
      </c>
      <c r="F423" s="98" t="s">
        <v>1480</v>
      </c>
      <c r="G423" s="97" t="s">
        <v>1481</v>
      </c>
      <c r="H423" s="98" t="s">
        <v>1482</v>
      </c>
      <c r="I423" s="97" t="s">
        <v>1610</v>
      </c>
      <c r="J423" s="98" t="s">
        <v>1611</v>
      </c>
      <c r="K423" s="97" t="s">
        <v>1622</v>
      </c>
      <c r="L423" s="98" t="s">
        <v>1623</v>
      </c>
      <c r="M423" s="97" t="s">
        <v>1485</v>
      </c>
      <c r="N423" s="98" t="s">
        <v>1486</v>
      </c>
      <c r="O423" s="97">
        <v>2024</v>
      </c>
      <c r="P423" s="99">
        <v>168392.36</v>
      </c>
    </row>
    <row r="424" spans="1:16" x14ac:dyDescent="0.2">
      <c r="A424" s="97" t="s">
        <v>1475</v>
      </c>
      <c r="B424" s="98" t="s">
        <v>1476</v>
      </c>
      <c r="C424" s="97" t="s">
        <v>1477</v>
      </c>
      <c r="D424" s="98" t="s">
        <v>1478</v>
      </c>
      <c r="E424" s="97" t="s">
        <v>1479</v>
      </c>
      <c r="F424" s="98" t="s">
        <v>1480</v>
      </c>
      <c r="G424" s="97" t="s">
        <v>1481</v>
      </c>
      <c r="H424" s="98" t="s">
        <v>1482</v>
      </c>
      <c r="I424" s="97" t="s">
        <v>1610</v>
      </c>
      <c r="J424" s="98" t="s">
        <v>1611</v>
      </c>
      <c r="K424" s="97" t="s">
        <v>1622</v>
      </c>
      <c r="L424" s="98" t="s">
        <v>1623</v>
      </c>
      <c r="M424" s="97" t="s">
        <v>1485</v>
      </c>
      <c r="N424" s="98" t="s">
        <v>1486</v>
      </c>
      <c r="O424" s="97">
        <v>2019</v>
      </c>
      <c r="P424" s="99">
        <v>115168.82</v>
      </c>
    </row>
    <row r="425" spans="1:16" x14ac:dyDescent="0.2">
      <c r="A425" s="97" t="s">
        <v>1475</v>
      </c>
      <c r="B425" s="98" t="s">
        <v>1476</v>
      </c>
      <c r="C425" s="97" t="s">
        <v>1477</v>
      </c>
      <c r="D425" s="98" t="s">
        <v>1478</v>
      </c>
      <c r="E425" s="97" t="s">
        <v>1479</v>
      </c>
      <c r="F425" s="98" t="s">
        <v>1480</v>
      </c>
      <c r="G425" s="97" t="s">
        <v>1481</v>
      </c>
      <c r="H425" s="98" t="s">
        <v>1482</v>
      </c>
      <c r="I425" s="97" t="s">
        <v>1610</v>
      </c>
      <c r="J425" s="98" t="s">
        <v>1611</v>
      </c>
      <c r="K425" s="97" t="s">
        <v>1622</v>
      </c>
      <c r="L425" s="98" t="s">
        <v>1623</v>
      </c>
      <c r="M425" s="97" t="s">
        <v>1485</v>
      </c>
      <c r="N425" s="98" t="s">
        <v>1486</v>
      </c>
      <c r="O425" s="97">
        <v>2022</v>
      </c>
      <c r="P425" s="99">
        <v>195123.04</v>
      </c>
    </row>
    <row r="426" spans="1:16" x14ac:dyDescent="0.2">
      <c r="A426" s="97" t="s">
        <v>1475</v>
      </c>
      <c r="B426" s="98" t="s">
        <v>1476</v>
      </c>
      <c r="C426" s="97" t="s">
        <v>1477</v>
      </c>
      <c r="D426" s="98" t="s">
        <v>1478</v>
      </c>
      <c r="E426" s="97" t="s">
        <v>1479</v>
      </c>
      <c r="F426" s="98" t="s">
        <v>1480</v>
      </c>
      <c r="G426" s="97" t="s">
        <v>1481</v>
      </c>
      <c r="H426" s="98" t="s">
        <v>1482</v>
      </c>
      <c r="I426" s="97" t="s">
        <v>1610</v>
      </c>
      <c r="J426" s="98" t="s">
        <v>1611</v>
      </c>
      <c r="K426" s="97" t="s">
        <v>1624</v>
      </c>
      <c r="L426" s="98" t="s">
        <v>1625</v>
      </c>
      <c r="M426" s="97" t="s">
        <v>1485</v>
      </c>
      <c r="N426" s="98" t="s">
        <v>1486</v>
      </c>
      <c r="O426" s="97">
        <v>2020</v>
      </c>
      <c r="P426" s="99">
        <v>43573.03</v>
      </c>
    </row>
    <row r="427" spans="1:16" x14ac:dyDescent="0.2">
      <c r="A427" s="97" t="s">
        <v>1475</v>
      </c>
      <c r="B427" s="98" t="s">
        <v>1476</v>
      </c>
      <c r="C427" s="97" t="s">
        <v>1477</v>
      </c>
      <c r="D427" s="98" t="s">
        <v>1478</v>
      </c>
      <c r="E427" s="97" t="s">
        <v>1479</v>
      </c>
      <c r="F427" s="98" t="s">
        <v>1480</v>
      </c>
      <c r="G427" s="97" t="s">
        <v>1481</v>
      </c>
      <c r="H427" s="98" t="s">
        <v>1482</v>
      </c>
      <c r="I427" s="97" t="s">
        <v>1610</v>
      </c>
      <c r="J427" s="98" t="s">
        <v>1611</v>
      </c>
      <c r="K427" s="97" t="s">
        <v>1624</v>
      </c>
      <c r="L427" s="98" t="s">
        <v>1625</v>
      </c>
      <c r="M427" s="97" t="s">
        <v>1485</v>
      </c>
      <c r="N427" s="98" t="s">
        <v>1486</v>
      </c>
      <c r="O427" s="97">
        <v>2021</v>
      </c>
      <c r="P427" s="99">
        <v>66287.81</v>
      </c>
    </row>
    <row r="428" spans="1:16" x14ac:dyDescent="0.2">
      <c r="A428" s="97" t="s">
        <v>1475</v>
      </c>
      <c r="B428" s="98" t="s">
        <v>1476</v>
      </c>
      <c r="C428" s="97" t="s">
        <v>1477</v>
      </c>
      <c r="D428" s="98" t="s">
        <v>1478</v>
      </c>
      <c r="E428" s="97" t="s">
        <v>1479</v>
      </c>
      <c r="F428" s="98" t="s">
        <v>1480</v>
      </c>
      <c r="G428" s="97" t="s">
        <v>1481</v>
      </c>
      <c r="H428" s="98" t="s">
        <v>1482</v>
      </c>
      <c r="I428" s="97" t="s">
        <v>1610</v>
      </c>
      <c r="J428" s="98" t="s">
        <v>1611</v>
      </c>
      <c r="K428" s="97" t="s">
        <v>1624</v>
      </c>
      <c r="L428" s="98" t="s">
        <v>1625</v>
      </c>
      <c r="M428" s="97" t="s">
        <v>1485</v>
      </c>
      <c r="N428" s="98" t="s">
        <v>1486</v>
      </c>
      <c r="O428" s="97">
        <v>2019</v>
      </c>
      <c r="P428" s="99">
        <v>22182.71</v>
      </c>
    </row>
    <row r="429" spans="1:16" x14ac:dyDescent="0.2">
      <c r="A429" s="97" t="s">
        <v>1475</v>
      </c>
      <c r="B429" s="98" t="s">
        <v>1476</v>
      </c>
      <c r="C429" s="97" t="s">
        <v>1477</v>
      </c>
      <c r="D429" s="98" t="s">
        <v>1478</v>
      </c>
      <c r="E429" s="97" t="s">
        <v>1479</v>
      </c>
      <c r="F429" s="98" t="s">
        <v>1480</v>
      </c>
      <c r="G429" s="97" t="s">
        <v>1481</v>
      </c>
      <c r="H429" s="98" t="s">
        <v>1482</v>
      </c>
      <c r="I429" s="97" t="s">
        <v>1610</v>
      </c>
      <c r="J429" s="98" t="s">
        <v>1611</v>
      </c>
      <c r="K429" s="97" t="s">
        <v>1624</v>
      </c>
      <c r="L429" s="98" t="s">
        <v>1625</v>
      </c>
      <c r="M429" s="97" t="s">
        <v>1485</v>
      </c>
      <c r="N429" s="98" t="s">
        <v>1486</v>
      </c>
      <c r="O429" s="97">
        <v>2022</v>
      </c>
      <c r="P429" s="99">
        <v>29538.61</v>
      </c>
    </row>
    <row r="430" spans="1:16" x14ac:dyDescent="0.2">
      <c r="A430" s="97" t="s">
        <v>1475</v>
      </c>
      <c r="B430" s="98" t="s">
        <v>1476</v>
      </c>
      <c r="C430" s="97" t="s">
        <v>1477</v>
      </c>
      <c r="D430" s="98" t="s">
        <v>1478</v>
      </c>
      <c r="E430" s="97" t="s">
        <v>1479</v>
      </c>
      <c r="F430" s="98" t="s">
        <v>1480</v>
      </c>
      <c r="G430" s="97" t="s">
        <v>1481</v>
      </c>
      <c r="H430" s="98" t="s">
        <v>1482</v>
      </c>
      <c r="I430" s="97" t="s">
        <v>1610</v>
      </c>
      <c r="J430" s="98" t="s">
        <v>1611</v>
      </c>
      <c r="K430" s="97" t="s">
        <v>1624</v>
      </c>
      <c r="L430" s="98" t="s">
        <v>1625</v>
      </c>
      <c r="M430" s="97" t="s">
        <v>1485</v>
      </c>
      <c r="N430" s="98" t="s">
        <v>1486</v>
      </c>
      <c r="O430" s="97">
        <v>2024</v>
      </c>
      <c r="P430" s="99">
        <v>26239.4</v>
      </c>
    </row>
    <row r="431" spans="1:16" x14ac:dyDescent="0.2">
      <c r="A431" s="97" t="s">
        <v>1475</v>
      </c>
      <c r="B431" s="98" t="s">
        <v>1476</v>
      </c>
      <c r="C431" s="97" t="s">
        <v>1477</v>
      </c>
      <c r="D431" s="98" t="s">
        <v>1478</v>
      </c>
      <c r="E431" s="97" t="s">
        <v>1479</v>
      </c>
      <c r="F431" s="98" t="s">
        <v>1480</v>
      </c>
      <c r="G431" s="97" t="s">
        <v>1481</v>
      </c>
      <c r="H431" s="98" t="s">
        <v>1482</v>
      </c>
      <c r="I431" s="97" t="s">
        <v>1610</v>
      </c>
      <c r="J431" s="98" t="s">
        <v>1611</v>
      </c>
      <c r="K431" s="97" t="s">
        <v>1626</v>
      </c>
      <c r="L431" s="98" t="s">
        <v>1627</v>
      </c>
      <c r="M431" s="97" t="s">
        <v>1485</v>
      </c>
      <c r="N431" s="98" t="s">
        <v>1486</v>
      </c>
      <c r="O431" s="97">
        <v>2023</v>
      </c>
      <c r="P431" s="99">
        <v>152761.99</v>
      </c>
    </row>
    <row r="432" spans="1:16" x14ac:dyDescent="0.2">
      <c r="A432" s="97" t="s">
        <v>1475</v>
      </c>
      <c r="B432" s="98" t="s">
        <v>1476</v>
      </c>
      <c r="C432" s="97" t="s">
        <v>1477</v>
      </c>
      <c r="D432" s="98" t="s">
        <v>1478</v>
      </c>
      <c r="E432" s="97" t="s">
        <v>1479</v>
      </c>
      <c r="F432" s="98" t="s">
        <v>1480</v>
      </c>
      <c r="G432" s="97" t="s">
        <v>1481</v>
      </c>
      <c r="H432" s="98" t="s">
        <v>1482</v>
      </c>
      <c r="I432" s="97" t="s">
        <v>1610</v>
      </c>
      <c r="J432" s="98" t="s">
        <v>1611</v>
      </c>
      <c r="K432" s="97" t="s">
        <v>1626</v>
      </c>
      <c r="L432" s="98" t="s">
        <v>1627</v>
      </c>
      <c r="M432" s="97" t="s">
        <v>1485</v>
      </c>
      <c r="N432" s="98" t="s">
        <v>1486</v>
      </c>
      <c r="O432" s="97">
        <v>2021</v>
      </c>
      <c r="P432" s="99">
        <v>27190.42</v>
      </c>
    </row>
    <row r="433" spans="1:16" x14ac:dyDescent="0.2">
      <c r="A433" s="97" t="s">
        <v>1475</v>
      </c>
      <c r="B433" s="98" t="s">
        <v>1476</v>
      </c>
      <c r="C433" s="97" t="s">
        <v>1477</v>
      </c>
      <c r="D433" s="98" t="s">
        <v>1478</v>
      </c>
      <c r="E433" s="97" t="s">
        <v>1479</v>
      </c>
      <c r="F433" s="98" t="s">
        <v>1480</v>
      </c>
      <c r="G433" s="97" t="s">
        <v>1481</v>
      </c>
      <c r="H433" s="98" t="s">
        <v>1482</v>
      </c>
      <c r="I433" s="97" t="s">
        <v>1610</v>
      </c>
      <c r="J433" s="98" t="s">
        <v>1611</v>
      </c>
      <c r="K433" s="97" t="s">
        <v>1626</v>
      </c>
      <c r="L433" s="98" t="s">
        <v>1627</v>
      </c>
      <c r="M433" s="97" t="s">
        <v>1485</v>
      </c>
      <c r="N433" s="98" t="s">
        <v>1486</v>
      </c>
      <c r="O433" s="97">
        <v>2024</v>
      </c>
      <c r="P433" s="99">
        <v>153041.35</v>
      </c>
    </row>
    <row r="434" spans="1:16" x14ac:dyDescent="0.2">
      <c r="A434" s="97" t="s">
        <v>1475</v>
      </c>
      <c r="B434" s="98" t="s">
        <v>1476</v>
      </c>
      <c r="C434" s="97" t="s">
        <v>1477</v>
      </c>
      <c r="D434" s="98" t="s">
        <v>1478</v>
      </c>
      <c r="E434" s="97" t="s">
        <v>1479</v>
      </c>
      <c r="F434" s="98" t="s">
        <v>1480</v>
      </c>
      <c r="G434" s="97" t="s">
        <v>1481</v>
      </c>
      <c r="H434" s="98" t="s">
        <v>1482</v>
      </c>
      <c r="I434" s="97" t="s">
        <v>1610</v>
      </c>
      <c r="J434" s="98" t="s">
        <v>1611</v>
      </c>
      <c r="K434" s="97" t="s">
        <v>1628</v>
      </c>
      <c r="L434" s="98" t="s">
        <v>1629</v>
      </c>
      <c r="M434" s="97" t="s">
        <v>1485</v>
      </c>
      <c r="N434" s="98" t="s">
        <v>1486</v>
      </c>
      <c r="O434" s="97">
        <v>2019</v>
      </c>
      <c r="P434" s="99">
        <v>165661.82</v>
      </c>
    </row>
    <row r="435" spans="1:16" x14ac:dyDescent="0.2">
      <c r="A435" s="97" t="s">
        <v>1475</v>
      </c>
      <c r="B435" s="98" t="s">
        <v>1476</v>
      </c>
      <c r="C435" s="97" t="s">
        <v>1477</v>
      </c>
      <c r="D435" s="98" t="s">
        <v>1478</v>
      </c>
      <c r="E435" s="97" t="s">
        <v>1479</v>
      </c>
      <c r="F435" s="98" t="s">
        <v>1480</v>
      </c>
      <c r="G435" s="97" t="s">
        <v>1481</v>
      </c>
      <c r="H435" s="98" t="s">
        <v>1482</v>
      </c>
      <c r="I435" s="97" t="s">
        <v>1610</v>
      </c>
      <c r="J435" s="98" t="s">
        <v>1611</v>
      </c>
      <c r="K435" s="97" t="s">
        <v>1628</v>
      </c>
      <c r="L435" s="98" t="s">
        <v>1629</v>
      </c>
      <c r="M435" s="97" t="s">
        <v>1485</v>
      </c>
      <c r="N435" s="98" t="s">
        <v>1486</v>
      </c>
      <c r="O435" s="97">
        <v>2024</v>
      </c>
      <c r="P435" s="99">
        <v>212365.2</v>
      </c>
    </row>
    <row r="436" spans="1:16" x14ac:dyDescent="0.2">
      <c r="A436" s="97" t="s">
        <v>1475</v>
      </c>
      <c r="B436" s="98" t="s">
        <v>1476</v>
      </c>
      <c r="C436" s="97" t="s">
        <v>1477</v>
      </c>
      <c r="D436" s="98" t="s">
        <v>1478</v>
      </c>
      <c r="E436" s="97" t="s">
        <v>1479</v>
      </c>
      <c r="F436" s="98" t="s">
        <v>1480</v>
      </c>
      <c r="G436" s="97" t="s">
        <v>1481</v>
      </c>
      <c r="H436" s="98" t="s">
        <v>1482</v>
      </c>
      <c r="I436" s="97" t="s">
        <v>1610</v>
      </c>
      <c r="J436" s="98" t="s">
        <v>1611</v>
      </c>
      <c r="K436" s="97" t="s">
        <v>1628</v>
      </c>
      <c r="L436" s="98" t="s">
        <v>1629</v>
      </c>
      <c r="M436" s="97" t="s">
        <v>1485</v>
      </c>
      <c r="N436" s="98" t="s">
        <v>1486</v>
      </c>
      <c r="O436" s="97">
        <v>2023</v>
      </c>
      <c r="P436" s="99">
        <v>211341.16</v>
      </c>
    </row>
    <row r="437" spans="1:16" x14ac:dyDescent="0.2">
      <c r="A437" s="97" t="s">
        <v>1475</v>
      </c>
      <c r="B437" s="98" t="s">
        <v>1476</v>
      </c>
      <c r="C437" s="97" t="s">
        <v>1477</v>
      </c>
      <c r="D437" s="98" t="s">
        <v>1478</v>
      </c>
      <c r="E437" s="97" t="s">
        <v>1479</v>
      </c>
      <c r="F437" s="98" t="s">
        <v>1480</v>
      </c>
      <c r="G437" s="97" t="s">
        <v>1481</v>
      </c>
      <c r="H437" s="98" t="s">
        <v>1482</v>
      </c>
      <c r="I437" s="97" t="s">
        <v>1610</v>
      </c>
      <c r="J437" s="98" t="s">
        <v>1611</v>
      </c>
      <c r="K437" s="97" t="s">
        <v>1628</v>
      </c>
      <c r="L437" s="98" t="s">
        <v>1629</v>
      </c>
      <c r="M437" s="97" t="s">
        <v>1485</v>
      </c>
      <c r="N437" s="98" t="s">
        <v>1486</v>
      </c>
      <c r="O437" s="97">
        <v>2020</v>
      </c>
      <c r="P437" s="99">
        <v>134778</v>
      </c>
    </row>
    <row r="438" spans="1:16" x14ac:dyDescent="0.2">
      <c r="A438" s="97" t="s">
        <v>1475</v>
      </c>
      <c r="B438" s="98" t="s">
        <v>1476</v>
      </c>
      <c r="C438" s="97" t="s">
        <v>1477</v>
      </c>
      <c r="D438" s="98" t="s">
        <v>1478</v>
      </c>
      <c r="E438" s="97" t="s">
        <v>1479</v>
      </c>
      <c r="F438" s="98" t="s">
        <v>1480</v>
      </c>
      <c r="G438" s="97" t="s">
        <v>1481</v>
      </c>
      <c r="H438" s="98" t="s">
        <v>1482</v>
      </c>
      <c r="I438" s="97" t="s">
        <v>1610</v>
      </c>
      <c r="J438" s="98" t="s">
        <v>1611</v>
      </c>
      <c r="K438" s="97" t="s">
        <v>1628</v>
      </c>
      <c r="L438" s="98" t="s">
        <v>1629</v>
      </c>
      <c r="M438" s="97" t="s">
        <v>1485</v>
      </c>
      <c r="N438" s="98" t="s">
        <v>1486</v>
      </c>
      <c r="O438" s="97">
        <v>2021</v>
      </c>
      <c r="P438" s="99">
        <v>148088</v>
      </c>
    </row>
    <row r="439" spans="1:16" x14ac:dyDescent="0.2">
      <c r="A439" s="97" t="s">
        <v>1475</v>
      </c>
      <c r="B439" s="98" t="s">
        <v>1476</v>
      </c>
      <c r="C439" s="97" t="s">
        <v>1477</v>
      </c>
      <c r="D439" s="98" t="s">
        <v>1478</v>
      </c>
      <c r="E439" s="97" t="s">
        <v>1479</v>
      </c>
      <c r="F439" s="98" t="s">
        <v>1480</v>
      </c>
      <c r="G439" s="97" t="s">
        <v>1481</v>
      </c>
      <c r="H439" s="98" t="s">
        <v>1482</v>
      </c>
      <c r="I439" s="97" t="s">
        <v>1610</v>
      </c>
      <c r="J439" s="98" t="s">
        <v>1611</v>
      </c>
      <c r="K439" s="97" t="s">
        <v>1628</v>
      </c>
      <c r="L439" s="98" t="s">
        <v>1629</v>
      </c>
      <c r="M439" s="97" t="s">
        <v>1485</v>
      </c>
      <c r="N439" s="98" t="s">
        <v>1486</v>
      </c>
      <c r="O439" s="97">
        <v>2022</v>
      </c>
      <c r="P439" s="99">
        <v>264777.23</v>
      </c>
    </row>
    <row r="440" spans="1:16" x14ac:dyDescent="0.2">
      <c r="A440" s="97" t="s">
        <v>1475</v>
      </c>
      <c r="B440" s="98" t="s">
        <v>1476</v>
      </c>
      <c r="C440" s="97" t="s">
        <v>1477</v>
      </c>
      <c r="D440" s="98" t="s">
        <v>1478</v>
      </c>
      <c r="E440" s="97" t="s">
        <v>1479</v>
      </c>
      <c r="F440" s="98" t="s">
        <v>1480</v>
      </c>
      <c r="G440" s="97" t="s">
        <v>1481</v>
      </c>
      <c r="H440" s="98" t="s">
        <v>1482</v>
      </c>
      <c r="I440" s="97" t="s">
        <v>1610</v>
      </c>
      <c r="J440" s="98" t="s">
        <v>1611</v>
      </c>
      <c r="K440" s="97" t="s">
        <v>1630</v>
      </c>
      <c r="L440" s="98" t="s">
        <v>1631</v>
      </c>
      <c r="M440" s="97" t="s">
        <v>1485</v>
      </c>
      <c r="N440" s="98" t="s">
        <v>1486</v>
      </c>
      <c r="O440" s="97">
        <v>2024</v>
      </c>
      <c r="P440" s="99">
        <v>17948.75</v>
      </c>
    </row>
    <row r="441" spans="1:16" x14ac:dyDescent="0.2">
      <c r="A441" s="97" t="s">
        <v>1475</v>
      </c>
      <c r="B441" s="98" t="s">
        <v>1476</v>
      </c>
      <c r="C441" s="97" t="s">
        <v>1477</v>
      </c>
      <c r="D441" s="98" t="s">
        <v>1478</v>
      </c>
      <c r="E441" s="97" t="s">
        <v>1479</v>
      </c>
      <c r="F441" s="98" t="s">
        <v>1480</v>
      </c>
      <c r="G441" s="97" t="s">
        <v>1481</v>
      </c>
      <c r="H441" s="98" t="s">
        <v>1482</v>
      </c>
      <c r="I441" s="97" t="s">
        <v>1610</v>
      </c>
      <c r="J441" s="98" t="s">
        <v>1611</v>
      </c>
      <c r="K441" s="97" t="s">
        <v>1630</v>
      </c>
      <c r="L441" s="98" t="s">
        <v>1631</v>
      </c>
      <c r="M441" s="97" t="s">
        <v>1485</v>
      </c>
      <c r="N441" s="98" t="s">
        <v>1486</v>
      </c>
      <c r="O441" s="97">
        <v>2023</v>
      </c>
      <c r="P441" s="99">
        <v>57060.6</v>
      </c>
    </row>
    <row r="442" spans="1:16" x14ac:dyDescent="0.2">
      <c r="A442" s="97" t="s">
        <v>1475</v>
      </c>
      <c r="B442" s="98" t="s">
        <v>1476</v>
      </c>
      <c r="C442" s="97" t="s">
        <v>1477</v>
      </c>
      <c r="D442" s="98" t="s">
        <v>1478</v>
      </c>
      <c r="E442" s="97" t="s">
        <v>1479</v>
      </c>
      <c r="F442" s="98" t="s">
        <v>1480</v>
      </c>
      <c r="G442" s="97" t="s">
        <v>1481</v>
      </c>
      <c r="H442" s="98" t="s">
        <v>1482</v>
      </c>
      <c r="I442" s="97" t="s">
        <v>1610</v>
      </c>
      <c r="J442" s="98" t="s">
        <v>1611</v>
      </c>
      <c r="K442" s="97" t="s">
        <v>1630</v>
      </c>
      <c r="L442" s="98" t="s">
        <v>1631</v>
      </c>
      <c r="M442" s="97" t="s">
        <v>1485</v>
      </c>
      <c r="N442" s="98" t="s">
        <v>1486</v>
      </c>
      <c r="O442" s="97">
        <v>2021</v>
      </c>
      <c r="P442" s="99">
        <v>117559.17</v>
      </c>
    </row>
    <row r="443" spans="1:16" x14ac:dyDescent="0.2">
      <c r="A443" s="97" t="s">
        <v>1475</v>
      </c>
      <c r="B443" s="98" t="s">
        <v>1476</v>
      </c>
      <c r="C443" s="97" t="s">
        <v>1477</v>
      </c>
      <c r="D443" s="98" t="s">
        <v>1478</v>
      </c>
      <c r="E443" s="97" t="s">
        <v>1479</v>
      </c>
      <c r="F443" s="98" t="s">
        <v>1480</v>
      </c>
      <c r="G443" s="97" t="s">
        <v>1481</v>
      </c>
      <c r="H443" s="98" t="s">
        <v>1482</v>
      </c>
      <c r="I443" s="97" t="s">
        <v>1610</v>
      </c>
      <c r="J443" s="98" t="s">
        <v>1611</v>
      </c>
      <c r="K443" s="97" t="s">
        <v>1630</v>
      </c>
      <c r="L443" s="98" t="s">
        <v>1631</v>
      </c>
      <c r="M443" s="97" t="s">
        <v>1485</v>
      </c>
      <c r="N443" s="98" t="s">
        <v>1486</v>
      </c>
      <c r="O443" s="97">
        <v>2019</v>
      </c>
      <c r="P443" s="99">
        <v>110235.75</v>
      </c>
    </row>
    <row r="444" spans="1:16" x14ac:dyDescent="0.2">
      <c r="A444" s="97" t="s">
        <v>1475</v>
      </c>
      <c r="B444" s="98" t="s">
        <v>1476</v>
      </c>
      <c r="C444" s="97" t="s">
        <v>1477</v>
      </c>
      <c r="D444" s="98" t="s">
        <v>1478</v>
      </c>
      <c r="E444" s="97" t="s">
        <v>1479</v>
      </c>
      <c r="F444" s="98" t="s">
        <v>1480</v>
      </c>
      <c r="G444" s="97" t="s">
        <v>1481</v>
      </c>
      <c r="H444" s="98" t="s">
        <v>1482</v>
      </c>
      <c r="I444" s="97" t="s">
        <v>1610</v>
      </c>
      <c r="J444" s="98" t="s">
        <v>1611</v>
      </c>
      <c r="K444" s="97" t="s">
        <v>1630</v>
      </c>
      <c r="L444" s="98" t="s">
        <v>1631</v>
      </c>
      <c r="M444" s="97" t="s">
        <v>1485</v>
      </c>
      <c r="N444" s="98" t="s">
        <v>1486</v>
      </c>
      <c r="O444" s="97">
        <v>2020</v>
      </c>
      <c r="P444" s="99">
        <v>112948.48</v>
      </c>
    </row>
    <row r="445" spans="1:16" x14ac:dyDescent="0.2">
      <c r="A445" s="97" t="s">
        <v>1475</v>
      </c>
      <c r="B445" s="98" t="s">
        <v>1476</v>
      </c>
      <c r="C445" s="97" t="s">
        <v>1477</v>
      </c>
      <c r="D445" s="98" t="s">
        <v>1478</v>
      </c>
      <c r="E445" s="97" t="s">
        <v>1479</v>
      </c>
      <c r="F445" s="98" t="s">
        <v>1480</v>
      </c>
      <c r="G445" s="97" t="s">
        <v>1481</v>
      </c>
      <c r="H445" s="98" t="s">
        <v>1482</v>
      </c>
      <c r="I445" s="97" t="s">
        <v>1610</v>
      </c>
      <c r="J445" s="98" t="s">
        <v>1611</v>
      </c>
      <c r="K445" s="97" t="s">
        <v>1630</v>
      </c>
      <c r="L445" s="98" t="s">
        <v>1631</v>
      </c>
      <c r="M445" s="97" t="s">
        <v>1485</v>
      </c>
      <c r="N445" s="98" t="s">
        <v>1486</v>
      </c>
      <c r="O445" s="97">
        <v>2022</v>
      </c>
      <c r="P445" s="99">
        <v>58136.85</v>
      </c>
    </row>
    <row r="446" spans="1:16" x14ac:dyDescent="0.2">
      <c r="A446" s="97" t="s">
        <v>1475</v>
      </c>
      <c r="B446" s="98" t="s">
        <v>1476</v>
      </c>
      <c r="C446" s="97" t="s">
        <v>1477</v>
      </c>
      <c r="D446" s="98" t="s">
        <v>1478</v>
      </c>
      <c r="E446" s="97" t="s">
        <v>1479</v>
      </c>
      <c r="F446" s="98" t="s">
        <v>1480</v>
      </c>
      <c r="G446" s="97" t="s">
        <v>1481</v>
      </c>
      <c r="H446" s="98" t="s">
        <v>1482</v>
      </c>
      <c r="I446" s="97" t="s">
        <v>1610</v>
      </c>
      <c r="J446" s="98" t="s">
        <v>1611</v>
      </c>
      <c r="K446" s="97" t="s">
        <v>1632</v>
      </c>
      <c r="L446" s="98" t="s">
        <v>1633</v>
      </c>
      <c r="M446" s="97" t="s">
        <v>1485</v>
      </c>
      <c r="N446" s="98" t="s">
        <v>1486</v>
      </c>
      <c r="O446" s="97">
        <v>2020</v>
      </c>
      <c r="P446" s="99">
        <v>81029.89</v>
      </c>
    </row>
    <row r="447" spans="1:16" x14ac:dyDescent="0.2">
      <c r="A447" s="97" t="s">
        <v>1475</v>
      </c>
      <c r="B447" s="98" t="s">
        <v>1476</v>
      </c>
      <c r="C447" s="97" t="s">
        <v>1477</v>
      </c>
      <c r="D447" s="98" t="s">
        <v>1478</v>
      </c>
      <c r="E447" s="97" t="s">
        <v>1479</v>
      </c>
      <c r="F447" s="98" t="s">
        <v>1480</v>
      </c>
      <c r="G447" s="97" t="s">
        <v>1481</v>
      </c>
      <c r="H447" s="98" t="s">
        <v>1482</v>
      </c>
      <c r="I447" s="97" t="s">
        <v>1610</v>
      </c>
      <c r="J447" s="98" t="s">
        <v>1611</v>
      </c>
      <c r="K447" s="97" t="s">
        <v>1632</v>
      </c>
      <c r="L447" s="98" t="s">
        <v>1633</v>
      </c>
      <c r="M447" s="97" t="s">
        <v>1485</v>
      </c>
      <c r="N447" s="98" t="s">
        <v>1486</v>
      </c>
      <c r="O447" s="97">
        <v>2024</v>
      </c>
      <c r="P447" s="99">
        <v>57268.33</v>
      </c>
    </row>
    <row r="448" spans="1:16" x14ac:dyDescent="0.2">
      <c r="A448" s="97" t="s">
        <v>1475</v>
      </c>
      <c r="B448" s="98" t="s">
        <v>1476</v>
      </c>
      <c r="C448" s="97" t="s">
        <v>1477</v>
      </c>
      <c r="D448" s="98" t="s">
        <v>1478</v>
      </c>
      <c r="E448" s="97" t="s">
        <v>1479</v>
      </c>
      <c r="F448" s="98" t="s">
        <v>1480</v>
      </c>
      <c r="G448" s="97" t="s">
        <v>1481</v>
      </c>
      <c r="H448" s="98" t="s">
        <v>1482</v>
      </c>
      <c r="I448" s="97" t="s">
        <v>1610</v>
      </c>
      <c r="J448" s="98" t="s">
        <v>1611</v>
      </c>
      <c r="K448" s="97" t="s">
        <v>1632</v>
      </c>
      <c r="L448" s="98" t="s">
        <v>1633</v>
      </c>
      <c r="M448" s="97" t="s">
        <v>1485</v>
      </c>
      <c r="N448" s="98" t="s">
        <v>1486</v>
      </c>
      <c r="O448" s="97">
        <v>2019</v>
      </c>
      <c r="P448" s="99">
        <v>63837.84</v>
      </c>
    </row>
    <row r="449" spans="1:16" x14ac:dyDescent="0.2">
      <c r="A449" s="97" t="s">
        <v>1475</v>
      </c>
      <c r="B449" s="98" t="s">
        <v>1476</v>
      </c>
      <c r="C449" s="97" t="s">
        <v>1477</v>
      </c>
      <c r="D449" s="98" t="s">
        <v>1478</v>
      </c>
      <c r="E449" s="97" t="s">
        <v>1479</v>
      </c>
      <c r="F449" s="98" t="s">
        <v>1480</v>
      </c>
      <c r="G449" s="97" t="s">
        <v>1481</v>
      </c>
      <c r="H449" s="98" t="s">
        <v>1482</v>
      </c>
      <c r="I449" s="97" t="s">
        <v>1610</v>
      </c>
      <c r="J449" s="98" t="s">
        <v>1611</v>
      </c>
      <c r="K449" s="97" t="s">
        <v>1632</v>
      </c>
      <c r="L449" s="98" t="s">
        <v>1633</v>
      </c>
      <c r="M449" s="97" t="s">
        <v>1485</v>
      </c>
      <c r="N449" s="98" t="s">
        <v>1486</v>
      </c>
      <c r="O449" s="97">
        <v>2023</v>
      </c>
      <c r="P449" s="99">
        <v>46124.07</v>
      </c>
    </row>
    <row r="450" spans="1:16" x14ac:dyDescent="0.2">
      <c r="A450" s="97" t="s">
        <v>1475</v>
      </c>
      <c r="B450" s="98" t="s">
        <v>1476</v>
      </c>
      <c r="C450" s="97" t="s">
        <v>1477</v>
      </c>
      <c r="D450" s="98" t="s">
        <v>1478</v>
      </c>
      <c r="E450" s="97" t="s">
        <v>1479</v>
      </c>
      <c r="F450" s="98" t="s">
        <v>1480</v>
      </c>
      <c r="G450" s="97" t="s">
        <v>1481</v>
      </c>
      <c r="H450" s="98" t="s">
        <v>1482</v>
      </c>
      <c r="I450" s="97" t="s">
        <v>1610</v>
      </c>
      <c r="J450" s="98" t="s">
        <v>1611</v>
      </c>
      <c r="K450" s="97" t="s">
        <v>1632</v>
      </c>
      <c r="L450" s="98" t="s">
        <v>1633</v>
      </c>
      <c r="M450" s="97" t="s">
        <v>1485</v>
      </c>
      <c r="N450" s="98" t="s">
        <v>1486</v>
      </c>
      <c r="O450" s="97">
        <v>2021</v>
      </c>
      <c r="P450" s="99">
        <v>74603.789999999994</v>
      </c>
    </row>
    <row r="451" spans="1:16" x14ac:dyDescent="0.2">
      <c r="A451" s="97" t="s">
        <v>1475</v>
      </c>
      <c r="B451" s="98" t="s">
        <v>1476</v>
      </c>
      <c r="C451" s="97" t="s">
        <v>1477</v>
      </c>
      <c r="D451" s="98" t="s">
        <v>1478</v>
      </c>
      <c r="E451" s="97" t="s">
        <v>1479</v>
      </c>
      <c r="F451" s="98" t="s">
        <v>1480</v>
      </c>
      <c r="G451" s="97" t="s">
        <v>1481</v>
      </c>
      <c r="H451" s="98" t="s">
        <v>1482</v>
      </c>
      <c r="I451" s="97" t="s">
        <v>1610</v>
      </c>
      <c r="J451" s="98" t="s">
        <v>1611</v>
      </c>
      <c r="K451" s="97" t="s">
        <v>1632</v>
      </c>
      <c r="L451" s="98" t="s">
        <v>1633</v>
      </c>
      <c r="M451" s="97" t="s">
        <v>1485</v>
      </c>
      <c r="N451" s="98" t="s">
        <v>1486</v>
      </c>
      <c r="O451" s="97">
        <v>2022</v>
      </c>
      <c r="P451" s="99">
        <v>82806.539999999994</v>
      </c>
    </row>
    <row r="452" spans="1:16" x14ac:dyDescent="0.2">
      <c r="A452" s="97" t="s">
        <v>1475</v>
      </c>
      <c r="B452" s="98" t="s">
        <v>1476</v>
      </c>
      <c r="C452" s="97" t="s">
        <v>1477</v>
      </c>
      <c r="D452" s="98" t="s">
        <v>1478</v>
      </c>
      <c r="E452" s="97" t="s">
        <v>1479</v>
      </c>
      <c r="F452" s="98" t="s">
        <v>1480</v>
      </c>
      <c r="G452" s="97" t="s">
        <v>1481</v>
      </c>
      <c r="H452" s="98" t="s">
        <v>1482</v>
      </c>
      <c r="I452" s="97" t="s">
        <v>1610</v>
      </c>
      <c r="J452" s="98" t="s">
        <v>1611</v>
      </c>
      <c r="K452" s="97" t="s">
        <v>1634</v>
      </c>
      <c r="L452" s="98" t="s">
        <v>1635</v>
      </c>
      <c r="M452" s="97" t="s">
        <v>1485</v>
      </c>
      <c r="N452" s="98" t="s">
        <v>1486</v>
      </c>
      <c r="O452" s="97">
        <v>2024</v>
      </c>
      <c r="P452" s="99">
        <v>121456.85</v>
      </c>
    </row>
    <row r="453" spans="1:16" x14ac:dyDescent="0.2">
      <c r="A453" s="97" t="s">
        <v>1475</v>
      </c>
      <c r="B453" s="98" t="s">
        <v>1476</v>
      </c>
      <c r="C453" s="97" t="s">
        <v>1477</v>
      </c>
      <c r="D453" s="98" t="s">
        <v>1478</v>
      </c>
      <c r="E453" s="97" t="s">
        <v>1479</v>
      </c>
      <c r="F453" s="98" t="s">
        <v>1480</v>
      </c>
      <c r="G453" s="97" t="s">
        <v>1481</v>
      </c>
      <c r="H453" s="98" t="s">
        <v>1482</v>
      </c>
      <c r="I453" s="97" t="s">
        <v>1610</v>
      </c>
      <c r="J453" s="98" t="s">
        <v>1611</v>
      </c>
      <c r="K453" s="97" t="s">
        <v>1634</v>
      </c>
      <c r="L453" s="98" t="s">
        <v>1635</v>
      </c>
      <c r="M453" s="97" t="s">
        <v>1485</v>
      </c>
      <c r="N453" s="98" t="s">
        <v>1486</v>
      </c>
      <c r="O453" s="97">
        <v>2019</v>
      </c>
      <c r="P453" s="99">
        <v>160626.31</v>
      </c>
    </row>
    <row r="454" spans="1:16" x14ac:dyDescent="0.2">
      <c r="A454" s="97" t="s">
        <v>1475</v>
      </c>
      <c r="B454" s="98" t="s">
        <v>1476</v>
      </c>
      <c r="C454" s="97" t="s">
        <v>1477</v>
      </c>
      <c r="D454" s="98" t="s">
        <v>1478</v>
      </c>
      <c r="E454" s="97" t="s">
        <v>1479</v>
      </c>
      <c r="F454" s="98" t="s">
        <v>1480</v>
      </c>
      <c r="G454" s="97" t="s">
        <v>1481</v>
      </c>
      <c r="H454" s="98" t="s">
        <v>1482</v>
      </c>
      <c r="I454" s="97" t="s">
        <v>1610</v>
      </c>
      <c r="J454" s="98" t="s">
        <v>1611</v>
      </c>
      <c r="K454" s="97" t="s">
        <v>1634</v>
      </c>
      <c r="L454" s="98" t="s">
        <v>1635</v>
      </c>
      <c r="M454" s="97" t="s">
        <v>1485</v>
      </c>
      <c r="N454" s="98" t="s">
        <v>1486</v>
      </c>
      <c r="O454" s="97">
        <v>2020</v>
      </c>
      <c r="P454" s="99">
        <v>187799.98</v>
      </c>
    </row>
    <row r="455" spans="1:16" x14ac:dyDescent="0.2">
      <c r="A455" s="97" t="s">
        <v>1475</v>
      </c>
      <c r="B455" s="98" t="s">
        <v>1476</v>
      </c>
      <c r="C455" s="97" t="s">
        <v>1477</v>
      </c>
      <c r="D455" s="98" t="s">
        <v>1478</v>
      </c>
      <c r="E455" s="97" t="s">
        <v>1479</v>
      </c>
      <c r="F455" s="98" t="s">
        <v>1480</v>
      </c>
      <c r="G455" s="97" t="s">
        <v>1481</v>
      </c>
      <c r="H455" s="98" t="s">
        <v>1482</v>
      </c>
      <c r="I455" s="97" t="s">
        <v>1610</v>
      </c>
      <c r="J455" s="98" t="s">
        <v>1611</v>
      </c>
      <c r="K455" s="97" t="s">
        <v>1634</v>
      </c>
      <c r="L455" s="98" t="s">
        <v>1635</v>
      </c>
      <c r="M455" s="97" t="s">
        <v>1485</v>
      </c>
      <c r="N455" s="98" t="s">
        <v>1486</v>
      </c>
      <c r="O455" s="97">
        <v>2021</v>
      </c>
      <c r="P455" s="99">
        <v>202825.88</v>
      </c>
    </row>
    <row r="456" spans="1:16" x14ac:dyDescent="0.2">
      <c r="A456" s="97" t="s">
        <v>1475</v>
      </c>
      <c r="B456" s="98" t="s">
        <v>1476</v>
      </c>
      <c r="C456" s="97" t="s">
        <v>1477</v>
      </c>
      <c r="D456" s="98" t="s">
        <v>1478</v>
      </c>
      <c r="E456" s="97" t="s">
        <v>1479</v>
      </c>
      <c r="F456" s="98" t="s">
        <v>1480</v>
      </c>
      <c r="G456" s="97" t="s">
        <v>1481</v>
      </c>
      <c r="H456" s="98" t="s">
        <v>1482</v>
      </c>
      <c r="I456" s="97" t="s">
        <v>1610</v>
      </c>
      <c r="J456" s="98" t="s">
        <v>1611</v>
      </c>
      <c r="K456" s="97" t="s">
        <v>1634</v>
      </c>
      <c r="L456" s="98" t="s">
        <v>1635</v>
      </c>
      <c r="M456" s="97" t="s">
        <v>1485</v>
      </c>
      <c r="N456" s="98" t="s">
        <v>1486</v>
      </c>
      <c r="O456" s="97">
        <v>2023</v>
      </c>
      <c r="P456" s="99">
        <v>242948.1</v>
      </c>
    </row>
    <row r="457" spans="1:16" x14ac:dyDescent="0.2">
      <c r="A457" s="97" t="s">
        <v>1475</v>
      </c>
      <c r="B457" s="98" t="s">
        <v>1476</v>
      </c>
      <c r="C457" s="97" t="s">
        <v>1477</v>
      </c>
      <c r="D457" s="98" t="s">
        <v>1478</v>
      </c>
      <c r="E457" s="97" t="s">
        <v>1479</v>
      </c>
      <c r="F457" s="98" t="s">
        <v>1480</v>
      </c>
      <c r="G457" s="97" t="s">
        <v>1481</v>
      </c>
      <c r="H457" s="98" t="s">
        <v>1482</v>
      </c>
      <c r="I457" s="97" t="s">
        <v>1610</v>
      </c>
      <c r="J457" s="98" t="s">
        <v>1611</v>
      </c>
      <c r="K457" s="97" t="s">
        <v>1634</v>
      </c>
      <c r="L457" s="98" t="s">
        <v>1635</v>
      </c>
      <c r="M457" s="97" t="s">
        <v>1485</v>
      </c>
      <c r="N457" s="98" t="s">
        <v>1486</v>
      </c>
      <c r="O457" s="97">
        <v>2022</v>
      </c>
      <c r="P457" s="99">
        <v>211055.38</v>
      </c>
    </row>
    <row r="458" spans="1:16" x14ac:dyDescent="0.2">
      <c r="A458" s="97" t="s">
        <v>1475</v>
      </c>
      <c r="B458" s="98" t="s">
        <v>1476</v>
      </c>
      <c r="C458" s="97" t="s">
        <v>1477</v>
      </c>
      <c r="D458" s="98" t="s">
        <v>1478</v>
      </c>
      <c r="E458" s="97" t="s">
        <v>1479</v>
      </c>
      <c r="F458" s="98" t="s">
        <v>1480</v>
      </c>
      <c r="G458" s="97" t="s">
        <v>1481</v>
      </c>
      <c r="H458" s="98" t="s">
        <v>1482</v>
      </c>
      <c r="I458" s="97" t="s">
        <v>1610</v>
      </c>
      <c r="J458" s="98" t="s">
        <v>1611</v>
      </c>
      <c r="K458" s="97" t="s">
        <v>1636</v>
      </c>
      <c r="L458" s="98" t="s">
        <v>1637</v>
      </c>
      <c r="M458" s="97" t="s">
        <v>1485</v>
      </c>
      <c r="N458" s="98" t="s">
        <v>1486</v>
      </c>
      <c r="O458" s="97">
        <v>2021</v>
      </c>
      <c r="P458" s="99">
        <v>221412.53</v>
      </c>
    </row>
    <row r="459" spans="1:16" x14ac:dyDescent="0.2">
      <c r="A459" s="97" t="s">
        <v>1475</v>
      </c>
      <c r="B459" s="98" t="s">
        <v>1476</v>
      </c>
      <c r="C459" s="97" t="s">
        <v>1477</v>
      </c>
      <c r="D459" s="98" t="s">
        <v>1478</v>
      </c>
      <c r="E459" s="97" t="s">
        <v>1479</v>
      </c>
      <c r="F459" s="98" t="s">
        <v>1480</v>
      </c>
      <c r="G459" s="97" t="s">
        <v>1481</v>
      </c>
      <c r="H459" s="98" t="s">
        <v>1482</v>
      </c>
      <c r="I459" s="97" t="s">
        <v>1610</v>
      </c>
      <c r="J459" s="98" t="s">
        <v>1611</v>
      </c>
      <c r="K459" s="97" t="s">
        <v>1636</v>
      </c>
      <c r="L459" s="98" t="s">
        <v>1637</v>
      </c>
      <c r="M459" s="97" t="s">
        <v>1485</v>
      </c>
      <c r="N459" s="98" t="s">
        <v>1486</v>
      </c>
      <c r="O459" s="97">
        <v>2023</v>
      </c>
      <c r="P459" s="99">
        <v>260735.47</v>
      </c>
    </row>
    <row r="460" spans="1:16" x14ac:dyDescent="0.2">
      <c r="A460" s="97" t="s">
        <v>1475</v>
      </c>
      <c r="B460" s="98" t="s">
        <v>1476</v>
      </c>
      <c r="C460" s="97" t="s">
        <v>1477</v>
      </c>
      <c r="D460" s="98" t="s">
        <v>1478</v>
      </c>
      <c r="E460" s="97" t="s">
        <v>1479</v>
      </c>
      <c r="F460" s="98" t="s">
        <v>1480</v>
      </c>
      <c r="G460" s="97" t="s">
        <v>1481</v>
      </c>
      <c r="H460" s="98" t="s">
        <v>1482</v>
      </c>
      <c r="I460" s="97" t="s">
        <v>1610</v>
      </c>
      <c r="J460" s="98" t="s">
        <v>1611</v>
      </c>
      <c r="K460" s="97" t="s">
        <v>1636</v>
      </c>
      <c r="L460" s="98" t="s">
        <v>1637</v>
      </c>
      <c r="M460" s="97" t="s">
        <v>1485</v>
      </c>
      <c r="N460" s="98" t="s">
        <v>1486</v>
      </c>
      <c r="O460" s="97">
        <v>2024</v>
      </c>
      <c r="P460" s="99">
        <v>189734.35</v>
      </c>
    </row>
    <row r="461" spans="1:16" x14ac:dyDescent="0.2">
      <c r="A461" s="97" t="s">
        <v>1475</v>
      </c>
      <c r="B461" s="98" t="s">
        <v>1476</v>
      </c>
      <c r="C461" s="97" t="s">
        <v>1477</v>
      </c>
      <c r="D461" s="98" t="s">
        <v>1478</v>
      </c>
      <c r="E461" s="97" t="s">
        <v>1479</v>
      </c>
      <c r="F461" s="98" t="s">
        <v>1480</v>
      </c>
      <c r="G461" s="97" t="s">
        <v>1481</v>
      </c>
      <c r="H461" s="98" t="s">
        <v>1482</v>
      </c>
      <c r="I461" s="97" t="s">
        <v>1610</v>
      </c>
      <c r="J461" s="98" t="s">
        <v>1611</v>
      </c>
      <c r="K461" s="97" t="s">
        <v>1636</v>
      </c>
      <c r="L461" s="98" t="s">
        <v>1637</v>
      </c>
      <c r="M461" s="97" t="s">
        <v>1485</v>
      </c>
      <c r="N461" s="98" t="s">
        <v>1486</v>
      </c>
      <c r="O461" s="97">
        <v>2020</v>
      </c>
      <c r="P461" s="99">
        <v>209731.93</v>
      </c>
    </row>
    <row r="462" spans="1:16" x14ac:dyDescent="0.2">
      <c r="A462" s="97" t="s">
        <v>1475</v>
      </c>
      <c r="B462" s="98" t="s">
        <v>1476</v>
      </c>
      <c r="C462" s="97" t="s">
        <v>1477</v>
      </c>
      <c r="D462" s="98" t="s">
        <v>1478</v>
      </c>
      <c r="E462" s="97" t="s">
        <v>1479</v>
      </c>
      <c r="F462" s="98" t="s">
        <v>1480</v>
      </c>
      <c r="G462" s="97" t="s">
        <v>1481</v>
      </c>
      <c r="H462" s="98" t="s">
        <v>1482</v>
      </c>
      <c r="I462" s="97" t="s">
        <v>1610</v>
      </c>
      <c r="J462" s="98" t="s">
        <v>1611</v>
      </c>
      <c r="K462" s="97" t="s">
        <v>1636</v>
      </c>
      <c r="L462" s="98" t="s">
        <v>1637</v>
      </c>
      <c r="M462" s="97" t="s">
        <v>1485</v>
      </c>
      <c r="N462" s="98" t="s">
        <v>1486</v>
      </c>
      <c r="O462" s="97">
        <v>2019</v>
      </c>
      <c r="P462" s="99">
        <v>149805.69</v>
      </c>
    </row>
    <row r="463" spans="1:16" x14ac:dyDescent="0.2">
      <c r="A463" s="97" t="s">
        <v>1475</v>
      </c>
      <c r="B463" s="98" t="s">
        <v>1476</v>
      </c>
      <c r="C463" s="97" t="s">
        <v>1477</v>
      </c>
      <c r="D463" s="98" t="s">
        <v>1478</v>
      </c>
      <c r="E463" s="97" t="s">
        <v>1479</v>
      </c>
      <c r="F463" s="98" t="s">
        <v>1480</v>
      </c>
      <c r="G463" s="97" t="s">
        <v>1481</v>
      </c>
      <c r="H463" s="98" t="s">
        <v>1482</v>
      </c>
      <c r="I463" s="97" t="s">
        <v>1610</v>
      </c>
      <c r="J463" s="98" t="s">
        <v>1611</v>
      </c>
      <c r="K463" s="97" t="s">
        <v>1636</v>
      </c>
      <c r="L463" s="98" t="s">
        <v>1637</v>
      </c>
      <c r="M463" s="97" t="s">
        <v>1485</v>
      </c>
      <c r="N463" s="98" t="s">
        <v>1486</v>
      </c>
      <c r="O463" s="97">
        <v>2022</v>
      </c>
      <c r="P463" s="99">
        <v>261442.7</v>
      </c>
    </row>
    <row r="464" spans="1:16" x14ac:dyDescent="0.2">
      <c r="A464" s="97" t="s">
        <v>1475</v>
      </c>
      <c r="B464" s="98" t="s">
        <v>1476</v>
      </c>
      <c r="C464" s="97" t="s">
        <v>1477</v>
      </c>
      <c r="D464" s="98" t="s">
        <v>1478</v>
      </c>
      <c r="E464" s="97" t="s">
        <v>1479</v>
      </c>
      <c r="F464" s="98" t="s">
        <v>1480</v>
      </c>
      <c r="G464" s="97" t="s">
        <v>1481</v>
      </c>
      <c r="H464" s="98" t="s">
        <v>1482</v>
      </c>
      <c r="I464" s="97" t="s">
        <v>1610</v>
      </c>
      <c r="J464" s="98" t="s">
        <v>1611</v>
      </c>
      <c r="K464" s="97" t="s">
        <v>1638</v>
      </c>
      <c r="L464" s="98" t="s">
        <v>1639</v>
      </c>
      <c r="M464" s="97" t="s">
        <v>1485</v>
      </c>
      <c r="N464" s="98" t="s">
        <v>1486</v>
      </c>
      <c r="O464" s="97">
        <v>2022</v>
      </c>
      <c r="P464" s="99">
        <v>306180.49</v>
      </c>
    </row>
    <row r="465" spans="1:16" x14ac:dyDescent="0.2">
      <c r="A465" s="97" t="s">
        <v>1475</v>
      </c>
      <c r="B465" s="98" t="s">
        <v>1476</v>
      </c>
      <c r="C465" s="97" t="s">
        <v>1477</v>
      </c>
      <c r="D465" s="98" t="s">
        <v>1478</v>
      </c>
      <c r="E465" s="97" t="s">
        <v>1479</v>
      </c>
      <c r="F465" s="98" t="s">
        <v>1480</v>
      </c>
      <c r="G465" s="97" t="s">
        <v>1481</v>
      </c>
      <c r="H465" s="98" t="s">
        <v>1482</v>
      </c>
      <c r="I465" s="97" t="s">
        <v>1610</v>
      </c>
      <c r="J465" s="98" t="s">
        <v>1611</v>
      </c>
      <c r="K465" s="97" t="s">
        <v>1638</v>
      </c>
      <c r="L465" s="98" t="s">
        <v>1639</v>
      </c>
      <c r="M465" s="97" t="s">
        <v>1485</v>
      </c>
      <c r="N465" s="98" t="s">
        <v>1486</v>
      </c>
      <c r="O465" s="97">
        <v>2021</v>
      </c>
      <c r="P465" s="99">
        <v>214296.1</v>
      </c>
    </row>
    <row r="466" spans="1:16" x14ac:dyDescent="0.2">
      <c r="A466" s="97" t="s">
        <v>1475</v>
      </c>
      <c r="B466" s="98" t="s">
        <v>1476</v>
      </c>
      <c r="C466" s="97" t="s">
        <v>1477</v>
      </c>
      <c r="D466" s="98" t="s">
        <v>1478</v>
      </c>
      <c r="E466" s="97" t="s">
        <v>1479</v>
      </c>
      <c r="F466" s="98" t="s">
        <v>1480</v>
      </c>
      <c r="G466" s="97" t="s">
        <v>1481</v>
      </c>
      <c r="H466" s="98" t="s">
        <v>1482</v>
      </c>
      <c r="I466" s="97" t="s">
        <v>1610</v>
      </c>
      <c r="J466" s="98" t="s">
        <v>1611</v>
      </c>
      <c r="K466" s="97" t="s">
        <v>1638</v>
      </c>
      <c r="L466" s="98" t="s">
        <v>1639</v>
      </c>
      <c r="M466" s="97" t="s">
        <v>1485</v>
      </c>
      <c r="N466" s="98" t="s">
        <v>1486</v>
      </c>
      <c r="O466" s="97">
        <v>2024</v>
      </c>
      <c r="P466" s="99">
        <v>309181.23</v>
      </c>
    </row>
    <row r="467" spans="1:16" x14ac:dyDescent="0.2">
      <c r="A467" s="97" t="s">
        <v>1475</v>
      </c>
      <c r="B467" s="98" t="s">
        <v>1476</v>
      </c>
      <c r="C467" s="97" t="s">
        <v>1477</v>
      </c>
      <c r="D467" s="98" t="s">
        <v>1478</v>
      </c>
      <c r="E467" s="97" t="s">
        <v>1479</v>
      </c>
      <c r="F467" s="98" t="s">
        <v>1480</v>
      </c>
      <c r="G467" s="97" t="s">
        <v>1481</v>
      </c>
      <c r="H467" s="98" t="s">
        <v>1482</v>
      </c>
      <c r="I467" s="97" t="s">
        <v>1610</v>
      </c>
      <c r="J467" s="98" t="s">
        <v>1611</v>
      </c>
      <c r="K467" s="97" t="s">
        <v>1638</v>
      </c>
      <c r="L467" s="98" t="s">
        <v>1639</v>
      </c>
      <c r="M467" s="97" t="s">
        <v>1485</v>
      </c>
      <c r="N467" s="98" t="s">
        <v>1486</v>
      </c>
      <c r="O467" s="97">
        <v>2023</v>
      </c>
      <c r="P467" s="99">
        <v>383040.86</v>
      </c>
    </row>
    <row r="468" spans="1:16" x14ac:dyDescent="0.2">
      <c r="A468" s="97" t="s">
        <v>1475</v>
      </c>
      <c r="B468" s="98" t="s">
        <v>1476</v>
      </c>
      <c r="C468" s="97" t="s">
        <v>1477</v>
      </c>
      <c r="D468" s="98" t="s">
        <v>1478</v>
      </c>
      <c r="E468" s="97" t="s">
        <v>1479</v>
      </c>
      <c r="F468" s="98" t="s">
        <v>1480</v>
      </c>
      <c r="G468" s="97" t="s">
        <v>1481</v>
      </c>
      <c r="H468" s="98" t="s">
        <v>1482</v>
      </c>
      <c r="I468" s="97" t="s">
        <v>1610</v>
      </c>
      <c r="J468" s="98" t="s">
        <v>1611</v>
      </c>
      <c r="K468" s="97" t="s">
        <v>1638</v>
      </c>
      <c r="L468" s="98" t="s">
        <v>1639</v>
      </c>
      <c r="M468" s="97" t="s">
        <v>1485</v>
      </c>
      <c r="N468" s="98" t="s">
        <v>1486</v>
      </c>
      <c r="O468" s="97">
        <v>2020</v>
      </c>
      <c r="P468" s="99">
        <v>216912.74</v>
      </c>
    </row>
    <row r="469" spans="1:16" x14ac:dyDescent="0.2">
      <c r="A469" s="97" t="s">
        <v>1475</v>
      </c>
      <c r="B469" s="98" t="s">
        <v>1476</v>
      </c>
      <c r="C469" s="97" t="s">
        <v>1477</v>
      </c>
      <c r="D469" s="98" t="s">
        <v>1478</v>
      </c>
      <c r="E469" s="97" t="s">
        <v>1479</v>
      </c>
      <c r="F469" s="98" t="s">
        <v>1480</v>
      </c>
      <c r="G469" s="97" t="s">
        <v>1481</v>
      </c>
      <c r="H469" s="98" t="s">
        <v>1482</v>
      </c>
      <c r="I469" s="97" t="s">
        <v>1610</v>
      </c>
      <c r="J469" s="98" t="s">
        <v>1611</v>
      </c>
      <c r="K469" s="97" t="s">
        <v>1638</v>
      </c>
      <c r="L469" s="98" t="s">
        <v>1639</v>
      </c>
      <c r="M469" s="97" t="s">
        <v>1485</v>
      </c>
      <c r="N469" s="98" t="s">
        <v>1486</v>
      </c>
      <c r="O469" s="97">
        <v>2019</v>
      </c>
      <c r="P469" s="99">
        <v>192139.73</v>
      </c>
    </row>
    <row r="470" spans="1:16" x14ac:dyDescent="0.2">
      <c r="A470" s="97" t="s">
        <v>1475</v>
      </c>
      <c r="B470" s="98" t="s">
        <v>1476</v>
      </c>
      <c r="C470" s="97" t="s">
        <v>1477</v>
      </c>
      <c r="D470" s="98" t="s">
        <v>1478</v>
      </c>
      <c r="E470" s="97" t="s">
        <v>1479</v>
      </c>
      <c r="F470" s="98" t="s">
        <v>1480</v>
      </c>
      <c r="G470" s="97" t="s">
        <v>1481</v>
      </c>
      <c r="H470" s="98" t="s">
        <v>1482</v>
      </c>
      <c r="I470" s="97" t="s">
        <v>1610</v>
      </c>
      <c r="J470" s="98" t="s">
        <v>1611</v>
      </c>
      <c r="K470" s="97" t="s">
        <v>1640</v>
      </c>
      <c r="L470" s="98" t="s">
        <v>1641</v>
      </c>
      <c r="M470" s="97" t="s">
        <v>1485</v>
      </c>
      <c r="N470" s="98" t="s">
        <v>1486</v>
      </c>
      <c r="O470" s="97">
        <v>2020</v>
      </c>
      <c r="P470" s="99">
        <v>143196.51999999999</v>
      </c>
    </row>
    <row r="471" spans="1:16" x14ac:dyDescent="0.2">
      <c r="A471" s="97" t="s">
        <v>1475</v>
      </c>
      <c r="B471" s="98" t="s">
        <v>1476</v>
      </c>
      <c r="C471" s="97" t="s">
        <v>1477</v>
      </c>
      <c r="D471" s="98" t="s">
        <v>1478</v>
      </c>
      <c r="E471" s="97" t="s">
        <v>1479</v>
      </c>
      <c r="F471" s="98" t="s">
        <v>1480</v>
      </c>
      <c r="G471" s="97" t="s">
        <v>1481</v>
      </c>
      <c r="H471" s="98" t="s">
        <v>1482</v>
      </c>
      <c r="I471" s="97" t="s">
        <v>1610</v>
      </c>
      <c r="J471" s="98" t="s">
        <v>1611</v>
      </c>
      <c r="K471" s="97" t="s">
        <v>1640</v>
      </c>
      <c r="L471" s="98" t="s">
        <v>1641</v>
      </c>
      <c r="M471" s="97" t="s">
        <v>1485</v>
      </c>
      <c r="N471" s="98" t="s">
        <v>1486</v>
      </c>
      <c r="O471" s="97">
        <v>2023</v>
      </c>
      <c r="P471" s="99">
        <v>209180.45</v>
      </c>
    </row>
    <row r="472" spans="1:16" x14ac:dyDescent="0.2">
      <c r="A472" s="97" t="s">
        <v>1475</v>
      </c>
      <c r="B472" s="98" t="s">
        <v>1476</v>
      </c>
      <c r="C472" s="97" t="s">
        <v>1477</v>
      </c>
      <c r="D472" s="98" t="s">
        <v>1478</v>
      </c>
      <c r="E472" s="97" t="s">
        <v>1479</v>
      </c>
      <c r="F472" s="98" t="s">
        <v>1480</v>
      </c>
      <c r="G472" s="97" t="s">
        <v>1481</v>
      </c>
      <c r="H472" s="98" t="s">
        <v>1482</v>
      </c>
      <c r="I472" s="97" t="s">
        <v>1610</v>
      </c>
      <c r="J472" s="98" t="s">
        <v>1611</v>
      </c>
      <c r="K472" s="97" t="s">
        <v>1640</v>
      </c>
      <c r="L472" s="98" t="s">
        <v>1641</v>
      </c>
      <c r="M472" s="97" t="s">
        <v>1485</v>
      </c>
      <c r="N472" s="98" t="s">
        <v>1486</v>
      </c>
      <c r="O472" s="97">
        <v>2019</v>
      </c>
      <c r="P472" s="99">
        <v>154322.98000000001</v>
      </c>
    </row>
    <row r="473" spans="1:16" x14ac:dyDescent="0.2">
      <c r="A473" s="97" t="s">
        <v>1475</v>
      </c>
      <c r="B473" s="98" t="s">
        <v>1476</v>
      </c>
      <c r="C473" s="97" t="s">
        <v>1477</v>
      </c>
      <c r="D473" s="98" t="s">
        <v>1478</v>
      </c>
      <c r="E473" s="97" t="s">
        <v>1479</v>
      </c>
      <c r="F473" s="98" t="s">
        <v>1480</v>
      </c>
      <c r="G473" s="97" t="s">
        <v>1481</v>
      </c>
      <c r="H473" s="98" t="s">
        <v>1482</v>
      </c>
      <c r="I473" s="97" t="s">
        <v>1610</v>
      </c>
      <c r="J473" s="98" t="s">
        <v>1611</v>
      </c>
      <c r="K473" s="97" t="s">
        <v>1640</v>
      </c>
      <c r="L473" s="98" t="s">
        <v>1641</v>
      </c>
      <c r="M473" s="97" t="s">
        <v>1485</v>
      </c>
      <c r="N473" s="98" t="s">
        <v>1486</v>
      </c>
      <c r="O473" s="97">
        <v>2022</v>
      </c>
      <c r="P473" s="99">
        <v>189959.89</v>
      </c>
    </row>
    <row r="474" spans="1:16" x14ac:dyDescent="0.2">
      <c r="A474" s="97" t="s">
        <v>1475</v>
      </c>
      <c r="B474" s="98" t="s">
        <v>1476</v>
      </c>
      <c r="C474" s="97" t="s">
        <v>1477</v>
      </c>
      <c r="D474" s="98" t="s">
        <v>1478</v>
      </c>
      <c r="E474" s="97" t="s">
        <v>1479</v>
      </c>
      <c r="F474" s="98" t="s">
        <v>1480</v>
      </c>
      <c r="G474" s="97" t="s">
        <v>1481</v>
      </c>
      <c r="H474" s="98" t="s">
        <v>1482</v>
      </c>
      <c r="I474" s="97" t="s">
        <v>1610</v>
      </c>
      <c r="J474" s="98" t="s">
        <v>1611</v>
      </c>
      <c r="K474" s="97" t="s">
        <v>1640</v>
      </c>
      <c r="L474" s="98" t="s">
        <v>1641</v>
      </c>
      <c r="M474" s="97" t="s">
        <v>1485</v>
      </c>
      <c r="N474" s="98" t="s">
        <v>1486</v>
      </c>
      <c r="O474" s="97">
        <v>2021</v>
      </c>
      <c r="P474" s="99">
        <v>167085.67000000001</v>
      </c>
    </row>
    <row r="475" spans="1:16" x14ac:dyDescent="0.2">
      <c r="A475" s="97" t="s">
        <v>1475</v>
      </c>
      <c r="B475" s="98" t="s">
        <v>1476</v>
      </c>
      <c r="C475" s="97" t="s">
        <v>1477</v>
      </c>
      <c r="D475" s="98" t="s">
        <v>1478</v>
      </c>
      <c r="E475" s="97" t="s">
        <v>1479</v>
      </c>
      <c r="F475" s="98" t="s">
        <v>1480</v>
      </c>
      <c r="G475" s="97" t="s">
        <v>1481</v>
      </c>
      <c r="H475" s="98" t="s">
        <v>1482</v>
      </c>
      <c r="I475" s="97" t="s">
        <v>1610</v>
      </c>
      <c r="J475" s="98" t="s">
        <v>1611</v>
      </c>
      <c r="K475" s="97" t="s">
        <v>1640</v>
      </c>
      <c r="L475" s="98" t="s">
        <v>1641</v>
      </c>
      <c r="M475" s="97" t="s">
        <v>1485</v>
      </c>
      <c r="N475" s="98" t="s">
        <v>1486</v>
      </c>
      <c r="O475" s="97">
        <v>2024</v>
      </c>
      <c r="P475" s="99">
        <v>185420.26</v>
      </c>
    </row>
    <row r="476" spans="1:16" x14ac:dyDescent="0.2">
      <c r="A476" s="97" t="s">
        <v>1475</v>
      </c>
      <c r="B476" s="98" t="s">
        <v>1476</v>
      </c>
      <c r="C476" s="97" t="s">
        <v>1477</v>
      </c>
      <c r="D476" s="98" t="s">
        <v>1478</v>
      </c>
      <c r="E476" s="97" t="s">
        <v>1479</v>
      </c>
      <c r="F476" s="98" t="s">
        <v>1480</v>
      </c>
      <c r="G476" s="97" t="s">
        <v>1481</v>
      </c>
      <c r="H476" s="98" t="s">
        <v>1482</v>
      </c>
      <c r="I476" s="97" t="s">
        <v>1610</v>
      </c>
      <c r="J476" s="98" t="s">
        <v>1611</v>
      </c>
      <c r="K476" s="97" t="s">
        <v>1642</v>
      </c>
      <c r="L476" s="98" t="s">
        <v>1643</v>
      </c>
      <c r="M476" s="97" t="s">
        <v>1485</v>
      </c>
      <c r="N476" s="98" t="s">
        <v>1486</v>
      </c>
      <c r="O476" s="97">
        <v>2019</v>
      </c>
      <c r="P476" s="99">
        <v>304149.77</v>
      </c>
    </row>
    <row r="477" spans="1:16" x14ac:dyDescent="0.2">
      <c r="A477" s="97" t="s">
        <v>1475</v>
      </c>
      <c r="B477" s="98" t="s">
        <v>1476</v>
      </c>
      <c r="C477" s="97" t="s">
        <v>1477</v>
      </c>
      <c r="D477" s="98" t="s">
        <v>1478</v>
      </c>
      <c r="E477" s="97" t="s">
        <v>1479</v>
      </c>
      <c r="F477" s="98" t="s">
        <v>1480</v>
      </c>
      <c r="G477" s="97" t="s">
        <v>1481</v>
      </c>
      <c r="H477" s="98" t="s">
        <v>1482</v>
      </c>
      <c r="I477" s="97" t="s">
        <v>1610</v>
      </c>
      <c r="J477" s="98" t="s">
        <v>1611</v>
      </c>
      <c r="K477" s="97" t="s">
        <v>1642</v>
      </c>
      <c r="L477" s="98" t="s">
        <v>1643</v>
      </c>
      <c r="M477" s="97" t="s">
        <v>1485</v>
      </c>
      <c r="N477" s="98" t="s">
        <v>1486</v>
      </c>
      <c r="O477" s="97">
        <v>2024</v>
      </c>
      <c r="P477" s="99">
        <v>76124.3</v>
      </c>
    </row>
    <row r="478" spans="1:16" x14ac:dyDescent="0.2">
      <c r="A478" s="97" t="s">
        <v>1475</v>
      </c>
      <c r="B478" s="98" t="s">
        <v>1476</v>
      </c>
      <c r="C478" s="97" t="s">
        <v>1477</v>
      </c>
      <c r="D478" s="98" t="s">
        <v>1478</v>
      </c>
      <c r="E478" s="97" t="s">
        <v>1479</v>
      </c>
      <c r="F478" s="98" t="s">
        <v>1480</v>
      </c>
      <c r="G478" s="97" t="s">
        <v>1481</v>
      </c>
      <c r="H478" s="98" t="s">
        <v>1482</v>
      </c>
      <c r="I478" s="97" t="s">
        <v>1610</v>
      </c>
      <c r="J478" s="98" t="s">
        <v>1611</v>
      </c>
      <c r="K478" s="97" t="s">
        <v>1642</v>
      </c>
      <c r="L478" s="98" t="s">
        <v>1643</v>
      </c>
      <c r="M478" s="97" t="s">
        <v>1485</v>
      </c>
      <c r="N478" s="98" t="s">
        <v>1486</v>
      </c>
      <c r="O478" s="97">
        <v>2020</v>
      </c>
      <c r="P478" s="99">
        <v>339057.78</v>
      </c>
    </row>
    <row r="479" spans="1:16" x14ac:dyDescent="0.2">
      <c r="A479" s="97" t="s">
        <v>1475</v>
      </c>
      <c r="B479" s="98" t="s">
        <v>1476</v>
      </c>
      <c r="C479" s="97" t="s">
        <v>1477</v>
      </c>
      <c r="D479" s="98" t="s">
        <v>1478</v>
      </c>
      <c r="E479" s="97" t="s">
        <v>1479</v>
      </c>
      <c r="F479" s="98" t="s">
        <v>1480</v>
      </c>
      <c r="G479" s="97" t="s">
        <v>1481</v>
      </c>
      <c r="H479" s="98" t="s">
        <v>1482</v>
      </c>
      <c r="I479" s="97" t="s">
        <v>1610</v>
      </c>
      <c r="J479" s="98" t="s">
        <v>1611</v>
      </c>
      <c r="K479" s="97" t="s">
        <v>1642</v>
      </c>
      <c r="L479" s="98" t="s">
        <v>1643</v>
      </c>
      <c r="M479" s="97" t="s">
        <v>1485</v>
      </c>
      <c r="N479" s="98" t="s">
        <v>1486</v>
      </c>
      <c r="O479" s="97">
        <v>2023</v>
      </c>
      <c r="P479" s="99">
        <v>211380.02</v>
      </c>
    </row>
    <row r="480" spans="1:16" x14ac:dyDescent="0.2">
      <c r="A480" s="97" t="s">
        <v>1475</v>
      </c>
      <c r="B480" s="98" t="s">
        <v>1476</v>
      </c>
      <c r="C480" s="97" t="s">
        <v>1477</v>
      </c>
      <c r="D480" s="98" t="s">
        <v>1478</v>
      </c>
      <c r="E480" s="97" t="s">
        <v>1479</v>
      </c>
      <c r="F480" s="98" t="s">
        <v>1480</v>
      </c>
      <c r="G480" s="97" t="s">
        <v>1481</v>
      </c>
      <c r="H480" s="98" t="s">
        <v>1482</v>
      </c>
      <c r="I480" s="97" t="s">
        <v>1610</v>
      </c>
      <c r="J480" s="98" t="s">
        <v>1611</v>
      </c>
      <c r="K480" s="97" t="s">
        <v>1642</v>
      </c>
      <c r="L480" s="98" t="s">
        <v>1643</v>
      </c>
      <c r="M480" s="97" t="s">
        <v>1485</v>
      </c>
      <c r="N480" s="98" t="s">
        <v>1486</v>
      </c>
      <c r="O480" s="97">
        <v>2021</v>
      </c>
      <c r="P480" s="99">
        <v>331423.27</v>
      </c>
    </row>
    <row r="481" spans="1:16" x14ac:dyDescent="0.2">
      <c r="A481" s="97" t="s">
        <v>1475</v>
      </c>
      <c r="B481" s="98" t="s">
        <v>1476</v>
      </c>
      <c r="C481" s="97" t="s">
        <v>1477</v>
      </c>
      <c r="D481" s="98" t="s">
        <v>1478</v>
      </c>
      <c r="E481" s="97" t="s">
        <v>1479</v>
      </c>
      <c r="F481" s="98" t="s">
        <v>1480</v>
      </c>
      <c r="G481" s="97" t="s">
        <v>1481</v>
      </c>
      <c r="H481" s="98" t="s">
        <v>1482</v>
      </c>
      <c r="I481" s="97" t="s">
        <v>1610</v>
      </c>
      <c r="J481" s="98" t="s">
        <v>1611</v>
      </c>
      <c r="K481" s="97" t="s">
        <v>1642</v>
      </c>
      <c r="L481" s="98" t="s">
        <v>1643</v>
      </c>
      <c r="M481" s="97" t="s">
        <v>1485</v>
      </c>
      <c r="N481" s="98" t="s">
        <v>1486</v>
      </c>
      <c r="O481" s="97">
        <v>2022</v>
      </c>
      <c r="P481" s="99">
        <v>322813.09999999998</v>
      </c>
    </row>
    <row r="482" spans="1:16" x14ac:dyDescent="0.2">
      <c r="A482" s="97" t="s">
        <v>1475</v>
      </c>
      <c r="B482" s="98" t="s">
        <v>1476</v>
      </c>
      <c r="C482" s="97" t="s">
        <v>1477</v>
      </c>
      <c r="D482" s="98" t="s">
        <v>1478</v>
      </c>
      <c r="E482" s="97" t="s">
        <v>1479</v>
      </c>
      <c r="F482" s="98" t="s">
        <v>1480</v>
      </c>
      <c r="G482" s="97" t="s">
        <v>1481</v>
      </c>
      <c r="H482" s="98" t="s">
        <v>1482</v>
      </c>
      <c r="I482" s="97" t="s">
        <v>1610</v>
      </c>
      <c r="J482" s="98" t="s">
        <v>1611</v>
      </c>
      <c r="K482" s="97" t="s">
        <v>1644</v>
      </c>
      <c r="L482" s="98" t="s">
        <v>1645</v>
      </c>
      <c r="M482" s="97" t="s">
        <v>1485</v>
      </c>
      <c r="N482" s="98" t="s">
        <v>1486</v>
      </c>
      <c r="O482" s="97">
        <v>2023</v>
      </c>
      <c r="P482" s="99">
        <v>58023.22</v>
      </c>
    </row>
    <row r="483" spans="1:16" x14ac:dyDescent="0.2">
      <c r="A483" s="97" t="s">
        <v>1475</v>
      </c>
      <c r="B483" s="98" t="s">
        <v>1476</v>
      </c>
      <c r="C483" s="97" t="s">
        <v>1477</v>
      </c>
      <c r="D483" s="98" t="s">
        <v>1478</v>
      </c>
      <c r="E483" s="97" t="s">
        <v>1479</v>
      </c>
      <c r="F483" s="98" t="s">
        <v>1480</v>
      </c>
      <c r="G483" s="97" t="s">
        <v>1481</v>
      </c>
      <c r="H483" s="98" t="s">
        <v>1482</v>
      </c>
      <c r="I483" s="97" t="s">
        <v>1610</v>
      </c>
      <c r="J483" s="98" t="s">
        <v>1611</v>
      </c>
      <c r="K483" s="97" t="s">
        <v>1644</v>
      </c>
      <c r="L483" s="98" t="s">
        <v>1645</v>
      </c>
      <c r="M483" s="97" t="s">
        <v>1485</v>
      </c>
      <c r="N483" s="98" t="s">
        <v>1486</v>
      </c>
      <c r="O483" s="97">
        <v>2020</v>
      </c>
      <c r="P483" s="99">
        <v>64844.6</v>
      </c>
    </row>
    <row r="484" spans="1:16" x14ac:dyDescent="0.2">
      <c r="A484" s="97" t="s">
        <v>1475</v>
      </c>
      <c r="B484" s="98" t="s">
        <v>1476</v>
      </c>
      <c r="C484" s="97" t="s">
        <v>1477</v>
      </c>
      <c r="D484" s="98" t="s">
        <v>1478</v>
      </c>
      <c r="E484" s="97" t="s">
        <v>1479</v>
      </c>
      <c r="F484" s="98" t="s">
        <v>1480</v>
      </c>
      <c r="G484" s="97" t="s">
        <v>1481</v>
      </c>
      <c r="H484" s="98" t="s">
        <v>1482</v>
      </c>
      <c r="I484" s="97" t="s">
        <v>1610</v>
      </c>
      <c r="J484" s="98" t="s">
        <v>1611</v>
      </c>
      <c r="K484" s="97" t="s">
        <v>1644</v>
      </c>
      <c r="L484" s="98" t="s">
        <v>1645</v>
      </c>
      <c r="M484" s="97" t="s">
        <v>1485</v>
      </c>
      <c r="N484" s="98" t="s">
        <v>1486</v>
      </c>
      <c r="O484" s="97">
        <v>2021</v>
      </c>
      <c r="P484" s="99">
        <v>89931.78</v>
      </c>
    </row>
    <row r="485" spans="1:16" x14ac:dyDescent="0.2">
      <c r="A485" s="97" t="s">
        <v>1475</v>
      </c>
      <c r="B485" s="98" t="s">
        <v>1476</v>
      </c>
      <c r="C485" s="97" t="s">
        <v>1477</v>
      </c>
      <c r="D485" s="98" t="s">
        <v>1478</v>
      </c>
      <c r="E485" s="97" t="s">
        <v>1479</v>
      </c>
      <c r="F485" s="98" t="s">
        <v>1480</v>
      </c>
      <c r="G485" s="97" t="s">
        <v>1481</v>
      </c>
      <c r="H485" s="98" t="s">
        <v>1482</v>
      </c>
      <c r="I485" s="97" t="s">
        <v>1610</v>
      </c>
      <c r="J485" s="98" t="s">
        <v>1611</v>
      </c>
      <c r="K485" s="97" t="s">
        <v>1644</v>
      </c>
      <c r="L485" s="98" t="s">
        <v>1645</v>
      </c>
      <c r="M485" s="97" t="s">
        <v>1485</v>
      </c>
      <c r="N485" s="98" t="s">
        <v>1486</v>
      </c>
      <c r="O485" s="97">
        <v>2022</v>
      </c>
      <c r="P485" s="99">
        <v>81279.27</v>
      </c>
    </row>
    <row r="486" spans="1:16" x14ac:dyDescent="0.2">
      <c r="A486" s="97" t="s">
        <v>1475</v>
      </c>
      <c r="B486" s="98" t="s">
        <v>1476</v>
      </c>
      <c r="C486" s="97" t="s">
        <v>1477</v>
      </c>
      <c r="D486" s="98" t="s">
        <v>1478</v>
      </c>
      <c r="E486" s="97" t="s">
        <v>1479</v>
      </c>
      <c r="F486" s="98" t="s">
        <v>1480</v>
      </c>
      <c r="G486" s="97" t="s">
        <v>1481</v>
      </c>
      <c r="H486" s="98" t="s">
        <v>1482</v>
      </c>
      <c r="I486" s="97" t="s">
        <v>1610</v>
      </c>
      <c r="J486" s="98" t="s">
        <v>1611</v>
      </c>
      <c r="K486" s="97" t="s">
        <v>1644</v>
      </c>
      <c r="L486" s="98" t="s">
        <v>1645</v>
      </c>
      <c r="M486" s="97" t="s">
        <v>1485</v>
      </c>
      <c r="N486" s="98" t="s">
        <v>1486</v>
      </c>
      <c r="O486" s="97">
        <v>2019</v>
      </c>
      <c r="P486" s="99">
        <v>62471.23</v>
      </c>
    </row>
    <row r="487" spans="1:16" x14ac:dyDescent="0.2">
      <c r="A487" s="97" t="s">
        <v>1475</v>
      </c>
      <c r="B487" s="98" t="s">
        <v>1476</v>
      </c>
      <c r="C487" s="97" t="s">
        <v>1477</v>
      </c>
      <c r="D487" s="98" t="s">
        <v>1478</v>
      </c>
      <c r="E487" s="97" t="s">
        <v>1479</v>
      </c>
      <c r="F487" s="98" t="s">
        <v>1480</v>
      </c>
      <c r="G487" s="97" t="s">
        <v>1481</v>
      </c>
      <c r="H487" s="98" t="s">
        <v>1482</v>
      </c>
      <c r="I487" s="97" t="s">
        <v>1610</v>
      </c>
      <c r="J487" s="98" t="s">
        <v>1611</v>
      </c>
      <c r="K487" s="97" t="s">
        <v>1644</v>
      </c>
      <c r="L487" s="98" t="s">
        <v>1645</v>
      </c>
      <c r="M487" s="97" t="s">
        <v>1485</v>
      </c>
      <c r="N487" s="98" t="s">
        <v>1486</v>
      </c>
      <c r="O487" s="97">
        <v>2024</v>
      </c>
      <c r="P487" s="99">
        <v>29882.79</v>
      </c>
    </row>
    <row r="488" spans="1:16" x14ac:dyDescent="0.2">
      <c r="A488" s="97" t="s">
        <v>1475</v>
      </c>
      <c r="B488" s="98" t="s">
        <v>1476</v>
      </c>
      <c r="C488" s="97" t="s">
        <v>1477</v>
      </c>
      <c r="D488" s="98" t="s">
        <v>1478</v>
      </c>
      <c r="E488" s="97" t="s">
        <v>1479</v>
      </c>
      <c r="F488" s="98" t="s">
        <v>1480</v>
      </c>
      <c r="G488" s="97" t="s">
        <v>1481</v>
      </c>
      <c r="H488" s="98" t="s">
        <v>1482</v>
      </c>
      <c r="I488" s="97" t="s">
        <v>1610</v>
      </c>
      <c r="J488" s="98" t="s">
        <v>1611</v>
      </c>
      <c r="K488" s="97" t="s">
        <v>1646</v>
      </c>
      <c r="L488" s="98" t="s">
        <v>1647</v>
      </c>
      <c r="M488" s="97" t="s">
        <v>1485</v>
      </c>
      <c r="N488" s="98" t="s">
        <v>1486</v>
      </c>
      <c r="O488" s="97">
        <v>2023</v>
      </c>
      <c r="P488" s="99">
        <v>76495.97</v>
      </c>
    </row>
    <row r="489" spans="1:16" x14ac:dyDescent="0.2">
      <c r="A489" s="97" t="s">
        <v>1475</v>
      </c>
      <c r="B489" s="98" t="s">
        <v>1476</v>
      </c>
      <c r="C489" s="97" t="s">
        <v>1477</v>
      </c>
      <c r="D489" s="98" t="s">
        <v>1478</v>
      </c>
      <c r="E489" s="97" t="s">
        <v>1479</v>
      </c>
      <c r="F489" s="98" t="s">
        <v>1480</v>
      </c>
      <c r="G489" s="97" t="s">
        <v>1481</v>
      </c>
      <c r="H489" s="98" t="s">
        <v>1482</v>
      </c>
      <c r="I489" s="97" t="s">
        <v>1610</v>
      </c>
      <c r="J489" s="98" t="s">
        <v>1611</v>
      </c>
      <c r="K489" s="97" t="s">
        <v>1646</v>
      </c>
      <c r="L489" s="98" t="s">
        <v>1647</v>
      </c>
      <c r="M489" s="97" t="s">
        <v>1485</v>
      </c>
      <c r="N489" s="98" t="s">
        <v>1486</v>
      </c>
      <c r="O489" s="97">
        <v>2021</v>
      </c>
      <c r="P489" s="99">
        <v>63429.94</v>
      </c>
    </row>
    <row r="490" spans="1:16" x14ac:dyDescent="0.2">
      <c r="A490" s="97" t="s">
        <v>1475</v>
      </c>
      <c r="B490" s="98" t="s">
        <v>1476</v>
      </c>
      <c r="C490" s="97" t="s">
        <v>1477</v>
      </c>
      <c r="D490" s="98" t="s">
        <v>1478</v>
      </c>
      <c r="E490" s="97" t="s">
        <v>1479</v>
      </c>
      <c r="F490" s="98" t="s">
        <v>1480</v>
      </c>
      <c r="G490" s="97" t="s">
        <v>1481</v>
      </c>
      <c r="H490" s="98" t="s">
        <v>1482</v>
      </c>
      <c r="I490" s="97" t="s">
        <v>1610</v>
      </c>
      <c r="J490" s="98" t="s">
        <v>1611</v>
      </c>
      <c r="K490" s="97" t="s">
        <v>1646</v>
      </c>
      <c r="L490" s="98" t="s">
        <v>1647</v>
      </c>
      <c r="M490" s="97" t="s">
        <v>1485</v>
      </c>
      <c r="N490" s="98" t="s">
        <v>1486</v>
      </c>
      <c r="O490" s="97">
        <v>2019</v>
      </c>
      <c r="P490" s="99">
        <v>27060.86</v>
      </c>
    </row>
    <row r="491" spans="1:16" x14ac:dyDescent="0.2">
      <c r="A491" s="97" t="s">
        <v>1475</v>
      </c>
      <c r="B491" s="98" t="s">
        <v>1476</v>
      </c>
      <c r="C491" s="97" t="s">
        <v>1477</v>
      </c>
      <c r="D491" s="98" t="s">
        <v>1478</v>
      </c>
      <c r="E491" s="97" t="s">
        <v>1479</v>
      </c>
      <c r="F491" s="98" t="s">
        <v>1480</v>
      </c>
      <c r="G491" s="97" t="s">
        <v>1481</v>
      </c>
      <c r="H491" s="98" t="s">
        <v>1482</v>
      </c>
      <c r="I491" s="97" t="s">
        <v>1610</v>
      </c>
      <c r="J491" s="98" t="s">
        <v>1611</v>
      </c>
      <c r="K491" s="97" t="s">
        <v>1646</v>
      </c>
      <c r="L491" s="98" t="s">
        <v>1647</v>
      </c>
      <c r="M491" s="97" t="s">
        <v>1485</v>
      </c>
      <c r="N491" s="98" t="s">
        <v>1486</v>
      </c>
      <c r="O491" s="97">
        <v>2024</v>
      </c>
      <c r="P491" s="99">
        <v>32000.79</v>
      </c>
    </row>
    <row r="492" spans="1:16" x14ac:dyDescent="0.2">
      <c r="A492" s="97" t="s">
        <v>1475</v>
      </c>
      <c r="B492" s="98" t="s">
        <v>1476</v>
      </c>
      <c r="C492" s="97" t="s">
        <v>1477</v>
      </c>
      <c r="D492" s="98" t="s">
        <v>1478</v>
      </c>
      <c r="E492" s="97" t="s">
        <v>1479</v>
      </c>
      <c r="F492" s="98" t="s">
        <v>1480</v>
      </c>
      <c r="G492" s="97" t="s">
        <v>1481</v>
      </c>
      <c r="H492" s="98" t="s">
        <v>1482</v>
      </c>
      <c r="I492" s="97" t="s">
        <v>1610</v>
      </c>
      <c r="J492" s="98" t="s">
        <v>1611</v>
      </c>
      <c r="K492" s="97" t="s">
        <v>1646</v>
      </c>
      <c r="L492" s="98" t="s">
        <v>1647</v>
      </c>
      <c r="M492" s="97" t="s">
        <v>1485</v>
      </c>
      <c r="N492" s="98" t="s">
        <v>1486</v>
      </c>
      <c r="O492" s="97">
        <v>2020</v>
      </c>
      <c r="P492" s="99">
        <v>46805.05</v>
      </c>
    </row>
    <row r="493" spans="1:16" x14ac:dyDescent="0.2">
      <c r="A493" s="97" t="s">
        <v>1475</v>
      </c>
      <c r="B493" s="98" t="s">
        <v>1476</v>
      </c>
      <c r="C493" s="97" t="s">
        <v>1477</v>
      </c>
      <c r="D493" s="98" t="s">
        <v>1478</v>
      </c>
      <c r="E493" s="97" t="s">
        <v>1479</v>
      </c>
      <c r="F493" s="98" t="s">
        <v>1480</v>
      </c>
      <c r="G493" s="97" t="s">
        <v>1481</v>
      </c>
      <c r="H493" s="98" t="s">
        <v>1482</v>
      </c>
      <c r="I493" s="97" t="s">
        <v>1610</v>
      </c>
      <c r="J493" s="98" t="s">
        <v>1611</v>
      </c>
      <c r="K493" s="97" t="s">
        <v>1648</v>
      </c>
      <c r="L493" s="98" t="s">
        <v>1649</v>
      </c>
      <c r="M493" s="97" t="s">
        <v>1485</v>
      </c>
      <c r="N493" s="98" t="s">
        <v>1486</v>
      </c>
      <c r="O493" s="97">
        <v>2021</v>
      </c>
      <c r="P493" s="99">
        <v>126679.56</v>
      </c>
    </row>
    <row r="494" spans="1:16" x14ac:dyDescent="0.2">
      <c r="A494" s="97" t="s">
        <v>1475</v>
      </c>
      <c r="B494" s="98" t="s">
        <v>1476</v>
      </c>
      <c r="C494" s="97" t="s">
        <v>1477</v>
      </c>
      <c r="D494" s="98" t="s">
        <v>1478</v>
      </c>
      <c r="E494" s="97" t="s">
        <v>1479</v>
      </c>
      <c r="F494" s="98" t="s">
        <v>1480</v>
      </c>
      <c r="G494" s="97" t="s">
        <v>1481</v>
      </c>
      <c r="H494" s="98" t="s">
        <v>1482</v>
      </c>
      <c r="I494" s="97" t="s">
        <v>1610</v>
      </c>
      <c r="J494" s="98" t="s">
        <v>1611</v>
      </c>
      <c r="K494" s="97" t="s">
        <v>1648</v>
      </c>
      <c r="L494" s="98" t="s">
        <v>1649</v>
      </c>
      <c r="M494" s="97" t="s">
        <v>1485</v>
      </c>
      <c r="N494" s="98" t="s">
        <v>1486</v>
      </c>
      <c r="O494" s="97">
        <v>2019</v>
      </c>
      <c r="P494" s="99">
        <v>156292.42000000001</v>
      </c>
    </row>
    <row r="495" spans="1:16" x14ac:dyDescent="0.2">
      <c r="A495" s="97" t="s">
        <v>1475</v>
      </c>
      <c r="B495" s="98" t="s">
        <v>1476</v>
      </c>
      <c r="C495" s="97" t="s">
        <v>1477</v>
      </c>
      <c r="D495" s="98" t="s">
        <v>1478</v>
      </c>
      <c r="E495" s="97" t="s">
        <v>1479</v>
      </c>
      <c r="F495" s="98" t="s">
        <v>1480</v>
      </c>
      <c r="G495" s="97" t="s">
        <v>1481</v>
      </c>
      <c r="H495" s="98" t="s">
        <v>1482</v>
      </c>
      <c r="I495" s="97" t="s">
        <v>1610</v>
      </c>
      <c r="J495" s="98" t="s">
        <v>1611</v>
      </c>
      <c r="K495" s="97" t="s">
        <v>1648</v>
      </c>
      <c r="L495" s="98" t="s">
        <v>1649</v>
      </c>
      <c r="M495" s="97" t="s">
        <v>1485</v>
      </c>
      <c r="N495" s="98" t="s">
        <v>1486</v>
      </c>
      <c r="O495" s="97">
        <v>2020</v>
      </c>
      <c r="P495" s="99">
        <v>148808.5</v>
      </c>
    </row>
    <row r="496" spans="1:16" x14ac:dyDescent="0.2">
      <c r="A496" s="97" t="s">
        <v>1475</v>
      </c>
      <c r="B496" s="98" t="s">
        <v>1476</v>
      </c>
      <c r="C496" s="97" t="s">
        <v>1477</v>
      </c>
      <c r="D496" s="98" t="s">
        <v>1478</v>
      </c>
      <c r="E496" s="97" t="s">
        <v>1479</v>
      </c>
      <c r="F496" s="98" t="s">
        <v>1480</v>
      </c>
      <c r="G496" s="97" t="s">
        <v>1481</v>
      </c>
      <c r="H496" s="98" t="s">
        <v>1482</v>
      </c>
      <c r="I496" s="97" t="s">
        <v>1610</v>
      </c>
      <c r="J496" s="98" t="s">
        <v>1611</v>
      </c>
      <c r="K496" s="97" t="s">
        <v>1648</v>
      </c>
      <c r="L496" s="98" t="s">
        <v>1649</v>
      </c>
      <c r="M496" s="97" t="s">
        <v>1485</v>
      </c>
      <c r="N496" s="98" t="s">
        <v>1486</v>
      </c>
      <c r="O496" s="97">
        <v>2022</v>
      </c>
      <c r="P496" s="99">
        <v>197694.58</v>
      </c>
    </row>
    <row r="497" spans="1:16" x14ac:dyDescent="0.2">
      <c r="A497" s="97" t="s">
        <v>1475</v>
      </c>
      <c r="B497" s="98" t="s">
        <v>1476</v>
      </c>
      <c r="C497" s="97" t="s">
        <v>1477</v>
      </c>
      <c r="D497" s="98" t="s">
        <v>1478</v>
      </c>
      <c r="E497" s="97" t="s">
        <v>1479</v>
      </c>
      <c r="F497" s="98" t="s">
        <v>1480</v>
      </c>
      <c r="G497" s="97" t="s">
        <v>1481</v>
      </c>
      <c r="H497" s="98" t="s">
        <v>1482</v>
      </c>
      <c r="I497" s="97" t="s">
        <v>1610</v>
      </c>
      <c r="J497" s="98" t="s">
        <v>1611</v>
      </c>
      <c r="K497" s="97" t="s">
        <v>1648</v>
      </c>
      <c r="L497" s="98" t="s">
        <v>1649</v>
      </c>
      <c r="M497" s="97" t="s">
        <v>1485</v>
      </c>
      <c r="N497" s="98" t="s">
        <v>1486</v>
      </c>
      <c r="O497" s="97">
        <v>2023</v>
      </c>
      <c r="P497" s="99">
        <v>288533.56</v>
      </c>
    </row>
    <row r="498" spans="1:16" x14ac:dyDescent="0.2">
      <c r="A498" s="97" t="s">
        <v>1475</v>
      </c>
      <c r="B498" s="98" t="s">
        <v>1476</v>
      </c>
      <c r="C498" s="97" t="s">
        <v>1477</v>
      </c>
      <c r="D498" s="98" t="s">
        <v>1478</v>
      </c>
      <c r="E498" s="97" t="s">
        <v>1479</v>
      </c>
      <c r="F498" s="98" t="s">
        <v>1480</v>
      </c>
      <c r="G498" s="97" t="s">
        <v>1481</v>
      </c>
      <c r="H498" s="98" t="s">
        <v>1482</v>
      </c>
      <c r="I498" s="97" t="s">
        <v>1610</v>
      </c>
      <c r="J498" s="98" t="s">
        <v>1611</v>
      </c>
      <c r="K498" s="97" t="s">
        <v>1648</v>
      </c>
      <c r="L498" s="98" t="s">
        <v>1649</v>
      </c>
      <c r="M498" s="97" t="s">
        <v>1485</v>
      </c>
      <c r="N498" s="98" t="s">
        <v>1486</v>
      </c>
      <c r="O498" s="97">
        <v>2024</v>
      </c>
      <c r="P498" s="99">
        <v>175063.94</v>
      </c>
    </row>
    <row r="499" spans="1:16" x14ac:dyDescent="0.2">
      <c r="A499" s="97" t="s">
        <v>1475</v>
      </c>
      <c r="B499" s="98" t="s">
        <v>1476</v>
      </c>
      <c r="C499" s="97" t="s">
        <v>1477</v>
      </c>
      <c r="D499" s="98" t="s">
        <v>1478</v>
      </c>
      <c r="E499" s="97" t="s">
        <v>1479</v>
      </c>
      <c r="F499" s="98" t="s">
        <v>1480</v>
      </c>
      <c r="G499" s="97" t="s">
        <v>1481</v>
      </c>
      <c r="H499" s="98" t="s">
        <v>1482</v>
      </c>
      <c r="I499" s="97" t="s">
        <v>1610</v>
      </c>
      <c r="J499" s="98" t="s">
        <v>1611</v>
      </c>
      <c r="K499" s="97" t="s">
        <v>1650</v>
      </c>
      <c r="L499" s="98" t="s">
        <v>1651</v>
      </c>
      <c r="M499" s="97" t="s">
        <v>1485</v>
      </c>
      <c r="N499" s="98" t="s">
        <v>1486</v>
      </c>
      <c r="O499" s="97">
        <v>2023</v>
      </c>
      <c r="P499" s="99">
        <v>275432.18</v>
      </c>
    </row>
    <row r="500" spans="1:16" x14ac:dyDescent="0.2">
      <c r="A500" s="97" t="s">
        <v>1475</v>
      </c>
      <c r="B500" s="98" t="s">
        <v>1476</v>
      </c>
      <c r="C500" s="97" t="s">
        <v>1477</v>
      </c>
      <c r="D500" s="98" t="s">
        <v>1478</v>
      </c>
      <c r="E500" s="97" t="s">
        <v>1479</v>
      </c>
      <c r="F500" s="98" t="s">
        <v>1480</v>
      </c>
      <c r="G500" s="97" t="s">
        <v>1481</v>
      </c>
      <c r="H500" s="98" t="s">
        <v>1482</v>
      </c>
      <c r="I500" s="97" t="s">
        <v>1610</v>
      </c>
      <c r="J500" s="98" t="s">
        <v>1611</v>
      </c>
      <c r="K500" s="97" t="s">
        <v>1650</v>
      </c>
      <c r="L500" s="98" t="s">
        <v>1651</v>
      </c>
      <c r="M500" s="97" t="s">
        <v>1485</v>
      </c>
      <c r="N500" s="98" t="s">
        <v>1486</v>
      </c>
      <c r="O500" s="97">
        <v>2021</v>
      </c>
      <c r="P500" s="99">
        <v>228271.64</v>
      </c>
    </row>
    <row r="501" spans="1:16" x14ac:dyDescent="0.2">
      <c r="A501" s="97" t="s">
        <v>1475</v>
      </c>
      <c r="B501" s="98" t="s">
        <v>1476</v>
      </c>
      <c r="C501" s="97" t="s">
        <v>1477</v>
      </c>
      <c r="D501" s="98" t="s">
        <v>1478</v>
      </c>
      <c r="E501" s="97" t="s">
        <v>1479</v>
      </c>
      <c r="F501" s="98" t="s">
        <v>1480</v>
      </c>
      <c r="G501" s="97" t="s">
        <v>1481</v>
      </c>
      <c r="H501" s="98" t="s">
        <v>1482</v>
      </c>
      <c r="I501" s="97" t="s">
        <v>1610</v>
      </c>
      <c r="J501" s="98" t="s">
        <v>1611</v>
      </c>
      <c r="K501" s="97" t="s">
        <v>1650</v>
      </c>
      <c r="L501" s="98" t="s">
        <v>1651</v>
      </c>
      <c r="M501" s="97" t="s">
        <v>1485</v>
      </c>
      <c r="N501" s="98" t="s">
        <v>1486</v>
      </c>
      <c r="O501" s="97">
        <v>2020</v>
      </c>
      <c r="P501" s="99">
        <v>169179.69</v>
      </c>
    </row>
    <row r="502" spans="1:16" x14ac:dyDescent="0.2">
      <c r="A502" s="97" t="s">
        <v>1475</v>
      </c>
      <c r="B502" s="98" t="s">
        <v>1476</v>
      </c>
      <c r="C502" s="97" t="s">
        <v>1477</v>
      </c>
      <c r="D502" s="98" t="s">
        <v>1478</v>
      </c>
      <c r="E502" s="97" t="s">
        <v>1479</v>
      </c>
      <c r="F502" s="98" t="s">
        <v>1480</v>
      </c>
      <c r="G502" s="97" t="s">
        <v>1481</v>
      </c>
      <c r="H502" s="98" t="s">
        <v>1482</v>
      </c>
      <c r="I502" s="97" t="s">
        <v>1610</v>
      </c>
      <c r="J502" s="98" t="s">
        <v>1611</v>
      </c>
      <c r="K502" s="97" t="s">
        <v>1650</v>
      </c>
      <c r="L502" s="98" t="s">
        <v>1651</v>
      </c>
      <c r="M502" s="97" t="s">
        <v>1485</v>
      </c>
      <c r="N502" s="98" t="s">
        <v>1486</v>
      </c>
      <c r="O502" s="97">
        <v>2019</v>
      </c>
      <c r="P502" s="99">
        <v>171425.11</v>
      </c>
    </row>
    <row r="503" spans="1:16" x14ac:dyDescent="0.2">
      <c r="A503" s="97" t="s">
        <v>1475</v>
      </c>
      <c r="B503" s="98" t="s">
        <v>1476</v>
      </c>
      <c r="C503" s="97" t="s">
        <v>1477</v>
      </c>
      <c r="D503" s="98" t="s">
        <v>1478</v>
      </c>
      <c r="E503" s="97" t="s">
        <v>1479</v>
      </c>
      <c r="F503" s="98" t="s">
        <v>1480</v>
      </c>
      <c r="G503" s="97" t="s">
        <v>1481</v>
      </c>
      <c r="H503" s="98" t="s">
        <v>1482</v>
      </c>
      <c r="I503" s="97" t="s">
        <v>1610</v>
      </c>
      <c r="J503" s="98" t="s">
        <v>1611</v>
      </c>
      <c r="K503" s="97" t="s">
        <v>1650</v>
      </c>
      <c r="L503" s="98" t="s">
        <v>1651</v>
      </c>
      <c r="M503" s="97" t="s">
        <v>1485</v>
      </c>
      <c r="N503" s="98" t="s">
        <v>1486</v>
      </c>
      <c r="O503" s="97">
        <v>2024</v>
      </c>
      <c r="P503" s="99">
        <v>185261.83</v>
      </c>
    </row>
    <row r="504" spans="1:16" x14ac:dyDescent="0.2">
      <c r="A504" s="97" t="s">
        <v>1475</v>
      </c>
      <c r="B504" s="98" t="s">
        <v>1476</v>
      </c>
      <c r="C504" s="97" t="s">
        <v>1477</v>
      </c>
      <c r="D504" s="98" t="s">
        <v>1478</v>
      </c>
      <c r="E504" s="97" t="s">
        <v>1479</v>
      </c>
      <c r="F504" s="98" t="s">
        <v>1480</v>
      </c>
      <c r="G504" s="97" t="s">
        <v>1481</v>
      </c>
      <c r="H504" s="98" t="s">
        <v>1482</v>
      </c>
      <c r="I504" s="97" t="s">
        <v>1610</v>
      </c>
      <c r="J504" s="98" t="s">
        <v>1611</v>
      </c>
      <c r="K504" s="97" t="s">
        <v>1650</v>
      </c>
      <c r="L504" s="98" t="s">
        <v>1651</v>
      </c>
      <c r="M504" s="97" t="s">
        <v>1485</v>
      </c>
      <c r="N504" s="98" t="s">
        <v>1486</v>
      </c>
      <c r="O504" s="97">
        <v>2022</v>
      </c>
      <c r="P504" s="99">
        <v>259023.21</v>
      </c>
    </row>
    <row r="505" spans="1:16" x14ac:dyDescent="0.2">
      <c r="A505" s="97" t="s">
        <v>1475</v>
      </c>
      <c r="B505" s="98" t="s">
        <v>1476</v>
      </c>
      <c r="C505" s="97" t="s">
        <v>1477</v>
      </c>
      <c r="D505" s="98" t="s">
        <v>1478</v>
      </c>
      <c r="E505" s="97" t="s">
        <v>1479</v>
      </c>
      <c r="F505" s="98" t="s">
        <v>1480</v>
      </c>
      <c r="G505" s="97" t="s">
        <v>1481</v>
      </c>
      <c r="H505" s="98" t="s">
        <v>1482</v>
      </c>
      <c r="I505" s="97" t="s">
        <v>1610</v>
      </c>
      <c r="J505" s="98" t="s">
        <v>1611</v>
      </c>
      <c r="K505" s="97" t="s">
        <v>1652</v>
      </c>
      <c r="L505" s="98" t="s">
        <v>1653</v>
      </c>
      <c r="M505" s="97" t="s">
        <v>1485</v>
      </c>
      <c r="N505" s="98" t="s">
        <v>1486</v>
      </c>
      <c r="O505" s="97">
        <v>2023</v>
      </c>
      <c r="P505" s="99">
        <v>339828.63</v>
      </c>
    </row>
    <row r="506" spans="1:16" x14ac:dyDescent="0.2">
      <c r="A506" s="97" t="s">
        <v>1475</v>
      </c>
      <c r="B506" s="98" t="s">
        <v>1476</v>
      </c>
      <c r="C506" s="97" t="s">
        <v>1477</v>
      </c>
      <c r="D506" s="98" t="s">
        <v>1478</v>
      </c>
      <c r="E506" s="97" t="s">
        <v>1479</v>
      </c>
      <c r="F506" s="98" t="s">
        <v>1480</v>
      </c>
      <c r="G506" s="97" t="s">
        <v>1481</v>
      </c>
      <c r="H506" s="98" t="s">
        <v>1482</v>
      </c>
      <c r="I506" s="97" t="s">
        <v>1610</v>
      </c>
      <c r="J506" s="98" t="s">
        <v>1611</v>
      </c>
      <c r="K506" s="97" t="s">
        <v>1652</v>
      </c>
      <c r="L506" s="98" t="s">
        <v>1653</v>
      </c>
      <c r="M506" s="97" t="s">
        <v>1485</v>
      </c>
      <c r="N506" s="98" t="s">
        <v>1486</v>
      </c>
      <c r="O506" s="97">
        <v>2020</v>
      </c>
      <c r="P506" s="99">
        <v>147847.67999999999</v>
      </c>
    </row>
    <row r="507" spans="1:16" x14ac:dyDescent="0.2">
      <c r="A507" s="97" t="s">
        <v>1475</v>
      </c>
      <c r="B507" s="98" t="s">
        <v>1476</v>
      </c>
      <c r="C507" s="97" t="s">
        <v>1477</v>
      </c>
      <c r="D507" s="98" t="s">
        <v>1478</v>
      </c>
      <c r="E507" s="97" t="s">
        <v>1479</v>
      </c>
      <c r="F507" s="98" t="s">
        <v>1480</v>
      </c>
      <c r="G507" s="97" t="s">
        <v>1481</v>
      </c>
      <c r="H507" s="98" t="s">
        <v>1482</v>
      </c>
      <c r="I507" s="97" t="s">
        <v>1610</v>
      </c>
      <c r="J507" s="98" t="s">
        <v>1611</v>
      </c>
      <c r="K507" s="97" t="s">
        <v>1652</v>
      </c>
      <c r="L507" s="98" t="s">
        <v>1653</v>
      </c>
      <c r="M507" s="97" t="s">
        <v>1485</v>
      </c>
      <c r="N507" s="98" t="s">
        <v>1486</v>
      </c>
      <c r="O507" s="97">
        <v>2019</v>
      </c>
      <c r="P507" s="99">
        <v>149855.76</v>
      </c>
    </row>
    <row r="508" spans="1:16" x14ac:dyDescent="0.2">
      <c r="A508" s="97" t="s">
        <v>1475</v>
      </c>
      <c r="B508" s="98" t="s">
        <v>1476</v>
      </c>
      <c r="C508" s="97" t="s">
        <v>1477</v>
      </c>
      <c r="D508" s="98" t="s">
        <v>1478</v>
      </c>
      <c r="E508" s="97" t="s">
        <v>1479</v>
      </c>
      <c r="F508" s="98" t="s">
        <v>1480</v>
      </c>
      <c r="G508" s="97" t="s">
        <v>1481</v>
      </c>
      <c r="H508" s="98" t="s">
        <v>1482</v>
      </c>
      <c r="I508" s="97" t="s">
        <v>1610</v>
      </c>
      <c r="J508" s="98" t="s">
        <v>1611</v>
      </c>
      <c r="K508" s="97" t="s">
        <v>1652</v>
      </c>
      <c r="L508" s="98" t="s">
        <v>1653</v>
      </c>
      <c r="M508" s="97" t="s">
        <v>1485</v>
      </c>
      <c r="N508" s="98" t="s">
        <v>1486</v>
      </c>
      <c r="O508" s="97">
        <v>2021</v>
      </c>
      <c r="P508" s="99">
        <v>172679.56</v>
      </c>
    </row>
    <row r="509" spans="1:16" x14ac:dyDescent="0.2">
      <c r="A509" s="97" t="s">
        <v>1475</v>
      </c>
      <c r="B509" s="98" t="s">
        <v>1476</v>
      </c>
      <c r="C509" s="97" t="s">
        <v>1477</v>
      </c>
      <c r="D509" s="98" t="s">
        <v>1478</v>
      </c>
      <c r="E509" s="97" t="s">
        <v>1479</v>
      </c>
      <c r="F509" s="98" t="s">
        <v>1480</v>
      </c>
      <c r="G509" s="97" t="s">
        <v>1481</v>
      </c>
      <c r="H509" s="98" t="s">
        <v>1482</v>
      </c>
      <c r="I509" s="97" t="s">
        <v>1610</v>
      </c>
      <c r="J509" s="98" t="s">
        <v>1611</v>
      </c>
      <c r="K509" s="97" t="s">
        <v>1652</v>
      </c>
      <c r="L509" s="98" t="s">
        <v>1653</v>
      </c>
      <c r="M509" s="97" t="s">
        <v>1485</v>
      </c>
      <c r="N509" s="98" t="s">
        <v>1486</v>
      </c>
      <c r="O509" s="97">
        <v>2024</v>
      </c>
      <c r="P509" s="99">
        <v>243107.46</v>
      </c>
    </row>
    <row r="510" spans="1:16" x14ac:dyDescent="0.2">
      <c r="A510" s="97" t="s">
        <v>1475</v>
      </c>
      <c r="B510" s="98" t="s">
        <v>1476</v>
      </c>
      <c r="C510" s="97" t="s">
        <v>1477</v>
      </c>
      <c r="D510" s="98" t="s">
        <v>1478</v>
      </c>
      <c r="E510" s="97" t="s">
        <v>1479</v>
      </c>
      <c r="F510" s="98" t="s">
        <v>1480</v>
      </c>
      <c r="G510" s="97" t="s">
        <v>1481</v>
      </c>
      <c r="H510" s="98" t="s">
        <v>1482</v>
      </c>
      <c r="I510" s="97" t="s">
        <v>1610</v>
      </c>
      <c r="J510" s="98" t="s">
        <v>1611</v>
      </c>
      <c r="K510" s="97" t="s">
        <v>1652</v>
      </c>
      <c r="L510" s="98" t="s">
        <v>1653</v>
      </c>
      <c r="M510" s="97" t="s">
        <v>1485</v>
      </c>
      <c r="N510" s="98" t="s">
        <v>1486</v>
      </c>
      <c r="O510" s="97">
        <v>2022</v>
      </c>
      <c r="P510" s="99">
        <v>294477.26</v>
      </c>
    </row>
    <row r="511" spans="1:16" x14ac:dyDescent="0.2">
      <c r="A511" s="97" t="s">
        <v>1475</v>
      </c>
      <c r="B511" s="98" t="s">
        <v>1476</v>
      </c>
      <c r="C511" s="97" t="s">
        <v>1477</v>
      </c>
      <c r="D511" s="98" t="s">
        <v>1478</v>
      </c>
      <c r="E511" s="97" t="s">
        <v>1479</v>
      </c>
      <c r="F511" s="98" t="s">
        <v>1480</v>
      </c>
      <c r="G511" s="97" t="s">
        <v>1481</v>
      </c>
      <c r="H511" s="98" t="s">
        <v>1482</v>
      </c>
      <c r="I511" s="97" t="s">
        <v>1610</v>
      </c>
      <c r="J511" s="98" t="s">
        <v>1611</v>
      </c>
      <c r="K511" s="97" t="s">
        <v>2848</v>
      </c>
      <c r="L511" s="98" t="s">
        <v>2849</v>
      </c>
      <c r="M511" s="97" t="s">
        <v>1485</v>
      </c>
      <c r="N511" s="98" t="s">
        <v>1486</v>
      </c>
      <c r="O511" s="97">
        <v>2023</v>
      </c>
      <c r="P511" s="99">
        <v>119117.61</v>
      </c>
    </row>
    <row r="512" spans="1:16" x14ac:dyDescent="0.2">
      <c r="A512" s="97" t="s">
        <v>1475</v>
      </c>
      <c r="B512" s="98" t="s">
        <v>1476</v>
      </c>
      <c r="C512" s="97" t="s">
        <v>1477</v>
      </c>
      <c r="D512" s="98" t="s">
        <v>1478</v>
      </c>
      <c r="E512" s="97" t="s">
        <v>1479</v>
      </c>
      <c r="F512" s="98" t="s">
        <v>1480</v>
      </c>
      <c r="G512" s="97" t="s">
        <v>1481</v>
      </c>
      <c r="H512" s="98" t="s">
        <v>1482</v>
      </c>
      <c r="I512" s="97" t="s">
        <v>1610</v>
      </c>
      <c r="J512" s="98" t="s">
        <v>1611</v>
      </c>
      <c r="K512" s="97" t="s">
        <v>2848</v>
      </c>
      <c r="L512" s="98" t="s">
        <v>2849</v>
      </c>
      <c r="M512" s="97" t="s">
        <v>1485</v>
      </c>
      <c r="N512" s="98" t="s">
        <v>1486</v>
      </c>
      <c r="O512" s="97">
        <v>2024</v>
      </c>
      <c r="P512" s="99">
        <v>144188.88</v>
      </c>
    </row>
    <row r="513" spans="1:16" x14ac:dyDescent="0.2">
      <c r="A513" s="97" t="s">
        <v>1475</v>
      </c>
      <c r="B513" s="98" t="s">
        <v>1476</v>
      </c>
      <c r="C513" s="97" t="s">
        <v>1477</v>
      </c>
      <c r="D513" s="98" t="s">
        <v>1478</v>
      </c>
      <c r="E513" s="97" t="s">
        <v>1479</v>
      </c>
      <c r="F513" s="98" t="s">
        <v>1480</v>
      </c>
      <c r="G513" s="97" t="s">
        <v>1481</v>
      </c>
      <c r="H513" s="98" t="s">
        <v>1482</v>
      </c>
      <c r="I513" s="97" t="s">
        <v>1610</v>
      </c>
      <c r="J513" s="98" t="s">
        <v>1611</v>
      </c>
      <c r="K513" s="97" t="s">
        <v>1654</v>
      </c>
      <c r="L513" s="98" t="s">
        <v>1655</v>
      </c>
      <c r="M513" s="97" t="s">
        <v>1485</v>
      </c>
      <c r="N513" s="98" t="s">
        <v>1486</v>
      </c>
      <c r="O513" s="97">
        <v>2020</v>
      </c>
      <c r="P513" s="99">
        <v>135738.29999999999</v>
      </c>
    </row>
    <row r="514" spans="1:16" x14ac:dyDescent="0.2">
      <c r="A514" s="97" t="s">
        <v>1475</v>
      </c>
      <c r="B514" s="98" t="s">
        <v>1476</v>
      </c>
      <c r="C514" s="97" t="s">
        <v>1477</v>
      </c>
      <c r="D514" s="98" t="s">
        <v>1478</v>
      </c>
      <c r="E514" s="97" t="s">
        <v>1479</v>
      </c>
      <c r="F514" s="98" t="s">
        <v>1480</v>
      </c>
      <c r="G514" s="97" t="s">
        <v>1481</v>
      </c>
      <c r="H514" s="98" t="s">
        <v>1482</v>
      </c>
      <c r="I514" s="97" t="s">
        <v>1610</v>
      </c>
      <c r="J514" s="98" t="s">
        <v>1611</v>
      </c>
      <c r="K514" s="97" t="s">
        <v>1654</v>
      </c>
      <c r="L514" s="98" t="s">
        <v>1655</v>
      </c>
      <c r="M514" s="97" t="s">
        <v>1485</v>
      </c>
      <c r="N514" s="98" t="s">
        <v>1486</v>
      </c>
      <c r="O514" s="97">
        <v>2022</v>
      </c>
      <c r="P514" s="99">
        <v>112750.44</v>
      </c>
    </row>
    <row r="515" spans="1:16" x14ac:dyDescent="0.2">
      <c r="A515" s="97" t="s">
        <v>1475</v>
      </c>
      <c r="B515" s="98" t="s">
        <v>1476</v>
      </c>
      <c r="C515" s="97" t="s">
        <v>1477</v>
      </c>
      <c r="D515" s="98" t="s">
        <v>1478</v>
      </c>
      <c r="E515" s="97" t="s">
        <v>1479</v>
      </c>
      <c r="F515" s="98" t="s">
        <v>1480</v>
      </c>
      <c r="G515" s="97" t="s">
        <v>1481</v>
      </c>
      <c r="H515" s="98" t="s">
        <v>1482</v>
      </c>
      <c r="I515" s="97" t="s">
        <v>1610</v>
      </c>
      <c r="J515" s="98" t="s">
        <v>1611</v>
      </c>
      <c r="K515" s="97" t="s">
        <v>1654</v>
      </c>
      <c r="L515" s="98" t="s">
        <v>1655</v>
      </c>
      <c r="M515" s="97" t="s">
        <v>1485</v>
      </c>
      <c r="N515" s="98" t="s">
        <v>1486</v>
      </c>
      <c r="O515" s="97">
        <v>2023</v>
      </c>
      <c r="P515" s="99">
        <v>185367.94</v>
      </c>
    </row>
    <row r="516" spans="1:16" x14ac:dyDescent="0.2">
      <c r="A516" s="97" t="s">
        <v>1475</v>
      </c>
      <c r="B516" s="98" t="s">
        <v>1476</v>
      </c>
      <c r="C516" s="97" t="s">
        <v>1477</v>
      </c>
      <c r="D516" s="98" t="s">
        <v>1478</v>
      </c>
      <c r="E516" s="97" t="s">
        <v>1479</v>
      </c>
      <c r="F516" s="98" t="s">
        <v>1480</v>
      </c>
      <c r="G516" s="97" t="s">
        <v>1481</v>
      </c>
      <c r="H516" s="98" t="s">
        <v>1482</v>
      </c>
      <c r="I516" s="97" t="s">
        <v>1610</v>
      </c>
      <c r="J516" s="98" t="s">
        <v>1611</v>
      </c>
      <c r="K516" s="97" t="s">
        <v>1654</v>
      </c>
      <c r="L516" s="98" t="s">
        <v>1655</v>
      </c>
      <c r="M516" s="97" t="s">
        <v>1485</v>
      </c>
      <c r="N516" s="98" t="s">
        <v>1486</v>
      </c>
      <c r="O516" s="97">
        <v>2024</v>
      </c>
      <c r="P516" s="99">
        <v>81486.460000000006</v>
      </c>
    </row>
    <row r="517" spans="1:16" x14ac:dyDescent="0.2">
      <c r="A517" s="97" t="s">
        <v>1475</v>
      </c>
      <c r="B517" s="98" t="s">
        <v>1476</v>
      </c>
      <c r="C517" s="97" t="s">
        <v>1477</v>
      </c>
      <c r="D517" s="98" t="s">
        <v>1478</v>
      </c>
      <c r="E517" s="97" t="s">
        <v>1479</v>
      </c>
      <c r="F517" s="98" t="s">
        <v>1480</v>
      </c>
      <c r="G517" s="97" t="s">
        <v>1481</v>
      </c>
      <c r="H517" s="98" t="s">
        <v>1482</v>
      </c>
      <c r="I517" s="97" t="s">
        <v>1610</v>
      </c>
      <c r="J517" s="98" t="s">
        <v>1611</v>
      </c>
      <c r="K517" s="97" t="s">
        <v>1654</v>
      </c>
      <c r="L517" s="98" t="s">
        <v>1655</v>
      </c>
      <c r="M517" s="97" t="s">
        <v>1485</v>
      </c>
      <c r="N517" s="98" t="s">
        <v>1486</v>
      </c>
      <c r="O517" s="97">
        <v>2019</v>
      </c>
      <c r="P517" s="99">
        <v>165913.63</v>
      </c>
    </row>
    <row r="518" spans="1:16" x14ac:dyDescent="0.2">
      <c r="A518" s="97" t="s">
        <v>1475</v>
      </c>
      <c r="B518" s="98" t="s">
        <v>1476</v>
      </c>
      <c r="C518" s="97" t="s">
        <v>1477</v>
      </c>
      <c r="D518" s="98" t="s">
        <v>1478</v>
      </c>
      <c r="E518" s="97" t="s">
        <v>1479</v>
      </c>
      <c r="F518" s="98" t="s">
        <v>1480</v>
      </c>
      <c r="G518" s="97" t="s">
        <v>1481</v>
      </c>
      <c r="H518" s="98" t="s">
        <v>1482</v>
      </c>
      <c r="I518" s="97" t="s">
        <v>1610</v>
      </c>
      <c r="J518" s="98" t="s">
        <v>1611</v>
      </c>
      <c r="K518" s="97" t="s">
        <v>1654</v>
      </c>
      <c r="L518" s="98" t="s">
        <v>1655</v>
      </c>
      <c r="M518" s="97" t="s">
        <v>1485</v>
      </c>
      <c r="N518" s="98" t="s">
        <v>1486</v>
      </c>
      <c r="O518" s="97">
        <v>2021</v>
      </c>
      <c r="P518" s="99">
        <v>155431.81</v>
      </c>
    </row>
    <row r="519" spans="1:16" x14ac:dyDescent="0.2">
      <c r="A519" s="97" t="s">
        <v>1475</v>
      </c>
      <c r="B519" s="98" t="s">
        <v>1476</v>
      </c>
      <c r="C519" s="97" t="s">
        <v>1477</v>
      </c>
      <c r="D519" s="98" t="s">
        <v>1478</v>
      </c>
      <c r="E519" s="97" t="s">
        <v>1479</v>
      </c>
      <c r="F519" s="98" t="s">
        <v>1480</v>
      </c>
      <c r="G519" s="97" t="s">
        <v>1481</v>
      </c>
      <c r="H519" s="98" t="s">
        <v>1482</v>
      </c>
      <c r="I519" s="97" t="s">
        <v>1610</v>
      </c>
      <c r="J519" s="98" t="s">
        <v>1611</v>
      </c>
      <c r="K519" s="97" t="s">
        <v>1656</v>
      </c>
      <c r="L519" s="98" t="s">
        <v>1657</v>
      </c>
      <c r="M519" s="97" t="s">
        <v>1485</v>
      </c>
      <c r="N519" s="98" t="s">
        <v>1486</v>
      </c>
      <c r="O519" s="97">
        <v>2024</v>
      </c>
      <c r="P519" s="99">
        <v>136466.03</v>
      </c>
    </row>
    <row r="520" spans="1:16" x14ac:dyDescent="0.2">
      <c r="A520" s="97" t="s">
        <v>1475</v>
      </c>
      <c r="B520" s="98" t="s">
        <v>1476</v>
      </c>
      <c r="C520" s="97" t="s">
        <v>1477</v>
      </c>
      <c r="D520" s="98" t="s">
        <v>1478</v>
      </c>
      <c r="E520" s="97" t="s">
        <v>1479</v>
      </c>
      <c r="F520" s="98" t="s">
        <v>1480</v>
      </c>
      <c r="G520" s="97" t="s">
        <v>1481</v>
      </c>
      <c r="H520" s="98" t="s">
        <v>1482</v>
      </c>
      <c r="I520" s="97" t="s">
        <v>1610</v>
      </c>
      <c r="J520" s="98" t="s">
        <v>1611</v>
      </c>
      <c r="K520" s="97" t="s">
        <v>1656</v>
      </c>
      <c r="L520" s="98" t="s">
        <v>1657</v>
      </c>
      <c r="M520" s="97" t="s">
        <v>1485</v>
      </c>
      <c r="N520" s="98" t="s">
        <v>1486</v>
      </c>
      <c r="O520" s="97">
        <v>2022</v>
      </c>
      <c r="P520" s="99">
        <v>234470.82</v>
      </c>
    </row>
    <row r="521" spans="1:16" x14ac:dyDescent="0.2">
      <c r="A521" s="97" t="s">
        <v>1475</v>
      </c>
      <c r="B521" s="98" t="s">
        <v>1476</v>
      </c>
      <c r="C521" s="97" t="s">
        <v>1477</v>
      </c>
      <c r="D521" s="98" t="s">
        <v>1478</v>
      </c>
      <c r="E521" s="97" t="s">
        <v>1479</v>
      </c>
      <c r="F521" s="98" t="s">
        <v>1480</v>
      </c>
      <c r="G521" s="97" t="s">
        <v>1481</v>
      </c>
      <c r="H521" s="98" t="s">
        <v>1482</v>
      </c>
      <c r="I521" s="97" t="s">
        <v>1610</v>
      </c>
      <c r="J521" s="98" t="s">
        <v>1611</v>
      </c>
      <c r="K521" s="97" t="s">
        <v>1656</v>
      </c>
      <c r="L521" s="98" t="s">
        <v>1657</v>
      </c>
      <c r="M521" s="97" t="s">
        <v>1485</v>
      </c>
      <c r="N521" s="98" t="s">
        <v>1486</v>
      </c>
      <c r="O521" s="97">
        <v>2023</v>
      </c>
      <c r="P521" s="99">
        <v>260631.82</v>
      </c>
    </row>
    <row r="522" spans="1:16" x14ac:dyDescent="0.2">
      <c r="A522" s="97" t="s">
        <v>1475</v>
      </c>
      <c r="B522" s="98" t="s">
        <v>1476</v>
      </c>
      <c r="C522" s="97" t="s">
        <v>1477</v>
      </c>
      <c r="D522" s="98" t="s">
        <v>1478</v>
      </c>
      <c r="E522" s="97" t="s">
        <v>1479</v>
      </c>
      <c r="F522" s="98" t="s">
        <v>1480</v>
      </c>
      <c r="G522" s="97" t="s">
        <v>1481</v>
      </c>
      <c r="H522" s="98" t="s">
        <v>1482</v>
      </c>
      <c r="I522" s="97" t="s">
        <v>1610</v>
      </c>
      <c r="J522" s="98" t="s">
        <v>1611</v>
      </c>
      <c r="K522" s="97" t="s">
        <v>1656</v>
      </c>
      <c r="L522" s="98" t="s">
        <v>1657</v>
      </c>
      <c r="M522" s="97" t="s">
        <v>1485</v>
      </c>
      <c r="N522" s="98" t="s">
        <v>1486</v>
      </c>
      <c r="O522" s="97">
        <v>2019</v>
      </c>
      <c r="P522" s="99">
        <v>138933.24</v>
      </c>
    </row>
    <row r="523" spans="1:16" x14ac:dyDescent="0.2">
      <c r="A523" s="97" t="s">
        <v>1475</v>
      </c>
      <c r="B523" s="98" t="s">
        <v>1476</v>
      </c>
      <c r="C523" s="97" t="s">
        <v>1477</v>
      </c>
      <c r="D523" s="98" t="s">
        <v>1478</v>
      </c>
      <c r="E523" s="97" t="s">
        <v>1479</v>
      </c>
      <c r="F523" s="98" t="s">
        <v>1480</v>
      </c>
      <c r="G523" s="97" t="s">
        <v>1481</v>
      </c>
      <c r="H523" s="98" t="s">
        <v>1482</v>
      </c>
      <c r="I523" s="97" t="s">
        <v>1610</v>
      </c>
      <c r="J523" s="98" t="s">
        <v>1611</v>
      </c>
      <c r="K523" s="97" t="s">
        <v>1656</v>
      </c>
      <c r="L523" s="98" t="s">
        <v>1657</v>
      </c>
      <c r="M523" s="97" t="s">
        <v>1485</v>
      </c>
      <c r="N523" s="98" t="s">
        <v>1486</v>
      </c>
      <c r="O523" s="97">
        <v>2020</v>
      </c>
      <c r="P523" s="99">
        <v>153968.63</v>
      </c>
    </row>
    <row r="524" spans="1:16" x14ac:dyDescent="0.2">
      <c r="A524" s="97" t="s">
        <v>1475</v>
      </c>
      <c r="B524" s="98" t="s">
        <v>1476</v>
      </c>
      <c r="C524" s="97" t="s">
        <v>1477</v>
      </c>
      <c r="D524" s="98" t="s">
        <v>1478</v>
      </c>
      <c r="E524" s="97" t="s">
        <v>1479</v>
      </c>
      <c r="F524" s="98" t="s">
        <v>1480</v>
      </c>
      <c r="G524" s="97" t="s">
        <v>1481</v>
      </c>
      <c r="H524" s="98" t="s">
        <v>1482</v>
      </c>
      <c r="I524" s="97" t="s">
        <v>1610</v>
      </c>
      <c r="J524" s="98" t="s">
        <v>1611</v>
      </c>
      <c r="K524" s="97" t="s">
        <v>1656</v>
      </c>
      <c r="L524" s="98" t="s">
        <v>1657</v>
      </c>
      <c r="M524" s="97" t="s">
        <v>1485</v>
      </c>
      <c r="N524" s="98" t="s">
        <v>1486</v>
      </c>
      <c r="O524" s="97">
        <v>2021</v>
      </c>
      <c r="P524" s="99">
        <v>218000.57</v>
      </c>
    </row>
    <row r="525" spans="1:16" x14ac:dyDescent="0.2">
      <c r="A525" s="97" t="s">
        <v>1475</v>
      </c>
      <c r="B525" s="98" t="s">
        <v>1476</v>
      </c>
      <c r="C525" s="97" t="s">
        <v>1477</v>
      </c>
      <c r="D525" s="98" t="s">
        <v>1478</v>
      </c>
      <c r="E525" s="97" t="s">
        <v>1479</v>
      </c>
      <c r="F525" s="98" t="s">
        <v>1480</v>
      </c>
      <c r="G525" s="97" t="s">
        <v>1481</v>
      </c>
      <c r="H525" s="98" t="s">
        <v>1482</v>
      </c>
      <c r="I525" s="97" t="s">
        <v>1610</v>
      </c>
      <c r="J525" s="98" t="s">
        <v>1611</v>
      </c>
      <c r="K525" s="97" t="s">
        <v>1658</v>
      </c>
      <c r="L525" s="98" t="s">
        <v>1659</v>
      </c>
      <c r="M525" s="97" t="s">
        <v>1485</v>
      </c>
      <c r="N525" s="98" t="s">
        <v>1486</v>
      </c>
      <c r="O525" s="97">
        <v>2020</v>
      </c>
      <c r="P525" s="99">
        <v>167927.27</v>
      </c>
    </row>
    <row r="526" spans="1:16" x14ac:dyDescent="0.2">
      <c r="A526" s="97" t="s">
        <v>1475</v>
      </c>
      <c r="B526" s="98" t="s">
        <v>1476</v>
      </c>
      <c r="C526" s="97" t="s">
        <v>1477</v>
      </c>
      <c r="D526" s="98" t="s">
        <v>1478</v>
      </c>
      <c r="E526" s="97" t="s">
        <v>1479</v>
      </c>
      <c r="F526" s="98" t="s">
        <v>1480</v>
      </c>
      <c r="G526" s="97" t="s">
        <v>1481</v>
      </c>
      <c r="H526" s="98" t="s">
        <v>1482</v>
      </c>
      <c r="I526" s="97" t="s">
        <v>1610</v>
      </c>
      <c r="J526" s="98" t="s">
        <v>1611</v>
      </c>
      <c r="K526" s="97" t="s">
        <v>1658</v>
      </c>
      <c r="L526" s="98" t="s">
        <v>1659</v>
      </c>
      <c r="M526" s="97" t="s">
        <v>1485</v>
      </c>
      <c r="N526" s="98" t="s">
        <v>1486</v>
      </c>
      <c r="O526" s="97">
        <v>2021</v>
      </c>
      <c r="P526" s="99">
        <v>241540.34</v>
      </c>
    </row>
    <row r="527" spans="1:16" x14ac:dyDescent="0.2">
      <c r="A527" s="97" t="s">
        <v>1475</v>
      </c>
      <c r="B527" s="98" t="s">
        <v>1476</v>
      </c>
      <c r="C527" s="97" t="s">
        <v>1477</v>
      </c>
      <c r="D527" s="98" t="s">
        <v>1478</v>
      </c>
      <c r="E527" s="97" t="s">
        <v>1479</v>
      </c>
      <c r="F527" s="98" t="s">
        <v>1480</v>
      </c>
      <c r="G527" s="97" t="s">
        <v>1481</v>
      </c>
      <c r="H527" s="98" t="s">
        <v>1482</v>
      </c>
      <c r="I527" s="97" t="s">
        <v>1610</v>
      </c>
      <c r="J527" s="98" t="s">
        <v>1611</v>
      </c>
      <c r="K527" s="97" t="s">
        <v>1658</v>
      </c>
      <c r="L527" s="98" t="s">
        <v>1659</v>
      </c>
      <c r="M527" s="97" t="s">
        <v>1485</v>
      </c>
      <c r="N527" s="98" t="s">
        <v>1486</v>
      </c>
      <c r="O527" s="97">
        <v>2019</v>
      </c>
      <c r="P527" s="99">
        <v>161022.43</v>
      </c>
    </row>
    <row r="528" spans="1:16" x14ac:dyDescent="0.2">
      <c r="A528" s="97" t="s">
        <v>1475</v>
      </c>
      <c r="B528" s="98" t="s">
        <v>1476</v>
      </c>
      <c r="C528" s="97" t="s">
        <v>1477</v>
      </c>
      <c r="D528" s="98" t="s">
        <v>1478</v>
      </c>
      <c r="E528" s="97" t="s">
        <v>1479</v>
      </c>
      <c r="F528" s="98" t="s">
        <v>1480</v>
      </c>
      <c r="G528" s="97" t="s">
        <v>1481</v>
      </c>
      <c r="H528" s="98" t="s">
        <v>1482</v>
      </c>
      <c r="I528" s="97" t="s">
        <v>1610</v>
      </c>
      <c r="J528" s="98" t="s">
        <v>1611</v>
      </c>
      <c r="K528" s="97" t="s">
        <v>1658</v>
      </c>
      <c r="L528" s="98" t="s">
        <v>1659</v>
      </c>
      <c r="M528" s="97" t="s">
        <v>1485</v>
      </c>
      <c r="N528" s="98" t="s">
        <v>1486</v>
      </c>
      <c r="O528" s="97">
        <v>2023</v>
      </c>
      <c r="P528" s="99">
        <v>361118.31</v>
      </c>
    </row>
    <row r="529" spans="1:16" x14ac:dyDescent="0.2">
      <c r="A529" s="97" t="s">
        <v>1475</v>
      </c>
      <c r="B529" s="98" t="s">
        <v>1476</v>
      </c>
      <c r="C529" s="97" t="s">
        <v>1477</v>
      </c>
      <c r="D529" s="98" t="s">
        <v>1478</v>
      </c>
      <c r="E529" s="97" t="s">
        <v>1479</v>
      </c>
      <c r="F529" s="98" t="s">
        <v>1480</v>
      </c>
      <c r="G529" s="97" t="s">
        <v>1481</v>
      </c>
      <c r="H529" s="98" t="s">
        <v>1482</v>
      </c>
      <c r="I529" s="97" t="s">
        <v>1610</v>
      </c>
      <c r="J529" s="98" t="s">
        <v>1611</v>
      </c>
      <c r="K529" s="97" t="s">
        <v>1658</v>
      </c>
      <c r="L529" s="98" t="s">
        <v>1659</v>
      </c>
      <c r="M529" s="97" t="s">
        <v>1485</v>
      </c>
      <c r="N529" s="98" t="s">
        <v>1486</v>
      </c>
      <c r="O529" s="97">
        <v>2022</v>
      </c>
      <c r="P529" s="99">
        <v>239138.97</v>
      </c>
    </row>
    <row r="530" spans="1:16" x14ac:dyDescent="0.2">
      <c r="A530" s="97" t="s">
        <v>1475</v>
      </c>
      <c r="B530" s="98" t="s">
        <v>1476</v>
      </c>
      <c r="C530" s="97" t="s">
        <v>1477</v>
      </c>
      <c r="D530" s="98" t="s">
        <v>1478</v>
      </c>
      <c r="E530" s="97" t="s">
        <v>1479</v>
      </c>
      <c r="F530" s="98" t="s">
        <v>1480</v>
      </c>
      <c r="G530" s="97" t="s">
        <v>1481</v>
      </c>
      <c r="H530" s="98" t="s">
        <v>1482</v>
      </c>
      <c r="I530" s="97" t="s">
        <v>1610</v>
      </c>
      <c r="J530" s="98" t="s">
        <v>1611</v>
      </c>
      <c r="K530" s="97" t="s">
        <v>1658</v>
      </c>
      <c r="L530" s="98" t="s">
        <v>1659</v>
      </c>
      <c r="M530" s="97" t="s">
        <v>1485</v>
      </c>
      <c r="N530" s="98" t="s">
        <v>1486</v>
      </c>
      <c r="O530" s="97">
        <v>2024</v>
      </c>
      <c r="P530" s="99">
        <v>249389.5</v>
      </c>
    </row>
    <row r="531" spans="1:16" x14ac:dyDescent="0.2">
      <c r="A531" s="97" t="s">
        <v>1475</v>
      </c>
      <c r="B531" s="98" t="s">
        <v>1476</v>
      </c>
      <c r="C531" s="97" t="s">
        <v>1477</v>
      </c>
      <c r="D531" s="98" t="s">
        <v>1478</v>
      </c>
      <c r="E531" s="97" t="s">
        <v>1479</v>
      </c>
      <c r="F531" s="98" t="s">
        <v>1480</v>
      </c>
      <c r="G531" s="97" t="s">
        <v>1481</v>
      </c>
      <c r="H531" s="98" t="s">
        <v>1482</v>
      </c>
      <c r="I531" s="97" t="s">
        <v>1610</v>
      </c>
      <c r="J531" s="98" t="s">
        <v>1611</v>
      </c>
      <c r="K531" s="97" t="s">
        <v>1660</v>
      </c>
      <c r="L531" s="98" t="s">
        <v>1661</v>
      </c>
      <c r="M531" s="97" t="s">
        <v>1485</v>
      </c>
      <c r="N531" s="98" t="s">
        <v>1486</v>
      </c>
      <c r="O531" s="97">
        <v>2021</v>
      </c>
      <c r="P531" s="99">
        <v>207770.72</v>
      </c>
    </row>
    <row r="532" spans="1:16" x14ac:dyDescent="0.2">
      <c r="A532" s="97" t="s">
        <v>1475</v>
      </c>
      <c r="B532" s="98" t="s">
        <v>1476</v>
      </c>
      <c r="C532" s="97" t="s">
        <v>1477</v>
      </c>
      <c r="D532" s="98" t="s">
        <v>1478</v>
      </c>
      <c r="E532" s="97" t="s">
        <v>1479</v>
      </c>
      <c r="F532" s="98" t="s">
        <v>1480</v>
      </c>
      <c r="G532" s="97" t="s">
        <v>1481</v>
      </c>
      <c r="H532" s="98" t="s">
        <v>1482</v>
      </c>
      <c r="I532" s="97" t="s">
        <v>1610</v>
      </c>
      <c r="J532" s="98" t="s">
        <v>1611</v>
      </c>
      <c r="K532" s="97" t="s">
        <v>1660</v>
      </c>
      <c r="L532" s="98" t="s">
        <v>1661</v>
      </c>
      <c r="M532" s="97" t="s">
        <v>1485</v>
      </c>
      <c r="N532" s="98" t="s">
        <v>1486</v>
      </c>
      <c r="O532" s="97">
        <v>2020</v>
      </c>
      <c r="P532" s="99">
        <v>223301.78</v>
      </c>
    </row>
    <row r="533" spans="1:16" x14ac:dyDescent="0.2">
      <c r="A533" s="97" t="s">
        <v>1475</v>
      </c>
      <c r="B533" s="98" t="s">
        <v>1476</v>
      </c>
      <c r="C533" s="97" t="s">
        <v>1477</v>
      </c>
      <c r="D533" s="98" t="s">
        <v>1478</v>
      </c>
      <c r="E533" s="97" t="s">
        <v>1479</v>
      </c>
      <c r="F533" s="98" t="s">
        <v>1480</v>
      </c>
      <c r="G533" s="97" t="s">
        <v>1481</v>
      </c>
      <c r="H533" s="98" t="s">
        <v>1482</v>
      </c>
      <c r="I533" s="97" t="s">
        <v>1610</v>
      </c>
      <c r="J533" s="98" t="s">
        <v>1611</v>
      </c>
      <c r="K533" s="97" t="s">
        <v>1660</v>
      </c>
      <c r="L533" s="98" t="s">
        <v>1661</v>
      </c>
      <c r="M533" s="97" t="s">
        <v>1485</v>
      </c>
      <c r="N533" s="98" t="s">
        <v>1486</v>
      </c>
      <c r="O533" s="97">
        <v>2023</v>
      </c>
      <c r="P533" s="99">
        <v>37768.46</v>
      </c>
    </row>
    <row r="534" spans="1:16" x14ac:dyDescent="0.2">
      <c r="A534" s="97" t="s">
        <v>1475</v>
      </c>
      <c r="B534" s="98" t="s">
        <v>1476</v>
      </c>
      <c r="C534" s="97" t="s">
        <v>1477</v>
      </c>
      <c r="D534" s="98" t="s">
        <v>1478</v>
      </c>
      <c r="E534" s="97" t="s">
        <v>1479</v>
      </c>
      <c r="F534" s="98" t="s">
        <v>1480</v>
      </c>
      <c r="G534" s="97" t="s">
        <v>1481</v>
      </c>
      <c r="H534" s="98" t="s">
        <v>1482</v>
      </c>
      <c r="I534" s="97" t="s">
        <v>1610</v>
      </c>
      <c r="J534" s="98" t="s">
        <v>1611</v>
      </c>
      <c r="K534" s="97" t="s">
        <v>1660</v>
      </c>
      <c r="L534" s="98" t="s">
        <v>1661</v>
      </c>
      <c r="M534" s="97" t="s">
        <v>1485</v>
      </c>
      <c r="N534" s="98" t="s">
        <v>1486</v>
      </c>
      <c r="O534" s="97">
        <v>2022</v>
      </c>
      <c r="P534" s="99">
        <v>156715.1</v>
      </c>
    </row>
    <row r="535" spans="1:16" x14ac:dyDescent="0.2">
      <c r="A535" s="97" t="s">
        <v>1475</v>
      </c>
      <c r="B535" s="98" t="s">
        <v>1476</v>
      </c>
      <c r="C535" s="97" t="s">
        <v>1477</v>
      </c>
      <c r="D535" s="98" t="s">
        <v>1478</v>
      </c>
      <c r="E535" s="97" t="s">
        <v>1479</v>
      </c>
      <c r="F535" s="98" t="s">
        <v>1480</v>
      </c>
      <c r="G535" s="97" t="s">
        <v>1481</v>
      </c>
      <c r="H535" s="98" t="s">
        <v>1482</v>
      </c>
      <c r="I535" s="97" t="s">
        <v>1610</v>
      </c>
      <c r="J535" s="98" t="s">
        <v>1611</v>
      </c>
      <c r="K535" s="97" t="s">
        <v>1660</v>
      </c>
      <c r="L535" s="98" t="s">
        <v>1661</v>
      </c>
      <c r="M535" s="97" t="s">
        <v>1485</v>
      </c>
      <c r="N535" s="98" t="s">
        <v>1486</v>
      </c>
      <c r="O535" s="97">
        <v>2019</v>
      </c>
      <c r="P535" s="99">
        <v>160853.09</v>
      </c>
    </row>
    <row r="536" spans="1:16" x14ac:dyDescent="0.2">
      <c r="A536" s="97" t="s">
        <v>1475</v>
      </c>
      <c r="B536" s="98" t="s">
        <v>1476</v>
      </c>
      <c r="C536" s="97" t="s">
        <v>1477</v>
      </c>
      <c r="D536" s="98" t="s">
        <v>1478</v>
      </c>
      <c r="E536" s="97" t="s">
        <v>1479</v>
      </c>
      <c r="F536" s="98" t="s">
        <v>1480</v>
      </c>
      <c r="G536" s="97" t="s">
        <v>1481</v>
      </c>
      <c r="H536" s="98" t="s">
        <v>1482</v>
      </c>
      <c r="I536" s="97" t="s">
        <v>1610</v>
      </c>
      <c r="J536" s="98" t="s">
        <v>1611</v>
      </c>
      <c r="K536" s="97" t="s">
        <v>1660</v>
      </c>
      <c r="L536" s="98" t="s">
        <v>1661</v>
      </c>
      <c r="M536" s="97" t="s">
        <v>1485</v>
      </c>
      <c r="N536" s="98" t="s">
        <v>1486</v>
      </c>
      <c r="O536" s="97">
        <v>2024</v>
      </c>
      <c r="P536" s="99">
        <v>59695.97</v>
      </c>
    </row>
    <row r="537" spans="1:16" x14ac:dyDescent="0.2">
      <c r="A537" s="97" t="s">
        <v>1475</v>
      </c>
      <c r="B537" s="98" t="s">
        <v>1476</v>
      </c>
      <c r="C537" s="97" t="s">
        <v>1477</v>
      </c>
      <c r="D537" s="98" t="s">
        <v>1478</v>
      </c>
      <c r="E537" s="97" t="s">
        <v>1479</v>
      </c>
      <c r="F537" s="98" t="s">
        <v>1480</v>
      </c>
      <c r="G537" s="97" t="s">
        <v>1481</v>
      </c>
      <c r="H537" s="98" t="s">
        <v>1482</v>
      </c>
      <c r="I537" s="97" t="s">
        <v>1610</v>
      </c>
      <c r="J537" s="98" t="s">
        <v>1611</v>
      </c>
      <c r="K537" s="97" t="s">
        <v>1662</v>
      </c>
      <c r="L537" s="98" t="s">
        <v>1663</v>
      </c>
      <c r="M537" s="97" t="s">
        <v>1485</v>
      </c>
      <c r="N537" s="98" t="s">
        <v>1486</v>
      </c>
      <c r="O537" s="97">
        <v>2021</v>
      </c>
      <c r="P537" s="99">
        <v>211252.81</v>
      </c>
    </row>
    <row r="538" spans="1:16" x14ac:dyDescent="0.2">
      <c r="A538" s="97" t="s">
        <v>1475</v>
      </c>
      <c r="B538" s="98" t="s">
        <v>1476</v>
      </c>
      <c r="C538" s="97" t="s">
        <v>1477</v>
      </c>
      <c r="D538" s="98" t="s">
        <v>1478</v>
      </c>
      <c r="E538" s="97" t="s">
        <v>1479</v>
      </c>
      <c r="F538" s="98" t="s">
        <v>1480</v>
      </c>
      <c r="G538" s="97" t="s">
        <v>1481</v>
      </c>
      <c r="H538" s="98" t="s">
        <v>1482</v>
      </c>
      <c r="I538" s="97" t="s">
        <v>1610</v>
      </c>
      <c r="J538" s="98" t="s">
        <v>1611</v>
      </c>
      <c r="K538" s="97" t="s">
        <v>1662</v>
      </c>
      <c r="L538" s="98" t="s">
        <v>1663</v>
      </c>
      <c r="M538" s="97" t="s">
        <v>1485</v>
      </c>
      <c r="N538" s="98" t="s">
        <v>1486</v>
      </c>
      <c r="O538" s="97">
        <v>2024</v>
      </c>
      <c r="P538" s="99">
        <v>196367.8</v>
      </c>
    </row>
    <row r="539" spans="1:16" x14ac:dyDescent="0.2">
      <c r="A539" s="97" t="s">
        <v>1475</v>
      </c>
      <c r="B539" s="98" t="s">
        <v>1476</v>
      </c>
      <c r="C539" s="97" t="s">
        <v>1477</v>
      </c>
      <c r="D539" s="98" t="s">
        <v>1478</v>
      </c>
      <c r="E539" s="97" t="s">
        <v>1479</v>
      </c>
      <c r="F539" s="98" t="s">
        <v>1480</v>
      </c>
      <c r="G539" s="97" t="s">
        <v>1481</v>
      </c>
      <c r="H539" s="98" t="s">
        <v>1482</v>
      </c>
      <c r="I539" s="97" t="s">
        <v>1610</v>
      </c>
      <c r="J539" s="98" t="s">
        <v>1611</v>
      </c>
      <c r="K539" s="97" t="s">
        <v>1662</v>
      </c>
      <c r="L539" s="98" t="s">
        <v>1663</v>
      </c>
      <c r="M539" s="97" t="s">
        <v>1485</v>
      </c>
      <c r="N539" s="98" t="s">
        <v>1486</v>
      </c>
      <c r="O539" s="97">
        <v>2019</v>
      </c>
      <c r="P539" s="99">
        <v>177744.91</v>
      </c>
    </row>
    <row r="540" spans="1:16" x14ac:dyDescent="0.2">
      <c r="A540" s="97" t="s">
        <v>1475</v>
      </c>
      <c r="B540" s="98" t="s">
        <v>1476</v>
      </c>
      <c r="C540" s="97" t="s">
        <v>1477</v>
      </c>
      <c r="D540" s="98" t="s">
        <v>1478</v>
      </c>
      <c r="E540" s="97" t="s">
        <v>1479</v>
      </c>
      <c r="F540" s="98" t="s">
        <v>1480</v>
      </c>
      <c r="G540" s="97" t="s">
        <v>1481</v>
      </c>
      <c r="H540" s="98" t="s">
        <v>1482</v>
      </c>
      <c r="I540" s="97" t="s">
        <v>1610</v>
      </c>
      <c r="J540" s="98" t="s">
        <v>1611</v>
      </c>
      <c r="K540" s="97" t="s">
        <v>1662</v>
      </c>
      <c r="L540" s="98" t="s">
        <v>1663</v>
      </c>
      <c r="M540" s="97" t="s">
        <v>1485</v>
      </c>
      <c r="N540" s="98" t="s">
        <v>1486</v>
      </c>
      <c r="O540" s="97">
        <v>2022</v>
      </c>
      <c r="P540" s="99">
        <v>227925.18</v>
      </c>
    </row>
    <row r="541" spans="1:16" x14ac:dyDescent="0.2">
      <c r="A541" s="97" t="s">
        <v>1475</v>
      </c>
      <c r="B541" s="98" t="s">
        <v>1476</v>
      </c>
      <c r="C541" s="97" t="s">
        <v>1477</v>
      </c>
      <c r="D541" s="98" t="s">
        <v>1478</v>
      </c>
      <c r="E541" s="97" t="s">
        <v>1479</v>
      </c>
      <c r="F541" s="98" t="s">
        <v>1480</v>
      </c>
      <c r="G541" s="97" t="s">
        <v>1481</v>
      </c>
      <c r="H541" s="98" t="s">
        <v>1482</v>
      </c>
      <c r="I541" s="97" t="s">
        <v>1610</v>
      </c>
      <c r="J541" s="98" t="s">
        <v>1611</v>
      </c>
      <c r="K541" s="97" t="s">
        <v>1662</v>
      </c>
      <c r="L541" s="98" t="s">
        <v>1663</v>
      </c>
      <c r="M541" s="97" t="s">
        <v>1485</v>
      </c>
      <c r="N541" s="98" t="s">
        <v>1486</v>
      </c>
      <c r="O541" s="97">
        <v>2023</v>
      </c>
      <c r="P541" s="99">
        <v>243024.02</v>
      </c>
    </row>
    <row r="542" spans="1:16" x14ac:dyDescent="0.2">
      <c r="A542" s="97" t="s">
        <v>1475</v>
      </c>
      <c r="B542" s="98" t="s">
        <v>1476</v>
      </c>
      <c r="C542" s="97" t="s">
        <v>1477</v>
      </c>
      <c r="D542" s="98" t="s">
        <v>1478</v>
      </c>
      <c r="E542" s="97" t="s">
        <v>1479</v>
      </c>
      <c r="F542" s="98" t="s">
        <v>1480</v>
      </c>
      <c r="G542" s="97" t="s">
        <v>1481</v>
      </c>
      <c r="H542" s="98" t="s">
        <v>1482</v>
      </c>
      <c r="I542" s="97" t="s">
        <v>1610</v>
      </c>
      <c r="J542" s="98" t="s">
        <v>1611</v>
      </c>
      <c r="K542" s="97" t="s">
        <v>1662</v>
      </c>
      <c r="L542" s="98" t="s">
        <v>1663</v>
      </c>
      <c r="M542" s="97" t="s">
        <v>1485</v>
      </c>
      <c r="N542" s="98" t="s">
        <v>1486</v>
      </c>
      <c r="O542" s="97">
        <v>2020</v>
      </c>
      <c r="P542" s="99">
        <v>166512.79</v>
      </c>
    </row>
    <row r="543" spans="1:16" x14ac:dyDescent="0.2">
      <c r="A543" s="97" t="s">
        <v>1475</v>
      </c>
      <c r="B543" s="98" t="s">
        <v>1476</v>
      </c>
      <c r="C543" s="97" t="s">
        <v>1477</v>
      </c>
      <c r="D543" s="98" t="s">
        <v>1478</v>
      </c>
      <c r="E543" s="97" t="s">
        <v>1479</v>
      </c>
      <c r="F543" s="98" t="s">
        <v>1480</v>
      </c>
      <c r="G543" s="97" t="s">
        <v>1481</v>
      </c>
      <c r="H543" s="98" t="s">
        <v>1482</v>
      </c>
      <c r="I543" s="97" t="s">
        <v>1610</v>
      </c>
      <c r="J543" s="98" t="s">
        <v>1611</v>
      </c>
      <c r="K543" s="97" t="s">
        <v>1664</v>
      </c>
      <c r="L543" s="98" t="s">
        <v>1665</v>
      </c>
      <c r="M543" s="97" t="s">
        <v>1485</v>
      </c>
      <c r="N543" s="98" t="s">
        <v>1486</v>
      </c>
      <c r="O543" s="97">
        <v>2020</v>
      </c>
      <c r="P543" s="99">
        <v>46371.57</v>
      </c>
    </row>
    <row r="544" spans="1:16" x14ac:dyDescent="0.2">
      <c r="A544" s="97" t="s">
        <v>1475</v>
      </c>
      <c r="B544" s="98" t="s">
        <v>1476</v>
      </c>
      <c r="C544" s="97" t="s">
        <v>1477</v>
      </c>
      <c r="D544" s="98" t="s">
        <v>1478</v>
      </c>
      <c r="E544" s="97" t="s">
        <v>1479</v>
      </c>
      <c r="F544" s="98" t="s">
        <v>1480</v>
      </c>
      <c r="G544" s="97" t="s">
        <v>1481</v>
      </c>
      <c r="H544" s="98" t="s">
        <v>1482</v>
      </c>
      <c r="I544" s="97" t="s">
        <v>1610</v>
      </c>
      <c r="J544" s="98" t="s">
        <v>1611</v>
      </c>
      <c r="K544" s="97" t="s">
        <v>1664</v>
      </c>
      <c r="L544" s="98" t="s">
        <v>1665</v>
      </c>
      <c r="M544" s="97" t="s">
        <v>1485</v>
      </c>
      <c r="N544" s="98" t="s">
        <v>1486</v>
      </c>
      <c r="O544" s="97">
        <v>2021</v>
      </c>
      <c r="P544" s="99">
        <v>86802.07</v>
      </c>
    </row>
    <row r="545" spans="1:16" x14ac:dyDescent="0.2">
      <c r="A545" s="97" t="s">
        <v>1475</v>
      </c>
      <c r="B545" s="98" t="s">
        <v>1476</v>
      </c>
      <c r="C545" s="97" t="s">
        <v>1477</v>
      </c>
      <c r="D545" s="98" t="s">
        <v>1478</v>
      </c>
      <c r="E545" s="97" t="s">
        <v>1479</v>
      </c>
      <c r="F545" s="98" t="s">
        <v>1480</v>
      </c>
      <c r="G545" s="97" t="s">
        <v>1481</v>
      </c>
      <c r="H545" s="98" t="s">
        <v>1482</v>
      </c>
      <c r="I545" s="97" t="s">
        <v>1610</v>
      </c>
      <c r="J545" s="98" t="s">
        <v>1611</v>
      </c>
      <c r="K545" s="97" t="s">
        <v>1664</v>
      </c>
      <c r="L545" s="98" t="s">
        <v>1665</v>
      </c>
      <c r="M545" s="97" t="s">
        <v>1485</v>
      </c>
      <c r="N545" s="98" t="s">
        <v>1486</v>
      </c>
      <c r="O545" s="97">
        <v>2022</v>
      </c>
      <c r="P545" s="99">
        <v>85223.13</v>
      </c>
    </row>
    <row r="546" spans="1:16" x14ac:dyDescent="0.2">
      <c r="A546" s="97" t="s">
        <v>1475</v>
      </c>
      <c r="B546" s="98" t="s">
        <v>1476</v>
      </c>
      <c r="C546" s="97" t="s">
        <v>1477</v>
      </c>
      <c r="D546" s="98" t="s">
        <v>1478</v>
      </c>
      <c r="E546" s="97" t="s">
        <v>1479</v>
      </c>
      <c r="F546" s="98" t="s">
        <v>1480</v>
      </c>
      <c r="G546" s="97" t="s">
        <v>1481</v>
      </c>
      <c r="H546" s="98" t="s">
        <v>1482</v>
      </c>
      <c r="I546" s="97" t="s">
        <v>1610</v>
      </c>
      <c r="J546" s="98" t="s">
        <v>1611</v>
      </c>
      <c r="K546" s="97" t="s">
        <v>1664</v>
      </c>
      <c r="L546" s="98" t="s">
        <v>1665</v>
      </c>
      <c r="M546" s="97" t="s">
        <v>1485</v>
      </c>
      <c r="N546" s="98" t="s">
        <v>1486</v>
      </c>
      <c r="O546" s="97">
        <v>2024</v>
      </c>
      <c r="P546" s="99">
        <v>139218.17000000001</v>
      </c>
    </row>
    <row r="547" spans="1:16" x14ac:dyDescent="0.2">
      <c r="A547" s="97" t="s">
        <v>1475</v>
      </c>
      <c r="B547" s="98" t="s">
        <v>1476</v>
      </c>
      <c r="C547" s="97" t="s">
        <v>1477</v>
      </c>
      <c r="D547" s="98" t="s">
        <v>1478</v>
      </c>
      <c r="E547" s="97" t="s">
        <v>1479</v>
      </c>
      <c r="F547" s="98" t="s">
        <v>1480</v>
      </c>
      <c r="G547" s="97" t="s">
        <v>1481</v>
      </c>
      <c r="H547" s="98" t="s">
        <v>1482</v>
      </c>
      <c r="I547" s="97" t="s">
        <v>1610</v>
      </c>
      <c r="J547" s="98" t="s">
        <v>1611</v>
      </c>
      <c r="K547" s="97" t="s">
        <v>1664</v>
      </c>
      <c r="L547" s="98" t="s">
        <v>1665</v>
      </c>
      <c r="M547" s="97" t="s">
        <v>1485</v>
      </c>
      <c r="N547" s="98" t="s">
        <v>1486</v>
      </c>
      <c r="O547" s="97">
        <v>2023</v>
      </c>
      <c r="P547" s="99">
        <v>121259.8</v>
      </c>
    </row>
    <row r="548" spans="1:16" x14ac:dyDescent="0.2">
      <c r="A548" s="97" t="s">
        <v>1475</v>
      </c>
      <c r="B548" s="98" t="s">
        <v>1476</v>
      </c>
      <c r="C548" s="97" t="s">
        <v>1477</v>
      </c>
      <c r="D548" s="98" t="s">
        <v>1478</v>
      </c>
      <c r="E548" s="97" t="s">
        <v>1479</v>
      </c>
      <c r="F548" s="98" t="s">
        <v>1480</v>
      </c>
      <c r="G548" s="97" t="s">
        <v>1481</v>
      </c>
      <c r="H548" s="98" t="s">
        <v>1482</v>
      </c>
      <c r="I548" s="97" t="s">
        <v>1610</v>
      </c>
      <c r="J548" s="98" t="s">
        <v>1611</v>
      </c>
      <c r="K548" s="97" t="s">
        <v>1666</v>
      </c>
      <c r="L548" s="98" t="s">
        <v>1667</v>
      </c>
      <c r="M548" s="97" t="s">
        <v>1485</v>
      </c>
      <c r="N548" s="98" t="s">
        <v>1486</v>
      </c>
      <c r="O548" s="97">
        <v>2020</v>
      </c>
      <c r="P548" s="99">
        <v>274995.03000000003</v>
      </c>
    </row>
    <row r="549" spans="1:16" x14ac:dyDescent="0.2">
      <c r="A549" s="97" t="s">
        <v>1475</v>
      </c>
      <c r="B549" s="98" t="s">
        <v>1476</v>
      </c>
      <c r="C549" s="97" t="s">
        <v>1477</v>
      </c>
      <c r="D549" s="98" t="s">
        <v>1478</v>
      </c>
      <c r="E549" s="97" t="s">
        <v>1479</v>
      </c>
      <c r="F549" s="98" t="s">
        <v>1480</v>
      </c>
      <c r="G549" s="97" t="s">
        <v>1481</v>
      </c>
      <c r="H549" s="98" t="s">
        <v>1482</v>
      </c>
      <c r="I549" s="97" t="s">
        <v>1610</v>
      </c>
      <c r="J549" s="98" t="s">
        <v>1611</v>
      </c>
      <c r="K549" s="97" t="s">
        <v>1666</v>
      </c>
      <c r="L549" s="98" t="s">
        <v>1667</v>
      </c>
      <c r="M549" s="97" t="s">
        <v>1485</v>
      </c>
      <c r="N549" s="98" t="s">
        <v>1486</v>
      </c>
      <c r="O549" s="97">
        <v>2019</v>
      </c>
      <c r="P549" s="99">
        <v>283809.5</v>
      </c>
    </row>
    <row r="550" spans="1:16" x14ac:dyDescent="0.2">
      <c r="A550" s="97" t="s">
        <v>1475</v>
      </c>
      <c r="B550" s="98" t="s">
        <v>1476</v>
      </c>
      <c r="C550" s="97" t="s">
        <v>1477</v>
      </c>
      <c r="D550" s="98" t="s">
        <v>1478</v>
      </c>
      <c r="E550" s="97" t="s">
        <v>1479</v>
      </c>
      <c r="F550" s="98" t="s">
        <v>1480</v>
      </c>
      <c r="G550" s="97" t="s">
        <v>1481</v>
      </c>
      <c r="H550" s="98" t="s">
        <v>1482</v>
      </c>
      <c r="I550" s="97" t="s">
        <v>1610</v>
      </c>
      <c r="J550" s="98" t="s">
        <v>1611</v>
      </c>
      <c r="K550" s="97" t="s">
        <v>1666</v>
      </c>
      <c r="L550" s="98" t="s">
        <v>1667</v>
      </c>
      <c r="M550" s="97" t="s">
        <v>1485</v>
      </c>
      <c r="N550" s="98" t="s">
        <v>1486</v>
      </c>
      <c r="O550" s="97">
        <v>2023</v>
      </c>
      <c r="P550" s="99">
        <v>4663.67</v>
      </c>
    </row>
    <row r="551" spans="1:16" x14ac:dyDescent="0.2">
      <c r="A551" s="97" t="s">
        <v>1475</v>
      </c>
      <c r="B551" s="98" t="s">
        <v>1476</v>
      </c>
      <c r="C551" s="97" t="s">
        <v>1477</v>
      </c>
      <c r="D551" s="98" t="s">
        <v>1478</v>
      </c>
      <c r="E551" s="97" t="s">
        <v>1479</v>
      </c>
      <c r="F551" s="98" t="s">
        <v>1480</v>
      </c>
      <c r="G551" s="97" t="s">
        <v>1481</v>
      </c>
      <c r="H551" s="98" t="s">
        <v>1482</v>
      </c>
      <c r="I551" s="97" t="s">
        <v>1610</v>
      </c>
      <c r="J551" s="98" t="s">
        <v>1611</v>
      </c>
      <c r="K551" s="97" t="s">
        <v>1666</v>
      </c>
      <c r="L551" s="98" t="s">
        <v>1667</v>
      </c>
      <c r="M551" s="97" t="s">
        <v>1485</v>
      </c>
      <c r="N551" s="98" t="s">
        <v>1486</v>
      </c>
      <c r="O551" s="97">
        <v>2021</v>
      </c>
      <c r="P551" s="99">
        <v>346059.61</v>
      </c>
    </row>
    <row r="552" spans="1:16" x14ac:dyDescent="0.2">
      <c r="A552" s="97" t="s">
        <v>1475</v>
      </c>
      <c r="B552" s="98" t="s">
        <v>1476</v>
      </c>
      <c r="C552" s="97" t="s">
        <v>1477</v>
      </c>
      <c r="D552" s="98" t="s">
        <v>1478</v>
      </c>
      <c r="E552" s="97" t="s">
        <v>1479</v>
      </c>
      <c r="F552" s="98" t="s">
        <v>1480</v>
      </c>
      <c r="G552" s="97" t="s">
        <v>1481</v>
      </c>
      <c r="H552" s="98" t="s">
        <v>1482</v>
      </c>
      <c r="I552" s="97" t="s">
        <v>1610</v>
      </c>
      <c r="J552" s="98" t="s">
        <v>1611</v>
      </c>
      <c r="K552" s="97" t="s">
        <v>1666</v>
      </c>
      <c r="L552" s="98" t="s">
        <v>1667</v>
      </c>
      <c r="M552" s="97" t="s">
        <v>1485</v>
      </c>
      <c r="N552" s="98" t="s">
        <v>1486</v>
      </c>
      <c r="O552" s="97">
        <v>2022</v>
      </c>
      <c r="P552" s="99">
        <v>238051.32</v>
      </c>
    </row>
    <row r="553" spans="1:16" x14ac:dyDescent="0.2">
      <c r="A553" s="97" t="s">
        <v>1475</v>
      </c>
      <c r="B553" s="98" t="s">
        <v>1476</v>
      </c>
      <c r="C553" s="97" t="s">
        <v>1477</v>
      </c>
      <c r="D553" s="98" t="s">
        <v>1478</v>
      </c>
      <c r="E553" s="97" t="s">
        <v>1479</v>
      </c>
      <c r="F553" s="98" t="s">
        <v>1480</v>
      </c>
      <c r="G553" s="97" t="s">
        <v>1481</v>
      </c>
      <c r="H553" s="98" t="s">
        <v>1482</v>
      </c>
      <c r="I553" s="97" t="s">
        <v>1610</v>
      </c>
      <c r="J553" s="98" t="s">
        <v>1611</v>
      </c>
      <c r="K553" s="97" t="s">
        <v>1668</v>
      </c>
      <c r="L553" s="98" t="s">
        <v>1669</v>
      </c>
      <c r="M553" s="97" t="s">
        <v>1485</v>
      </c>
      <c r="N553" s="98" t="s">
        <v>1486</v>
      </c>
      <c r="O553" s="97">
        <v>2020</v>
      </c>
      <c r="P553" s="99">
        <v>176321.55</v>
      </c>
    </row>
    <row r="554" spans="1:16" x14ac:dyDescent="0.2">
      <c r="A554" s="97" t="s">
        <v>1475</v>
      </c>
      <c r="B554" s="98" t="s">
        <v>1476</v>
      </c>
      <c r="C554" s="97" t="s">
        <v>1477</v>
      </c>
      <c r="D554" s="98" t="s">
        <v>1478</v>
      </c>
      <c r="E554" s="97" t="s">
        <v>1479</v>
      </c>
      <c r="F554" s="98" t="s">
        <v>1480</v>
      </c>
      <c r="G554" s="97" t="s">
        <v>1481</v>
      </c>
      <c r="H554" s="98" t="s">
        <v>1482</v>
      </c>
      <c r="I554" s="97" t="s">
        <v>1610</v>
      </c>
      <c r="J554" s="98" t="s">
        <v>1611</v>
      </c>
      <c r="K554" s="97" t="s">
        <v>1668</v>
      </c>
      <c r="L554" s="98" t="s">
        <v>1669</v>
      </c>
      <c r="M554" s="97" t="s">
        <v>1485</v>
      </c>
      <c r="N554" s="98" t="s">
        <v>1486</v>
      </c>
      <c r="O554" s="97">
        <v>2021</v>
      </c>
      <c r="P554" s="99">
        <v>152488.01999999999</v>
      </c>
    </row>
    <row r="555" spans="1:16" x14ac:dyDescent="0.2">
      <c r="A555" s="97" t="s">
        <v>1475</v>
      </c>
      <c r="B555" s="98" t="s">
        <v>1476</v>
      </c>
      <c r="C555" s="97" t="s">
        <v>1477</v>
      </c>
      <c r="D555" s="98" t="s">
        <v>1478</v>
      </c>
      <c r="E555" s="97" t="s">
        <v>1479</v>
      </c>
      <c r="F555" s="98" t="s">
        <v>1480</v>
      </c>
      <c r="G555" s="97" t="s">
        <v>1481</v>
      </c>
      <c r="H555" s="98" t="s">
        <v>1482</v>
      </c>
      <c r="I555" s="97" t="s">
        <v>1610</v>
      </c>
      <c r="J555" s="98" t="s">
        <v>1611</v>
      </c>
      <c r="K555" s="97" t="s">
        <v>1668</v>
      </c>
      <c r="L555" s="98" t="s">
        <v>1669</v>
      </c>
      <c r="M555" s="97" t="s">
        <v>1485</v>
      </c>
      <c r="N555" s="98" t="s">
        <v>1486</v>
      </c>
      <c r="O555" s="97">
        <v>2019</v>
      </c>
      <c r="P555" s="99">
        <v>198443.53</v>
      </c>
    </row>
    <row r="556" spans="1:16" x14ac:dyDescent="0.2">
      <c r="A556" s="97" t="s">
        <v>1475</v>
      </c>
      <c r="B556" s="98" t="s">
        <v>1476</v>
      </c>
      <c r="C556" s="97" t="s">
        <v>1477</v>
      </c>
      <c r="D556" s="98" t="s">
        <v>1478</v>
      </c>
      <c r="E556" s="97" t="s">
        <v>1479</v>
      </c>
      <c r="F556" s="98" t="s">
        <v>1480</v>
      </c>
      <c r="G556" s="97" t="s">
        <v>1481</v>
      </c>
      <c r="H556" s="98" t="s">
        <v>1482</v>
      </c>
      <c r="I556" s="97" t="s">
        <v>1610</v>
      </c>
      <c r="J556" s="98" t="s">
        <v>1611</v>
      </c>
      <c r="K556" s="97" t="s">
        <v>1668</v>
      </c>
      <c r="L556" s="98" t="s">
        <v>1669</v>
      </c>
      <c r="M556" s="97" t="s">
        <v>1485</v>
      </c>
      <c r="N556" s="98" t="s">
        <v>1486</v>
      </c>
      <c r="O556" s="97">
        <v>2022</v>
      </c>
      <c r="P556" s="99">
        <v>174086.56</v>
      </c>
    </row>
    <row r="557" spans="1:16" x14ac:dyDescent="0.2">
      <c r="A557" s="97" t="s">
        <v>1475</v>
      </c>
      <c r="B557" s="98" t="s">
        <v>1476</v>
      </c>
      <c r="C557" s="97" t="s">
        <v>1477</v>
      </c>
      <c r="D557" s="98" t="s">
        <v>1478</v>
      </c>
      <c r="E557" s="97" t="s">
        <v>1479</v>
      </c>
      <c r="F557" s="98" t="s">
        <v>1480</v>
      </c>
      <c r="G557" s="97" t="s">
        <v>1481</v>
      </c>
      <c r="H557" s="98" t="s">
        <v>1482</v>
      </c>
      <c r="I557" s="97" t="s">
        <v>1610</v>
      </c>
      <c r="J557" s="98" t="s">
        <v>1611</v>
      </c>
      <c r="K557" s="97" t="s">
        <v>1668</v>
      </c>
      <c r="L557" s="98" t="s">
        <v>1669</v>
      </c>
      <c r="M557" s="97" t="s">
        <v>1485</v>
      </c>
      <c r="N557" s="98" t="s">
        <v>1486</v>
      </c>
      <c r="O557" s="97">
        <v>2023</v>
      </c>
      <c r="P557" s="99">
        <v>64340.65</v>
      </c>
    </row>
    <row r="558" spans="1:16" x14ac:dyDescent="0.2">
      <c r="A558" s="97" t="s">
        <v>1475</v>
      </c>
      <c r="B558" s="98" t="s">
        <v>1476</v>
      </c>
      <c r="C558" s="97" t="s">
        <v>1477</v>
      </c>
      <c r="D558" s="98" t="s">
        <v>1478</v>
      </c>
      <c r="E558" s="97" t="s">
        <v>1479</v>
      </c>
      <c r="F558" s="98" t="s">
        <v>1480</v>
      </c>
      <c r="G558" s="97" t="s">
        <v>1481</v>
      </c>
      <c r="H558" s="98" t="s">
        <v>1482</v>
      </c>
      <c r="I558" s="97" t="s">
        <v>1610</v>
      </c>
      <c r="J558" s="98" t="s">
        <v>1611</v>
      </c>
      <c r="K558" s="97" t="s">
        <v>1670</v>
      </c>
      <c r="L558" s="98" t="s">
        <v>1671</v>
      </c>
      <c r="M558" s="97" t="s">
        <v>1485</v>
      </c>
      <c r="N558" s="98" t="s">
        <v>1486</v>
      </c>
      <c r="O558" s="97">
        <v>2021</v>
      </c>
      <c r="P558" s="99">
        <v>111218.84</v>
      </c>
    </row>
    <row r="559" spans="1:16" x14ac:dyDescent="0.2">
      <c r="A559" s="97" t="s">
        <v>1475</v>
      </c>
      <c r="B559" s="98" t="s">
        <v>1476</v>
      </c>
      <c r="C559" s="97" t="s">
        <v>1477</v>
      </c>
      <c r="D559" s="98" t="s">
        <v>1478</v>
      </c>
      <c r="E559" s="97" t="s">
        <v>1479</v>
      </c>
      <c r="F559" s="98" t="s">
        <v>1480</v>
      </c>
      <c r="G559" s="97" t="s">
        <v>1481</v>
      </c>
      <c r="H559" s="98" t="s">
        <v>1482</v>
      </c>
      <c r="I559" s="97" t="s">
        <v>1610</v>
      </c>
      <c r="J559" s="98" t="s">
        <v>1611</v>
      </c>
      <c r="K559" s="97" t="s">
        <v>1670</v>
      </c>
      <c r="L559" s="98" t="s">
        <v>1671</v>
      </c>
      <c r="M559" s="97" t="s">
        <v>1485</v>
      </c>
      <c r="N559" s="98" t="s">
        <v>1486</v>
      </c>
      <c r="O559" s="97">
        <v>2020</v>
      </c>
      <c r="P559" s="99">
        <v>70217.539999999994</v>
      </c>
    </row>
    <row r="560" spans="1:16" x14ac:dyDescent="0.2">
      <c r="A560" s="97" t="s">
        <v>1475</v>
      </c>
      <c r="B560" s="98" t="s">
        <v>1476</v>
      </c>
      <c r="C560" s="97" t="s">
        <v>1477</v>
      </c>
      <c r="D560" s="98" t="s">
        <v>1478</v>
      </c>
      <c r="E560" s="97" t="s">
        <v>1479</v>
      </c>
      <c r="F560" s="98" t="s">
        <v>1480</v>
      </c>
      <c r="G560" s="97" t="s">
        <v>1481</v>
      </c>
      <c r="H560" s="98" t="s">
        <v>1482</v>
      </c>
      <c r="I560" s="97" t="s">
        <v>1610</v>
      </c>
      <c r="J560" s="98" t="s">
        <v>1611</v>
      </c>
      <c r="K560" s="97" t="s">
        <v>1670</v>
      </c>
      <c r="L560" s="98" t="s">
        <v>1671</v>
      </c>
      <c r="M560" s="97" t="s">
        <v>1485</v>
      </c>
      <c r="N560" s="98" t="s">
        <v>1486</v>
      </c>
      <c r="O560" s="97">
        <v>2023</v>
      </c>
      <c r="P560" s="99">
        <v>93842.61</v>
      </c>
    </row>
    <row r="561" spans="1:16" x14ac:dyDescent="0.2">
      <c r="A561" s="97" t="s">
        <v>1475</v>
      </c>
      <c r="B561" s="98" t="s">
        <v>1476</v>
      </c>
      <c r="C561" s="97" t="s">
        <v>1477</v>
      </c>
      <c r="D561" s="98" t="s">
        <v>1478</v>
      </c>
      <c r="E561" s="97" t="s">
        <v>1479</v>
      </c>
      <c r="F561" s="98" t="s">
        <v>1480</v>
      </c>
      <c r="G561" s="97" t="s">
        <v>1481</v>
      </c>
      <c r="H561" s="98" t="s">
        <v>1482</v>
      </c>
      <c r="I561" s="97" t="s">
        <v>1610</v>
      </c>
      <c r="J561" s="98" t="s">
        <v>1611</v>
      </c>
      <c r="K561" s="97" t="s">
        <v>1670</v>
      </c>
      <c r="L561" s="98" t="s">
        <v>1671</v>
      </c>
      <c r="M561" s="97" t="s">
        <v>1485</v>
      </c>
      <c r="N561" s="98" t="s">
        <v>1486</v>
      </c>
      <c r="O561" s="97">
        <v>2019</v>
      </c>
      <c r="P561" s="99">
        <v>59827.09</v>
      </c>
    </row>
    <row r="562" spans="1:16" x14ac:dyDescent="0.2">
      <c r="A562" s="97" t="s">
        <v>1475</v>
      </c>
      <c r="B562" s="98" t="s">
        <v>1476</v>
      </c>
      <c r="C562" s="97" t="s">
        <v>1477</v>
      </c>
      <c r="D562" s="98" t="s">
        <v>1478</v>
      </c>
      <c r="E562" s="97" t="s">
        <v>1479</v>
      </c>
      <c r="F562" s="98" t="s">
        <v>1480</v>
      </c>
      <c r="G562" s="97" t="s">
        <v>1481</v>
      </c>
      <c r="H562" s="98" t="s">
        <v>1482</v>
      </c>
      <c r="I562" s="97" t="s">
        <v>1610</v>
      </c>
      <c r="J562" s="98" t="s">
        <v>1611</v>
      </c>
      <c r="K562" s="97" t="s">
        <v>1670</v>
      </c>
      <c r="L562" s="98" t="s">
        <v>1671</v>
      </c>
      <c r="M562" s="97" t="s">
        <v>1485</v>
      </c>
      <c r="N562" s="98" t="s">
        <v>1486</v>
      </c>
      <c r="O562" s="97">
        <v>2022</v>
      </c>
      <c r="P562" s="99">
        <v>91357.41</v>
      </c>
    </row>
    <row r="563" spans="1:16" x14ac:dyDescent="0.2">
      <c r="A563" s="97" t="s">
        <v>1475</v>
      </c>
      <c r="B563" s="98" t="s">
        <v>1476</v>
      </c>
      <c r="C563" s="97" t="s">
        <v>1477</v>
      </c>
      <c r="D563" s="98" t="s">
        <v>1478</v>
      </c>
      <c r="E563" s="97" t="s">
        <v>1479</v>
      </c>
      <c r="F563" s="98" t="s">
        <v>1480</v>
      </c>
      <c r="G563" s="97" t="s">
        <v>1481</v>
      </c>
      <c r="H563" s="98" t="s">
        <v>1482</v>
      </c>
      <c r="I563" s="97" t="s">
        <v>1610</v>
      </c>
      <c r="J563" s="98" t="s">
        <v>1611</v>
      </c>
      <c r="K563" s="97" t="s">
        <v>1670</v>
      </c>
      <c r="L563" s="98" t="s">
        <v>1671</v>
      </c>
      <c r="M563" s="97" t="s">
        <v>1485</v>
      </c>
      <c r="N563" s="98" t="s">
        <v>1486</v>
      </c>
      <c r="O563" s="97">
        <v>2024</v>
      </c>
      <c r="P563" s="99">
        <v>65857.8</v>
      </c>
    </row>
    <row r="564" spans="1:16" x14ac:dyDescent="0.2">
      <c r="A564" s="97" t="s">
        <v>1475</v>
      </c>
      <c r="B564" s="98" t="s">
        <v>1476</v>
      </c>
      <c r="C564" s="97" t="s">
        <v>1477</v>
      </c>
      <c r="D564" s="98" t="s">
        <v>1478</v>
      </c>
      <c r="E564" s="97" t="s">
        <v>1479</v>
      </c>
      <c r="F564" s="98" t="s">
        <v>1480</v>
      </c>
      <c r="G564" s="97" t="s">
        <v>1481</v>
      </c>
      <c r="H564" s="98" t="s">
        <v>1482</v>
      </c>
      <c r="I564" s="97" t="s">
        <v>1610</v>
      </c>
      <c r="J564" s="98" t="s">
        <v>1611</v>
      </c>
      <c r="K564" s="97" t="s">
        <v>1672</v>
      </c>
      <c r="L564" s="98" t="s">
        <v>1673</v>
      </c>
      <c r="M564" s="97" t="s">
        <v>1485</v>
      </c>
      <c r="N564" s="98" t="s">
        <v>1486</v>
      </c>
      <c r="O564" s="97">
        <v>2019</v>
      </c>
      <c r="P564" s="99">
        <v>105289.57</v>
      </c>
    </row>
    <row r="565" spans="1:16" x14ac:dyDescent="0.2">
      <c r="A565" s="97" t="s">
        <v>1475</v>
      </c>
      <c r="B565" s="98" t="s">
        <v>1476</v>
      </c>
      <c r="C565" s="97" t="s">
        <v>1477</v>
      </c>
      <c r="D565" s="98" t="s">
        <v>1478</v>
      </c>
      <c r="E565" s="97" t="s">
        <v>1479</v>
      </c>
      <c r="F565" s="98" t="s">
        <v>1480</v>
      </c>
      <c r="G565" s="97" t="s">
        <v>1481</v>
      </c>
      <c r="H565" s="98" t="s">
        <v>1482</v>
      </c>
      <c r="I565" s="97" t="s">
        <v>1610</v>
      </c>
      <c r="J565" s="98" t="s">
        <v>1611</v>
      </c>
      <c r="K565" s="97" t="s">
        <v>1672</v>
      </c>
      <c r="L565" s="98" t="s">
        <v>1673</v>
      </c>
      <c r="M565" s="97" t="s">
        <v>1485</v>
      </c>
      <c r="N565" s="98" t="s">
        <v>1486</v>
      </c>
      <c r="O565" s="97">
        <v>2024</v>
      </c>
      <c r="P565" s="99">
        <v>63494.25</v>
      </c>
    </row>
    <row r="566" spans="1:16" x14ac:dyDescent="0.2">
      <c r="A566" s="97" t="s">
        <v>1475</v>
      </c>
      <c r="B566" s="98" t="s">
        <v>1476</v>
      </c>
      <c r="C566" s="97" t="s">
        <v>1477</v>
      </c>
      <c r="D566" s="98" t="s">
        <v>1478</v>
      </c>
      <c r="E566" s="97" t="s">
        <v>1479</v>
      </c>
      <c r="F566" s="98" t="s">
        <v>1480</v>
      </c>
      <c r="G566" s="97" t="s">
        <v>1481</v>
      </c>
      <c r="H566" s="98" t="s">
        <v>1482</v>
      </c>
      <c r="I566" s="97" t="s">
        <v>1610</v>
      </c>
      <c r="J566" s="98" t="s">
        <v>1611</v>
      </c>
      <c r="K566" s="97" t="s">
        <v>1672</v>
      </c>
      <c r="L566" s="98" t="s">
        <v>1673</v>
      </c>
      <c r="M566" s="97" t="s">
        <v>1485</v>
      </c>
      <c r="N566" s="98" t="s">
        <v>1486</v>
      </c>
      <c r="O566" s="97">
        <v>2022</v>
      </c>
      <c r="P566" s="99">
        <v>87442.81</v>
      </c>
    </row>
    <row r="567" spans="1:16" x14ac:dyDescent="0.2">
      <c r="A567" s="97" t="s">
        <v>1475</v>
      </c>
      <c r="B567" s="98" t="s">
        <v>1476</v>
      </c>
      <c r="C567" s="97" t="s">
        <v>1477</v>
      </c>
      <c r="D567" s="98" t="s">
        <v>1478</v>
      </c>
      <c r="E567" s="97" t="s">
        <v>1479</v>
      </c>
      <c r="F567" s="98" t="s">
        <v>1480</v>
      </c>
      <c r="G567" s="97" t="s">
        <v>1481</v>
      </c>
      <c r="H567" s="98" t="s">
        <v>1482</v>
      </c>
      <c r="I567" s="97" t="s">
        <v>1610</v>
      </c>
      <c r="J567" s="98" t="s">
        <v>1611</v>
      </c>
      <c r="K567" s="97" t="s">
        <v>1672</v>
      </c>
      <c r="L567" s="98" t="s">
        <v>1673</v>
      </c>
      <c r="M567" s="97" t="s">
        <v>1485</v>
      </c>
      <c r="N567" s="98" t="s">
        <v>1486</v>
      </c>
      <c r="O567" s="97">
        <v>2020</v>
      </c>
      <c r="P567" s="99">
        <v>89843.14</v>
      </c>
    </row>
    <row r="568" spans="1:16" x14ac:dyDescent="0.2">
      <c r="A568" s="97" t="s">
        <v>1475</v>
      </c>
      <c r="B568" s="98" t="s">
        <v>1476</v>
      </c>
      <c r="C568" s="97" t="s">
        <v>1477</v>
      </c>
      <c r="D568" s="98" t="s">
        <v>1478</v>
      </c>
      <c r="E568" s="97" t="s">
        <v>1479</v>
      </c>
      <c r="F568" s="98" t="s">
        <v>1480</v>
      </c>
      <c r="G568" s="97" t="s">
        <v>1481</v>
      </c>
      <c r="H568" s="98" t="s">
        <v>1482</v>
      </c>
      <c r="I568" s="97" t="s">
        <v>1610</v>
      </c>
      <c r="J568" s="98" t="s">
        <v>1611</v>
      </c>
      <c r="K568" s="97" t="s">
        <v>1672</v>
      </c>
      <c r="L568" s="98" t="s">
        <v>1673</v>
      </c>
      <c r="M568" s="97" t="s">
        <v>1485</v>
      </c>
      <c r="N568" s="98" t="s">
        <v>1486</v>
      </c>
      <c r="O568" s="97">
        <v>2021</v>
      </c>
      <c r="P568" s="99">
        <v>89926.69</v>
      </c>
    </row>
    <row r="569" spans="1:16" x14ac:dyDescent="0.2">
      <c r="A569" s="97" t="s">
        <v>1475</v>
      </c>
      <c r="B569" s="98" t="s">
        <v>1476</v>
      </c>
      <c r="C569" s="97" t="s">
        <v>1477</v>
      </c>
      <c r="D569" s="98" t="s">
        <v>1478</v>
      </c>
      <c r="E569" s="97" t="s">
        <v>1479</v>
      </c>
      <c r="F569" s="98" t="s">
        <v>1480</v>
      </c>
      <c r="G569" s="97" t="s">
        <v>1481</v>
      </c>
      <c r="H569" s="98" t="s">
        <v>1482</v>
      </c>
      <c r="I569" s="97" t="s">
        <v>1610</v>
      </c>
      <c r="J569" s="98" t="s">
        <v>1611</v>
      </c>
      <c r="K569" s="97" t="s">
        <v>1672</v>
      </c>
      <c r="L569" s="98" t="s">
        <v>1673</v>
      </c>
      <c r="M569" s="97" t="s">
        <v>1485</v>
      </c>
      <c r="N569" s="98" t="s">
        <v>1486</v>
      </c>
      <c r="O569" s="97">
        <v>2023</v>
      </c>
      <c r="P569" s="99">
        <v>92469.2</v>
      </c>
    </row>
    <row r="570" spans="1:16" x14ac:dyDescent="0.2">
      <c r="A570" s="97" t="s">
        <v>1475</v>
      </c>
      <c r="B570" s="98" t="s">
        <v>1476</v>
      </c>
      <c r="C570" s="97" t="s">
        <v>1477</v>
      </c>
      <c r="D570" s="98" t="s">
        <v>1478</v>
      </c>
      <c r="E570" s="97" t="s">
        <v>1479</v>
      </c>
      <c r="F570" s="98" t="s">
        <v>1480</v>
      </c>
      <c r="G570" s="97" t="s">
        <v>1481</v>
      </c>
      <c r="H570" s="98" t="s">
        <v>1482</v>
      </c>
      <c r="I570" s="97" t="s">
        <v>1610</v>
      </c>
      <c r="J570" s="98" t="s">
        <v>1611</v>
      </c>
      <c r="K570" s="97" t="s">
        <v>1674</v>
      </c>
      <c r="L570" s="98" t="s">
        <v>1675</v>
      </c>
      <c r="M570" s="97" t="s">
        <v>1485</v>
      </c>
      <c r="N570" s="98" t="s">
        <v>1486</v>
      </c>
      <c r="O570" s="97">
        <v>2022</v>
      </c>
      <c r="P570" s="99">
        <v>222532.02</v>
      </c>
    </row>
    <row r="571" spans="1:16" x14ac:dyDescent="0.2">
      <c r="A571" s="97" t="s">
        <v>1475</v>
      </c>
      <c r="B571" s="98" t="s">
        <v>1476</v>
      </c>
      <c r="C571" s="97" t="s">
        <v>1477</v>
      </c>
      <c r="D571" s="98" t="s">
        <v>1478</v>
      </c>
      <c r="E571" s="97" t="s">
        <v>1479</v>
      </c>
      <c r="F571" s="98" t="s">
        <v>1480</v>
      </c>
      <c r="G571" s="97" t="s">
        <v>1481</v>
      </c>
      <c r="H571" s="98" t="s">
        <v>1482</v>
      </c>
      <c r="I571" s="97" t="s">
        <v>1610</v>
      </c>
      <c r="J571" s="98" t="s">
        <v>1611</v>
      </c>
      <c r="K571" s="97" t="s">
        <v>1674</v>
      </c>
      <c r="L571" s="98" t="s">
        <v>1675</v>
      </c>
      <c r="M571" s="97" t="s">
        <v>1485</v>
      </c>
      <c r="N571" s="98" t="s">
        <v>1486</v>
      </c>
      <c r="O571" s="97">
        <v>2024</v>
      </c>
      <c r="P571" s="99">
        <v>160554.35999999999</v>
      </c>
    </row>
    <row r="572" spans="1:16" x14ac:dyDescent="0.2">
      <c r="A572" s="97" t="s">
        <v>1475</v>
      </c>
      <c r="B572" s="98" t="s">
        <v>1476</v>
      </c>
      <c r="C572" s="97" t="s">
        <v>1477</v>
      </c>
      <c r="D572" s="98" t="s">
        <v>1478</v>
      </c>
      <c r="E572" s="97" t="s">
        <v>1479</v>
      </c>
      <c r="F572" s="98" t="s">
        <v>1480</v>
      </c>
      <c r="G572" s="97" t="s">
        <v>1481</v>
      </c>
      <c r="H572" s="98" t="s">
        <v>1482</v>
      </c>
      <c r="I572" s="97" t="s">
        <v>1610</v>
      </c>
      <c r="J572" s="98" t="s">
        <v>1611</v>
      </c>
      <c r="K572" s="97" t="s">
        <v>1674</v>
      </c>
      <c r="L572" s="98" t="s">
        <v>1675</v>
      </c>
      <c r="M572" s="97" t="s">
        <v>1485</v>
      </c>
      <c r="N572" s="98" t="s">
        <v>1486</v>
      </c>
      <c r="O572" s="97">
        <v>2019</v>
      </c>
      <c r="P572" s="99">
        <v>136362.82</v>
      </c>
    </row>
    <row r="573" spans="1:16" x14ac:dyDescent="0.2">
      <c r="A573" s="97" t="s">
        <v>1475</v>
      </c>
      <c r="B573" s="98" t="s">
        <v>1476</v>
      </c>
      <c r="C573" s="97" t="s">
        <v>1477</v>
      </c>
      <c r="D573" s="98" t="s">
        <v>1478</v>
      </c>
      <c r="E573" s="97" t="s">
        <v>1479</v>
      </c>
      <c r="F573" s="98" t="s">
        <v>1480</v>
      </c>
      <c r="G573" s="97" t="s">
        <v>1481</v>
      </c>
      <c r="H573" s="98" t="s">
        <v>1482</v>
      </c>
      <c r="I573" s="97" t="s">
        <v>1610</v>
      </c>
      <c r="J573" s="98" t="s">
        <v>1611</v>
      </c>
      <c r="K573" s="97" t="s">
        <v>1674</v>
      </c>
      <c r="L573" s="98" t="s">
        <v>1675</v>
      </c>
      <c r="M573" s="97" t="s">
        <v>1485</v>
      </c>
      <c r="N573" s="98" t="s">
        <v>1486</v>
      </c>
      <c r="O573" s="97">
        <v>2023</v>
      </c>
      <c r="P573" s="99">
        <v>255981.8</v>
      </c>
    </row>
    <row r="574" spans="1:16" x14ac:dyDescent="0.2">
      <c r="A574" s="97" t="s">
        <v>1475</v>
      </c>
      <c r="B574" s="98" t="s">
        <v>1476</v>
      </c>
      <c r="C574" s="97" t="s">
        <v>1477</v>
      </c>
      <c r="D574" s="98" t="s">
        <v>1478</v>
      </c>
      <c r="E574" s="97" t="s">
        <v>1479</v>
      </c>
      <c r="F574" s="98" t="s">
        <v>1480</v>
      </c>
      <c r="G574" s="97" t="s">
        <v>1481</v>
      </c>
      <c r="H574" s="98" t="s">
        <v>1482</v>
      </c>
      <c r="I574" s="97" t="s">
        <v>1610</v>
      </c>
      <c r="J574" s="98" t="s">
        <v>1611</v>
      </c>
      <c r="K574" s="97" t="s">
        <v>1674</v>
      </c>
      <c r="L574" s="98" t="s">
        <v>1675</v>
      </c>
      <c r="M574" s="97" t="s">
        <v>1485</v>
      </c>
      <c r="N574" s="98" t="s">
        <v>1486</v>
      </c>
      <c r="O574" s="97">
        <v>2020</v>
      </c>
      <c r="P574" s="99">
        <v>133563.13</v>
      </c>
    </row>
    <row r="575" spans="1:16" x14ac:dyDescent="0.2">
      <c r="A575" s="97" t="s">
        <v>1475</v>
      </c>
      <c r="B575" s="98" t="s">
        <v>1476</v>
      </c>
      <c r="C575" s="97" t="s">
        <v>1477</v>
      </c>
      <c r="D575" s="98" t="s">
        <v>1478</v>
      </c>
      <c r="E575" s="97" t="s">
        <v>1479</v>
      </c>
      <c r="F575" s="98" t="s">
        <v>1480</v>
      </c>
      <c r="G575" s="97" t="s">
        <v>1481</v>
      </c>
      <c r="H575" s="98" t="s">
        <v>1482</v>
      </c>
      <c r="I575" s="97" t="s">
        <v>1610</v>
      </c>
      <c r="J575" s="98" t="s">
        <v>1611</v>
      </c>
      <c r="K575" s="97" t="s">
        <v>1674</v>
      </c>
      <c r="L575" s="98" t="s">
        <v>1675</v>
      </c>
      <c r="M575" s="97" t="s">
        <v>1485</v>
      </c>
      <c r="N575" s="98" t="s">
        <v>1486</v>
      </c>
      <c r="O575" s="97">
        <v>2021</v>
      </c>
      <c r="P575" s="99">
        <v>132794.1</v>
      </c>
    </row>
    <row r="576" spans="1:16" x14ac:dyDescent="0.2">
      <c r="A576" s="97" t="s">
        <v>1475</v>
      </c>
      <c r="B576" s="98" t="s">
        <v>1476</v>
      </c>
      <c r="C576" s="97" t="s">
        <v>1477</v>
      </c>
      <c r="D576" s="98" t="s">
        <v>1478</v>
      </c>
      <c r="E576" s="97" t="s">
        <v>1479</v>
      </c>
      <c r="F576" s="98" t="s">
        <v>1480</v>
      </c>
      <c r="G576" s="97" t="s">
        <v>1481</v>
      </c>
      <c r="H576" s="98" t="s">
        <v>1482</v>
      </c>
      <c r="I576" s="97" t="s">
        <v>1610</v>
      </c>
      <c r="J576" s="98" t="s">
        <v>1611</v>
      </c>
      <c r="K576" s="97" t="s">
        <v>1676</v>
      </c>
      <c r="L576" s="98" t="s">
        <v>1677</v>
      </c>
      <c r="M576" s="97" t="s">
        <v>1485</v>
      </c>
      <c r="N576" s="98" t="s">
        <v>1486</v>
      </c>
      <c r="O576" s="97">
        <v>2024</v>
      </c>
      <c r="P576" s="99">
        <v>238122.11</v>
      </c>
    </row>
    <row r="577" spans="1:16" x14ac:dyDescent="0.2">
      <c r="A577" s="97" t="s">
        <v>1475</v>
      </c>
      <c r="B577" s="98" t="s">
        <v>1476</v>
      </c>
      <c r="C577" s="97" t="s">
        <v>1477</v>
      </c>
      <c r="D577" s="98" t="s">
        <v>1478</v>
      </c>
      <c r="E577" s="97" t="s">
        <v>1479</v>
      </c>
      <c r="F577" s="98" t="s">
        <v>1480</v>
      </c>
      <c r="G577" s="97" t="s">
        <v>1481</v>
      </c>
      <c r="H577" s="98" t="s">
        <v>1482</v>
      </c>
      <c r="I577" s="97" t="s">
        <v>1610</v>
      </c>
      <c r="J577" s="98" t="s">
        <v>1611</v>
      </c>
      <c r="K577" s="97" t="s">
        <v>1676</v>
      </c>
      <c r="L577" s="98" t="s">
        <v>1677</v>
      </c>
      <c r="M577" s="97" t="s">
        <v>1485</v>
      </c>
      <c r="N577" s="98" t="s">
        <v>1486</v>
      </c>
      <c r="O577" s="97">
        <v>2022</v>
      </c>
      <c r="P577" s="99">
        <v>252529.64</v>
      </c>
    </row>
    <row r="578" spans="1:16" x14ac:dyDescent="0.2">
      <c r="A578" s="97" t="s">
        <v>1475</v>
      </c>
      <c r="B578" s="98" t="s">
        <v>1476</v>
      </c>
      <c r="C578" s="97" t="s">
        <v>1477</v>
      </c>
      <c r="D578" s="98" t="s">
        <v>1478</v>
      </c>
      <c r="E578" s="97" t="s">
        <v>1479</v>
      </c>
      <c r="F578" s="98" t="s">
        <v>1480</v>
      </c>
      <c r="G578" s="97" t="s">
        <v>1481</v>
      </c>
      <c r="H578" s="98" t="s">
        <v>1482</v>
      </c>
      <c r="I578" s="97" t="s">
        <v>1610</v>
      </c>
      <c r="J578" s="98" t="s">
        <v>1611</v>
      </c>
      <c r="K578" s="97" t="s">
        <v>1676</v>
      </c>
      <c r="L578" s="98" t="s">
        <v>1677</v>
      </c>
      <c r="M578" s="97" t="s">
        <v>1485</v>
      </c>
      <c r="N578" s="98" t="s">
        <v>1486</v>
      </c>
      <c r="O578" s="97">
        <v>2020</v>
      </c>
      <c r="P578" s="99">
        <v>113301.75999999999</v>
      </c>
    </row>
    <row r="579" spans="1:16" x14ac:dyDescent="0.2">
      <c r="A579" s="97" t="s">
        <v>1475</v>
      </c>
      <c r="B579" s="98" t="s">
        <v>1476</v>
      </c>
      <c r="C579" s="97" t="s">
        <v>1477</v>
      </c>
      <c r="D579" s="98" t="s">
        <v>1478</v>
      </c>
      <c r="E579" s="97" t="s">
        <v>1479</v>
      </c>
      <c r="F579" s="98" t="s">
        <v>1480</v>
      </c>
      <c r="G579" s="97" t="s">
        <v>1481</v>
      </c>
      <c r="H579" s="98" t="s">
        <v>1482</v>
      </c>
      <c r="I579" s="97" t="s">
        <v>1610</v>
      </c>
      <c r="J579" s="98" t="s">
        <v>1611</v>
      </c>
      <c r="K579" s="97" t="s">
        <v>1676</v>
      </c>
      <c r="L579" s="98" t="s">
        <v>1677</v>
      </c>
      <c r="M579" s="97" t="s">
        <v>1485</v>
      </c>
      <c r="N579" s="98" t="s">
        <v>1486</v>
      </c>
      <c r="O579" s="97">
        <v>2021</v>
      </c>
      <c r="P579" s="99">
        <v>175534.11</v>
      </c>
    </row>
    <row r="580" spans="1:16" x14ac:dyDescent="0.2">
      <c r="A580" s="97" t="s">
        <v>1475</v>
      </c>
      <c r="B580" s="98" t="s">
        <v>1476</v>
      </c>
      <c r="C580" s="97" t="s">
        <v>1477</v>
      </c>
      <c r="D580" s="98" t="s">
        <v>1478</v>
      </c>
      <c r="E580" s="97" t="s">
        <v>1479</v>
      </c>
      <c r="F580" s="98" t="s">
        <v>1480</v>
      </c>
      <c r="G580" s="97" t="s">
        <v>1481</v>
      </c>
      <c r="H580" s="98" t="s">
        <v>1482</v>
      </c>
      <c r="I580" s="97" t="s">
        <v>1610</v>
      </c>
      <c r="J580" s="98" t="s">
        <v>1611</v>
      </c>
      <c r="K580" s="97" t="s">
        <v>1676</v>
      </c>
      <c r="L580" s="98" t="s">
        <v>1677</v>
      </c>
      <c r="M580" s="97" t="s">
        <v>1485</v>
      </c>
      <c r="N580" s="98" t="s">
        <v>1486</v>
      </c>
      <c r="O580" s="97">
        <v>2019</v>
      </c>
      <c r="P580" s="99">
        <v>79155.210000000006</v>
      </c>
    </row>
    <row r="581" spans="1:16" x14ac:dyDescent="0.2">
      <c r="A581" s="97" t="s">
        <v>1475</v>
      </c>
      <c r="B581" s="98" t="s">
        <v>1476</v>
      </c>
      <c r="C581" s="97" t="s">
        <v>1477</v>
      </c>
      <c r="D581" s="98" t="s">
        <v>1478</v>
      </c>
      <c r="E581" s="97" t="s">
        <v>1479</v>
      </c>
      <c r="F581" s="98" t="s">
        <v>1480</v>
      </c>
      <c r="G581" s="97" t="s">
        <v>1481</v>
      </c>
      <c r="H581" s="98" t="s">
        <v>1482</v>
      </c>
      <c r="I581" s="97" t="s">
        <v>1610</v>
      </c>
      <c r="J581" s="98" t="s">
        <v>1611</v>
      </c>
      <c r="K581" s="97" t="s">
        <v>1676</v>
      </c>
      <c r="L581" s="98" t="s">
        <v>1677</v>
      </c>
      <c r="M581" s="97" t="s">
        <v>1485</v>
      </c>
      <c r="N581" s="98" t="s">
        <v>1486</v>
      </c>
      <c r="O581" s="97">
        <v>2023</v>
      </c>
      <c r="P581" s="99">
        <v>272721.84999999998</v>
      </c>
    </row>
    <row r="582" spans="1:16" x14ac:dyDescent="0.2">
      <c r="A582" s="97" t="s">
        <v>1475</v>
      </c>
      <c r="B582" s="98" t="s">
        <v>1476</v>
      </c>
      <c r="C582" s="97" t="s">
        <v>1477</v>
      </c>
      <c r="D582" s="98" t="s">
        <v>1478</v>
      </c>
      <c r="E582" s="97" t="s">
        <v>1479</v>
      </c>
      <c r="F582" s="98" t="s">
        <v>1480</v>
      </c>
      <c r="G582" s="97" t="s">
        <v>1481</v>
      </c>
      <c r="H582" s="98" t="s">
        <v>1482</v>
      </c>
      <c r="I582" s="97" t="s">
        <v>1610</v>
      </c>
      <c r="J582" s="98" t="s">
        <v>1611</v>
      </c>
      <c r="K582" s="97" t="s">
        <v>1678</v>
      </c>
      <c r="L582" s="98" t="s">
        <v>1679</v>
      </c>
      <c r="M582" s="97" t="s">
        <v>1485</v>
      </c>
      <c r="N582" s="98" t="s">
        <v>1486</v>
      </c>
      <c r="O582" s="97">
        <v>2021</v>
      </c>
      <c r="P582" s="99">
        <v>190586.21</v>
      </c>
    </row>
    <row r="583" spans="1:16" x14ac:dyDescent="0.2">
      <c r="A583" s="97" t="s">
        <v>1475</v>
      </c>
      <c r="B583" s="98" t="s">
        <v>1476</v>
      </c>
      <c r="C583" s="97" t="s">
        <v>1477</v>
      </c>
      <c r="D583" s="98" t="s">
        <v>1478</v>
      </c>
      <c r="E583" s="97" t="s">
        <v>1479</v>
      </c>
      <c r="F583" s="98" t="s">
        <v>1480</v>
      </c>
      <c r="G583" s="97" t="s">
        <v>1481</v>
      </c>
      <c r="H583" s="98" t="s">
        <v>1482</v>
      </c>
      <c r="I583" s="97" t="s">
        <v>1610</v>
      </c>
      <c r="J583" s="98" t="s">
        <v>1611</v>
      </c>
      <c r="K583" s="97" t="s">
        <v>1678</v>
      </c>
      <c r="L583" s="98" t="s">
        <v>1679</v>
      </c>
      <c r="M583" s="97" t="s">
        <v>1485</v>
      </c>
      <c r="N583" s="98" t="s">
        <v>1486</v>
      </c>
      <c r="O583" s="97">
        <v>2024</v>
      </c>
      <c r="P583" s="99">
        <v>180660.65</v>
      </c>
    </row>
    <row r="584" spans="1:16" x14ac:dyDescent="0.2">
      <c r="A584" s="97" t="s">
        <v>1475</v>
      </c>
      <c r="B584" s="98" t="s">
        <v>1476</v>
      </c>
      <c r="C584" s="97" t="s">
        <v>1477</v>
      </c>
      <c r="D584" s="98" t="s">
        <v>1478</v>
      </c>
      <c r="E584" s="97" t="s">
        <v>1479</v>
      </c>
      <c r="F584" s="98" t="s">
        <v>1480</v>
      </c>
      <c r="G584" s="97" t="s">
        <v>1481</v>
      </c>
      <c r="H584" s="98" t="s">
        <v>1482</v>
      </c>
      <c r="I584" s="97" t="s">
        <v>1610</v>
      </c>
      <c r="J584" s="98" t="s">
        <v>1611</v>
      </c>
      <c r="K584" s="97" t="s">
        <v>1678</v>
      </c>
      <c r="L584" s="98" t="s">
        <v>1679</v>
      </c>
      <c r="M584" s="97" t="s">
        <v>1485</v>
      </c>
      <c r="N584" s="98" t="s">
        <v>1486</v>
      </c>
      <c r="O584" s="97">
        <v>2019</v>
      </c>
      <c r="P584" s="99">
        <v>114417.85</v>
      </c>
    </row>
    <row r="585" spans="1:16" x14ac:dyDescent="0.2">
      <c r="A585" s="97" t="s">
        <v>1475</v>
      </c>
      <c r="B585" s="98" t="s">
        <v>1476</v>
      </c>
      <c r="C585" s="97" t="s">
        <v>1477</v>
      </c>
      <c r="D585" s="98" t="s">
        <v>1478</v>
      </c>
      <c r="E585" s="97" t="s">
        <v>1479</v>
      </c>
      <c r="F585" s="98" t="s">
        <v>1480</v>
      </c>
      <c r="G585" s="97" t="s">
        <v>1481</v>
      </c>
      <c r="H585" s="98" t="s">
        <v>1482</v>
      </c>
      <c r="I585" s="97" t="s">
        <v>1610</v>
      </c>
      <c r="J585" s="98" t="s">
        <v>1611</v>
      </c>
      <c r="K585" s="97" t="s">
        <v>1678</v>
      </c>
      <c r="L585" s="98" t="s">
        <v>1679</v>
      </c>
      <c r="M585" s="97" t="s">
        <v>1485</v>
      </c>
      <c r="N585" s="98" t="s">
        <v>1486</v>
      </c>
      <c r="O585" s="97">
        <v>2022</v>
      </c>
      <c r="P585" s="99">
        <v>190180.54</v>
      </c>
    </row>
    <row r="586" spans="1:16" x14ac:dyDescent="0.2">
      <c r="A586" s="97" t="s">
        <v>1475</v>
      </c>
      <c r="B586" s="98" t="s">
        <v>1476</v>
      </c>
      <c r="C586" s="97" t="s">
        <v>1477</v>
      </c>
      <c r="D586" s="98" t="s">
        <v>1478</v>
      </c>
      <c r="E586" s="97" t="s">
        <v>1479</v>
      </c>
      <c r="F586" s="98" t="s">
        <v>1480</v>
      </c>
      <c r="G586" s="97" t="s">
        <v>1481</v>
      </c>
      <c r="H586" s="98" t="s">
        <v>1482</v>
      </c>
      <c r="I586" s="97" t="s">
        <v>1610</v>
      </c>
      <c r="J586" s="98" t="s">
        <v>1611</v>
      </c>
      <c r="K586" s="97" t="s">
        <v>1678</v>
      </c>
      <c r="L586" s="98" t="s">
        <v>1679</v>
      </c>
      <c r="M586" s="97" t="s">
        <v>1485</v>
      </c>
      <c r="N586" s="98" t="s">
        <v>1486</v>
      </c>
      <c r="O586" s="97">
        <v>2023</v>
      </c>
      <c r="P586" s="99">
        <v>244745.53</v>
      </c>
    </row>
    <row r="587" spans="1:16" x14ac:dyDescent="0.2">
      <c r="A587" s="97" t="s">
        <v>1475</v>
      </c>
      <c r="B587" s="98" t="s">
        <v>1476</v>
      </c>
      <c r="C587" s="97" t="s">
        <v>1477</v>
      </c>
      <c r="D587" s="98" t="s">
        <v>1478</v>
      </c>
      <c r="E587" s="97" t="s">
        <v>1479</v>
      </c>
      <c r="F587" s="98" t="s">
        <v>1480</v>
      </c>
      <c r="G587" s="97" t="s">
        <v>1481</v>
      </c>
      <c r="H587" s="98" t="s">
        <v>1482</v>
      </c>
      <c r="I587" s="97" t="s">
        <v>1610</v>
      </c>
      <c r="J587" s="98" t="s">
        <v>1611</v>
      </c>
      <c r="K587" s="97" t="s">
        <v>1678</v>
      </c>
      <c r="L587" s="98" t="s">
        <v>1679</v>
      </c>
      <c r="M587" s="97" t="s">
        <v>1485</v>
      </c>
      <c r="N587" s="98" t="s">
        <v>1486</v>
      </c>
      <c r="O587" s="97">
        <v>2020</v>
      </c>
      <c r="P587" s="99">
        <v>152171.44</v>
      </c>
    </row>
    <row r="588" spans="1:16" x14ac:dyDescent="0.2">
      <c r="A588" s="97" t="s">
        <v>1475</v>
      </c>
      <c r="B588" s="98" t="s">
        <v>1476</v>
      </c>
      <c r="C588" s="97" t="s">
        <v>1477</v>
      </c>
      <c r="D588" s="98" t="s">
        <v>1478</v>
      </c>
      <c r="E588" s="97" t="s">
        <v>1479</v>
      </c>
      <c r="F588" s="98" t="s">
        <v>1480</v>
      </c>
      <c r="G588" s="97" t="s">
        <v>1481</v>
      </c>
      <c r="H588" s="98" t="s">
        <v>1482</v>
      </c>
      <c r="I588" s="97" t="s">
        <v>1610</v>
      </c>
      <c r="J588" s="98" t="s">
        <v>1611</v>
      </c>
      <c r="K588" s="97" t="s">
        <v>2850</v>
      </c>
      <c r="L588" s="98" t="s">
        <v>2851</v>
      </c>
      <c r="M588" s="97" t="s">
        <v>1485</v>
      </c>
      <c r="N588" s="98" t="s">
        <v>1486</v>
      </c>
      <c r="O588" s="97">
        <v>2023</v>
      </c>
      <c r="P588" s="99">
        <v>6332.35</v>
      </c>
    </row>
    <row r="589" spans="1:16" x14ac:dyDescent="0.2">
      <c r="A589" s="97" t="s">
        <v>1475</v>
      </c>
      <c r="B589" s="98" t="s">
        <v>1476</v>
      </c>
      <c r="C589" s="97" t="s">
        <v>1477</v>
      </c>
      <c r="D589" s="98" t="s">
        <v>1478</v>
      </c>
      <c r="E589" s="97" t="s">
        <v>1479</v>
      </c>
      <c r="F589" s="98" t="s">
        <v>1480</v>
      </c>
      <c r="G589" s="97" t="s">
        <v>1481</v>
      </c>
      <c r="H589" s="98" t="s">
        <v>1482</v>
      </c>
      <c r="I589" s="97" t="s">
        <v>1610</v>
      </c>
      <c r="J589" s="98" t="s">
        <v>1611</v>
      </c>
      <c r="K589" s="97" t="s">
        <v>1680</v>
      </c>
      <c r="L589" s="98" t="s">
        <v>1681</v>
      </c>
      <c r="M589" s="97" t="s">
        <v>1485</v>
      </c>
      <c r="N589" s="98" t="s">
        <v>1486</v>
      </c>
      <c r="O589" s="97">
        <v>2020</v>
      </c>
      <c r="P589" s="99">
        <v>96778.06</v>
      </c>
    </row>
    <row r="590" spans="1:16" x14ac:dyDescent="0.2">
      <c r="A590" s="97" t="s">
        <v>1475</v>
      </c>
      <c r="B590" s="98" t="s">
        <v>1476</v>
      </c>
      <c r="C590" s="97" t="s">
        <v>1477</v>
      </c>
      <c r="D590" s="98" t="s">
        <v>1478</v>
      </c>
      <c r="E590" s="97" t="s">
        <v>1479</v>
      </c>
      <c r="F590" s="98" t="s">
        <v>1480</v>
      </c>
      <c r="G590" s="97" t="s">
        <v>1481</v>
      </c>
      <c r="H590" s="98" t="s">
        <v>1482</v>
      </c>
      <c r="I590" s="97" t="s">
        <v>1610</v>
      </c>
      <c r="J590" s="98" t="s">
        <v>1611</v>
      </c>
      <c r="K590" s="97" t="s">
        <v>1680</v>
      </c>
      <c r="L590" s="98" t="s">
        <v>1681</v>
      </c>
      <c r="M590" s="97" t="s">
        <v>1485</v>
      </c>
      <c r="N590" s="98" t="s">
        <v>1486</v>
      </c>
      <c r="O590" s="97">
        <v>2019</v>
      </c>
      <c r="P590" s="99">
        <v>106796.82</v>
      </c>
    </row>
    <row r="591" spans="1:16" x14ac:dyDescent="0.2">
      <c r="A591" s="97" t="s">
        <v>1475</v>
      </c>
      <c r="B591" s="98" t="s">
        <v>1476</v>
      </c>
      <c r="C591" s="97" t="s">
        <v>1477</v>
      </c>
      <c r="D591" s="98" t="s">
        <v>1478</v>
      </c>
      <c r="E591" s="97" t="s">
        <v>1479</v>
      </c>
      <c r="F591" s="98" t="s">
        <v>1480</v>
      </c>
      <c r="G591" s="97" t="s">
        <v>1481</v>
      </c>
      <c r="H591" s="98" t="s">
        <v>1482</v>
      </c>
      <c r="I591" s="97" t="s">
        <v>1610</v>
      </c>
      <c r="J591" s="98" t="s">
        <v>1611</v>
      </c>
      <c r="K591" s="97" t="s">
        <v>1680</v>
      </c>
      <c r="L591" s="98" t="s">
        <v>1681</v>
      </c>
      <c r="M591" s="97" t="s">
        <v>1485</v>
      </c>
      <c r="N591" s="98" t="s">
        <v>1486</v>
      </c>
      <c r="O591" s="97">
        <v>2021</v>
      </c>
      <c r="P591" s="99">
        <v>145354.60999999999</v>
      </c>
    </row>
    <row r="592" spans="1:16" x14ac:dyDescent="0.2">
      <c r="A592" s="97" t="s">
        <v>1475</v>
      </c>
      <c r="B592" s="98" t="s">
        <v>1476</v>
      </c>
      <c r="C592" s="97" t="s">
        <v>1477</v>
      </c>
      <c r="D592" s="98" t="s">
        <v>1478</v>
      </c>
      <c r="E592" s="97" t="s">
        <v>1479</v>
      </c>
      <c r="F592" s="98" t="s">
        <v>1480</v>
      </c>
      <c r="G592" s="97" t="s">
        <v>1481</v>
      </c>
      <c r="H592" s="98" t="s">
        <v>1482</v>
      </c>
      <c r="I592" s="97" t="s">
        <v>1610</v>
      </c>
      <c r="J592" s="98" t="s">
        <v>1611</v>
      </c>
      <c r="K592" s="97" t="s">
        <v>1680</v>
      </c>
      <c r="L592" s="98" t="s">
        <v>1681</v>
      </c>
      <c r="M592" s="97" t="s">
        <v>1485</v>
      </c>
      <c r="N592" s="98" t="s">
        <v>1486</v>
      </c>
      <c r="O592" s="97">
        <v>2022</v>
      </c>
      <c r="P592" s="99">
        <v>233613.8</v>
      </c>
    </row>
    <row r="593" spans="1:16" x14ac:dyDescent="0.2">
      <c r="A593" s="97" t="s">
        <v>1475</v>
      </c>
      <c r="B593" s="98" t="s">
        <v>1476</v>
      </c>
      <c r="C593" s="97" t="s">
        <v>1477</v>
      </c>
      <c r="D593" s="98" t="s">
        <v>1478</v>
      </c>
      <c r="E593" s="97" t="s">
        <v>1479</v>
      </c>
      <c r="F593" s="98" t="s">
        <v>1480</v>
      </c>
      <c r="G593" s="97" t="s">
        <v>1481</v>
      </c>
      <c r="H593" s="98" t="s">
        <v>1482</v>
      </c>
      <c r="I593" s="97" t="s">
        <v>1610</v>
      </c>
      <c r="J593" s="98" t="s">
        <v>1611</v>
      </c>
      <c r="K593" s="97" t="s">
        <v>1680</v>
      </c>
      <c r="L593" s="98" t="s">
        <v>1681</v>
      </c>
      <c r="M593" s="97" t="s">
        <v>1485</v>
      </c>
      <c r="N593" s="98" t="s">
        <v>1486</v>
      </c>
      <c r="O593" s="97">
        <v>2023</v>
      </c>
      <c r="P593" s="99">
        <v>222589.76</v>
      </c>
    </row>
    <row r="594" spans="1:16" x14ac:dyDescent="0.2">
      <c r="A594" s="97" t="s">
        <v>1475</v>
      </c>
      <c r="B594" s="98" t="s">
        <v>1476</v>
      </c>
      <c r="C594" s="97" t="s">
        <v>1477</v>
      </c>
      <c r="D594" s="98" t="s">
        <v>1478</v>
      </c>
      <c r="E594" s="97" t="s">
        <v>1479</v>
      </c>
      <c r="F594" s="98" t="s">
        <v>1480</v>
      </c>
      <c r="G594" s="97" t="s">
        <v>1481</v>
      </c>
      <c r="H594" s="98" t="s">
        <v>1482</v>
      </c>
      <c r="I594" s="97" t="s">
        <v>1610</v>
      </c>
      <c r="J594" s="98" t="s">
        <v>1611</v>
      </c>
      <c r="K594" s="97" t="s">
        <v>1680</v>
      </c>
      <c r="L594" s="98" t="s">
        <v>1681</v>
      </c>
      <c r="M594" s="97" t="s">
        <v>1485</v>
      </c>
      <c r="N594" s="98" t="s">
        <v>1486</v>
      </c>
      <c r="O594" s="97">
        <v>2024</v>
      </c>
      <c r="P594" s="99">
        <v>138808.09</v>
      </c>
    </row>
    <row r="595" spans="1:16" x14ac:dyDescent="0.2">
      <c r="A595" s="97" t="s">
        <v>1475</v>
      </c>
      <c r="B595" s="98" t="s">
        <v>1476</v>
      </c>
      <c r="C595" s="97" t="s">
        <v>1477</v>
      </c>
      <c r="D595" s="98" t="s">
        <v>1478</v>
      </c>
      <c r="E595" s="97" t="s">
        <v>1479</v>
      </c>
      <c r="F595" s="98" t="s">
        <v>1480</v>
      </c>
      <c r="G595" s="97" t="s">
        <v>1481</v>
      </c>
      <c r="H595" s="98" t="s">
        <v>1482</v>
      </c>
      <c r="I595" s="97" t="s">
        <v>1610</v>
      </c>
      <c r="J595" s="98" t="s">
        <v>1611</v>
      </c>
      <c r="K595" s="97" t="s">
        <v>1682</v>
      </c>
      <c r="L595" s="98" t="s">
        <v>1683</v>
      </c>
      <c r="M595" s="97" t="s">
        <v>1485</v>
      </c>
      <c r="N595" s="98" t="s">
        <v>1486</v>
      </c>
      <c r="O595" s="97">
        <v>2019</v>
      </c>
      <c r="P595" s="99">
        <v>25062.87</v>
      </c>
    </row>
    <row r="596" spans="1:16" x14ac:dyDescent="0.2">
      <c r="A596" s="97" t="s">
        <v>1475</v>
      </c>
      <c r="B596" s="98" t="s">
        <v>1476</v>
      </c>
      <c r="C596" s="97" t="s">
        <v>1477</v>
      </c>
      <c r="D596" s="98" t="s">
        <v>1478</v>
      </c>
      <c r="E596" s="97" t="s">
        <v>1479</v>
      </c>
      <c r="F596" s="98" t="s">
        <v>1480</v>
      </c>
      <c r="G596" s="97" t="s">
        <v>1481</v>
      </c>
      <c r="H596" s="98" t="s">
        <v>1482</v>
      </c>
      <c r="I596" s="97" t="s">
        <v>1610</v>
      </c>
      <c r="J596" s="98" t="s">
        <v>1611</v>
      </c>
      <c r="K596" s="97" t="s">
        <v>1682</v>
      </c>
      <c r="L596" s="98" t="s">
        <v>1683</v>
      </c>
      <c r="M596" s="97" t="s">
        <v>1485</v>
      </c>
      <c r="N596" s="98" t="s">
        <v>1486</v>
      </c>
      <c r="O596" s="97">
        <v>2020</v>
      </c>
      <c r="P596" s="99">
        <v>36958.79</v>
      </c>
    </row>
    <row r="597" spans="1:16" x14ac:dyDescent="0.2">
      <c r="A597" s="97" t="s">
        <v>1475</v>
      </c>
      <c r="B597" s="98" t="s">
        <v>1476</v>
      </c>
      <c r="C597" s="97" t="s">
        <v>1477</v>
      </c>
      <c r="D597" s="98" t="s">
        <v>1478</v>
      </c>
      <c r="E597" s="97" t="s">
        <v>1479</v>
      </c>
      <c r="F597" s="98" t="s">
        <v>1480</v>
      </c>
      <c r="G597" s="97" t="s">
        <v>1481</v>
      </c>
      <c r="H597" s="98" t="s">
        <v>1482</v>
      </c>
      <c r="I597" s="97" t="s">
        <v>1610</v>
      </c>
      <c r="J597" s="98" t="s">
        <v>1611</v>
      </c>
      <c r="K597" s="97" t="s">
        <v>1682</v>
      </c>
      <c r="L597" s="98" t="s">
        <v>1683</v>
      </c>
      <c r="M597" s="97" t="s">
        <v>1485</v>
      </c>
      <c r="N597" s="98" t="s">
        <v>1486</v>
      </c>
      <c r="O597" s="97">
        <v>2022</v>
      </c>
      <c r="P597" s="99">
        <v>29503.45</v>
      </c>
    </row>
    <row r="598" spans="1:16" x14ac:dyDescent="0.2">
      <c r="A598" s="97" t="s">
        <v>1475</v>
      </c>
      <c r="B598" s="98" t="s">
        <v>1476</v>
      </c>
      <c r="C598" s="97" t="s">
        <v>1477</v>
      </c>
      <c r="D598" s="98" t="s">
        <v>1478</v>
      </c>
      <c r="E598" s="97" t="s">
        <v>1479</v>
      </c>
      <c r="F598" s="98" t="s">
        <v>1480</v>
      </c>
      <c r="G598" s="97" t="s">
        <v>1481</v>
      </c>
      <c r="H598" s="98" t="s">
        <v>1482</v>
      </c>
      <c r="I598" s="97" t="s">
        <v>1610</v>
      </c>
      <c r="J598" s="98" t="s">
        <v>1611</v>
      </c>
      <c r="K598" s="97" t="s">
        <v>1682</v>
      </c>
      <c r="L598" s="98" t="s">
        <v>1683</v>
      </c>
      <c r="M598" s="97" t="s">
        <v>1485</v>
      </c>
      <c r="N598" s="98" t="s">
        <v>1486</v>
      </c>
      <c r="O598" s="97">
        <v>2021</v>
      </c>
      <c r="P598" s="99">
        <v>26421.49</v>
      </c>
    </row>
    <row r="599" spans="1:16" x14ac:dyDescent="0.2">
      <c r="A599" s="97" t="s">
        <v>1475</v>
      </c>
      <c r="B599" s="98" t="s">
        <v>1476</v>
      </c>
      <c r="C599" s="97" t="s">
        <v>1477</v>
      </c>
      <c r="D599" s="98" t="s">
        <v>1478</v>
      </c>
      <c r="E599" s="97" t="s">
        <v>1479</v>
      </c>
      <c r="F599" s="98" t="s">
        <v>1480</v>
      </c>
      <c r="G599" s="97" t="s">
        <v>1481</v>
      </c>
      <c r="H599" s="98" t="s">
        <v>1482</v>
      </c>
      <c r="I599" s="97" t="s">
        <v>1610</v>
      </c>
      <c r="J599" s="98" t="s">
        <v>1611</v>
      </c>
      <c r="K599" s="97" t="s">
        <v>1682</v>
      </c>
      <c r="L599" s="98" t="s">
        <v>1683</v>
      </c>
      <c r="M599" s="97" t="s">
        <v>1485</v>
      </c>
      <c r="N599" s="98" t="s">
        <v>1486</v>
      </c>
      <c r="O599" s="97">
        <v>2024</v>
      </c>
      <c r="P599" s="99">
        <v>26259.74</v>
      </c>
    </row>
    <row r="600" spans="1:16" x14ac:dyDescent="0.2">
      <c r="A600" s="97" t="s">
        <v>1475</v>
      </c>
      <c r="B600" s="98" t="s">
        <v>1476</v>
      </c>
      <c r="C600" s="97" t="s">
        <v>1477</v>
      </c>
      <c r="D600" s="98" t="s">
        <v>1478</v>
      </c>
      <c r="E600" s="97" t="s">
        <v>1479</v>
      </c>
      <c r="F600" s="98" t="s">
        <v>1480</v>
      </c>
      <c r="G600" s="97" t="s">
        <v>1481</v>
      </c>
      <c r="H600" s="98" t="s">
        <v>1482</v>
      </c>
      <c r="I600" s="97" t="s">
        <v>1610</v>
      </c>
      <c r="J600" s="98" t="s">
        <v>1611</v>
      </c>
      <c r="K600" s="97" t="s">
        <v>1682</v>
      </c>
      <c r="L600" s="98" t="s">
        <v>1683</v>
      </c>
      <c r="M600" s="97" t="s">
        <v>1485</v>
      </c>
      <c r="N600" s="98" t="s">
        <v>1486</v>
      </c>
      <c r="O600" s="97">
        <v>2023</v>
      </c>
      <c r="P600" s="99">
        <v>33100.74</v>
      </c>
    </row>
    <row r="601" spans="1:16" x14ac:dyDescent="0.2">
      <c r="A601" s="97" t="s">
        <v>1475</v>
      </c>
      <c r="B601" s="98" t="s">
        <v>1476</v>
      </c>
      <c r="C601" s="97" t="s">
        <v>1477</v>
      </c>
      <c r="D601" s="98" t="s">
        <v>1478</v>
      </c>
      <c r="E601" s="97" t="s">
        <v>1479</v>
      </c>
      <c r="F601" s="98" t="s">
        <v>1480</v>
      </c>
      <c r="G601" s="97" t="s">
        <v>1481</v>
      </c>
      <c r="H601" s="98" t="s">
        <v>1482</v>
      </c>
      <c r="I601" s="97" t="s">
        <v>1610</v>
      </c>
      <c r="J601" s="98" t="s">
        <v>1611</v>
      </c>
      <c r="K601" s="97" t="s">
        <v>2852</v>
      </c>
      <c r="L601" s="98" t="s">
        <v>2853</v>
      </c>
      <c r="M601" s="97" t="s">
        <v>1485</v>
      </c>
      <c r="N601" s="98" t="s">
        <v>1486</v>
      </c>
      <c r="O601" s="97">
        <v>2023</v>
      </c>
      <c r="P601" s="99">
        <v>9863.66</v>
      </c>
    </row>
    <row r="602" spans="1:16" x14ac:dyDescent="0.2">
      <c r="A602" s="97" t="s">
        <v>1475</v>
      </c>
      <c r="B602" s="98" t="s">
        <v>1476</v>
      </c>
      <c r="C602" s="97" t="s">
        <v>1477</v>
      </c>
      <c r="D602" s="98" t="s">
        <v>1478</v>
      </c>
      <c r="E602" s="97" t="s">
        <v>1479</v>
      </c>
      <c r="F602" s="98" t="s">
        <v>1480</v>
      </c>
      <c r="G602" s="97" t="s">
        <v>1481</v>
      </c>
      <c r="H602" s="98" t="s">
        <v>1482</v>
      </c>
      <c r="I602" s="97" t="s">
        <v>1610</v>
      </c>
      <c r="J602" s="98" t="s">
        <v>1611</v>
      </c>
      <c r="K602" s="97" t="s">
        <v>1684</v>
      </c>
      <c r="L602" s="98" t="s">
        <v>1685</v>
      </c>
      <c r="M602" s="97" t="s">
        <v>1485</v>
      </c>
      <c r="N602" s="98" t="s">
        <v>1486</v>
      </c>
      <c r="O602" s="97">
        <v>2022</v>
      </c>
      <c r="P602" s="99">
        <v>720974.06</v>
      </c>
    </row>
    <row r="603" spans="1:16" x14ac:dyDescent="0.2">
      <c r="A603" s="97" t="s">
        <v>1475</v>
      </c>
      <c r="B603" s="98" t="s">
        <v>1476</v>
      </c>
      <c r="C603" s="97" t="s">
        <v>1477</v>
      </c>
      <c r="D603" s="98" t="s">
        <v>1478</v>
      </c>
      <c r="E603" s="97" t="s">
        <v>1479</v>
      </c>
      <c r="F603" s="98" t="s">
        <v>1480</v>
      </c>
      <c r="G603" s="97" t="s">
        <v>1481</v>
      </c>
      <c r="H603" s="98" t="s">
        <v>1482</v>
      </c>
      <c r="I603" s="97" t="s">
        <v>1610</v>
      </c>
      <c r="J603" s="98" t="s">
        <v>1611</v>
      </c>
      <c r="K603" s="97" t="s">
        <v>1684</v>
      </c>
      <c r="L603" s="98" t="s">
        <v>1685</v>
      </c>
      <c r="M603" s="97" t="s">
        <v>1485</v>
      </c>
      <c r="N603" s="98" t="s">
        <v>1486</v>
      </c>
      <c r="O603" s="97">
        <v>2020</v>
      </c>
      <c r="P603" s="99">
        <v>560070.01</v>
      </c>
    </row>
    <row r="604" spans="1:16" x14ac:dyDescent="0.2">
      <c r="A604" s="97" t="s">
        <v>1475</v>
      </c>
      <c r="B604" s="98" t="s">
        <v>1476</v>
      </c>
      <c r="C604" s="97" t="s">
        <v>1477</v>
      </c>
      <c r="D604" s="98" t="s">
        <v>1478</v>
      </c>
      <c r="E604" s="97" t="s">
        <v>1479</v>
      </c>
      <c r="F604" s="98" t="s">
        <v>1480</v>
      </c>
      <c r="G604" s="97" t="s">
        <v>1481</v>
      </c>
      <c r="H604" s="98" t="s">
        <v>1482</v>
      </c>
      <c r="I604" s="97" t="s">
        <v>1610</v>
      </c>
      <c r="J604" s="98" t="s">
        <v>1611</v>
      </c>
      <c r="K604" s="97" t="s">
        <v>1684</v>
      </c>
      <c r="L604" s="98" t="s">
        <v>1685</v>
      </c>
      <c r="M604" s="97" t="s">
        <v>1485</v>
      </c>
      <c r="N604" s="98" t="s">
        <v>1486</v>
      </c>
      <c r="O604" s="97">
        <v>2019</v>
      </c>
      <c r="P604" s="99">
        <v>537573.09</v>
      </c>
    </row>
    <row r="605" spans="1:16" x14ac:dyDescent="0.2">
      <c r="A605" s="97" t="s">
        <v>1475</v>
      </c>
      <c r="B605" s="98" t="s">
        <v>1476</v>
      </c>
      <c r="C605" s="97" t="s">
        <v>1477</v>
      </c>
      <c r="D605" s="98" t="s">
        <v>1478</v>
      </c>
      <c r="E605" s="97" t="s">
        <v>1479</v>
      </c>
      <c r="F605" s="98" t="s">
        <v>1480</v>
      </c>
      <c r="G605" s="97" t="s">
        <v>1481</v>
      </c>
      <c r="H605" s="98" t="s">
        <v>1482</v>
      </c>
      <c r="I605" s="97" t="s">
        <v>1610</v>
      </c>
      <c r="J605" s="98" t="s">
        <v>1611</v>
      </c>
      <c r="K605" s="97" t="s">
        <v>1684</v>
      </c>
      <c r="L605" s="98" t="s">
        <v>1685</v>
      </c>
      <c r="M605" s="97" t="s">
        <v>1485</v>
      </c>
      <c r="N605" s="98" t="s">
        <v>1486</v>
      </c>
      <c r="O605" s="97">
        <v>2023</v>
      </c>
      <c r="P605" s="99">
        <v>754008.06</v>
      </c>
    </row>
    <row r="606" spans="1:16" x14ac:dyDescent="0.2">
      <c r="A606" s="97" t="s">
        <v>1475</v>
      </c>
      <c r="B606" s="98" t="s">
        <v>1476</v>
      </c>
      <c r="C606" s="97" t="s">
        <v>1477</v>
      </c>
      <c r="D606" s="98" t="s">
        <v>1478</v>
      </c>
      <c r="E606" s="97" t="s">
        <v>1479</v>
      </c>
      <c r="F606" s="98" t="s">
        <v>1480</v>
      </c>
      <c r="G606" s="97" t="s">
        <v>1481</v>
      </c>
      <c r="H606" s="98" t="s">
        <v>1482</v>
      </c>
      <c r="I606" s="97" t="s">
        <v>1610</v>
      </c>
      <c r="J606" s="98" t="s">
        <v>1611</v>
      </c>
      <c r="K606" s="97" t="s">
        <v>1684</v>
      </c>
      <c r="L606" s="98" t="s">
        <v>1685</v>
      </c>
      <c r="M606" s="97" t="s">
        <v>1485</v>
      </c>
      <c r="N606" s="98" t="s">
        <v>1486</v>
      </c>
      <c r="O606" s="97">
        <v>2021</v>
      </c>
      <c r="P606" s="99">
        <v>735620.69</v>
      </c>
    </row>
    <row r="607" spans="1:16" x14ac:dyDescent="0.2">
      <c r="A607" s="97" t="s">
        <v>1475</v>
      </c>
      <c r="B607" s="98" t="s">
        <v>1476</v>
      </c>
      <c r="C607" s="97" t="s">
        <v>1477</v>
      </c>
      <c r="D607" s="98" t="s">
        <v>1478</v>
      </c>
      <c r="E607" s="97" t="s">
        <v>1479</v>
      </c>
      <c r="F607" s="98" t="s">
        <v>1480</v>
      </c>
      <c r="G607" s="97" t="s">
        <v>1481</v>
      </c>
      <c r="H607" s="98" t="s">
        <v>1482</v>
      </c>
      <c r="I607" s="97" t="s">
        <v>1610</v>
      </c>
      <c r="J607" s="98" t="s">
        <v>1611</v>
      </c>
      <c r="K607" s="97" t="s">
        <v>1684</v>
      </c>
      <c r="L607" s="98" t="s">
        <v>1685</v>
      </c>
      <c r="M607" s="97" t="s">
        <v>1485</v>
      </c>
      <c r="N607" s="98" t="s">
        <v>1486</v>
      </c>
      <c r="O607" s="97">
        <v>2024</v>
      </c>
      <c r="P607" s="99">
        <v>545617.78</v>
      </c>
    </row>
    <row r="608" spans="1:16" x14ac:dyDescent="0.2">
      <c r="A608" s="97" t="s">
        <v>1475</v>
      </c>
      <c r="B608" s="98" t="s">
        <v>1476</v>
      </c>
      <c r="C608" s="97" t="s">
        <v>1477</v>
      </c>
      <c r="D608" s="98" t="s">
        <v>1478</v>
      </c>
      <c r="E608" s="97" t="s">
        <v>1479</v>
      </c>
      <c r="F608" s="98" t="s">
        <v>1480</v>
      </c>
      <c r="G608" s="97" t="s">
        <v>1481</v>
      </c>
      <c r="H608" s="98" t="s">
        <v>1482</v>
      </c>
      <c r="I608" s="97" t="s">
        <v>1686</v>
      </c>
      <c r="J608" s="98" t="s">
        <v>1687</v>
      </c>
      <c r="K608" s="97" t="s">
        <v>1688</v>
      </c>
      <c r="L608" s="98" t="s">
        <v>1689</v>
      </c>
      <c r="M608" s="97" t="s">
        <v>1485</v>
      </c>
      <c r="N608" s="98" t="s">
        <v>1486</v>
      </c>
      <c r="O608" s="97">
        <v>2022</v>
      </c>
      <c r="P608" s="99">
        <v>46122.06</v>
      </c>
    </row>
    <row r="609" spans="1:16" x14ac:dyDescent="0.2">
      <c r="A609" s="97" t="s">
        <v>1475</v>
      </c>
      <c r="B609" s="98" t="s">
        <v>1476</v>
      </c>
      <c r="C609" s="97" t="s">
        <v>1477</v>
      </c>
      <c r="D609" s="98" t="s">
        <v>1478</v>
      </c>
      <c r="E609" s="97" t="s">
        <v>1479</v>
      </c>
      <c r="F609" s="98" t="s">
        <v>1480</v>
      </c>
      <c r="G609" s="97" t="s">
        <v>1481</v>
      </c>
      <c r="H609" s="98" t="s">
        <v>1482</v>
      </c>
      <c r="I609" s="97" t="s">
        <v>1686</v>
      </c>
      <c r="J609" s="98" t="s">
        <v>1687</v>
      </c>
      <c r="K609" s="97" t="s">
        <v>1688</v>
      </c>
      <c r="L609" s="98" t="s">
        <v>1689</v>
      </c>
      <c r="M609" s="97" t="s">
        <v>1485</v>
      </c>
      <c r="N609" s="98" t="s">
        <v>1486</v>
      </c>
      <c r="O609" s="97">
        <v>2024</v>
      </c>
      <c r="P609" s="99">
        <v>39655.360000000001</v>
      </c>
    </row>
    <row r="610" spans="1:16" x14ac:dyDescent="0.2">
      <c r="A610" s="97" t="s">
        <v>1475</v>
      </c>
      <c r="B610" s="98" t="s">
        <v>1476</v>
      </c>
      <c r="C610" s="97" t="s">
        <v>1477</v>
      </c>
      <c r="D610" s="98" t="s">
        <v>1478</v>
      </c>
      <c r="E610" s="97" t="s">
        <v>1479</v>
      </c>
      <c r="F610" s="98" t="s">
        <v>1480</v>
      </c>
      <c r="G610" s="97" t="s">
        <v>1481</v>
      </c>
      <c r="H610" s="98" t="s">
        <v>1482</v>
      </c>
      <c r="I610" s="97" t="s">
        <v>1686</v>
      </c>
      <c r="J610" s="98" t="s">
        <v>1687</v>
      </c>
      <c r="K610" s="97" t="s">
        <v>1688</v>
      </c>
      <c r="L610" s="98" t="s">
        <v>1689</v>
      </c>
      <c r="M610" s="97" t="s">
        <v>1485</v>
      </c>
      <c r="N610" s="98" t="s">
        <v>1486</v>
      </c>
      <c r="O610" s="97">
        <v>2023</v>
      </c>
      <c r="P610" s="99">
        <v>53683.09</v>
      </c>
    </row>
    <row r="611" spans="1:16" x14ac:dyDescent="0.2">
      <c r="A611" s="97" t="s">
        <v>1475</v>
      </c>
      <c r="B611" s="98" t="s">
        <v>1476</v>
      </c>
      <c r="C611" s="97" t="s">
        <v>1477</v>
      </c>
      <c r="D611" s="98" t="s">
        <v>1478</v>
      </c>
      <c r="E611" s="97" t="s">
        <v>1479</v>
      </c>
      <c r="F611" s="98" t="s">
        <v>1480</v>
      </c>
      <c r="G611" s="97" t="s">
        <v>1481</v>
      </c>
      <c r="H611" s="98" t="s">
        <v>1482</v>
      </c>
      <c r="I611" s="97" t="s">
        <v>1686</v>
      </c>
      <c r="J611" s="98" t="s">
        <v>1687</v>
      </c>
      <c r="K611" s="97" t="s">
        <v>1688</v>
      </c>
      <c r="L611" s="98" t="s">
        <v>1689</v>
      </c>
      <c r="M611" s="97" t="s">
        <v>1485</v>
      </c>
      <c r="N611" s="98" t="s">
        <v>1486</v>
      </c>
      <c r="O611" s="97">
        <v>2019</v>
      </c>
      <c r="P611" s="99">
        <v>272285.88</v>
      </c>
    </row>
    <row r="612" spans="1:16" x14ac:dyDescent="0.2">
      <c r="A612" s="97" t="s">
        <v>1475</v>
      </c>
      <c r="B612" s="98" t="s">
        <v>1476</v>
      </c>
      <c r="C612" s="97" t="s">
        <v>1477</v>
      </c>
      <c r="D612" s="98" t="s">
        <v>1478</v>
      </c>
      <c r="E612" s="97" t="s">
        <v>1479</v>
      </c>
      <c r="F612" s="98" t="s">
        <v>1480</v>
      </c>
      <c r="G612" s="97" t="s">
        <v>1481</v>
      </c>
      <c r="H612" s="98" t="s">
        <v>1482</v>
      </c>
      <c r="I612" s="97" t="s">
        <v>1686</v>
      </c>
      <c r="J612" s="98" t="s">
        <v>1687</v>
      </c>
      <c r="K612" s="97" t="s">
        <v>1688</v>
      </c>
      <c r="L612" s="98" t="s">
        <v>1689</v>
      </c>
      <c r="M612" s="97" t="s">
        <v>1485</v>
      </c>
      <c r="N612" s="98" t="s">
        <v>1486</v>
      </c>
      <c r="O612" s="97">
        <v>2020</v>
      </c>
      <c r="P612" s="99">
        <v>351453.8</v>
      </c>
    </row>
    <row r="613" spans="1:16" x14ac:dyDescent="0.2">
      <c r="A613" s="97" t="s">
        <v>1475</v>
      </c>
      <c r="B613" s="98" t="s">
        <v>1476</v>
      </c>
      <c r="C613" s="97" t="s">
        <v>1477</v>
      </c>
      <c r="D613" s="98" t="s">
        <v>1478</v>
      </c>
      <c r="E613" s="97" t="s">
        <v>1479</v>
      </c>
      <c r="F613" s="98" t="s">
        <v>1480</v>
      </c>
      <c r="G613" s="97" t="s">
        <v>1481</v>
      </c>
      <c r="H613" s="98" t="s">
        <v>1482</v>
      </c>
      <c r="I613" s="97" t="s">
        <v>1686</v>
      </c>
      <c r="J613" s="98" t="s">
        <v>1687</v>
      </c>
      <c r="K613" s="97" t="s">
        <v>1688</v>
      </c>
      <c r="L613" s="98" t="s">
        <v>1689</v>
      </c>
      <c r="M613" s="97" t="s">
        <v>1485</v>
      </c>
      <c r="N613" s="98" t="s">
        <v>1486</v>
      </c>
      <c r="O613" s="97">
        <v>2021</v>
      </c>
      <c r="P613" s="99">
        <v>341354.02</v>
      </c>
    </row>
    <row r="614" spans="1:16" x14ac:dyDescent="0.2">
      <c r="A614" s="97" t="s">
        <v>1475</v>
      </c>
      <c r="B614" s="98" t="s">
        <v>1476</v>
      </c>
      <c r="C614" s="97" t="s">
        <v>1477</v>
      </c>
      <c r="D614" s="98" t="s">
        <v>1478</v>
      </c>
      <c r="E614" s="97" t="s">
        <v>1479</v>
      </c>
      <c r="F614" s="98" t="s">
        <v>1480</v>
      </c>
      <c r="G614" s="97" t="s">
        <v>1481</v>
      </c>
      <c r="H614" s="98" t="s">
        <v>1482</v>
      </c>
      <c r="I614" s="97" t="s">
        <v>1686</v>
      </c>
      <c r="J614" s="98" t="s">
        <v>1687</v>
      </c>
      <c r="K614" s="97" t="s">
        <v>1706</v>
      </c>
      <c r="L614" s="98" t="s">
        <v>1707</v>
      </c>
      <c r="M614" s="97" t="s">
        <v>1485</v>
      </c>
      <c r="N614" s="98" t="s">
        <v>1486</v>
      </c>
      <c r="O614" s="97">
        <v>2020</v>
      </c>
      <c r="P614" s="99">
        <v>14668.61</v>
      </c>
    </row>
    <row r="615" spans="1:16" x14ac:dyDescent="0.2">
      <c r="A615" s="97" t="s">
        <v>1475</v>
      </c>
      <c r="B615" s="98" t="s">
        <v>1476</v>
      </c>
      <c r="C615" s="97" t="s">
        <v>1477</v>
      </c>
      <c r="D615" s="98" t="s">
        <v>1478</v>
      </c>
      <c r="E615" s="97" t="s">
        <v>1479</v>
      </c>
      <c r="F615" s="98" t="s">
        <v>1480</v>
      </c>
      <c r="G615" s="97" t="s">
        <v>1481</v>
      </c>
      <c r="H615" s="98" t="s">
        <v>1482</v>
      </c>
      <c r="I615" s="97" t="s">
        <v>1686</v>
      </c>
      <c r="J615" s="98" t="s">
        <v>1687</v>
      </c>
      <c r="K615" s="97" t="s">
        <v>1706</v>
      </c>
      <c r="L615" s="98" t="s">
        <v>1707</v>
      </c>
      <c r="M615" s="97" t="s">
        <v>1485</v>
      </c>
      <c r="N615" s="98" t="s">
        <v>1486</v>
      </c>
      <c r="O615" s="97">
        <v>2022</v>
      </c>
      <c r="P615" s="99">
        <v>882205.55</v>
      </c>
    </row>
    <row r="616" spans="1:16" x14ac:dyDescent="0.2">
      <c r="A616" s="97" t="s">
        <v>1475</v>
      </c>
      <c r="B616" s="98" t="s">
        <v>1476</v>
      </c>
      <c r="C616" s="97" t="s">
        <v>1477</v>
      </c>
      <c r="D616" s="98" t="s">
        <v>1478</v>
      </c>
      <c r="E616" s="97" t="s">
        <v>1479</v>
      </c>
      <c r="F616" s="98" t="s">
        <v>1480</v>
      </c>
      <c r="G616" s="97" t="s">
        <v>1481</v>
      </c>
      <c r="H616" s="98" t="s">
        <v>1482</v>
      </c>
      <c r="I616" s="97" t="s">
        <v>1686</v>
      </c>
      <c r="J616" s="98" t="s">
        <v>1687</v>
      </c>
      <c r="K616" s="97" t="s">
        <v>1706</v>
      </c>
      <c r="L616" s="98" t="s">
        <v>1707</v>
      </c>
      <c r="M616" s="97" t="s">
        <v>1485</v>
      </c>
      <c r="N616" s="98" t="s">
        <v>1486</v>
      </c>
      <c r="O616" s="97">
        <v>2021</v>
      </c>
      <c r="P616" s="99">
        <v>1286704.8500000001</v>
      </c>
    </row>
    <row r="617" spans="1:16" x14ac:dyDescent="0.2">
      <c r="A617" s="97" t="s">
        <v>1475</v>
      </c>
      <c r="B617" s="98" t="s">
        <v>1476</v>
      </c>
      <c r="C617" s="97" t="s">
        <v>1477</v>
      </c>
      <c r="D617" s="98" t="s">
        <v>1478</v>
      </c>
      <c r="E617" s="97" t="s">
        <v>1479</v>
      </c>
      <c r="F617" s="98" t="s">
        <v>1480</v>
      </c>
      <c r="G617" s="97" t="s">
        <v>1481</v>
      </c>
      <c r="H617" s="98" t="s">
        <v>1482</v>
      </c>
      <c r="I617" s="97" t="s">
        <v>1686</v>
      </c>
      <c r="J617" s="98" t="s">
        <v>1687</v>
      </c>
      <c r="K617" s="97" t="s">
        <v>1706</v>
      </c>
      <c r="L617" s="98" t="s">
        <v>1707</v>
      </c>
      <c r="M617" s="97" t="s">
        <v>1485</v>
      </c>
      <c r="N617" s="98" t="s">
        <v>1486</v>
      </c>
      <c r="O617" s="97">
        <v>2019</v>
      </c>
      <c r="P617" s="99">
        <v>140548.95000000001</v>
      </c>
    </row>
    <row r="618" spans="1:16" x14ac:dyDescent="0.2">
      <c r="A618" s="97" t="s">
        <v>1475</v>
      </c>
      <c r="B618" s="98" t="s">
        <v>1476</v>
      </c>
      <c r="C618" s="97" t="s">
        <v>1477</v>
      </c>
      <c r="D618" s="98" t="s">
        <v>1478</v>
      </c>
      <c r="E618" s="97" t="s">
        <v>1479</v>
      </c>
      <c r="F618" s="98" t="s">
        <v>1480</v>
      </c>
      <c r="G618" s="97" t="s">
        <v>1481</v>
      </c>
      <c r="H618" s="98" t="s">
        <v>1482</v>
      </c>
      <c r="I618" s="97" t="s">
        <v>1686</v>
      </c>
      <c r="J618" s="98" t="s">
        <v>1687</v>
      </c>
      <c r="K618" s="97" t="s">
        <v>1706</v>
      </c>
      <c r="L618" s="98" t="s">
        <v>1707</v>
      </c>
      <c r="M618" s="97" t="s">
        <v>1485</v>
      </c>
      <c r="N618" s="98" t="s">
        <v>1486</v>
      </c>
      <c r="O618" s="97">
        <v>2023</v>
      </c>
      <c r="P618" s="99">
        <v>975640.72</v>
      </c>
    </row>
    <row r="619" spans="1:16" x14ac:dyDescent="0.2">
      <c r="A619" s="97" t="s">
        <v>1475</v>
      </c>
      <c r="B619" s="98" t="s">
        <v>1476</v>
      </c>
      <c r="C619" s="97" t="s">
        <v>1477</v>
      </c>
      <c r="D619" s="98" t="s">
        <v>1478</v>
      </c>
      <c r="E619" s="97" t="s">
        <v>1479</v>
      </c>
      <c r="F619" s="98" t="s">
        <v>1480</v>
      </c>
      <c r="G619" s="97" t="s">
        <v>1481</v>
      </c>
      <c r="H619" s="98" t="s">
        <v>1482</v>
      </c>
      <c r="I619" s="97" t="s">
        <v>1686</v>
      </c>
      <c r="J619" s="98" t="s">
        <v>1687</v>
      </c>
      <c r="K619" s="97" t="s">
        <v>1706</v>
      </c>
      <c r="L619" s="98" t="s">
        <v>1707</v>
      </c>
      <c r="M619" s="97" t="s">
        <v>1485</v>
      </c>
      <c r="N619" s="98" t="s">
        <v>1486</v>
      </c>
      <c r="O619" s="97">
        <v>2024</v>
      </c>
      <c r="P619" s="99">
        <v>208296.47</v>
      </c>
    </row>
    <row r="620" spans="1:16" x14ac:dyDescent="0.2">
      <c r="A620" s="97" t="s">
        <v>1475</v>
      </c>
      <c r="B620" s="98" t="s">
        <v>1476</v>
      </c>
      <c r="C620" s="97" t="s">
        <v>1477</v>
      </c>
      <c r="D620" s="98" t="s">
        <v>1478</v>
      </c>
      <c r="E620" s="97" t="s">
        <v>1479</v>
      </c>
      <c r="F620" s="98" t="s">
        <v>1480</v>
      </c>
      <c r="G620" s="97" t="s">
        <v>1481</v>
      </c>
      <c r="H620" s="98" t="s">
        <v>1482</v>
      </c>
      <c r="I620" s="97" t="s">
        <v>1686</v>
      </c>
      <c r="J620" s="98" t="s">
        <v>1687</v>
      </c>
      <c r="K620" s="97" t="s">
        <v>1708</v>
      </c>
      <c r="L620" s="98" t="s">
        <v>1709</v>
      </c>
      <c r="M620" s="97" t="s">
        <v>1485</v>
      </c>
      <c r="N620" s="98" t="s">
        <v>1486</v>
      </c>
      <c r="O620" s="97">
        <v>2023</v>
      </c>
      <c r="P620" s="99">
        <v>90169.56</v>
      </c>
    </row>
    <row r="621" spans="1:16" x14ac:dyDescent="0.2">
      <c r="A621" s="97" t="s">
        <v>1475</v>
      </c>
      <c r="B621" s="98" t="s">
        <v>1476</v>
      </c>
      <c r="C621" s="97" t="s">
        <v>1477</v>
      </c>
      <c r="D621" s="98" t="s">
        <v>1478</v>
      </c>
      <c r="E621" s="97" t="s">
        <v>1479</v>
      </c>
      <c r="F621" s="98" t="s">
        <v>1480</v>
      </c>
      <c r="G621" s="97" t="s">
        <v>1481</v>
      </c>
      <c r="H621" s="98" t="s">
        <v>1482</v>
      </c>
      <c r="I621" s="97" t="s">
        <v>1686</v>
      </c>
      <c r="J621" s="98" t="s">
        <v>1687</v>
      </c>
      <c r="K621" s="97" t="s">
        <v>1708</v>
      </c>
      <c r="L621" s="98" t="s">
        <v>2876</v>
      </c>
      <c r="M621" s="97" t="s">
        <v>1485</v>
      </c>
      <c r="N621" s="98" t="s">
        <v>1486</v>
      </c>
      <c r="O621" s="97">
        <v>2024</v>
      </c>
      <c r="P621" s="99">
        <v>119266.39</v>
      </c>
    </row>
    <row r="622" spans="1:16" x14ac:dyDescent="0.2">
      <c r="A622" s="97" t="s">
        <v>1475</v>
      </c>
      <c r="B622" s="98" t="s">
        <v>1476</v>
      </c>
      <c r="C622" s="97" t="s">
        <v>1477</v>
      </c>
      <c r="D622" s="98" t="s">
        <v>1478</v>
      </c>
      <c r="E622" s="97" t="s">
        <v>1479</v>
      </c>
      <c r="F622" s="98" t="s">
        <v>1480</v>
      </c>
      <c r="G622" s="97" t="s">
        <v>1481</v>
      </c>
      <c r="H622" s="98" t="s">
        <v>1482</v>
      </c>
      <c r="I622" s="97" t="s">
        <v>1686</v>
      </c>
      <c r="J622" s="98" t="s">
        <v>1687</v>
      </c>
      <c r="K622" s="97" t="s">
        <v>1708</v>
      </c>
      <c r="L622" s="98" t="s">
        <v>1709</v>
      </c>
      <c r="M622" s="97" t="s">
        <v>1485</v>
      </c>
      <c r="N622" s="98" t="s">
        <v>1486</v>
      </c>
      <c r="O622" s="97">
        <v>2019</v>
      </c>
      <c r="P622" s="99">
        <v>4628.92</v>
      </c>
    </row>
    <row r="623" spans="1:16" x14ac:dyDescent="0.2">
      <c r="A623" s="97" t="s">
        <v>1475</v>
      </c>
      <c r="B623" s="98" t="s">
        <v>1476</v>
      </c>
      <c r="C623" s="97" t="s">
        <v>1477</v>
      </c>
      <c r="D623" s="98" t="s">
        <v>1478</v>
      </c>
      <c r="E623" s="97" t="s">
        <v>1479</v>
      </c>
      <c r="F623" s="98" t="s">
        <v>1480</v>
      </c>
      <c r="G623" s="97" t="s">
        <v>1481</v>
      </c>
      <c r="H623" s="98" t="s">
        <v>1482</v>
      </c>
      <c r="I623" s="97" t="s">
        <v>1686</v>
      </c>
      <c r="J623" s="98" t="s">
        <v>1687</v>
      </c>
      <c r="K623" s="97" t="s">
        <v>1708</v>
      </c>
      <c r="L623" s="98" t="s">
        <v>1709</v>
      </c>
      <c r="M623" s="97" t="s">
        <v>1485</v>
      </c>
      <c r="N623" s="98" t="s">
        <v>1486</v>
      </c>
      <c r="O623" s="97">
        <v>2020</v>
      </c>
      <c r="P623" s="99">
        <v>85201.82</v>
      </c>
    </row>
    <row r="624" spans="1:16" x14ac:dyDescent="0.2">
      <c r="A624" s="97" t="s">
        <v>1475</v>
      </c>
      <c r="B624" s="98" t="s">
        <v>1476</v>
      </c>
      <c r="C624" s="97" t="s">
        <v>1477</v>
      </c>
      <c r="D624" s="98" t="s">
        <v>1478</v>
      </c>
      <c r="E624" s="97" t="s">
        <v>1479</v>
      </c>
      <c r="F624" s="98" t="s">
        <v>1480</v>
      </c>
      <c r="G624" s="97" t="s">
        <v>1481</v>
      </c>
      <c r="H624" s="98" t="s">
        <v>1482</v>
      </c>
      <c r="I624" s="97" t="s">
        <v>1686</v>
      </c>
      <c r="J624" s="98" t="s">
        <v>1687</v>
      </c>
      <c r="K624" s="97" t="s">
        <v>1708</v>
      </c>
      <c r="L624" s="98" t="s">
        <v>1709</v>
      </c>
      <c r="M624" s="97" t="s">
        <v>1485</v>
      </c>
      <c r="N624" s="98" t="s">
        <v>1486</v>
      </c>
      <c r="O624" s="97">
        <v>2022</v>
      </c>
      <c r="P624" s="99">
        <v>76585.490000000005</v>
      </c>
    </row>
    <row r="625" spans="1:16" x14ac:dyDescent="0.2">
      <c r="A625" s="97" t="s">
        <v>1475</v>
      </c>
      <c r="B625" s="98" t="s">
        <v>1476</v>
      </c>
      <c r="C625" s="97" t="s">
        <v>1477</v>
      </c>
      <c r="D625" s="98" t="s">
        <v>1478</v>
      </c>
      <c r="E625" s="97" t="s">
        <v>1479</v>
      </c>
      <c r="F625" s="98" t="s">
        <v>1480</v>
      </c>
      <c r="G625" s="97" t="s">
        <v>1481</v>
      </c>
      <c r="H625" s="98" t="s">
        <v>1482</v>
      </c>
      <c r="I625" s="97" t="s">
        <v>1686</v>
      </c>
      <c r="J625" s="98" t="s">
        <v>1687</v>
      </c>
      <c r="K625" s="97" t="s">
        <v>1708</v>
      </c>
      <c r="L625" s="98" t="s">
        <v>1709</v>
      </c>
      <c r="M625" s="97" t="s">
        <v>1485</v>
      </c>
      <c r="N625" s="98" t="s">
        <v>1486</v>
      </c>
      <c r="O625" s="97">
        <v>2021</v>
      </c>
      <c r="P625" s="99">
        <v>89845.38</v>
      </c>
    </row>
    <row r="626" spans="1:16" x14ac:dyDescent="0.2">
      <c r="A626" s="97" t="s">
        <v>1475</v>
      </c>
      <c r="B626" s="98" t="s">
        <v>1476</v>
      </c>
      <c r="C626" s="97" t="s">
        <v>1477</v>
      </c>
      <c r="D626" s="98" t="s">
        <v>1478</v>
      </c>
      <c r="E626" s="97" t="s">
        <v>1479</v>
      </c>
      <c r="F626" s="98" t="s">
        <v>1480</v>
      </c>
      <c r="G626" s="97" t="s">
        <v>1481</v>
      </c>
      <c r="H626" s="98" t="s">
        <v>1482</v>
      </c>
      <c r="I626" s="97" t="s">
        <v>1686</v>
      </c>
      <c r="J626" s="98" t="s">
        <v>1687</v>
      </c>
      <c r="K626" s="97" t="s">
        <v>1708</v>
      </c>
      <c r="L626" s="98" t="s">
        <v>2876</v>
      </c>
      <c r="M626" s="97" t="s">
        <v>1485</v>
      </c>
      <c r="N626" s="98" t="s">
        <v>1486</v>
      </c>
      <c r="O626" s="97">
        <v>2023</v>
      </c>
      <c r="P626" s="99">
        <v>10774.82</v>
      </c>
    </row>
    <row r="627" spans="1:16" x14ac:dyDescent="0.2">
      <c r="A627" s="97" t="s">
        <v>1475</v>
      </c>
      <c r="B627" s="98" t="s">
        <v>1476</v>
      </c>
      <c r="C627" s="97" t="s">
        <v>1477</v>
      </c>
      <c r="D627" s="98" t="s">
        <v>1478</v>
      </c>
      <c r="E627" s="97" t="s">
        <v>1479</v>
      </c>
      <c r="F627" s="98" t="s">
        <v>1480</v>
      </c>
      <c r="G627" s="97" t="s">
        <v>1481</v>
      </c>
      <c r="H627" s="98" t="s">
        <v>1482</v>
      </c>
      <c r="I627" s="97" t="s">
        <v>1686</v>
      </c>
      <c r="J627" s="98" t="s">
        <v>1687</v>
      </c>
      <c r="K627" s="97" t="s">
        <v>1710</v>
      </c>
      <c r="L627" s="98" t="s">
        <v>2877</v>
      </c>
      <c r="M627" s="97" t="s">
        <v>1485</v>
      </c>
      <c r="N627" s="98" t="s">
        <v>1486</v>
      </c>
      <c r="O627" s="97">
        <v>2023</v>
      </c>
      <c r="P627" s="99">
        <v>12087.07</v>
      </c>
    </row>
    <row r="628" spans="1:16" x14ac:dyDescent="0.2">
      <c r="A628" s="97" t="s">
        <v>1475</v>
      </c>
      <c r="B628" s="98" t="s">
        <v>1476</v>
      </c>
      <c r="C628" s="97" t="s">
        <v>1477</v>
      </c>
      <c r="D628" s="98" t="s">
        <v>1478</v>
      </c>
      <c r="E628" s="97" t="s">
        <v>1479</v>
      </c>
      <c r="F628" s="98" t="s">
        <v>1480</v>
      </c>
      <c r="G628" s="97" t="s">
        <v>1481</v>
      </c>
      <c r="H628" s="98" t="s">
        <v>1482</v>
      </c>
      <c r="I628" s="97" t="s">
        <v>1686</v>
      </c>
      <c r="J628" s="98" t="s">
        <v>1687</v>
      </c>
      <c r="K628" s="97" t="s">
        <v>1710</v>
      </c>
      <c r="L628" s="98" t="s">
        <v>1711</v>
      </c>
      <c r="M628" s="97" t="s">
        <v>1485</v>
      </c>
      <c r="N628" s="98" t="s">
        <v>1486</v>
      </c>
      <c r="O628" s="97">
        <v>2020</v>
      </c>
      <c r="P628" s="99">
        <v>270974.23</v>
      </c>
    </row>
    <row r="629" spans="1:16" x14ac:dyDescent="0.2">
      <c r="A629" s="97" t="s">
        <v>1475</v>
      </c>
      <c r="B629" s="98" t="s">
        <v>1476</v>
      </c>
      <c r="C629" s="97" t="s">
        <v>1477</v>
      </c>
      <c r="D629" s="98" t="s">
        <v>1478</v>
      </c>
      <c r="E629" s="97" t="s">
        <v>1479</v>
      </c>
      <c r="F629" s="98" t="s">
        <v>1480</v>
      </c>
      <c r="G629" s="97" t="s">
        <v>1481</v>
      </c>
      <c r="H629" s="98" t="s">
        <v>1482</v>
      </c>
      <c r="I629" s="97" t="s">
        <v>1686</v>
      </c>
      <c r="J629" s="98" t="s">
        <v>1687</v>
      </c>
      <c r="K629" s="97" t="s">
        <v>1710</v>
      </c>
      <c r="L629" s="98" t="s">
        <v>1711</v>
      </c>
      <c r="M629" s="97" t="s">
        <v>1485</v>
      </c>
      <c r="N629" s="98" t="s">
        <v>1486</v>
      </c>
      <c r="O629" s="97">
        <v>2023</v>
      </c>
      <c r="P629" s="99">
        <v>223936.11</v>
      </c>
    </row>
    <row r="630" spans="1:16" x14ac:dyDescent="0.2">
      <c r="A630" s="97" t="s">
        <v>1475</v>
      </c>
      <c r="B630" s="98" t="s">
        <v>1476</v>
      </c>
      <c r="C630" s="97" t="s">
        <v>1477</v>
      </c>
      <c r="D630" s="98" t="s">
        <v>1478</v>
      </c>
      <c r="E630" s="97" t="s">
        <v>1479</v>
      </c>
      <c r="F630" s="98" t="s">
        <v>1480</v>
      </c>
      <c r="G630" s="97" t="s">
        <v>1481</v>
      </c>
      <c r="H630" s="98" t="s">
        <v>1482</v>
      </c>
      <c r="I630" s="97" t="s">
        <v>1686</v>
      </c>
      <c r="J630" s="98" t="s">
        <v>1687</v>
      </c>
      <c r="K630" s="97" t="s">
        <v>1710</v>
      </c>
      <c r="L630" s="98" t="s">
        <v>1711</v>
      </c>
      <c r="M630" s="97" t="s">
        <v>1485</v>
      </c>
      <c r="N630" s="98" t="s">
        <v>1486</v>
      </c>
      <c r="O630" s="97">
        <v>2022</v>
      </c>
      <c r="P630" s="99">
        <v>196867.14</v>
      </c>
    </row>
    <row r="631" spans="1:16" x14ac:dyDescent="0.2">
      <c r="A631" s="97" t="s">
        <v>1475</v>
      </c>
      <c r="B631" s="98" t="s">
        <v>1476</v>
      </c>
      <c r="C631" s="97" t="s">
        <v>1477</v>
      </c>
      <c r="D631" s="98" t="s">
        <v>1478</v>
      </c>
      <c r="E631" s="97" t="s">
        <v>1479</v>
      </c>
      <c r="F631" s="98" t="s">
        <v>1480</v>
      </c>
      <c r="G631" s="97" t="s">
        <v>1481</v>
      </c>
      <c r="H631" s="98" t="s">
        <v>1482</v>
      </c>
      <c r="I631" s="97" t="s">
        <v>1686</v>
      </c>
      <c r="J631" s="98" t="s">
        <v>1687</v>
      </c>
      <c r="K631" s="97" t="s">
        <v>1710</v>
      </c>
      <c r="L631" s="98" t="s">
        <v>2877</v>
      </c>
      <c r="M631" s="97" t="s">
        <v>1485</v>
      </c>
      <c r="N631" s="98" t="s">
        <v>1486</v>
      </c>
      <c r="O631" s="97">
        <v>2024</v>
      </c>
      <c r="P631" s="99">
        <v>285353.03999999998</v>
      </c>
    </row>
    <row r="632" spans="1:16" x14ac:dyDescent="0.2">
      <c r="A632" s="97" t="s">
        <v>1475</v>
      </c>
      <c r="B632" s="98" t="s">
        <v>1476</v>
      </c>
      <c r="C632" s="97" t="s">
        <v>1477</v>
      </c>
      <c r="D632" s="98" t="s">
        <v>1478</v>
      </c>
      <c r="E632" s="97" t="s">
        <v>1479</v>
      </c>
      <c r="F632" s="98" t="s">
        <v>1480</v>
      </c>
      <c r="G632" s="97" t="s">
        <v>1481</v>
      </c>
      <c r="H632" s="98" t="s">
        <v>1482</v>
      </c>
      <c r="I632" s="97" t="s">
        <v>1686</v>
      </c>
      <c r="J632" s="98" t="s">
        <v>1687</v>
      </c>
      <c r="K632" s="97" t="s">
        <v>1710</v>
      </c>
      <c r="L632" s="98" t="s">
        <v>1711</v>
      </c>
      <c r="M632" s="97" t="s">
        <v>1485</v>
      </c>
      <c r="N632" s="98" t="s">
        <v>1486</v>
      </c>
      <c r="O632" s="97">
        <v>2021</v>
      </c>
      <c r="P632" s="99">
        <v>275431.03999999998</v>
      </c>
    </row>
    <row r="633" spans="1:16" x14ac:dyDescent="0.2">
      <c r="A633" s="97" t="s">
        <v>1475</v>
      </c>
      <c r="B633" s="98" t="s">
        <v>1476</v>
      </c>
      <c r="C633" s="97" t="s">
        <v>1477</v>
      </c>
      <c r="D633" s="98" t="s">
        <v>1478</v>
      </c>
      <c r="E633" s="97" t="s">
        <v>1479</v>
      </c>
      <c r="F633" s="98" t="s">
        <v>1480</v>
      </c>
      <c r="G633" s="97" t="s">
        <v>1481</v>
      </c>
      <c r="H633" s="98" t="s">
        <v>1482</v>
      </c>
      <c r="I633" s="97" t="s">
        <v>1686</v>
      </c>
      <c r="J633" s="98" t="s">
        <v>1687</v>
      </c>
      <c r="K633" s="97" t="s">
        <v>1710</v>
      </c>
      <c r="L633" s="98" t="s">
        <v>1711</v>
      </c>
      <c r="M633" s="97" t="s">
        <v>1485</v>
      </c>
      <c r="N633" s="98" t="s">
        <v>1486</v>
      </c>
      <c r="O633" s="97">
        <v>2019</v>
      </c>
      <c r="P633" s="99">
        <v>10163.17</v>
      </c>
    </row>
    <row r="634" spans="1:16" x14ac:dyDescent="0.2">
      <c r="A634" s="97" t="s">
        <v>1475</v>
      </c>
      <c r="B634" s="98" t="s">
        <v>1476</v>
      </c>
      <c r="C634" s="97" t="s">
        <v>1477</v>
      </c>
      <c r="D634" s="98" t="s">
        <v>1478</v>
      </c>
      <c r="E634" s="97" t="s">
        <v>1479</v>
      </c>
      <c r="F634" s="98" t="s">
        <v>1480</v>
      </c>
      <c r="G634" s="97" t="s">
        <v>1481</v>
      </c>
      <c r="H634" s="98" t="s">
        <v>1482</v>
      </c>
      <c r="I634" s="97" t="s">
        <v>1686</v>
      </c>
      <c r="J634" s="98" t="s">
        <v>1687</v>
      </c>
      <c r="K634" s="97" t="s">
        <v>1690</v>
      </c>
      <c r="L634" s="98" t="s">
        <v>1691</v>
      </c>
      <c r="M634" s="97" t="s">
        <v>1485</v>
      </c>
      <c r="N634" s="98" t="s">
        <v>1486</v>
      </c>
      <c r="O634" s="97">
        <v>2023</v>
      </c>
      <c r="P634" s="99">
        <v>358084.75</v>
      </c>
    </row>
    <row r="635" spans="1:16" x14ac:dyDescent="0.2">
      <c r="A635" s="97" t="s">
        <v>1475</v>
      </c>
      <c r="B635" s="98" t="s">
        <v>1476</v>
      </c>
      <c r="C635" s="97" t="s">
        <v>1477</v>
      </c>
      <c r="D635" s="98" t="s">
        <v>1478</v>
      </c>
      <c r="E635" s="97" t="s">
        <v>1479</v>
      </c>
      <c r="F635" s="98" t="s">
        <v>1480</v>
      </c>
      <c r="G635" s="97" t="s">
        <v>1481</v>
      </c>
      <c r="H635" s="98" t="s">
        <v>1482</v>
      </c>
      <c r="I635" s="97" t="s">
        <v>1686</v>
      </c>
      <c r="J635" s="98" t="s">
        <v>1687</v>
      </c>
      <c r="K635" s="97" t="s">
        <v>1690</v>
      </c>
      <c r="L635" s="98" t="s">
        <v>1691</v>
      </c>
      <c r="M635" s="97" t="s">
        <v>1485</v>
      </c>
      <c r="N635" s="98" t="s">
        <v>1486</v>
      </c>
      <c r="O635" s="97">
        <v>2020</v>
      </c>
      <c r="P635" s="99">
        <v>46685.55</v>
      </c>
    </row>
    <row r="636" spans="1:16" x14ac:dyDescent="0.2">
      <c r="A636" s="97" t="s">
        <v>1475</v>
      </c>
      <c r="B636" s="98" t="s">
        <v>1476</v>
      </c>
      <c r="C636" s="97" t="s">
        <v>1477</v>
      </c>
      <c r="D636" s="98" t="s">
        <v>1478</v>
      </c>
      <c r="E636" s="97" t="s">
        <v>1479</v>
      </c>
      <c r="F636" s="98" t="s">
        <v>1480</v>
      </c>
      <c r="G636" s="97" t="s">
        <v>1481</v>
      </c>
      <c r="H636" s="98" t="s">
        <v>1482</v>
      </c>
      <c r="I636" s="97" t="s">
        <v>1686</v>
      </c>
      <c r="J636" s="98" t="s">
        <v>1687</v>
      </c>
      <c r="K636" s="97" t="s">
        <v>1690</v>
      </c>
      <c r="L636" s="98" t="s">
        <v>1691</v>
      </c>
      <c r="M636" s="97" t="s">
        <v>1485</v>
      </c>
      <c r="N636" s="98" t="s">
        <v>1486</v>
      </c>
      <c r="O636" s="97">
        <v>2019</v>
      </c>
      <c r="P636" s="99">
        <v>442413.83</v>
      </c>
    </row>
    <row r="637" spans="1:16" x14ac:dyDescent="0.2">
      <c r="A637" s="97" t="s">
        <v>1475</v>
      </c>
      <c r="B637" s="98" t="s">
        <v>1476</v>
      </c>
      <c r="C637" s="97" t="s">
        <v>1477</v>
      </c>
      <c r="D637" s="98" t="s">
        <v>1478</v>
      </c>
      <c r="E637" s="97" t="s">
        <v>1479</v>
      </c>
      <c r="F637" s="98" t="s">
        <v>1480</v>
      </c>
      <c r="G637" s="97" t="s">
        <v>1481</v>
      </c>
      <c r="H637" s="98" t="s">
        <v>1482</v>
      </c>
      <c r="I637" s="97" t="s">
        <v>1686</v>
      </c>
      <c r="J637" s="98" t="s">
        <v>1687</v>
      </c>
      <c r="K637" s="97" t="s">
        <v>1690</v>
      </c>
      <c r="L637" s="98" t="s">
        <v>1691</v>
      </c>
      <c r="M637" s="97" t="s">
        <v>1485</v>
      </c>
      <c r="N637" s="98" t="s">
        <v>1486</v>
      </c>
      <c r="O637" s="97">
        <v>2021</v>
      </c>
      <c r="P637" s="99">
        <v>425433.92</v>
      </c>
    </row>
    <row r="638" spans="1:16" x14ac:dyDescent="0.2">
      <c r="A638" s="97" t="s">
        <v>1475</v>
      </c>
      <c r="B638" s="98" t="s">
        <v>1476</v>
      </c>
      <c r="C638" s="97" t="s">
        <v>1477</v>
      </c>
      <c r="D638" s="98" t="s">
        <v>1478</v>
      </c>
      <c r="E638" s="97" t="s">
        <v>1479</v>
      </c>
      <c r="F638" s="98" t="s">
        <v>1480</v>
      </c>
      <c r="G638" s="97" t="s">
        <v>1481</v>
      </c>
      <c r="H638" s="98" t="s">
        <v>1482</v>
      </c>
      <c r="I638" s="97" t="s">
        <v>1686</v>
      </c>
      <c r="J638" s="98" t="s">
        <v>1687</v>
      </c>
      <c r="K638" s="97" t="s">
        <v>1690</v>
      </c>
      <c r="L638" s="98" t="s">
        <v>2878</v>
      </c>
      <c r="M638" s="97" t="s">
        <v>1485</v>
      </c>
      <c r="N638" s="98" t="s">
        <v>1486</v>
      </c>
      <c r="O638" s="97">
        <v>2024</v>
      </c>
      <c r="P638" s="99">
        <v>262181.81</v>
      </c>
    </row>
    <row r="639" spans="1:16" x14ac:dyDescent="0.2">
      <c r="A639" s="97" t="s">
        <v>1475</v>
      </c>
      <c r="B639" s="98" t="s">
        <v>1476</v>
      </c>
      <c r="C639" s="97" t="s">
        <v>1477</v>
      </c>
      <c r="D639" s="98" t="s">
        <v>1478</v>
      </c>
      <c r="E639" s="97" t="s">
        <v>1479</v>
      </c>
      <c r="F639" s="98" t="s">
        <v>1480</v>
      </c>
      <c r="G639" s="97" t="s">
        <v>1481</v>
      </c>
      <c r="H639" s="98" t="s">
        <v>1482</v>
      </c>
      <c r="I639" s="97" t="s">
        <v>1686</v>
      </c>
      <c r="J639" s="98" t="s">
        <v>1687</v>
      </c>
      <c r="K639" s="97" t="s">
        <v>1690</v>
      </c>
      <c r="L639" s="98" t="s">
        <v>2878</v>
      </c>
      <c r="M639" s="97" t="s">
        <v>1485</v>
      </c>
      <c r="N639" s="98" t="s">
        <v>1486</v>
      </c>
      <c r="O639" s="97">
        <v>2023</v>
      </c>
      <c r="P639" s="99">
        <v>13470.97</v>
      </c>
    </row>
    <row r="640" spans="1:16" x14ac:dyDescent="0.2">
      <c r="A640" s="97" t="s">
        <v>1475</v>
      </c>
      <c r="B640" s="98" t="s">
        <v>1476</v>
      </c>
      <c r="C640" s="97" t="s">
        <v>1477</v>
      </c>
      <c r="D640" s="98" t="s">
        <v>1478</v>
      </c>
      <c r="E640" s="97" t="s">
        <v>1479</v>
      </c>
      <c r="F640" s="98" t="s">
        <v>1480</v>
      </c>
      <c r="G640" s="97" t="s">
        <v>1481</v>
      </c>
      <c r="H640" s="98" t="s">
        <v>1482</v>
      </c>
      <c r="I640" s="97" t="s">
        <v>1686</v>
      </c>
      <c r="J640" s="98" t="s">
        <v>1687</v>
      </c>
      <c r="K640" s="97" t="s">
        <v>1690</v>
      </c>
      <c r="L640" s="98" t="s">
        <v>1691</v>
      </c>
      <c r="M640" s="97" t="s">
        <v>1485</v>
      </c>
      <c r="N640" s="98" t="s">
        <v>1486</v>
      </c>
      <c r="O640" s="97">
        <v>2022</v>
      </c>
      <c r="P640" s="99">
        <v>349000.61</v>
      </c>
    </row>
    <row r="641" spans="1:16" x14ac:dyDescent="0.2">
      <c r="A641" s="97" t="s">
        <v>1475</v>
      </c>
      <c r="B641" s="98" t="s">
        <v>1476</v>
      </c>
      <c r="C641" s="97" t="s">
        <v>1477</v>
      </c>
      <c r="D641" s="98" t="s">
        <v>1478</v>
      </c>
      <c r="E641" s="97" t="s">
        <v>1479</v>
      </c>
      <c r="F641" s="98" t="s">
        <v>1480</v>
      </c>
      <c r="G641" s="97" t="s">
        <v>1481</v>
      </c>
      <c r="H641" s="98" t="s">
        <v>1482</v>
      </c>
      <c r="I641" s="97" t="s">
        <v>1686</v>
      </c>
      <c r="J641" s="98" t="s">
        <v>1687</v>
      </c>
      <c r="K641" s="97" t="s">
        <v>1692</v>
      </c>
      <c r="L641" s="98" t="s">
        <v>1693</v>
      </c>
      <c r="M641" s="97" t="s">
        <v>1485</v>
      </c>
      <c r="N641" s="98" t="s">
        <v>1486</v>
      </c>
      <c r="O641" s="97">
        <v>2021</v>
      </c>
      <c r="P641" s="99">
        <v>285738.67</v>
      </c>
    </row>
    <row r="642" spans="1:16" x14ac:dyDescent="0.2">
      <c r="A642" s="97" t="s">
        <v>1475</v>
      </c>
      <c r="B642" s="98" t="s">
        <v>1476</v>
      </c>
      <c r="C642" s="97" t="s">
        <v>1477</v>
      </c>
      <c r="D642" s="98" t="s">
        <v>1478</v>
      </c>
      <c r="E642" s="97" t="s">
        <v>1479</v>
      </c>
      <c r="F642" s="98" t="s">
        <v>1480</v>
      </c>
      <c r="G642" s="97" t="s">
        <v>1481</v>
      </c>
      <c r="H642" s="98" t="s">
        <v>1482</v>
      </c>
      <c r="I642" s="97" t="s">
        <v>1686</v>
      </c>
      <c r="J642" s="98" t="s">
        <v>1687</v>
      </c>
      <c r="K642" s="97" t="s">
        <v>1692</v>
      </c>
      <c r="L642" s="98" t="s">
        <v>1693</v>
      </c>
      <c r="M642" s="97" t="s">
        <v>1485</v>
      </c>
      <c r="N642" s="98" t="s">
        <v>1486</v>
      </c>
      <c r="O642" s="97">
        <v>2022</v>
      </c>
      <c r="P642" s="99">
        <v>329081</v>
      </c>
    </row>
    <row r="643" spans="1:16" x14ac:dyDescent="0.2">
      <c r="A643" s="97" t="s">
        <v>1475</v>
      </c>
      <c r="B643" s="98" t="s">
        <v>1476</v>
      </c>
      <c r="C643" s="97" t="s">
        <v>1477</v>
      </c>
      <c r="D643" s="98" t="s">
        <v>1478</v>
      </c>
      <c r="E643" s="97" t="s">
        <v>1479</v>
      </c>
      <c r="F643" s="98" t="s">
        <v>1480</v>
      </c>
      <c r="G643" s="97" t="s">
        <v>1481</v>
      </c>
      <c r="H643" s="98" t="s">
        <v>1482</v>
      </c>
      <c r="I643" s="97" t="s">
        <v>1686</v>
      </c>
      <c r="J643" s="98" t="s">
        <v>1687</v>
      </c>
      <c r="K643" s="97" t="s">
        <v>1692</v>
      </c>
      <c r="L643" s="98" t="s">
        <v>1693</v>
      </c>
      <c r="M643" s="97" t="s">
        <v>1485</v>
      </c>
      <c r="N643" s="98" t="s">
        <v>1486</v>
      </c>
      <c r="O643" s="97">
        <v>2023</v>
      </c>
      <c r="P643" s="99">
        <v>385665.43</v>
      </c>
    </row>
    <row r="644" spans="1:16" x14ac:dyDescent="0.2">
      <c r="A644" s="97" t="s">
        <v>1475</v>
      </c>
      <c r="B644" s="98" t="s">
        <v>1476</v>
      </c>
      <c r="C644" s="97" t="s">
        <v>1477</v>
      </c>
      <c r="D644" s="98" t="s">
        <v>1478</v>
      </c>
      <c r="E644" s="97" t="s">
        <v>1479</v>
      </c>
      <c r="F644" s="98" t="s">
        <v>1480</v>
      </c>
      <c r="G644" s="97" t="s">
        <v>1481</v>
      </c>
      <c r="H644" s="98" t="s">
        <v>1482</v>
      </c>
      <c r="I644" s="97" t="s">
        <v>1686</v>
      </c>
      <c r="J644" s="98" t="s">
        <v>1687</v>
      </c>
      <c r="K644" s="97" t="s">
        <v>1692</v>
      </c>
      <c r="L644" s="98" t="s">
        <v>1693</v>
      </c>
      <c r="M644" s="97" t="s">
        <v>1485</v>
      </c>
      <c r="N644" s="98" t="s">
        <v>1486</v>
      </c>
      <c r="O644" s="97">
        <v>2019</v>
      </c>
      <c r="P644" s="99">
        <v>312789.8</v>
      </c>
    </row>
    <row r="645" spans="1:16" x14ac:dyDescent="0.2">
      <c r="A645" s="97" t="s">
        <v>1475</v>
      </c>
      <c r="B645" s="98" t="s">
        <v>1476</v>
      </c>
      <c r="C645" s="97" t="s">
        <v>1477</v>
      </c>
      <c r="D645" s="98" t="s">
        <v>1478</v>
      </c>
      <c r="E645" s="97" t="s">
        <v>1479</v>
      </c>
      <c r="F645" s="98" t="s">
        <v>1480</v>
      </c>
      <c r="G645" s="97" t="s">
        <v>1481</v>
      </c>
      <c r="H645" s="98" t="s">
        <v>1482</v>
      </c>
      <c r="I645" s="97" t="s">
        <v>1686</v>
      </c>
      <c r="J645" s="98" t="s">
        <v>1687</v>
      </c>
      <c r="K645" s="97" t="s">
        <v>1692</v>
      </c>
      <c r="L645" s="98" t="s">
        <v>2879</v>
      </c>
      <c r="M645" s="97" t="s">
        <v>1485</v>
      </c>
      <c r="N645" s="98" t="s">
        <v>1486</v>
      </c>
      <c r="O645" s="97">
        <v>2023</v>
      </c>
      <c r="P645" s="99">
        <v>17962.669999999998</v>
      </c>
    </row>
    <row r="646" spans="1:16" x14ac:dyDescent="0.2">
      <c r="A646" s="97" t="s">
        <v>1475</v>
      </c>
      <c r="B646" s="98" t="s">
        <v>1476</v>
      </c>
      <c r="C646" s="97" t="s">
        <v>1477</v>
      </c>
      <c r="D646" s="98" t="s">
        <v>1478</v>
      </c>
      <c r="E646" s="97" t="s">
        <v>1479</v>
      </c>
      <c r="F646" s="98" t="s">
        <v>1480</v>
      </c>
      <c r="G646" s="97" t="s">
        <v>1481</v>
      </c>
      <c r="H646" s="98" t="s">
        <v>1482</v>
      </c>
      <c r="I646" s="97" t="s">
        <v>1686</v>
      </c>
      <c r="J646" s="98" t="s">
        <v>1687</v>
      </c>
      <c r="K646" s="97" t="s">
        <v>1692</v>
      </c>
      <c r="L646" s="98" t="s">
        <v>1693</v>
      </c>
      <c r="M646" s="97" t="s">
        <v>1485</v>
      </c>
      <c r="N646" s="98" t="s">
        <v>1486</v>
      </c>
      <c r="O646" s="97">
        <v>2020</v>
      </c>
      <c r="P646" s="99">
        <v>35358.629999999997</v>
      </c>
    </row>
    <row r="647" spans="1:16" x14ac:dyDescent="0.2">
      <c r="A647" s="97" t="s">
        <v>1475</v>
      </c>
      <c r="B647" s="98" t="s">
        <v>1476</v>
      </c>
      <c r="C647" s="97" t="s">
        <v>1477</v>
      </c>
      <c r="D647" s="98" t="s">
        <v>1478</v>
      </c>
      <c r="E647" s="97" t="s">
        <v>1479</v>
      </c>
      <c r="F647" s="98" t="s">
        <v>1480</v>
      </c>
      <c r="G647" s="97" t="s">
        <v>1481</v>
      </c>
      <c r="H647" s="98" t="s">
        <v>1482</v>
      </c>
      <c r="I647" s="97" t="s">
        <v>1686</v>
      </c>
      <c r="J647" s="98" t="s">
        <v>1687</v>
      </c>
      <c r="K647" s="97" t="s">
        <v>1692</v>
      </c>
      <c r="L647" s="98" t="s">
        <v>2879</v>
      </c>
      <c r="M647" s="97" t="s">
        <v>1485</v>
      </c>
      <c r="N647" s="98" t="s">
        <v>1486</v>
      </c>
      <c r="O647" s="97">
        <v>2024</v>
      </c>
      <c r="P647" s="99">
        <v>325021.99</v>
      </c>
    </row>
    <row r="648" spans="1:16" x14ac:dyDescent="0.2">
      <c r="A648" s="97" t="s">
        <v>1475</v>
      </c>
      <c r="B648" s="98" t="s">
        <v>1476</v>
      </c>
      <c r="C648" s="97" t="s">
        <v>1477</v>
      </c>
      <c r="D648" s="98" t="s">
        <v>1478</v>
      </c>
      <c r="E648" s="97" t="s">
        <v>1694</v>
      </c>
      <c r="F648" s="98" t="s">
        <v>1695</v>
      </c>
      <c r="G648" s="97" t="s">
        <v>1696</v>
      </c>
      <c r="H648" s="98" t="s">
        <v>1697</v>
      </c>
      <c r="I648" s="97" t="s">
        <v>1584</v>
      </c>
      <c r="J648" s="98" t="s">
        <v>1585</v>
      </c>
      <c r="K648" s="97" t="s">
        <v>1588</v>
      </c>
      <c r="L648" s="98" t="s">
        <v>1589</v>
      </c>
      <c r="M648" s="97" t="s">
        <v>1485</v>
      </c>
      <c r="N648" s="98" t="s">
        <v>1486</v>
      </c>
      <c r="O648" s="97">
        <v>2020</v>
      </c>
      <c r="P648" s="99">
        <v>10253.9</v>
      </c>
    </row>
    <row r="649" spans="1:16" x14ac:dyDescent="0.2">
      <c r="A649" s="97" t="s">
        <v>1475</v>
      </c>
      <c r="B649" s="98" t="s">
        <v>1476</v>
      </c>
      <c r="C649" s="97" t="s">
        <v>1477</v>
      </c>
      <c r="D649" s="98" t="s">
        <v>1478</v>
      </c>
      <c r="E649" s="97" t="s">
        <v>1694</v>
      </c>
      <c r="F649" s="98" t="s">
        <v>1695</v>
      </c>
      <c r="G649" s="97" t="s">
        <v>1696</v>
      </c>
      <c r="H649" s="98" t="s">
        <v>1697</v>
      </c>
      <c r="I649" s="97" t="s">
        <v>1584</v>
      </c>
      <c r="J649" s="98" t="s">
        <v>1585</v>
      </c>
      <c r="K649" s="97" t="s">
        <v>1588</v>
      </c>
      <c r="L649" s="98" t="s">
        <v>1589</v>
      </c>
      <c r="M649" s="97" t="s">
        <v>1485</v>
      </c>
      <c r="N649" s="98" t="s">
        <v>1486</v>
      </c>
      <c r="O649" s="97">
        <v>2021</v>
      </c>
      <c r="P649" s="99">
        <v>17387.05</v>
      </c>
    </row>
    <row r="650" spans="1:16" x14ac:dyDescent="0.2">
      <c r="A650" s="97" t="s">
        <v>1475</v>
      </c>
      <c r="B650" s="98" t="s">
        <v>1476</v>
      </c>
      <c r="C650" s="97" t="s">
        <v>1477</v>
      </c>
      <c r="D650" s="98" t="s">
        <v>1478</v>
      </c>
      <c r="E650" s="97" t="s">
        <v>2880</v>
      </c>
      <c r="F650" s="98" t="s">
        <v>2881</v>
      </c>
      <c r="G650" s="97" t="s">
        <v>2882</v>
      </c>
      <c r="H650" s="98" t="s">
        <v>2883</v>
      </c>
      <c r="I650" s="97" t="s">
        <v>1483</v>
      </c>
      <c r="J650" s="98" t="s">
        <v>1484</v>
      </c>
      <c r="K650" s="97" t="s">
        <v>1487</v>
      </c>
      <c r="L650" s="98" t="s">
        <v>1488</v>
      </c>
      <c r="M650" s="97" t="s">
        <v>1485</v>
      </c>
      <c r="N650" s="98" t="s">
        <v>1486</v>
      </c>
      <c r="O650" s="97">
        <v>2023</v>
      </c>
      <c r="P650" s="99">
        <v>1230.58</v>
      </c>
    </row>
    <row r="651" spans="1:16" x14ac:dyDescent="0.2">
      <c r="A651" s="97" t="s">
        <v>1475</v>
      </c>
      <c r="B651" s="98" t="s">
        <v>1476</v>
      </c>
      <c r="C651" s="97" t="s">
        <v>1477</v>
      </c>
      <c r="D651" s="98" t="s">
        <v>1478</v>
      </c>
      <c r="E651" s="97" t="s">
        <v>2880</v>
      </c>
      <c r="F651" s="98" t="s">
        <v>2881</v>
      </c>
      <c r="G651" s="97" t="s">
        <v>2882</v>
      </c>
      <c r="H651" s="98" t="s">
        <v>2883</v>
      </c>
      <c r="I651" s="97" t="s">
        <v>1483</v>
      </c>
      <c r="J651" s="98" t="s">
        <v>1484</v>
      </c>
      <c r="K651" s="97" t="s">
        <v>1487</v>
      </c>
      <c r="L651" s="98" t="s">
        <v>1488</v>
      </c>
      <c r="M651" s="97" t="s">
        <v>1485</v>
      </c>
      <c r="N651" s="98" t="s">
        <v>1486</v>
      </c>
      <c r="O651" s="97">
        <v>2024</v>
      </c>
      <c r="P651" s="99">
        <v>0</v>
      </c>
    </row>
    <row r="652" spans="1:16" x14ac:dyDescent="0.2">
      <c r="A652" s="97" t="s">
        <v>1475</v>
      </c>
      <c r="B652" s="98" t="s">
        <v>1476</v>
      </c>
      <c r="C652" s="97" t="s">
        <v>1477</v>
      </c>
      <c r="D652" s="98" t="s">
        <v>1478</v>
      </c>
      <c r="E652" s="97" t="s">
        <v>2880</v>
      </c>
      <c r="F652" s="98" t="s">
        <v>2881</v>
      </c>
      <c r="G652" s="97" t="s">
        <v>2882</v>
      </c>
      <c r="H652" s="98" t="s">
        <v>2883</v>
      </c>
      <c r="I652" s="97" t="s">
        <v>1483</v>
      </c>
      <c r="J652" s="98" t="s">
        <v>1484</v>
      </c>
      <c r="K652" s="97" t="s">
        <v>1495</v>
      </c>
      <c r="L652" s="98" t="s">
        <v>1496</v>
      </c>
      <c r="M652" s="97" t="s">
        <v>1485</v>
      </c>
      <c r="N652" s="98" t="s">
        <v>1486</v>
      </c>
      <c r="O652" s="97">
        <v>2023</v>
      </c>
      <c r="P652" s="99">
        <v>2410.42</v>
      </c>
    </row>
    <row r="653" spans="1:16" x14ac:dyDescent="0.2">
      <c r="A653" s="97" t="s">
        <v>1475</v>
      </c>
      <c r="B653" s="98" t="s">
        <v>1476</v>
      </c>
      <c r="C653" s="97" t="s">
        <v>1477</v>
      </c>
      <c r="D653" s="98" t="s">
        <v>1478</v>
      </c>
      <c r="E653" s="97" t="s">
        <v>2880</v>
      </c>
      <c r="F653" s="98" t="s">
        <v>2881</v>
      </c>
      <c r="G653" s="97" t="s">
        <v>2882</v>
      </c>
      <c r="H653" s="98" t="s">
        <v>2883</v>
      </c>
      <c r="I653" s="97" t="s">
        <v>1483</v>
      </c>
      <c r="J653" s="98" t="s">
        <v>1484</v>
      </c>
      <c r="K653" s="97" t="s">
        <v>1495</v>
      </c>
      <c r="L653" s="98" t="s">
        <v>1496</v>
      </c>
      <c r="M653" s="97" t="s">
        <v>1485</v>
      </c>
      <c r="N653" s="98" t="s">
        <v>1486</v>
      </c>
      <c r="O653" s="97">
        <v>2024</v>
      </c>
      <c r="P653" s="99">
        <v>6105.37</v>
      </c>
    </row>
    <row r="654" spans="1:16" x14ac:dyDescent="0.2">
      <c r="A654" s="97" t="s">
        <v>1475</v>
      </c>
      <c r="B654" s="98" t="s">
        <v>1476</v>
      </c>
      <c r="C654" s="97" t="s">
        <v>1477</v>
      </c>
      <c r="D654" s="98" t="s">
        <v>1478</v>
      </c>
      <c r="E654" s="97" t="s">
        <v>2880</v>
      </c>
      <c r="F654" s="98" t="s">
        <v>2881</v>
      </c>
      <c r="G654" s="97" t="s">
        <v>2882</v>
      </c>
      <c r="H654" s="98" t="s">
        <v>2883</v>
      </c>
      <c r="I654" s="97" t="s">
        <v>1686</v>
      </c>
      <c r="J654" s="98" t="s">
        <v>1687</v>
      </c>
      <c r="K654" s="97" t="s">
        <v>1706</v>
      </c>
      <c r="L654" s="98" t="s">
        <v>1707</v>
      </c>
      <c r="M654" s="97" t="s">
        <v>1485</v>
      </c>
      <c r="N654" s="98" t="s">
        <v>1486</v>
      </c>
      <c r="O654" s="97">
        <v>2024</v>
      </c>
      <c r="P654" s="99">
        <v>0</v>
      </c>
    </row>
    <row r="655" spans="1:16" x14ac:dyDescent="0.2">
      <c r="A655" s="97" t="s">
        <v>1475</v>
      </c>
      <c r="B655" s="98" t="s">
        <v>1476</v>
      </c>
      <c r="C655" s="97" t="s">
        <v>1477</v>
      </c>
      <c r="D655" s="98" t="s">
        <v>1478</v>
      </c>
      <c r="E655" s="97" t="s">
        <v>2880</v>
      </c>
      <c r="F655" s="98" t="s">
        <v>2881</v>
      </c>
      <c r="G655" s="97" t="s">
        <v>2882</v>
      </c>
      <c r="H655" s="98" t="s">
        <v>2883</v>
      </c>
      <c r="I655" s="97" t="s">
        <v>1686</v>
      </c>
      <c r="J655" s="98" t="s">
        <v>1687</v>
      </c>
      <c r="K655" s="97" t="s">
        <v>1706</v>
      </c>
      <c r="L655" s="98" t="s">
        <v>1707</v>
      </c>
      <c r="M655" s="97" t="s">
        <v>1485</v>
      </c>
      <c r="N655" s="98" t="s">
        <v>1486</v>
      </c>
      <c r="O655" s="97">
        <v>2023</v>
      </c>
      <c r="P655" s="99">
        <v>929.63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895D6-7468-4864-9CF5-4D013A9898B6}">
  <sheetPr>
    <tabColor theme="6"/>
    <pageSetUpPr fitToPage="1"/>
  </sheetPr>
  <dimension ref="A1:BL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4" x14ac:dyDescent="0.2">
      <c r="A1" s="148" t="s">
        <v>3500</v>
      </c>
      <c r="B1" s="148"/>
      <c r="C1" s="148"/>
      <c r="D1" s="148"/>
      <c r="E1" s="148"/>
      <c r="F1" s="148"/>
    </row>
    <row r="2" spans="1:64" s="29" customFormat="1" ht="16.5" customHeight="1" x14ac:dyDescent="0.2">
      <c r="A2" s="149" t="s">
        <v>29</v>
      </c>
      <c r="B2" s="149"/>
      <c r="C2" s="149"/>
      <c r="D2" s="149"/>
      <c r="E2" s="149"/>
      <c r="F2" s="149"/>
    </row>
    <row r="3" spans="1:64" ht="27.75" hidden="1" customHeight="1" x14ac:dyDescent="0.2">
      <c r="C3" s="30"/>
    </row>
    <row r="4" spans="1:64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hidden="1" x14ac:dyDescent="0.2"/>
    <row r="6" spans="1:64" hidden="1" x14ac:dyDescent="0.2">
      <c r="B6" s="58"/>
      <c r="C6" s="58"/>
      <c r="D6" s="58"/>
      <c r="E6" s="58"/>
      <c r="F6" s="58"/>
    </row>
    <row r="7" spans="1:64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4" ht="13.5" customHeight="1" x14ac:dyDescent="0.2">
      <c r="A8" s="59" t="s">
        <v>1092</v>
      </c>
      <c r="B8" s="36"/>
      <c r="C8" s="36"/>
      <c r="D8" s="36"/>
      <c r="E8" s="36"/>
      <c r="F8" s="36"/>
      <c r="G8" s="84"/>
    </row>
    <row r="9" spans="1:64" ht="13.5" customHeight="1" x14ac:dyDescent="0.2">
      <c r="A9" s="60" t="s">
        <v>1089</v>
      </c>
      <c r="B9" s="60"/>
      <c r="C9" s="60"/>
      <c r="D9" s="60"/>
      <c r="E9" s="60"/>
      <c r="F9" s="60"/>
      <c r="G9" s="86"/>
    </row>
    <row r="10" spans="1:64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4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4" ht="12.75" hidden="1" customHeight="1" x14ac:dyDescent="0.2">
      <c r="B12" s="62"/>
      <c r="C12" s="62"/>
      <c r="D12" s="62"/>
      <c r="E12" s="62"/>
      <c r="F12" s="62"/>
    </row>
    <row r="13" spans="1:64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4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4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4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4" ht="12.75" hidden="1" customHeight="1" x14ac:dyDescent="0.2">
      <c r="B97" s="63"/>
      <c r="C97" s="48"/>
      <c r="D97" s="63"/>
      <c r="E97" s="63"/>
      <c r="F97" s="63"/>
    </row>
    <row r="98" spans="1:64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4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4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4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4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4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4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4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4" ht="12.75" hidden="1" customHeight="1" x14ac:dyDescent="0.2">
      <c r="B106" s="63"/>
      <c r="C106" s="63"/>
      <c r="D106" s="63"/>
      <c r="E106" s="63"/>
      <c r="F106" s="63"/>
    </row>
    <row r="107" spans="1:64" ht="12.75" hidden="1" customHeight="1" x14ac:dyDescent="0.2">
      <c r="B107" s="64"/>
      <c r="C107" s="64"/>
      <c r="D107" s="64"/>
      <c r="E107" s="64"/>
      <c r="F107" s="64"/>
    </row>
    <row r="108" spans="1:64" ht="12.75" hidden="1" customHeight="1" x14ac:dyDescent="0.2">
      <c r="A108" s="50"/>
    </row>
    <row r="109" spans="1:64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4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64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64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3A92-C277-4D18-AA16-E48224BEA08C}">
  <sheetPr>
    <tabColor theme="6"/>
    <pageSetUpPr fitToPage="1"/>
  </sheetPr>
  <dimension ref="A1:BU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3" x14ac:dyDescent="0.2">
      <c r="A1" s="148" t="s">
        <v>3500</v>
      </c>
      <c r="B1" s="148"/>
      <c r="C1" s="148"/>
      <c r="D1" s="148"/>
      <c r="E1" s="148"/>
      <c r="F1" s="148"/>
    </row>
    <row r="2" spans="1:73" s="29" customFormat="1" x14ac:dyDescent="0.2">
      <c r="A2" s="149" t="s">
        <v>30</v>
      </c>
      <c r="B2" s="149"/>
      <c r="C2" s="149"/>
      <c r="D2" s="149"/>
      <c r="E2" s="149"/>
      <c r="F2" s="149"/>
    </row>
    <row r="3" spans="1:73" hidden="1" x14ac:dyDescent="0.2">
      <c r="C3" s="30"/>
    </row>
    <row r="4" spans="1:73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hidden="1" x14ac:dyDescent="0.2"/>
    <row r="6" spans="1:73" hidden="1" x14ac:dyDescent="0.2">
      <c r="A6" s="72"/>
      <c r="B6" s="73"/>
      <c r="C6" s="73"/>
      <c r="D6" s="73"/>
      <c r="E6" s="73"/>
      <c r="F6" s="73"/>
    </row>
    <row r="7" spans="1:73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3" x14ac:dyDescent="0.2">
      <c r="A8" s="35" t="s">
        <v>1091</v>
      </c>
      <c r="B8" s="36"/>
      <c r="C8" s="36"/>
      <c r="D8" s="36"/>
      <c r="E8" s="36"/>
      <c r="F8" s="36"/>
      <c r="G8" s="84"/>
    </row>
    <row r="9" spans="1:73" x14ac:dyDescent="0.2">
      <c r="A9" s="151" t="s">
        <v>685</v>
      </c>
      <c r="B9" s="151"/>
      <c r="C9" s="151"/>
      <c r="D9" s="151"/>
      <c r="E9" s="151"/>
      <c r="F9" s="151"/>
      <c r="G9" s="85"/>
    </row>
    <row r="10" spans="1:73" x14ac:dyDescent="0.2">
      <c r="A10" s="37" t="s">
        <v>630</v>
      </c>
      <c r="B10" s="61"/>
      <c r="C10" s="61"/>
      <c r="D10" s="61"/>
      <c r="E10" s="61"/>
      <c r="F10" s="61"/>
    </row>
    <row r="11" spans="1:73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3" hidden="1" x14ac:dyDescent="0.2">
      <c r="A12" s="74"/>
      <c r="B12" s="62"/>
      <c r="C12" s="62"/>
      <c r="D12" s="62"/>
      <c r="E12" s="62"/>
      <c r="F12" s="62"/>
    </row>
    <row r="13" spans="1:73" x14ac:dyDescent="0.2">
      <c r="A13" s="37" t="s">
        <v>631</v>
      </c>
      <c r="B13" s="61"/>
      <c r="C13" s="61"/>
      <c r="D13" s="61"/>
      <c r="E13" s="61"/>
      <c r="F13" s="61"/>
    </row>
    <row r="14" spans="1:73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3" x14ac:dyDescent="0.2">
      <c r="A15" s="37" t="s">
        <v>629</v>
      </c>
      <c r="B15" s="61"/>
      <c r="C15" s="61"/>
      <c r="D15" s="61"/>
      <c r="E15" s="61"/>
      <c r="F15" s="61"/>
    </row>
    <row r="16" spans="1:73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0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3" hidden="1" x14ac:dyDescent="0.2">
      <c r="B97" s="63"/>
      <c r="C97" s="48"/>
      <c r="D97" s="63"/>
      <c r="E97" s="63"/>
      <c r="F97" s="63"/>
    </row>
    <row r="98" spans="1:73" x14ac:dyDescent="0.2">
      <c r="A98" s="37" t="s">
        <v>641</v>
      </c>
      <c r="B98" s="61"/>
      <c r="C98" s="49"/>
      <c r="D98" s="61"/>
      <c r="E98" s="61"/>
      <c r="F98" s="61"/>
    </row>
    <row r="99" spans="1:73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3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3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3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3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3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3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3" hidden="1" x14ac:dyDescent="0.2">
      <c r="B106" s="63"/>
      <c r="C106" s="63"/>
      <c r="D106" s="63"/>
      <c r="E106" s="63"/>
      <c r="F106" s="63"/>
    </row>
    <row r="107" spans="1:73" hidden="1" x14ac:dyDescent="0.2"/>
    <row r="108" spans="1:73" hidden="1" x14ac:dyDescent="0.2">
      <c r="A108" s="50"/>
      <c r="B108" s="69"/>
      <c r="C108" s="69"/>
      <c r="D108" s="69"/>
      <c r="E108" s="69"/>
      <c r="F108" s="69"/>
    </row>
    <row r="109" spans="1:73" x14ac:dyDescent="0.2">
      <c r="A109" s="52" t="s">
        <v>3</v>
      </c>
      <c r="B109" s="53">
        <f>SUM(B11:B105)</f>
        <v>0</v>
      </c>
      <c r="C109" s="53">
        <f>SUM(C11:C105)</f>
        <v>0</v>
      </c>
      <c r="D109" s="53">
        <f>SUM(D11:D105)</f>
        <v>0</v>
      </c>
      <c r="E109" s="53">
        <f>SUM(E11:E105)</f>
        <v>0</v>
      </c>
      <c r="F109" s="53">
        <f>SUM(F11:F105)</f>
        <v>0</v>
      </c>
    </row>
    <row r="110" spans="1:73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1:73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73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BA99-74EA-4F25-A2C0-6ABA8446E260}">
  <sheetPr>
    <tabColor theme="6"/>
    <pageSetUpPr fitToPage="1"/>
  </sheetPr>
  <dimension ref="A1:BL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4" x14ac:dyDescent="0.2">
      <c r="A1" s="148" t="s">
        <v>3500</v>
      </c>
      <c r="B1" s="148"/>
      <c r="C1" s="148"/>
      <c r="D1" s="148"/>
      <c r="E1" s="148"/>
      <c r="F1" s="148"/>
    </row>
    <row r="2" spans="1:64" s="29" customFormat="1" ht="16.5" customHeight="1" x14ac:dyDescent="0.2">
      <c r="A2" s="149" t="s">
        <v>30</v>
      </c>
      <c r="B2" s="149"/>
      <c r="C2" s="149"/>
      <c r="D2" s="149"/>
      <c r="E2" s="149"/>
      <c r="F2" s="149"/>
    </row>
    <row r="3" spans="1:64" ht="27.75" hidden="1" customHeight="1" x14ac:dyDescent="0.2">
      <c r="C3" s="30"/>
    </row>
    <row r="4" spans="1:64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hidden="1" x14ac:dyDescent="0.2"/>
    <row r="6" spans="1:64" hidden="1" x14ac:dyDescent="0.2">
      <c r="B6" s="58"/>
      <c r="C6" s="58"/>
      <c r="D6" s="58"/>
      <c r="E6" s="58"/>
      <c r="F6" s="58"/>
    </row>
    <row r="7" spans="1:64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4" ht="13.5" customHeight="1" x14ac:dyDescent="0.2">
      <c r="A8" s="59" t="s">
        <v>1092</v>
      </c>
      <c r="B8" s="36"/>
      <c r="C8" s="36"/>
      <c r="D8" s="36"/>
      <c r="E8" s="36"/>
      <c r="F8" s="36"/>
      <c r="G8" s="84"/>
    </row>
    <row r="9" spans="1:64" ht="13.5" customHeight="1" x14ac:dyDescent="0.2">
      <c r="A9" s="60" t="s">
        <v>1089</v>
      </c>
      <c r="B9" s="60"/>
      <c r="C9" s="60"/>
      <c r="D9" s="60"/>
      <c r="E9" s="60"/>
      <c r="F9" s="60"/>
      <c r="G9" s="86"/>
    </row>
    <row r="10" spans="1:64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4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4" ht="12.75" hidden="1" customHeight="1" x14ac:dyDescent="0.2">
      <c r="B12" s="62"/>
      <c r="C12" s="62"/>
      <c r="D12" s="62"/>
      <c r="E12" s="62"/>
      <c r="F12" s="62"/>
    </row>
    <row r="13" spans="1:64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4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4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4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4" ht="12.75" hidden="1" customHeight="1" x14ac:dyDescent="0.2">
      <c r="B97" s="63"/>
      <c r="C97" s="48"/>
      <c r="D97" s="63"/>
      <c r="E97" s="63"/>
      <c r="F97" s="63"/>
    </row>
    <row r="98" spans="1:64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4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4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4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4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4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4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4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4" ht="12.75" hidden="1" customHeight="1" x14ac:dyDescent="0.2">
      <c r="B106" s="63"/>
      <c r="C106" s="63"/>
      <c r="D106" s="63"/>
      <c r="E106" s="63"/>
      <c r="F106" s="63"/>
    </row>
    <row r="107" spans="1:64" ht="12.75" hidden="1" customHeight="1" x14ac:dyDescent="0.2">
      <c r="B107" s="64"/>
      <c r="C107" s="64"/>
      <c r="D107" s="64"/>
      <c r="E107" s="64"/>
      <c r="F107" s="64"/>
    </row>
    <row r="108" spans="1:64" ht="12.75" hidden="1" customHeight="1" x14ac:dyDescent="0.2">
      <c r="A108" s="50"/>
    </row>
    <row r="109" spans="1:64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4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64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64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AEB1-2631-43CC-A4B8-C15CAFB4A161}">
  <sheetPr>
    <tabColor theme="6"/>
    <pageSetUpPr fitToPage="1"/>
  </sheetPr>
  <dimension ref="A1:BU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3" x14ac:dyDescent="0.2">
      <c r="A1" s="148" t="s">
        <v>3500</v>
      </c>
      <c r="B1" s="148"/>
      <c r="C1" s="148"/>
      <c r="D1" s="148"/>
      <c r="E1" s="148"/>
      <c r="F1" s="148"/>
    </row>
    <row r="2" spans="1:73" s="29" customFormat="1" x14ac:dyDescent="0.2">
      <c r="A2" s="149" t="s">
        <v>31</v>
      </c>
      <c r="B2" s="149"/>
      <c r="C2" s="149"/>
      <c r="D2" s="149"/>
      <c r="E2" s="149"/>
      <c r="F2" s="149"/>
    </row>
    <row r="3" spans="1:73" hidden="1" x14ac:dyDescent="0.2">
      <c r="C3" s="30"/>
    </row>
    <row r="4" spans="1:73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hidden="1" x14ac:dyDescent="0.2"/>
    <row r="6" spans="1:73" hidden="1" x14ac:dyDescent="0.2">
      <c r="A6" s="72"/>
      <c r="B6" s="73"/>
      <c r="C6" s="73"/>
      <c r="D6" s="73"/>
      <c r="E6" s="73"/>
      <c r="F6" s="73"/>
    </row>
    <row r="7" spans="1:73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3" x14ac:dyDescent="0.2">
      <c r="A8" s="35" t="s">
        <v>1091</v>
      </c>
      <c r="B8" s="36"/>
      <c r="C8" s="36"/>
      <c r="D8" s="36"/>
      <c r="E8" s="36"/>
      <c r="F8" s="36"/>
      <c r="G8" s="84"/>
    </row>
    <row r="9" spans="1:73" x14ac:dyDescent="0.2">
      <c r="A9" s="151" t="s">
        <v>685</v>
      </c>
      <c r="B9" s="151"/>
      <c r="C9" s="151"/>
      <c r="D9" s="151"/>
      <c r="E9" s="151"/>
      <c r="F9" s="151"/>
      <c r="G9" s="85"/>
    </row>
    <row r="10" spans="1:73" x14ac:dyDescent="0.2">
      <c r="A10" s="37" t="s">
        <v>630</v>
      </c>
      <c r="B10" s="61"/>
      <c r="C10" s="61"/>
      <c r="D10" s="61"/>
      <c r="E10" s="61"/>
      <c r="F10" s="61"/>
    </row>
    <row r="11" spans="1:73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3" hidden="1" x14ac:dyDescent="0.2">
      <c r="A12" s="74"/>
      <c r="B12" s="62"/>
      <c r="C12" s="62"/>
      <c r="D12" s="62"/>
      <c r="E12" s="62"/>
      <c r="F12" s="62"/>
    </row>
    <row r="13" spans="1:73" x14ac:dyDescent="0.2">
      <c r="A13" s="37" t="s">
        <v>631</v>
      </c>
      <c r="B13" s="61"/>
      <c r="C13" s="61"/>
      <c r="D13" s="61"/>
      <c r="E13" s="61"/>
      <c r="F13" s="61"/>
    </row>
    <row r="14" spans="1:73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3" x14ac:dyDescent="0.2">
      <c r="A15" s="37" t="s">
        <v>629</v>
      </c>
      <c r="B15" s="61"/>
      <c r="C15" s="61"/>
      <c r="D15" s="61"/>
      <c r="E15" s="61"/>
      <c r="F15" s="61"/>
    </row>
    <row r="16" spans="1:73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0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3" hidden="1" x14ac:dyDescent="0.2">
      <c r="B97" s="63"/>
      <c r="C97" s="48"/>
      <c r="D97" s="63"/>
      <c r="E97" s="63"/>
      <c r="F97" s="63"/>
    </row>
    <row r="98" spans="1:73" x14ac:dyDescent="0.2">
      <c r="A98" s="37" t="s">
        <v>641</v>
      </c>
      <c r="B98" s="61"/>
      <c r="C98" s="49"/>
      <c r="D98" s="61"/>
      <c r="E98" s="61"/>
      <c r="F98" s="61"/>
    </row>
    <row r="99" spans="1:73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3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3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3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3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3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3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3" hidden="1" x14ac:dyDescent="0.2">
      <c r="B106" s="63"/>
      <c r="C106" s="63"/>
      <c r="D106" s="63"/>
      <c r="E106" s="63"/>
      <c r="F106" s="63"/>
    </row>
    <row r="107" spans="1:73" hidden="1" x14ac:dyDescent="0.2"/>
    <row r="108" spans="1:73" hidden="1" x14ac:dyDescent="0.2">
      <c r="A108" s="50"/>
      <c r="B108" s="69"/>
      <c r="C108" s="69"/>
      <c r="D108" s="69"/>
      <c r="E108" s="69"/>
      <c r="F108" s="69"/>
    </row>
    <row r="109" spans="1:73" x14ac:dyDescent="0.2">
      <c r="A109" s="52" t="s">
        <v>3</v>
      </c>
      <c r="B109" s="53">
        <f>SUM(B11:B105)</f>
        <v>0</v>
      </c>
      <c r="C109" s="53">
        <f>SUM(C11:C105)</f>
        <v>0</v>
      </c>
      <c r="D109" s="53">
        <f>SUM(D11:D105)</f>
        <v>0</v>
      </c>
      <c r="E109" s="53">
        <f>SUM(E11:E105)</f>
        <v>0</v>
      </c>
      <c r="F109" s="53">
        <f>SUM(F11:F105)</f>
        <v>0</v>
      </c>
    </row>
    <row r="110" spans="1:73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1:73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73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CED4-1AEB-4EF3-AB79-E1B7D1985C5E}">
  <sheetPr>
    <tabColor theme="6"/>
    <pageSetUpPr fitToPage="1"/>
  </sheetPr>
  <dimension ref="A1:BL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4" x14ac:dyDescent="0.2">
      <c r="A1" s="148" t="s">
        <v>3500</v>
      </c>
      <c r="B1" s="148"/>
      <c r="C1" s="148"/>
      <c r="D1" s="148"/>
      <c r="E1" s="148"/>
      <c r="F1" s="148"/>
    </row>
    <row r="2" spans="1:64" s="29" customFormat="1" ht="16.5" customHeight="1" x14ac:dyDescent="0.2">
      <c r="A2" s="149" t="s">
        <v>31</v>
      </c>
      <c r="B2" s="149"/>
      <c r="C2" s="149"/>
      <c r="D2" s="149"/>
      <c r="E2" s="149"/>
      <c r="F2" s="149"/>
    </row>
    <row r="3" spans="1:64" ht="27.75" hidden="1" customHeight="1" x14ac:dyDescent="0.2">
      <c r="C3" s="30"/>
    </row>
    <row r="4" spans="1:64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hidden="1" x14ac:dyDescent="0.2"/>
    <row r="6" spans="1:64" hidden="1" x14ac:dyDescent="0.2">
      <c r="B6" s="58"/>
      <c r="C6" s="58"/>
      <c r="D6" s="58"/>
      <c r="E6" s="58"/>
      <c r="F6" s="58"/>
    </row>
    <row r="7" spans="1:64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4" ht="13.5" customHeight="1" x14ac:dyDescent="0.2">
      <c r="A8" s="59" t="s">
        <v>1092</v>
      </c>
      <c r="B8" s="36"/>
      <c r="C8" s="36"/>
      <c r="D8" s="36"/>
      <c r="E8" s="36"/>
      <c r="F8" s="36"/>
      <c r="G8" s="84"/>
    </row>
    <row r="9" spans="1:64" ht="13.5" customHeight="1" x14ac:dyDescent="0.2">
      <c r="A9" s="60" t="s">
        <v>1089</v>
      </c>
      <c r="B9" s="60"/>
      <c r="C9" s="60"/>
      <c r="D9" s="60"/>
      <c r="E9" s="60"/>
      <c r="F9" s="60"/>
      <c r="G9" s="86"/>
    </row>
    <row r="10" spans="1:64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4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4" ht="12.75" hidden="1" customHeight="1" x14ac:dyDescent="0.2">
      <c r="B12" s="62"/>
      <c r="C12" s="62"/>
      <c r="D12" s="62"/>
      <c r="E12" s="62"/>
      <c r="F12" s="62"/>
    </row>
    <row r="13" spans="1:64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4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4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4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4" ht="12.75" hidden="1" customHeight="1" x14ac:dyDescent="0.2">
      <c r="B97" s="63"/>
      <c r="C97" s="48"/>
      <c r="D97" s="63"/>
      <c r="E97" s="63"/>
      <c r="F97" s="63"/>
    </row>
    <row r="98" spans="1:64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4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4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4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4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4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4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4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4" ht="12.75" hidden="1" customHeight="1" x14ac:dyDescent="0.2">
      <c r="B106" s="63"/>
      <c r="C106" s="63"/>
      <c r="D106" s="63"/>
      <c r="E106" s="63"/>
      <c r="F106" s="63"/>
    </row>
    <row r="107" spans="1:64" ht="12.75" hidden="1" customHeight="1" x14ac:dyDescent="0.2">
      <c r="B107" s="64"/>
      <c r="C107" s="64"/>
      <c r="D107" s="64"/>
      <c r="E107" s="64"/>
      <c r="F107" s="64"/>
    </row>
    <row r="108" spans="1:64" ht="12.75" hidden="1" customHeight="1" x14ac:dyDescent="0.2">
      <c r="A108" s="50"/>
    </row>
    <row r="109" spans="1:64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4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64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64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C90A-151D-422D-A7C5-AB8AE6A0FEBA}">
  <sheetPr>
    <tabColor theme="6"/>
    <pageSetUpPr fitToPage="1"/>
  </sheetPr>
  <dimension ref="A1:BU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3" x14ac:dyDescent="0.2">
      <c r="A1" s="148" t="s">
        <v>3500</v>
      </c>
      <c r="B1" s="148"/>
      <c r="C1" s="148"/>
      <c r="D1" s="148"/>
      <c r="E1" s="148"/>
      <c r="F1" s="148"/>
    </row>
    <row r="2" spans="1:73" s="29" customFormat="1" x14ac:dyDescent="0.2">
      <c r="A2" s="149" t="s">
        <v>32</v>
      </c>
      <c r="B2" s="149"/>
      <c r="C2" s="149"/>
      <c r="D2" s="149"/>
      <c r="E2" s="149"/>
      <c r="F2" s="149"/>
    </row>
    <row r="3" spans="1:73" hidden="1" x14ac:dyDescent="0.2">
      <c r="C3" s="30"/>
    </row>
    <row r="4" spans="1:73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hidden="1" x14ac:dyDescent="0.2"/>
    <row r="6" spans="1:73" hidden="1" x14ac:dyDescent="0.2">
      <c r="A6" s="72"/>
      <c r="B6" s="73"/>
      <c r="C6" s="73"/>
      <c r="D6" s="73"/>
      <c r="E6" s="73"/>
      <c r="F6" s="73"/>
    </row>
    <row r="7" spans="1:73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3" x14ac:dyDescent="0.2">
      <c r="A8" s="35" t="s">
        <v>1091</v>
      </c>
      <c r="B8" s="36"/>
      <c r="C8" s="36"/>
      <c r="D8" s="36"/>
      <c r="E8" s="36"/>
      <c r="F8" s="36"/>
      <c r="G8" s="84"/>
    </row>
    <row r="9" spans="1:73" x14ac:dyDescent="0.2">
      <c r="A9" s="151" t="s">
        <v>685</v>
      </c>
      <c r="B9" s="151"/>
      <c r="C9" s="151"/>
      <c r="D9" s="151"/>
      <c r="E9" s="151"/>
      <c r="F9" s="151"/>
      <c r="G9" s="85"/>
    </row>
    <row r="10" spans="1:73" x14ac:dyDescent="0.2">
      <c r="A10" s="37" t="s">
        <v>630</v>
      </c>
      <c r="B10" s="61"/>
      <c r="C10" s="61"/>
      <c r="D10" s="61"/>
      <c r="E10" s="61"/>
      <c r="F10" s="61"/>
    </row>
    <row r="11" spans="1:73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3" hidden="1" x14ac:dyDescent="0.2">
      <c r="A12" s="74"/>
      <c r="B12" s="62"/>
      <c r="C12" s="62"/>
      <c r="D12" s="62"/>
      <c r="E12" s="62"/>
      <c r="F12" s="62"/>
    </row>
    <row r="13" spans="1:73" x14ac:dyDescent="0.2">
      <c r="A13" s="37" t="s">
        <v>631</v>
      </c>
      <c r="B13" s="61"/>
      <c r="C13" s="61"/>
      <c r="D13" s="61"/>
      <c r="E13" s="61"/>
      <c r="F13" s="61"/>
    </row>
    <row r="14" spans="1:73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3" x14ac:dyDescent="0.2">
      <c r="A15" s="37" t="s">
        <v>629</v>
      </c>
      <c r="B15" s="61"/>
      <c r="C15" s="61"/>
      <c r="D15" s="61"/>
      <c r="E15" s="61"/>
      <c r="F15" s="61"/>
    </row>
    <row r="16" spans="1:73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0</v>
      </c>
      <c r="C17" s="46">
        <f>SUMIFS(CFR_Data[SFY2025],CFR_Data[OM_MPO],$A$2,CFR_Data[NFA MT],"TRUE",CFR_Data[Division Project Type],$A17,CFR_Data[Funding_Source],"NFA")</f>
        <v>0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0</v>
      </c>
      <c r="C20" s="46">
        <f>SUMIFS(CFR_Data[SFY2025],CFR_Data[OM_MPO],$A$2,CFR_Data[NFA MT],"TRUE",CFR_Data[Division Project Type],$A20,CFR_Data[Funding_Source],"NFA")</f>
        <v>0</v>
      </c>
      <c r="D20" s="46">
        <f>SUMIFS(CFR_Data[SFY2026],CFR_Data[OM_MPO],$A$2,CFR_Data[NFA MT],"TRUE",CFR_Data[Division Project Type],$A20,CFR_Data[Funding_Source],"NFA")</f>
        <v>0</v>
      </c>
      <c r="E20" s="46">
        <f>SUMIFS(CFR_Data[SFY2027],CFR_Data[OM_MPO],$A$2,CFR_Data[NFA MT],"TRUE",CFR_Data[Division Project Type],$A20,CFR_Data[Funding_Source],"NFA")</f>
        <v>0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0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3" hidden="1" x14ac:dyDescent="0.2">
      <c r="B97" s="63"/>
      <c r="C97" s="48"/>
      <c r="D97" s="63"/>
      <c r="E97" s="63"/>
      <c r="F97" s="63"/>
    </row>
    <row r="98" spans="1:73" x14ac:dyDescent="0.2">
      <c r="A98" s="37" t="s">
        <v>641</v>
      </c>
      <c r="B98" s="61"/>
      <c r="C98" s="49"/>
      <c r="D98" s="61"/>
      <c r="E98" s="61"/>
      <c r="F98" s="61"/>
    </row>
    <row r="99" spans="1:73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3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3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3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3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3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0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3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3" hidden="1" x14ac:dyDescent="0.2">
      <c r="B106" s="63"/>
      <c r="C106" s="63"/>
      <c r="D106" s="63"/>
      <c r="E106" s="63"/>
      <c r="F106" s="63"/>
    </row>
    <row r="107" spans="1:73" hidden="1" x14ac:dyDescent="0.2"/>
    <row r="108" spans="1:73" hidden="1" x14ac:dyDescent="0.2">
      <c r="A108" s="50"/>
      <c r="B108" s="69"/>
      <c r="C108" s="69"/>
      <c r="D108" s="69"/>
      <c r="E108" s="69"/>
      <c r="F108" s="69"/>
    </row>
    <row r="109" spans="1:73" x14ac:dyDescent="0.2">
      <c r="A109" s="52" t="s">
        <v>3</v>
      </c>
      <c r="B109" s="53">
        <f>SUM(B11:B105)</f>
        <v>0</v>
      </c>
      <c r="C109" s="53">
        <f>SUM(C11:C105)</f>
        <v>0</v>
      </c>
      <c r="D109" s="53">
        <f>SUM(D11:D105)</f>
        <v>0</v>
      </c>
      <c r="E109" s="53">
        <f>SUM(E11:E105)</f>
        <v>0</v>
      </c>
      <c r="F109" s="53">
        <f>SUM(F11:F105)</f>
        <v>0</v>
      </c>
    </row>
    <row r="110" spans="1:73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1:73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73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E50D-7BEE-47D9-B8A7-57361FE21819}">
  <sheetPr>
    <tabColor theme="6"/>
    <pageSetUpPr fitToPage="1"/>
  </sheetPr>
  <dimension ref="A1:BL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4" x14ac:dyDescent="0.2">
      <c r="A1" s="148" t="s">
        <v>3500</v>
      </c>
      <c r="B1" s="148"/>
      <c r="C1" s="148"/>
      <c r="D1" s="148"/>
      <c r="E1" s="148"/>
      <c r="F1" s="148"/>
    </row>
    <row r="2" spans="1:64" s="29" customFormat="1" ht="16.5" customHeight="1" x14ac:dyDescent="0.2">
      <c r="A2" s="149" t="s">
        <v>32</v>
      </c>
      <c r="B2" s="149"/>
      <c r="C2" s="149"/>
      <c r="D2" s="149"/>
      <c r="E2" s="149"/>
      <c r="F2" s="149"/>
    </row>
    <row r="3" spans="1:64" ht="27.75" hidden="1" customHeight="1" x14ac:dyDescent="0.2">
      <c r="C3" s="30"/>
    </row>
    <row r="4" spans="1:64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hidden="1" x14ac:dyDescent="0.2"/>
    <row r="6" spans="1:64" hidden="1" x14ac:dyDescent="0.2">
      <c r="B6" s="58"/>
      <c r="C6" s="58"/>
      <c r="D6" s="58"/>
      <c r="E6" s="58"/>
      <c r="F6" s="58"/>
    </row>
    <row r="7" spans="1:64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4" ht="13.5" customHeight="1" x14ac:dyDescent="0.2">
      <c r="A8" s="59" t="s">
        <v>1092</v>
      </c>
      <c r="B8" s="36"/>
      <c r="C8" s="36"/>
      <c r="D8" s="36"/>
      <c r="E8" s="36"/>
      <c r="F8" s="36"/>
      <c r="G8" s="84"/>
    </row>
    <row r="9" spans="1:64" ht="13.5" customHeight="1" x14ac:dyDescent="0.2">
      <c r="A9" s="60" t="s">
        <v>1089</v>
      </c>
      <c r="B9" s="60"/>
      <c r="C9" s="60"/>
      <c r="D9" s="60"/>
      <c r="E9" s="60"/>
      <c r="F9" s="60"/>
      <c r="G9" s="86"/>
    </row>
    <row r="10" spans="1:64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4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4" ht="12.75" hidden="1" customHeight="1" x14ac:dyDescent="0.2">
      <c r="B12" s="62"/>
      <c r="C12" s="62"/>
      <c r="D12" s="62"/>
      <c r="E12" s="62"/>
      <c r="F12" s="62"/>
    </row>
    <row r="13" spans="1:64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4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4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4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4" ht="12.75" hidden="1" customHeight="1" x14ac:dyDescent="0.2">
      <c r="B97" s="63"/>
      <c r="C97" s="48"/>
      <c r="D97" s="63"/>
      <c r="E97" s="63"/>
      <c r="F97" s="63"/>
    </row>
    <row r="98" spans="1:64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4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4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4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4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4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4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4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4" ht="12.75" hidden="1" customHeight="1" x14ac:dyDescent="0.2">
      <c r="B106" s="63"/>
      <c r="C106" s="63"/>
      <c r="D106" s="63"/>
      <c r="E106" s="63"/>
      <c r="F106" s="63"/>
    </row>
    <row r="107" spans="1:64" ht="12.75" hidden="1" customHeight="1" x14ac:dyDescent="0.2">
      <c r="B107" s="64"/>
      <c r="C107" s="64"/>
      <c r="D107" s="64"/>
      <c r="E107" s="64"/>
      <c r="F107" s="64"/>
    </row>
    <row r="108" spans="1:64" ht="12.75" hidden="1" customHeight="1" x14ac:dyDescent="0.2">
      <c r="A108" s="50"/>
    </row>
    <row r="109" spans="1:64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4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64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64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7D5B-4914-4243-BD68-3EAB1AAED28E}">
  <sheetPr>
    <tabColor theme="6"/>
    <pageSetUpPr fitToPage="1"/>
  </sheetPr>
  <dimension ref="A1:BU118"/>
  <sheetViews>
    <sheetView showGridLines="0" zoomScaleNormal="100" zoomScaleSheetLayoutView="85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73" x14ac:dyDescent="0.2">
      <c r="A1" s="148" t="s">
        <v>3500</v>
      </c>
      <c r="B1" s="148"/>
      <c r="C1" s="148"/>
      <c r="D1" s="148"/>
      <c r="E1" s="148"/>
      <c r="F1" s="148"/>
    </row>
    <row r="2" spans="1:73" s="29" customFormat="1" x14ac:dyDescent="0.2">
      <c r="A2" s="149" t="s">
        <v>33</v>
      </c>
      <c r="B2" s="149"/>
      <c r="C2" s="149"/>
      <c r="D2" s="149"/>
      <c r="E2" s="149"/>
      <c r="F2" s="149"/>
    </row>
    <row r="3" spans="1:73" hidden="1" x14ac:dyDescent="0.2">
      <c r="C3" s="30"/>
    </row>
    <row r="4" spans="1:73" s="71" customFormat="1" hidden="1" x14ac:dyDescent="0.2">
      <c r="A4" s="31"/>
      <c r="B4" s="31"/>
      <c r="C4" s="31"/>
      <c r="D4" s="31"/>
      <c r="E4" s="31"/>
      <c r="F4" s="3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hidden="1" x14ac:dyDescent="0.2"/>
    <row r="6" spans="1:73" hidden="1" x14ac:dyDescent="0.2">
      <c r="A6" s="72"/>
      <c r="B6" s="73"/>
      <c r="C6" s="73"/>
      <c r="D6" s="73"/>
      <c r="E6" s="73"/>
      <c r="F6" s="73"/>
    </row>
    <row r="7" spans="1:73" s="34" customForma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73" x14ac:dyDescent="0.2">
      <c r="A8" s="35" t="s">
        <v>1091</v>
      </c>
      <c r="B8" s="36"/>
      <c r="C8" s="36"/>
      <c r="D8" s="36"/>
      <c r="E8" s="36"/>
      <c r="F8" s="36"/>
      <c r="G8" s="84"/>
    </row>
    <row r="9" spans="1:73" x14ac:dyDescent="0.2">
      <c r="A9" s="151" t="s">
        <v>685</v>
      </c>
      <c r="B9" s="151"/>
      <c r="C9" s="151"/>
      <c r="D9" s="151"/>
      <c r="E9" s="151"/>
      <c r="F9" s="151"/>
      <c r="G9" s="85"/>
    </row>
    <row r="10" spans="1:73" x14ac:dyDescent="0.2">
      <c r="A10" s="37" t="s">
        <v>630</v>
      </c>
      <c r="B10" s="61"/>
      <c r="C10" s="61"/>
      <c r="D10" s="61"/>
      <c r="E10" s="61"/>
      <c r="F10" s="61"/>
    </row>
    <row r="11" spans="1:73" x14ac:dyDescent="0.2">
      <c r="A11" s="39" t="s">
        <v>1737</v>
      </c>
      <c r="B11" s="46">
        <f>SUMIFS(CFR_Data[SFY2024],CFR_Data[OM_MPO],$A$2,CFR_Data[NFA MT],"TRUE",CFR_Data[Division Project Type],$A11,CFR_Data[Funding_Source],"NFA")</f>
        <v>0</v>
      </c>
      <c r="C11" s="46">
        <f>SUMIFS(CFR_Data[SFY2025],CFR_Data[OM_MPO],$A$2,CFR_Data[NFA MT],"TRUE",CFR_Data[Division Project Type],$A11,CFR_Data[Funding_Source],"NFA")</f>
        <v>0</v>
      </c>
      <c r="D11" s="46">
        <f>SUMIFS(CFR_Data[SFY2026],CFR_Data[OM_MPO],$A$2,CFR_Data[NFA MT],"TRUE",CFR_Data[Division Project Type],$A11,CFR_Data[Funding_Source],"NFA")</f>
        <v>0</v>
      </c>
      <c r="E11" s="46">
        <f>SUMIFS(CFR_Data[SFY2027],CFR_Data[OM_MPO],$A$2,CFR_Data[NFA MT],"TRUE",CFR_Data[Division Project Type],$A11,CFR_Data[Funding_Source],"NFA")</f>
        <v>0</v>
      </c>
      <c r="F11" s="46">
        <f>SUMIFS(CFR_Data[SFY2028],CFR_Data[OM_MPO],$A$2,CFR_Data[NFA MT],"TRUE",CFR_Data[Division Project Type],$A11,CFR_Data[Funding_Source],"NFA")</f>
        <v>0</v>
      </c>
    </row>
    <row r="12" spans="1:73" hidden="1" x14ac:dyDescent="0.2">
      <c r="A12" s="74"/>
      <c r="B12" s="62"/>
      <c r="C12" s="62"/>
      <c r="D12" s="62"/>
      <c r="E12" s="62"/>
      <c r="F12" s="62"/>
    </row>
    <row r="13" spans="1:73" x14ac:dyDescent="0.2">
      <c r="A13" s="37" t="s">
        <v>631</v>
      </c>
      <c r="B13" s="61"/>
      <c r="C13" s="61"/>
      <c r="D13" s="61"/>
      <c r="E13" s="61"/>
      <c r="F13" s="61"/>
    </row>
    <row r="14" spans="1:73" x14ac:dyDescent="0.2">
      <c r="A14" s="39" t="s">
        <v>237</v>
      </c>
      <c r="B14" s="46">
        <f>SUMIFS(CFR_Data[SFY2024],CFR_Data[OM_MPO],$A$2,CFR_Data[NFA MT],"TRUE",CFR_Data[Division Project Type],$A14,CFR_Data[Funding_Source],"NFA")</f>
        <v>0</v>
      </c>
      <c r="C14" s="46">
        <f>SUMIFS(CFR_Data[SFY2025],CFR_Data[OM_MPO],$A$2,CFR_Data[NFA MT],"TRUE",CFR_Data[Division Project Type],$A14,CFR_Data[Funding_Source],"NFA")</f>
        <v>0</v>
      </c>
      <c r="D14" s="46">
        <f>SUMIFS(CFR_Data[SFY2026],CFR_Data[OM_MPO],$A$2,CFR_Data[NFA MT],"TRUE",CFR_Data[Division Project Type],$A14,CFR_Data[Funding_Source],"NFA")</f>
        <v>0</v>
      </c>
      <c r="E14" s="46">
        <f>SUMIFS(CFR_Data[SFY2027],CFR_Data[OM_MPO],$A$2,CFR_Data[NFA MT],"TRUE",CFR_Data[Division Project Type],$A14,CFR_Data[Funding_Source],"NFA")</f>
        <v>0</v>
      </c>
      <c r="F14" s="46">
        <f>SUMIFS(CFR_Data[SFY2028],CFR_Data[OM_MPO],$A$2,CFR_Data[NFA MT],"TRUE",CFR_Data[Division Project Type],$A14,CFR_Data[Funding_Source],"NFA")</f>
        <v>0</v>
      </c>
    </row>
    <row r="15" spans="1:73" x14ac:dyDescent="0.2">
      <c r="A15" s="37" t="s">
        <v>629</v>
      </c>
      <c r="B15" s="61"/>
      <c r="C15" s="61"/>
      <c r="D15" s="61"/>
      <c r="E15" s="61"/>
      <c r="F15" s="61"/>
    </row>
    <row r="16" spans="1:73" hidden="1" x14ac:dyDescent="0.2">
      <c r="A16" s="42" t="s">
        <v>628</v>
      </c>
      <c r="B16" s="46">
        <f>SUMIFS(CFR_Data[SFY2024],CFR_Data[OM_MPO],$A$2,CFR_Data[NFA MT],"TRUE",CFR_Data[Division Project Type],$A16,CFR_Data[Funding_Source],"NFA")</f>
        <v>0</v>
      </c>
      <c r="C16" s="46">
        <f>SUMIFS(CFR_Data[SFY2025],CFR_Data[OM_MPO],$A$2,CFR_Data[NFA MT],"TRUE",CFR_Data[Division Project Type],$A16,CFR_Data[Funding_Source],"NFA")</f>
        <v>0</v>
      </c>
      <c r="D16" s="46">
        <f>SUMIFS(CFR_Data[SFY2026],CFR_Data[OM_MPO],$A$2,CFR_Data[NFA MT],"TRUE",CFR_Data[Division Project Type],$A16,CFR_Data[Funding_Source],"NFA")</f>
        <v>0</v>
      </c>
      <c r="E16" s="46">
        <f>SUMIFS(CFR_Data[SFY2027],CFR_Data[OM_MPO],$A$2,CFR_Data[NFA MT],"TRUE",CFR_Data[Division Project Type],$A16,CFR_Data[Funding_Source],"NFA")</f>
        <v>0</v>
      </c>
      <c r="F16" s="46">
        <f>SUMIFS(CFR_Data[SFY2028],CFR_Data[OM_MPO],$A$2,CFR_Data[NFA MT],"TRUE",CFR_Data[Division Project Type],$A16,CFR_Data[Funding_Source],"NFA")</f>
        <v>0</v>
      </c>
    </row>
    <row r="17" spans="1:6" x14ac:dyDescent="0.2">
      <c r="A17" s="42" t="s">
        <v>344</v>
      </c>
      <c r="B17" s="46">
        <f>SUMIFS(CFR_Data[SFY2024],CFR_Data[OM_MPO],$A$2,CFR_Data[NFA MT],"TRUE",CFR_Data[Division Project Type],$A17,CFR_Data[Funding_Source],"NFA")</f>
        <v>582857.62</v>
      </c>
      <c r="C17" s="46">
        <f>SUMIFS(CFR_Data[SFY2025],CFR_Data[OM_MPO],$A$2,CFR_Data[NFA MT],"TRUE",CFR_Data[Division Project Type],$A17,CFR_Data[Funding_Source],"NFA")</f>
        <v>325096.92</v>
      </c>
      <c r="D17" s="46">
        <f>SUMIFS(CFR_Data[SFY2026],CFR_Data[OM_MPO],$A$2,CFR_Data[NFA MT],"TRUE",CFR_Data[Division Project Type],$A17,CFR_Data[Funding_Source],"NFA")</f>
        <v>0</v>
      </c>
      <c r="E17" s="46">
        <f>SUMIFS(CFR_Data[SFY2027],CFR_Data[OM_MPO],$A$2,CFR_Data[NFA MT],"TRUE",CFR_Data[Division Project Type],$A17,CFR_Data[Funding_Source],"NFA")</f>
        <v>0</v>
      </c>
      <c r="F17" s="46">
        <f>SUMIFS(CFR_Data[SFY2028],CFR_Data[OM_MPO],$A$2,CFR_Data[NFA MT],"TRUE",CFR_Data[Division Project Type],$A17,CFR_Data[Funding_Source],"NFA")</f>
        <v>0</v>
      </c>
    </row>
    <row r="18" spans="1:6" x14ac:dyDescent="0.2">
      <c r="A18" s="42" t="s">
        <v>347</v>
      </c>
      <c r="B18" s="46">
        <f>SUMIFS(CFR_Data[SFY2024],CFR_Data[OM_MPO],$A$2,CFR_Data[NFA MT],"TRUE",CFR_Data[Division Project Type],$A18,CFR_Data[Funding_Source],"NFA")</f>
        <v>0</v>
      </c>
      <c r="C18" s="46">
        <f>SUMIFS(CFR_Data[SFY2025],CFR_Data[OM_MPO],$A$2,CFR_Data[NFA MT],"TRUE",CFR_Data[Division Project Type],$A18,CFR_Data[Funding_Source],"NFA")</f>
        <v>0</v>
      </c>
      <c r="D18" s="46">
        <f>SUMIFS(CFR_Data[SFY2026],CFR_Data[OM_MPO],$A$2,CFR_Data[NFA MT],"TRUE",CFR_Data[Division Project Type],$A18,CFR_Data[Funding_Source],"NFA")</f>
        <v>0</v>
      </c>
      <c r="E18" s="46">
        <f>SUMIFS(CFR_Data[SFY2027],CFR_Data[OM_MPO],$A$2,CFR_Data[NFA MT],"TRUE",CFR_Data[Division Project Type],$A18,CFR_Data[Funding_Source],"NFA")</f>
        <v>0</v>
      </c>
      <c r="F18" s="46">
        <f>SUMIFS(CFR_Data[SFY2028],CFR_Data[OM_MPO],$A$2,CFR_Data[NFA MT],"TRUE",CFR_Data[Division Project Type],$A18,CFR_Data[Funding_Source],"NFA")</f>
        <v>0</v>
      </c>
    </row>
    <row r="19" spans="1:6" x14ac:dyDescent="0.2">
      <c r="A19" s="42" t="s">
        <v>348</v>
      </c>
      <c r="B19" s="46">
        <f>SUMIFS(CFR_Data[SFY2024],CFR_Data[OM_MPO],$A$2,CFR_Data[NFA MT],"TRUE",CFR_Data[Division Project Type],$A19,CFR_Data[Funding_Source],"NFA")</f>
        <v>0</v>
      </c>
      <c r="C19" s="46">
        <f>SUMIFS(CFR_Data[SFY2025],CFR_Data[OM_MPO],$A$2,CFR_Data[NFA MT],"TRUE",CFR_Data[Division Project Type],$A19,CFR_Data[Funding_Source],"NFA")</f>
        <v>0</v>
      </c>
      <c r="D19" s="46">
        <f>SUMIFS(CFR_Data[SFY2026],CFR_Data[OM_MPO],$A$2,CFR_Data[NFA MT],"TRUE",CFR_Data[Division Project Type],$A19,CFR_Data[Funding_Source],"NFA")</f>
        <v>0</v>
      </c>
      <c r="E19" s="46">
        <f>SUMIFS(CFR_Data[SFY2027],CFR_Data[OM_MPO],$A$2,CFR_Data[NFA MT],"TRUE",CFR_Data[Division Project Type],$A19,CFR_Data[Funding_Source],"NFA")</f>
        <v>0</v>
      </c>
      <c r="F19" s="46">
        <f>SUMIFS(CFR_Data[SFY2028],CFR_Data[OM_MPO],$A$2,CFR_Data[NFA MT],"TRUE",CFR_Data[Division Project Type],$A19,CFR_Data[Funding_Source],"NFA")</f>
        <v>0</v>
      </c>
    </row>
    <row r="20" spans="1:6" x14ac:dyDescent="0.2">
      <c r="A20" s="42" t="s">
        <v>349</v>
      </c>
      <c r="B20" s="46">
        <f>SUMIFS(CFR_Data[SFY2024],CFR_Data[OM_MPO],$A$2,CFR_Data[NFA MT],"TRUE",CFR_Data[Division Project Type],$A20,CFR_Data[Funding_Source],"NFA")</f>
        <v>300000</v>
      </c>
      <c r="C20" s="46">
        <f>SUMIFS(CFR_Data[SFY2025],CFR_Data[OM_MPO],$A$2,CFR_Data[NFA MT],"TRUE",CFR_Data[Division Project Type],$A20,CFR_Data[Funding_Source],"NFA")</f>
        <v>2239572.3525999999</v>
      </c>
      <c r="D20" s="46">
        <f>SUMIFS(CFR_Data[SFY2026],CFR_Data[OM_MPO],$A$2,CFR_Data[NFA MT],"TRUE",CFR_Data[Division Project Type],$A20,CFR_Data[Funding_Source],"NFA")</f>
        <v>2303717.0578999999</v>
      </c>
      <c r="E20" s="46">
        <f>SUMIFS(CFR_Data[SFY2027],CFR_Data[OM_MPO],$A$2,CFR_Data[NFA MT],"TRUE",CFR_Data[Division Project Type],$A20,CFR_Data[Funding_Source],"NFA")</f>
        <v>539358.52899999998</v>
      </c>
      <c r="F20" s="46">
        <f>SUMIFS(CFR_Data[SFY2028],CFR_Data[OM_MPO],$A$2,CFR_Data[NFA MT],"TRUE",CFR_Data[Division Project Type],$A20,CFR_Data[Funding_Source],"NFA")</f>
        <v>0</v>
      </c>
    </row>
    <row r="21" spans="1:6" hidden="1" x14ac:dyDescent="0.2">
      <c r="A21" s="42" t="s">
        <v>42</v>
      </c>
      <c r="B21" s="46">
        <f>SUMIFS(CFR_Data[SFY2024],CFR_Data[OM_MPO],$A$2,CFR_Data[NFA MT],"TRUE",CFR_Data[Division Project Type],$A21,CFR_Data[Funding_Source],"NFA")</f>
        <v>0</v>
      </c>
      <c r="C21" s="46">
        <f>SUMIFS(CFR_Data[SFY2025],CFR_Data[OM_MPO],$A$2,CFR_Data[NFA MT],"TRUE",CFR_Data[Division Project Type],$A21,CFR_Data[Funding_Source],"NFA")</f>
        <v>0</v>
      </c>
      <c r="D21" s="46">
        <f>SUMIFS(CFR_Data[SFY2026],CFR_Data[OM_MPO],$A$2,CFR_Data[NFA MT],"TRUE",CFR_Data[Division Project Type],$A21,CFR_Data[Funding_Source],"NFA")</f>
        <v>0</v>
      </c>
      <c r="E21" s="46">
        <f>SUMIFS(CFR_Data[SFY2027],CFR_Data[OM_MPO],$A$2,CFR_Data[NFA MT],"TRUE",CFR_Data[Division Project Type],$A21,CFR_Data[Funding_Source],"NFA")</f>
        <v>0</v>
      </c>
      <c r="F21" s="46">
        <f>SUMIFS(CFR_Data[SFY2028],CFR_Data[OM_MPO],$A$2,CFR_Data[NFA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SUMIFS(CFR_Data[SFY2024],CFR_Data[OM_MPO],$A$2,CFR_Data[NFA MT],"TRUE",CFR_Data[Division Project Type],$A22,CFR_Data[Funding_Source],"NFA")</f>
        <v>0</v>
      </c>
      <c r="C22" s="46">
        <f>SUMIFS(CFR_Data[SFY2025],CFR_Data[OM_MPO],$A$2,CFR_Data[NFA MT],"TRUE",CFR_Data[Division Project Type],$A22,CFR_Data[Funding_Source],"NFA")</f>
        <v>0</v>
      </c>
      <c r="D22" s="46">
        <f>SUMIFS(CFR_Data[SFY2026],CFR_Data[OM_MPO],$A$2,CFR_Data[NFA MT],"TRUE",CFR_Data[Division Project Type],$A22,CFR_Data[Funding_Source],"NFA")</f>
        <v>0</v>
      </c>
      <c r="E22" s="46">
        <f>SUMIFS(CFR_Data[SFY2027],CFR_Data[OM_MPO],$A$2,CFR_Data[NFA MT],"TRUE",CFR_Data[Division Project Type],$A22,CFR_Data[Funding_Source],"NFA")</f>
        <v>0</v>
      </c>
      <c r="F22" s="46">
        <f>SUMIFS(CFR_Data[SFY2028],CFR_Data[OM_MPO],$A$2,CFR_Data[NFA MT],"TRUE",CFR_Data[Division Project Type],$A22,CFR_Data[Funding_Source],"NFA")</f>
        <v>0</v>
      </c>
    </row>
    <row r="23" spans="1:6" x14ac:dyDescent="0.2">
      <c r="A23" s="42" t="s">
        <v>143</v>
      </c>
      <c r="B23" s="46">
        <f>SUMIFS(CFR_Data[SFY2024],CFR_Data[OM_MPO],$A$2,CFR_Data[NFA MT],"TRUE",CFR_Data[Division Project Type],$A23,CFR_Data[Funding_Source],"NFA")</f>
        <v>0</v>
      </c>
      <c r="C23" s="46">
        <f>SUMIFS(CFR_Data[SFY2025],CFR_Data[OM_MPO],$A$2,CFR_Data[NFA MT],"TRUE",CFR_Data[Division Project Type],$A23,CFR_Data[Funding_Source],"NFA")</f>
        <v>0</v>
      </c>
      <c r="D23" s="46">
        <f>SUMIFS(CFR_Data[SFY2026],CFR_Data[OM_MPO],$A$2,CFR_Data[NFA MT],"TRUE",CFR_Data[Division Project Type],$A23,CFR_Data[Funding_Source],"NFA")</f>
        <v>0</v>
      </c>
      <c r="E23" s="46">
        <f>SUMIFS(CFR_Data[SFY2027],CFR_Data[OM_MPO],$A$2,CFR_Data[NFA MT],"TRUE",CFR_Data[Division Project Type],$A23,CFR_Data[Funding_Source],"NFA")</f>
        <v>0</v>
      </c>
      <c r="F23" s="46">
        <f>SUMIFS(CFR_Data[SFY2028],CFR_Data[OM_MPO],$A$2,CFR_Data[NFA MT],"TRUE",CFR_Data[Division Project Type],$A23,CFR_Data[Funding_Source],"NFA")</f>
        <v>0</v>
      </c>
    </row>
    <row r="24" spans="1:6" hidden="1" x14ac:dyDescent="0.2">
      <c r="A24" s="42" t="s">
        <v>244</v>
      </c>
      <c r="B24" s="46">
        <f>SUMIFS(CFR_Data[SFY2024],CFR_Data[OM_MPO],$A$2,CFR_Data[NFA MT],"TRUE",CFR_Data[Division Project Type],$A24,CFR_Data[Funding_Source],"NFA")</f>
        <v>0</v>
      </c>
      <c r="C24" s="46">
        <f>SUMIFS(CFR_Data[SFY2025],CFR_Data[OM_MPO],$A$2,CFR_Data[NFA MT],"TRUE",CFR_Data[Division Project Type],$A24,CFR_Data[Funding_Source],"NFA")</f>
        <v>0</v>
      </c>
      <c r="D24" s="46">
        <f>SUMIFS(CFR_Data[SFY2026],CFR_Data[OM_MPO],$A$2,CFR_Data[NFA MT],"TRUE",CFR_Data[Division Project Type],$A24,CFR_Data[Funding_Source],"NFA")</f>
        <v>0</v>
      </c>
      <c r="E24" s="46">
        <f>SUMIFS(CFR_Data[SFY2027],CFR_Data[OM_MPO],$A$2,CFR_Data[NFA MT],"TRUE",CFR_Data[Division Project Type],$A24,CFR_Data[Funding_Source],"NFA")</f>
        <v>0</v>
      </c>
      <c r="F24" s="46">
        <f>SUMIFS(CFR_Data[SFY2028],CFR_Data[OM_MPO],$A$2,CFR_Data[NFA MT],"TRUE",CFR_Data[Division Project Type],$A24,CFR_Data[Funding_Source],"NFA")</f>
        <v>0</v>
      </c>
    </row>
    <row r="25" spans="1:6" hidden="1" x14ac:dyDescent="0.2">
      <c r="A25" s="42" t="s">
        <v>87</v>
      </c>
      <c r="B25" s="46">
        <f>SUMIFS(CFR_Data[SFY2024],CFR_Data[OM_MPO],$A$2,CFR_Data[NFA MT],"TRUE",CFR_Data[Division Project Type],$A25,CFR_Data[Funding_Source],"NFA")</f>
        <v>0</v>
      </c>
      <c r="C25" s="46">
        <f>SUMIFS(CFR_Data[SFY2025],CFR_Data[OM_MPO],$A$2,CFR_Data[NFA MT],"TRUE",CFR_Data[Division Project Type],$A25,CFR_Data[Funding_Source],"NFA")</f>
        <v>0</v>
      </c>
      <c r="D25" s="46">
        <f>SUMIFS(CFR_Data[SFY2026],CFR_Data[OM_MPO],$A$2,CFR_Data[NFA MT],"TRUE",CFR_Data[Division Project Type],$A25,CFR_Data[Funding_Source],"NFA")</f>
        <v>0</v>
      </c>
      <c r="E25" s="46">
        <f>SUMIFS(CFR_Data[SFY2027],CFR_Data[OM_MPO],$A$2,CFR_Data[NFA MT],"TRUE",CFR_Data[Division Project Type],$A25,CFR_Data[Funding_Source],"NFA")</f>
        <v>0</v>
      </c>
      <c r="F25" s="46">
        <f>SUMIFS(CFR_Data[SFY2028],CFR_Data[OM_MPO],$A$2,CFR_Data[NFA MT],"TRUE",CFR_Data[Division Project Type],$A25,CFR_Data[Funding_Source],"NFA")</f>
        <v>0</v>
      </c>
    </row>
    <row r="26" spans="1:6" x14ac:dyDescent="0.2">
      <c r="A26" s="42" t="s">
        <v>157</v>
      </c>
      <c r="B26" s="46">
        <f>SUMIFS(CFR_Data[SFY2024],CFR_Data[OM_MPO],$A$2,CFR_Data[NFA MT],"TRUE",CFR_Data[Division Project Type],$A26,CFR_Data[Funding_Source],"NFA")</f>
        <v>0</v>
      </c>
      <c r="C26" s="46">
        <f>SUMIFS(CFR_Data[SFY2025],CFR_Data[OM_MPO],$A$2,CFR_Data[NFA MT],"TRUE",CFR_Data[Division Project Type],$A26,CFR_Data[Funding_Source],"NFA")</f>
        <v>0</v>
      </c>
      <c r="D26" s="46">
        <f>SUMIFS(CFR_Data[SFY2026],CFR_Data[OM_MPO],$A$2,CFR_Data[NFA MT],"TRUE",CFR_Data[Division Project Type],$A26,CFR_Data[Funding_Source],"NFA")</f>
        <v>0</v>
      </c>
      <c r="E26" s="46">
        <f>SUMIFS(CFR_Data[SFY2027],CFR_Data[OM_MPO],$A$2,CFR_Data[NFA MT],"TRUE",CFR_Data[Division Project Type],$A26,CFR_Data[Funding_Source],"NFA")</f>
        <v>0</v>
      </c>
      <c r="F26" s="46">
        <f>SUMIFS(CFR_Data[SFY2028],CFR_Data[OM_MPO],$A$2,CFR_Data[NFA MT],"TRUE",CFR_Data[Division Project Type],$A26,CFR_Data[Funding_Source],"NFA")</f>
        <v>0</v>
      </c>
    </row>
    <row r="27" spans="1:6" x14ac:dyDescent="0.2">
      <c r="A27" s="39" t="s">
        <v>145</v>
      </c>
      <c r="B27" s="46">
        <f>SUMIFS(CFR_Data[SFY2024],CFR_Data[OM_MPO],$A$2,CFR_Data[NFA MT],"TRUE",CFR_Data[Division Project Type],$A27,CFR_Data[Funding_Source],"NFA")</f>
        <v>0</v>
      </c>
      <c r="C27" s="46">
        <f>SUMIFS(CFR_Data[SFY2025],CFR_Data[OM_MPO],$A$2,CFR_Data[NFA MT],"TRUE",CFR_Data[Division Project Type],$A27,CFR_Data[Funding_Source],"NFA")</f>
        <v>0</v>
      </c>
      <c r="D27" s="46">
        <f>SUMIFS(CFR_Data[SFY2026],CFR_Data[OM_MPO],$A$2,CFR_Data[NFA MT],"TRUE",CFR_Data[Division Project Type],$A27,CFR_Data[Funding_Source],"NFA")</f>
        <v>0</v>
      </c>
      <c r="E27" s="46">
        <f>SUMIFS(CFR_Data[SFY2027],CFR_Data[OM_MPO],$A$2,CFR_Data[NFA MT],"TRUE",CFR_Data[Division Project Type],$A27,CFR_Data[Funding_Source],"NFA")</f>
        <v>0</v>
      </c>
      <c r="F27" s="46">
        <f>SUMIFS(CFR_Data[SFY2028],CFR_Data[OM_MPO],$A$2,CFR_Data[NFA MT],"TRUE",CFR_Data[Division Project Type],$A27,CFR_Data[Funding_Source],"NFA")</f>
        <v>0</v>
      </c>
    </row>
    <row r="28" spans="1:6" hidden="1" x14ac:dyDescent="0.2">
      <c r="B28" s="63"/>
      <c r="C28" s="48"/>
      <c r="D28" s="63"/>
      <c r="E28" s="63"/>
      <c r="F28" s="63"/>
    </row>
    <row r="29" spans="1:6" x14ac:dyDescent="0.2">
      <c r="A29" s="37" t="s">
        <v>632</v>
      </c>
      <c r="B29" s="61"/>
      <c r="C29" s="49"/>
      <c r="D29" s="61"/>
      <c r="E29" s="61"/>
      <c r="F29" s="61"/>
    </row>
    <row r="30" spans="1:6" x14ac:dyDescent="0.2">
      <c r="A30" s="42" t="s">
        <v>183</v>
      </c>
      <c r="B30" s="46">
        <f>SUMIFS(CFR_Data[SFY2024],CFR_Data[OM_MPO],$A$2,CFR_Data[NFA MT],"TRUE",CFR_Data[Division Project Type],$A30,CFR_Data[Funding_Source],"NFA")</f>
        <v>0</v>
      </c>
      <c r="C30" s="46">
        <f>SUMIFS(CFR_Data[SFY2025],CFR_Data[OM_MPO],$A$2,CFR_Data[NFA MT],"TRUE",CFR_Data[Division Project Type],$A30,CFR_Data[Funding_Source],"NFA")</f>
        <v>0</v>
      </c>
      <c r="D30" s="46">
        <f>SUMIFS(CFR_Data[SFY2026],CFR_Data[OM_MPO],$A$2,CFR_Data[NFA MT],"TRUE",CFR_Data[Division Project Type],$A30,CFR_Data[Funding_Source],"NFA")</f>
        <v>0</v>
      </c>
      <c r="E30" s="46">
        <f>SUMIFS(CFR_Data[SFY2027],CFR_Data[OM_MPO],$A$2,CFR_Data[NFA MT],"TRUE",CFR_Data[Division Project Type],$A30,CFR_Data[Funding_Source],"NFA")</f>
        <v>0</v>
      </c>
      <c r="F30" s="46">
        <f>SUMIFS(CFR_Data[SFY2028],CFR_Data[OM_MPO],$A$2,CFR_Data[NFA MT],"TRUE",CFR_Data[Division Project Type],$A30,CFR_Data[Funding_Source],"NFA")</f>
        <v>0</v>
      </c>
    </row>
    <row r="31" spans="1:6" x14ac:dyDescent="0.2">
      <c r="A31" s="42" t="s">
        <v>159</v>
      </c>
      <c r="B31" s="46">
        <f>SUMIFS(CFR_Data[SFY2024],CFR_Data[OM_MPO],$A$2,CFR_Data[NFA MT],"TRUE",CFR_Data[Division Project Type],$A31,CFR_Data[Funding_Source],"NFA")</f>
        <v>0</v>
      </c>
      <c r="C31" s="46">
        <f>SUMIFS(CFR_Data[SFY2025],CFR_Data[OM_MPO],$A$2,CFR_Data[NFA MT],"TRUE",CFR_Data[Division Project Type],$A31,CFR_Data[Funding_Source],"NFA")</f>
        <v>0</v>
      </c>
      <c r="D31" s="46">
        <f>SUMIFS(CFR_Data[SFY2026],CFR_Data[OM_MPO],$A$2,CFR_Data[NFA MT],"TRUE",CFR_Data[Division Project Type],$A31,CFR_Data[Funding_Source],"NFA")</f>
        <v>0</v>
      </c>
      <c r="E31" s="46">
        <f>SUMIFS(CFR_Data[SFY2027],CFR_Data[OM_MPO],$A$2,CFR_Data[NFA MT],"TRUE",CFR_Data[Division Project Type],$A31,CFR_Data[Funding_Source],"NFA")</f>
        <v>0</v>
      </c>
      <c r="F31" s="46">
        <f>SUMIFS(CFR_Data[SFY2028],CFR_Data[OM_MPO],$A$2,CFR_Data[NFA MT],"TRUE",CFR_Data[Division Project Type],$A31,CFR_Data[Funding_Source],"NFA")</f>
        <v>0</v>
      </c>
    </row>
    <row r="32" spans="1:6" x14ac:dyDescent="0.2">
      <c r="A32" s="42" t="s">
        <v>184</v>
      </c>
      <c r="B32" s="46">
        <f>SUMIFS(CFR_Data[SFY2024],CFR_Data[OM_MPO],$A$2,CFR_Data[NFA MT],"TRUE",CFR_Data[Division Project Type],$A32,CFR_Data[Funding_Source],"NFA")</f>
        <v>0</v>
      </c>
      <c r="C32" s="46">
        <f>SUMIFS(CFR_Data[SFY2025],CFR_Data[OM_MPO],$A$2,CFR_Data[NFA MT],"TRUE",CFR_Data[Division Project Type],$A32,CFR_Data[Funding_Source],"NFA")</f>
        <v>0</v>
      </c>
      <c r="D32" s="46">
        <f>SUMIFS(CFR_Data[SFY2026],CFR_Data[OM_MPO],$A$2,CFR_Data[NFA MT],"TRUE",CFR_Data[Division Project Type],$A32,CFR_Data[Funding_Source],"NFA")</f>
        <v>0</v>
      </c>
      <c r="E32" s="46">
        <f>SUMIFS(CFR_Data[SFY2027],CFR_Data[OM_MPO],$A$2,CFR_Data[NFA MT],"TRUE",CFR_Data[Division Project Type],$A32,CFR_Data[Funding_Source],"NFA")</f>
        <v>0</v>
      </c>
      <c r="F32" s="46">
        <f>SUMIFS(CFR_Data[SFY2028],CFR_Data[OM_MPO],$A$2,CFR_Data[NFA MT],"TRUE",CFR_Data[Division Project Type],$A32,CFR_Data[Funding_Source],"NFA")</f>
        <v>0</v>
      </c>
    </row>
    <row r="33" spans="1:6" hidden="1" x14ac:dyDescent="0.2">
      <c r="A33" s="39" t="s">
        <v>186</v>
      </c>
      <c r="B33" s="46">
        <f>SUMIFS(CFR_Data[SFY2024],CFR_Data[OM_MPO],$A$2,CFR_Data[NFA MT],"TRUE",CFR_Data[Division Project Type],$A33,CFR_Data[Funding_Source],"NFA")</f>
        <v>0</v>
      </c>
      <c r="C33" s="46">
        <f>SUMIFS(CFR_Data[SFY2025],CFR_Data[OM_MPO],$A$2,CFR_Data[NFA MT],"TRUE",CFR_Data[Division Project Type],$A33,CFR_Data[Funding_Source],"NFA")</f>
        <v>0</v>
      </c>
      <c r="D33" s="46">
        <f>SUMIFS(CFR_Data[SFY2026],CFR_Data[OM_MPO],$A$2,CFR_Data[NFA MT],"TRUE",CFR_Data[Division Project Type],$A33,CFR_Data[Funding_Source],"NFA")</f>
        <v>0</v>
      </c>
      <c r="E33" s="46">
        <f>SUMIFS(CFR_Data[SFY2027],CFR_Data[OM_MPO],$A$2,CFR_Data[NFA MT],"TRUE",CFR_Data[Division Project Type],$A33,CFR_Data[Funding_Source],"NFA")</f>
        <v>0</v>
      </c>
      <c r="F33" s="46">
        <f>SUMIFS(CFR_Data[SFY2028],CFR_Data[OM_MPO],$A$2,CFR_Data[NFA MT],"TRUE",CFR_Data[Division Project Type],$A33,CFR_Data[Funding_Source],"NFA")</f>
        <v>0</v>
      </c>
    </row>
    <row r="34" spans="1:6" hidden="1" x14ac:dyDescent="0.2">
      <c r="B34" s="63"/>
      <c r="C34" s="48"/>
      <c r="D34" s="63"/>
      <c r="E34" s="63"/>
      <c r="F34" s="63"/>
    </row>
    <row r="35" spans="1:6" x14ac:dyDescent="0.2">
      <c r="A35" s="37" t="s">
        <v>633</v>
      </c>
      <c r="B35" s="61"/>
      <c r="C35" s="49"/>
      <c r="D35" s="61"/>
      <c r="E35" s="61"/>
      <c r="F35" s="61"/>
    </row>
    <row r="36" spans="1:6" hidden="1" x14ac:dyDescent="0.2">
      <c r="A36" s="39" t="s">
        <v>234</v>
      </c>
      <c r="B36" s="46">
        <f>SUMIFS(CFR_Data[SFY2024],CFR_Data[OM_MPO],$A$2,CFR_Data[NFA MT],"TRUE",CFR_Data[Division Project Type],$A36,CFR_Data[Funding_Source],"NFA")</f>
        <v>0</v>
      </c>
      <c r="C36" s="46">
        <f>SUMIFS(CFR_Data[SFY2025],CFR_Data[OM_MPO],$A$2,CFR_Data[NFA MT],"TRUE",CFR_Data[Division Project Type],$A36,CFR_Data[Funding_Source],"NFA")</f>
        <v>0</v>
      </c>
      <c r="D36" s="46">
        <f>SUMIFS(CFR_Data[SFY2026],CFR_Data[OM_MPO],$A$2,CFR_Data[NFA MT],"TRUE",CFR_Data[Division Project Type],$A36,CFR_Data[Funding_Source],"NFA")</f>
        <v>0</v>
      </c>
      <c r="E36" s="46">
        <f>SUMIFS(CFR_Data[SFY2027],CFR_Data[OM_MPO],$A$2,CFR_Data[NFA MT],"TRUE",CFR_Data[Division Project Type],$A36,CFR_Data[Funding_Source],"NFA")</f>
        <v>0</v>
      </c>
      <c r="F36" s="46">
        <f>SUMIFS(CFR_Data[SFY2028],CFR_Data[OM_MPO],$A$2,CFR_Data[NFA MT],"TRUE",CFR_Data[Division Project Type],$A36,CFR_Data[Funding_Source],"NFA")</f>
        <v>0</v>
      </c>
    </row>
    <row r="37" spans="1:6" x14ac:dyDescent="0.2">
      <c r="A37" s="39" t="s">
        <v>235</v>
      </c>
      <c r="B37" s="46">
        <f>SUMIFS(CFR_Data[SFY2024],CFR_Data[OM_MPO],$A$2,CFR_Data[NFA MT],"TRUE",CFR_Data[Division Project Type],$A37,CFR_Data[Funding_Source],"NFA")</f>
        <v>0</v>
      </c>
      <c r="C37" s="46">
        <f>SUMIFS(CFR_Data[SFY2025],CFR_Data[OM_MPO],$A$2,CFR_Data[NFA MT],"TRUE",CFR_Data[Division Project Type],$A37,CFR_Data[Funding_Source],"NFA")</f>
        <v>0</v>
      </c>
      <c r="D37" s="46">
        <f>SUMIFS(CFR_Data[SFY2026],CFR_Data[OM_MPO],$A$2,CFR_Data[NFA MT],"TRUE",CFR_Data[Division Project Type],$A37,CFR_Data[Funding_Source],"NFA")</f>
        <v>0</v>
      </c>
      <c r="E37" s="46">
        <f>SUMIFS(CFR_Data[SFY2027],CFR_Data[OM_MPO],$A$2,CFR_Data[NFA MT],"TRUE",CFR_Data[Division Project Type],$A37,CFR_Data[Funding_Source],"NFA")</f>
        <v>0</v>
      </c>
      <c r="F37" s="46">
        <f>SUMIFS(CFR_Data[SFY2028],CFR_Data[OM_MPO],$A$2,CFR_Data[NFA MT],"TRUE",CFR_Data[Division Project Type],$A37,CFR_Data[Funding_Source],"NFA")</f>
        <v>0</v>
      </c>
    </row>
    <row r="38" spans="1:6" hidden="1" x14ac:dyDescent="0.2">
      <c r="B38" s="63"/>
      <c r="C38" s="48"/>
      <c r="D38" s="63"/>
      <c r="E38" s="63"/>
      <c r="F38" s="63"/>
    </row>
    <row r="39" spans="1:6" x14ac:dyDescent="0.2">
      <c r="A39" s="37" t="s">
        <v>634</v>
      </c>
      <c r="B39" s="61"/>
      <c r="C39" s="49"/>
      <c r="D39" s="61"/>
      <c r="E39" s="61"/>
      <c r="F39" s="61"/>
    </row>
    <row r="40" spans="1:6" x14ac:dyDescent="0.2">
      <c r="A40" s="39" t="s">
        <v>213</v>
      </c>
      <c r="B40" s="46">
        <f>SUMIFS(CFR_Data[SFY2024],CFR_Data[OM_MPO],$A$2,CFR_Data[NFA MT],"TRUE",CFR_Data[Division Project Type],$A40,CFR_Data[Funding_Source],"NFA")</f>
        <v>0</v>
      </c>
      <c r="C40" s="46">
        <f>SUMIFS(CFR_Data[SFY2025],CFR_Data[OM_MPO],$A$2,CFR_Data[NFA MT],"TRUE",CFR_Data[Division Project Type],$A40,CFR_Data[Funding_Source],"NFA")</f>
        <v>0</v>
      </c>
      <c r="D40" s="46">
        <f>SUMIFS(CFR_Data[SFY2026],CFR_Data[OM_MPO],$A$2,CFR_Data[NFA MT],"TRUE",CFR_Data[Division Project Type],$A40,CFR_Data[Funding_Source],"NFA")</f>
        <v>0</v>
      </c>
      <c r="E40" s="46">
        <f>SUMIFS(CFR_Data[SFY2027],CFR_Data[OM_MPO],$A$2,CFR_Data[NFA MT],"TRUE",CFR_Data[Division Project Type],$A40,CFR_Data[Funding_Source],"NFA")</f>
        <v>0</v>
      </c>
      <c r="F40" s="46">
        <f>SUMIFS(CFR_Data[SFY2028],CFR_Data[OM_MPO],$A$2,CFR_Data[NFA MT],"TRUE",CFR_Data[Division Project Type],$A40,CFR_Data[Funding_Source],"NFA")</f>
        <v>0</v>
      </c>
    </row>
    <row r="41" spans="1:6" hidden="1" x14ac:dyDescent="0.2">
      <c r="B41" s="63"/>
      <c r="C41" s="48"/>
      <c r="D41" s="63"/>
      <c r="E41" s="63"/>
      <c r="F41" s="63"/>
    </row>
    <row r="42" spans="1:6" x14ac:dyDescent="0.2">
      <c r="A42" s="37" t="s">
        <v>637</v>
      </c>
      <c r="B42" s="61"/>
      <c r="C42" s="49"/>
      <c r="D42" s="61"/>
      <c r="E42" s="61"/>
      <c r="F42" s="61"/>
    </row>
    <row r="43" spans="1:6" x14ac:dyDescent="0.2">
      <c r="A43" s="39" t="s">
        <v>369</v>
      </c>
      <c r="B43" s="46">
        <f>SUMIFS(CFR_Data[SFY2024],CFR_Data[OM_MPO],$A$2,CFR_Data[NFA MT],"TRUE",CFR_Data[Division Project Type],$A43,CFR_Data[Funding_Source],"NFA")</f>
        <v>0</v>
      </c>
      <c r="C43" s="46">
        <f>SUMIFS(CFR_Data[SFY2025],CFR_Data[OM_MPO],$A$2,CFR_Data[NFA MT],"TRUE",CFR_Data[Division Project Type],$A43,CFR_Data[Funding_Source],"NFA")</f>
        <v>0</v>
      </c>
      <c r="D43" s="46">
        <f>SUMIFS(CFR_Data[SFY2026],CFR_Data[OM_MPO],$A$2,CFR_Data[NFA MT],"TRUE",CFR_Data[Division Project Type],$A43,CFR_Data[Funding_Source],"NFA")</f>
        <v>0</v>
      </c>
      <c r="E43" s="46">
        <f>SUMIFS(CFR_Data[SFY2027],CFR_Data[OM_MPO],$A$2,CFR_Data[NFA MT],"TRUE",CFR_Data[Division Project Type],$A43,CFR_Data[Funding_Source],"NFA")</f>
        <v>0</v>
      </c>
      <c r="F43" s="46">
        <f>SUMIFS(CFR_Data[SFY2028],CFR_Data[OM_MPO],$A$2,CFR_Data[NFA MT],"TRUE",CFR_Data[Division Project Type],$A43,CFR_Data[Funding_Source],"NFA")</f>
        <v>0</v>
      </c>
    </row>
    <row r="44" spans="1:6" hidden="1" x14ac:dyDescent="0.2">
      <c r="B44" s="63"/>
      <c r="C44" s="48"/>
      <c r="D44" s="63"/>
      <c r="E44" s="63"/>
      <c r="F44" s="63"/>
    </row>
    <row r="45" spans="1:6" x14ac:dyDescent="0.2">
      <c r="A45" s="37" t="s">
        <v>636</v>
      </c>
      <c r="B45" s="61"/>
      <c r="C45" s="49"/>
      <c r="D45" s="61"/>
      <c r="E45" s="61"/>
      <c r="F45" s="61"/>
    </row>
    <row r="46" spans="1:6" x14ac:dyDescent="0.2">
      <c r="A46" s="39" t="s">
        <v>635</v>
      </c>
      <c r="B46" s="46">
        <f>SUMIFS(CFR_Data[SFY2024],CFR_Data[OM_MPO],$A$2,CFR_Data[NFA MT],"TRUE",CFR_Data[Division Project Type],$A46,CFR_Data[Funding_Source],"NFA")</f>
        <v>0</v>
      </c>
      <c r="C46" s="46">
        <f>SUMIFS(CFR_Data[SFY2025],CFR_Data[OM_MPO],$A$2,CFR_Data[NFA MT],"TRUE",CFR_Data[Division Project Type],$A46,CFR_Data[Funding_Source],"NFA")</f>
        <v>0</v>
      </c>
      <c r="D46" s="46">
        <f>SUMIFS(CFR_Data[SFY2026],CFR_Data[OM_MPO],$A$2,CFR_Data[NFA MT],"TRUE",CFR_Data[Division Project Type],$A46,CFR_Data[Funding_Source],"NFA")</f>
        <v>0</v>
      </c>
      <c r="E46" s="46">
        <f>SUMIFS(CFR_Data[SFY2027],CFR_Data[OM_MPO],$A$2,CFR_Data[NFA MT],"TRUE",CFR_Data[Division Project Type],$A46,CFR_Data[Funding_Source],"NFA")</f>
        <v>0</v>
      </c>
      <c r="F46" s="46">
        <f>SUMIFS(CFR_Data[SFY2028],CFR_Data[OM_MPO],$A$2,CFR_Data[NFA MT],"TRUE",CFR_Data[Division Project Type],$A46,CFR_Data[Funding_Source],"NFA")</f>
        <v>0</v>
      </c>
    </row>
    <row r="47" spans="1:6" hidden="1" x14ac:dyDescent="0.2">
      <c r="B47" s="63"/>
      <c r="C47" s="48"/>
      <c r="D47" s="63"/>
      <c r="E47" s="63"/>
      <c r="F47" s="63"/>
    </row>
    <row r="48" spans="1:6" x14ac:dyDescent="0.2">
      <c r="A48" s="37" t="s">
        <v>638</v>
      </c>
      <c r="B48" s="61"/>
      <c r="C48" s="49"/>
      <c r="D48" s="61"/>
      <c r="E48" s="61"/>
      <c r="F48" s="61"/>
    </row>
    <row r="49" spans="1:6" x14ac:dyDescent="0.2">
      <c r="A49" s="42" t="s">
        <v>359</v>
      </c>
      <c r="B49" s="46">
        <f>SUMIFS(CFR_Data[SFY2024],CFR_Data[OM_MPO],$A$2,CFR_Data[NFA MT],"TRUE",CFR_Data[Division Project Type],$A49,CFR_Data[Funding_Source],"NFA")</f>
        <v>0</v>
      </c>
      <c r="C49" s="46">
        <f>SUMIFS(CFR_Data[SFY2025],CFR_Data[OM_MPO],$A$2,CFR_Data[NFA MT],"TRUE",CFR_Data[Division Project Type],$A49,CFR_Data[Funding_Source],"NFA")</f>
        <v>0</v>
      </c>
      <c r="D49" s="46">
        <f>SUMIFS(CFR_Data[SFY2026],CFR_Data[OM_MPO],$A$2,CFR_Data[NFA MT],"TRUE",CFR_Data[Division Project Type],$A49,CFR_Data[Funding_Source],"NFA")</f>
        <v>0</v>
      </c>
      <c r="E49" s="46">
        <f>SUMIFS(CFR_Data[SFY2027],CFR_Data[OM_MPO],$A$2,CFR_Data[NFA MT],"TRUE",CFR_Data[Division Project Type],$A49,CFR_Data[Funding_Source],"NFA")</f>
        <v>0</v>
      </c>
      <c r="F49" s="46">
        <f>SUMIFS(CFR_Data[SFY2028],CFR_Data[OM_MPO],$A$2,CFR_Data[NFA MT],"TRUE",CFR_Data[Division Project Type],$A49,CFR_Data[Funding_Source],"NFA")</f>
        <v>0</v>
      </c>
    </row>
    <row r="50" spans="1:6" x14ac:dyDescent="0.2">
      <c r="A50" s="42" t="s">
        <v>193</v>
      </c>
      <c r="B50" s="46">
        <f>SUMIFS(CFR_Data[SFY2024],CFR_Data[OM_MPO],$A$2,CFR_Data[NFA MT],"TRUE",CFR_Data[Division Project Type],$A50,CFR_Data[Funding_Source],"NFA")</f>
        <v>0</v>
      </c>
      <c r="C50" s="46">
        <f>SUMIFS(CFR_Data[SFY2025],CFR_Data[OM_MPO],$A$2,CFR_Data[NFA MT],"TRUE",CFR_Data[Division Project Type],$A50,CFR_Data[Funding_Source],"NFA")</f>
        <v>0</v>
      </c>
      <c r="D50" s="46">
        <f>SUMIFS(CFR_Data[SFY2026],CFR_Data[OM_MPO],$A$2,CFR_Data[NFA MT],"TRUE",CFR_Data[Division Project Type],$A50,CFR_Data[Funding_Source],"NFA")</f>
        <v>0</v>
      </c>
      <c r="E50" s="46">
        <f>SUMIFS(CFR_Data[SFY2027],CFR_Data[OM_MPO],$A$2,CFR_Data[NFA MT],"TRUE",CFR_Data[Division Project Type],$A50,CFR_Data[Funding_Source],"NFA")</f>
        <v>0</v>
      </c>
      <c r="F50" s="46">
        <f>SUMIFS(CFR_Data[SFY2028],CFR_Data[OM_MPO],$A$2,CFR_Data[NFA MT],"TRUE",CFR_Data[Division Project Type],$A50,CFR_Data[Funding_Source],"NFA")</f>
        <v>0</v>
      </c>
    </row>
    <row r="51" spans="1:6" x14ac:dyDescent="0.2">
      <c r="A51" s="39" t="s">
        <v>368</v>
      </c>
      <c r="B51" s="46">
        <f>SUMIFS(CFR_Data[SFY2024],CFR_Data[OM_MPO],$A$2,CFR_Data[NFA MT],"TRUE",CFR_Data[Division Project Type],$A51,CFR_Data[Funding_Source],"NFA")</f>
        <v>0</v>
      </c>
      <c r="C51" s="46">
        <f>SUMIFS(CFR_Data[SFY2025],CFR_Data[OM_MPO],$A$2,CFR_Data[NFA MT],"TRUE",CFR_Data[Division Project Type],$A51,CFR_Data[Funding_Source],"NFA")</f>
        <v>0</v>
      </c>
      <c r="D51" s="46">
        <f>SUMIFS(CFR_Data[SFY2026],CFR_Data[OM_MPO],$A$2,CFR_Data[NFA MT],"TRUE",CFR_Data[Division Project Type],$A51,CFR_Data[Funding_Source],"NFA")</f>
        <v>0</v>
      </c>
      <c r="E51" s="46">
        <f>SUMIFS(CFR_Data[SFY2027],CFR_Data[OM_MPO],$A$2,CFR_Data[NFA MT],"TRUE",CFR_Data[Division Project Type],$A51,CFR_Data[Funding_Source],"NFA")</f>
        <v>0</v>
      </c>
      <c r="F51" s="46">
        <f>SUMIFS(CFR_Data[SFY2028],CFR_Data[OM_MPO],$A$2,CFR_Data[NFA MT],"TRUE",CFR_Data[Division Project Type],$A51,CFR_Data[Funding_Source],"NFA")</f>
        <v>0</v>
      </c>
    </row>
    <row r="52" spans="1:6" hidden="1" x14ac:dyDescent="0.2">
      <c r="B52" s="63"/>
      <c r="C52" s="48"/>
      <c r="D52" s="63"/>
      <c r="E52" s="63"/>
      <c r="F52" s="63"/>
    </row>
    <row r="53" spans="1:6" x14ac:dyDescent="0.2">
      <c r="A53" s="37" t="s">
        <v>639</v>
      </c>
      <c r="B53" s="61"/>
      <c r="C53" s="49"/>
      <c r="D53" s="61"/>
      <c r="E53" s="61"/>
      <c r="F53" s="61"/>
    </row>
    <row r="54" spans="1:6" x14ac:dyDescent="0.2">
      <c r="A54" s="42" t="s">
        <v>343</v>
      </c>
      <c r="B54" s="46">
        <f>SUMIFS(CFR_Data[SFY2024],CFR_Data[OM_MPO],$A$2,CFR_Data[NFA MT],"TRUE",CFR_Data[Division Project Type],$A54,CFR_Data[Funding_Source],"NFA")</f>
        <v>0</v>
      </c>
      <c r="C54" s="46">
        <f>SUMIFS(CFR_Data[SFY2025],CFR_Data[OM_MPO],$A$2,CFR_Data[NFA MT],"TRUE",CFR_Data[Division Project Type],$A54,CFR_Data[Funding_Source],"NFA")</f>
        <v>0</v>
      </c>
      <c r="D54" s="46">
        <f>SUMIFS(CFR_Data[SFY2026],CFR_Data[OM_MPO],$A$2,CFR_Data[NFA MT],"TRUE",CFR_Data[Division Project Type],$A54,CFR_Data[Funding_Source],"NFA")</f>
        <v>0</v>
      </c>
      <c r="E54" s="46">
        <f>SUMIFS(CFR_Data[SFY2027],CFR_Data[OM_MPO],$A$2,CFR_Data[NFA MT],"TRUE",CFR_Data[Division Project Type],$A54,CFR_Data[Funding_Source],"NFA")</f>
        <v>0</v>
      </c>
      <c r="F54" s="46">
        <f>SUMIFS(CFR_Data[SFY2028],CFR_Data[OM_MPO],$A$2,CFR_Data[NFA MT],"TRUE",CFR_Data[Division Project Type],$A54,CFR_Data[Funding_Source],"NFA")</f>
        <v>0</v>
      </c>
    </row>
    <row r="55" spans="1:6" x14ac:dyDescent="0.2">
      <c r="A55" s="42" t="s">
        <v>224</v>
      </c>
      <c r="B55" s="46">
        <f>SUMIFS(CFR_Data[SFY2024],CFR_Data[OM_MPO],$A$2,CFR_Data[NFA MT],"TRUE",CFR_Data[Division Project Type],$A55,CFR_Data[Funding_Source],"NFA")</f>
        <v>0</v>
      </c>
      <c r="C55" s="46">
        <f>SUMIFS(CFR_Data[SFY2025],CFR_Data[OM_MPO],$A$2,CFR_Data[NFA MT],"TRUE",CFR_Data[Division Project Type],$A55,CFR_Data[Funding_Source],"NFA")</f>
        <v>0</v>
      </c>
      <c r="D55" s="46">
        <f>SUMIFS(CFR_Data[SFY2026],CFR_Data[OM_MPO],$A$2,CFR_Data[NFA MT],"TRUE",CFR_Data[Division Project Type],$A55,CFR_Data[Funding_Source],"NFA")</f>
        <v>0</v>
      </c>
      <c r="E55" s="46">
        <f>SUMIFS(CFR_Data[SFY2027],CFR_Data[OM_MPO],$A$2,CFR_Data[NFA MT],"TRUE",CFR_Data[Division Project Type],$A55,CFR_Data[Funding_Source],"NFA")</f>
        <v>0</v>
      </c>
      <c r="F55" s="46">
        <f>SUMIFS(CFR_Data[SFY2028],CFR_Data[OM_MPO],$A$2,CFR_Data[NFA MT],"TRUE",CFR_Data[Division Project Type],$A55,CFR_Data[Funding_Source],"NFA")</f>
        <v>0</v>
      </c>
    </row>
    <row r="56" spans="1:6" x14ac:dyDescent="0.2">
      <c r="A56" s="42" t="s">
        <v>231</v>
      </c>
      <c r="B56" s="46">
        <f>SUMIFS(CFR_Data[SFY2024],CFR_Data[OM_MPO],$A$2,CFR_Data[NFA MT],"TRUE",CFR_Data[Division Project Type],$A56,CFR_Data[Funding_Source],"NFA")</f>
        <v>479861.22</v>
      </c>
      <c r="C56" s="46">
        <f>SUMIFS(CFR_Data[SFY2025],CFR_Data[OM_MPO],$A$2,CFR_Data[NFA MT],"TRUE",CFR_Data[Division Project Type],$A56,CFR_Data[Funding_Source],"NFA")</f>
        <v>0</v>
      </c>
      <c r="D56" s="46">
        <f>SUMIFS(CFR_Data[SFY2026],CFR_Data[OM_MPO],$A$2,CFR_Data[NFA MT],"TRUE",CFR_Data[Division Project Type],$A56,CFR_Data[Funding_Source],"NFA")</f>
        <v>0</v>
      </c>
      <c r="E56" s="46">
        <f>SUMIFS(CFR_Data[SFY2027],CFR_Data[OM_MPO],$A$2,CFR_Data[NFA MT],"TRUE",CFR_Data[Division Project Type],$A56,CFR_Data[Funding_Source],"NFA")</f>
        <v>0</v>
      </c>
      <c r="F56" s="46">
        <f>SUMIFS(CFR_Data[SFY2028],CFR_Data[OM_MPO],$A$2,CFR_Data[NFA MT],"TRUE",CFR_Data[Division Project Type],$A56,CFR_Data[Funding_Source],"NFA")</f>
        <v>0</v>
      </c>
    </row>
    <row r="57" spans="1:6" x14ac:dyDescent="0.2">
      <c r="A57" s="42" t="s">
        <v>225</v>
      </c>
      <c r="B57" s="46">
        <f>SUMIFS(CFR_Data[SFY2024],CFR_Data[OM_MPO],$A$2,CFR_Data[NFA MT],"TRUE",CFR_Data[Division Project Type],$A57,CFR_Data[Funding_Source],"NFA")</f>
        <v>0</v>
      </c>
      <c r="C57" s="46">
        <f>SUMIFS(CFR_Data[SFY2025],CFR_Data[OM_MPO],$A$2,CFR_Data[NFA MT],"TRUE",CFR_Data[Division Project Type],$A57,CFR_Data[Funding_Source],"NFA")</f>
        <v>0</v>
      </c>
      <c r="D57" s="46">
        <f>SUMIFS(CFR_Data[SFY2026],CFR_Data[OM_MPO],$A$2,CFR_Data[NFA MT],"TRUE",CFR_Data[Division Project Type],$A57,CFR_Data[Funding_Source],"NFA")</f>
        <v>0</v>
      </c>
      <c r="E57" s="46">
        <f>SUMIFS(CFR_Data[SFY2027],CFR_Data[OM_MPO],$A$2,CFR_Data[NFA MT],"TRUE",CFR_Data[Division Project Type],$A57,CFR_Data[Funding_Source],"NFA")</f>
        <v>0</v>
      </c>
      <c r="F57" s="46">
        <f>SUMIFS(CFR_Data[SFY2028],CFR_Data[OM_MPO],$A$2,CFR_Data[NFA MT],"TRUE",CFR_Data[Division Project Type],$A57,CFR_Data[Funding_Source],"NFA")</f>
        <v>0</v>
      </c>
    </row>
    <row r="58" spans="1:6" x14ac:dyDescent="0.2">
      <c r="A58" s="42" t="s">
        <v>350</v>
      </c>
      <c r="B58" s="46">
        <f>SUMIFS(CFR_Data[SFY2024],CFR_Data[OM_MPO],$A$2,CFR_Data[NFA MT],"TRUE",CFR_Data[Division Project Type],$A58,CFR_Data[Funding_Source],"NFA")</f>
        <v>0</v>
      </c>
      <c r="C58" s="46">
        <f>SUMIFS(CFR_Data[SFY2025],CFR_Data[OM_MPO],$A$2,CFR_Data[NFA MT],"TRUE",CFR_Data[Division Project Type],$A58,CFR_Data[Funding_Source],"NFA")</f>
        <v>0</v>
      </c>
      <c r="D58" s="46">
        <f>SUMIFS(CFR_Data[SFY2026],CFR_Data[OM_MPO],$A$2,CFR_Data[NFA MT],"TRUE",CFR_Data[Division Project Type],$A58,CFR_Data[Funding_Source],"NFA")</f>
        <v>0</v>
      </c>
      <c r="E58" s="46">
        <f>SUMIFS(CFR_Data[SFY2027],CFR_Data[OM_MPO],$A$2,CFR_Data[NFA MT],"TRUE",CFR_Data[Division Project Type],$A58,CFR_Data[Funding_Source],"NFA")</f>
        <v>0</v>
      </c>
      <c r="F58" s="46">
        <f>SUMIFS(CFR_Data[SFY2028],CFR_Data[OM_MPO],$A$2,CFR_Data[NFA MT],"TRUE",CFR_Data[Division Project Type],$A58,CFR_Data[Funding_Source],"NFA")</f>
        <v>0</v>
      </c>
    </row>
    <row r="59" spans="1:6" x14ac:dyDescent="0.2">
      <c r="A59" s="42" t="s">
        <v>351</v>
      </c>
      <c r="B59" s="46">
        <f>SUMIFS(CFR_Data[SFY2024],CFR_Data[OM_MPO],$A$2,CFR_Data[NFA MT],"TRUE",CFR_Data[Division Project Type],$A59,CFR_Data[Funding_Source],"NFA")</f>
        <v>0</v>
      </c>
      <c r="C59" s="46">
        <f>SUMIFS(CFR_Data[SFY2025],CFR_Data[OM_MPO],$A$2,CFR_Data[NFA MT],"TRUE",CFR_Data[Division Project Type],$A59,CFR_Data[Funding_Source],"NFA")</f>
        <v>0</v>
      </c>
      <c r="D59" s="46">
        <f>SUMIFS(CFR_Data[SFY2026],CFR_Data[OM_MPO],$A$2,CFR_Data[NFA MT],"TRUE",CFR_Data[Division Project Type],$A59,CFR_Data[Funding_Source],"NFA")</f>
        <v>0</v>
      </c>
      <c r="E59" s="46">
        <f>SUMIFS(CFR_Data[SFY2027],CFR_Data[OM_MPO],$A$2,CFR_Data[NFA MT],"TRUE",CFR_Data[Division Project Type],$A59,CFR_Data[Funding_Source],"NFA")</f>
        <v>0</v>
      </c>
      <c r="F59" s="46">
        <f>SUMIFS(CFR_Data[SFY2028],CFR_Data[OM_MPO],$A$2,CFR_Data[NFA MT],"TRUE",CFR_Data[Division Project Type],$A59,CFR_Data[Funding_Source],"NFA")</f>
        <v>0</v>
      </c>
    </row>
    <row r="60" spans="1:6" hidden="1" x14ac:dyDescent="0.2">
      <c r="A60" s="42" t="s">
        <v>352</v>
      </c>
      <c r="B60" s="46">
        <f>SUMIFS(CFR_Data[SFY2024],CFR_Data[OM_MPO],$A$2,CFR_Data[NFA MT],"TRUE",CFR_Data[Division Project Type],$A60,CFR_Data[Funding_Source],"NFA")</f>
        <v>0</v>
      </c>
      <c r="C60" s="46">
        <f>SUMIFS(CFR_Data[SFY2025],CFR_Data[OM_MPO],$A$2,CFR_Data[NFA MT],"TRUE",CFR_Data[Division Project Type],$A60,CFR_Data[Funding_Source],"NFA")</f>
        <v>0</v>
      </c>
      <c r="D60" s="46">
        <f>SUMIFS(CFR_Data[SFY2026],CFR_Data[OM_MPO],$A$2,CFR_Data[NFA MT],"TRUE",CFR_Data[Division Project Type],$A60,CFR_Data[Funding_Source],"NFA")</f>
        <v>0</v>
      </c>
      <c r="E60" s="46">
        <f>SUMIFS(CFR_Data[SFY2027],CFR_Data[OM_MPO],$A$2,CFR_Data[NFA MT],"TRUE",CFR_Data[Division Project Type],$A60,CFR_Data[Funding_Source],"NFA")</f>
        <v>0</v>
      </c>
      <c r="F60" s="46">
        <f>SUMIFS(CFR_Data[SFY2028],CFR_Data[OM_MPO],$A$2,CFR_Data[NFA MT],"TRUE",CFR_Data[Division Project Type],$A60,CFR_Data[Funding_Source],"NFA")</f>
        <v>0</v>
      </c>
    </row>
    <row r="61" spans="1:6" hidden="1" x14ac:dyDescent="0.2">
      <c r="A61" s="42" t="s">
        <v>353</v>
      </c>
      <c r="B61" s="46">
        <f>SUMIFS(CFR_Data[SFY2024],CFR_Data[OM_MPO],$A$2,CFR_Data[NFA MT],"TRUE",CFR_Data[Division Project Type],$A61,CFR_Data[Funding_Source],"NFA")</f>
        <v>0</v>
      </c>
      <c r="C61" s="46">
        <f>SUMIFS(CFR_Data[SFY2025],CFR_Data[OM_MPO],$A$2,CFR_Data[NFA MT],"TRUE",CFR_Data[Division Project Type],$A61,CFR_Data[Funding_Source],"NFA")</f>
        <v>0</v>
      </c>
      <c r="D61" s="46">
        <f>SUMIFS(CFR_Data[SFY2026],CFR_Data[OM_MPO],$A$2,CFR_Data[NFA MT],"TRUE",CFR_Data[Division Project Type],$A61,CFR_Data[Funding_Source],"NFA")</f>
        <v>0</v>
      </c>
      <c r="E61" s="46">
        <f>SUMIFS(CFR_Data[SFY2027],CFR_Data[OM_MPO],$A$2,CFR_Data[NFA MT],"TRUE",CFR_Data[Division Project Type],$A61,CFR_Data[Funding_Source],"NFA")</f>
        <v>0</v>
      </c>
      <c r="F61" s="46">
        <f>SUMIFS(CFR_Data[SFY2028],CFR_Data[OM_MPO],$A$2,CFR_Data[NFA MT],"TRUE",CFR_Data[Division Project Type],$A61,CFR_Data[Funding_Source],"NFA")</f>
        <v>0</v>
      </c>
    </row>
    <row r="62" spans="1:6" hidden="1" x14ac:dyDescent="0.2">
      <c r="A62" s="42" t="s">
        <v>354</v>
      </c>
      <c r="B62" s="46">
        <f>SUMIFS(CFR_Data[SFY2024],CFR_Data[OM_MPO],$A$2,CFR_Data[NFA MT],"TRUE",CFR_Data[Division Project Type],$A62,CFR_Data[Funding_Source],"NFA")</f>
        <v>0</v>
      </c>
      <c r="C62" s="46">
        <f>SUMIFS(CFR_Data[SFY2025],CFR_Data[OM_MPO],$A$2,CFR_Data[NFA MT],"TRUE",CFR_Data[Division Project Type],$A62,CFR_Data[Funding_Source],"NFA")</f>
        <v>0</v>
      </c>
      <c r="D62" s="46">
        <f>SUMIFS(CFR_Data[SFY2026],CFR_Data[OM_MPO],$A$2,CFR_Data[NFA MT],"TRUE",CFR_Data[Division Project Type],$A62,CFR_Data[Funding_Source],"NFA")</f>
        <v>0</v>
      </c>
      <c r="E62" s="46">
        <f>SUMIFS(CFR_Data[SFY2027],CFR_Data[OM_MPO],$A$2,CFR_Data[NFA MT],"TRUE",CFR_Data[Division Project Type],$A62,CFR_Data[Funding_Source],"NFA")</f>
        <v>0</v>
      </c>
      <c r="F62" s="46">
        <f>SUMIFS(CFR_Data[SFY2028],CFR_Data[OM_MPO],$A$2,CFR_Data[NFA MT],"TRUE",CFR_Data[Division Project Type],$A62,CFR_Data[Funding_Source],"NFA")</f>
        <v>0</v>
      </c>
    </row>
    <row r="63" spans="1:6" hidden="1" x14ac:dyDescent="0.2">
      <c r="A63" s="42" t="s">
        <v>355</v>
      </c>
      <c r="B63" s="46">
        <f>SUMIFS(CFR_Data[SFY2024],CFR_Data[OM_MPO],$A$2,CFR_Data[NFA MT],"TRUE",CFR_Data[Division Project Type],$A63,CFR_Data[Funding_Source],"NFA")</f>
        <v>0</v>
      </c>
      <c r="C63" s="46">
        <f>SUMIFS(CFR_Data[SFY2025],CFR_Data[OM_MPO],$A$2,CFR_Data[NFA MT],"TRUE",CFR_Data[Division Project Type],$A63,CFR_Data[Funding_Source],"NFA")</f>
        <v>0</v>
      </c>
      <c r="D63" s="46">
        <f>SUMIFS(CFR_Data[SFY2026],CFR_Data[OM_MPO],$A$2,CFR_Data[NFA MT],"TRUE",CFR_Data[Division Project Type],$A63,CFR_Data[Funding_Source],"NFA")</f>
        <v>0</v>
      </c>
      <c r="E63" s="46">
        <f>SUMIFS(CFR_Data[SFY2027],CFR_Data[OM_MPO],$A$2,CFR_Data[NFA MT],"TRUE",CFR_Data[Division Project Type],$A63,CFR_Data[Funding_Source],"NFA")</f>
        <v>0</v>
      </c>
      <c r="F63" s="46">
        <f>SUMIFS(CFR_Data[SFY2028],CFR_Data[OM_MPO],$A$2,CFR_Data[NFA MT],"TRUE",CFR_Data[Division Project Type],$A63,CFR_Data[Funding_Source],"NFA")</f>
        <v>0</v>
      </c>
    </row>
    <row r="64" spans="1:6" hidden="1" x14ac:dyDescent="0.2">
      <c r="A64" s="42" t="s">
        <v>241</v>
      </c>
      <c r="B64" s="46">
        <f>SUMIFS(CFR_Data[SFY2024],CFR_Data[OM_MPO],$A$2,CFR_Data[NFA MT],"TRUE",CFR_Data[Division Project Type],$A64,CFR_Data[Funding_Source],"NFA")</f>
        <v>0</v>
      </c>
      <c r="C64" s="46">
        <f>SUMIFS(CFR_Data[SFY2025],CFR_Data[OM_MPO],$A$2,CFR_Data[NFA MT],"TRUE",CFR_Data[Division Project Type],$A64,CFR_Data[Funding_Source],"NFA")</f>
        <v>0</v>
      </c>
      <c r="D64" s="46">
        <f>SUMIFS(CFR_Data[SFY2026],CFR_Data[OM_MPO],$A$2,CFR_Data[NFA MT],"TRUE",CFR_Data[Division Project Type],$A64,CFR_Data[Funding_Source],"NFA")</f>
        <v>0</v>
      </c>
      <c r="E64" s="46">
        <f>SUMIFS(CFR_Data[SFY2027],CFR_Data[OM_MPO],$A$2,CFR_Data[NFA MT],"TRUE",CFR_Data[Division Project Type],$A64,CFR_Data[Funding_Source],"NFA")</f>
        <v>0</v>
      </c>
      <c r="F64" s="46">
        <f>SUMIFS(CFR_Data[SFY2028],CFR_Data[OM_MPO],$A$2,CFR_Data[NFA MT],"TRUE",CFR_Data[Division Project Type],$A64,CFR_Data[Funding_Source],"NFA")</f>
        <v>0</v>
      </c>
    </row>
    <row r="65" spans="1:6" x14ac:dyDescent="0.2">
      <c r="A65" s="42" t="s">
        <v>356</v>
      </c>
      <c r="B65" s="46">
        <f>SUMIFS(CFR_Data[SFY2024],CFR_Data[OM_MPO],$A$2,CFR_Data[NFA MT],"TRUE",CFR_Data[Division Project Type],$A65,CFR_Data[Funding_Source],"NFA")</f>
        <v>0</v>
      </c>
      <c r="C65" s="46">
        <f>SUMIFS(CFR_Data[SFY2025],CFR_Data[OM_MPO],$A$2,CFR_Data[NFA MT],"TRUE",CFR_Data[Division Project Type],$A65,CFR_Data[Funding_Source],"NFA")</f>
        <v>0</v>
      </c>
      <c r="D65" s="46">
        <f>SUMIFS(CFR_Data[SFY2026],CFR_Data[OM_MPO],$A$2,CFR_Data[NFA MT],"TRUE",CFR_Data[Division Project Type],$A65,CFR_Data[Funding_Source],"NFA")</f>
        <v>0</v>
      </c>
      <c r="E65" s="46">
        <f>SUMIFS(CFR_Data[SFY2027],CFR_Data[OM_MPO],$A$2,CFR_Data[NFA MT],"TRUE",CFR_Data[Division Project Type],$A65,CFR_Data[Funding_Source],"NFA")</f>
        <v>0</v>
      </c>
      <c r="F65" s="46">
        <f>SUMIFS(CFR_Data[SFY2028],CFR_Data[OM_MPO],$A$2,CFR_Data[NFA MT],"TRUE",CFR_Data[Division Project Type],$A65,CFR_Data[Funding_Source],"NFA")</f>
        <v>0</v>
      </c>
    </row>
    <row r="66" spans="1:6" x14ac:dyDescent="0.2">
      <c r="A66" s="42" t="s">
        <v>357</v>
      </c>
      <c r="B66" s="46">
        <f>SUMIFS(CFR_Data[SFY2024],CFR_Data[OM_MPO],$A$2,CFR_Data[NFA MT],"TRUE",CFR_Data[Division Project Type],$A66,CFR_Data[Funding_Source],"NFA")</f>
        <v>0</v>
      </c>
      <c r="C66" s="46">
        <f>SUMIFS(CFR_Data[SFY2025],CFR_Data[OM_MPO],$A$2,CFR_Data[NFA MT],"TRUE",CFR_Data[Division Project Type],$A66,CFR_Data[Funding_Source],"NFA")</f>
        <v>0</v>
      </c>
      <c r="D66" s="46">
        <f>SUMIFS(CFR_Data[SFY2026],CFR_Data[OM_MPO],$A$2,CFR_Data[NFA MT],"TRUE",CFR_Data[Division Project Type],$A66,CFR_Data[Funding_Source],"NFA")</f>
        <v>0</v>
      </c>
      <c r="E66" s="46">
        <f>SUMIFS(CFR_Data[SFY2027],CFR_Data[OM_MPO],$A$2,CFR_Data[NFA MT],"TRUE",CFR_Data[Division Project Type],$A66,CFR_Data[Funding_Source],"NFA")</f>
        <v>0</v>
      </c>
      <c r="F66" s="46">
        <f>SUMIFS(CFR_Data[SFY2028],CFR_Data[OM_MPO],$A$2,CFR_Data[NFA MT],"TRUE",CFR_Data[Division Project Type],$A66,CFR_Data[Funding_Source],"NFA")</f>
        <v>0</v>
      </c>
    </row>
    <row r="67" spans="1:6" hidden="1" x14ac:dyDescent="0.2">
      <c r="A67" s="42" t="s">
        <v>240</v>
      </c>
      <c r="B67" s="46">
        <f>SUMIFS(CFR_Data[SFY2024],CFR_Data[OM_MPO],$A$2,CFR_Data[NFA MT],"TRUE",CFR_Data[Division Project Type],$A67,CFR_Data[Funding_Source],"NFA")</f>
        <v>0</v>
      </c>
      <c r="C67" s="46">
        <f>SUMIFS(CFR_Data[SFY2025],CFR_Data[OM_MPO],$A$2,CFR_Data[NFA MT],"TRUE",CFR_Data[Division Project Type],$A67,CFR_Data[Funding_Source],"NFA")</f>
        <v>0</v>
      </c>
      <c r="D67" s="46">
        <f>SUMIFS(CFR_Data[SFY2026],CFR_Data[OM_MPO],$A$2,CFR_Data[NFA MT],"TRUE",CFR_Data[Division Project Type],$A67,CFR_Data[Funding_Source],"NFA")</f>
        <v>0</v>
      </c>
      <c r="E67" s="46">
        <f>SUMIFS(CFR_Data[SFY2027],CFR_Data[OM_MPO],$A$2,CFR_Data[NFA MT],"TRUE",CFR_Data[Division Project Type],$A67,CFR_Data[Funding_Source],"NFA")</f>
        <v>0</v>
      </c>
      <c r="F67" s="46">
        <f>SUMIFS(CFR_Data[SFY2028],CFR_Data[OM_MPO],$A$2,CFR_Data[NFA MT],"TRUE",CFR_Data[Division Project Type],$A67,CFR_Data[Funding_Source],"NFA")</f>
        <v>0</v>
      </c>
    </row>
    <row r="68" spans="1:6" x14ac:dyDescent="0.2">
      <c r="A68" s="42" t="s">
        <v>222</v>
      </c>
      <c r="B68" s="46">
        <f>SUMIFS(CFR_Data[SFY2024],CFR_Data[OM_MPO],$A$2,CFR_Data[NFA MT],"TRUE",CFR_Data[Division Project Type],$A68,CFR_Data[Funding_Source],"NFA")</f>
        <v>0</v>
      </c>
      <c r="C68" s="46">
        <f>SUMIFS(CFR_Data[SFY2025],CFR_Data[OM_MPO],$A$2,CFR_Data[NFA MT],"TRUE",CFR_Data[Division Project Type],$A68,CFR_Data[Funding_Source],"NFA")</f>
        <v>0</v>
      </c>
      <c r="D68" s="46">
        <f>SUMIFS(CFR_Data[SFY2026],CFR_Data[OM_MPO],$A$2,CFR_Data[NFA MT],"TRUE",CFR_Data[Division Project Type],$A68,CFR_Data[Funding_Source],"NFA")</f>
        <v>0</v>
      </c>
      <c r="E68" s="46">
        <f>SUMIFS(CFR_Data[SFY2027],CFR_Data[OM_MPO],$A$2,CFR_Data[NFA MT],"TRUE",CFR_Data[Division Project Type],$A68,CFR_Data[Funding_Source],"NFA")</f>
        <v>0</v>
      </c>
      <c r="F68" s="46">
        <f>SUMIFS(CFR_Data[SFY2028],CFR_Data[OM_MPO],$A$2,CFR_Data[NFA MT],"TRUE",CFR_Data[Division Project Type],$A68,CFR_Data[Funding_Source],"NFA")</f>
        <v>0</v>
      </c>
    </row>
    <row r="69" spans="1:6" hidden="1" x14ac:dyDescent="0.2">
      <c r="A69" s="42" t="s">
        <v>247</v>
      </c>
      <c r="B69" s="46">
        <f>SUMIFS(CFR_Data[SFY2024],CFR_Data[OM_MPO],$A$2,CFR_Data[NFA MT],"TRUE",CFR_Data[Division Project Type],$A69,CFR_Data[Funding_Source],"NFA")</f>
        <v>0</v>
      </c>
      <c r="C69" s="46">
        <f>SUMIFS(CFR_Data[SFY2025],CFR_Data[OM_MPO],$A$2,CFR_Data[NFA MT],"TRUE",CFR_Data[Division Project Type],$A69,CFR_Data[Funding_Source],"NFA")</f>
        <v>0</v>
      </c>
      <c r="D69" s="46">
        <f>SUMIFS(CFR_Data[SFY2026],CFR_Data[OM_MPO],$A$2,CFR_Data[NFA MT],"TRUE",CFR_Data[Division Project Type],$A69,CFR_Data[Funding_Source],"NFA")</f>
        <v>0</v>
      </c>
      <c r="E69" s="46">
        <f>SUMIFS(CFR_Data[SFY2027],CFR_Data[OM_MPO],$A$2,CFR_Data[NFA MT],"TRUE",CFR_Data[Division Project Type],$A69,CFR_Data[Funding_Source],"NFA")</f>
        <v>0</v>
      </c>
      <c r="F69" s="46">
        <f>SUMIFS(CFR_Data[SFY2028],CFR_Data[OM_MPO],$A$2,CFR_Data[NFA MT],"TRUE",CFR_Data[Division Project Type],$A69,CFR_Data[Funding_Source],"NFA")</f>
        <v>0</v>
      </c>
    </row>
    <row r="70" spans="1:6" x14ac:dyDescent="0.2">
      <c r="A70" s="42" t="s">
        <v>273</v>
      </c>
      <c r="B70" s="46">
        <f>SUMIFS(CFR_Data[SFY2024],CFR_Data[OM_MPO],$A$2,CFR_Data[NFA MT],"TRUE",CFR_Data[Division Project Type],$A70,CFR_Data[Funding_Source],"NFA")</f>
        <v>0</v>
      </c>
      <c r="C70" s="46">
        <f>SUMIFS(CFR_Data[SFY2025],CFR_Data[OM_MPO],$A$2,CFR_Data[NFA MT],"TRUE",CFR_Data[Division Project Type],$A70,CFR_Data[Funding_Source],"NFA")</f>
        <v>0</v>
      </c>
      <c r="D70" s="46">
        <f>SUMIFS(CFR_Data[SFY2026],CFR_Data[OM_MPO],$A$2,CFR_Data[NFA MT],"TRUE",CFR_Data[Division Project Type],$A70,CFR_Data[Funding_Source],"NFA")</f>
        <v>0</v>
      </c>
      <c r="E70" s="46">
        <f>SUMIFS(CFR_Data[SFY2027],CFR_Data[OM_MPO],$A$2,CFR_Data[NFA MT],"TRUE",CFR_Data[Division Project Type],$A70,CFR_Data[Funding_Source],"NFA")</f>
        <v>0</v>
      </c>
      <c r="F70" s="46">
        <f>SUMIFS(CFR_Data[SFY2028],CFR_Data[OM_MPO],$A$2,CFR_Data[NFA MT],"TRUE",CFR_Data[Division Project Type],$A70,CFR_Data[Funding_Source],"NFA")</f>
        <v>0</v>
      </c>
    </row>
    <row r="71" spans="1:6" x14ac:dyDescent="0.2">
      <c r="A71" s="42" t="s">
        <v>314</v>
      </c>
      <c r="B71" s="46">
        <f>SUMIFS(CFR_Data[SFY2024],CFR_Data[OM_MPO],$A$2,CFR_Data[NFA MT],"TRUE",CFR_Data[Division Project Type],$A71,CFR_Data[Funding_Source],"NFA")</f>
        <v>0</v>
      </c>
      <c r="C71" s="46">
        <f>SUMIFS(CFR_Data[SFY2025],CFR_Data[OM_MPO],$A$2,CFR_Data[NFA MT],"TRUE",CFR_Data[Division Project Type],$A71,CFR_Data[Funding_Source],"NFA")</f>
        <v>0</v>
      </c>
      <c r="D71" s="46">
        <f>SUMIFS(CFR_Data[SFY2026],CFR_Data[OM_MPO],$A$2,CFR_Data[NFA MT],"TRUE",CFR_Data[Division Project Type],$A71,CFR_Data[Funding_Source],"NFA")</f>
        <v>0</v>
      </c>
      <c r="E71" s="46">
        <f>SUMIFS(CFR_Data[SFY2027],CFR_Data[OM_MPO],$A$2,CFR_Data[NFA MT],"TRUE",CFR_Data[Division Project Type],$A71,CFR_Data[Funding_Source],"NFA")</f>
        <v>0</v>
      </c>
      <c r="F71" s="46">
        <f>SUMIFS(CFR_Data[SFY2028],CFR_Data[OM_MPO],$A$2,CFR_Data[NFA MT],"TRUE",CFR_Data[Division Project Type],$A71,CFR_Data[Funding_Source],"NFA")</f>
        <v>0</v>
      </c>
    </row>
    <row r="72" spans="1:6" hidden="1" x14ac:dyDescent="0.2">
      <c r="A72" s="42" t="s">
        <v>245</v>
      </c>
      <c r="B72" s="46">
        <f>SUMIFS(CFR_Data[SFY2024],CFR_Data[OM_MPO],$A$2,CFR_Data[NFA MT],"TRUE",CFR_Data[Division Project Type],$A72,CFR_Data[Funding_Source],"NFA")</f>
        <v>0</v>
      </c>
      <c r="C72" s="46">
        <f>SUMIFS(CFR_Data[SFY2025],CFR_Data[OM_MPO],$A$2,CFR_Data[NFA MT],"TRUE",CFR_Data[Division Project Type],$A72,CFR_Data[Funding_Source],"NFA")</f>
        <v>0</v>
      </c>
      <c r="D72" s="46">
        <f>SUMIFS(CFR_Data[SFY2026],CFR_Data[OM_MPO],$A$2,CFR_Data[NFA MT],"TRUE",CFR_Data[Division Project Type],$A72,CFR_Data[Funding_Source],"NFA")</f>
        <v>0</v>
      </c>
      <c r="E72" s="46">
        <f>SUMIFS(CFR_Data[SFY2027],CFR_Data[OM_MPO],$A$2,CFR_Data[NFA MT],"TRUE",CFR_Data[Division Project Type],$A72,CFR_Data[Funding_Source],"NFA")</f>
        <v>0</v>
      </c>
      <c r="F72" s="46">
        <f>SUMIFS(CFR_Data[SFY2028],CFR_Data[OM_MPO],$A$2,CFR_Data[NFA MT],"TRUE",CFR_Data[Division Project Type],$A72,CFR_Data[Funding_Source],"NFA")</f>
        <v>0</v>
      </c>
    </row>
    <row r="73" spans="1:6" x14ac:dyDescent="0.2">
      <c r="A73" s="42" t="s">
        <v>230</v>
      </c>
      <c r="B73" s="46">
        <f>SUMIFS(CFR_Data[SFY2024],CFR_Data[OM_MPO],$A$2,CFR_Data[NFA MT],"TRUE",CFR_Data[Division Project Type],$A73,CFR_Data[Funding_Source],"NFA")</f>
        <v>0</v>
      </c>
      <c r="C73" s="46">
        <f>SUMIFS(CFR_Data[SFY2025],CFR_Data[OM_MPO],$A$2,CFR_Data[NFA MT],"TRUE",CFR_Data[Division Project Type],$A73,CFR_Data[Funding_Source],"NFA")</f>
        <v>0</v>
      </c>
      <c r="D73" s="46">
        <f>SUMIFS(CFR_Data[SFY2026],CFR_Data[OM_MPO],$A$2,CFR_Data[NFA MT],"TRUE",CFR_Data[Division Project Type],$A73,CFR_Data[Funding_Source],"NFA")</f>
        <v>0</v>
      </c>
      <c r="E73" s="46">
        <f>SUMIFS(CFR_Data[SFY2027],CFR_Data[OM_MPO],$A$2,CFR_Data[NFA MT],"TRUE",CFR_Data[Division Project Type],$A73,CFR_Data[Funding_Source],"NFA")</f>
        <v>0</v>
      </c>
      <c r="F73" s="46">
        <f>SUMIFS(CFR_Data[SFY2028],CFR_Data[OM_MPO],$A$2,CFR_Data[NFA MT],"TRUE",CFR_Data[Division Project Type],$A73,CFR_Data[Funding_Source],"NFA")</f>
        <v>0</v>
      </c>
    </row>
    <row r="74" spans="1:6" hidden="1" x14ac:dyDescent="0.2">
      <c r="A74" s="42" t="s">
        <v>361</v>
      </c>
      <c r="B74" s="46">
        <f>SUMIFS(CFR_Data[SFY2024],CFR_Data[OM_MPO],$A$2,CFR_Data[NFA MT],"TRUE",CFR_Data[Division Project Type],$A74,CFR_Data[Funding_Source],"NFA")</f>
        <v>0</v>
      </c>
      <c r="C74" s="46">
        <f>SUMIFS(CFR_Data[SFY2025],CFR_Data[OM_MPO],$A$2,CFR_Data[NFA MT],"TRUE",CFR_Data[Division Project Type],$A74,CFR_Data[Funding_Source],"NFA")</f>
        <v>0</v>
      </c>
      <c r="D74" s="46">
        <f>SUMIFS(CFR_Data[SFY2026],CFR_Data[OM_MPO],$A$2,CFR_Data[NFA MT],"TRUE",CFR_Data[Division Project Type],$A74,CFR_Data[Funding_Source],"NFA")</f>
        <v>0</v>
      </c>
      <c r="E74" s="46">
        <f>SUMIFS(CFR_Data[SFY2027],CFR_Data[OM_MPO],$A$2,CFR_Data[NFA MT],"TRUE",CFR_Data[Division Project Type],$A74,CFR_Data[Funding_Source],"NFA")</f>
        <v>0</v>
      </c>
      <c r="F74" s="46">
        <f>SUMIFS(CFR_Data[SFY2028],CFR_Data[OM_MPO],$A$2,CFR_Data[NFA MT],"TRUE",CFR_Data[Division Project Type],$A74,CFR_Data[Funding_Source],"NFA")</f>
        <v>0</v>
      </c>
    </row>
    <row r="75" spans="1:6" hidden="1" x14ac:dyDescent="0.2">
      <c r="A75" s="42" t="s">
        <v>362</v>
      </c>
      <c r="B75" s="46">
        <f>SUMIFS(CFR_Data[SFY2024],CFR_Data[OM_MPO],$A$2,CFR_Data[NFA MT],"TRUE",CFR_Data[Division Project Type],$A75,CFR_Data[Funding_Source],"NFA")</f>
        <v>0</v>
      </c>
      <c r="C75" s="46">
        <f>SUMIFS(CFR_Data[SFY2025],CFR_Data[OM_MPO],$A$2,CFR_Data[NFA MT],"TRUE",CFR_Data[Division Project Type],$A75,CFR_Data[Funding_Source],"NFA")</f>
        <v>0</v>
      </c>
      <c r="D75" s="46">
        <f>SUMIFS(CFR_Data[SFY2026],CFR_Data[OM_MPO],$A$2,CFR_Data[NFA MT],"TRUE",CFR_Data[Division Project Type],$A75,CFR_Data[Funding_Source],"NFA")</f>
        <v>0</v>
      </c>
      <c r="E75" s="46">
        <f>SUMIFS(CFR_Data[SFY2027],CFR_Data[OM_MPO],$A$2,CFR_Data[NFA MT],"TRUE",CFR_Data[Division Project Type],$A75,CFR_Data[Funding_Source],"NFA")</f>
        <v>0</v>
      </c>
      <c r="F75" s="46">
        <f>SUMIFS(CFR_Data[SFY2028],CFR_Data[OM_MPO],$A$2,CFR_Data[NFA MT],"TRUE",CFR_Data[Division Project Type],$A75,CFR_Data[Funding_Source],"NFA")</f>
        <v>0</v>
      </c>
    </row>
    <row r="76" spans="1:6" hidden="1" x14ac:dyDescent="0.2">
      <c r="A76" s="42" t="s">
        <v>363</v>
      </c>
      <c r="B76" s="46">
        <f>SUMIFS(CFR_Data[SFY2024],CFR_Data[OM_MPO],$A$2,CFR_Data[NFA MT],"TRUE",CFR_Data[Division Project Type],$A76,CFR_Data[Funding_Source],"NFA")</f>
        <v>0</v>
      </c>
      <c r="C76" s="46">
        <f>SUMIFS(CFR_Data[SFY2025],CFR_Data[OM_MPO],$A$2,CFR_Data[NFA MT],"TRUE",CFR_Data[Division Project Type],$A76,CFR_Data[Funding_Source],"NFA")</f>
        <v>0</v>
      </c>
      <c r="D76" s="46">
        <f>SUMIFS(CFR_Data[SFY2026],CFR_Data[OM_MPO],$A$2,CFR_Data[NFA MT],"TRUE",CFR_Data[Division Project Type],$A76,CFR_Data[Funding_Source],"NFA")</f>
        <v>0</v>
      </c>
      <c r="E76" s="46">
        <f>SUMIFS(CFR_Data[SFY2027],CFR_Data[OM_MPO],$A$2,CFR_Data[NFA MT],"TRUE",CFR_Data[Division Project Type],$A76,CFR_Data[Funding_Source],"NFA")</f>
        <v>0</v>
      </c>
      <c r="F76" s="46">
        <f>SUMIFS(CFR_Data[SFY2028],CFR_Data[OM_MPO],$A$2,CFR_Data[NFA MT],"TRUE",CFR_Data[Division Project Type],$A76,CFR_Data[Funding_Source],"NFA")</f>
        <v>0</v>
      </c>
    </row>
    <row r="77" spans="1:6" hidden="1" x14ac:dyDescent="0.2">
      <c r="A77" s="42" t="s">
        <v>364</v>
      </c>
      <c r="B77" s="46">
        <f>SUMIFS(CFR_Data[SFY2024],CFR_Data[OM_MPO],$A$2,CFR_Data[NFA MT],"TRUE",CFR_Data[Division Project Type],$A77,CFR_Data[Funding_Source],"NFA")</f>
        <v>0</v>
      </c>
      <c r="C77" s="46">
        <f>SUMIFS(CFR_Data[SFY2025],CFR_Data[OM_MPO],$A$2,CFR_Data[NFA MT],"TRUE",CFR_Data[Division Project Type],$A77,CFR_Data[Funding_Source],"NFA")</f>
        <v>0</v>
      </c>
      <c r="D77" s="46">
        <f>SUMIFS(CFR_Data[SFY2026],CFR_Data[OM_MPO],$A$2,CFR_Data[NFA MT],"TRUE",CFR_Data[Division Project Type],$A77,CFR_Data[Funding_Source],"NFA")</f>
        <v>0</v>
      </c>
      <c r="E77" s="46">
        <f>SUMIFS(CFR_Data[SFY2027],CFR_Data[OM_MPO],$A$2,CFR_Data[NFA MT],"TRUE",CFR_Data[Division Project Type],$A77,CFR_Data[Funding_Source],"NFA")</f>
        <v>0</v>
      </c>
      <c r="F77" s="46">
        <f>SUMIFS(CFR_Data[SFY2028],CFR_Data[OM_MPO],$A$2,CFR_Data[NFA MT],"TRUE",CFR_Data[Division Project Type],$A77,CFR_Data[Funding_Source],"NFA")</f>
        <v>0</v>
      </c>
    </row>
    <row r="78" spans="1:6" hidden="1" x14ac:dyDescent="0.2">
      <c r="A78" s="42" t="s">
        <v>271</v>
      </c>
      <c r="B78" s="46">
        <f>SUMIFS(CFR_Data[SFY2024],CFR_Data[OM_MPO],$A$2,CFR_Data[NFA MT],"TRUE",CFR_Data[Division Project Type],$A78,CFR_Data[Funding_Source],"NFA")</f>
        <v>0</v>
      </c>
      <c r="C78" s="46">
        <f>SUMIFS(CFR_Data[SFY2025],CFR_Data[OM_MPO],$A$2,CFR_Data[NFA MT],"TRUE",CFR_Data[Division Project Type],$A78,CFR_Data[Funding_Source],"NFA")</f>
        <v>0</v>
      </c>
      <c r="D78" s="46">
        <f>SUMIFS(CFR_Data[SFY2026],CFR_Data[OM_MPO],$A$2,CFR_Data[NFA MT],"TRUE",CFR_Data[Division Project Type],$A78,CFR_Data[Funding_Source],"NFA")</f>
        <v>0</v>
      </c>
      <c r="E78" s="46">
        <f>SUMIFS(CFR_Data[SFY2027],CFR_Data[OM_MPO],$A$2,CFR_Data[NFA MT],"TRUE",CFR_Data[Division Project Type],$A78,CFR_Data[Funding_Source],"NFA")</f>
        <v>0</v>
      </c>
      <c r="F78" s="46">
        <f>SUMIFS(CFR_Data[SFY2028],CFR_Data[OM_MPO],$A$2,CFR_Data[NFA MT],"TRUE",CFR_Data[Division Project Type],$A78,CFR_Data[Funding_Source],"NFA")</f>
        <v>0</v>
      </c>
    </row>
    <row r="79" spans="1:6" hidden="1" x14ac:dyDescent="0.2">
      <c r="A79" s="42" t="s">
        <v>365</v>
      </c>
      <c r="B79" s="46">
        <f>SUMIFS(CFR_Data[SFY2024],CFR_Data[OM_MPO],$A$2,CFR_Data[NFA MT],"TRUE",CFR_Data[Division Project Type],$A79,CFR_Data[Funding_Source],"NFA")</f>
        <v>0</v>
      </c>
      <c r="C79" s="46">
        <f>SUMIFS(CFR_Data[SFY2025],CFR_Data[OM_MPO],$A$2,CFR_Data[NFA MT],"TRUE",CFR_Data[Division Project Type],$A79,CFR_Data[Funding_Source],"NFA")</f>
        <v>0</v>
      </c>
      <c r="D79" s="46">
        <f>SUMIFS(CFR_Data[SFY2026],CFR_Data[OM_MPO],$A$2,CFR_Data[NFA MT],"TRUE",CFR_Data[Division Project Type],$A79,CFR_Data[Funding_Source],"NFA")</f>
        <v>0</v>
      </c>
      <c r="E79" s="46">
        <f>SUMIFS(CFR_Data[SFY2027],CFR_Data[OM_MPO],$A$2,CFR_Data[NFA MT],"TRUE",CFR_Data[Division Project Type],$A79,CFR_Data[Funding_Source],"NFA")</f>
        <v>0</v>
      </c>
      <c r="F79" s="46">
        <f>SUMIFS(CFR_Data[SFY2028],CFR_Data[OM_MPO],$A$2,CFR_Data[NFA MT],"TRUE",CFR_Data[Division Project Type],$A79,CFR_Data[Funding_Source],"NFA")</f>
        <v>0</v>
      </c>
    </row>
    <row r="80" spans="1:6" hidden="1" x14ac:dyDescent="0.2">
      <c r="A80" s="42" t="s">
        <v>366</v>
      </c>
      <c r="B80" s="46">
        <f>SUMIFS(CFR_Data[SFY2024],CFR_Data[OM_MPO],$A$2,CFR_Data[NFA MT],"TRUE",CFR_Data[Division Project Type],$A80,CFR_Data[Funding_Source],"NFA")</f>
        <v>0</v>
      </c>
      <c r="C80" s="46">
        <f>SUMIFS(CFR_Data[SFY2025],CFR_Data[OM_MPO],$A$2,CFR_Data[NFA MT],"TRUE",CFR_Data[Division Project Type],$A80,CFR_Data[Funding_Source],"NFA")</f>
        <v>0</v>
      </c>
      <c r="D80" s="46">
        <f>SUMIFS(CFR_Data[SFY2026],CFR_Data[OM_MPO],$A$2,CFR_Data[NFA MT],"TRUE",CFR_Data[Division Project Type],$A80,CFR_Data[Funding_Source],"NFA")</f>
        <v>0</v>
      </c>
      <c r="E80" s="46">
        <f>SUMIFS(CFR_Data[SFY2027],CFR_Data[OM_MPO],$A$2,CFR_Data[NFA MT],"TRUE",CFR_Data[Division Project Type],$A80,CFR_Data[Funding_Source],"NFA")</f>
        <v>0</v>
      </c>
      <c r="F80" s="46">
        <f>SUMIFS(CFR_Data[SFY2028],CFR_Data[OM_MPO],$A$2,CFR_Data[NFA MT],"TRUE",CFR_Data[Division Project Type],$A80,CFR_Data[Funding_Source],"NFA")</f>
        <v>0</v>
      </c>
    </row>
    <row r="81" spans="1:6" hidden="1" x14ac:dyDescent="0.2">
      <c r="A81" s="42" t="s">
        <v>371</v>
      </c>
      <c r="B81" s="46">
        <f>SUMIFS(CFR_Data[SFY2024],CFR_Data[OM_MPO],$A$2,CFR_Data[NFA MT],"TRUE",CFR_Data[Division Project Type],$A81,CFR_Data[Funding_Source],"NFA")</f>
        <v>0</v>
      </c>
      <c r="C81" s="46">
        <f>SUMIFS(CFR_Data[SFY2025],CFR_Data[OM_MPO],$A$2,CFR_Data[NFA MT],"TRUE",CFR_Data[Division Project Type],$A81,CFR_Data[Funding_Source],"NFA")</f>
        <v>0</v>
      </c>
      <c r="D81" s="46">
        <f>SUMIFS(CFR_Data[SFY2026],CFR_Data[OM_MPO],$A$2,CFR_Data[NFA MT],"TRUE",CFR_Data[Division Project Type],$A81,CFR_Data[Funding_Source],"NFA")</f>
        <v>0</v>
      </c>
      <c r="E81" s="46">
        <f>SUMIFS(CFR_Data[SFY2027],CFR_Data[OM_MPO],$A$2,CFR_Data[NFA MT],"TRUE",CFR_Data[Division Project Type],$A81,CFR_Data[Funding_Source],"NFA")</f>
        <v>0</v>
      </c>
      <c r="F81" s="46">
        <f>SUMIFS(CFR_Data[SFY2028],CFR_Data[OM_MPO],$A$2,CFR_Data[NFA MT],"TRUE",CFR_Data[Division Project Type],$A81,CFR_Data[Funding_Source],"NFA")</f>
        <v>0</v>
      </c>
    </row>
    <row r="82" spans="1:6" x14ac:dyDescent="0.2">
      <c r="A82" s="42" t="s">
        <v>232</v>
      </c>
      <c r="B82" s="46">
        <f>SUMIFS(CFR_Data[SFY2024],CFR_Data[OM_MPO],$A$2,CFR_Data[NFA MT],"TRUE",CFR_Data[Division Project Type],$A82,CFR_Data[Funding_Source],"NFA")</f>
        <v>0</v>
      </c>
      <c r="C82" s="46">
        <f>SUMIFS(CFR_Data[SFY2025],CFR_Data[OM_MPO],$A$2,CFR_Data[NFA MT],"TRUE",CFR_Data[Division Project Type],$A82,CFR_Data[Funding_Source],"NFA")</f>
        <v>0</v>
      </c>
      <c r="D82" s="46">
        <f>SUMIFS(CFR_Data[SFY2026],CFR_Data[OM_MPO],$A$2,CFR_Data[NFA MT],"TRUE",CFR_Data[Division Project Type],$A82,CFR_Data[Funding_Source],"NFA")</f>
        <v>0</v>
      </c>
      <c r="E82" s="46">
        <f>SUMIFS(CFR_Data[SFY2027],CFR_Data[OM_MPO],$A$2,CFR_Data[NFA MT],"TRUE",CFR_Data[Division Project Type],$A82,CFR_Data[Funding_Source],"NFA")</f>
        <v>0</v>
      </c>
      <c r="F82" s="46">
        <f>SUMIFS(CFR_Data[SFY2028],CFR_Data[OM_MPO],$A$2,CFR_Data[NFA MT],"TRUE",CFR_Data[Division Project Type],$A82,CFR_Data[Funding_Source],"NFA")</f>
        <v>0</v>
      </c>
    </row>
    <row r="83" spans="1:6" x14ac:dyDescent="0.2">
      <c r="A83" s="42" t="s">
        <v>373</v>
      </c>
      <c r="B83" s="46">
        <f>SUMIFS(CFR_Data[SFY2024],CFR_Data[OM_MPO],$A$2,CFR_Data[NFA MT],"TRUE",CFR_Data[Division Project Type],$A83,CFR_Data[Funding_Source],"NFA")</f>
        <v>0</v>
      </c>
      <c r="C83" s="46">
        <f>SUMIFS(CFR_Data[SFY2025],CFR_Data[OM_MPO],$A$2,CFR_Data[NFA MT],"TRUE",CFR_Data[Division Project Type],$A83,CFR_Data[Funding_Source],"NFA")</f>
        <v>0</v>
      </c>
      <c r="D83" s="46">
        <f>SUMIFS(CFR_Data[SFY2026],CFR_Data[OM_MPO],$A$2,CFR_Data[NFA MT],"TRUE",CFR_Data[Division Project Type],$A83,CFR_Data[Funding_Source],"NFA")</f>
        <v>0</v>
      </c>
      <c r="E83" s="46">
        <f>SUMIFS(CFR_Data[SFY2027],CFR_Data[OM_MPO],$A$2,CFR_Data[NFA MT],"TRUE",CFR_Data[Division Project Type],$A83,CFR_Data[Funding_Source],"NFA")</f>
        <v>0</v>
      </c>
      <c r="F83" s="46">
        <f>SUMIFS(CFR_Data[SFY2028],CFR_Data[OM_MPO],$A$2,CFR_Data[NFA MT],"TRUE",CFR_Data[Division Project Type],$A83,CFR_Data[Funding_Source],"NFA")</f>
        <v>0</v>
      </c>
    </row>
    <row r="84" spans="1:6" hidden="1" x14ac:dyDescent="0.2">
      <c r="A84" s="42" t="s">
        <v>315</v>
      </c>
      <c r="B84" s="46">
        <f>SUMIFS(CFR_Data[SFY2024],CFR_Data[OM_MPO],$A$2,CFR_Data[NFA MT],"TRUE",CFR_Data[Division Project Type],$A84,CFR_Data[Funding_Source],"NFA")</f>
        <v>0</v>
      </c>
      <c r="C84" s="46">
        <f>SUMIFS(CFR_Data[SFY2025],CFR_Data[OM_MPO],$A$2,CFR_Data[NFA MT],"TRUE",CFR_Data[Division Project Type],$A84,CFR_Data[Funding_Source],"NFA")</f>
        <v>0</v>
      </c>
      <c r="D84" s="46">
        <f>SUMIFS(CFR_Data[SFY2026],CFR_Data[OM_MPO],$A$2,CFR_Data[NFA MT],"TRUE",CFR_Data[Division Project Type],$A84,CFR_Data[Funding_Source],"NFA")</f>
        <v>0</v>
      </c>
      <c r="E84" s="46">
        <f>SUMIFS(CFR_Data[SFY2027],CFR_Data[OM_MPO],$A$2,CFR_Data[NFA MT],"TRUE",CFR_Data[Division Project Type],$A84,CFR_Data[Funding_Source],"NFA")</f>
        <v>0</v>
      </c>
      <c r="F84" s="46">
        <f>SUMIFS(CFR_Data[SFY2028],CFR_Data[OM_MPO],$A$2,CFR_Data[NFA MT],"TRUE",CFR_Data[Division Project Type],$A84,CFR_Data[Funding_Source],"NFA")</f>
        <v>0</v>
      </c>
    </row>
    <row r="85" spans="1:6" hidden="1" x14ac:dyDescent="0.2">
      <c r="A85" s="42" t="s">
        <v>374</v>
      </c>
      <c r="B85" s="46">
        <f>SUMIFS(CFR_Data[SFY2024],CFR_Data[OM_MPO],$A$2,CFR_Data[NFA MT],"TRUE",CFR_Data[Division Project Type],$A85,CFR_Data[Funding_Source],"NFA")</f>
        <v>0</v>
      </c>
      <c r="C85" s="46">
        <f>SUMIFS(CFR_Data[SFY2025],CFR_Data[OM_MPO],$A$2,CFR_Data[NFA MT],"TRUE",CFR_Data[Division Project Type],$A85,CFR_Data[Funding_Source],"NFA")</f>
        <v>0</v>
      </c>
      <c r="D85" s="46">
        <f>SUMIFS(CFR_Data[SFY2026],CFR_Data[OM_MPO],$A$2,CFR_Data[NFA MT],"TRUE",CFR_Data[Division Project Type],$A85,CFR_Data[Funding_Source],"NFA")</f>
        <v>0</v>
      </c>
      <c r="E85" s="46">
        <f>SUMIFS(CFR_Data[SFY2027],CFR_Data[OM_MPO],$A$2,CFR_Data[NFA MT],"TRUE",CFR_Data[Division Project Type],$A85,CFR_Data[Funding_Source],"NFA")</f>
        <v>0</v>
      </c>
      <c r="F85" s="46">
        <f>SUMIFS(CFR_Data[SFY2028],CFR_Data[OM_MPO],$A$2,CFR_Data[NFA MT],"TRUE",CFR_Data[Division Project Type],$A85,CFR_Data[Funding_Source],"NFA")</f>
        <v>0</v>
      </c>
    </row>
    <row r="86" spans="1:6" hidden="1" x14ac:dyDescent="0.2">
      <c r="A86" s="42" t="s">
        <v>375</v>
      </c>
      <c r="B86" s="46">
        <f>SUMIFS(CFR_Data[SFY2024],CFR_Data[OM_MPO],$A$2,CFR_Data[NFA MT],"TRUE",CFR_Data[Division Project Type],$A86,CFR_Data[Funding_Source],"NFA")</f>
        <v>0</v>
      </c>
      <c r="C86" s="46">
        <f>SUMIFS(CFR_Data[SFY2025],CFR_Data[OM_MPO],$A$2,CFR_Data[NFA MT],"TRUE",CFR_Data[Division Project Type],$A86,CFR_Data[Funding_Source],"NFA")</f>
        <v>0</v>
      </c>
      <c r="D86" s="46">
        <f>SUMIFS(CFR_Data[SFY2026],CFR_Data[OM_MPO],$A$2,CFR_Data[NFA MT],"TRUE",CFR_Data[Division Project Type],$A86,CFR_Data[Funding_Source],"NFA")</f>
        <v>0</v>
      </c>
      <c r="E86" s="46">
        <f>SUMIFS(CFR_Data[SFY2027],CFR_Data[OM_MPO],$A$2,CFR_Data[NFA MT],"TRUE",CFR_Data[Division Project Type],$A86,CFR_Data[Funding_Source],"NFA")</f>
        <v>0</v>
      </c>
      <c r="F86" s="46">
        <f>SUMIFS(CFR_Data[SFY2028],CFR_Data[OM_MPO],$A$2,CFR_Data[NFA MT],"TRUE",CFR_Data[Division Project Type],$A86,CFR_Data[Funding_Source],"NFA")</f>
        <v>0</v>
      </c>
    </row>
    <row r="87" spans="1:6" hidden="1" x14ac:dyDescent="0.2">
      <c r="A87" s="39" t="s">
        <v>376</v>
      </c>
      <c r="B87" s="46">
        <f>SUMIFS(CFR_Data[SFY2024],CFR_Data[OM_MPO],$A$2,CFR_Data[NFA MT],"TRUE",CFR_Data[Division Project Type],$A87,CFR_Data[Funding_Source],"NFA")</f>
        <v>0</v>
      </c>
      <c r="C87" s="46">
        <f>SUMIFS(CFR_Data[SFY2025],CFR_Data[OM_MPO],$A$2,CFR_Data[NFA MT],"TRUE",CFR_Data[Division Project Type],$A87,CFR_Data[Funding_Source],"NFA")</f>
        <v>0</v>
      </c>
      <c r="D87" s="46">
        <f>SUMIFS(CFR_Data[SFY2026],CFR_Data[OM_MPO],$A$2,CFR_Data[NFA MT],"TRUE",CFR_Data[Division Project Type],$A87,CFR_Data[Funding_Source],"NFA")</f>
        <v>0</v>
      </c>
      <c r="E87" s="46">
        <f>SUMIFS(CFR_Data[SFY2027],CFR_Data[OM_MPO],$A$2,CFR_Data[NFA MT],"TRUE",CFR_Data[Division Project Type],$A87,CFR_Data[Funding_Source],"NFA")</f>
        <v>0</v>
      </c>
      <c r="F87" s="46">
        <f>SUMIFS(CFR_Data[SFY2028],CFR_Data[OM_MPO],$A$2,CFR_Data[NFA MT],"TRUE",CFR_Data[Division Project Type],$A87,CFR_Data[Funding_Source],"NFA")</f>
        <v>0</v>
      </c>
    </row>
    <row r="88" spans="1:6" hidden="1" x14ac:dyDescent="0.2">
      <c r="B88" s="63"/>
      <c r="C88" s="48"/>
      <c r="D88" s="63"/>
      <c r="E88" s="63"/>
      <c r="F88" s="63"/>
    </row>
    <row r="89" spans="1:6" hidden="1" x14ac:dyDescent="0.2">
      <c r="B89" s="63"/>
      <c r="C89" s="48"/>
      <c r="D89" s="63"/>
      <c r="E89" s="63"/>
      <c r="F89" s="63"/>
    </row>
    <row r="90" spans="1:6" x14ac:dyDescent="0.2">
      <c r="A90" s="37" t="s">
        <v>640</v>
      </c>
      <c r="B90" s="61"/>
      <c r="C90" s="49"/>
      <c r="D90" s="61"/>
      <c r="E90" s="61"/>
      <c r="F90" s="61"/>
    </row>
    <row r="91" spans="1:6" hidden="1" x14ac:dyDescent="0.2">
      <c r="A91" s="42" t="s">
        <v>311</v>
      </c>
      <c r="B91" s="46">
        <f>SUMIFS(CFR_Data[SFY2024],CFR_Data[OM_MPO],$A$2,CFR_Data[NFA MT],"TRUE",CFR_Data[Division Project Type],$A91,CFR_Data[Funding_Source],"NFA")</f>
        <v>0</v>
      </c>
      <c r="C91" s="46">
        <f>SUMIFS(CFR_Data[SFY2025],CFR_Data[OM_MPO],$A$2,CFR_Data[NFA MT],"TRUE",CFR_Data[Division Project Type],$A91,CFR_Data[Funding_Source],"NFA")</f>
        <v>0</v>
      </c>
      <c r="D91" s="46">
        <f>SUMIFS(CFR_Data[SFY2026],CFR_Data[OM_MPO],$A$2,CFR_Data[NFA MT],"TRUE",CFR_Data[Division Project Type],$A91,CFR_Data[Funding_Source],"NFA")</f>
        <v>0</v>
      </c>
      <c r="E91" s="46">
        <f>SUMIFS(CFR_Data[SFY2027],CFR_Data[OM_MPO],$A$2,CFR_Data[NFA MT],"TRUE",CFR_Data[Division Project Type],$A91,CFR_Data[Funding_Source],"NFA")</f>
        <v>0</v>
      </c>
      <c r="F91" s="46">
        <f>SUMIFS(CFR_Data[SFY2028],CFR_Data[OM_MPO],$A$2,CFR_Data[NFA MT],"TRUE",CFR_Data[Division Project Type],$A91,CFR_Data[Funding_Source],"NFA")</f>
        <v>0</v>
      </c>
    </row>
    <row r="92" spans="1:6" x14ac:dyDescent="0.2">
      <c r="A92" s="42" t="s">
        <v>312</v>
      </c>
      <c r="B92" s="46">
        <f>SUMIFS(CFR_Data[SFY2024],CFR_Data[OM_MPO],$A$2,CFR_Data[NFA MT],"TRUE",CFR_Data[Division Project Type],$A92,CFR_Data[Funding_Source],"NFA")</f>
        <v>0</v>
      </c>
      <c r="C92" s="46">
        <f>SUMIFS(CFR_Data[SFY2025],CFR_Data[OM_MPO],$A$2,CFR_Data[NFA MT],"TRUE",CFR_Data[Division Project Type],$A92,CFR_Data[Funding_Source],"NFA")</f>
        <v>0</v>
      </c>
      <c r="D92" s="46">
        <f>SUMIFS(CFR_Data[SFY2026],CFR_Data[OM_MPO],$A$2,CFR_Data[NFA MT],"TRUE",CFR_Data[Division Project Type],$A92,CFR_Data[Funding_Source],"NFA")</f>
        <v>0</v>
      </c>
      <c r="E92" s="46">
        <f>SUMIFS(CFR_Data[SFY2027],CFR_Data[OM_MPO],$A$2,CFR_Data[NFA MT],"TRUE",CFR_Data[Division Project Type],$A92,CFR_Data[Funding_Source],"NFA")</f>
        <v>0</v>
      </c>
      <c r="F92" s="46">
        <f>SUMIFS(CFR_Data[SFY2028],CFR_Data[OM_MPO],$A$2,CFR_Data[NFA MT],"TRUE",CFR_Data[Division Project Type],$A92,CFR_Data[Funding_Source],"NFA")</f>
        <v>0</v>
      </c>
    </row>
    <row r="93" spans="1:6" x14ac:dyDescent="0.2">
      <c r="A93" s="42" t="s">
        <v>187</v>
      </c>
      <c r="B93" s="46">
        <f>SUMIFS(CFR_Data[SFY2024],CFR_Data[OM_MPO],$A$2,CFR_Data[NFA MT],"TRUE",CFR_Data[Division Project Type],$A93,CFR_Data[Funding_Source],"NFA")</f>
        <v>0</v>
      </c>
      <c r="C93" s="46">
        <f>SUMIFS(CFR_Data[SFY2025],CFR_Data[OM_MPO],$A$2,CFR_Data[NFA MT],"TRUE",CFR_Data[Division Project Type],$A93,CFR_Data[Funding_Source],"NFA")</f>
        <v>0</v>
      </c>
      <c r="D93" s="46">
        <f>SUMIFS(CFR_Data[SFY2026],CFR_Data[OM_MPO],$A$2,CFR_Data[NFA MT],"TRUE",CFR_Data[Division Project Type],$A93,CFR_Data[Funding_Source],"NFA")</f>
        <v>0</v>
      </c>
      <c r="E93" s="46">
        <f>SUMIFS(CFR_Data[SFY2027],CFR_Data[OM_MPO],$A$2,CFR_Data[NFA MT],"TRUE",CFR_Data[Division Project Type],$A93,CFR_Data[Funding_Source],"NFA")</f>
        <v>0</v>
      </c>
      <c r="F93" s="46">
        <f>SUMIFS(CFR_Data[SFY2028],CFR_Data[OM_MPO],$A$2,CFR_Data[NFA MT],"TRUE",CFR_Data[Division Project Type],$A93,CFR_Data[Funding_Source],"NFA")</f>
        <v>0</v>
      </c>
    </row>
    <row r="94" spans="1:6" hidden="1" x14ac:dyDescent="0.2">
      <c r="A94" s="42" t="s">
        <v>246</v>
      </c>
      <c r="B94" s="46">
        <f>SUMIFS(CFR_Data[SFY2024],CFR_Data[OM_MPO],$A$2,CFR_Data[NFA MT],"TRUE",CFR_Data[Division Project Type],$A94,CFR_Data[Funding_Source],"NFA")</f>
        <v>0</v>
      </c>
      <c r="C94" s="46">
        <f>SUMIFS(CFR_Data[SFY2025],CFR_Data[OM_MPO],$A$2,CFR_Data[NFA MT],"TRUE",CFR_Data[Division Project Type],$A94,CFR_Data[Funding_Source],"NFA")</f>
        <v>0</v>
      </c>
      <c r="D94" s="46">
        <f>SUMIFS(CFR_Data[SFY2026],CFR_Data[OM_MPO],$A$2,CFR_Data[NFA MT],"TRUE",CFR_Data[Division Project Type],$A94,CFR_Data[Funding_Source],"NFA")</f>
        <v>0</v>
      </c>
      <c r="E94" s="46">
        <f>SUMIFS(CFR_Data[SFY2027],CFR_Data[OM_MPO],$A$2,CFR_Data[NFA MT],"TRUE",CFR_Data[Division Project Type],$A94,CFR_Data[Funding_Source],"NFA")</f>
        <v>0</v>
      </c>
      <c r="F94" s="46">
        <f>SUMIFS(CFR_Data[SFY2028],CFR_Data[OM_MPO],$A$2,CFR_Data[NFA MT],"TRUE",CFR_Data[Division Project Type],$A94,CFR_Data[Funding_Source],"NFA")</f>
        <v>0</v>
      </c>
    </row>
    <row r="95" spans="1:6" hidden="1" x14ac:dyDescent="0.2">
      <c r="A95" s="42" t="s">
        <v>367</v>
      </c>
      <c r="B95" s="46">
        <f>SUMIFS(CFR_Data[SFY2024],CFR_Data[OM_MPO],$A$2,CFR_Data[NFA MT],"TRUE",CFR_Data[Division Project Type],$A95,CFR_Data[Funding_Source],"NFA")</f>
        <v>0</v>
      </c>
      <c r="C95" s="46">
        <f>SUMIFS(CFR_Data[SFY2025],CFR_Data[OM_MPO],$A$2,CFR_Data[NFA MT],"TRUE",CFR_Data[Division Project Type],$A95,CFR_Data[Funding_Source],"NFA")</f>
        <v>0</v>
      </c>
      <c r="D95" s="46">
        <f>SUMIFS(CFR_Data[SFY2026],CFR_Data[OM_MPO],$A$2,CFR_Data[NFA MT],"TRUE",CFR_Data[Division Project Type],$A95,CFR_Data[Funding_Source],"NFA")</f>
        <v>0</v>
      </c>
      <c r="E95" s="46">
        <f>SUMIFS(CFR_Data[SFY2027],CFR_Data[OM_MPO],$A$2,CFR_Data[NFA MT],"TRUE",CFR_Data[Division Project Type],$A95,CFR_Data[Funding_Source],"NFA")</f>
        <v>0</v>
      </c>
      <c r="F95" s="46">
        <f>SUMIFS(CFR_Data[SFY2028],CFR_Data[OM_MPO],$A$2,CFR_Data[NFA MT],"TRUE",CFR_Data[Division Project Type],$A95,CFR_Data[Funding_Source],"NFA")</f>
        <v>0</v>
      </c>
    </row>
    <row r="96" spans="1:6" x14ac:dyDescent="0.2">
      <c r="A96" s="39" t="s">
        <v>654</v>
      </c>
      <c r="B96" s="46">
        <f>SUMIFS(CFR_Data[SFY2024],CFR_Data[OM_MPO],$A$2,CFR_Data[NFA MT],"TRUE",CFR_Data[Division Project Type],$A96,CFR_Data[Funding_Source],"NFA")</f>
        <v>0</v>
      </c>
      <c r="C96" s="46">
        <f>SUMIFS(CFR_Data[SFY2025],CFR_Data[OM_MPO],$A$2,CFR_Data[NFA MT],"TRUE",CFR_Data[Division Project Type],$A96,CFR_Data[Funding_Source],"NFA")</f>
        <v>0</v>
      </c>
      <c r="D96" s="46">
        <f>SUMIFS(CFR_Data[SFY2026],CFR_Data[OM_MPO],$A$2,CFR_Data[NFA MT],"TRUE",CFR_Data[Division Project Type],$A96,CFR_Data[Funding_Source],"NFA")</f>
        <v>0</v>
      </c>
      <c r="E96" s="46">
        <f>SUMIFS(CFR_Data[SFY2027],CFR_Data[OM_MPO],$A$2,CFR_Data[NFA MT],"TRUE",CFR_Data[Division Project Type],$A96,CFR_Data[Funding_Source],"NFA")</f>
        <v>0</v>
      </c>
      <c r="F96" s="46">
        <f>SUMIFS(CFR_Data[SFY2028],CFR_Data[OM_MPO],$A$2,CFR_Data[NFA MT],"TRUE",CFR_Data[Division Project Type],$A96,CFR_Data[Funding_Source],"NFA")</f>
        <v>0</v>
      </c>
    </row>
    <row r="97" spans="1:73" hidden="1" x14ac:dyDescent="0.2">
      <c r="B97" s="63"/>
      <c r="C97" s="48"/>
      <c r="D97" s="63"/>
      <c r="E97" s="63"/>
      <c r="F97" s="63"/>
    </row>
    <row r="98" spans="1:73" x14ac:dyDescent="0.2">
      <c r="A98" s="37" t="s">
        <v>641</v>
      </c>
      <c r="B98" s="61"/>
      <c r="C98" s="49"/>
      <c r="D98" s="61"/>
      <c r="E98" s="61"/>
      <c r="F98" s="61"/>
    </row>
    <row r="99" spans="1:73" x14ac:dyDescent="0.2">
      <c r="A99" s="42" t="s">
        <v>313</v>
      </c>
      <c r="B99" s="46">
        <f>SUMIFS(CFR_Data[SFY2024],CFR_Data[OM_MPO],$A$2,CFR_Data[NFA MT],"TRUE",CFR_Data[Division Project Type],$A99,CFR_Data[Funding_Source],"NFA")</f>
        <v>0</v>
      </c>
      <c r="C99" s="46">
        <f>SUMIFS(CFR_Data[SFY2025],CFR_Data[OM_MPO],$A$2,CFR_Data[NFA MT],"TRUE",CFR_Data[Division Project Type],$A99,CFR_Data[Funding_Source],"NFA")</f>
        <v>0</v>
      </c>
      <c r="D99" s="46">
        <f>SUMIFS(CFR_Data[SFY2026],CFR_Data[OM_MPO],$A$2,CFR_Data[NFA MT],"TRUE",CFR_Data[Division Project Type],$A99,CFR_Data[Funding_Source],"NFA")</f>
        <v>0</v>
      </c>
      <c r="E99" s="46">
        <f>SUMIFS(CFR_Data[SFY2027],CFR_Data[OM_MPO],$A$2,CFR_Data[NFA MT],"TRUE",CFR_Data[Division Project Type],$A99,CFR_Data[Funding_Source],"NFA")</f>
        <v>0</v>
      </c>
      <c r="F99" s="46">
        <f>SUMIFS(CFR_Data[SFY2028],CFR_Data[OM_MPO],$A$2,CFR_Data[NFA MT],"TRUE",CFR_Data[Division Project Type],$A99,CFR_Data[Funding_Source],"NFA")</f>
        <v>0</v>
      </c>
    </row>
    <row r="100" spans="1:73" x14ac:dyDescent="0.2">
      <c r="A100" s="42" t="s">
        <v>209</v>
      </c>
      <c r="B100" s="46">
        <f>SUMIFS(CFR_Data[SFY2024],CFR_Data[OM_MPO],$A$2,CFR_Data[NFA MT],"TRUE",CFR_Data[Division Project Type],$A100,CFR_Data[Funding_Source],"NFA")</f>
        <v>0</v>
      </c>
      <c r="C100" s="46">
        <f>SUMIFS(CFR_Data[SFY2025],CFR_Data[OM_MPO],$A$2,CFR_Data[NFA MT],"TRUE",CFR_Data[Division Project Type],$A100,CFR_Data[Funding_Source],"NFA")</f>
        <v>0</v>
      </c>
      <c r="D100" s="46">
        <f>SUMIFS(CFR_Data[SFY2026],CFR_Data[OM_MPO],$A$2,CFR_Data[NFA MT],"TRUE",CFR_Data[Division Project Type],$A100,CFR_Data[Funding_Source],"NFA")</f>
        <v>0</v>
      </c>
      <c r="E100" s="46">
        <f>SUMIFS(CFR_Data[SFY2027],CFR_Data[OM_MPO],$A$2,CFR_Data[NFA MT],"TRUE",CFR_Data[Division Project Type],$A100,CFR_Data[Funding_Source],"NFA")</f>
        <v>0</v>
      </c>
      <c r="F100" s="46">
        <f>SUMIFS(CFR_Data[SFY2028],CFR_Data[OM_MPO],$A$2,CFR_Data[NFA MT],"TRUE",CFR_Data[Division Project Type],$A100,CFR_Data[Funding_Source],"NFA")</f>
        <v>0</v>
      </c>
    </row>
    <row r="101" spans="1:73" x14ac:dyDescent="0.2">
      <c r="A101" s="42" t="s">
        <v>358</v>
      </c>
      <c r="B101" s="46">
        <f>SUMIFS(CFR_Data[SFY2024],CFR_Data[OM_MPO],$A$2,CFR_Data[NFA MT],"TRUE",CFR_Data[Division Project Type],$A101,CFR_Data[Funding_Source],"NFA")</f>
        <v>0</v>
      </c>
      <c r="C101" s="46">
        <f>SUMIFS(CFR_Data[SFY2025],CFR_Data[OM_MPO],$A$2,CFR_Data[NFA MT],"TRUE",CFR_Data[Division Project Type],$A101,CFR_Data[Funding_Source],"NFA")</f>
        <v>0</v>
      </c>
      <c r="D101" s="46">
        <f>SUMIFS(CFR_Data[SFY2026],CFR_Data[OM_MPO],$A$2,CFR_Data[NFA MT],"TRUE",CFR_Data[Division Project Type],$A101,CFR_Data[Funding_Source],"NFA")</f>
        <v>0</v>
      </c>
      <c r="E101" s="46">
        <f>SUMIFS(CFR_Data[SFY2027],CFR_Data[OM_MPO],$A$2,CFR_Data[NFA MT],"TRUE",CFR_Data[Division Project Type],$A101,CFR_Data[Funding_Source],"NFA")</f>
        <v>0</v>
      </c>
      <c r="F101" s="46">
        <f>SUMIFS(CFR_Data[SFY2028],CFR_Data[OM_MPO],$A$2,CFR_Data[NFA MT],"TRUE",CFR_Data[Division Project Type],$A101,CFR_Data[Funding_Source],"NFA")</f>
        <v>0</v>
      </c>
    </row>
    <row r="102" spans="1:73" x14ac:dyDescent="0.2">
      <c r="A102" s="42" t="s">
        <v>227</v>
      </c>
      <c r="B102" s="46">
        <f>SUMIFS(CFR_Data[SFY2024],CFR_Data[OM_MPO],$A$2,CFR_Data[NFA MT],"TRUE",CFR_Data[Division Project Type],$A102,CFR_Data[Funding_Source],"NFA")</f>
        <v>0</v>
      </c>
      <c r="C102" s="46">
        <f>SUMIFS(CFR_Data[SFY2025],CFR_Data[OM_MPO],$A$2,CFR_Data[NFA MT],"TRUE",CFR_Data[Division Project Type],$A102,CFR_Data[Funding_Source],"NFA")</f>
        <v>0</v>
      </c>
      <c r="D102" s="46">
        <f>SUMIFS(CFR_Data[SFY2026],CFR_Data[OM_MPO],$A$2,CFR_Data[NFA MT],"TRUE",CFR_Data[Division Project Type],$A102,CFR_Data[Funding_Source],"NFA")</f>
        <v>0</v>
      </c>
      <c r="E102" s="46">
        <f>SUMIFS(CFR_Data[SFY2027],CFR_Data[OM_MPO],$A$2,CFR_Data[NFA MT],"TRUE",CFR_Data[Division Project Type],$A102,CFR_Data[Funding_Source],"NFA")</f>
        <v>0</v>
      </c>
      <c r="F102" s="46">
        <f>SUMIFS(CFR_Data[SFY2028],CFR_Data[OM_MPO],$A$2,CFR_Data[NFA MT],"TRUE",CFR_Data[Division Project Type],$A102,CFR_Data[Funding_Source],"NFA")</f>
        <v>0</v>
      </c>
    </row>
    <row r="103" spans="1:73" x14ac:dyDescent="0.2">
      <c r="A103" s="42" t="s">
        <v>210</v>
      </c>
      <c r="B103" s="46">
        <f>SUMIFS(CFR_Data[SFY2024],CFR_Data[OM_MPO],$A$2,CFR_Data[NFA MT],"TRUE",CFR_Data[Division Project Type],$A103,CFR_Data[Funding_Source],"NFA")</f>
        <v>0</v>
      </c>
      <c r="C103" s="46">
        <f>SUMIFS(CFR_Data[SFY2025],CFR_Data[OM_MPO],$A$2,CFR_Data[NFA MT],"TRUE",CFR_Data[Division Project Type],$A103,CFR_Data[Funding_Source],"NFA")</f>
        <v>0</v>
      </c>
      <c r="D103" s="46">
        <f>SUMIFS(CFR_Data[SFY2026],CFR_Data[OM_MPO],$A$2,CFR_Data[NFA MT],"TRUE",CFR_Data[Division Project Type],$A103,CFR_Data[Funding_Source],"NFA")</f>
        <v>0</v>
      </c>
      <c r="E103" s="46">
        <f>SUMIFS(CFR_Data[SFY2027],CFR_Data[OM_MPO],$A$2,CFR_Data[NFA MT],"TRUE",CFR_Data[Division Project Type],$A103,CFR_Data[Funding_Source],"NFA")</f>
        <v>0</v>
      </c>
      <c r="F103" s="46">
        <f>SUMIFS(CFR_Data[SFY2028],CFR_Data[OM_MPO],$A$2,CFR_Data[NFA MT],"TRUE",CFR_Data[Division Project Type],$A103,CFR_Data[Funding_Source],"NFA")</f>
        <v>0</v>
      </c>
    </row>
    <row r="104" spans="1:73" x14ac:dyDescent="0.2">
      <c r="A104" s="42" t="s">
        <v>219</v>
      </c>
      <c r="B104" s="46">
        <f>SUMIFS(CFR_Data[SFY2024],CFR_Data[OM_MPO],$A$2,CFR_Data[NFA MT],"TRUE",CFR_Data[Division Project Type],$A104,CFR_Data[Funding_Source],"NFA")</f>
        <v>230906.98</v>
      </c>
      <c r="C104" s="46">
        <f>SUMIFS(CFR_Data[SFY2025],CFR_Data[OM_MPO],$A$2,CFR_Data[NFA MT],"TRUE",CFR_Data[Division Project Type],$A104,CFR_Data[Funding_Source],"NFA")</f>
        <v>0</v>
      </c>
      <c r="D104" s="46">
        <f>SUMIFS(CFR_Data[SFY2026],CFR_Data[OM_MPO],$A$2,CFR_Data[NFA MT],"TRUE",CFR_Data[Division Project Type],$A104,CFR_Data[Funding_Source],"NFA")</f>
        <v>0</v>
      </c>
      <c r="E104" s="46">
        <f>SUMIFS(CFR_Data[SFY2027],CFR_Data[OM_MPO],$A$2,CFR_Data[NFA MT],"TRUE",CFR_Data[Division Project Type],$A104,CFR_Data[Funding_Source],"NFA")</f>
        <v>0</v>
      </c>
      <c r="F104" s="46">
        <f>SUMIFS(CFR_Data[SFY2028],CFR_Data[OM_MPO],$A$2,CFR_Data[NFA MT],"TRUE",CFR_Data[Division Project Type],$A104,CFR_Data[Funding_Source],"NFA")</f>
        <v>0</v>
      </c>
    </row>
    <row r="105" spans="1:73" x14ac:dyDescent="0.2">
      <c r="A105" s="39" t="s">
        <v>218</v>
      </c>
      <c r="B105" s="46">
        <f>SUMIFS(CFR_Data[SFY2024],CFR_Data[OM_MPO],$A$2,CFR_Data[NFA MT],"TRUE",CFR_Data[Division Project Type],$A105,CFR_Data[Funding_Source],"NFA")</f>
        <v>0</v>
      </c>
      <c r="C105" s="46">
        <f>SUMIFS(CFR_Data[SFY2025],CFR_Data[OM_MPO],$A$2,CFR_Data[NFA MT],"TRUE",CFR_Data[Division Project Type],$A105,CFR_Data[Funding_Source],"NFA")</f>
        <v>0</v>
      </c>
      <c r="D105" s="46">
        <f>SUMIFS(CFR_Data[SFY2026],CFR_Data[OM_MPO],$A$2,CFR_Data[NFA MT],"TRUE",CFR_Data[Division Project Type],$A105,CFR_Data[Funding_Source],"NFA")</f>
        <v>0</v>
      </c>
      <c r="E105" s="46">
        <f>SUMIFS(CFR_Data[SFY2027],CFR_Data[OM_MPO],$A$2,CFR_Data[NFA MT],"TRUE",CFR_Data[Division Project Type],$A105,CFR_Data[Funding_Source],"NFA")</f>
        <v>0</v>
      </c>
      <c r="F105" s="46">
        <f>SUMIFS(CFR_Data[SFY2028],CFR_Data[OM_MPO],$A$2,CFR_Data[NFA MT],"TRUE",CFR_Data[Division Project Type],$A105,CFR_Data[Funding_Source],"NFA")</f>
        <v>0</v>
      </c>
    </row>
    <row r="106" spans="1:73" hidden="1" x14ac:dyDescent="0.2">
      <c r="B106" s="63"/>
      <c r="C106" s="63"/>
      <c r="D106" s="63"/>
      <c r="E106" s="63"/>
      <c r="F106" s="63"/>
    </row>
    <row r="107" spans="1:73" hidden="1" x14ac:dyDescent="0.2"/>
    <row r="108" spans="1:73" hidden="1" x14ac:dyDescent="0.2">
      <c r="A108" s="50"/>
      <c r="B108" s="69"/>
      <c r="C108" s="69"/>
      <c r="D108" s="69"/>
      <c r="E108" s="69"/>
      <c r="F108" s="69"/>
    </row>
    <row r="109" spans="1:73" x14ac:dyDescent="0.2">
      <c r="A109" s="52" t="s">
        <v>3</v>
      </c>
      <c r="B109" s="53">
        <f>SUM(B11:B105)</f>
        <v>1593625.8199999998</v>
      </c>
      <c r="C109" s="53">
        <f>SUM(C11:C105)</f>
        <v>2564669.2725999998</v>
      </c>
      <c r="D109" s="53">
        <f>SUM(D11:D105)</f>
        <v>2303717.0578999999</v>
      </c>
      <c r="E109" s="53">
        <f>SUM(E11:E105)</f>
        <v>539358.52899999998</v>
      </c>
      <c r="F109" s="53">
        <f>SUM(F11:F105)</f>
        <v>0</v>
      </c>
    </row>
    <row r="110" spans="1:73" s="71" customFormat="1" x14ac:dyDescent="0.2">
      <c r="A110" s="31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1:73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73" x14ac:dyDescent="0.2">
      <c r="A112" s="37" t="s">
        <v>687</v>
      </c>
      <c r="B112" s="61"/>
      <c r="C112" s="49"/>
      <c r="D112" s="61"/>
      <c r="E112" s="61"/>
      <c r="F112" s="61"/>
    </row>
    <row r="113" spans="1:6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x14ac:dyDescent="0.2">
      <c r="A114" s="37" t="s">
        <v>688</v>
      </c>
      <c r="B114" s="61"/>
      <c r="C114" s="49"/>
      <c r="D114" s="61"/>
      <c r="E114" s="61"/>
      <c r="F114" s="61"/>
    </row>
    <row r="115" spans="1:6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x14ac:dyDescent="0.2">
      <c r="A117" s="42"/>
      <c r="B117" s="43"/>
      <c r="C117" s="44"/>
      <c r="D117" s="43"/>
      <c r="E117" s="43"/>
      <c r="F117" s="45"/>
    </row>
    <row r="118" spans="1:6" x14ac:dyDescent="0.2">
      <c r="A118" s="54" t="s">
        <v>1</v>
      </c>
      <c r="B118" s="55">
        <f>B116+B109</f>
        <v>1593625.8199999998</v>
      </c>
      <c r="C118" s="55">
        <f>C116+C109</f>
        <v>2564669.2725999998</v>
      </c>
      <c r="D118" s="55">
        <f>D116+D109</f>
        <v>2303717.0578999999</v>
      </c>
      <c r="E118" s="55">
        <f>E116+E109</f>
        <v>539358.52899999998</v>
      </c>
      <c r="F118" s="55">
        <f>F116+F109</f>
        <v>0</v>
      </c>
    </row>
  </sheetData>
  <mergeCells count="3">
    <mergeCell ref="A1:F1"/>
    <mergeCell ref="A2:F2"/>
    <mergeCell ref="A9:F9"/>
  </mergeCells>
  <printOptions horizontalCentered="1"/>
  <pageMargins left="0.25" right="0.25" top="0.6" bottom="0.25" header="0.3" footer="0.25"/>
  <pageSetup scale="71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615E-13BE-4834-96E3-60071EC14D24}">
  <sheetPr>
    <tabColor theme="6"/>
    <pageSetUpPr fitToPage="1"/>
  </sheetPr>
  <dimension ref="A1:BL118"/>
  <sheetViews>
    <sheetView showGridLines="0" zoomScaleNormal="100" zoomScaleSheetLayoutView="7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56" customWidth="1"/>
    <col min="7" max="16384" width="9.140625" style="28"/>
  </cols>
  <sheetData>
    <row r="1" spans="1:64" x14ac:dyDescent="0.2">
      <c r="A1" s="148" t="s">
        <v>3500</v>
      </c>
      <c r="B1" s="148"/>
      <c r="C1" s="148"/>
      <c r="D1" s="148"/>
      <c r="E1" s="148"/>
      <c r="F1" s="148"/>
    </row>
    <row r="2" spans="1:64" s="29" customFormat="1" ht="16.5" customHeight="1" x14ac:dyDescent="0.2">
      <c r="A2" s="149" t="s">
        <v>33</v>
      </c>
      <c r="B2" s="149"/>
      <c r="C2" s="149"/>
      <c r="D2" s="149"/>
      <c r="E2" s="149"/>
      <c r="F2" s="149"/>
    </row>
    <row r="3" spans="1:64" ht="27.75" hidden="1" customHeight="1" x14ac:dyDescent="0.2">
      <c r="C3" s="30"/>
    </row>
    <row r="4" spans="1:64" s="57" customFormat="1" ht="39" hidden="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hidden="1" x14ac:dyDescent="0.2"/>
    <row r="6" spans="1:64" hidden="1" x14ac:dyDescent="0.2">
      <c r="B6" s="58"/>
      <c r="C6" s="58"/>
      <c r="D6" s="58"/>
      <c r="E6" s="58"/>
      <c r="F6" s="58"/>
    </row>
    <row r="7" spans="1:64" s="34" customFormat="1" ht="12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4" ht="13.5" customHeight="1" x14ac:dyDescent="0.2">
      <c r="A8" s="59" t="s">
        <v>1092</v>
      </c>
      <c r="B8" s="36"/>
      <c r="C8" s="36"/>
      <c r="D8" s="36"/>
      <c r="E8" s="36"/>
      <c r="F8" s="36"/>
      <c r="G8" s="84"/>
    </row>
    <row r="9" spans="1:64" ht="13.5" customHeight="1" x14ac:dyDescent="0.2">
      <c r="A9" s="60" t="s">
        <v>1089</v>
      </c>
      <c r="B9" s="60"/>
      <c r="C9" s="60"/>
      <c r="D9" s="60"/>
      <c r="E9" s="60"/>
      <c r="F9" s="60"/>
      <c r="G9" s="86"/>
    </row>
    <row r="10" spans="1:64" ht="12.75" customHeight="1" x14ac:dyDescent="0.2">
      <c r="A10" s="37" t="s">
        <v>630</v>
      </c>
      <c r="B10" s="61"/>
      <c r="C10" s="61"/>
      <c r="D10" s="61"/>
      <c r="E10" s="61"/>
      <c r="F10" s="61"/>
    </row>
    <row r="11" spans="1:64" ht="12.75" customHeight="1" x14ac:dyDescent="0.2">
      <c r="A11" s="39" t="s">
        <v>1737</v>
      </c>
      <c r="B11" s="46">
        <f>SUMIFS(CFR_Data[SFY2024],CFR_Data[OM_MPO],$A$2,CFR_Data[FED MT],"TRUE",CFR_Data[Division Project Type],$A11,CFR_Data[Funding_Source],"FA")</f>
        <v>0</v>
      </c>
      <c r="C11" s="46">
        <f>SUMIFS(CFR_Data[SFY2025],CFR_Data[OM_MPO],$A$2,CFR_Data[FED MT],"TRUE",CFR_Data[Division Project Type],$A11,CFR_Data[Funding_Source],"FA")</f>
        <v>0</v>
      </c>
      <c r="D11" s="46">
        <f>SUMIFS(CFR_Data[SFY2026],CFR_Data[OM_MPO],$A$2,CFR_Data[FED MT],"TRUE",CFR_Data[Division Project Type],$A11,CFR_Data[Funding_Source],"FA")</f>
        <v>0</v>
      </c>
      <c r="E11" s="46">
        <f>SUMIFS(CFR_Data[SFY2027],CFR_Data[OM_MPO],$A$2,CFR_Data[FED MT],"TRUE",CFR_Data[Division Project Type],$A11,CFR_Data[Funding_Source],"FA")</f>
        <v>0</v>
      </c>
      <c r="F11" s="46">
        <f>SUMIFS(CFR_Data[SFY2028],CFR_Data[OM_MPO],$A$2,CFR_Data[FED MT],"TRUE",CFR_Data[Division Project Type],$A11,CFR_Data[Funding_Source],"FA")</f>
        <v>0</v>
      </c>
    </row>
    <row r="12" spans="1:64" ht="12.75" hidden="1" customHeight="1" x14ac:dyDescent="0.2">
      <c r="B12" s="62"/>
      <c r="C12" s="62"/>
      <c r="D12" s="62"/>
      <c r="E12" s="62"/>
      <c r="F12" s="62"/>
    </row>
    <row r="13" spans="1:64" ht="12.75" customHeight="1" x14ac:dyDescent="0.2">
      <c r="A13" s="37" t="s">
        <v>631</v>
      </c>
      <c r="B13" s="61"/>
      <c r="C13" s="61"/>
      <c r="D13" s="61"/>
      <c r="E13" s="61"/>
      <c r="F13" s="61"/>
    </row>
    <row r="14" spans="1:64" ht="12.75" customHeight="1" x14ac:dyDescent="0.2">
      <c r="A14" s="39" t="s">
        <v>237</v>
      </c>
      <c r="B14" s="46">
        <f>SUMIFS(CFR_Data[SFY2024],CFR_Data[OM_MPO],$A$2,CFR_Data[FED MT],"TRUE",CFR_Data[Division Project Type],$A14,CFR_Data[Funding_Source],"FA")</f>
        <v>0</v>
      </c>
      <c r="C14" s="46">
        <f>SUMIFS(CFR_Data[SFY2025],CFR_Data[OM_MPO],$A$2,CFR_Data[FED MT],"TRUE",CFR_Data[Division Project Type],$A14,CFR_Data[Funding_Source],"FA")</f>
        <v>0</v>
      </c>
      <c r="D14" s="46">
        <f>SUMIFS(CFR_Data[SFY2026],CFR_Data[OM_MPO],$A$2,CFR_Data[FED MT],"TRUE",CFR_Data[Division Project Type],$A14,CFR_Data[Funding_Source],"FA")</f>
        <v>0</v>
      </c>
      <c r="E14" s="46">
        <f>SUMIFS(CFR_Data[SFY2027],CFR_Data[OM_MPO],$A$2,CFR_Data[FED MT],"TRUE",CFR_Data[Division Project Type],$A14,CFR_Data[Funding_Source],"FA")</f>
        <v>0</v>
      </c>
      <c r="F14" s="46">
        <f>SUMIFS(CFR_Data[SFY2028],CFR_Data[OM_MPO],$A$2,CFR_Data[FED MT],"TRUE",CFR_Data[Division Project Type],$A14,CFR_Data[Funding_Source],"FA")</f>
        <v>0</v>
      </c>
    </row>
    <row r="15" spans="1:64" ht="12.75" customHeight="1" x14ac:dyDescent="0.2">
      <c r="A15" s="37" t="s">
        <v>629</v>
      </c>
      <c r="B15" s="61"/>
      <c r="C15" s="61"/>
      <c r="D15" s="61"/>
      <c r="E15" s="61"/>
      <c r="F15" s="61"/>
    </row>
    <row r="16" spans="1:64" ht="12.75" hidden="1" customHeight="1" x14ac:dyDescent="0.2">
      <c r="A16" s="42" t="s">
        <v>628</v>
      </c>
      <c r="B16" s="46">
        <f>SUMIFS(CFR_Data[SFY2024],CFR_Data[OM_MPO],$A$2,CFR_Data[FED MT],"TRUE",CFR_Data[Division Project Type],$A16,CFR_Data[Funding_Source],"FA")</f>
        <v>0</v>
      </c>
      <c r="C16" s="46">
        <f>SUMIFS(CFR_Data[SFY2025],CFR_Data[OM_MPO],$A$2,CFR_Data[FED MT],"TRUE",CFR_Data[Division Project Type],$A16,CFR_Data[Funding_Source],"FA")</f>
        <v>0</v>
      </c>
      <c r="D16" s="46">
        <f>SUMIFS(CFR_Data[SFY2026],CFR_Data[OM_MPO],$A$2,CFR_Data[FED MT],"TRUE",CFR_Data[Division Project Type],$A16,CFR_Data[Funding_Source],"FA")</f>
        <v>0</v>
      </c>
      <c r="E16" s="46">
        <f>SUMIFS(CFR_Data[SFY2027],CFR_Data[OM_MPO],$A$2,CFR_Data[FED MT],"TRUE",CFR_Data[Division Project Type],$A16,CFR_Data[Funding_Source],"FA")</f>
        <v>0</v>
      </c>
      <c r="F16" s="46">
        <f>SUMIFS(CFR_Data[SFY2028],CFR_Data[OM_MPO],$A$2,CFR_Data[FED MT],"TRUE",CFR_Data[Division Project Type],$A16,CFR_Data[Funding_Source],"FA")</f>
        <v>0</v>
      </c>
    </row>
    <row r="17" spans="1:6" ht="12.75" customHeight="1" x14ac:dyDescent="0.2">
      <c r="A17" s="42" t="s">
        <v>344</v>
      </c>
      <c r="B17" s="46">
        <f>SUMIFS(CFR_Data[SFY2024],CFR_Data[OM_MPO],$A$2,CFR_Data[FED MT],"TRUE",CFR_Data[Division Project Type],$A17,CFR_Data[Funding_Source],"FA")</f>
        <v>0</v>
      </c>
      <c r="C17" s="46">
        <f>SUMIFS(CFR_Data[SFY2025],CFR_Data[OM_MPO],$A$2,CFR_Data[FED MT],"TRUE",CFR_Data[Division Project Type],$A17,CFR_Data[Funding_Source],"FA")</f>
        <v>0</v>
      </c>
      <c r="D17" s="46">
        <f>SUMIFS(CFR_Data[SFY2026],CFR_Data[OM_MPO],$A$2,CFR_Data[FED MT],"TRUE",CFR_Data[Division Project Type],$A17,CFR_Data[Funding_Source],"FA")</f>
        <v>0</v>
      </c>
      <c r="E17" s="46">
        <f>SUMIFS(CFR_Data[SFY2027],CFR_Data[OM_MPO],$A$2,CFR_Data[FED MT],"TRUE",CFR_Data[Division Project Type],$A17,CFR_Data[Funding_Source],"FA")</f>
        <v>0</v>
      </c>
      <c r="F17" s="46">
        <f>SUMIFS(CFR_Data[SFY2028],CFR_Data[OM_MPO],$A$2,CFR_Data[FED MT],"TRUE",CFR_Data[Division Project Type],$A17,CFR_Data[Funding_Source],"FA")</f>
        <v>0</v>
      </c>
    </row>
    <row r="18" spans="1:6" ht="12.75" customHeight="1" x14ac:dyDescent="0.2">
      <c r="A18" s="42" t="s">
        <v>347</v>
      </c>
      <c r="B18" s="46">
        <f>SUMIFS(CFR_Data[SFY2024],CFR_Data[OM_MPO],$A$2,CFR_Data[FED MT],"TRUE",CFR_Data[Division Project Type],$A18,CFR_Data[Funding_Source],"FA")</f>
        <v>0</v>
      </c>
      <c r="C18" s="46">
        <f>SUMIFS(CFR_Data[SFY2025],CFR_Data[OM_MPO],$A$2,CFR_Data[FED MT],"TRUE",CFR_Data[Division Project Type],$A18,CFR_Data[Funding_Source],"FA")</f>
        <v>0</v>
      </c>
      <c r="D18" s="46">
        <f>SUMIFS(CFR_Data[SFY2026],CFR_Data[OM_MPO],$A$2,CFR_Data[FED MT],"TRUE",CFR_Data[Division Project Type],$A18,CFR_Data[Funding_Source],"FA")</f>
        <v>0</v>
      </c>
      <c r="E18" s="46">
        <f>SUMIFS(CFR_Data[SFY2027],CFR_Data[OM_MPO],$A$2,CFR_Data[FED MT],"TRUE",CFR_Data[Division Project Type],$A18,CFR_Data[Funding_Source],"FA")</f>
        <v>0</v>
      </c>
      <c r="F18" s="46">
        <f>SUMIFS(CFR_Data[SFY2028],CFR_Data[OM_MPO],$A$2,CFR_Data[FED MT],"TRUE",CFR_Data[Division Project Type],$A18,CFR_Data[Funding_Source],"FA")</f>
        <v>0</v>
      </c>
    </row>
    <row r="19" spans="1:6" ht="12.75" customHeight="1" x14ac:dyDescent="0.2">
      <c r="A19" s="42" t="s">
        <v>348</v>
      </c>
      <c r="B19" s="46">
        <f>SUMIFS(CFR_Data[SFY2024],CFR_Data[OM_MPO],$A$2,CFR_Data[FED MT],"TRUE",CFR_Data[Division Project Type],$A19,CFR_Data[Funding_Source],"FA")</f>
        <v>0</v>
      </c>
      <c r="C19" s="46">
        <f>SUMIFS(CFR_Data[SFY2025],CFR_Data[OM_MPO],$A$2,CFR_Data[FED MT],"TRUE",CFR_Data[Division Project Type],$A19,CFR_Data[Funding_Source],"FA")</f>
        <v>0</v>
      </c>
      <c r="D19" s="46">
        <f>SUMIFS(CFR_Data[SFY2026],CFR_Data[OM_MPO],$A$2,CFR_Data[FED MT],"TRUE",CFR_Data[Division Project Type],$A19,CFR_Data[Funding_Source],"FA")</f>
        <v>0</v>
      </c>
      <c r="E19" s="46">
        <f>SUMIFS(CFR_Data[SFY2027],CFR_Data[OM_MPO],$A$2,CFR_Data[FED MT],"TRUE",CFR_Data[Division Project Type],$A19,CFR_Data[Funding_Source],"FA")</f>
        <v>0</v>
      </c>
      <c r="F19" s="46">
        <f>SUMIFS(CFR_Data[SFY2028],CFR_Data[OM_MPO],$A$2,CFR_Data[FED MT],"TRUE",CFR_Data[Division Project Type],$A19,CFR_Data[Funding_Source],"FA")</f>
        <v>0</v>
      </c>
    </row>
    <row r="20" spans="1:6" ht="12.75" customHeight="1" x14ac:dyDescent="0.2">
      <c r="A20" s="42" t="s">
        <v>349</v>
      </c>
      <c r="B20" s="46">
        <f>SUMIFS(CFR_Data[SFY2024],CFR_Data[OM_MPO],$A$2,CFR_Data[FED MT],"TRUE",CFR_Data[Division Project Type],$A20,CFR_Data[Funding_Source],"FA")</f>
        <v>0</v>
      </c>
      <c r="C20" s="46">
        <f>SUMIFS(CFR_Data[SFY2025],CFR_Data[OM_MPO],$A$2,CFR_Data[FED MT],"TRUE",CFR_Data[Division Project Type],$A20,CFR_Data[Funding_Source],"FA")</f>
        <v>0</v>
      </c>
      <c r="D20" s="46">
        <f>SUMIFS(CFR_Data[SFY2026],CFR_Data[OM_MPO],$A$2,CFR_Data[FED MT],"TRUE",CFR_Data[Division Project Type],$A20,CFR_Data[Funding_Source],"FA")</f>
        <v>0</v>
      </c>
      <c r="E20" s="46">
        <f>SUMIFS(CFR_Data[SFY2027],CFR_Data[OM_MPO],$A$2,CFR_Data[FED MT],"TRUE",CFR_Data[Division Project Type],$A20,CFR_Data[Funding_Source],"FA")</f>
        <v>0</v>
      </c>
      <c r="F20" s="46">
        <f>SUMIFS(CFR_Data[SFY2028],CFR_Data[OM_MPO],$A$2,CFR_Data[FED MT],"TRUE",CFR_Data[Division Project Type],$A20,CFR_Data[Funding_Source],"FA")</f>
        <v>0</v>
      </c>
    </row>
    <row r="21" spans="1:6" ht="12.75" customHeight="1" x14ac:dyDescent="0.2">
      <c r="A21" s="42" t="s">
        <v>42</v>
      </c>
      <c r="B21" s="46">
        <f>SUMIFS(CFR_Data[SFY2024],CFR_Data[OM_MPO],$A$2,CFR_Data[FED MT],"TRUE",CFR_Data[Division Project Type],$A21,CFR_Data[Funding_Source],"FA")</f>
        <v>0</v>
      </c>
      <c r="C21" s="46">
        <f>SUMIFS(CFR_Data[SFY2025],CFR_Data[OM_MPO],$A$2,CFR_Data[FED MT],"TRUE",CFR_Data[Division Project Type],$A21,CFR_Data[Funding_Source],"FA")</f>
        <v>0</v>
      </c>
      <c r="D21" s="46">
        <f>SUMIFS(CFR_Data[SFY2026],CFR_Data[OM_MPO],$A$2,CFR_Data[FED MT],"TRUE",CFR_Data[Division Project Type],$A21,CFR_Data[Funding_Source],"FA")</f>
        <v>0</v>
      </c>
      <c r="E21" s="46">
        <f>SUMIFS(CFR_Data[SFY2027],CFR_Data[OM_MPO],$A$2,CFR_Data[FED MT],"TRUE",CFR_Data[Division Project Type],$A21,CFR_Data[Funding_Source],"FA")</f>
        <v>0</v>
      </c>
      <c r="F21" s="46">
        <f>SUMIFS(CFR_Data[SFY2028],CFR_Data[OM_MPO],$A$2,CFR_Data[FED MT],"TRUE",CFR_Data[Division Project Type],$A21,CFR_Data[Funding_Source],"FA")</f>
        <v>0</v>
      </c>
    </row>
    <row r="22" spans="1:6" ht="12.75" hidden="1" customHeight="1" x14ac:dyDescent="0.2">
      <c r="A22" s="42" t="s">
        <v>88</v>
      </c>
      <c r="B22" s="46">
        <f>SUMIFS(CFR_Data[SFY2024],CFR_Data[OM_MPO],$A$2,CFR_Data[FED MT],"TRUE",CFR_Data[Division Project Type],$A22,CFR_Data[Funding_Source],"FA")</f>
        <v>0</v>
      </c>
      <c r="C22" s="46">
        <f>SUMIFS(CFR_Data[SFY2025],CFR_Data[OM_MPO],$A$2,CFR_Data[FED MT],"TRUE",CFR_Data[Division Project Type],$A22,CFR_Data[Funding_Source],"FA")</f>
        <v>0</v>
      </c>
      <c r="D22" s="46">
        <f>SUMIFS(CFR_Data[SFY2026],CFR_Data[OM_MPO],$A$2,CFR_Data[FED MT],"TRUE",CFR_Data[Division Project Type],$A22,CFR_Data[Funding_Source],"FA")</f>
        <v>0</v>
      </c>
      <c r="E22" s="46">
        <f>SUMIFS(CFR_Data[SFY2027],CFR_Data[OM_MPO],$A$2,CFR_Data[FED MT],"TRUE",CFR_Data[Division Project Type],$A22,CFR_Data[Funding_Source],"FA")</f>
        <v>0</v>
      </c>
      <c r="F22" s="46">
        <f>SUMIFS(CFR_Data[SFY2028],CFR_Data[OM_MPO],$A$2,CFR_Data[FED MT],"TRUE",CFR_Data[Division Project Type],$A22,CFR_Data[Funding_Source],"FA")</f>
        <v>0</v>
      </c>
    </row>
    <row r="23" spans="1:6" ht="12.75" customHeight="1" x14ac:dyDescent="0.2">
      <c r="A23" s="42" t="s">
        <v>143</v>
      </c>
      <c r="B23" s="46">
        <f>SUMIFS(CFR_Data[SFY2024],CFR_Data[OM_MPO],$A$2,CFR_Data[FED MT],"TRUE",CFR_Data[Division Project Type],$A23,CFR_Data[Funding_Source],"FA")</f>
        <v>0</v>
      </c>
      <c r="C23" s="46">
        <f>SUMIFS(CFR_Data[SFY2025],CFR_Data[OM_MPO],$A$2,CFR_Data[FED MT],"TRUE",CFR_Data[Division Project Type],$A23,CFR_Data[Funding_Source],"FA")</f>
        <v>0</v>
      </c>
      <c r="D23" s="46">
        <f>SUMIFS(CFR_Data[SFY2026],CFR_Data[OM_MPO],$A$2,CFR_Data[FED MT],"TRUE",CFR_Data[Division Project Type],$A23,CFR_Data[Funding_Source],"FA")</f>
        <v>0</v>
      </c>
      <c r="E23" s="46">
        <f>SUMIFS(CFR_Data[SFY2027],CFR_Data[OM_MPO],$A$2,CFR_Data[FED MT],"TRUE",CFR_Data[Division Project Type],$A23,CFR_Data[Funding_Source],"FA")</f>
        <v>0</v>
      </c>
      <c r="F23" s="46">
        <f>SUMIFS(CFR_Data[SFY2028],CFR_Data[OM_MPO],$A$2,CFR_Data[FED MT],"TRUE",CFR_Data[Division Project Type],$A23,CFR_Data[Funding_Source],"FA")</f>
        <v>0</v>
      </c>
    </row>
    <row r="24" spans="1:6" ht="12.75" hidden="1" customHeight="1" x14ac:dyDescent="0.2">
      <c r="A24" s="42" t="s">
        <v>244</v>
      </c>
      <c r="B24" s="46">
        <f>SUMIFS(CFR_Data[SFY2024],CFR_Data[OM_MPO],$A$2,CFR_Data[FED MT],"TRUE",CFR_Data[Division Project Type],$A24,CFR_Data[Funding_Source],"FA")</f>
        <v>0</v>
      </c>
      <c r="C24" s="46">
        <f>SUMIFS(CFR_Data[SFY2025],CFR_Data[OM_MPO],$A$2,CFR_Data[FED MT],"TRUE",CFR_Data[Division Project Type],$A24,CFR_Data[Funding_Source],"FA")</f>
        <v>0</v>
      </c>
      <c r="D24" s="46">
        <f>SUMIFS(CFR_Data[SFY2026],CFR_Data[OM_MPO],$A$2,CFR_Data[FED MT],"TRUE",CFR_Data[Division Project Type],$A24,CFR_Data[Funding_Source],"FA")</f>
        <v>0</v>
      </c>
      <c r="E24" s="46">
        <f>SUMIFS(CFR_Data[SFY2027],CFR_Data[OM_MPO],$A$2,CFR_Data[FED MT],"TRUE",CFR_Data[Division Project Type],$A24,CFR_Data[Funding_Source],"FA")</f>
        <v>0</v>
      </c>
      <c r="F24" s="46">
        <f>SUMIFS(CFR_Data[SFY2028],CFR_Data[OM_MPO],$A$2,CFR_Data[FED MT],"TRUE",CFR_Data[Division Project Type],$A24,CFR_Data[Funding_Source],"FA")</f>
        <v>0</v>
      </c>
    </row>
    <row r="25" spans="1:6" ht="12.75" hidden="1" customHeight="1" x14ac:dyDescent="0.2">
      <c r="A25" s="42" t="s">
        <v>87</v>
      </c>
      <c r="B25" s="46">
        <f>SUMIFS(CFR_Data[SFY2024],CFR_Data[OM_MPO],$A$2,CFR_Data[FED MT],"TRUE",CFR_Data[Division Project Type],$A25,CFR_Data[Funding_Source],"FA")</f>
        <v>0</v>
      </c>
      <c r="C25" s="46">
        <f>SUMIFS(CFR_Data[SFY2025],CFR_Data[OM_MPO],$A$2,CFR_Data[FED MT],"TRUE",CFR_Data[Division Project Type],$A25,CFR_Data[Funding_Source],"FA")</f>
        <v>0</v>
      </c>
      <c r="D25" s="46">
        <f>SUMIFS(CFR_Data[SFY2026],CFR_Data[OM_MPO],$A$2,CFR_Data[FED MT],"TRUE",CFR_Data[Division Project Type],$A25,CFR_Data[Funding_Source],"FA")</f>
        <v>0</v>
      </c>
      <c r="E25" s="46">
        <f>SUMIFS(CFR_Data[SFY2027],CFR_Data[OM_MPO],$A$2,CFR_Data[FED MT],"TRUE",CFR_Data[Division Project Type],$A25,CFR_Data[Funding_Source],"FA")</f>
        <v>0</v>
      </c>
      <c r="F25" s="46">
        <f>SUMIFS(CFR_Data[SFY2028],CFR_Data[OM_MPO],$A$2,CFR_Data[FED MT],"TRUE",CFR_Data[Division Project Type],$A25,CFR_Data[Funding_Source],"FA")</f>
        <v>0</v>
      </c>
    </row>
    <row r="26" spans="1:6" ht="12.75" customHeight="1" x14ac:dyDescent="0.2">
      <c r="A26" s="42" t="s">
        <v>157</v>
      </c>
      <c r="B26" s="46">
        <f>SUMIFS(CFR_Data[SFY2024],CFR_Data[OM_MPO],$A$2,CFR_Data[FED MT],"TRUE",CFR_Data[Division Project Type],$A26,CFR_Data[Funding_Source],"FA")</f>
        <v>0</v>
      </c>
      <c r="C26" s="46">
        <f>SUMIFS(CFR_Data[SFY2025],CFR_Data[OM_MPO],$A$2,CFR_Data[FED MT],"TRUE",CFR_Data[Division Project Type],$A26,CFR_Data[Funding_Source],"FA")</f>
        <v>0</v>
      </c>
      <c r="D26" s="46">
        <f>SUMIFS(CFR_Data[SFY2026],CFR_Data[OM_MPO],$A$2,CFR_Data[FED MT],"TRUE",CFR_Data[Division Project Type],$A26,CFR_Data[Funding_Source],"FA")</f>
        <v>0</v>
      </c>
      <c r="E26" s="46">
        <f>SUMIFS(CFR_Data[SFY2027],CFR_Data[OM_MPO],$A$2,CFR_Data[FED MT],"TRUE",CFR_Data[Division Project Type],$A26,CFR_Data[Funding_Source],"FA")</f>
        <v>0</v>
      </c>
      <c r="F26" s="46">
        <f>SUMIFS(CFR_Data[SFY2028],CFR_Data[OM_MPO],$A$2,CFR_Data[FED MT],"TRUE",CFR_Data[Division Project Type],$A26,CFR_Data[Funding_Source],"FA")</f>
        <v>0</v>
      </c>
    </row>
    <row r="27" spans="1:6" ht="12.75" customHeight="1" x14ac:dyDescent="0.2">
      <c r="A27" s="39" t="s">
        <v>145</v>
      </c>
      <c r="B27" s="46">
        <f>SUMIFS(CFR_Data[SFY2024],CFR_Data[OM_MPO],$A$2,CFR_Data[FED MT],"TRUE",CFR_Data[Division Project Type],$A27,CFR_Data[Funding_Source],"FA")</f>
        <v>0</v>
      </c>
      <c r="C27" s="46">
        <f>SUMIFS(CFR_Data[SFY2025],CFR_Data[OM_MPO],$A$2,CFR_Data[FED MT],"TRUE",CFR_Data[Division Project Type],$A27,CFR_Data[Funding_Source],"FA")</f>
        <v>0</v>
      </c>
      <c r="D27" s="46">
        <f>SUMIFS(CFR_Data[SFY2026],CFR_Data[OM_MPO],$A$2,CFR_Data[FED MT],"TRUE",CFR_Data[Division Project Type],$A27,CFR_Data[Funding_Source],"FA")</f>
        <v>0</v>
      </c>
      <c r="E27" s="46">
        <f>SUMIFS(CFR_Data[SFY2027],CFR_Data[OM_MPO],$A$2,CFR_Data[FED MT],"TRUE",CFR_Data[Division Project Type],$A27,CFR_Data[Funding_Source],"FA")</f>
        <v>0</v>
      </c>
      <c r="F27" s="46">
        <f>SUMIFS(CFR_Data[SFY2028],CFR_Data[OM_MPO],$A$2,CFR_Data[FED MT],"TRUE",CFR_Data[Division Project Type],$A27,CFR_Data[Funding_Source],"FA")</f>
        <v>0</v>
      </c>
    </row>
    <row r="28" spans="1:6" ht="12.75" hidden="1" customHeight="1" x14ac:dyDescent="0.2">
      <c r="B28" s="63"/>
      <c r="C28" s="48"/>
      <c r="D28" s="63"/>
      <c r="E28" s="63"/>
      <c r="F28" s="63"/>
    </row>
    <row r="29" spans="1:6" ht="12.75" customHeight="1" x14ac:dyDescent="0.2">
      <c r="A29" s="37" t="s">
        <v>632</v>
      </c>
      <c r="B29" s="61"/>
      <c r="C29" s="49"/>
      <c r="D29" s="61"/>
      <c r="E29" s="61"/>
      <c r="F29" s="61"/>
    </row>
    <row r="30" spans="1:6" ht="12.75" hidden="1" customHeight="1" x14ac:dyDescent="0.2">
      <c r="A30" s="42" t="s">
        <v>183</v>
      </c>
      <c r="B30" s="46">
        <f>SUMIFS(CFR_Data[SFY2024],CFR_Data[OM_MPO],$A$2,CFR_Data[FED MT],"TRUE",CFR_Data[Division Project Type],$A30,CFR_Data[Funding_Source],"FA")</f>
        <v>0</v>
      </c>
      <c r="C30" s="46">
        <f>SUMIFS(CFR_Data[SFY2025],CFR_Data[OM_MPO],$A$2,CFR_Data[FED MT],"TRUE",CFR_Data[Division Project Type],$A30,CFR_Data[Funding_Source],"FA")</f>
        <v>0</v>
      </c>
      <c r="D30" s="46">
        <f>SUMIFS(CFR_Data[SFY2026],CFR_Data[OM_MPO],$A$2,CFR_Data[FED MT],"TRUE",CFR_Data[Division Project Type],$A30,CFR_Data[Funding_Source],"FA")</f>
        <v>0</v>
      </c>
      <c r="E30" s="46">
        <f>SUMIFS(CFR_Data[SFY2027],CFR_Data[OM_MPO],$A$2,CFR_Data[FED MT],"TRUE",CFR_Data[Division Project Type],$A30,CFR_Data[Funding_Source],"FA")</f>
        <v>0</v>
      </c>
      <c r="F30" s="46">
        <f>SUMIFS(CFR_Data[SFY2028],CFR_Data[OM_MPO],$A$2,CFR_Data[FED MT],"TRUE",CFR_Data[Division Project Type],$A30,CFR_Data[Funding_Source],"FA")</f>
        <v>0</v>
      </c>
    </row>
    <row r="31" spans="1:6" ht="12.75" customHeight="1" x14ac:dyDescent="0.2">
      <c r="A31" s="42" t="s">
        <v>159</v>
      </c>
      <c r="B31" s="46">
        <f>SUMIFS(CFR_Data[SFY2024],CFR_Data[OM_MPO],$A$2,CFR_Data[FED MT],"TRUE",CFR_Data[Division Project Type],$A31,CFR_Data[Funding_Source],"FA")</f>
        <v>0</v>
      </c>
      <c r="C31" s="46">
        <f>SUMIFS(CFR_Data[SFY2025],CFR_Data[OM_MPO],$A$2,CFR_Data[FED MT],"TRUE",CFR_Data[Division Project Type],$A31,CFR_Data[Funding_Source],"FA")</f>
        <v>0</v>
      </c>
      <c r="D31" s="46">
        <f>SUMIFS(CFR_Data[SFY2026],CFR_Data[OM_MPO],$A$2,CFR_Data[FED MT],"TRUE",CFR_Data[Division Project Type],$A31,CFR_Data[Funding_Source],"FA")</f>
        <v>0</v>
      </c>
      <c r="E31" s="46">
        <f>SUMIFS(CFR_Data[SFY2027],CFR_Data[OM_MPO],$A$2,CFR_Data[FED MT],"TRUE",CFR_Data[Division Project Type],$A31,CFR_Data[Funding_Source],"FA")</f>
        <v>0</v>
      </c>
      <c r="F31" s="46">
        <f>SUMIFS(CFR_Data[SFY2028],CFR_Data[OM_MPO],$A$2,CFR_Data[FED MT],"TRUE",CFR_Data[Division Project Type],$A31,CFR_Data[Funding_Source],"FA")</f>
        <v>0</v>
      </c>
    </row>
    <row r="32" spans="1:6" ht="12.75" hidden="1" customHeight="1" x14ac:dyDescent="0.2">
      <c r="A32" s="42" t="s">
        <v>184</v>
      </c>
      <c r="B32" s="46">
        <f>SUMIFS(CFR_Data[SFY2024],CFR_Data[OM_MPO],$A$2,CFR_Data[FED MT],"TRUE",CFR_Data[Division Project Type],$A32,CFR_Data[Funding_Source],"FA")</f>
        <v>0</v>
      </c>
      <c r="C32" s="46">
        <f>SUMIFS(CFR_Data[SFY2025],CFR_Data[OM_MPO],$A$2,CFR_Data[FED MT],"TRUE",CFR_Data[Division Project Type],$A32,CFR_Data[Funding_Source],"FA")</f>
        <v>0</v>
      </c>
      <c r="D32" s="46">
        <f>SUMIFS(CFR_Data[SFY2026],CFR_Data[OM_MPO],$A$2,CFR_Data[FED MT],"TRUE",CFR_Data[Division Project Type],$A32,CFR_Data[Funding_Source],"FA")</f>
        <v>0</v>
      </c>
      <c r="E32" s="46">
        <f>SUMIFS(CFR_Data[SFY2027],CFR_Data[OM_MPO],$A$2,CFR_Data[FED MT],"TRUE",CFR_Data[Division Project Type],$A32,CFR_Data[Funding_Source],"FA")</f>
        <v>0</v>
      </c>
      <c r="F32" s="46">
        <f>SUMIFS(CFR_Data[SFY2028],CFR_Data[OM_MPO],$A$2,CFR_Data[FED MT],"TRUE",CFR_Data[Division Project Type],$A32,CFR_Data[Funding_Source],"FA")</f>
        <v>0</v>
      </c>
    </row>
    <row r="33" spans="1:6" ht="12.75" hidden="1" customHeight="1" x14ac:dyDescent="0.2">
      <c r="A33" s="39" t="s">
        <v>186</v>
      </c>
      <c r="B33" s="46">
        <f>SUMIFS(CFR_Data[SFY2024],CFR_Data[OM_MPO],$A$2,CFR_Data[FED MT],"TRUE",CFR_Data[Division Project Type],$A33,CFR_Data[Funding_Source],"FA")</f>
        <v>0</v>
      </c>
      <c r="C33" s="46">
        <f>SUMIFS(CFR_Data[SFY2025],CFR_Data[OM_MPO],$A$2,CFR_Data[FED MT],"TRUE",CFR_Data[Division Project Type],$A33,CFR_Data[Funding_Source],"FA")</f>
        <v>0</v>
      </c>
      <c r="D33" s="46">
        <f>SUMIFS(CFR_Data[SFY2026],CFR_Data[OM_MPO],$A$2,CFR_Data[FED MT],"TRUE",CFR_Data[Division Project Type],$A33,CFR_Data[Funding_Source],"FA")</f>
        <v>0</v>
      </c>
      <c r="E33" s="46">
        <f>SUMIFS(CFR_Data[SFY2027],CFR_Data[OM_MPO],$A$2,CFR_Data[FED MT],"TRUE",CFR_Data[Division Project Type],$A33,CFR_Data[Funding_Source],"FA")</f>
        <v>0</v>
      </c>
      <c r="F33" s="46">
        <f>SUMIFS(CFR_Data[SFY2028],CFR_Data[OM_MPO],$A$2,CFR_Data[FED MT],"TRUE",CFR_Data[Division Project Type],$A33,CFR_Data[Funding_Source],"FA")</f>
        <v>0</v>
      </c>
    </row>
    <row r="34" spans="1:6" ht="12.75" hidden="1" customHeight="1" x14ac:dyDescent="0.2">
      <c r="B34" s="63"/>
      <c r="C34" s="48"/>
      <c r="D34" s="63"/>
      <c r="E34" s="63"/>
      <c r="F34" s="63"/>
    </row>
    <row r="35" spans="1:6" ht="12.75" customHeight="1" x14ac:dyDescent="0.2">
      <c r="A35" s="37" t="s">
        <v>633</v>
      </c>
      <c r="B35" s="61"/>
      <c r="C35" s="49"/>
      <c r="D35" s="61"/>
      <c r="E35" s="61"/>
      <c r="F35" s="61"/>
    </row>
    <row r="36" spans="1:6" ht="12.75" hidden="1" customHeight="1" x14ac:dyDescent="0.2">
      <c r="A36" s="39" t="s">
        <v>234</v>
      </c>
      <c r="B36" s="46">
        <f>SUMIFS(CFR_Data[SFY2024],CFR_Data[OM_MPO],$A$2,CFR_Data[FED MT],"TRUE",CFR_Data[Division Project Type],$A36,CFR_Data[Funding_Source],"FA")</f>
        <v>0</v>
      </c>
      <c r="C36" s="46">
        <f>SUMIFS(CFR_Data[SFY2025],CFR_Data[OM_MPO],$A$2,CFR_Data[FED MT],"TRUE",CFR_Data[Division Project Type],$A36,CFR_Data[Funding_Source],"FA")</f>
        <v>0</v>
      </c>
      <c r="D36" s="46">
        <f>SUMIFS(CFR_Data[SFY2026],CFR_Data[OM_MPO],$A$2,CFR_Data[FED MT],"TRUE",CFR_Data[Division Project Type],$A36,CFR_Data[Funding_Source],"FA")</f>
        <v>0</v>
      </c>
      <c r="E36" s="46">
        <f>SUMIFS(CFR_Data[SFY2027],CFR_Data[OM_MPO],$A$2,CFR_Data[FED MT],"TRUE",CFR_Data[Division Project Type],$A36,CFR_Data[Funding_Source],"FA")</f>
        <v>0</v>
      </c>
      <c r="F36" s="46">
        <f>SUMIFS(CFR_Data[SFY2028],CFR_Data[OM_MPO],$A$2,CFR_Data[FED MT],"TRUE",CFR_Data[Division Project Type],$A36,CFR_Data[Funding_Source],"FA")</f>
        <v>0</v>
      </c>
    </row>
    <row r="37" spans="1:6" ht="12.75" customHeight="1" x14ac:dyDescent="0.2">
      <c r="A37" s="39" t="s">
        <v>235</v>
      </c>
      <c r="B37" s="46">
        <f>SUMIFS(CFR_Data[SFY2024],CFR_Data[OM_MPO],$A$2,CFR_Data[FED MT],"TRUE",CFR_Data[Division Project Type],$A37,CFR_Data[Funding_Source],"FA")</f>
        <v>0</v>
      </c>
      <c r="C37" s="46">
        <f>SUMIFS(CFR_Data[SFY2025],CFR_Data[OM_MPO],$A$2,CFR_Data[FED MT],"TRUE",CFR_Data[Division Project Type],$A37,CFR_Data[Funding_Source],"FA")</f>
        <v>0</v>
      </c>
      <c r="D37" s="46">
        <f>SUMIFS(CFR_Data[SFY2026],CFR_Data[OM_MPO],$A$2,CFR_Data[FED MT],"TRUE",CFR_Data[Division Project Type],$A37,CFR_Data[Funding_Source],"FA")</f>
        <v>0</v>
      </c>
      <c r="E37" s="46">
        <f>SUMIFS(CFR_Data[SFY2027],CFR_Data[OM_MPO],$A$2,CFR_Data[FED MT],"TRUE",CFR_Data[Division Project Type],$A37,CFR_Data[Funding_Source],"FA")</f>
        <v>0</v>
      </c>
      <c r="F37" s="46">
        <f>SUMIFS(CFR_Data[SFY2028],CFR_Data[OM_MPO],$A$2,CFR_Data[FED MT],"TRUE",CFR_Data[Division Project Type],$A37,CFR_Data[Funding_Source],"FA")</f>
        <v>0</v>
      </c>
    </row>
    <row r="38" spans="1:6" ht="12.75" hidden="1" customHeight="1" x14ac:dyDescent="0.2">
      <c r="B38" s="63"/>
      <c r="C38" s="48"/>
      <c r="D38" s="63"/>
      <c r="E38" s="63"/>
      <c r="F38" s="63"/>
    </row>
    <row r="39" spans="1:6" ht="12.75" customHeight="1" x14ac:dyDescent="0.2">
      <c r="A39" s="37" t="s">
        <v>634</v>
      </c>
      <c r="B39" s="61"/>
      <c r="C39" s="49"/>
      <c r="D39" s="61"/>
      <c r="E39" s="61"/>
      <c r="F39" s="61"/>
    </row>
    <row r="40" spans="1:6" ht="12.75" customHeight="1" x14ac:dyDescent="0.2">
      <c r="A40" s="39" t="s">
        <v>213</v>
      </c>
      <c r="B40" s="46">
        <f>SUMIFS(CFR_Data[SFY2024],CFR_Data[OM_MPO],$A$2,CFR_Data[FED MT],"TRUE",CFR_Data[Division Project Type],$A40,CFR_Data[Funding_Source],"FA")</f>
        <v>0</v>
      </c>
      <c r="C40" s="46">
        <f>SUMIFS(CFR_Data[SFY2025],CFR_Data[OM_MPO],$A$2,CFR_Data[FED MT],"TRUE",CFR_Data[Division Project Type],$A40,CFR_Data[Funding_Source],"FA")</f>
        <v>0</v>
      </c>
      <c r="D40" s="46">
        <f>SUMIFS(CFR_Data[SFY2026],CFR_Data[OM_MPO],$A$2,CFR_Data[FED MT],"TRUE",CFR_Data[Division Project Type],$A40,CFR_Data[Funding_Source],"FA")</f>
        <v>0</v>
      </c>
      <c r="E40" s="46">
        <f>SUMIFS(CFR_Data[SFY2027],CFR_Data[OM_MPO],$A$2,CFR_Data[FED MT],"TRUE",CFR_Data[Division Project Type],$A40,CFR_Data[Funding_Source],"FA")</f>
        <v>0</v>
      </c>
      <c r="F40" s="46">
        <f>SUMIFS(CFR_Data[SFY2028],CFR_Data[OM_MPO],$A$2,CFR_Data[FED MT],"TRUE",CFR_Data[Division Project Type],$A40,CFR_Data[Funding_Source],"FA")</f>
        <v>0</v>
      </c>
    </row>
    <row r="41" spans="1:6" ht="12.75" hidden="1" customHeight="1" x14ac:dyDescent="0.2">
      <c r="B41" s="63"/>
      <c r="C41" s="48"/>
      <c r="D41" s="63"/>
      <c r="E41" s="63"/>
      <c r="F41" s="63"/>
    </row>
    <row r="42" spans="1:6" ht="12.75" customHeight="1" x14ac:dyDescent="0.2">
      <c r="A42" s="37" t="s">
        <v>637</v>
      </c>
      <c r="B42" s="61"/>
      <c r="C42" s="49"/>
      <c r="D42" s="61"/>
      <c r="E42" s="61"/>
      <c r="F42" s="61"/>
    </row>
    <row r="43" spans="1:6" ht="12.75" customHeight="1" x14ac:dyDescent="0.2">
      <c r="A43" s="39" t="s">
        <v>369</v>
      </c>
      <c r="B43" s="46">
        <f>SUMIFS(CFR_Data[SFY2024],CFR_Data[OM_MPO],$A$2,CFR_Data[FED MT],"TRUE",CFR_Data[Division Project Type],$A43,CFR_Data[Funding_Source],"FA")</f>
        <v>0</v>
      </c>
      <c r="C43" s="46">
        <f>SUMIFS(CFR_Data[SFY2025],CFR_Data[OM_MPO],$A$2,CFR_Data[FED MT],"TRUE",CFR_Data[Division Project Type],$A43,CFR_Data[Funding_Source],"FA")</f>
        <v>0</v>
      </c>
      <c r="D43" s="46">
        <f>SUMIFS(CFR_Data[SFY2026],CFR_Data[OM_MPO],$A$2,CFR_Data[FED MT],"TRUE",CFR_Data[Division Project Type],$A43,CFR_Data[Funding_Source],"FA")</f>
        <v>0</v>
      </c>
      <c r="E43" s="46">
        <f>SUMIFS(CFR_Data[SFY2027],CFR_Data[OM_MPO],$A$2,CFR_Data[FED MT],"TRUE",CFR_Data[Division Project Type],$A43,CFR_Data[Funding_Source],"FA")</f>
        <v>0</v>
      </c>
      <c r="F43" s="46">
        <f>SUMIFS(CFR_Data[SFY2028],CFR_Data[OM_MPO],$A$2,CFR_Data[FED MT],"TRUE",CFR_Data[Division Project Type],$A43,CFR_Data[Funding_Source],"FA")</f>
        <v>0</v>
      </c>
    </row>
    <row r="44" spans="1:6" ht="12.75" hidden="1" customHeight="1" x14ac:dyDescent="0.2">
      <c r="B44" s="63"/>
      <c r="C44" s="48"/>
      <c r="D44" s="63"/>
      <c r="E44" s="63"/>
      <c r="F44" s="63"/>
    </row>
    <row r="45" spans="1:6" ht="12.75" customHeight="1" x14ac:dyDescent="0.2">
      <c r="A45" s="37" t="s">
        <v>636</v>
      </c>
      <c r="B45" s="61"/>
      <c r="C45" s="49"/>
      <c r="D45" s="61"/>
      <c r="E45" s="61"/>
      <c r="F45" s="61"/>
    </row>
    <row r="46" spans="1:6" ht="12.75" customHeight="1" x14ac:dyDescent="0.2">
      <c r="A46" s="39" t="s">
        <v>635</v>
      </c>
      <c r="B46" s="46">
        <f>SUMIFS(CFR_Data[SFY2024],CFR_Data[OM_MPO],$A$2,CFR_Data[FED MT],"TRUE",CFR_Data[Division Project Type],$A46,CFR_Data[Funding_Source],"FA")</f>
        <v>0</v>
      </c>
      <c r="C46" s="46">
        <f>SUMIFS(CFR_Data[SFY2025],CFR_Data[OM_MPO],$A$2,CFR_Data[FED MT],"TRUE",CFR_Data[Division Project Type],$A46,CFR_Data[Funding_Source],"FA")</f>
        <v>0</v>
      </c>
      <c r="D46" s="46">
        <f>SUMIFS(CFR_Data[SFY2026],CFR_Data[OM_MPO],$A$2,CFR_Data[FED MT],"TRUE",CFR_Data[Division Project Type],$A46,CFR_Data[Funding_Source],"FA")</f>
        <v>0</v>
      </c>
      <c r="E46" s="46">
        <f>SUMIFS(CFR_Data[SFY2027],CFR_Data[OM_MPO],$A$2,CFR_Data[FED MT],"TRUE",CFR_Data[Division Project Type],$A46,CFR_Data[Funding_Source],"FA")</f>
        <v>0</v>
      </c>
      <c r="F46" s="46">
        <f>SUMIFS(CFR_Data[SFY2028],CFR_Data[OM_MPO],$A$2,CFR_Data[FED MT],"TRUE",CFR_Data[Division Project Type],$A46,CFR_Data[Funding_Source],"FA")</f>
        <v>0</v>
      </c>
    </row>
    <row r="47" spans="1:6" ht="12.75" hidden="1" customHeight="1" x14ac:dyDescent="0.2">
      <c r="B47" s="63"/>
      <c r="C47" s="48"/>
      <c r="D47" s="63"/>
      <c r="E47" s="63"/>
      <c r="F47" s="63"/>
    </row>
    <row r="48" spans="1:6" ht="12.75" customHeight="1" x14ac:dyDescent="0.2">
      <c r="A48" s="37" t="s">
        <v>638</v>
      </c>
      <c r="B48" s="61"/>
      <c r="C48" s="49"/>
      <c r="D48" s="61"/>
      <c r="E48" s="61"/>
      <c r="F48" s="61"/>
    </row>
    <row r="49" spans="1:6" ht="12.75" customHeight="1" x14ac:dyDescent="0.2">
      <c r="A49" s="42" t="s">
        <v>359</v>
      </c>
      <c r="B49" s="46">
        <f>SUMIFS(CFR_Data[SFY2024],CFR_Data[OM_MPO],$A$2,CFR_Data[FED MT],"TRUE",CFR_Data[Division Project Type],$A49,CFR_Data[Funding_Source],"FA")</f>
        <v>0</v>
      </c>
      <c r="C49" s="46">
        <f>SUMIFS(CFR_Data[SFY2025],CFR_Data[OM_MPO],$A$2,CFR_Data[FED MT],"TRUE",CFR_Data[Division Project Type],$A49,CFR_Data[Funding_Source],"FA")</f>
        <v>0</v>
      </c>
      <c r="D49" s="46">
        <f>SUMIFS(CFR_Data[SFY2026],CFR_Data[OM_MPO],$A$2,CFR_Data[FED MT],"TRUE",CFR_Data[Division Project Type],$A49,CFR_Data[Funding_Source],"FA")</f>
        <v>0</v>
      </c>
      <c r="E49" s="46">
        <f>SUMIFS(CFR_Data[SFY2027],CFR_Data[OM_MPO],$A$2,CFR_Data[FED MT],"TRUE",CFR_Data[Division Project Type],$A49,CFR_Data[Funding_Source],"FA")</f>
        <v>0</v>
      </c>
      <c r="F49" s="46">
        <f>SUMIFS(CFR_Data[SFY2028],CFR_Data[OM_MPO],$A$2,CFR_Data[FED MT],"TRUE",CFR_Data[Division Project Type],$A49,CFR_Data[Funding_Source],"FA")</f>
        <v>0</v>
      </c>
    </row>
    <row r="50" spans="1:6" ht="12.75" customHeight="1" x14ac:dyDescent="0.2">
      <c r="A50" s="42" t="s">
        <v>193</v>
      </c>
      <c r="B50" s="46">
        <f>SUMIFS(CFR_Data[SFY2024],CFR_Data[OM_MPO],$A$2,CFR_Data[FED MT],"TRUE",CFR_Data[Division Project Type],$A50,CFR_Data[Funding_Source],"FA")</f>
        <v>0</v>
      </c>
      <c r="C50" s="46">
        <f>SUMIFS(CFR_Data[SFY2025],CFR_Data[OM_MPO],$A$2,CFR_Data[FED MT],"TRUE",CFR_Data[Division Project Type],$A50,CFR_Data[Funding_Source],"FA")</f>
        <v>0</v>
      </c>
      <c r="D50" s="46">
        <f>SUMIFS(CFR_Data[SFY2026],CFR_Data[OM_MPO],$A$2,CFR_Data[FED MT],"TRUE",CFR_Data[Division Project Type],$A50,CFR_Data[Funding_Source],"FA")</f>
        <v>0</v>
      </c>
      <c r="E50" s="46">
        <f>SUMIFS(CFR_Data[SFY2027],CFR_Data[OM_MPO],$A$2,CFR_Data[FED MT],"TRUE",CFR_Data[Division Project Type],$A50,CFR_Data[Funding_Source],"FA")</f>
        <v>0</v>
      </c>
      <c r="F50" s="46">
        <f>SUMIFS(CFR_Data[SFY2028],CFR_Data[OM_MPO],$A$2,CFR_Data[FED MT],"TRUE",CFR_Data[Division Project Type],$A50,CFR_Data[Funding_Source],"FA")</f>
        <v>0</v>
      </c>
    </row>
    <row r="51" spans="1:6" ht="12.75" customHeight="1" x14ac:dyDescent="0.2">
      <c r="A51" s="39" t="s">
        <v>368</v>
      </c>
      <c r="B51" s="46">
        <f>SUMIFS(CFR_Data[SFY2024],CFR_Data[OM_MPO],$A$2,CFR_Data[FED MT],"TRUE",CFR_Data[Division Project Type],$A51,CFR_Data[Funding_Source],"FA")</f>
        <v>0</v>
      </c>
      <c r="C51" s="46">
        <f>SUMIFS(CFR_Data[SFY2025],CFR_Data[OM_MPO],$A$2,CFR_Data[FED MT],"TRUE",CFR_Data[Division Project Type],$A51,CFR_Data[Funding_Source],"FA")</f>
        <v>0</v>
      </c>
      <c r="D51" s="46">
        <f>SUMIFS(CFR_Data[SFY2026],CFR_Data[OM_MPO],$A$2,CFR_Data[FED MT],"TRUE",CFR_Data[Division Project Type],$A51,CFR_Data[Funding_Source],"FA")</f>
        <v>0</v>
      </c>
      <c r="E51" s="46">
        <f>SUMIFS(CFR_Data[SFY2027],CFR_Data[OM_MPO],$A$2,CFR_Data[FED MT],"TRUE",CFR_Data[Division Project Type],$A51,CFR_Data[Funding_Source],"FA")</f>
        <v>0</v>
      </c>
      <c r="F51" s="46">
        <f>SUMIFS(CFR_Data[SFY2028],CFR_Data[OM_MPO],$A$2,CFR_Data[FED MT],"TRUE",CFR_Data[Division Project Type],$A51,CFR_Data[Funding_Source],"FA")</f>
        <v>0</v>
      </c>
    </row>
    <row r="52" spans="1:6" ht="12.75" hidden="1" customHeight="1" x14ac:dyDescent="0.2">
      <c r="B52" s="63"/>
      <c r="C52" s="48"/>
      <c r="D52" s="63"/>
      <c r="E52" s="63"/>
      <c r="F52" s="63"/>
    </row>
    <row r="53" spans="1:6" ht="12.75" customHeight="1" x14ac:dyDescent="0.2">
      <c r="A53" s="37" t="s">
        <v>639</v>
      </c>
      <c r="B53" s="61"/>
      <c r="C53" s="49"/>
      <c r="D53" s="61"/>
      <c r="E53" s="61"/>
      <c r="F53" s="61"/>
    </row>
    <row r="54" spans="1:6" ht="12.75" customHeight="1" x14ac:dyDescent="0.2">
      <c r="A54" s="42" t="s">
        <v>343</v>
      </c>
      <c r="B54" s="46">
        <f>SUMIFS(CFR_Data[SFY2024],CFR_Data[OM_MPO],$A$2,CFR_Data[FED MT],"TRUE",CFR_Data[Division Project Type],$A54,CFR_Data[Funding_Source],"FA")</f>
        <v>0</v>
      </c>
      <c r="C54" s="46">
        <f>SUMIFS(CFR_Data[SFY2025],CFR_Data[OM_MPO],$A$2,CFR_Data[FED MT],"TRUE",CFR_Data[Division Project Type],$A54,CFR_Data[Funding_Source],"FA")</f>
        <v>0</v>
      </c>
      <c r="D54" s="46">
        <f>SUMIFS(CFR_Data[SFY2026],CFR_Data[OM_MPO],$A$2,CFR_Data[FED MT],"TRUE",CFR_Data[Division Project Type],$A54,CFR_Data[Funding_Source],"FA")</f>
        <v>0</v>
      </c>
      <c r="E54" s="46">
        <f>SUMIFS(CFR_Data[SFY2027],CFR_Data[OM_MPO],$A$2,CFR_Data[FED MT],"TRUE",CFR_Data[Division Project Type],$A54,CFR_Data[Funding_Source],"FA")</f>
        <v>0</v>
      </c>
      <c r="F54" s="46">
        <f>SUMIFS(CFR_Data[SFY2028],CFR_Data[OM_MPO],$A$2,CFR_Data[FED MT],"TRUE",CFR_Data[Division Project Type],$A54,CFR_Data[Funding_Source],"FA")</f>
        <v>0</v>
      </c>
    </row>
    <row r="55" spans="1:6" ht="12.75" customHeight="1" x14ac:dyDescent="0.2">
      <c r="A55" s="42" t="s">
        <v>224</v>
      </c>
      <c r="B55" s="46">
        <f>SUMIFS(CFR_Data[SFY2024],CFR_Data[OM_MPO],$A$2,CFR_Data[FED MT],"TRUE",CFR_Data[Division Project Type],$A55,CFR_Data[Funding_Source],"FA")</f>
        <v>0</v>
      </c>
      <c r="C55" s="46">
        <f>SUMIFS(CFR_Data[SFY2025],CFR_Data[OM_MPO],$A$2,CFR_Data[FED MT],"TRUE",CFR_Data[Division Project Type],$A55,CFR_Data[Funding_Source],"FA")</f>
        <v>0</v>
      </c>
      <c r="D55" s="46">
        <f>SUMIFS(CFR_Data[SFY2026],CFR_Data[OM_MPO],$A$2,CFR_Data[FED MT],"TRUE",CFR_Data[Division Project Type],$A55,CFR_Data[Funding_Source],"FA")</f>
        <v>0</v>
      </c>
      <c r="E55" s="46">
        <f>SUMIFS(CFR_Data[SFY2027],CFR_Data[OM_MPO],$A$2,CFR_Data[FED MT],"TRUE",CFR_Data[Division Project Type],$A55,CFR_Data[Funding_Source],"FA")</f>
        <v>0</v>
      </c>
      <c r="F55" s="46">
        <f>SUMIFS(CFR_Data[SFY2028],CFR_Data[OM_MPO],$A$2,CFR_Data[FED MT],"TRUE",CFR_Data[Division Project Type],$A55,CFR_Data[Funding_Source],"FA")</f>
        <v>0</v>
      </c>
    </row>
    <row r="56" spans="1:6" ht="12.75" customHeight="1" x14ac:dyDescent="0.2">
      <c r="A56" s="42" t="s">
        <v>231</v>
      </c>
      <c r="B56" s="46">
        <f>SUMIFS(CFR_Data[SFY2024],CFR_Data[OM_MPO],$A$2,CFR_Data[FED MT],"TRUE",CFR_Data[Division Project Type],$A56,CFR_Data[Funding_Source],"FA")</f>
        <v>0</v>
      </c>
      <c r="C56" s="46">
        <f>SUMIFS(CFR_Data[SFY2025],CFR_Data[OM_MPO],$A$2,CFR_Data[FED MT],"TRUE",CFR_Data[Division Project Type],$A56,CFR_Data[Funding_Source],"FA")</f>
        <v>0</v>
      </c>
      <c r="D56" s="46">
        <f>SUMIFS(CFR_Data[SFY2026],CFR_Data[OM_MPO],$A$2,CFR_Data[FED MT],"TRUE",CFR_Data[Division Project Type],$A56,CFR_Data[Funding_Source],"FA")</f>
        <v>0</v>
      </c>
      <c r="E56" s="46">
        <f>SUMIFS(CFR_Data[SFY2027],CFR_Data[OM_MPO],$A$2,CFR_Data[FED MT],"TRUE",CFR_Data[Division Project Type],$A56,CFR_Data[Funding_Source],"FA")</f>
        <v>0</v>
      </c>
      <c r="F56" s="46">
        <f>SUMIFS(CFR_Data[SFY2028],CFR_Data[OM_MPO],$A$2,CFR_Data[FED MT],"TRUE",CFR_Data[Division Project Type],$A56,CFR_Data[Funding_Source],"FA")</f>
        <v>0</v>
      </c>
    </row>
    <row r="57" spans="1:6" ht="12.75" customHeight="1" x14ac:dyDescent="0.2">
      <c r="A57" s="42" t="s">
        <v>225</v>
      </c>
      <c r="B57" s="46">
        <f>SUMIFS(CFR_Data[SFY2024],CFR_Data[OM_MPO],$A$2,CFR_Data[FED MT],"TRUE",CFR_Data[Division Project Type],$A57,CFR_Data[Funding_Source],"FA")</f>
        <v>0</v>
      </c>
      <c r="C57" s="46">
        <f>SUMIFS(CFR_Data[SFY2025],CFR_Data[OM_MPO],$A$2,CFR_Data[FED MT],"TRUE",CFR_Data[Division Project Type],$A57,CFR_Data[Funding_Source],"FA")</f>
        <v>0</v>
      </c>
      <c r="D57" s="46">
        <f>SUMIFS(CFR_Data[SFY2026],CFR_Data[OM_MPO],$A$2,CFR_Data[FED MT],"TRUE",CFR_Data[Division Project Type],$A57,CFR_Data[Funding_Source],"FA")</f>
        <v>0</v>
      </c>
      <c r="E57" s="46">
        <f>SUMIFS(CFR_Data[SFY2027],CFR_Data[OM_MPO],$A$2,CFR_Data[FED MT],"TRUE",CFR_Data[Division Project Type],$A57,CFR_Data[Funding_Source],"FA")</f>
        <v>0</v>
      </c>
      <c r="F57" s="46">
        <f>SUMIFS(CFR_Data[SFY2028],CFR_Data[OM_MPO],$A$2,CFR_Data[FED MT],"TRUE",CFR_Data[Division Project Type],$A57,CFR_Data[Funding_Source],"FA")</f>
        <v>0</v>
      </c>
    </row>
    <row r="58" spans="1:6" ht="12.75" customHeight="1" x14ac:dyDescent="0.2">
      <c r="A58" s="42" t="s">
        <v>350</v>
      </c>
      <c r="B58" s="46">
        <f>SUMIFS(CFR_Data[SFY2024],CFR_Data[OM_MPO],$A$2,CFR_Data[FED MT],"TRUE",CFR_Data[Division Project Type],$A58,CFR_Data[Funding_Source],"FA")</f>
        <v>0</v>
      </c>
      <c r="C58" s="46">
        <f>SUMIFS(CFR_Data[SFY2025],CFR_Data[OM_MPO],$A$2,CFR_Data[FED MT],"TRUE",CFR_Data[Division Project Type],$A58,CFR_Data[Funding_Source],"FA")</f>
        <v>0</v>
      </c>
      <c r="D58" s="46">
        <f>SUMIFS(CFR_Data[SFY2026],CFR_Data[OM_MPO],$A$2,CFR_Data[FED MT],"TRUE",CFR_Data[Division Project Type],$A58,CFR_Data[Funding_Source],"FA")</f>
        <v>0</v>
      </c>
      <c r="E58" s="46">
        <f>SUMIFS(CFR_Data[SFY2027],CFR_Data[OM_MPO],$A$2,CFR_Data[FED MT],"TRUE",CFR_Data[Division Project Type],$A58,CFR_Data[Funding_Source],"FA")</f>
        <v>0</v>
      </c>
      <c r="F58" s="46">
        <f>SUMIFS(CFR_Data[SFY2028],CFR_Data[OM_MPO],$A$2,CFR_Data[FED MT],"TRUE",CFR_Data[Division Project Type],$A58,CFR_Data[Funding_Source],"FA")</f>
        <v>0</v>
      </c>
    </row>
    <row r="59" spans="1:6" ht="12.75" customHeight="1" x14ac:dyDescent="0.2">
      <c r="A59" s="42" t="s">
        <v>351</v>
      </c>
      <c r="B59" s="46">
        <f>SUMIFS(CFR_Data[SFY2024],CFR_Data[OM_MPO],$A$2,CFR_Data[FED MT],"TRUE",CFR_Data[Division Project Type],$A59,CFR_Data[Funding_Source],"FA")</f>
        <v>0</v>
      </c>
      <c r="C59" s="46">
        <f>SUMIFS(CFR_Data[SFY2025],CFR_Data[OM_MPO],$A$2,CFR_Data[FED MT],"TRUE",CFR_Data[Division Project Type],$A59,CFR_Data[Funding_Source],"FA")</f>
        <v>0</v>
      </c>
      <c r="D59" s="46">
        <f>SUMIFS(CFR_Data[SFY2026],CFR_Data[OM_MPO],$A$2,CFR_Data[FED MT],"TRUE",CFR_Data[Division Project Type],$A59,CFR_Data[Funding_Source],"FA")</f>
        <v>0</v>
      </c>
      <c r="E59" s="46">
        <f>SUMIFS(CFR_Data[SFY2027],CFR_Data[OM_MPO],$A$2,CFR_Data[FED MT],"TRUE",CFR_Data[Division Project Type],$A59,CFR_Data[Funding_Source],"FA")</f>
        <v>0</v>
      </c>
      <c r="F59" s="46">
        <f>SUMIFS(CFR_Data[SFY2028],CFR_Data[OM_MPO],$A$2,CFR_Data[FED MT],"TRUE",CFR_Data[Division Project Type],$A59,CFR_Data[Funding_Source],"FA")</f>
        <v>0</v>
      </c>
    </row>
    <row r="60" spans="1:6" ht="12.75" hidden="1" customHeight="1" x14ac:dyDescent="0.2">
      <c r="A60" s="42" t="s">
        <v>352</v>
      </c>
      <c r="B60" s="46">
        <f>SUMIFS(CFR_Data[SFY2024],CFR_Data[OM_MPO],$A$2,CFR_Data[FED MT],"TRUE",CFR_Data[Division Project Type],$A60,CFR_Data[Funding_Source],"FA")</f>
        <v>0</v>
      </c>
      <c r="C60" s="46">
        <f>SUMIFS(CFR_Data[SFY2025],CFR_Data[OM_MPO],$A$2,CFR_Data[FED MT],"TRUE",CFR_Data[Division Project Type],$A60,CFR_Data[Funding_Source],"FA")</f>
        <v>0</v>
      </c>
      <c r="D60" s="46">
        <f>SUMIFS(CFR_Data[SFY2026],CFR_Data[OM_MPO],$A$2,CFR_Data[FED MT],"TRUE",CFR_Data[Division Project Type],$A60,CFR_Data[Funding_Source],"FA")</f>
        <v>0</v>
      </c>
      <c r="E60" s="46">
        <f>SUMIFS(CFR_Data[SFY2027],CFR_Data[OM_MPO],$A$2,CFR_Data[FED MT],"TRUE",CFR_Data[Division Project Type],$A60,CFR_Data[Funding_Source],"FA")</f>
        <v>0</v>
      </c>
      <c r="F60" s="46">
        <f>SUMIFS(CFR_Data[SFY2028],CFR_Data[OM_MPO],$A$2,CFR_Data[FED MT],"TRUE",CFR_Data[Division Project Type],$A60,CFR_Data[Funding_Source],"FA")</f>
        <v>0</v>
      </c>
    </row>
    <row r="61" spans="1:6" ht="12.75" hidden="1" customHeight="1" x14ac:dyDescent="0.2">
      <c r="A61" s="42" t="s">
        <v>353</v>
      </c>
      <c r="B61" s="46">
        <f>SUMIFS(CFR_Data[SFY2024],CFR_Data[OM_MPO],$A$2,CFR_Data[FED MT],"TRUE",CFR_Data[Division Project Type],$A61,CFR_Data[Funding_Source],"FA")</f>
        <v>0</v>
      </c>
      <c r="C61" s="46">
        <f>SUMIFS(CFR_Data[SFY2025],CFR_Data[OM_MPO],$A$2,CFR_Data[FED MT],"TRUE",CFR_Data[Division Project Type],$A61,CFR_Data[Funding_Source],"FA")</f>
        <v>0</v>
      </c>
      <c r="D61" s="46">
        <f>SUMIFS(CFR_Data[SFY2026],CFR_Data[OM_MPO],$A$2,CFR_Data[FED MT],"TRUE",CFR_Data[Division Project Type],$A61,CFR_Data[Funding_Source],"FA")</f>
        <v>0</v>
      </c>
      <c r="E61" s="46">
        <f>SUMIFS(CFR_Data[SFY2027],CFR_Data[OM_MPO],$A$2,CFR_Data[FED MT],"TRUE",CFR_Data[Division Project Type],$A61,CFR_Data[Funding_Source],"FA")</f>
        <v>0</v>
      </c>
      <c r="F61" s="46">
        <f>SUMIFS(CFR_Data[SFY2028],CFR_Data[OM_MPO],$A$2,CFR_Data[FED MT],"TRUE",CFR_Data[Division Project Type],$A61,CFR_Data[Funding_Source],"FA")</f>
        <v>0</v>
      </c>
    </row>
    <row r="62" spans="1:6" ht="12.75" hidden="1" customHeight="1" x14ac:dyDescent="0.2">
      <c r="A62" s="42" t="s">
        <v>354</v>
      </c>
      <c r="B62" s="46">
        <f>SUMIFS(CFR_Data[SFY2024],CFR_Data[OM_MPO],$A$2,CFR_Data[FED MT],"TRUE",CFR_Data[Division Project Type],$A62,CFR_Data[Funding_Source],"FA")</f>
        <v>0</v>
      </c>
      <c r="C62" s="46">
        <f>SUMIFS(CFR_Data[SFY2025],CFR_Data[OM_MPO],$A$2,CFR_Data[FED MT],"TRUE",CFR_Data[Division Project Type],$A62,CFR_Data[Funding_Source],"FA")</f>
        <v>0</v>
      </c>
      <c r="D62" s="46">
        <f>SUMIFS(CFR_Data[SFY2026],CFR_Data[OM_MPO],$A$2,CFR_Data[FED MT],"TRUE",CFR_Data[Division Project Type],$A62,CFR_Data[Funding_Source],"FA")</f>
        <v>0</v>
      </c>
      <c r="E62" s="46">
        <f>SUMIFS(CFR_Data[SFY2027],CFR_Data[OM_MPO],$A$2,CFR_Data[FED MT],"TRUE",CFR_Data[Division Project Type],$A62,CFR_Data[Funding_Source],"FA")</f>
        <v>0</v>
      </c>
      <c r="F62" s="46">
        <f>SUMIFS(CFR_Data[SFY2028],CFR_Data[OM_MPO],$A$2,CFR_Data[FED MT],"TRUE",CFR_Data[Division Project Type],$A62,CFR_Data[Funding_Source],"FA")</f>
        <v>0</v>
      </c>
    </row>
    <row r="63" spans="1:6" ht="12.75" hidden="1" customHeight="1" x14ac:dyDescent="0.2">
      <c r="A63" s="42" t="s">
        <v>355</v>
      </c>
      <c r="B63" s="46">
        <f>SUMIFS(CFR_Data[SFY2024],CFR_Data[OM_MPO],$A$2,CFR_Data[FED MT],"TRUE",CFR_Data[Division Project Type],$A63,CFR_Data[Funding_Source],"FA")</f>
        <v>0</v>
      </c>
      <c r="C63" s="46">
        <f>SUMIFS(CFR_Data[SFY2025],CFR_Data[OM_MPO],$A$2,CFR_Data[FED MT],"TRUE",CFR_Data[Division Project Type],$A63,CFR_Data[Funding_Source],"FA")</f>
        <v>0</v>
      </c>
      <c r="D63" s="46">
        <f>SUMIFS(CFR_Data[SFY2026],CFR_Data[OM_MPO],$A$2,CFR_Data[FED MT],"TRUE",CFR_Data[Division Project Type],$A63,CFR_Data[Funding_Source],"FA")</f>
        <v>0</v>
      </c>
      <c r="E63" s="46">
        <f>SUMIFS(CFR_Data[SFY2027],CFR_Data[OM_MPO],$A$2,CFR_Data[FED MT],"TRUE",CFR_Data[Division Project Type],$A63,CFR_Data[Funding_Source],"FA")</f>
        <v>0</v>
      </c>
      <c r="F63" s="46">
        <f>SUMIFS(CFR_Data[SFY2028],CFR_Data[OM_MPO],$A$2,CFR_Data[FED MT],"TRUE",CFR_Data[Division Project Type],$A63,CFR_Data[Funding_Source],"FA")</f>
        <v>0</v>
      </c>
    </row>
    <row r="64" spans="1:6" ht="12.75" hidden="1" customHeight="1" x14ac:dyDescent="0.2">
      <c r="A64" s="42" t="s">
        <v>241</v>
      </c>
      <c r="B64" s="46">
        <f>SUMIFS(CFR_Data[SFY2024],CFR_Data[OM_MPO],$A$2,CFR_Data[FED MT],"TRUE",CFR_Data[Division Project Type],$A64,CFR_Data[Funding_Source],"FA")</f>
        <v>0</v>
      </c>
      <c r="C64" s="46">
        <f>SUMIFS(CFR_Data[SFY2025],CFR_Data[OM_MPO],$A$2,CFR_Data[FED MT],"TRUE",CFR_Data[Division Project Type],$A64,CFR_Data[Funding_Source],"FA")</f>
        <v>0</v>
      </c>
      <c r="D64" s="46">
        <f>SUMIFS(CFR_Data[SFY2026],CFR_Data[OM_MPO],$A$2,CFR_Data[FED MT],"TRUE",CFR_Data[Division Project Type],$A64,CFR_Data[Funding_Source],"FA")</f>
        <v>0</v>
      </c>
      <c r="E64" s="46">
        <f>SUMIFS(CFR_Data[SFY2027],CFR_Data[OM_MPO],$A$2,CFR_Data[FED MT],"TRUE",CFR_Data[Division Project Type],$A64,CFR_Data[Funding_Source],"FA")</f>
        <v>0</v>
      </c>
      <c r="F64" s="46">
        <f>SUMIFS(CFR_Data[SFY2028],CFR_Data[OM_MPO],$A$2,CFR_Data[FED MT],"TRUE",CFR_Data[Division Project Type],$A64,CFR_Data[Funding_Source],"FA")</f>
        <v>0</v>
      </c>
    </row>
    <row r="65" spans="1:6" ht="12.75" customHeight="1" x14ac:dyDescent="0.2">
      <c r="A65" s="42" t="s">
        <v>356</v>
      </c>
      <c r="B65" s="46">
        <f>SUMIFS(CFR_Data[SFY2024],CFR_Data[OM_MPO],$A$2,CFR_Data[FED MT],"TRUE",CFR_Data[Division Project Type],$A65,CFR_Data[Funding_Source],"FA")</f>
        <v>0</v>
      </c>
      <c r="C65" s="46">
        <f>SUMIFS(CFR_Data[SFY2025],CFR_Data[OM_MPO],$A$2,CFR_Data[FED MT],"TRUE",CFR_Data[Division Project Type],$A65,CFR_Data[Funding_Source],"FA")</f>
        <v>0</v>
      </c>
      <c r="D65" s="46">
        <f>SUMIFS(CFR_Data[SFY2026],CFR_Data[OM_MPO],$A$2,CFR_Data[FED MT],"TRUE",CFR_Data[Division Project Type],$A65,CFR_Data[Funding_Source],"FA")</f>
        <v>0</v>
      </c>
      <c r="E65" s="46">
        <f>SUMIFS(CFR_Data[SFY2027],CFR_Data[OM_MPO],$A$2,CFR_Data[FED MT],"TRUE",CFR_Data[Division Project Type],$A65,CFR_Data[Funding_Source],"FA")</f>
        <v>0</v>
      </c>
      <c r="F65" s="46">
        <f>SUMIFS(CFR_Data[SFY2028],CFR_Data[OM_MPO],$A$2,CFR_Data[FED MT],"TRUE",CFR_Data[Division Project Type],$A65,CFR_Data[Funding_Source],"FA")</f>
        <v>0</v>
      </c>
    </row>
    <row r="66" spans="1:6" ht="12.75" hidden="1" customHeight="1" x14ac:dyDescent="0.2">
      <c r="A66" s="42" t="s">
        <v>357</v>
      </c>
      <c r="B66" s="46">
        <f>SUMIFS(CFR_Data[SFY2024],CFR_Data[OM_MPO],$A$2,CFR_Data[FED MT],"TRUE",CFR_Data[Division Project Type],$A66,CFR_Data[Funding_Source],"FA")</f>
        <v>0</v>
      </c>
      <c r="C66" s="46">
        <f>SUMIFS(CFR_Data[SFY2025],CFR_Data[OM_MPO],$A$2,CFR_Data[FED MT],"TRUE",CFR_Data[Division Project Type],$A66,CFR_Data[Funding_Source],"FA")</f>
        <v>0</v>
      </c>
      <c r="D66" s="46">
        <f>SUMIFS(CFR_Data[SFY2026],CFR_Data[OM_MPO],$A$2,CFR_Data[FED MT],"TRUE",CFR_Data[Division Project Type],$A66,CFR_Data[Funding_Source],"FA")</f>
        <v>0</v>
      </c>
      <c r="E66" s="46">
        <f>SUMIFS(CFR_Data[SFY2027],CFR_Data[OM_MPO],$A$2,CFR_Data[FED MT],"TRUE",CFR_Data[Division Project Type],$A66,CFR_Data[Funding_Source],"FA")</f>
        <v>0</v>
      </c>
      <c r="F66" s="46">
        <f>SUMIFS(CFR_Data[SFY2028],CFR_Data[OM_MPO],$A$2,CFR_Data[FED MT],"TRUE",CFR_Data[Division Project Type],$A66,CFR_Data[Funding_Source],"FA")</f>
        <v>0</v>
      </c>
    </row>
    <row r="67" spans="1:6" ht="12.75" hidden="1" customHeight="1" x14ac:dyDescent="0.2">
      <c r="A67" s="42" t="s">
        <v>240</v>
      </c>
      <c r="B67" s="46">
        <f>SUMIFS(CFR_Data[SFY2024],CFR_Data[OM_MPO],$A$2,CFR_Data[FED MT],"TRUE",CFR_Data[Division Project Type],$A67,CFR_Data[Funding_Source],"FA")</f>
        <v>0</v>
      </c>
      <c r="C67" s="46">
        <f>SUMIFS(CFR_Data[SFY2025],CFR_Data[OM_MPO],$A$2,CFR_Data[FED MT],"TRUE",CFR_Data[Division Project Type],$A67,CFR_Data[Funding_Source],"FA")</f>
        <v>0</v>
      </c>
      <c r="D67" s="46">
        <f>SUMIFS(CFR_Data[SFY2026],CFR_Data[OM_MPO],$A$2,CFR_Data[FED MT],"TRUE",CFR_Data[Division Project Type],$A67,CFR_Data[Funding_Source],"FA")</f>
        <v>0</v>
      </c>
      <c r="E67" s="46">
        <f>SUMIFS(CFR_Data[SFY2027],CFR_Data[OM_MPO],$A$2,CFR_Data[FED MT],"TRUE",CFR_Data[Division Project Type],$A67,CFR_Data[Funding_Source],"FA")</f>
        <v>0</v>
      </c>
      <c r="F67" s="46">
        <f>SUMIFS(CFR_Data[SFY2028],CFR_Data[OM_MPO],$A$2,CFR_Data[FED MT],"TRUE",CFR_Data[Division Project Type],$A67,CFR_Data[Funding_Source],"FA")</f>
        <v>0</v>
      </c>
    </row>
    <row r="68" spans="1:6" ht="12.75" customHeight="1" x14ac:dyDescent="0.2">
      <c r="A68" s="42" t="s">
        <v>222</v>
      </c>
      <c r="B68" s="46">
        <f>SUMIFS(CFR_Data[SFY2024],CFR_Data[OM_MPO],$A$2,CFR_Data[FED MT],"TRUE",CFR_Data[Division Project Type],$A68,CFR_Data[Funding_Source],"FA")</f>
        <v>0</v>
      </c>
      <c r="C68" s="46">
        <f>SUMIFS(CFR_Data[SFY2025],CFR_Data[OM_MPO],$A$2,CFR_Data[FED MT],"TRUE",CFR_Data[Division Project Type],$A68,CFR_Data[Funding_Source],"FA")</f>
        <v>0</v>
      </c>
      <c r="D68" s="46">
        <f>SUMIFS(CFR_Data[SFY2026],CFR_Data[OM_MPO],$A$2,CFR_Data[FED MT],"TRUE",CFR_Data[Division Project Type],$A68,CFR_Data[Funding_Source],"FA")</f>
        <v>0</v>
      </c>
      <c r="E68" s="46">
        <f>SUMIFS(CFR_Data[SFY2027],CFR_Data[OM_MPO],$A$2,CFR_Data[FED MT],"TRUE",CFR_Data[Division Project Type],$A68,CFR_Data[Funding_Source],"FA")</f>
        <v>0</v>
      </c>
      <c r="F68" s="46">
        <f>SUMIFS(CFR_Data[SFY2028],CFR_Data[OM_MPO],$A$2,CFR_Data[FED MT],"TRUE",CFR_Data[Division Project Type],$A68,CFR_Data[Funding_Source],"FA")</f>
        <v>0</v>
      </c>
    </row>
    <row r="69" spans="1:6" ht="12.75" hidden="1" customHeight="1" x14ac:dyDescent="0.2">
      <c r="A69" s="42" t="s">
        <v>247</v>
      </c>
      <c r="B69" s="46">
        <f>SUMIFS(CFR_Data[SFY2024],CFR_Data[OM_MPO],$A$2,CFR_Data[FED MT],"TRUE",CFR_Data[Division Project Type],$A69,CFR_Data[Funding_Source],"FA")</f>
        <v>0</v>
      </c>
      <c r="C69" s="46">
        <f>SUMIFS(CFR_Data[SFY2025],CFR_Data[OM_MPO],$A$2,CFR_Data[FED MT],"TRUE",CFR_Data[Division Project Type],$A69,CFR_Data[Funding_Source],"FA")</f>
        <v>0</v>
      </c>
      <c r="D69" s="46">
        <f>SUMIFS(CFR_Data[SFY2026],CFR_Data[OM_MPO],$A$2,CFR_Data[FED MT],"TRUE",CFR_Data[Division Project Type],$A69,CFR_Data[Funding_Source],"FA")</f>
        <v>0</v>
      </c>
      <c r="E69" s="46">
        <f>SUMIFS(CFR_Data[SFY2027],CFR_Data[OM_MPO],$A$2,CFR_Data[FED MT],"TRUE",CFR_Data[Division Project Type],$A69,CFR_Data[Funding_Source],"FA")</f>
        <v>0</v>
      </c>
      <c r="F69" s="46">
        <f>SUMIFS(CFR_Data[SFY2028],CFR_Data[OM_MPO],$A$2,CFR_Data[FED MT],"TRUE",CFR_Data[Division Project Type],$A69,CFR_Data[Funding_Source],"FA")</f>
        <v>0</v>
      </c>
    </row>
    <row r="70" spans="1:6" ht="12.75" customHeight="1" x14ac:dyDescent="0.2">
      <c r="A70" s="42" t="s">
        <v>273</v>
      </c>
      <c r="B70" s="46">
        <f>SUMIFS(CFR_Data[SFY2024],CFR_Data[OM_MPO],$A$2,CFR_Data[FED MT],"TRUE",CFR_Data[Division Project Type],$A70,CFR_Data[Funding_Source],"FA")</f>
        <v>0</v>
      </c>
      <c r="C70" s="46">
        <f>SUMIFS(CFR_Data[SFY2025],CFR_Data[OM_MPO],$A$2,CFR_Data[FED MT],"TRUE",CFR_Data[Division Project Type],$A70,CFR_Data[Funding_Source],"FA")</f>
        <v>0</v>
      </c>
      <c r="D70" s="46">
        <f>SUMIFS(CFR_Data[SFY2026],CFR_Data[OM_MPO],$A$2,CFR_Data[FED MT],"TRUE",CFR_Data[Division Project Type],$A70,CFR_Data[Funding_Source],"FA")</f>
        <v>0</v>
      </c>
      <c r="E70" s="46">
        <f>SUMIFS(CFR_Data[SFY2027],CFR_Data[OM_MPO],$A$2,CFR_Data[FED MT],"TRUE",CFR_Data[Division Project Type],$A70,CFR_Data[Funding_Source],"FA")</f>
        <v>0</v>
      </c>
      <c r="F70" s="46">
        <f>SUMIFS(CFR_Data[SFY2028],CFR_Data[OM_MPO],$A$2,CFR_Data[FED MT],"TRUE",CFR_Data[Division Project Type],$A70,CFR_Data[Funding_Source],"FA")</f>
        <v>0</v>
      </c>
    </row>
    <row r="71" spans="1:6" ht="12.75" customHeight="1" x14ac:dyDescent="0.2">
      <c r="A71" s="42" t="s">
        <v>314</v>
      </c>
      <c r="B71" s="46">
        <f>SUMIFS(CFR_Data[SFY2024],CFR_Data[OM_MPO],$A$2,CFR_Data[FED MT],"TRUE",CFR_Data[Division Project Type],$A71,CFR_Data[Funding_Source],"FA")</f>
        <v>0</v>
      </c>
      <c r="C71" s="46">
        <f>SUMIFS(CFR_Data[SFY2025],CFR_Data[OM_MPO],$A$2,CFR_Data[FED MT],"TRUE",CFR_Data[Division Project Type],$A71,CFR_Data[Funding_Source],"FA")</f>
        <v>0</v>
      </c>
      <c r="D71" s="46">
        <f>SUMIFS(CFR_Data[SFY2026],CFR_Data[OM_MPO],$A$2,CFR_Data[FED MT],"TRUE",CFR_Data[Division Project Type],$A71,CFR_Data[Funding_Source],"FA")</f>
        <v>0</v>
      </c>
      <c r="E71" s="46">
        <f>SUMIFS(CFR_Data[SFY2027],CFR_Data[OM_MPO],$A$2,CFR_Data[FED MT],"TRUE",CFR_Data[Division Project Type],$A71,CFR_Data[Funding_Source],"FA")</f>
        <v>0</v>
      </c>
      <c r="F71" s="46">
        <f>SUMIFS(CFR_Data[SFY2028],CFR_Data[OM_MPO],$A$2,CFR_Data[FED MT],"TRUE",CFR_Data[Division Project Type],$A71,CFR_Data[Funding_Source],"FA")</f>
        <v>0</v>
      </c>
    </row>
    <row r="72" spans="1:6" ht="12.75" hidden="1" customHeight="1" x14ac:dyDescent="0.2">
      <c r="A72" s="42" t="s">
        <v>245</v>
      </c>
      <c r="B72" s="46">
        <f>SUMIFS(CFR_Data[SFY2024],CFR_Data[OM_MPO],$A$2,CFR_Data[FED MT],"TRUE",CFR_Data[Division Project Type],$A72,CFR_Data[Funding_Source],"FA")</f>
        <v>0</v>
      </c>
      <c r="C72" s="46">
        <f>SUMIFS(CFR_Data[SFY2025],CFR_Data[OM_MPO],$A$2,CFR_Data[FED MT],"TRUE",CFR_Data[Division Project Type],$A72,CFR_Data[Funding_Source],"FA")</f>
        <v>0</v>
      </c>
      <c r="D72" s="46">
        <f>SUMIFS(CFR_Data[SFY2026],CFR_Data[OM_MPO],$A$2,CFR_Data[FED MT],"TRUE",CFR_Data[Division Project Type],$A72,CFR_Data[Funding_Source],"FA")</f>
        <v>0</v>
      </c>
      <c r="E72" s="46">
        <f>SUMIFS(CFR_Data[SFY2027],CFR_Data[OM_MPO],$A$2,CFR_Data[FED MT],"TRUE",CFR_Data[Division Project Type],$A72,CFR_Data[Funding_Source],"FA")</f>
        <v>0</v>
      </c>
      <c r="F72" s="46">
        <f>SUMIFS(CFR_Data[SFY2028],CFR_Data[OM_MPO],$A$2,CFR_Data[FED MT],"TRUE",CFR_Data[Division Project Type],$A72,CFR_Data[Funding_Source],"FA")</f>
        <v>0</v>
      </c>
    </row>
    <row r="73" spans="1:6" ht="12.75" customHeight="1" x14ac:dyDescent="0.2">
      <c r="A73" s="42" t="s">
        <v>230</v>
      </c>
      <c r="B73" s="46">
        <f>SUMIFS(CFR_Data[SFY2024],CFR_Data[OM_MPO],$A$2,CFR_Data[FED MT],"TRUE",CFR_Data[Division Project Type],$A73,CFR_Data[Funding_Source],"FA")</f>
        <v>0</v>
      </c>
      <c r="C73" s="46">
        <f>SUMIFS(CFR_Data[SFY2025],CFR_Data[OM_MPO],$A$2,CFR_Data[FED MT],"TRUE",CFR_Data[Division Project Type],$A73,CFR_Data[Funding_Source],"FA")</f>
        <v>0</v>
      </c>
      <c r="D73" s="46">
        <f>SUMIFS(CFR_Data[SFY2026],CFR_Data[OM_MPO],$A$2,CFR_Data[FED MT],"TRUE",CFR_Data[Division Project Type],$A73,CFR_Data[Funding_Source],"FA")</f>
        <v>0</v>
      </c>
      <c r="E73" s="46">
        <f>SUMIFS(CFR_Data[SFY2027],CFR_Data[OM_MPO],$A$2,CFR_Data[FED MT],"TRUE",CFR_Data[Division Project Type],$A73,CFR_Data[Funding_Source],"FA")</f>
        <v>0</v>
      </c>
      <c r="F73" s="46">
        <f>SUMIFS(CFR_Data[SFY2028],CFR_Data[OM_MPO],$A$2,CFR_Data[FED MT],"TRUE",CFR_Data[Division Project Type],$A73,CFR_Data[Funding_Source],"FA")</f>
        <v>0</v>
      </c>
    </row>
    <row r="74" spans="1:6" ht="12.75" hidden="1" customHeight="1" x14ac:dyDescent="0.2">
      <c r="A74" s="42" t="s">
        <v>361</v>
      </c>
      <c r="B74" s="46">
        <f>SUMIFS(CFR_Data[SFY2024],CFR_Data[OM_MPO],$A$2,CFR_Data[FED MT],"TRUE",CFR_Data[Division Project Type],$A74,CFR_Data[Funding_Source],"FA")</f>
        <v>0</v>
      </c>
      <c r="C74" s="46">
        <f>SUMIFS(CFR_Data[SFY2025],CFR_Data[OM_MPO],$A$2,CFR_Data[FED MT],"TRUE",CFR_Data[Division Project Type],$A74,CFR_Data[Funding_Source],"FA")</f>
        <v>0</v>
      </c>
      <c r="D74" s="46">
        <f>SUMIFS(CFR_Data[SFY2026],CFR_Data[OM_MPO],$A$2,CFR_Data[FED MT],"TRUE",CFR_Data[Division Project Type],$A74,CFR_Data[Funding_Source],"FA")</f>
        <v>0</v>
      </c>
      <c r="E74" s="46">
        <f>SUMIFS(CFR_Data[SFY2027],CFR_Data[OM_MPO],$A$2,CFR_Data[FED MT],"TRUE",CFR_Data[Division Project Type],$A74,CFR_Data[Funding_Source],"FA")</f>
        <v>0</v>
      </c>
      <c r="F74" s="46">
        <f>SUMIFS(CFR_Data[SFY2028],CFR_Data[OM_MPO],$A$2,CFR_Data[FED MT],"TRUE",CFR_Data[Division Project Type],$A74,CFR_Data[Funding_Source],"FA")</f>
        <v>0</v>
      </c>
    </row>
    <row r="75" spans="1:6" ht="12.75" hidden="1" customHeight="1" x14ac:dyDescent="0.2">
      <c r="A75" s="42" t="s">
        <v>362</v>
      </c>
      <c r="B75" s="46">
        <f>SUMIFS(CFR_Data[SFY2024],CFR_Data[OM_MPO],$A$2,CFR_Data[FED MT],"TRUE",CFR_Data[Division Project Type],$A75,CFR_Data[Funding_Source],"FA")</f>
        <v>0</v>
      </c>
      <c r="C75" s="46">
        <f>SUMIFS(CFR_Data[SFY2025],CFR_Data[OM_MPO],$A$2,CFR_Data[FED MT],"TRUE",CFR_Data[Division Project Type],$A75,CFR_Data[Funding_Source],"FA")</f>
        <v>0</v>
      </c>
      <c r="D75" s="46">
        <f>SUMIFS(CFR_Data[SFY2026],CFR_Data[OM_MPO],$A$2,CFR_Data[FED MT],"TRUE",CFR_Data[Division Project Type],$A75,CFR_Data[Funding_Source],"FA")</f>
        <v>0</v>
      </c>
      <c r="E75" s="46">
        <f>SUMIFS(CFR_Data[SFY2027],CFR_Data[OM_MPO],$A$2,CFR_Data[FED MT],"TRUE",CFR_Data[Division Project Type],$A75,CFR_Data[Funding_Source],"FA")</f>
        <v>0</v>
      </c>
      <c r="F75" s="46">
        <f>SUMIFS(CFR_Data[SFY2028],CFR_Data[OM_MPO],$A$2,CFR_Data[FED MT],"TRUE",CFR_Data[Division Project Type],$A75,CFR_Data[Funding_Source],"FA")</f>
        <v>0</v>
      </c>
    </row>
    <row r="76" spans="1:6" ht="12.75" hidden="1" customHeight="1" x14ac:dyDescent="0.2">
      <c r="A76" s="42" t="s">
        <v>363</v>
      </c>
      <c r="B76" s="46">
        <f>SUMIFS(CFR_Data[SFY2024],CFR_Data[OM_MPO],$A$2,CFR_Data[FED MT],"TRUE",CFR_Data[Division Project Type],$A76,CFR_Data[Funding_Source],"FA")</f>
        <v>0</v>
      </c>
      <c r="C76" s="46">
        <f>SUMIFS(CFR_Data[SFY2025],CFR_Data[OM_MPO],$A$2,CFR_Data[FED MT],"TRUE",CFR_Data[Division Project Type],$A76,CFR_Data[Funding_Source],"FA")</f>
        <v>0</v>
      </c>
      <c r="D76" s="46">
        <f>SUMIFS(CFR_Data[SFY2026],CFR_Data[OM_MPO],$A$2,CFR_Data[FED MT],"TRUE",CFR_Data[Division Project Type],$A76,CFR_Data[Funding_Source],"FA")</f>
        <v>0</v>
      </c>
      <c r="E76" s="46">
        <f>SUMIFS(CFR_Data[SFY2027],CFR_Data[OM_MPO],$A$2,CFR_Data[FED MT],"TRUE",CFR_Data[Division Project Type],$A76,CFR_Data[Funding_Source],"FA")</f>
        <v>0</v>
      </c>
      <c r="F76" s="46">
        <f>SUMIFS(CFR_Data[SFY2028],CFR_Data[OM_MPO],$A$2,CFR_Data[FED MT],"TRUE",CFR_Data[Division Project Type],$A76,CFR_Data[Funding_Source],"FA")</f>
        <v>0</v>
      </c>
    </row>
    <row r="77" spans="1:6" ht="12.75" hidden="1" customHeight="1" x14ac:dyDescent="0.2">
      <c r="A77" s="42" t="s">
        <v>364</v>
      </c>
      <c r="B77" s="46">
        <f>SUMIFS(CFR_Data[SFY2024],CFR_Data[OM_MPO],$A$2,CFR_Data[FED MT],"TRUE",CFR_Data[Division Project Type],$A77,CFR_Data[Funding_Source],"FA")</f>
        <v>0</v>
      </c>
      <c r="C77" s="46">
        <f>SUMIFS(CFR_Data[SFY2025],CFR_Data[OM_MPO],$A$2,CFR_Data[FED MT],"TRUE",CFR_Data[Division Project Type],$A77,CFR_Data[Funding_Source],"FA")</f>
        <v>0</v>
      </c>
      <c r="D77" s="46">
        <f>SUMIFS(CFR_Data[SFY2026],CFR_Data[OM_MPO],$A$2,CFR_Data[FED MT],"TRUE",CFR_Data[Division Project Type],$A77,CFR_Data[Funding_Source],"FA")</f>
        <v>0</v>
      </c>
      <c r="E77" s="46">
        <f>SUMIFS(CFR_Data[SFY2027],CFR_Data[OM_MPO],$A$2,CFR_Data[FED MT],"TRUE",CFR_Data[Division Project Type],$A77,CFR_Data[Funding_Source],"FA")</f>
        <v>0</v>
      </c>
      <c r="F77" s="46">
        <f>SUMIFS(CFR_Data[SFY2028],CFR_Data[OM_MPO],$A$2,CFR_Data[FED MT],"TRUE",CFR_Data[Division Project Type],$A77,CFR_Data[Funding_Source],"FA")</f>
        <v>0</v>
      </c>
    </row>
    <row r="78" spans="1:6" ht="12.75" hidden="1" customHeight="1" x14ac:dyDescent="0.2">
      <c r="A78" s="42" t="s">
        <v>271</v>
      </c>
      <c r="B78" s="46">
        <f>SUMIFS(CFR_Data[SFY2024],CFR_Data[OM_MPO],$A$2,CFR_Data[FED MT],"TRUE",CFR_Data[Division Project Type],$A78,CFR_Data[Funding_Source],"FA")</f>
        <v>0</v>
      </c>
      <c r="C78" s="46">
        <f>SUMIFS(CFR_Data[SFY2025],CFR_Data[OM_MPO],$A$2,CFR_Data[FED MT],"TRUE",CFR_Data[Division Project Type],$A78,CFR_Data[Funding_Source],"FA")</f>
        <v>0</v>
      </c>
      <c r="D78" s="46">
        <f>SUMIFS(CFR_Data[SFY2026],CFR_Data[OM_MPO],$A$2,CFR_Data[FED MT],"TRUE",CFR_Data[Division Project Type],$A78,CFR_Data[Funding_Source],"FA")</f>
        <v>0</v>
      </c>
      <c r="E78" s="46">
        <f>SUMIFS(CFR_Data[SFY2027],CFR_Data[OM_MPO],$A$2,CFR_Data[FED MT],"TRUE",CFR_Data[Division Project Type],$A78,CFR_Data[Funding_Source],"FA")</f>
        <v>0</v>
      </c>
      <c r="F78" s="46">
        <f>SUMIFS(CFR_Data[SFY2028],CFR_Data[OM_MPO],$A$2,CFR_Data[FED MT],"TRUE",CFR_Data[Division Project Type],$A78,CFR_Data[Funding_Source],"FA")</f>
        <v>0</v>
      </c>
    </row>
    <row r="79" spans="1:6" ht="12.75" hidden="1" customHeight="1" x14ac:dyDescent="0.2">
      <c r="A79" s="42" t="s">
        <v>365</v>
      </c>
      <c r="B79" s="46">
        <f>SUMIFS(CFR_Data[SFY2024],CFR_Data[OM_MPO],$A$2,CFR_Data[FED MT],"TRUE",CFR_Data[Division Project Type],$A79,CFR_Data[Funding_Source],"FA")</f>
        <v>0</v>
      </c>
      <c r="C79" s="46">
        <f>SUMIFS(CFR_Data[SFY2025],CFR_Data[OM_MPO],$A$2,CFR_Data[FED MT],"TRUE",CFR_Data[Division Project Type],$A79,CFR_Data[Funding_Source],"FA")</f>
        <v>0</v>
      </c>
      <c r="D79" s="46">
        <f>SUMIFS(CFR_Data[SFY2026],CFR_Data[OM_MPO],$A$2,CFR_Data[FED MT],"TRUE",CFR_Data[Division Project Type],$A79,CFR_Data[Funding_Source],"FA")</f>
        <v>0</v>
      </c>
      <c r="E79" s="46">
        <f>SUMIFS(CFR_Data[SFY2027],CFR_Data[OM_MPO],$A$2,CFR_Data[FED MT],"TRUE",CFR_Data[Division Project Type],$A79,CFR_Data[Funding_Source],"FA")</f>
        <v>0</v>
      </c>
      <c r="F79" s="46">
        <f>SUMIFS(CFR_Data[SFY2028],CFR_Data[OM_MPO],$A$2,CFR_Data[FED MT],"TRUE",CFR_Data[Division Project Type],$A79,CFR_Data[Funding_Source],"FA")</f>
        <v>0</v>
      </c>
    </row>
    <row r="80" spans="1:6" ht="12.75" hidden="1" customHeight="1" x14ac:dyDescent="0.2">
      <c r="A80" s="42" t="s">
        <v>366</v>
      </c>
      <c r="B80" s="46">
        <f>SUMIFS(CFR_Data[SFY2024],CFR_Data[OM_MPO],$A$2,CFR_Data[FED MT],"TRUE",CFR_Data[Division Project Type],$A80,CFR_Data[Funding_Source],"FA")</f>
        <v>0</v>
      </c>
      <c r="C80" s="46">
        <f>SUMIFS(CFR_Data[SFY2025],CFR_Data[OM_MPO],$A$2,CFR_Data[FED MT],"TRUE",CFR_Data[Division Project Type],$A80,CFR_Data[Funding_Source],"FA")</f>
        <v>0</v>
      </c>
      <c r="D80" s="46">
        <f>SUMIFS(CFR_Data[SFY2026],CFR_Data[OM_MPO],$A$2,CFR_Data[FED MT],"TRUE",CFR_Data[Division Project Type],$A80,CFR_Data[Funding_Source],"FA")</f>
        <v>0</v>
      </c>
      <c r="E80" s="46">
        <f>SUMIFS(CFR_Data[SFY2027],CFR_Data[OM_MPO],$A$2,CFR_Data[FED MT],"TRUE",CFR_Data[Division Project Type],$A80,CFR_Data[Funding_Source],"FA")</f>
        <v>0</v>
      </c>
      <c r="F80" s="46">
        <f>SUMIFS(CFR_Data[SFY2028],CFR_Data[OM_MPO],$A$2,CFR_Data[FED MT],"TRUE",CFR_Data[Division Project Type],$A80,CFR_Data[Funding_Source],"FA")</f>
        <v>0</v>
      </c>
    </row>
    <row r="81" spans="1:6" ht="12.75" hidden="1" customHeight="1" x14ac:dyDescent="0.2">
      <c r="A81" s="42" t="s">
        <v>371</v>
      </c>
      <c r="B81" s="46">
        <f>SUMIFS(CFR_Data[SFY2024],CFR_Data[OM_MPO],$A$2,CFR_Data[FED MT],"TRUE",CFR_Data[Division Project Type],$A81,CFR_Data[Funding_Source],"FA")</f>
        <v>0</v>
      </c>
      <c r="C81" s="46">
        <f>SUMIFS(CFR_Data[SFY2025],CFR_Data[OM_MPO],$A$2,CFR_Data[FED MT],"TRUE",CFR_Data[Division Project Type],$A81,CFR_Data[Funding_Source],"FA")</f>
        <v>0</v>
      </c>
      <c r="D81" s="46">
        <f>SUMIFS(CFR_Data[SFY2026],CFR_Data[OM_MPO],$A$2,CFR_Data[FED MT],"TRUE",CFR_Data[Division Project Type],$A81,CFR_Data[Funding_Source],"FA")</f>
        <v>0</v>
      </c>
      <c r="E81" s="46">
        <f>SUMIFS(CFR_Data[SFY2027],CFR_Data[OM_MPO],$A$2,CFR_Data[FED MT],"TRUE",CFR_Data[Division Project Type],$A81,CFR_Data[Funding_Source],"FA")</f>
        <v>0</v>
      </c>
      <c r="F81" s="46">
        <f>SUMIFS(CFR_Data[SFY2028],CFR_Data[OM_MPO],$A$2,CFR_Data[FED MT],"TRUE",CFR_Data[Division Project Type],$A81,CFR_Data[Funding_Source],"FA")</f>
        <v>0</v>
      </c>
    </row>
    <row r="82" spans="1:6" ht="12.75" customHeight="1" x14ac:dyDescent="0.2">
      <c r="A82" s="42" t="s">
        <v>232</v>
      </c>
      <c r="B82" s="46">
        <f>SUMIFS(CFR_Data[SFY2024],CFR_Data[OM_MPO],$A$2,CFR_Data[FED MT],"TRUE",CFR_Data[Division Project Type],$A82,CFR_Data[Funding_Source],"FA")</f>
        <v>0</v>
      </c>
      <c r="C82" s="46">
        <f>SUMIFS(CFR_Data[SFY2025],CFR_Data[OM_MPO],$A$2,CFR_Data[FED MT],"TRUE",CFR_Data[Division Project Type],$A82,CFR_Data[Funding_Source],"FA")</f>
        <v>0</v>
      </c>
      <c r="D82" s="46">
        <f>SUMIFS(CFR_Data[SFY2026],CFR_Data[OM_MPO],$A$2,CFR_Data[FED MT],"TRUE",CFR_Data[Division Project Type],$A82,CFR_Data[Funding_Source],"FA")</f>
        <v>0</v>
      </c>
      <c r="E82" s="46">
        <f>SUMIFS(CFR_Data[SFY2027],CFR_Data[OM_MPO],$A$2,CFR_Data[FED MT],"TRUE",CFR_Data[Division Project Type],$A82,CFR_Data[Funding_Source],"FA")</f>
        <v>0</v>
      </c>
      <c r="F82" s="46">
        <f>SUMIFS(CFR_Data[SFY2028],CFR_Data[OM_MPO],$A$2,CFR_Data[FED MT],"TRUE",CFR_Data[Division Project Type],$A82,CFR_Data[Funding_Source],"FA")</f>
        <v>0</v>
      </c>
    </row>
    <row r="83" spans="1:6" ht="12.75" customHeight="1" x14ac:dyDescent="0.2">
      <c r="A83" s="42" t="s">
        <v>373</v>
      </c>
      <c r="B83" s="46">
        <f>SUMIFS(CFR_Data[SFY2024],CFR_Data[OM_MPO],$A$2,CFR_Data[FED MT],"TRUE",CFR_Data[Division Project Type],$A83,CFR_Data[Funding_Source],"FA")</f>
        <v>0</v>
      </c>
      <c r="C83" s="46">
        <f>SUMIFS(CFR_Data[SFY2025],CFR_Data[OM_MPO],$A$2,CFR_Data[FED MT],"TRUE",CFR_Data[Division Project Type],$A83,CFR_Data[Funding_Source],"FA")</f>
        <v>0</v>
      </c>
      <c r="D83" s="46">
        <f>SUMIFS(CFR_Data[SFY2026],CFR_Data[OM_MPO],$A$2,CFR_Data[FED MT],"TRUE",CFR_Data[Division Project Type],$A83,CFR_Data[Funding_Source],"FA")</f>
        <v>0</v>
      </c>
      <c r="E83" s="46">
        <f>SUMIFS(CFR_Data[SFY2027],CFR_Data[OM_MPO],$A$2,CFR_Data[FED MT],"TRUE",CFR_Data[Division Project Type],$A83,CFR_Data[Funding_Source],"FA")</f>
        <v>0</v>
      </c>
      <c r="F83" s="46">
        <f>SUMIFS(CFR_Data[SFY2028],CFR_Data[OM_MPO],$A$2,CFR_Data[FED MT],"TRUE",CFR_Data[Division Project Type],$A83,CFR_Data[Funding_Source],"FA")</f>
        <v>0</v>
      </c>
    </row>
    <row r="84" spans="1:6" ht="12.75" hidden="1" customHeight="1" x14ac:dyDescent="0.2">
      <c r="A84" s="42" t="s">
        <v>315</v>
      </c>
      <c r="B84" s="46">
        <f>SUMIFS(CFR_Data[SFY2024],CFR_Data[OM_MPO],$A$2,CFR_Data[FED MT],"TRUE",CFR_Data[Division Project Type],$A84,CFR_Data[Funding_Source],"FA")</f>
        <v>0</v>
      </c>
      <c r="C84" s="46">
        <f>SUMIFS(CFR_Data[SFY2025],CFR_Data[OM_MPO],$A$2,CFR_Data[FED MT],"TRUE",CFR_Data[Division Project Type],$A84,CFR_Data[Funding_Source],"FA")</f>
        <v>0</v>
      </c>
      <c r="D84" s="46">
        <f>SUMIFS(CFR_Data[SFY2026],CFR_Data[OM_MPO],$A$2,CFR_Data[FED MT],"TRUE",CFR_Data[Division Project Type],$A84,CFR_Data[Funding_Source],"FA")</f>
        <v>0</v>
      </c>
      <c r="E84" s="46">
        <f>SUMIFS(CFR_Data[SFY2027],CFR_Data[OM_MPO],$A$2,CFR_Data[FED MT],"TRUE",CFR_Data[Division Project Type],$A84,CFR_Data[Funding_Source],"FA")</f>
        <v>0</v>
      </c>
      <c r="F84" s="46">
        <f>SUMIFS(CFR_Data[SFY2028],CFR_Data[OM_MPO],$A$2,CFR_Data[FED MT],"TRUE",CFR_Data[Division Project Type],$A84,CFR_Data[Funding_Source],"FA")</f>
        <v>0</v>
      </c>
    </row>
    <row r="85" spans="1:6" ht="12.75" hidden="1" customHeight="1" x14ac:dyDescent="0.2">
      <c r="A85" s="42" t="s">
        <v>374</v>
      </c>
      <c r="B85" s="46">
        <f>SUMIFS(CFR_Data[SFY2024],CFR_Data[OM_MPO],$A$2,CFR_Data[FED MT],"TRUE",CFR_Data[Division Project Type],$A85,CFR_Data[Funding_Source],"FA")</f>
        <v>0</v>
      </c>
      <c r="C85" s="46">
        <f>SUMIFS(CFR_Data[SFY2025],CFR_Data[OM_MPO],$A$2,CFR_Data[FED MT],"TRUE",CFR_Data[Division Project Type],$A85,CFR_Data[Funding_Source],"FA")</f>
        <v>0</v>
      </c>
      <c r="D85" s="46">
        <f>SUMIFS(CFR_Data[SFY2026],CFR_Data[OM_MPO],$A$2,CFR_Data[FED MT],"TRUE",CFR_Data[Division Project Type],$A85,CFR_Data[Funding_Source],"FA")</f>
        <v>0</v>
      </c>
      <c r="E85" s="46">
        <f>SUMIFS(CFR_Data[SFY2027],CFR_Data[OM_MPO],$A$2,CFR_Data[FED MT],"TRUE",CFR_Data[Division Project Type],$A85,CFR_Data[Funding_Source],"FA")</f>
        <v>0</v>
      </c>
      <c r="F85" s="46">
        <f>SUMIFS(CFR_Data[SFY2028],CFR_Data[OM_MPO],$A$2,CFR_Data[FED MT],"TRUE",CFR_Data[Division Project Type],$A85,CFR_Data[Funding_Source],"FA")</f>
        <v>0</v>
      </c>
    </row>
    <row r="86" spans="1:6" ht="12.75" hidden="1" customHeight="1" x14ac:dyDescent="0.2">
      <c r="A86" s="42" t="s">
        <v>375</v>
      </c>
      <c r="B86" s="46">
        <f>SUMIFS(CFR_Data[SFY2024],CFR_Data[OM_MPO],$A$2,CFR_Data[FED MT],"TRUE",CFR_Data[Division Project Type],$A86,CFR_Data[Funding_Source],"FA")</f>
        <v>0</v>
      </c>
      <c r="C86" s="46">
        <f>SUMIFS(CFR_Data[SFY2025],CFR_Data[OM_MPO],$A$2,CFR_Data[FED MT],"TRUE",CFR_Data[Division Project Type],$A86,CFR_Data[Funding_Source],"FA")</f>
        <v>0</v>
      </c>
      <c r="D86" s="46">
        <f>SUMIFS(CFR_Data[SFY2026],CFR_Data[OM_MPO],$A$2,CFR_Data[FED MT],"TRUE",CFR_Data[Division Project Type],$A86,CFR_Data[Funding_Source],"FA")</f>
        <v>0</v>
      </c>
      <c r="E86" s="46">
        <f>SUMIFS(CFR_Data[SFY2027],CFR_Data[OM_MPO],$A$2,CFR_Data[FED MT],"TRUE",CFR_Data[Division Project Type],$A86,CFR_Data[Funding_Source],"FA")</f>
        <v>0</v>
      </c>
      <c r="F86" s="46">
        <f>SUMIFS(CFR_Data[SFY2028],CFR_Data[OM_MPO],$A$2,CFR_Data[FED MT],"TRUE",CFR_Data[Division Project Type],$A86,CFR_Data[Funding_Source],"FA")</f>
        <v>0</v>
      </c>
    </row>
    <row r="87" spans="1:6" ht="12.75" hidden="1" customHeight="1" x14ac:dyDescent="0.2">
      <c r="A87" s="39" t="s">
        <v>376</v>
      </c>
      <c r="B87" s="46">
        <f>SUMIFS(CFR_Data[SFY2024],CFR_Data[OM_MPO],$A$2,CFR_Data[FED MT],"TRUE",CFR_Data[Division Project Type],$A87,CFR_Data[Funding_Source],"FA")</f>
        <v>0</v>
      </c>
      <c r="C87" s="46">
        <f>SUMIFS(CFR_Data[SFY2025],CFR_Data[OM_MPO],$A$2,CFR_Data[FED MT],"TRUE",CFR_Data[Division Project Type],$A87,CFR_Data[Funding_Source],"FA")</f>
        <v>0</v>
      </c>
      <c r="D87" s="46">
        <f>SUMIFS(CFR_Data[SFY2026],CFR_Data[OM_MPO],$A$2,CFR_Data[FED MT],"TRUE",CFR_Data[Division Project Type],$A87,CFR_Data[Funding_Source],"FA")</f>
        <v>0</v>
      </c>
      <c r="E87" s="46">
        <f>SUMIFS(CFR_Data[SFY2027],CFR_Data[OM_MPO],$A$2,CFR_Data[FED MT],"TRUE",CFR_Data[Division Project Type],$A87,CFR_Data[Funding_Source],"FA")</f>
        <v>0</v>
      </c>
      <c r="F87" s="46">
        <f>SUMIFS(CFR_Data[SFY2028],CFR_Data[OM_MPO],$A$2,CFR_Data[FED MT],"TRUE",CFR_Data[Division Project Type],$A87,CFR_Data[Funding_Source],"FA")</f>
        <v>0</v>
      </c>
    </row>
    <row r="88" spans="1:6" ht="12.75" hidden="1" customHeight="1" x14ac:dyDescent="0.2">
      <c r="B88" s="63"/>
      <c r="C88" s="48"/>
      <c r="D88" s="63"/>
      <c r="E88" s="63"/>
      <c r="F88" s="63"/>
    </row>
    <row r="89" spans="1:6" ht="12.75" hidden="1" customHeight="1" x14ac:dyDescent="0.2">
      <c r="B89" s="63"/>
      <c r="C89" s="48"/>
      <c r="D89" s="63"/>
      <c r="E89" s="63"/>
      <c r="F89" s="63"/>
    </row>
    <row r="90" spans="1:6" ht="12.75" customHeight="1" x14ac:dyDescent="0.2">
      <c r="A90" s="37" t="s">
        <v>640</v>
      </c>
      <c r="B90" s="61"/>
      <c r="C90" s="49"/>
      <c r="D90" s="61"/>
      <c r="E90" s="61"/>
      <c r="F90" s="61"/>
    </row>
    <row r="91" spans="1:6" ht="12.75" hidden="1" customHeight="1" x14ac:dyDescent="0.2">
      <c r="A91" s="42" t="s">
        <v>311</v>
      </c>
      <c r="B91" s="46">
        <f>SUMIFS(CFR_Data[SFY2024],CFR_Data[OM_MPO],$A$2,CFR_Data[FED MT],"TRUE",CFR_Data[Division Project Type],$A91,CFR_Data[Funding_Source],"FA")</f>
        <v>0</v>
      </c>
      <c r="C91" s="46">
        <f>SUMIFS(CFR_Data[SFY2025],CFR_Data[OM_MPO],$A$2,CFR_Data[FED MT],"TRUE",CFR_Data[Division Project Type],$A91,CFR_Data[Funding_Source],"FA")</f>
        <v>0</v>
      </c>
      <c r="D91" s="46">
        <f>SUMIFS(CFR_Data[SFY2026],CFR_Data[OM_MPO],$A$2,CFR_Data[FED MT],"TRUE",CFR_Data[Division Project Type],$A91,CFR_Data[Funding_Source],"FA")</f>
        <v>0</v>
      </c>
      <c r="E91" s="46">
        <f>SUMIFS(CFR_Data[SFY2027],CFR_Data[OM_MPO],$A$2,CFR_Data[FED MT],"TRUE",CFR_Data[Division Project Type],$A91,CFR_Data[Funding_Source],"FA")</f>
        <v>0</v>
      </c>
      <c r="F91" s="46">
        <f>SUMIFS(CFR_Data[SFY2028],CFR_Data[OM_MPO],$A$2,CFR_Data[FED MT],"TRUE",CFR_Data[Division Project Type],$A91,CFR_Data[Funding_Source],"FA")</f>
        <v>0</v>
      </c>
    </row>
    <row r="92" spans="1:6" ht="12.75" hidden="1" customHeight="1" x14ac:dyDescent="0.2">
      <c r="A92" s="42" t="s">
        <v>312</v>
      </c>
      <c r="B92" s="46">
        <f>SUMIFS(CFR_Data[SFY2024],CFR_Data[OM_MPO],$A$2,CFR_Data[FED MT],"TRUE",CFR_Data[Division Project Type],$A92,CFR_Data[Funding_Source],"FA")</f>
        <v>0</v>
      </c>
      <c r="C92" s="46">
        <f>SUMIFS(CFR_Data[SFY2025],CFR_Data[OM_MPO],$A$2,CFR_Data[FED MT],"TRUE",CFR_Data[Division Project Type],$A92,CFR_Data[Funding_Source],"FA")</f>
        <v>0</v>
      </c>
      <c r="D92" s="46">
        <f>SUMIFS(CFR_Data[SFY2026],CFR_Data[OM_MPO],$A$2,CFR_Data[FED MT],"TRUE",CFR_Data[Division Project Type],$A92,CFR_Data[Funding_Source],"FA")</f>
        <v>0</v>
      </c>
      <c r="E92" s="46">
        <f>SUMIFS(CFR_Data[SFY2027],CFR_Data[OM_MPO],$A$2,CFR_Data[FED MT],"TRUE",CFR_Data[Division Project Type],$A92,CFR_Data[Funding_Source],"FA")</f>
        <v>0</v>
      </c>
      <c r="F92" s="46">
        <f>SUMIFS(CFR_Data[SFY2028],CFR_Data[OM_MPO],$A$2,CFR_Data[FED MT],"TRUE",CFR_Data[Division Project Type],$A92,CFR_Data[Funding_Source],"FA")</f>
        <v>0</v>
      </c>
    </row>
    <row r="93" spans="1:6" ht="12.75" customHeight="1" x14ac:dyDescent="0.2">
      <c r="A93" s="42" t="s">
        <v>187</v>
      </c>
      <c r="B93" s="46">
        <f>SUMIFS(CFR_Data[SFY2024],CFR_Data[OM_MPO],$A$2,CFR_Data[FED MT],"TRUE",CFR_Data[Division Project Type],$A93,CFR_Data[Funding_Source],"FA")</f>
        <v>0</v>
      </c>
      <c r="C93" s="46">
        <f>SUMIFS(CFR_Data[SFY2025],CFR_Data[OM_MPO],$A$2,CFR_Data[FED MT],"TRUE",CFR_Data[Division Project Type],$A93,CFR_Data[Funding_Source],"FA")</f>
        <v>0</v>
      </c>
      <c r="D93" s="46">
        <f>SUMIFS(CFR_Data[SFY2026],CFR_Data[OM_MPO],$A$2,CFR_Data[FED MT],"TRUE",CFR_Data[Division Project Type],$A93,CFR_Data[Funding_Source],"FA")</f>
        <v>0</v>
      </c>
      <c r="E93" s="46">
        <f>SUMIFS(CFR_Data[SFY2027],CFR_Data[OM_MPO],$A$2,CFR_Data[FED MT],"TRUE",CFR_Data[Division Project Type],$A93,CFR_Data[Funding_Source],"FA")</f>
        <v>0</v>
      </c>
      <c r="F93" s="46">
        <f>SUMIFS(CFR_Data[SFY2028],CFR_Data[OM_MPO],$A$2,CFR_Data[FED MT],"TRUE",CFR_Data[Division Project Type],$A93,CFR_Data[Funding_Source],"FA")</f>
        <v>0</v>
      </c>
    </row>
    <row r="94" spans="1:6" ht="12.75" hidden="1" customHeight="1" x14ac:dyDescent="0.2">
      <c r="A94" s="42" t="s">
        <v>246</v>
      </c>
      <c r="B94" s="46">
        <f>SUMIFS(CFR_Data[SFY2024],CFR_Data[OM_MPO],$A$2,CFR_Data[FED MT],"TRUE",CFR_Data[Division Project Type],$A94,CFR_Data[Funding_Source],"FA")</f>
        <v>0</v>
      </c>
      <c r="C94" s="46">
        <f>SUMIFS(CFR_Data[SFY2025],CFR_Data[OM_MPO],$A$2,CFR_Data[FED MT],"TRUE",CFR_Data[Division Project Type],$A94,CFR_Data[Funding_Source],"FA")</f>
        <v>0</v>
      </c>
      <c r="D94" s="46">
        <f>SUMIFS(CFR_Data[SFY2026],CFR_Data[OM_MPO],$A$2,CFR_Data[FED MT],"TRUE",CFR_Data[Division Project Type],$A94,CFR_Data[Funding_Source],"FA")</f>
        <v>0</v>
      </c>
      <c r="E94" s="46">
        <f>SUMIFS(CFR_Data[SFY2027],CFR_Data[OM_MPO],$A$2,CFR_Data[FED MT],"TRUE",CFR_Data[Division Project Type],$A94,CFR_Data[Funding_Source],"FA")</f>
        <v>0</v>
      </c>
      <c r="F94" s="46">
        <f>SUMIFS(CFR_Data[SFY2028],CFR_Data[OM_MPO],$A$2,CFR_Data[FED MT],"TRUE",CFR_Data[Division Project Type],$A94,CFR_Data[Funding_Source],"FA")</f>
        <v>0</v>
      </c>
    </row>
    <row r="95" spans="1:6" ht="12.75" hidden="1" customHeight="1" x14ac:dyDescent="0.2">
      <c r="A95" s="42" t="s">
        <v>367</v>
      </c>
      <c r="B95" s="46">
        <f>SUMIFS(CFR_Data[SFY2024],CFR_Data[OM_MPO],$A$2,CFR_Data[FED MT],"TRUE",CFR_Data[Division Project Type],$A95,CFR_Data[Funding_Source],"FA")</f>
        <v>0</v>
      </c>
      <c r="C95" s="46">
        <f>SUMIFS(CFR_Data[SFY2025],CFR_Data[OM_MPO],$A$2,CFR_Data[FED MT],"TRUE",CFR_Data[Division Project Type],$A95,CFR_Data[Funding_Source],"FA")</f>
        <v>0</v>
      </c>
      <c r="D95" s="46">
        <f>SUMIFS(CFR_Data[SFY2026],CFR_Data[OM_MPO],$A$2,CFR_Data[FED MT],"TRUE",CFR_Data[Division Project Type],$A95,CFR_Data[Funding_Source],"FA")</f>
        <v>0</v>
      </c>
      <c r="E95" s="46">
        <f>SUMIFS(CFR_Data[SFY2027],CFR_Data[OM_MPO],$A$2,CFR_Data[FED MT],"TRUE",CFR_Data[Division Project Type],$A95,CFR_Data[Funding_Source],"FA")</f>
        <v>0</v>
      </c>
      <c r="F95" s="46">
        <f>SUMIFS(CFR_Data[SFY2028],CFR_Data[OM_MPO],$A$2,CFR_Data[FED MT],"TRUE",CFR_Data[Division Project Type],$A95,CFR_Data[Funding_Source],"FA")</f>
        <v>0</v>
      </c>
    </row>
    <row r="96" spans="1:6" ht="12.75" hidden="1" customHeight="1" x14ac:dyDescent="0.2">
      <c r="A96" s="39" t="s">
        <v>370</v>
      </c>
      <c r="B96" s="46">
        <f>SUMIFS(CFR_Data[SFY2024],CFR_Data[OM_MPO],$A$2,CFR_Data[FED MT],"TRUE",CFR_Data[Division Project Type],$A96,CFR_Data[Funding_Source],"FA")</f>
        <v>0</v>
      </c>
      <c r="C96" s="46">
        <f>SUMIFS(CFR_Data[SFY2025],CFR_Data[OM_MPO],$A$2,CFR_Data[FED MT],"TRUE",CFR_Data[Division Project Type],$A96,CFR_Data[Funding_Source],"FA")</f>
        <v>0</v>
      </c>
      <c r="D96" s="46">
        <f>SUMIFS(CFR_Data[SFY2026],CFR_Data[OM_MPO],$A$2,CFR_Data[FED MT],"TRUE",CFR_Data[Division Project Type],$A96,CFR_Data[Funding_Source],"FA")</f>
        <v>0</v>
      </c>
      <c r="E96" s="46">
        <f>SUMIFS(CFR_Data[SFY2027],CFR_Data[OM_MPO],$A$2,CFR_Data[FED MT],"TRUE",CFR_Data[Division Project Type],$A96,CFR_Data[Funding_Source],"FA")</f>
        <v>0</v>
      </c>
      <c r="F96" s="46">
        <f>SUMIFS(CFR_Data[SFY2028],CFR_Data[OM_MPO],$A$2,CFR_Data[FED MT],"TRUE",CFR_Data[Division Project Type],$A96,CFR_Data[Funding_Source],"FA")</f>
        <v>0</v>
      </c>
    </row>
    <row r="97" spans="1:64" ht="12.75" hidden="1" customHeight="1" x14ac:dyDescent="0.2">
      <c r="B97" s="63"/>
      <c r="C97" s="48"/>
      <c r="D97" s="63"/>
      <c r="E97" s="63"/>
      <c r="F97" s="63"/>
    </row>
    <row r="98" spans="1:64" ht="12.75" customHeight="1" x14ac:dyDescent="0.2">
      <c r="A98" s="37" t="s">
        <v>641</v>
      </c>
      <c r="B98" s="61"/>
      <c r="C98" s="49"/>
      <c r="D98" s="61"/>
      <c r="E98" s="61"/>
      <c r="F98" s="61"/>
    </row>
    <row r="99" spans="1:64" ht="12.75" customHeight="1" x14ac:dyDescent="0.2">
      <c r="A99" s="42" t="s">
        <v>313</v>
      </c>
      <c r="B99" s="46">
        <f>SUMIFS(CFR_Data[SFY2024],CFR_Data[OM_MPO],$A$2,CFR_Data[FED MT],"TRUE",CFR_Data[Division Project Type],$A99,CFR_Data[Funding_Source],"FA")</f>
        <v>0</v>
      </c>
      <c r="C99" s="46">
        <f>SUMIFS(CFR_Data[SFY2025],CFR_Data[OM_MPO],$A$2,CFR_Data[FED MT],"TRUE",CFR_Data[Division Project Type],$A99,CFR_Data[Funding_Source],"FA")</f>
        <v>0</v>
      </c>
      <c r="D99" s="46">
        <f>SUMIFS(CFR_Data[SFY2026],CFR_Data[OM_MPO],$A$2,CFR_Data[FED MT],"TRUE",CFR_Data[Division Project Type],$A99,CFR_Data[Funding_Source],"FA")</f>
        <v>0</v>
      </c>
      <c r="E99" s="46">
        <f>SUMIFS(CFR_Data[SFY2027],CFR_Data[OM_MPO],$A$2,CFR_Data[FED MT],"TRUE",CFR_Data[Division Project Type],$A99,CFR_Data[Funding_Source],"FA")</f>
        <v>0</v>
      </c>
      <c r="F99" s="46">
        <f>SUMIFS(CFR_Data[SFY2028],CFR_Data[OM_MPO],$A$2,CFR_Data[FED MT],"TRUE",CFR_Data[Division Project Type],$A99,CFR_Data[Funding_Source],"FA")</f>
        <v>0</v>
      </c>
    </row>
    <row r="100" spans="1:64" ht="12.75" customHeight="1" x14ac:dyDescent="0.2">
      <c r="A100" s="42" t="s">
        <v>209</v>
      </c>
      <c r="B100" s="46">
        <f>SUMIFS(CFR_Data[SFY2024],CFR_Data[OM_MPO],$A$2,CFR_Data[FED MT],"TRUE",CFR_Data[Division Project Type],$A100,CFR_Data[Funding_Source],"FA")</f>
        <v>0</v>
      </c>
      <c r="C100" s="46">
        <f>SUMIFS(CFR_Data[SFY2025],CFR_Data[OM_MPO],$A$2,CFR_Data[FED MT],"TRUE",CFR_Data[Division Project Type],$A100,CFR_Data[Funding_Source],"FA")</f>
        <v>0</v>
      </c>
      <c r="D100" s="46">
        <f>SUMIFS(CFR_Data[SFY2026],CFR_Data[OM_MPO],$A$2,CFR_Data[FED MT],"TRUE",CFR_Data[Division Project Type],$A100,CFR_Data[Funding_Source],"FA")</f>
        <v>0</v>
      </c>
      <c r="E100" s="46">
        <f>SUMIFS(CFR_Data[SFY2027],CFR_Data[OM_MPO],$A$2,CFR_Data[FED MT],"TRUE",CFR_Data[Division Project Type],$A100,CFR_Data[Funding_Source],"FA")</f>
        <v>0</v>
      </c>
      <c r="F100" s="46">
        <f>SUMIFS(CFR_Data[SFY2028],CFR_Data[OM_MPO],$A$2,CFR_Data[FED MT],"TRUE",CFR_Data[Division Project Type],$A100,CFR_Data[Funding_Source],"FA")</f>
        <v>0</v>
      </c>
    </row>
    <row r="101" spans="1:64" ht="12.75" customHeight="1" x14ac:dyDescent="0.2">
      <c r="A101" s="42" t="s">
        <v>358</v>
      </c>
      <c r="B101" s="46">
        <f>SUMIFS(CFR_Data[SFY2024],CFR_Data[OM_MPO],$A$2,CFR_Data[FED MT],"TRUE",CFR_Data[Division Project Type],$A101,CFR_Data[Funding_Source],"FA")</f>
        <v>0</v>
      </c>
      <c r="C101" s="46">
        <f>SUMIFS(CFR_Data[SFY2025],CFR_Data[OM_MPO],$A$2,CFR_Data[FED MT],"TRUE",CFR_Data[Division Project Type],$A101,CFR_Data[Funding_Source],"FA")</f>
        <v>0</v>
      </c>
      <c r="D101" s="46">
        <f>SUMIFS(CFR_Data[SFY2026],CFR_Data[OM_MPO],$A$2,CFR_Data[FED MT],"TRUE",CFR_Data[Division Project Type],$A101,CFR_Data[Funding_Source],"FA")</f>
        <v>0</v>
      </c>
      <c r="E101" s="46">
        <f>SUMIFS(CFR_Data[SFY2027],CFR_Data[OM_MPO],$A$2,CFR_Data[FED MT],"TRUE",CFR_Data[Division Project Type],$A101,CFR_Data[Funding_Source],"FA")</f>
        <v>0</v>
      </c>
      <c r="F101" s="46">
        <f>SUMIFS(CFR_Data[SFY2028],CFR_Data[OM_MPO],$A$2,CFR_Data[FED MT],"TRUE",CFR_Data[Division Project Type],$A101,CFR_Data[Funding_Source],"FA")</f>
        <v>0</v>
      </c>
    </row>
    <row r="102" spans="1:64" ht="12.75" customHeight="1" x14ac:dyDescent="0.2">
      <c r="A102" s="42" t="s">
        <v>227</v>
      </c>
      <c r="B102" s="46">
        <f>SUMIFS(CFR_Data[SFY2024],CFR_Data[OM_MPO],$A$2,CFR_Data[FED MT],"TRUE",CFR_Data[Division Project Type],$A102,CFR_Data[Funding_Source],"FA")</f>
        <v>0</v>
      </c>
      <c r="C102" s="46">
        <f>SUMIFS(CFR_Data[SFY2025],CFR_Data[OM_MPO],$A$2,CFR_Data[FED MT],"TRUE",CFR_Data[Division Project Type],$A102,CFR_Data[Funding_Source],"FA")</f>
        <v>0</v>
      </c>
      <c r="D102" s="46">
        <f>SUMIFS(CFR_Data[SFY2026],CFR_Data[OM_MPO],$A$2,CFR_Data[FED MT],"TRUE",CFR_Data[Division Project Type],$A102,CFR_Data[Funding_Source],"FA")</f>
        <v>0</v>
      </c>
      <c r="E102" s="46">
        <f>SUMIFS(CFR_Data[SFY2027],CFR_Data[OM_MPO],$A$2,CFR_Data[FED MT],"TRUE",CFR_Data[Division Project Type],$A102,CFR_Data[Funding_Source],"FA")</f>
        <v>0</v>
      </c>
      <c r="F102" s="46">
        <f>SUMIFS(CFR_Data[SFY2028],CFR_Data[OM_MPO],$A$2,CFR_Data[FED MT],"TRUE",CFR_Data[Division Project Type],$A102,CFR_Data[Funding_Source],"FA")</f>
        <v>0</v>
      </c>
    </row>
    <row r="103" spans="1:64" ht="12.75" customHeight="1" x14ac:dyDescent="0.2">
      <c r="A103" s="42" t="s">
        <v>210</v>
      </c>
      <c r="B103" s="46">
        <f>SUMIFS(CFR_Data[SFY2024],CFR_Data[OM_MPO],$A$2,CFR_Data[FED MT],"TRUE",CFR_Data[Division Project Type],$A103,CFR_Data[Funding_Source],"FA")</f>
        <v>0</v>
      </c>
      <c r="C103" s="46">
        <f>SUMIFS(CFR_Data[SFY2025],CFR_Data[OM_MPO],$A$2,CFR_Data[FED MT],"TRUE",CFR_Data[Division Project Type],$A103,CFR_Data[Funding_Source],"FA")</f>
        <v>0</v>
      </c>
      <c r="D103" s="46">
        <f>SUMIFS(CFR_Data[SFY2026],CFR_Data[OM_MPO],$A$2,CFR_Data[FED MT],"TRUE",CFR_Data[Division Project Type],$A103,CFR_Data[Funding_Source],"FA")</f>
        <v>0</v>
      </c>
      <c r="E103" s="46">
        <f>SUMIFS(CFR_Data[SFY2027],CFR_Data[OM_MPO],$A$2,CFR_Data[FED MT],"TRUE",CFR_Data[Division Project Type],$A103,CFR_Data[Funding_Source],"FA")</f>
        <v>0</v>
      </c>
      <c r="F103" s="46">
        <f>SUMIFS(CFR_Data[SFY2028],CFR_Data[OM_MPO],$A$2,CFR_Data[FED MT],"TRUE",CFR_Data[Division Project Type],$A103,CFR_Data[Funding_Source],"FA")</f>
        <v>0</v>
      </c>
    </row>
    <row r="104" spans="1:64" ht="12.75" customHeight="1" x14ac:dyDescent="0.2">
      <c r="A104" s="42" t="s">
        <v>219</v>
      </c>
      <c r="B104" s="46">
        <f>SUMIFS(CFR_Data[SFY2024],CFR_Data[OM_MPO],$A$2,CFR_Data[FED MT],"TRUE",CFR_Data[Division Project Type],$A104,CFR_Data[Funding_Source],"FA")</f>
        <v>0</v>
      </c>
      <c r="C104" s="46">
        <f>SUMIFS(CFR_Data[SFY2025],CFR_Data[OM_MPO],$A$2,CFR_Data[FED MT],"TRUE",CFR_Data[Division Project Type],$A104,CFR_Data[Funding_Source],"FA")</f>
        <v>0</v>
      </c>
      <c r="D104" s="46">
        <f>SUMIFS(CFR_Data[SFY2026],CFR_Data[OM_MPO],$A$2,CFR_Data[FED MT],"TRUE",CFR_Data[Division Project Type],$A104,CFR_Data[Funding_Source],"FA")</f>
        <v>0</v>
      </c>
      <c r="E104" s="46">
        <f>SUMIFS(CFR_Data[SFY2027],CFR_Data[OM_MPO],$A$2,CFR_Data[FED MT],"TRUE",CFR_Data[Division Project Type],$A104,CFR_Data[Funding_Source],"FA")</f>
        <v>0</v>
      </c>
      <c r="F104" s="46">
        <f>SUMIFS(CFR_Data[SFY2028],CFR_Data[OM_MPO],$A$2,CFR_Data[FED MT],"TRUE",CFR_Data[Division Project Type],$A104,CFR_Data[Funding_Source],"FA")</f>
        <v>0</v>
      </c>
    </row>
    <row r="105" spans="1:64" ht="12.75" customHeight="1" x14ac:dyDescent="0.2">
      <c r="A105" s="39" t="s">
        <v>218</v>
      </c>
      <c r="B105" s="46">
        <f>SUMIFS(CFR_Data[SFY2024],CFR_Data[OM_MPO],$A$2,CFR_Data[FED MT],"TRUE",CFR_Data[Division Project Type],$A105,CFR_Data[Funding_Source],"FA")</f>
        <v>0</v>
      </c>
      <c r="C105" s="46">
        <f>SUMIFS(CFR_Data[SFY2025],CFR_Data[OM_MPO],$A$2,CFR_Data[FED MT],"TRUE",CFR_Data[Division Project Type],$A105,CFR_Data[Funding_Source],"FA")</f>
        <v>0</v>
      </c>
      <c r="D105" s="46">
        <f>SUMIFS(CFR_Data[SFY2026],CFR_Data[OM_MPO],$A$2,CFR_Data[FED MT],"TRUE",CFR_Data[Division Project Type],$A105,CFR_Data[Funding_Source],"FA")</f>
        <v>0</v>
      </c>
      <c r="E105" s="46">
        <f>SUMIFS(CFR_Data[SFY2027],CFR_Data[OM_MPO],$A$2,CFR_Data[FED MT],"TRUE",CFR_Data[Division Project Type],$A105,CFR_Data[Funding_Source],"FA")</f>
        <v>0</v>
      </c>
      <c r="F105" s="46">
        <f>SUMIFS(CFR_Data[SFY2028],CFR_Data[OM_MPO],$A$2,CFR_Data[FED MT],"TRUE",CFR_Data[Division Project Type],$A105,CFR_Data[Funding_Source],"FA")</f>
        <v>0</v>
      </c>
    </row>
    <row r="106" spans="1:64" ht="12.75" hidden="1" customHeight="1" x14ac:dyDescent="0.2">
      <c r="B106" s="63"/>
      <c r="C106" s="63"/>
      <c r="D106" s="63"/>
      <c r="E106" s="63"/>
      <c r="F106" s="63"/>
    </row>
    <row r="107" spans="1:64" ht="12.75" hidden="1" customHeight="1" x14ac:dyDescent="0.2">
      <c r="B107" s="64"/>
      <c r="C107" s="64"/>
      <c r="D107" s="64"/>
      <c r="E107" s="64"/>
      <c r="F107" s="64"/>
    </row>
    <row r="108" spans="1:64" ht="12.75" hidden="1" customHeight="1" x14ac:dyDescent="0.2">
      <c r="A108" s="50"/>
    </row>
    <row r="109" spans="1:64" ht="12.75" customHeight="1" x14ac:dyDescent="0.2">
      <c r="A109" s="52" t="s">
        <v>3</v>
      </c>
      <c r="B109" s="53">
        <f>SUM(B11:B107)</f>
        <v>0</v>
      </c>
      <c r="C109" s="53">
        <f t="shared" ref="C109:E109" si="0">SUM(C11:C107)</f>
        <v>0</v>
      </c>
      <c r="D109" s="53">
        <f t="shared" si="0"/>
        <v>0</v>
      </c>
      <c r="E109" s="53">
        <f t="shared" si="0"/>
        <v>0</v>
      </c>
      <c r="F109" s="53">
        <f>SUM(F11:F107)</f>
        <v>0</v>
      </c>
    </row>
    <row r="110" spans="1:64" s="57" customFormat="1" ht="10.9" customHeight="1" x14ac:dyDescent="0.2">
      <c r="A110" s="28"/>
      <c r="B110" s="56"/>
      <c r="C110" s="56"/>
      <c r="D110" s="56"/>
      <c r="E110" s="56"/>
      <c r="F110" s="5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64" ht="13.5" hidden="1" customHeight="1" x14ac:dyDescent="0.2">
      <c r="A111" s="75" t="s">
        <v>4</v>
      </c>
      <c r="B111" s="52"/>
      <c r="C111" s="52"/>
      <c r="D111" s="52"/>
      <c r="E111" s="52"/>
      <c r="F111" s="52"/>
      <c r="G111" s="83"/>
      <c r="H111" s="83"/>
      <c r="I111" s="83"/>
      <c r="J111" s="83"/>
      <c r="K111" s="83"/>
      <c r="L111" s="83"/>
      <c r="M111" s="83"/>
      <c r="N111" s="83"/>
      <c r="O111" s="83"/>
    </row>
    <row r="112" spans="1:64" ht="13.5" hidden="1" customHeight="1" x14ac:dyDescent="0.2">
      <c r="A112" s="37" t="s">
        <v>687</v>
      </c>
      <c r="B112" s="61"/>
      <c r="C112" s="49"/>
      <c r="D112" s="61"/>
      <c r="E112" s="61"/>
      <c r="F112" s="61"/>
    </row>
    <row r="113" spans="1:6" ht="13.5" hidden="1" customHeight="1" x14ac:dyDescent="0.2">
      <c r="A113" s="39"/>
      <c r="B113" s="40">
        <v>0</v>
      </c>
      <c r="C113" s="40">
        <v>0</v>
      </c>
      <c r="D113" s="40">
        <v>0</v>
      </c>
      <c r="E113" s="40">
        <v>0</v>
      </c>
      <c r="F113" s="40">
        <v>0</v>
      </c>
    </row>
    <row r="114" spans="1:6" ht="13.5" hidden="1" customHeight="1" x14ac:dyDescent="0.2">
      <c r="A114" s="37" t="s">
        <v>688</v>
      </c>
      <c r="B114" s="61"/>
      <c r="C114" s="49"/>
      <c r="D114" s="61"/>
      <c r="E114" s="61"/>
      <c r="F114" s="61"/>
    </row>
    <row r="115" spans="1:6" ht="13.5" hidden="1" customHeight="1" x14ac:dyDescent="0.2">
      <c r="A115" s="39" t="s">
        <v>1088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</row>
    <row r="116" spans="1:6" ht="13.5" hidden="1" customHeight="1" x14ac:dyDescent="0.2">
      <c r="A116" s="52" t="s">
        <v>2</v>
      </c>
      <c r="B116" s="53">
        <f>B115+B113</f>
        <v>0</v>
      </c>
      <c r="C116" s="53">
        <f>C115+C113</f>
        <v>0</v>
      </c>
      <c r="D116" s="53">
        <f>D115+D113</f>
        <v>0</v>
      </c>
      <c r="E116" s="53">
        <f>E115+E113</f>
        <v>0</v>
      </c>
      <c r="F116" s="53">
        <f>F115+F113</f>
        <v>0</v>
      </c>
    </row>
    <row r="117" spans="1:6" ht="10.9" customHeight="1" x14ac:dyDescent="0.2">
      <c r="A117" s="42"/>
      <c r="B117" s="43"/>
      <c r="C117" s="44"/>
      <c r="D117" s="43"/>
      <c r="E117" s="43"/>
      <c r="F117" s="45"/>
    </row>
    <row r="118" spans="1:6" ht="13.5" customHeight="1" x14ac:dyDescent="0.2">
      <c r="A118" s="54" t="s">
        <v>1</v>
      </c>
      <c r="B118" s="55">
        <f>B116+B109</f>
        <v>0</v>
      </c>
      <c r="C118" s="55">
        <f>C116+C109</f>
        <v>0</v>
      </c>
      <c r="D118" s="55">
        <f>D116+D109</f>
        <v>0</v>
      </c>
      <c r="E118" s="55">
        <f>E116+E109</f>
        <v>0</v>
      </c>
      <c r="F118" s="55">
        <f>F116+F109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72" orientation="landscape" r:id="rId1"/>
  <headerFooter alignWithMargins="0">
    <oddHeader>&amp;L2024-2028 | State Transportation Improvement Program&amp;R&amp;G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9"/>
  <sheetViews>
    <sheetView workbookViewId="0">
      <selection activeCell="B11" sqref="B11"/>
    </sheetView>
  </sheetViews>
  <sheetFormatPr defaultRowHeight="12.75" x14ac:dyDescent="0.2"/>
  <cols>
    <col min="1" max="1" width="67.85546875" bestFit="1" customWidth="1"/>
    <col min="2" max="2" width="14.7109375" bestFit="1" customWidth="1"/>
    <col min="4" max="4" width="23.85546875" style="8" customWidth="1"/>
    <col min="5" max="5" width="32.140625" customWidth="1"/>
    <col min="6" max="6" width="31.28515625" bestFit="1" customWidth="1"/>
    <col min="8" max="8" width="6.5703125" customWidth="1"/>
    <col min="9" max="9" width="59.140625" bestFit="1" customWidth="1"/>
    <col min="11" max="11" width="9.140625" style="8"/>
    <col min="12" max="12" width="38.28515625" bestFit="1" customWidth="1"/>
    <col min="16" max="16" width="30" bestFit="1" customWidth="1"/>
    <col min="17" max="17" width="15.5703125" bestFit="1" customWidth="1"/>
  </cols>
  <sheetData>
    <row r="1" spans="1:18" x14ac:dyDescent="0.2">
      <c r="A1" s="11" t="s">
        <v>291</v>
      </c>
      <c r="B1" s="11" t="s">
        <v>36</v>
      </c>
      <c r="D1" s="16" t="s">
        <v>38</v>
      </c>
      <c r="E1" s="11" t="s">
        <v>39</v>
      </c>
      <c r="F1" s="11" t="s">
        <v>37</v>
      </c>
      <c r="H1" s="14" t="s">
        <v>40</v>
      </c>
      <c r="I1" s="14" t="s">
        <v>305</v>
      </c>
      <c r="K1" s="16" t="s">
        <v>337</v>
      </c>
      <c r="L1" s="11" t="s">
        <v>338</v>
      </c>
      <c r="M1" s="11" t="s">
        <v>339</v>
      </c>
      <c r="N1" s="16" t="s">
        <v>340</v>
      </c>
      <c r="P1" s="11" t="s">
        <v>383</v>
      </c>
      <c r="Q1" s="11" t="s">
        <v>36</v>
      </c>
      <c r="R1" s="21"/>
    </row>
    <row r="2" spans="1:18" x14ac:dyDescent="0.2">
      <c r="A2" s="12" t="s">
        <v>43</v>
      </c>
      <c r="B2" s="13" t="s">
        <v>292</v>
      </c>
      <c r="D2" s="8">
        <v>1</v>
      </c>
      <c r="E2" t="s">
        <v>41</v>
      </c>
      <c r="F2" t="s">
        <v>42</v>
      </c>
      <c r="H2">
        <v>-1</v>
      </c>
      <c r="I2" t="s">
        <v>144</v>
      </c>
      <c r="K2" s="8">
        <v>1</v>
      </c>
      <c r="L2" t="s">
        <v>341</v>
      </c>
      <c r="M2" t="s">
        <v>342</v>
      </c>
      <c r="P2" s="22" t="s">
        <v>398</v>
      </c>
      <c r="Q2" s="21" t="s">
        <v>293</v>
      </c>
      <c r="R2" s="21"/>
    </row>
    <row r="3" spans="1:18" x14ac:dyDescent="0.2">
      <c r="A3" s="12" t="s">
        <v>47</v>
      </c>
      <c r="B3" s="13" t="s">
        <v>293</v>
      </c>
      <c r="F3" t="s">
        <v>88</v>
      </c>
      <c r="H3">
        <v>1</v>
      </c>
      <c r="I3" t="s">
        <v>73</v>
      </c>
      <c r="K3" s="8">
        <v>23</v>
      </c>
      <c r="L3" t="s">
        <v>343</v>
      </c>
      <c r="M3" t="s">
        <v>342</v>
      </c>
      <c r="P3" s="22" t="s">
        <v>415</v>
      </c>
      <c r="Q3" s="21" t="s">
        <v>293</v>
      </c>
      <c r="R3" s="21"/>
    </row>
    <row r="4" spans="1:18" x14ac:dyDescent="0.2">
      <c r="A4" s="12" t="s">
        <v>61</v>
      </c>
      <c r="B4" s="13" t="s">
        <v>292</v>
      </c>
      <c r="F4" t="s">
        <v>143</v>
      </c>
      <c r="H4">
        <v>2</v>
      </c>
      <c r="I4" t="s">
        <v>79</v>
      </c>
      <c r="K4" s="8">
        <v>80</v>
      </c>
      <c r="L4" t="s">
        <v>237</v>
      </c>
      <c r="M4" t="s">
        <v>342</v>
      </c>
      <c r="P4" s="22" t="s">
        <v>414</v>
      </c>
      <c r="Q4" s="21" t="s">
        <v>292</v>
      </c>
      <c r="R4" s="21"/>
    </row>
    <row r="5" spans="1:18" x14ac:dyDescent="0.2">
      <c r="A5" s="12" t="s">
        <v>265</v>
      </c>
      <c r="B5" s="15" t="s">
        <v>306</v>
      </c>
      <c r="F5" t="s">
        <v>87</v>
      </c>
      <c r="H5">
        <v>3</v>
      </c>
      <c r="I5" t="s">
        <v>51</v>
      </c>
      <c r="K5" s="8">
        <v>2</v>
      </c>
      <c r="L5" t="s">
        <v>344</v>
      </c>
      <c r="M5" t="s">
        <v>345</v>
      </c>
      <c r="N5" t="s">
        <v>346</v>
      </c>
      <c r="P5" s="22" t="s">
        <v>456</v>
      </c>
      <c r="Q5" s="21" t="s">
        <v>1074</v>
      </c>
      <c r="R5" s="21"/>
    </row>
    <row r="6" spans="1:18" x14ac:dyDescent="0.2">
      <c r="A6" s="12" t="s">
        <v>279</v>
      </c>
      <c r="B6" s="15" t="s">
        <v>306</v>
      </c>
      <c r="F6" t="s">
        <v>145</v>
      </c>
      <c r="H6">
        <v>4</v>
      </c>
      <c r="I6" t="s">
        <v>108</v>
      </c>
      <c r="K6" s="8">
        <v>3</v>
      </c>
      <c r="L6" t="s">
        <v>347</v>
      </c>
      <c r="M6" t="s">
        <v>345</v>
      </c>
      <c r="P6" s="22" t="s">
        <v>426</v>
      </c>
      <c r="Q6" s="21" t="s">
        <v>1075</v>
      </c>
      <c r="R6" s="21"/>
    </row>
    <row r="7" spans="1:18" x14ac:dyDescent="0.2">
      <c r="A7" s="12" t="s">
        <v>249</v>
      </c>
      <c r="B7" s="15" t="s">
        <v>306</v>
      </c>
      <c r="E7" t="s">
        <v>294</v>
      </c>
      <c r="H7">
        <v>5</v>
      </c>
      <c r="I7" t="s">
        <v>69</v>
      </c>
      <c r="K7" s="8">
        <v>4</v>
      </c>
      <c r="L7" t="s">
        <v>348</v>
      </c>
      <c r="M7" t="s">
        <v>345</v>
      </c>
      <c r="P7" s="22" t="s">
        <v>287</v>
      </c>
      <c r="Q7" s="21" t="s">
        <v>648</v>
      </c>
      <c r="R7" s="21"/>
    </row>
    <row r="8" spans="1:18" x14ac:dyDescent="0.2">
      <c r="A8" s="12" t="s">
        <v>174</v>
      </c>
      <c r="B8" s="15" t="s">
        <v>306</v>
      </c>
      <c r="H8">
        <v>6</v>
      </c>
      <c r="I8" t="s">
        <v>62</v>
      </c>
      <c r="K8" s="8">
        <v>5</v>
      </c>
      <c r="L8" t="s">
        <v>349</v>
      </c>
      <c r="M8" t="s">
        <v>342</v>
      </c>
      <c r="N8" t="s">
        <v>346</v>
      </c>
      <c r="P8" s="22" t="s">
        <v>442</v>
      </c>
      <c r="Q8" s="21" t="s">
        <v>443</v>
      </c>
      <c r="R8" s="21"/>
    </row>
    <row r="9" spans="1:18" x14ac:dyDescent="0.2">
      <c r="A9" s="12" t="s">
        <v>63</v>
      </c>
      <c r="B9" s="13" t="s">
        <v>292</v>
      </c>
      <c r="D9" s="8">
        <v>2</v>
      </c>
      <c r="E9" t="s">
        <v>156</v>
      </c>
      <c r="F9" t="s">
        <v>157</v>
      </c>
      <c r="H9">
        <v>7</v>
      </c>
      <c r="I9" t="s">
        <v>45</v>
      </c>
      <c r="K9" s="8">
        <v>10</v>
      </c>
      <c r="L9" t="s">
        <v>42</v>
      </c>
      <c r="M9" t="s">
        <v>342</v>
      </c>
      <c r="P9" s="22" t="s">
        <v>438</v>
      </c>
      <c r="Q9" s="21" t="s">
        <v>439</v>
      </c>
      <c r="R9" s="21"/>
    </row>
    <row r="10" spans="1:18" x14ac:dyDescent="0.2">
      <c r="A10" s="12" t="s">
        <v>65</v>
      </c>
      <c r="B10" s="13" t="s">
        <v>292</v>
      </c>
      <c r="E10" t="s">
        <v>295</v>
      </c>
      <c r="H10">
        <v>8</v>
      </c>
      <c r="I10" t="s">
        <v>77</v>
      </c>
      <c r="K10" s="8">
        <v>13</v>
      </c>
      <c r="L10" t="s">
        <v>42</v>
      </c>
      <c r="M10" t="s">
        <v>342</v>
      </c>
      <c r="P10" s="22" t="s">
        <v>422</v>
      </c>
      <c r="Q10" s="21" t="s">
        <v>1075</v>
      </c>
      <c r="R10" s="21"/>
    </row>
    <row r="11" spans="1:18" x14ac:dyDescent="0.2">
      <c r="A11" s="12" t="s">
        <v>84</v>
      </c>
      <c r="B11" s="13" t="s">
        <v>293</v>
      </c>
      <c r="H11">
        <v>9</v>
      </c>
      <c r="I11" t="s">
        <v>67</v>
      </c>
      <c r="K11" s="8">
        <v>11</v>
      </c>
      <c r="L11" t="s">
        <v>88</v>
      </c>
      <c r="M11" t="s">
        <v>342</v>
      </c>
      <c r="P11" s="22" t="s">
        <v>424</v>
      </c>
      <c r="Q11" s="21" t="s">
        <v>292</v>
      </c>
      <c r="R11" s="21"/>
    </row>
    <row r="12" spans="1:18" x14ac:dyDescent="0.2">
      <c r="A12" t="s">
        <v>319</v>
      </c>
      <c r="B12" s="20" t="s">
        <v>293</v>
      </c>
      <c r="D12" s="8">
        <v>3</v>
      </c>
      <c r="E12" t="s">
        <v>158</v>
      </c>
      <c r="F12" t="s">
        <v>183</v>
      </c>
      <c r="H12">
        <v>10</v>
      </c>
      <c r="I12" t="s">
        <v>49</v>
      </c>
      <c r="K12" s="8">
        <v>14</v>
      </c>
      <c r="L12" t="s">
        <v>88</v>
      </c>
      <c r="M12" t="s">
        <v>342</v>
      </c>
      <c r="P12" s="22" t="s">
        <v>1015</v>
      </c>
      <c r="Q12" s="21" t="s">
        <v>1075</v>
      </c>
      <c r="R12" s="21"/>
    </row>
    <row r="13" spans="1:18" x14ac:dyDescent="0.2">
      <c r="A13" s="12" t="s">
        <v>287</v>
      </c>
      <c r="B13" s="15" t="s">
        <v>306</v>
      </c>
      <c r="F13" t="s">
        <v>159</v>
      </c>
      <c r="H13">
        <v>11</v>
      </c>
      <c r="I13" t="s">
        <v>95</v>
      </c>
      <c r="K13" s="8">
        <v>24</v>
      </c>
      <c r="L13" t="s">
        <v>224</v>
      </c>
      <c r="M13" t="s">
        <v>345</v>
      </c>
      <c r="P13" s="22" t="s">
        <v>1938</v>
      </c>
      <c r="Q13" s="21" t="s">
        <v>293</v>
      </c>
      <c r="R13" s="21"/>
    </row>
    <row r="14" spans="1:18" x14ac:dyDescent="0.2">
      <c r="A14" s="12" t="s">
        <v>272</v>
      </c>
      <c r="B14" s="15" t="s">
        <v>306</v>
      </c>
      <c r="F14" t="s">
        <v>184</v>
      </c>
      <c r="H14">
        <v>12</v>
      </c>
      <c r="I14" t="s">
        <v>54</v>
      </c>
      <c r="K14" s="8">
        <v>17</v>
      </c>
      <c r="L14" t="s">
        <v>234</v>
      </c>
      <c r="M14" t="s">
        <v>342</v>
      </c>
      <c r="P14" s="22" t="s">
        <v>1939</v>
      </c>
      <c r="Q14" s="21" t="s">
        <v>292</v>
      </c>
      <c r="R14" s="21"/>
    </row>
    <row r="15" spans="1:18" x14ac:dyDescent="0.2">
      <c r="F15" t="s">
        <v>187</v>
      </c>
      <c r="H15">
        <v>13</v>
      </c>
      <c r="I15" t="s">
        <v>195</v>
      </c>
      <c r="K15" s="8">
        <v>25</v>
      </c>
      <c r="L15" t="s">
        <v>231</v>
      </c>
      <c r="M15" t="s">
        <v>345</v>
      </c>
    </row>
    <row r="16" spans="1:18" x14ac:dyDescent="0.2">
      <c r="F16" t="s">
        <v>312</v>
      </c>
      <c r="H16">
        <v>20</v>
      </c>
      <c r="I16" t="s">
        <v>243</v>
      </c>
      <c r="K16" s="8">
        <v>27</v>
      </c>
      <c r="L16" t="s">
        <v>225</v>
      </c>
      <c r="M16" t="s">
        <v>345</v>
      </c>
    </row>
    <row r="17" spans="1:14" x14ac:dyDescent="0.2">
      <c r="F17" t="s">
        <v>311</v>
      </c>
      <c r="K17" s="8">
        <v>28</v>
      </c>
      <c r="L17" t="s">
        <v>350</v>
      </c>
      <c r="M17" t="s">
        <v>345</v>
      </c>
    </row>
    <row r="18" spans="1:14" x14ac:dyDescent="0.2">
      <c r="F18" t="s">
        <v>186</v>
      </c>
      <c r="K18" s="8">
        <v>29</v>
      </c>
      <c r="L18" t="s">
        <v>351</v>
      </c>
      <c r="M18" t="s">
        <v>342</v>
      </c>
    </row>
    <row r="19" spans="1:14" x14ac:dyDescent="0.2">
      <c r="E19" t="s">
        <v>296</v>
      </c>
      <c r="K19" s="8">
        <v>30</v>
      </c>
      <c r="L19" t="s">
        <v>352</v>
      </c>
      <c r="M19" t="s">
        <v>342</v>
      </c>
    </row>
    <row r="20" spans="1:14" x14ac:dyDescent="0.2">
      <c r="K20" s="8">
        <v>31</v>
      </c>
      <c r="L20" t="s">
        <v>353</v>
      </c>
      <c r="M20" t="s">
        <v>345</v>
      </c>
    </row>
    <row r="21" spans="1:14" x14ac:dyDescent="0.2">
      <c r="D21" s="8">
        <v>4</v>
      </c>
      <c r="E21" t="s">
        <v>192</v>
      </c>
      <c r="F21" t="s">
        <v>193</v>
      </c>
      <c r="K21" s="8">
        <v>32</v>
      </c>
      <c r="L21" t="s">
        <v>354</v>
      </c>
      <c r="M21" t="s">
        <v>342</v>
      </c>
    </row>
    <row r="22" spans="1:14" x14ac:dyDescent="0.2">
      <c r="E22" t="s">
        <v>297</v>
      </c>
      <c r="K22" s="8">
        <v>33</v>
      </c>
      <c r="L22" t="s">
        <v>355</v>
      </c>
      <c r="M22" t="s">
        <v>342</v>
      </c>
    </row>
    <row r="23" spans="1:14" x14ac:dyDescent="0.2">
      <c r="A23" s="23" t="s">
        <v>684</v>
      </c>
      <c r="B23" s="23" t="s">
        <v>683</v>
      </c>
      <c r="K23" s="8">
        <v>34</v>
      </c>
      <c r="L23" t="s">
        <v>241</v>
      </c>
      <c r="M23" t="s">
        <v>342</v>
      </c>
    </row>
    <row r="24" spans="1:14" x14ac:dyDescent="0.2">
      <c r="A24" s="22" t="s">
        <v>408</v>
      </c>
      <c r="B24" s="22" t="s">
        <v>465</v>
      </c>
      <c r="D24" s="8">
        <v>5</v>
      </c>
      <c r="E24" t="s">
        <v>208</v>
      </c>
      <c r="F24" t="s">
        <v>209</v>
      </c>
      <c r="K24" s="8">
        <v>35</v>
      </c>
      <c r="L24" t="s">
        <v>356</v>
      </c>
      <c r="M24" t="s">
        <v>345</v>
      </c>
    </row>
    <row r="25" spans="1:14" x14ac:dyDescent="0.2">
      <c r="A25" s="22" t="s">
        <v>405</v>
      </c>
      <c r="B25" s="22" t="s">
        <v>465</v>
      </c>
      <c r="F25" t="s">
        <v>210</v>
      </c>
      <c r="K25" s="8">
        <v>6</v>
      </c>
      <c r="L25" t="s">
        <v>143</v>
      </c>
      <c r="M25" t="s">
        <v>345</v>
      </c>
    </row>
    <row r="26" spans="1:14" x14ac:dyDescent="0.2">
      <c r="A26" s="22" t="s">
        <v>464</v>
      </c>
      <c r="B26" s="22" t="s">
        <v>465</v>
      </c>
      <c r="F26" t="s">
        <v>213</v>
      </c>
      <c r="K26" s="8">
        <v>36</v>
      </c>
      <c r="L26" t="s">
        <v>357</v>
      </c>
      <c r="M26" t="s">
        <v>342</v>
      </c>
    </row>
    <row r="27" spans="1:14" x14ac:dyDescent="0.2">
      <c r="A27" s="22" t="s">
        <v>437</v>
      </c>
      <c r="B27" s="22" t="s">
        <v>465</v>
      </c>
      <c r="E27" t="s">
        <v>298</v>
      </c>
      <c r="K27" s="8">
        <v>37</v>
      </c>
      <c r="L27" t="s">
        <v>240</v>
      </c>
      <c r="M27" t="s">
        <v>342</v>
      </c>
    </row>
    <row r="28" spans="1:14" x14ac:dyDescent="0.2">
      <c r="A28" s="22" t="s">
        <v>446</v>
      </c>
      <c r="B28" s="22" t="s">
        <v>465</v>
      </c>
      <c r="K28" s="8">
        <v>58</v>
      </c>
      <c r="L28" t="s">
        <v>313</v>
      </c>
      <c r="M28" t="s">
        <v>342</v>
      </c>
      <c r="N28" t="s">
        <v>346</v>
      </c>
    </row>
    <row r="29" spans="1:14" x14ac:dyDescent="0.2">
      <c r="A29" s="22" t="s">
        <v>441</v>
      </c>
      <c r="B29" s="22" t="s">
        <v>465</v>
      </c>
      <c r="D29" s="8">
        <v>6</v>
      </c>
      <c r="E29" t="s">
        <v>217</v>
      </c>
      <c r="F29" t="s">
        <v>313</v>
      </c>
      <c r="K29" s="8">
        <v>38</v>
      </c>
      <c r="L29" t="s">
        <v>222</v>
      </c>
      <c r="M29" t="s">
        <v>345</v>
      </c>
    </row>
    <row r="30" spans="1:14" x14ac:dyDescent="0.2">
      <c r="A30" s="22" t="s">
        <v>21</v>
      </c>
      <c r="B30" t="str">
        <f t="shared" ref="B30:B57" si="0">A30</f>
        <v>Berkshire Region</v>
      </c>
      <c r="F30" t="s">
        <v>219</v>
      </c>
      <c r="K30" s="8">
        <v>39</v>
      </c>
      <c r="L30" t="s">
        <v>247</v>
      </c>
      <c r="M30" t="s">
        <v>342</v>
      </c>
    </row>
    <row r="31" spans="1:14" x14ac:dyDescent="0.2">
      <c r="A31" s="22" t="s">
        <v>451</v>
      </c>
      <c r="B31" s="22" t="s">
        <v>465</v>
      </c>
      <c r="F31" t="s">
        <v>218</v>
      </c>
      <c r="K31" s="8">
        <v>76</v>
      </c>
      <c r="L31" t="s">
        <v>183</v>
      </c>
      <c r="M31" t="s">
        <v>342</v>
      </c>
    </row>
    <row r="32" spans="1:14" x14ac:dyDescent="0.2">
      <c r="A32" s="22" t="s">
        <v>578</v>
      </c>
      <c r="B32" s="22" t="s">
        <v>465</v>
      </c>
      <c r="E32" t="s">
        <v>299</v>
      </c>
      <c r="K32" s="8">
        <v>40</v>
      </c>
      <c r="L32" t="s">
        <v>273</v>
      </c>
      <c r="M32" t="s">
        <v>345</v>
      </c>
    </row>
    <row r="33" spans="1:14" x14ac:dyDescent="0.2">
      <c r="A33" s="22" t="s">
        <v>22</v>
      </c>
      <c r="B33" t="str">
        <f t="shared" si="0"/>
        <v>Boston Region</v>
      </c>
      <c r="K33" s="8">
        <v>77</v>
      </c>
      <c r="L33" t="s">
        <v>159</v>
      </c>
      <c r="M33" t="s">
        <v>342</v>
      </c>
    </row>
    <row r="34" spans="1:14" x14ac:dyDescent="0.2">
      <c r="A34" s="22" t="s">
        <v>447</v>
      </c>
      <c r="B34" s="22" t="s">
        <v>465</v>
      </c>
      <c r="D34" s="8">
        <v>7</v>
      </c>
      <c r="E34" t="s">
        <v>221</v>
      </c>
      <c r="F34" t="s">
        <v>222</v>
      </c>
      <c r="K34" s="8">
        <v>78</v>
      </c>
      <c r="L34" t="s">
        <v>184</v>
      </c>
      <c r="M34" t="s">
        <v>342</v>
      </c>
    </row>
    <row r="35" spans="1:14" x14ac:dyDescent="0.2">
      <c r="A35" s="22" t="s">
        <v>455</v>
      </c>
      <c r="B35" s="22" t="s">
        <v>465</v>
      </c>
      <c r="E35" t="s">
        <v>300</v>
      </c>
      <c r="K35" s="8">
        <v>69</v>
      </c>
      <c r="L35" t="s">
        <v>311</v>
      </c>
      <c r="M35" t="s">
        <v>342</v>
      </c>
    </row>
    <row r="36" spans="1:14" x14ac:dyDescent="0.2">
      <c r="A36" s="22" t="s">
        <v>453</v>
      </c>
      <c r="B36" s="22" t="s">
        <v>465</v>
      </c>
      <c r="K36" s="8">
        <v>70</v>
      </c>
      <c r="L36" t="s">
        <v>312</v>
      </c>
      <c r="M36" t="s">
        <v>342</v>
      </c>
    </row>
    <row r="37" spans="1:14" x14ac:dyDescent="0.2">
      <c r="A37" s="22" t="s">
        <v>492</v>
      </c>
      <c r="B37" s="22" t="s">
        <v>465</v>
      </c>
      <c r="D37" s="8">
        <v>8</v>
      </c>
      <c r="E37" t="s">
        <v>223</v>
      </c>
      <c r="F37" t="s">
        <v>224</v>
      </c>
      <c r="K37" s="8">
        <v>71</v>
      </c>
      <c r="L37" t="s">
        <v>187</v>
      </c>
      <c r="M37" t="s">
        <v>342</v>
      </c>
    </row>
    <row r="38" spans="1:14" x14ac:dyDescent="0.2">
      <c r="A38" s="22" t="s">
        <v>429</v>
      </c>
      <c r="B38" s="22" t="s">
        <v>465</v>
      </c>
      <c r="F38" t="s">
        <v>231</v>
      </c>
      <c r="K38" s="8">
        <v>59</v>
      </c>
      <c r="L38" t="s">
        <v>209</v>
      </c>
      <c r="M38" t="s">
        <v>345</v>
      </c>
    </row>
    <row r="39" spans="1:14" x14ac:dyDescent="0.2">
      <c r="A39" s="22" t="s">
        <v>444</v>
      </c>
      <c r="B39" s="22" t="s">
        <v>465</v>
      </c>
      <c r="F39" t="s">
        <v>225</v>
      </c>
      <c r="K39" s="8">
        <v>68</v>
      </c>
      <c r="L39" t="s">
        <v>242</v>
      </c>
      <c r="M39" t="s">
        <v>342</v>
      </c>
    </row>
    <row r="40" spans="1:14" x14ac:dyDescent="0.2">
      <c r="A40" s="22" t="s">
        <v>594</v>
      </c>
      <c r="B40" s="22" t="s">
        <v>465</v>
      </c>
      <c r="F40" s="21" t="s">
        <v>314</v>
      </c>
      <c r="K40" s="8">
        <v>41</v>
      </c>
      <c r="L40" t="s">
        <v>314</v>
      </c>
      <c r="M40" t="s">
        <v>342</v>
      </c>
    </row>
    <row r="41" spans="1:14" x14ac:dyDescent="0.2">
      <c r="A41" s="22" t="s">
        <v>23</v>
      </c>
      <c r="B41" t="str">
        <f t="shared" si="0"/>
        <v>Cape Cod</v>
      </c>
      <c r="F41" t="s">
        <v>230</v>
      </c>
      <c r="K41" s="8">
        <v>60</v>
      </c>
      <c r="L41" t="s">
        <v>358</v>
      </c>
      <c r="M41" t="s">
        <v>342</v>
      </c>
      <c r="N41" t="s">
        <v>346</v>
      </c>
    </row>
    <row r="42" spans="1:14" x14ac:dyDescent="0.2">
      <c r="A42" s="22" t="s">
        <v>24</v>
      </c>
      <c r="B42" t="str">
        <f t="shared" si="0"/>
        <v>Central Mass</v>
      </c>
      <c r="F42" t="s">
        <v>227</v>
      </c>
      <c r="K42" s="8">
        <v>7</v>
      </c>
      <c r="L42" t="s">
        <v>244</v>
      </c>
      <c r="M42" t="s">
        <v>342</v>
      </c>
    </row>
    <row r="43" spans="1:14" x14ac:dyDescent="0.2">
      <c r="A43" s="22" t="s">
        <v>458</v>
      </c>
      <c r="B43" s="22" t="s">
        <v>465</v>
      </c>
      <c r="F43" t="s">
        <v>271</v>
      </c>
      <c r="K43" s="8">
        <v>20</v>
      </c>
      <c r="L43" t="s">
        <v>359</v>
      </c>
      <c r="M43" t="s">
        <v>342</v>
      </c>
    </row>
    <row r="44" spans="1:14" x14ac:dyDescent="0.2">
      <c r="A44" s="22" t="s">
        <v>432</v>
      </c>
      <c r="B44" s="22" t="s">
        <v>465</v>
      </c>
      <c r="F44" t="s">
        <v>232</v>
      </c>
      <c r="K44" s="8">
        <v>16</v>
      </c>
      <c r="L44" t="s">
        <v>360</v>
      </c>
      <c r="M44" t="s">
        <v>342</v>
      </c>
    </row>
    <row r="45" spans="1:14" x14ac:dyDescent="0.2">
      <c r="A45" s="22" t="s">
        <v>25</v>
      </c>
      <c r="B45" t="str">
        <f t="shared" si="0"/>
        <v>Franklin Region</v>
      </c>
      <c r="E45" t="s">
        <v>301</v>
      </c>
      <c r="K45" s="8">
        <v>42</v>
      </c>
      <c r="L45" t="s">
        <v>245</v>
      </c>
      <c r="M45" t="s">
        <v>342</v>
      </c>
    </row>
    <row r="46" spans="1:14" x14ac:dyDescent="0.2">
      <c r="A46" s="22" t="s">
        <v>421</v>
      </c>
      <c r="B46" s="22" t="s">
        <v>465</v>
      </c>
      <c r="K46" s="8">
        <v>43</v>
      </c>
      <c r="L46" t="s">
        <v>230</v>
      </c>
      <c r="M46" t="s">
        <v>345</v>
      </c>
    </row>
    <row r="47" spans="1:14" x14ac:dyDescent="0.2">
      <c r="A47" s="22" t="s">
        <v>26</v>
      </c>
      <c r="B47" t="str">
        <f t="shared" si="0"/>
        <v>Martha's Vineyard</v>
      </c>
      <c r="D47" s="8">
        <v>9</v>
      </c>
      <c r="E47" t="s">
        <v>233</v>
      </c>
      <c r="F47" t="s">
        <v>234</v>
      </c>
      <c r="K47" s="8">
        <v>12</v>
      </c>
      <c r="L47" t="s">
        <v>87</v>
      </c>
      <c r="M47" t="s">
        <v>342</v>
      </c>
    </row>
    <row r="48" spans="1:14" x14ac:dyDescent="0.2">
      <c r="A48" s="22" t="s">
        <v>27</v>
      </c>
      <c r="B48" t="str">
        <f t="shared" si="0"/>
        <v>Merrimack Valley</v>
      </c>
      <c r="F48" t="s">
        <v>235</v>
      </c>
      <c r="K48" s="8">
        <v>79</v>
      </c>
      <c r="L48" t="s">
        <v>186</v>
      </c>
      <c r="M48" t="s">
        <v>342</v>
      </c>
    </row>
    <row r="49" spans="1:13" x14ac:dyDescent="0.2">
      <c r="A49" s="22" t="s">
        <v>667</v>
      </c>
      <c r="B49" s="22" t="s">
        <v>465</v>
      </c>
      <c r="E49" t="s">
        <v>302</v>
      </c>
      <c r="K49" s="8">
        <v>44</v>
      </c>
      <c r="L49" t="s">
        <v>361</v>
      </c>
      <c r="M49" t="s">
        <v>342</v>
      </c>
    </row>
    <row r="50" spans="1:13" x14ac:dyDescent="0.2">
      <c r="A50" s="22" t="s">
        <v>28</v>
      </c>
      <c r="B50" t="str">
        <f t="shared" si="0"/>
        <v>Montachusett</v>
      </c>
      <c r="K50" s="8">
        <v>45</v>
      </c>
      <c r="L50" t="s">
        <v>362</v>
      </c>
      <c r="M50" t="s">
        <v>342</v>
      </c>
    </row>
    <row r="51" spans="1:13" x14ac:dyDescent="0.2">
      <c r="A51" s="22" t="s">
        <v>29</v>
      </c>
      <c r="B51" t="str">
        <f t="shared" si="0"/>
        <v>Nantucket</v>
      </c>
      <c r="D51" s="8">
        <v>10</v>
      </c>
      <c r="E51" t="s">
        <v>236</v>
      </c>
      <c r="F51" t="s">
        <v>237</v>
      </c>
      <c r="K51" s="8">
        <v>46</v>
      </c>
      <c r="L51" t="s">
        <v>363</v>
      </c>
      <c r="M51" t="s">
        <v>342</v>
      </c>
    </row>
    <row r="52" spans="1:13" x14ac:dyDescent="0.2">
      <c r="A52" s="22" t="s">
        <v>30</v>
      </c>
      <c r="B52" t="str">
        <f t="shared" si="0"/>
        <v>Northern Middlesex</v>
      </c>
      <c r="E52" t="s">
        <v>303</v>
      </c>
      <c r="K52" s="8">
        <v>66</v>
      </c>
      <c r="L52" t="s">
        <v>1737</v>
      </c>
      <c r="M52" t="s">
        <v>342</v>
      </c>
    </row>
    <row r="53" spans="1:13" x14ac:dyDescent="0.2">
      <c r="A53" s="22" t="s">
        <v>31</v>
      </c>
      <c r="B53" t="str">
        <f t="shared" si="0"/>
        <v>Old Colony</v>
      </c>
      <c r="K53" s="8">
        <v>47</v>
      </c>
      <c r="L53" t="s">
        <v>364</v>
      </c>
      <c r="M53" t="s">
        <v>342</v>
      </c>
    </row>
    <row r="54" spans="1:13" x14ac:dyDescent="0.2">
      <c r="A54" s="22" t="s">
        <v>498</v>
      </c>
      <c r="B54" s="22" t="s">
        <v>465</v>
      </c>
      <c r="D54" s="8">
        <v>11</v>
      </c>
      <c r="E54" t="s">
        <v>239</v>
      </c>
      <c r="F54" t="s">
        <v>274</v>
      </c>
      <c r="K54" s="8">
        <v>8</v>
      </c>
      <c r="L54" t="s">
        <v>157</v>
      </c>
      <c r="M54" t="s">
        <v>345</v>
      </c>
    </row>
    <row r="55" spans="1:13" x14ac:dyDescent="0.2">
      <c r="A55" s="22" t="s">
        <v>32</v>
      </c>
      <c r="B55" t="str">
        <f t="shared" si="0"/>
        <v>Pioneer Valley</v>
      </c>
      <c r="F55" t="s">
        <v>241</v>
      </c>
      <c r="K55" s="8">
        <v>61</v>
      </c>
      <c r="L55" t="s">
        <v>227</v>
      </c>
      <c r="M55" t="s">
        <v>345</v>
      </c>
    </row>
    <row r="56" spans="1:13" x14ac:dyDescent="0.2">
      <c r="A56" s="22" t="s">
        <v>33</v>
      </c>
      <c r="B56" t="str">
        <f t="shared" si="0"/>
        <v>Southeastern Mass</v>
      </c>
      <c r="F56" t="s">
        <v>240</v>
      </c>
      <c r="K56" s="8">
        <v>48</v>
      </c>
      <c r="L56" t="s">
        <v>271</v>
      </c>
      <c r="M56" t="s">
        <v>342</v>
      </c>
    </row>
    <row r="57" spans="1:13" x14ac:dyDescent="0.2">
      <c r="A57" s="22" t="s">
        <v>465</v>
      </c>
      <c r="B57" t="str">
        <f t="shared" si="0"/>
        <v>Statewide</v>
      </c>
      <c r="F57" t="s">
        <v>247</v>
      </c>
      <c r="K57" s="8">
        <v>49</v>
      </c>
      <c r="L57" t="s">
        <v>365</v>
      </c>
      <c r="M57" t="s">
        <v>345</v>
      </c>
    </row>
    <row r="58" spans="1:13" x14ac:dyDescent="0.2">
      <c r="F58" t="s">
        <v>273</v>
      </c>
      <c r="K58" s="8">
        <v>50</v>
      </c>
      <c r="L58" t="s">
        <v>366</v>
      </c>
      <c r="M58" t="s">
        <v>342</v>
      </c>
    </row>
    <row r="59" spans="1:13" x14ac:dyDescent="0.2">
      <c r="F59" t="s">
        <v>242</v>
      </c>
      <c r="K59" s="8">
        <v>72</v>
      </c>
      <c r="L59" t="s">
        <v>246</v>
      </c>
      <c r="M59" t="s">
        <v>342</v>
      </c>
    </row>
    <row r="60" spans="1:13" x14ac:dyDescent="0.2">
      <c r="F60" t="s">
        <v>244</v>
      </c>
      <c r="K60" s="8">
        <v>73</v>
      </c>
      <c r="L60" t="s">
        <v>367</v>
      </c>
      <c r="M60" t="s">
        <v>342</v>
      </c>
    </row>
    <row r="61" spans="1:13" x14ac:dyDescent="0.2">
      <c r="F61" t="s">
        <v>245</v>
      </c>
      <c r="K61" s="8">
        <v>21</v>
      </c>
      <c r="L61" t="s">
        <v>193</v>
      </c>
      <c r="M61" t="s">
        <v>342</v>
      </c>
    </row>
    <row r="62" spans="1:13" x14ac:dyDescent="0.2">
      <c r="F62" t="s">
        <v>246</v>
      </c>
      <c r="K62" s="8">
        <v>22</v>
      </c>
      <c r="L62" t="s">
        <v>368</v>
      </c>
      <c r="M62" t="s">
        <v>342</v>
      </c>
    </row>
    <row r="63" spans="1:13" x14ac:dyDescent="0.2">
      <c r="F63" t="s">
        <v>275</v>
      </c>
      <c r="K63" s="8">
        <v>19</v>
      </c>
      <c r="L63" t="s">
        <v>369</v>
      </c>
      <c r="M63" t="s">
        <v>342</v>
      </c>
    </row>
    <row r="64" spans="1:13" x14ac:dyDescent="0.2">
      <c r="F64" t="s">
        <v>248</v>
      </c>
      <c r="K64" s="8">
        <v>74</v>
      </c>
      <c r="L64" t="s">
        <v>370</v>
      </c>
      <c r="M64" t="s">
        <v>342</v>
      </c>
    </row>
    <row r="65" spans="5:14" x14ac:dyDescent="0.2">
      <c r="E65" t="s">
        <v>304</v>
      </c>
      <c r="K65" s="8">
        <v>75</v>
      </c>
      <c r="L65" t="s">
        <v>210</v>
      </c>
      <c r="M65" t="s">
        <v>342</v>
      </c>
      <c r="N65" t="s">
        <v>346</v>
      </c>
    </row>
    <row r="66" spans="5:14" x14ac:dyDescent="0.2">
      <c r="K66" s="8">
        <v>51</v>
      </c>
      <c r="L66" t="s">
        <v>371</v>
      </c>
      <c r="M66" t="s">
        <v>342</v>
      </c>
    </row>
    <row r="67" spans="5:14" x14ac:dyDescent="0.2">
      <c r="K67" s="8">
        <v>52</v>
      </c>
      <c r="L67" t="s">
        <v>232</v>
      </c>
      <c r="M67" t="s">
        <v>342</v>
      </c>
    </row>
    <row r="68" spans="5:14" x14ac:dyDescent="0.2">
      <c r="K68" s="8">
        <v>62</v>
      </c>
      <c r="L68" t="s">
        <v>219</v>
      </c>
      <c r="M68" t="s">
        <v>345</v>
      </c>
    </row>
    <row r="69" spans="5:14" x14ac:dyDescent="0.2">
      <c r="K69" s="8">
        <v>63</v>
      </c>
      <c r="L69" t="s">
        <v>218</v>
      </c>
      <c r="M69" t="s">
        <v>342</v>
      </c>
    </row>
    <row r="70" spans="5:14" x14ac:dyDescent="0.2">
      <c r="K70" s="8">
        <v>9</v>
      </c>
      <c r="L70" t="s">
        <v>145</v>
      </c>
      <c r="M70" t="s">
        <v>345</v>
      </c>
      <c r="N70" t="s">
        <v>346</v>
      </c>
    </row>
    <row r="71" spans="5:14" x14ac:dyDescent="0.2">
      <c r="K71" s="8">
        <v>64</v>
      </c>
      <c r="L71" t="s">
        <v>372</v>
      </c>
      <c r="M71" t="s">
        <v>342</v>
      </c>
    </row>
    <row r="72" spans="5:14" x14ac:dyDescent="0.2">
      <c r="K72" s="8">
        <v>67</v>
      </c>
      <c r="L72" t="s">
        <v>213</v>
      </c>
      <c r="M72" t="s">
        <v>342</v>
      </c>
      <c r="N72" t="s">
        <v>346</v>
      </c>
    </row>
    <row r="73" spans="5:14" x14ac:dyDescent="0.2">
      <c r="K73" s="8">
        <v>53</v>
      </c>
      <c r="L73" t="s">
        <v>373</v>
      </c>
      <c r="M73" t="s">
        <v>345</v>
      </c>
    </row>
    <row r="74" spans="5:14" x14ac:dyDescent="0.2">
      <c r="K74" s="8">
        <v>65</v>
      </c>
      <c r="L74" t="s">
        <v>323</v>
      </c>
      <c r="M74" t="s">
        <v>342</v>
      </c>
    </row>
    <row r="75" spans="5:14" x14ac:dyDescent="0.2">
      <c r="K75" s="8">
        <v>54</v>
      </c>
      <c r="L75" t="s">
        <v>315</v>
      </c>
      <c r="M75" t="s">
        <v>342</v>
      </c>
    </row>
    <row r="76" spans="5:14" x14ac:dyDescent="0.2">
      <c r="K76" s="8">
        <v>55</v>
      </c>
      <c r="L76" t="s">
        <v>374</v>
      </c>
      <c r="M76" t="s">
        <v>342</v>
      </c>
    </row>
    <row r="77" spans="5:14" x14ac:dyDescent="0.2">
      <c r="K77" s="8">
        <v>18</v>
      </c>
      <c r="L77" t="s">
        <v>235</v>
      </c>
      <c r="M77" t="s">
        <v>342</v>
      </c>
      <c r="N77" t="s">
        <v>346</v>
      </c>
    </row>
    <row r="78" spans="5:14" x14ac:dyDescent="0.2">
      <c r="K78" s="8">
        <v>56</v>
      </c>
      <c r="L78" t="s">
        <v>375</v>
      </c>
      <c r="M78" t="s">
        <v>345</v>
      </c>
    </row>
    <row r="79" spans="5:14" x14ac:dyDescent="0.2">
      <c r="K79" s="8">
        <v>57</v>
      </c>
      <c r="L79" t="s">
        <v>376</v>
      </c>
      <c r="M79" t="s">
        <v>342</v>
      </c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9A81-073A-49D4-8515-424FDD99101D}">
  <dimension ref="A3:B15"/>
  <sheetViews>
    <sheetView workbookViewId="0">
      <selection activeCell="C56" sqref="C56"/>
    </sheetView>
  </sheetViews>
  <sheetFormatPr defaultRowHeight="12.75" x14ac:dyDescent="0.2"/>
  <cols>
    <col min="1" max="1" width="17.7109375" customWidth="1"/>
    <col min="2" max="2" width="26.7109375" customWidth="1"/>
  </cols>
  <sheetData>
    <row r="3" spans="1:2" x14ac:dyDescent="0.2">
      <c r="A3" s="88" t="s">
        <v>1932</v>
      </c>
      <c r="B3" t="s">
        <v>1698</v>
      </c>
    </row>
    <row r="4" spans="1:2" x14ac:dyDescent="0.2">
      <c r="A4" s="22">
        <v>2017</v>
      </c>
      <c r="B4" s="87">
        <v>7253787.6399999997</v>
      </c>
    </row>
    <row r="5" spans="1:2" x14ac:dyDescent="0.2">
      <c r="A5" s="22">
        <v>2018</v>
      </c>
      <c r="B5" s="87">
        <v>6434252.9700000016</v>
      </c>
    </row>
    <row r="6" spans="1:2" x14ac:dyDescent="0.2">
      <c r="A6" s="93">
        <v>2019</v>
      </c>
      <c r="B6" s="102">
        <v>31505094.220000003</v>
      </c>
    </row>
    <row r="7" spans="1:2" x14ac:dyDescent="0.2">
      <c r="A7" s="93">
        <v>2020</v>
      </c>
      <c r="B7" s="102">
        <v>34974633.660000004</v>
      </c>
    </row>
    <row r="8" spans="1:2" x14ac:dyDescent="0.2">
      <c r="A8" s="93">
        <v>2021</v>
      </c>
      <c r="B8" s="102">
        <v>38236746.960000016</v>
      </c>
    </row>
    <row r="9" spans="1:2" x14ac:dyDescent="0.2">
      <c r="A9" s="93">
        <v>2022</v>
      </c>
      <c r="B9" s="102">
        <v>36932516.129999995</v>
      </c>
    </row>
    <row r="10" spans="1:2" x14ac:dyDescent="0.2">
      <c r="A10" s="93">
        <v>2023</v>
      </c>
      <c r="B10" s="102">
        <v>39258767.81000001</v>
      </c>
    </row>
    <row r="11" spans="1:2" x14ac:dyDescent="0.2">
      <c r="A11" s="22">
        <v>2024</v>
      </c>
      <c r="B11" s="87">
        <v>24306831.719999991</v>
      </c>
    </row>
    <row r="12" spans="1:2" x14ac:dyDescent="0.2">
      <c r="A12" s="22" t="s">
        <v>1699</v>
      </c>
      <c r="B12" s="87">
        <v>218902631.11000001</v>
      </c>
    </row>
    <row r="15" spans="1:2" x14ac:dyDescent="0.2">
      <c r="A15" s="103" t="s">
        <v>2884</v>
      </c>
      <c r="B15" s="104">
        <f>AVERAGE(B6:B10)</f>
        <v>36181551.756000005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9"/>
  <sheetViews>
    <sheetView workbookViewId="0">
      <selection activeCell="K35" sqref="K35"/>
    </sheetView>
  </sheetViews>
  <sheetFormatPr defaultRowHeight="12.75" x14ac:dyDescent="0.2"/>
  <cols>
    <col min="1" max="1" width="6.5703125" customWidth="1"/>
    <col min="2" max="2" width="80.28515625" customWidth="1"/>
  </cols>
  <sheetData>
    <row r="1" spans="1:2" ht="18" x14ac:dyDescent="0.25">
      <c r="A1" s="152" t="s">
        <v>13</v>
      </c>
      <c r="B1" s="152"/>
    </row>
    <row r="2" spans="1:2" x14ac:dyDescent="0.2">
      <c r="A2" s="6"/>
      <c r="B2" s="6"/>
    </row>
    <row r="3" spans="1:2" ht="18" x14ac:dyDescent="0.25">
      <c r="A3" s="153" t="s">
        <v>6</v>
      </c>
      <c r="B3" s="153"/>
    </row>
    <row r="4" spans="1:2" x14ac:dyDescent="0.2">
      <c r="A4" s="154" t="s">
        <v>17</v>
      </c>
      <c r="B4" s="154"/>
    </row>
    <row r="5" spans="1:2" x14ac:dyDescent="0.2">
      <c r="A5" s="6"/>
      <c r="B5" s="6"/>
    </row>
    <row r="6" spans="1:2" x14ac:dyDescent="0.2">
      <c r="A6" s="7" t="s">
        <v>10</v>
      </c>
      <c r="B6" s="6"/>
    </row>
    <row r="7" spans="1:2" x14ac:dyDescent="0.2">
      <c r="A7" s="6"/>
      <c r="B7" s="6"/>
    </row>
    <row r="8" spans="1:2" x14ac:dyDescent="0.2">
      <c r="A8" s="2" t="s">
        <v>14</v>
      </c>
      <c r="B8" s="2"/>
    </row>
    <row r="9" spans="1:2" x14ac:dyDescent="0.2">
      <c r="A9" s="2"/>
      <c r="B9" s="2" t="s">
        <v>1461</v>
      </c>
    </row>
    <row r="10" spans="1:2" x14ac:dyDescent="0.2">
      <c r="A10" s="2"/>
      <c r="B10" s="2"/>
    </row>
    <row r="11" spans="1:2" ht="25.5" x14ac:dyDescent="0.2">
      <c r="A11" s="2"/>
      <c r="B11" s="3" t="s">
        <v>7</v>
      </c>
    </row>
    <row r="12" spans="1:2" x14ac:dyDescent="0.2">
      <c r="A12" s="2"/>
      <c r="B12" s="3"/>
    </row>
    <row r="13" spans="1:2" ht="38.25" x14ac:dyDescent="0.2">
      <c r="A13" s="2"/>
      <c r="B13" s="10" t="s">
        <v>18</v>
      </c>
    </row>
    <row r="14" spans="1:2" x14ac:dyDescent="0.2">
      <c r="A14" s="2"/>
      <c r="B14" s="3"/>
    </row>
    <row r="15" spans="1:2" ht="25.5" x14ac:dyDescent="0.2">
      <c r="A15" s="2"/>
      <c r="B15" s="3" t="s">
        <v>8</v>
      </c>
    </row>
    <row r="16" spans="1:2" x14ac:dyDescent="0.2">
      <c r="A16" s="2"/>
      <c r="B16" s="2"/>
    </row>
    <row r="17" spans="1:2" x14ac:dyDescent="0.2">
      <c r="A17" s="2"/>
      <c r="B17" s="2"/>
    </row>
    <row r="18" spans="1:2" x14ac:dyDescent="0.2">
      <c r="A18" s="2"/>
      <c r="B18" s="2"/>
    </row>
    <row r="19" spans="1:2" x14ac:dyDescent="0.2">
      <c r="A19" s="2"/>
      <c r="B19" s="2"/>
    </row>
    <row r="20" spans="1:2" x14ac:dyDescent="0.2">
      <c r="A20" s="2" t="s">
        <v>9</v>
      </c>
      <c r="B20" s="2"/>
    </row>
    <row r="21" spans="1:2" x14ac:dyDescent="0.2">
      <c r="A21" s="2"/>
      <c r="B21" s="2"/>
    </row>
    <row r="22" spans="1:2" x14ac:dyDescent="0.2">
      <c r="A22" s="2"/>
      <c r="B22" s="9" t="s">
        <v>19</v>
      </c>
    </row>
    <row r="23" spans="1:2" x14ac:dyDescent="0.2">
      <c r="A23" s="2"/>
      <c r="B23" s="9"/>
    </row>
    <row r="24" spans="1:2" ht="25.5" x14ac:dyDescent="0.2">
      <c r="A24" s="2"/>
      <c r="B24" s="10" t="s">
        <v>34</v>
      </c>
    </row>
    <row r="25" spans="1:2" x14ac:dyDescent="0.2">
      <c r="A25" s="2"/>
      <c r="B25" s="2"/>
    </row>
    <row r="26" spans="1:2" x14ac:dyDescent="0.2">
      <c r="A26" s="2"/>
      <c r="B26" s="9" t="s">
        <v>308</v>
      </c>
    </row>
    <row r="27" spans="1:2" x14ac:dyDescent="0.2">
      <c r="A27" s="2"/>
      <c r="B27" s="2"/>
    </row>
    <row r="28" spans="1:2" ht="38.25" x14ac:dyDescent="0.2">
      <c r="A28" s="2"/>
      <c r="B28" s="10" t="s">
        <v>35</v>
      </c>
    </row>
    <row r="29" spans="1:2" x14ac:dyDescent="0.2">
      <c r="A29" s="2"/>
      <c r="B29" s="2"/>
    </row>
    <row r="30" spans="1:2" x14ac:dyDescent="0.2">
      <c r="A30" s="2"/>
      <c r="B30" s="2"/>
    </row>
    <row r="31" spans="1:2" x14ac:dyDescent="0.2">
      <c r="A31" s="4" t="s">
        <v>12</v>
      </c>
      <c r="B31" s="5"/>
    </row>
    <row r="32" spans="1:2" x14ac:dyDescent="0.2">
      <c r="A32" s="2"/>
      <c r="B32" s="2"/>
    </row>
    <row r="33" spans="1:2" x14ac:dyDescent="0.2">
      <c r="A33" s="2" t="s">
        <v>16</v>
      </c>
      <c r="B33" s="2"/>
    </row>
    <row r="34" spans="1:2" x14ac:dyDescent="0.2">
      <c r="A34" s="2"/>
      <c r="B34" s="2"/>
    </row>
    <row r="35" spans="1:2" ht="38.25" x14ac:dyDescent="0.2">
      <c r="A35" s="2"/>
      <c r="B35" s="10" t="s">
        <v>11</v>
      </c>
    </row>
    <row r="36" spans="1:2" ht="38.25" x14ac:dyDescent="0.2">
      <c r="A36" s="2"/>
      <c r="B36" s="10" t="s">
        <v>20</v>
      </c>
    </row>
    <row r="37" spans="1:2" x14ac:dyDescent="0.2">
      <c r="A37" s="2"/>
      <c r="B37" s="9"/>
    </row>
    <row r="38" spans="1:2" x14ac:dyDescent="0.2">
      <c r="A38" s="2"/>
      <c r="B38" s="2" t="s">
        <v>15</v>
      </c>
    </row>
    <row r="39" spans="1:2" x14ac:dyDescent="0.2">
      <c r="A39" s="2"/>
      <c r="B39" s="2"/>
    </row>
  </sheetData>
  <mergeCells count="3">
    <mergeCell ref="A1:B1"/>
    <mergeCell ref="A3:B3"/>
    <mergeCell ref="A4:B4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69D0-EF0A-4BE1-B984-248386AA275F}">
  <dimension ref="A1:A6"/>
  <sheetViews>
    <sheetView workbookViewId="0">
      <selection activeCell="A6" sqref="A6"/>
    </sheetView>
  </sheetViews>
  <sheetFormatPr defaultRowHeight="12.75" x14ac:dyDescent="0.2"/>
  <cols>
    <col min="1" max="1" width="159.140625" style="17" customWidth="1"/>
  </cols>
  <sheetData>
    <row r="1" spans="1:1" x14ac:dyDescent="0.2">
      <c r="A1" s="17" t="s">
        <v>1935</v>
      </c>
    </row>
    <row r="2" spans="1:1" x14ac:dyDescent="0.2">
      <c r="A2" s="17" t="s">
        <v>1701</v>
      </c>
    </row>
    <row r="3" spans="1:1" ht="76.5" x14ac:dyDescent="0.2">
      <c r="A3" s="17" t="s">
        <v>3506</v>
      </c>
    </row>
    <row r="4" spans="1:1" x14ac:dyDescent="0.2">
      <c r="A4" s="17" t="s">
        <v>1936</v>
      </c>
    </row>
    <row r="5" spans="1:1" x14ac:dyDescent="0.2">
      <c r="A5" s="17" t="s">
        <v>2855</v>
      </c>
    </row>
    <row r="6" spans="1:1" x14ac:dyDescent="0.2">
      <c r="A6" s="17" t="s">
        <v>1937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9697-BEC8-40F4-80DB-FA939CBAB8D4}">
  <dimension ref="A1:B10"/>
  <sheetViews>
    <sheetView workbookViewId="0">
      <selection activeCell="B18" sqref="B18"/>
    </sheetView>
  </sheetViews>
  <sheetFormatPr defaultRowHeight="12.75" x14ac:dyDescent="0.2"/>
  <cols>
    <col min="1" max="1" width="14.85546875" bestFit="1" customWidth="1"/>
    <col min="2" max="2" width="20.140625" bestFit="1" customWidth="1"/>
  </cols>
  <sheetData>
    <row r="1" spans="1:2" x14ac:dyDescent="0.2">
      <c r="A1" s="116" t="s">
        <v>1934</v>
      </c>
      <c r="B1" s="116" t="s">
        <v>1474</v>
      </c>
    </row>
    <row r="2" spans="1:2" x14ac:dyDescent="0.2">
      <c r="A2" s="117">
        <v>2019</v>
      </c>
      <c r="B2" s="118">
        <v>87261365.150000006</v>
      </c>
    </row>
    <row r="3" spans="1:2" x14ac:dyDescent="0.2">
      <c r="A3" s="119">
        <v>2020</v>
      </c>
      <c r="B3" s="120">
        <v>72016497.549999997</v>
      </c>
    </row>
    <row r="4" spans="1:2" x14ac:dyDescent="0.2">
      <c r="A4" s="119">
        <v>2021</v>
      </c>
      <c r="B4" s="120">
        <v>76353101.030000001</v>
      </c>
    </row>
    <row r="5" spans="1:2" x14ac:dyDescent="0.2">
      <c r="A5" s="119">
        <v>2022</v>
      </c>
      <c r="B5" s="120">
        <v>86662466.980000004</v>
      </c>
    </row>
    <row r="6" spans="1:2" x14ac:dyDescent="0.2">
      <c r="A6" s="119">
        <v>2023</v>
      </c>
      <c r="B6" s="120">
        <v>92955951.510000005</v>
      </c>
    </row>
    <row r="7" spans="1:2" x14ac:dyDescent="0.2">
      <c r="A7" s="117">
        <v>2024</v>
      </c>
      <c r="B7" s="118">
        <v>50759723.420000002</v>
      </c>
    </row>
    <row r="10" spans="1:2" x14ac:dyDescent="0.2">
      <c r="A10" s="1" t="s">
        <v>2885</v>
      </c>
      <c r="B10" s="91">
        <f>AVERAGE(B3:B6)</f>
        <v>81997004.267499998</v>
      </c>
    </row>
  </sheetData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C73E-7CC1-4153-9BA4-52EBF97B7E9F}">
  <dimension ref="A1:BD2474"/>
  <sheetViews>
    <sheetView workbookViewId="0"/>
  </sheetViews>
  <sheetFormatPr defaultColWidth="9.140625" defaultRowHeight="11.25" x14ac:dyDescent="0.2"/>
  <cols>
    <col min="1" max="1" width="15.28515625" style="106" bestFit="1" customWidth="1"/>
    <col min="2" max="2" width="9.85546875" style="111" customWidth="1"/>
    <col min="3" max="3" width="10.85546875" style="111" customWidth="1"/>
    <col min="4" max="4" width="80.7109375" style="106" customWidth="1"/>
    <col min="5" max="5" width="9.140625" style="111"/>
    <col min="6" max="6" width="29.42578125" style="106" bestFit="1" customWidth="1"/>
    <col min="7" max="9" width="9.140625" style="106"/>
    <col min="10" max="10" width="19.7109375" style="106" customWidth="1"/>
    <col min="11" max="11" width="39.85546875" style="106" customWidth="1"/>
    <col min="12" max="12" width="30.85546875" style="106" bestFit="1" customWidth="1"/>
    <col min="13" max="13" width="21" style="106" bestFit="1" customWidth="1"/>
    <col min="14" max="14" width="20.28515625" style="106" bestFit="1" customWidth="1"/>
    <col min="15" max="15" width="10.85546875" style="106" customWidth="1"/>
    <col min="16" max="17" width="9.140625" style="106"/>
    <col min="18" max="18" width="10.140625" style="106" customWidth="1"/>
    <col min="19" max="19" width="9.140625" style="106"/>
    <col min="20" max="20" width="16.42578125" style="106" customWidth="1"/>
    <col min="21" max="21" width="14.28515625" style="106" customWidth="1"/>
    <col min="22" max="22" width="9.140625" style="106"/>
    <col min="23" max="23" width="18.5703125" style="106" customWidth="1"/>
    <col min="24" max="24" width="14.42578125" style="106" customWidth="1"/>
    <col min="25" max="25" width="12.5703125" style="106" customWidth="1"/>
    <col min="26" max="26" width="10.85546875" style="106" customWidth="1"/>
    <col min="27" max="42" width="18.28515625" style="114" customWidth="1"/>
    <col min="43" max="43" width="17.28515625" style="106" customWidth="1"/>
    <col min="44" max="44" width="17.140625" style="106" customWidth="1"/>
    <col min="45" max="45" width="9.28515625" style="106" customWidth="1"/>
    <col min="46" max="46" width="11.7109375" style="106" customWidth="1"/>
    <col min="47" max="48" width="9.140625" style="106"/>
    <col min="49" max="49" width="19.5703125" style="106" customWidth="1"/>
    <col min="50" max="52" width="9.140625" style="106"/>
    <col min="53" max="53" width="12.140625" style="106" customWidth="1"/>
    <col min="54" max="54" width="9.7109375" style="106" customWidth="1"/>
    <col min="55" max="55" width="14.5703125" style="106" bestFit="1" customWidth="1"/>
    <col min="56" max="56" width="15.5703125" style="106" bestFit="1" customWidth="1"/>
    <col min="57" max="16384" width="9.140625" style="106"/>
  </cols>
  <sheetData>
    <row r="1" spans="1:56" x14ac:dyDescent="0.2">
      <c r="A1" s="110" t="s">
        <v>381</v>
      </c>
      <c r="B1" s="110" t="s">
        <v>1103</v>
      </c>
      <c r="C1" s="110" t="s">
        <v>1119</v>
      </c>
      <c r="D1" s="110" t="s">
        <v>1104</v>
      </c>
      <c r="E1" s="110" t="s">
        <v>387</v>
      </c>
      <c r="F1" s="110" t="s">
        <v>1118</v>
      </c>
      <c r="G1" s="110" t="s">
        <v>1326</v>
      </c>
      <c r="H1" s="110" t="s">
        <v>389</v>
      </c>
      <c r="I1" s="110" t="s">
        <v>390</v>
      </c>
      <c r="J1" s="110" t="s">
        <v>385</v>
      </c>
      <c r="K1" s="110" t="s">
        <v>386</v>
      </c>
      <c r="L1" s="110" t="s">
        <v>642</v>
      </c>
      <c r="M1" s="110" t="s">
        <v>380</v>
      </c>
      <c r="N1" s="110" t="s">
        <v>382</v>
      </c>
      <c r="O1" s="110" t="s">
        <v>1106</v>
      </c>
      <c r="P1" s="110" t="s">
        <v>388</v>
      </c>
      <c r="Q1" s="110" t="s">
        <v>643</v>
      </c>
      <c r="R1" s="110" t="s">
        <v>614</v>
      </c>
      <c r="S1" s="110" t="s">
        <v>1102</v>
      </c>
      <c r="T1" s="110" t="s">
        <v>1107</v>
      </c>
      <c r="U1" s="110" t="s">
        <v>1108</v>
      </c>
      <c r="V1" s="110" t="s">
        <v>1109</v>
      </c>
      <c r="W1" s="110" t="s">
        <v>383</v>
      </c>
      <c r="X1" s="110" t="s">
        <v>695</v>
      </c>
      <c r="Y1" s="110" t="s">
        <v>694</v>
      </c>
      <c r="Z1" s="110" t="s">
        <v>384</v>
      </c>
      <c r="AA1" s="112" t="s">
        <v>1110</v>
      </c>
      <c r="AB1" s="112" t="s">
        <v>1111</v>
      </c>
      <c r="AC1" s="112" t="s">
        <v>1112</v>
      </c>
      <c r="AD1" s="112" t="s">
        <v>1113</v>
      </c>
      <c r="AE1" s="112" t="s">
        <v>1105</v>
      </c>
      <c r="AF1" s="112" t="s">
        <v>1099</v>
      </c>
      <c r="AG1" s="112" t="s">
        <v>3503</v>
      </c>
      <c r="AH1" s="112" t="s">
        <v>1456</v>
      </c>
      <c r="AI1" s="112" t="s">
        <v>1457</v>
      </c>
      <c r="AJ1" s="112" t="s">
        <v>1458</v>
      </c>
      <c r="AK1" s="112" t="s">
        <v>1923</v>
      </c>
      <c r="AL1" s="112" t="s">
        <v>2844</v>
      </c>
      <c r="AM1" s="112" t="s">
        <v>3502</v>
      </c>
      <c r="AN1" s="112" t="s">
        <v>1114</v>
      </c>
      <c r="AO1" s="112" t="s">
        <v>2886</v>
      </c>
      <c r="AP1" s="112" t="s">
        <v>2887</v>
      </c>
      <c r="AQ1" s="110" t="s">
        <v>644</v>
      </c>
      <c r="AR1" s="110" t="s">
        <v>696</v>
      </c>
      <c r="AS1" s="110" t="s">
        <v>693</v>
      </c>
      <c r="AT1" s="110" t="s">
        <v>692</v>
      </c>
      <c r="AU1" s="110" t="s">
        <v>1115</v>
      </c>
      <c r="AV1" s="110" t="s">
        <v>377</v>
      </c>
      <c r="AW1" s="110" t="s">
        <v>1116</v>
      </c>
      <c r="AX1" s="110" t="s">
        <v>1117</v>
      </c>
      <c r="AY1" s="110" t="s">
        <v>378</v>
      </c>
      <c r="AZ1" s="110" t="s">
        <v>1327</v>
      </c>
      <c r="BA1" s="110" t="s">
        <v>379</v>
      </c>
      <c r="BB1" s="110" t="s">
        <v>1328</v>
      </c>
      <c r="BC1" s="115" t="s">
        <v>683</v>
      </c>
      <c r="BD1" s="115" t="s">
        <v>1459</v>
      </c>
    </row>
    <row r="2" spans="1:56" x14ac:dyDescent="0.2">
      <c r="A2" s="107" t="s">
        <v>409</v>
      </c>
      <c r="B2" s="105">
        <v>29492</v>
      </c>
      <c r="C2" s="105" t="s">
        <v>1940</v>
      </c>
      <c r="D2" s="107" t="s">
        <v>612</v>
      </c>
      <c r="E2" s="105" t="s">
        <v>1941</v>
      </c>
      <c r="F2" s="107" t="s">
        <v>1121</v>
      </c>
      <c r="G2" s="107" t="s">
        <v>830</v>
      </c>
      <c r="H2" s="107" t="s">
        <v>830</v>
      </c>
      <c r="I2" s="107" t="s">
        <v>830</v>
      </c>
      <c r="J2" s="107" t="s">
        <v>703</v>
      </c>
      <c r="K2" s="107" t="s">
        <v>429</v>
      </c>
      <c r="L2" s="107" t="s">
        <v>159</v>
      </c>
      <c r="M2" s="107" t="s">
        <v>158</v>
      </c>
      <c r="N2" s="107" t="s">
        <v>410</v>
      </c>
      <c r="O2" s="107" t="s">
        <v>395</v>
      </c>
      <c r="P2" s="109">
        <v>42637</v>
      </c>
      <c r="Q2" s="107" t="s">
        <v>649</v>
      </c>
      <c r="R2" s="108">
        <v>1</v>
      </c>
      <c r="S2" s="109">
        <v>42978</v>
      </c>
      <c r="T2" s="109">
        <v>43038</v>
      </c>
      <c r="U2" s="109">
        <v>45282</v>
      </c>
      <c r="V2" s="108">
        <v>2304</v>
      </c>
      <c r="W2" s="107" t="s">
        <v>424</v>
      </c>
      <c r="X2" s="107" t="s">
        <v>704</v>
      </c>
      <c r="Y2" s="107" t="s">
        <v>425</v>
      </c>
      <c r="Z2" s="108">
        <v>0.8</v>
      </c>
      <c r="AA2" s="113">
        <v>719889.53</v>
      </c>
      <c r="AB2" s="113">
        <v>17326.919999999998</v>
      </c>
      <c r="AC2" s="113">
        <v>172221.47</v>
      </c>
      <c r="AD2" s="113">
        <v>85384.533500000005</v>
      </c>
      <c r="AE2" s="113">
        <v>85384.533500000005</v>
      </c>
      <c r="AF2" s="113">
        <v>85384.533500000005</v>
      </c>
      <c r="AG2" s="113">
        <f>CFR_Data[[#This Row],[Total Spent]]-CFR_Data[[#This Row],[Total Spent SFY]]</f>
        <v>702562.61</v>
      </c>
      <c r="AH2" s="113">
        <f>CFR_Data[[#This Row],[Total Spent SFY]]+CFR_Data[[#This Row],[CF Current SFY]]</f>
        <v>102711.4535</v>
      </c>
      <c r="AI2" s="113">
        <v>0</v>
      </c>
      <c r="AJ2" s="113">
        <v>0</v>
      </c>
      <c r="AK2" s="113">
        <v>0</v>
      </c>
      <c r="AL2" s="113">
        <v>0</v>
      </c>
      <c r="AM2" s="113">
        <v>0</v>
      </c>
      <c r="AN2" s="113">
        <v>86836.936499999996</v>
      </c>
      <c r="AO2" s="113">
        <v>0</v>
      </c>
      <c r="AP2" s="113">
        <v>0</v>
      </c>
      <c r="AQ2" s="107" t="s">
        <v>699</v>
      </c>
      <c r="AR2" s="107" t="s">
        <v>699</v>
      </c>
      <c r="AS2" s="107" t="s">
        <v>396</v>
      </c>
      <c r="AT2" s="107" t="s">
        <v>395</v>
      </c>
      <c r="AU2" s="107" t="s">
        <v>1120</v>
      </c>
      <c r="AV2" s="107" t="s">
        <v>391</v>
      </c>
      <c r="AW2" s="108">
        <v>4</v>
      </c>
      <c r="AX2" s="107" t="s">
        <v>473</v>
      </c>
      <c r="AY2" s="107" t="s">
        <v>701</v>
      </c>
      <c r="AZ2" s="107" t="s">
        <v>700</v>
      </c>
      <c r="BA2" s="107" t="s">
        <v>418</v>
      </c>
      <c r="BB2" s="109">
        <v>45355.272070752311</v>
      </c>
      <c r="BC2" s="107" t="s">
        <v>465</v>
      </c>
      <c r="BD2" s="107" t="s">
        <v>292</v>
      </c>
    </row>
    <row r="3" spans="1:56" x14ac:dyDescent="0.2">
      <c r="A3" s="107" t="s">
        <v>409</v>
      </c>
      <c r="B3" s="105">
        <v>29492</v>
      </c>
      <c r="C3" s="105" t="s">
        <v>1940</v>
      </c>
      <c r="D3" s="107" t="s">
        <v>612</v>
      </c>
      <c r="E3" s="105" t="s">
        <v>1941</v>
      </c>
      <c r="F3" s="107" t="s">
        <v>1121</v>
      </c>
      <c r="G3" s="107" t="s">
        <v>830</v>
      </c>
      <c r="H3" s="107" t="s">
        <v>830</v>
      </c>
      <c r="I3" s="107" t="s">
        <v>830</v>
      </c>
      <c r="J3" s="107" t="s">
        <v>703</v>
      </c>
      <c r="K3" s="107" t="s">
        <v>429</v>
      </c>
      <c r="L3" s="107" t="s">
        <v>159</v>
      </c>
      <c r="M3" s="107" t="s">
        <v>158</v>
      </c>
      <c r="N3" s="107" t="s">
        <v>410</v>
      </c>
      <c r="O3" s="107" t="s">
        <v>395</v>
      </c>
      <c r="P3" s="109">
        <v>42637</v>
      </c>
      <c r="Q3" s="107" t="s">
        <v>649</v>
      </c>
      <c r="R3" s="108">
        <v>1</v>
      </c>
      <c r="S3" s="109">
        <v>42978</v>
      </c>
      <c r="T3" s="109">
        <v>43038</v>
      </c>
      <c r="U3" s="109">
        <v>45282</v>
      </c>
      <c r="V3" s="108">
        <v>2304</v>
      </c>
      <c r="W3" s="107" t="s">
        <v>398</v>
      </c>
      <c r="X3" s="107" t="s">
        <v>702</v>
      </c>
      <c r="Y3" s="107" t="s">
        <v>293</v>
      </c>
      <c r="Z3" s="108">
        <v>0</v>
      </c>
      <c r="AA3" s="113">
        <v>192428.55</v>
      </c>
      <c r="AB3" s="113">
        <v>65652.52</v>
      </c>
      <c r="AC3" s="113">
        <v>141942.07</v>
      </c>
      <c r="AD3" s="113">
        <v>37301.899299999997</v>
      </c>
      <c r="AE3" s="113">
        <v>37301.899299999997</v>
      </c>
      <c r="AF3" s="113">
        <v>37301.899299999997</v>
      </c>
      <c r="AG3" s="113">
        <v>229730.44930000001</v>
      </c>
      <c r="AH3" s="113">
        <f>CFR_Data[[#This Row],[Total Spent SFY]]+CFR_Data[[#This Row],[CF Current SFY]]</f>
        <v>102954.41930000001</v>
      </c>
      <c r="AI3" s="113">
        <v>0</v>
      </c>
      <c r="AJ3" s="113">
        <v>0</v>
      </c>
      <c r="AK3" s="113">
        <v>0</v>
      </c>
      <c r="AL3" s="113">
        <v>0</v>
      </c>
      <c r="AM3" s="113">
        <v>0</v>
      </c>
      <c r="AN3" s="113">
        <v>104640.1707</v>
      </c>
      <c r="AO3" s="113">
        <v>0</v>
      </c>
      <c r="AP3" s="113">
        <v>0</v>
      </c>
      <c r="AQ3" s="107" t="s">
        <v>699</v>
      </c>
      <c r="AR3" s="107" t="s">
        <v>699</v>
      </c>
      <c r="AS3" s="107" t="s">
        <v>396</v>
      </c>
      <c r="AT3" s="107" t="s">
        <v>395</v>
      </c>
      <c r="AU3" s="107" t="s">
        <v>1120</v>
      </c>
      <c r="AV3" s="107" t="s">
        <v>391</v>
      </c>
      <c r="AW3" s="108">
        <v>4</v>
      </c>
      <c r="AX3" s="107" t="s">
        <v>473</v>
      </c>
      <c r="AY3" s="107" t="s">
        <v>701</v>
      </c>
      <c r="AZ3" s="107" t="s">
        <v>700</v>
      </c>
      <c r="BA3" s="107" t="s">
        <v>418</v>
      </c>
      <c r="BB3" s="109">
        <v>45355.272070752311</v>
      </c>
      <c r="BC3" s="107" t="s">
        <v>465</v>
      </c>
      <c r="BD3" s="107" t="s">
        <v>293</v>
      </c>
    </row>
    <row r="4" spans="1:56" x14ac:dyDescent="0.2">
      <c r="A4" s="107" t="s">
        <v>409</v>
      </c>
      <c r="B4" s="105">
        <v>29492</v>
      </c>
      <c r="C4" s="105" t="s">
        <v>1940</v>
      </c>
      <c r="D4" s="107" t="s">
        <v>612</v>
      </c>
      <c r="E4" s="105" t="s">
        <v>1941</v>
      </c>
      <c r="F4" s="107" t="s">
        <v>1121</v>
      </c>
      <c r="G4" s="107" t="s">
        <v>830</v>
      </c>
      <c r="H4" s="107" t="s">
        <v>830</v>
      </c>
      <c r="I4" s="107" t="s">
        <v>830</v>
      </c>
      <c r="J4" s="107" t="s">
        <v>703</v>
      </c>
      <c r="K4" s="107" t="s">
        <v>429</v>
      </c>
      <c r="L4" s="107" t="s">
        <v>159</v>
      </c>
      <c r="M4" s="107" t="s">
        <v>158</v>
      </c>
      <c r="N4" s="107" t="s">
        <v>410</v>
      </c>
      <c r="O4" s="107" t="s">
        <v>395</v>
      </c>
      <c r="P4" s="109">
        <v>42637</v>
      </c>
      <c r="Q4" s="107" t="s">
        <v>649</v>
      </c>
      <c r="R4" s="108">
        <v>1</v>
      </c>
      <c r="S4" s="109">
        <v>42978</v>
      </c>
      <c r="T4" s="109">
        <v>43038</v>
      </c>
      <c r="U4" s="109">
        <v>45282</v>
      </c>
      <c r="V4" s="108">
        <v>2304</v>
      </c>
      <c r="W4" s="107" t="s">
        <v>424</v>
      </c>
      <c r="X4" s="107" t="s">
        <v>705</v>
      </c>
      <c r="Y4" s="107" t="s">
        <v>413</v>
      </c>
      <c r="Z4" s="108">
        <v>0.8</v>
      </c>
      <c r="AA4" s="113">
        <v>5409833.0700000003</v>
      </c>
      <c r="AB4" s="113">
        <v>228687.05</v>
      </c>
      <c r="AC4" s="113">
        <v>39889.21</v>
      </c>
      <c r="AD4" s="113">
        <v>104624.15240000001</v>
      </c>
      <c r="AE4" s="113">
        <v>104624.15240000001</v>
      </c>
      <c r="AF4" s="113">
        <v>104624.15240000001</v>
      </c>
      <c r="AG4" s="113">
        <v>5514457.2224000003</v>
      </c>
      <c r="AH4" s="113">
        <f>CFR_Data[[#This Row],[Total Spent SFY]]+CFR_Data[[#This Row],[CF Current SFY]]</f>
        <v>333311.20240000001</v>
      </c>
      <c r="AI4" s="113">
        <v>0</v>
      </c>
      <c r="AJ4" s="113">
        <v>0</v>
      </c>
      <c r="AK4" s="113">
        <v>0</v>
      </c>
      <c r="AL4" s="113">
        <v>0</v>
      </c>
      <c r="AM4" s="113">
        <v>0</v>
      </c>
      <c r="AN4" s="113">
        <v>-64734.9424</v>
      </c>
      <c r="AO4" s="113">
        <v>0</v>
      </c>
      <c r="AP4" s="113">
        <v>0</v>
      </c>
      <c r="AQ4" s="107" t="s">
        <v>699</v>
      </c>
      <c r="AR4" s="107" t="s">
        <v>699</v>
      </c>
      <c r="AS4" s="107" t="s">
        <v>396</v>
      </c>
      <c r="AT4" s="107" t="s">
        <v>395</v>
      </c>
      <c r="AU4" s="107" t="s">
        <v>1120</v>
      </c>
      <c r="AV4" s="107" t="s">
        <v>391</v>
      </c>
      <c r="AW4" s="108">
        <v>4</v>
      </c>
      <c r="AX4" s="107" t="s">
        <v>473</v>
      </c>
      <c r="AY4" s="107" t="s">
        <v>701</v>
      </c>
      <c r="AZ4" s="107" t="s">
        <v>700</v>
      </c>
      <c r="BA4" s="107" t="s">
        <v>418</v>
      </c>
      <c r="BB4" s="109">
        <v>45355.272070752311</v>
      </c>
      <c r="BC4" s="107" t="s">
        <v>465</v>
      </c>
      <c r="BD4" s="107" t="s">
        <v>292</v>
      </c>
    </row>
    <row r="5" spans="1:56" x14ac:dyDescent="0.2">
      <c r="A5" s="107" t="s">
        <v>409</v>
      </c>
      <c r="B5" s="105">
        <v>29492</v>
      </c>
      <c r="C5" s="105" t="s">
        <v>1940</v>
      </c>
      <c r="D5" s="107" t="s">
        <v>612</v>
      </c>
      <c r="E5" s="105" t="s">
        <v>1941</v>
      </c>
      <c r="F5" s="107" t="s">
        <v>1121</v>
      </c>
      <c r="G5" s="107" t="s">
        <v>830</v>
      </c>
      <c r="H5" s="107" t="s">
        <v>830</v>
      </c>
      <c r="I5" s="107" t="s">
        <v>830</v>
      </c>
      <c r="J5" s="107" t="s">
        <v>703</v>
      </c>
      <c r="K5" s="107" t="s">
        <v>429</v>
      </c>
      <c r="L5" s="107" t="s">
        <v>159</v>
      </c>
      <c r="M5" s="107" t="s">
        <v>158</v>
      </c>
      <c r="N5" s="107" t="s">
        <v>410</v>
      </c>
      <c r="O5" s="107" t="s">
        <v>395</v>
      </c>
      <c r="P5" s="109">
        <v>42637</v>
      </c>
      <c r="Q5" s="107" t="s">
        <v>649</v>
      </c>
      <c r="R5" s="108">
        <v>1</v>
      </c>
      <c r="S5" s="109">
        <v>42978</v>
      </c>
      <c r="T5" s="109">
        <v>43038</v>
      </c>
      <c r="U5" s="109">
        <v>45282</v>
      </c>
      <c r="V5" s="108">
        <v>2304</v>
      </c>
      <c r="W5" s="107" t="s">
        <v>424</v>
      </c>
      <c r="X5" s="107" t="s">
        <v>401</v>
      </c>
      <c r="Y5" s="107" t="s">
        <v>399</v>
      </c>
      <c r="Z5" s="108">
        <v>0.8</v>
      </c>
      <c r="AA5" s="113">
        <v>28419457.620000001</v>
      </c>
      <c r="AB5" s="113">
        <v>3368743.61</v>
      </c>
      <c r="AC5" s="113">
        <v>3290335.84</v>
      </c>
      <c r="AD5" s="113">
        <v>3987439.2253</v>
      </c>
      <c r="AE5" s="113">
        <v>3987439.2253</v>
      </c>
      <c r="AF5" s="113">
        <v>3987439.2253</v>
      </c>
      <c r="AG5" s="113">
        <v>32406896.8453</v>
      </c>
      <c r="AH5" s="113">
        <f>CFR_Data[[#This Row],[Total Spent SFY]]+CFR_Data[[#This Row],[CF Current SFY]]</f>
        <v>7356182.8353000004</v>
      </c>
      <c r="AI5" s="113">
        <v>0</v>
      </c>
      <c r="AJ5" s="113">
        <v>0</v>
      </c>
      <c r="AK5" s="113">
        <v>0</v>
      </c>
      <c r="AL5" s="113">
        <v>0</v>
      </c>
      <c r="AM5" s="113">
        <v>0</v>
      </c>
      <c r="AN5" s="113">
        <v>-697103.38529999997</v>
      </c>
      <c r="AO5" s="113">
        <v>0</v>
      </c>
      <c r="AP5" s="113">
        <v>0</v>
      </c>
      <c r="AQ5" s="107" t="s">
        <v>699</v>
      </c>
      <c r="AR5" s="107" t="s">
        <v>699</v>
      </c>
      <c r="AS5" s="107" t="s">
        <v>396</v>
      </c>
      <c r="AT5" s="107" t="s">
        <v>395</v>
      </c>
      <c r="AU5" s="107" t="s">
        <v>1120</v>
      </c>
      <c r="AV5" s="107" t="s">
        <v>391</v>
      </c>
      <c r="AW5" s="108">
        <v>4</v>
      </c>
      <c r="AX5" s="107" t="s">
        <v>473</v>
      </c>
      <c r="AY5" s="107" t="s">
        <v>701</v>
      </c>
      <c r="AZ5" s="107" t="s">
        <v>700</v>
      </c>
      <c r="BA5" s="107" t="s">
        <v>418</v>
      </c>
      <c r="BB5" s="109">
        <v>45355.272070752311</v>
      </c>
      <c r="BC5" s="107" t="s">
        <v>465</v>
      </c>
      <c r="BD5" s="107" t="s">
        <v>292</v>
      </c>
    </row>
    <row r="6" spans="1:56" x14ac:dyDescent="0.2">
      <c r="A6" s="107" t="s">
        <v>472</v>
      </c>
      <c r="B6" s="105">
        <v>86461</v>
      </c>
      <c r="C6" s="105" t="s">
        <v>395</v>
      </c>
      <c r="D6" s="107" t="s">
        <v>1942</v>
      </c>
      <c r="E6" s="105" t="s">
        <v>1941</v>
      </c>
      <c r="F6" s="107" t="s">
        <v>1124</v>
      </c>
      <c r="G6" s="107" t="s">
        <v>830</v>
      </c>
      <c r="H6" s="107" t="s">
        <v>830</v>
      </c>
      <c r="I6" s="107" t="s">
        <v>830</v>
      </c>
      <c r="J6" s="107" t="s">
        <v>194</v>
      </c>
      <c r="K6" s="107" t="s">
        <v>22</v>
      </c>
      <c r="L6" s="107" t="s">
        <v>88</v>
      </c>
      <c r="M6" s="107" t="s">
        <v>41</v>
      </c>
      <c r="N6" s="107" t="s">
        <v>472</v>
      </c>
      <c r="O6" s="107" t="s">
        <v>1142</v>
      </c>
      <c r="P6" s="109">
        <v>45568</v>
      </c>
      <c r="Q6" s="107" t="s">
        <v>1101</v>
      </c>
      <c r="R6" s="108">
        <v>0</v>
      </c>
      <c r="S6" s="109">
        <v>45718</v>
      </c>
      <c r="T6" s="109">
        <v>45778</v>
      </c>
      <c r="U6" s="109">
        <v>46218</v>
      </c>
      <c r="V6" s="108">
        <v>500</v>
      </c>
      <c r="W6" s="107" t="s">
        <v>398</v>
      </c>
      <c r="X6" s="107" t="s">
        <v>702</v>
      </c>
      <c r="Y6" s="107" t="s">
        <v>293</v>
      </c>
      <c r="Z6" s="108">
        <v>0</v>
      </c>
      <c r="AA6" s="113">
        <v>0</v>
      </c>
      <c r="AB6" s="113">
        <v>0</v>
      </c>
      <c r="AC6" s="113">
        <v>54000</v>
      </c>
      <c r="AD6" s="113">
        <v>0</v>
      </c>
      <c r="AE6" s="113">
        <v>54000</v>
      </c>
      <c r="AF6" s="113">
        <v>0</v>
      </c>
      <c r="AG6" s="113">
        <v>0</v>
      </c>
      <c r="AH6" s="113">
        <f>CFR_Data[[#This Row],[Total Spent SFY]]+CFR_Data[[#This Row],[CF Current SFY]]</f>
        <v>0</v>
      </c>
      <c r="AI6" s="113">
        <v>7200</v>
      </c>
      <c r="AJ6" s="113">
        <v>43200</v>
      </c>
      <c r="AK6" s="113">
        <v>3600</v>
      </c>
      <c r="AL6" s="113">
        <v>0</v>
      </c>
      <c r="AM6" s="113">
        <v>0</v>
      </c>
      <c r="AN6" s="113">
        <v>0</v>
      </c>
      <c r="AO6" s="113">
        <v>0</v>
      </c>
      <c r="AP6" s="113">
        <v>0</v>
      </c>
      <c r="AQ6" s="107" t="s">
        <v>699</v>
      </c>
      <c r="AR6" s="107" t="s">
        <v>699</v>
      </c>
      <c r="AS6" s="107" t="s">
        <v>396</v>
      </c>
      <c r="AT6" s="107" t="s">
        <v>395</v>
      </c>
      <c r="AU6" s="107" t="s">
        <v>1123</v>
      </c>
      <c r="AV6" s="107" t="s">
        <v>391</v>
      </c>
      <c r="AW6" s="108">
        <v>2</v>
      </c>
      <c r="AX6" s="107" t="s">
        <v>473</v>
      </c>
      <c r="AY6" s="107" t="s">
        <v>707</v>
      </c>
      <c r="AZ6" s="107" t="s">
        <v>706</v>
      </c>
      <c r="BA6" s="107" t="s">
        <v>412</v>
      </c>
      <c r="BB6" s="109">
        <v>45355.272070752311</v>
      </c>
      <c r="BC6" s="107" t="s">
        <v>22</v>
      </c>
      <c r="BD6" s="107" t="s">
        <v>293</v>
      </c>
    </row>
    <row r="7" spans="1:56" x14ac:dyDescent="0.2">
      <c r="A7" s="107" t="s">
        <v>472</v>
      </c>
      <c r="B7" s="105">
        <v>86461</v>
      </c>
      <c r="C7" s="105" t="s">
        <v>395</v>
      </c>
      <c r="D7" s="107" t="s">
        <v>1942</v>
      </c>
      <c r="E7" s="105" t="s">
        <v>1941</v>
      </c>
      <c r="F7" s="107" t="s">
        <v>1124</v>
      </c>
      <c r="G7" s="107" t="s">
        <v>830</v>
      </c>
      <c r="H7" s="107" t="s">
        <v>830</v>
      </c>
      <c r="I7" s="107" t="s">
        <v>830</v>
      </c>
      <c r="J7" s="107" t="s">
        <v>194</v>
      </c>
      <c r="K7" s="107" t="s">
        <v>22</v>
      </c>
      <c r="L7" s="107" t="s">
        <v>88</v>
      </c>
      <c r="M7" s="107" t="s">
        <v>41</v>
      </c>
      <c r="N7" s="107" t="s">
        <v>472</v>
      </c>
      <c r="O7" s="107" t="s">
        <v>1142</v>
      </c>
      <c r="P7" s="109">
        <v>45568</v>
      </c>
      <c r="Q7" s="107" t="s">
        <v>1101</v>
      </c>
      <c r="R7" s="108">
        <v>0</v>
      </c>
      <c r="S7" s="109">
        <v>45718</v>
      </c>
      <c r="T7" s="109">
        <v>45778</v>
      </c>
      <c r="U7" s="109">
        <v>46218</v>
      </c>
      <c r="V7" s="108">
        <v>500</v>
      </c>
      <c r="W7" s="107" t="s">
        <v>424</v>
      </c>
      <c r="X7" s="107" t="s">
        <v>1149</v>
      </c>
      <c r="Y7" s="107" t="s">
        <v>771</v>
      </c>
      <c r="Z7" s="108">
        <v>0.8</v>
      </c>
      <c r="AA7" s="113">
        <v>0</v>
      </c>
      <c r="AB7" s="113">
        <v>0</v>
      </c>
      <c r="AC7" s="113">
        <v>10827492.642000001</v>
      </c>
      <c r="AD7" s="113">
        <v>0</v>
      </c>
      <c r="AE7" s="113">
        <v>10827492.642000001</v>
      </c>
      <c r="AF7" s="113">
        <v>0</v>
      </c>
      <c r="AG7" s="113">
        <v>0</v>
      </c>
      <c r="AH7" s="113">
        <f>CFR_Data[[#This Row],[Total Spent SFY]]+CFR_Data[[#This Row],[CF Current SFY]]</f>
        <v>0</v>
      </c>
      <c r="AI7" s="113">
        <v>1443665.6856</v>
      </c>
      <c r="AJ7" s="113">
        <v>8661994.1136000007</v>
      </c>
      <c r="AK7" s="113">
        <v>721832.84279999998</v>
      </c>
      <c r="AL7" s="113">
        <v>0</v>
      </c>
      <c r="AM7" s="113">
        <v>0</v>
      </c>
      <c r="AN7" s="113">
        <v>0</v>
      </c>
      <c r="AO7" s="113">
        <v>0</v>
      </c>
      <c r="AP7" s="113">
        <v>0</v>
      </c>
      <c r="AQ7" s="107" t="s">
        <v>699</v>
      </c>
      <c r="AR7" s="107" t="s">
        <v>699</v>
      </c>
      <c r="AS7" s="107" t="s">
        <v>396</v>
      </c>
      <c r="AT7" s="107" t="s">
        <v>395</v>
      </c>
      <c r="AU7" s="107" t="s">
        <v>1123</v>
      </c>
      <c r="AV7" s="107" t="s">
        <v>391</v>
      </c>
      <c r="AW7" s="108">
        <v>2</v>
      </c>
      <c r="AX7" s="107" t="s">
        <v>473</v>
      </c>
      <c r="AY7" s="107" t="s">
        <v>707</v>
      </c>
      <c r="AZ7" s="107" t="s">
        <v>706</v>
      </c>
      <c r="BA7" s="107" t="s">
        <v>412</v>
      </c>
      <c r="BB7" s="109">
        <v>45355.272070752311</v>
      </c>
      <c r="BC7" s="107" t="s">
        <v>22</v>
      </c>
      <c r="BD7" s="107" t="s">
        <v>292</v>
      </c>
    </row>
    <row r="8" spans="1:56" x14ac:dyDescent="0.2">
      <c r="A8" s="107" t="s">
        <v>472</v>
      </c>
      <c r="B8" s="105">
        <v>110980</v>
      </c>
      <c r="C8" s="105" t="s">
        <v>395</v>
      </c>
      <c r="D8" s="107" t="s">
        <v>1444</v>
      </c>
      <c r="E8" s="105" t="s">
        <v>1943</v>
      </c>
      <c r="F8" s="107" t="s">
        <v>1128</v>
      </c>
      <c r="G8" s="107" t="s">
        <v>830</v>
      </c>
      <c r="H8" s="107" t="s">
        <v>830</v>
      </c>
      <c r="I8" s="107" t="s">
        <v>830</v>
      </c>
      <c r="J8" s="107" t="s">
        <v>708</v>
      </c>
      <c r="K8" s="107" t="s">
        <v>22</v>
      </c>
      <c r="L8" s="107" t="s">
        <v>88</v>
      </c>
      <c r="M8" s="107" t="s">
        <v>41</v>
      </c>
      <c r="N8" s="107" t="s">
        <v>472</v>
      </c>
      <c r="O8" s="107" t="s">
        <v>1130</v>
      </c>
      <c r="P8" s="109">
        <v>45479</v>
      </c>
      <c r="Q8" s="107" t="s">
        <v>754</v>
      </c>
      <c r="R8" s="108">
        <v>0</v>
      </c>
      <c r="S8" s="109">
        <v>45629</v>
      </c>
      <c r="T8" s="109">
        <v>45689</v>
      </c>
      <c r="U8" s="109">
        <v>46876</v>
      </c>
      <c r="V8" s="108">
        <v>1247</v>
      </c>
      <c r="W8" s="107" t="s">
        <v>398</v>
      </c>
      <c r="X8" s="107" t="s">
        <v>702</v>
      </c>
      <c r="Y8" s="107" t="s">
        <v>293</v>
      </c>
      <c r="Z8" s="108">
        <v>0</v>
      </c>
      <c r="AA8" s="113">
        <v>0</v>
      </c>
      <c r="AB8" s="113">
        <v>0</v>
      </c>
      <c r="AC8" s="113">
        <v>270000</v>
      </c>
      <c r="AD8" s="113">
        <v>0</v>
      </c>
      <c r="AE8" s="113">
        <v>270000</v>
      </c>
      <c r="AF8" s="113">
        <v>0</v>
      </c>
      <c r="AG8" s="113">
        <v>0</v>
      </c>
      <c r="AH8" s="113">
        <f>CFR_Data[[#This Row],[Total Spent SFY]]+CFR_Data[[#This Row],[CF Current SFY]]</f>
        <v>0</v>
      </c>
      <c r="AI8" s="113">
        <v>33750</v>
      </c>
      <c r="AJ8" s="113">
        <v>81000</v>
      </c>
      <c r="AK8" s="113">
        <v>81000</v>
      </c>
      <c r="AL8" s="113">
        <v>74250</v>
      </c>
      <c r="AM8" s="113">
        <v>0</v>
      </c>
      <c r="AN8" s="113">
        <v>0</v>
      </c>
      <c r="AO8" s="113">
        <v>0</v>
      </c>
      <c r="AP8" s="113">
        <v>0</v>
      </c>
      <c r="AQ8" s="107" t="s">
        <v>699</v>
      </c>
      <c r="AR8" s="107" t="s">
        <v>699</v>
      </c>
      <c r="AS8" s="107" t="s">
        <v>396</v>
      </c>
      <c r="AT8" s="107" t="s">
        <v>395</v>
      </c>
      <c r="AU8" s="107" t="s">
        <v>1123</v>
      </c>
      <c r="AV8" s="107" t="s">
        <v>391</v>
      </c>
      <c r="AW8" s="108">
        <v>2</v>
      </c>
      <c r="AX8" s="107" t="s">
        <v>473</v>
      </c>
      <c r="AY8" s="107" t="s">
        <v>707</v>
      </c>
      <c r="AZ8" s="107" t="s">
        <v>706</v>
      </c>
      <c r="BA8" s="107" t="s">
        <v>412</v>
      </c>
      <c r="BB8" s="109">
        <v>45355.272070752311</v>
      </c>
      <c r="BC8" s="107" t="s">
        <v>22</v>
      </c>
      <c r="BD8" s="107" t="s">
        <v>293</v>
      </c>
    </row>
    <row r="9" spans="1:56" x14ac:dyDescent="0.2">
      <c r="A9" s="107" t="s">
        <v>472</v>
      </c>
      <c r="B9" s="105">
        <v>110980</v>
      </c>
      <c r="C9" s="105" t="s">
        <v>395</v>
      </c>
      <c r="D9" s="107" t="s">
        <v>1444</v>
      </c>
      <c r="E9" s="105" t="s">
        <v>1943</v>
      </c>
      <c r="F9" s="107" t="s">
        <v>1128</v>
      </c>
      <c r="G9" s="107" t="s">
        <v>830</v>
      </c>
      <c r="H9" s="107" t="s">
        <v>830</v>
      </c>
      <c r="I9" s="107" t="s">
        <v>830</v>
      </c>
      <c r="J9" s="107" t="s">
        <v>708</v>
      </c>
      <c r="K9" s="107" t="s">
        <v>22</v>
      </c>
      <c r="L9" s="107" t="s">
        <v>88</v>
      </c>
      <c r="M9" s="107" t="s">
        <v>41</v>
      </c>
      <c r="N9" s="107" t="s">
        <v>472</v>
      </c>
      <c r="O9" s="107" t="s">
        <v>1130</v>
      </c>
      <c r="P9" s="109">
        <v>45479</v>
      </c>
      <c r="Q9" s="107" t="s">
        <v>754</v>
      </c>
      <c r="R9" s="108">
        <v>0</v>
      </c>
      <c r="S9" s="109">
        <v>45629</v>
      </c>
      <c r="T9" s="109">
        <v>45689</v>
      </c>
      <c r="U9" s="109">
        <v>46876</v>
      </c>
      <c r="V9" s="108">
        <v>1247</v>
      </c>
      <c r="W9" s="107" t="s">
        <v>424</v>
      </c>
      <c r="X9" s="107" t="s">
        <v>705</v>
      </c>
      <c r="Y9" s="107" t="s">
        <v>413</v>
      </c>
      <c r="Z9" s="108">
        <v>0.8</v>
      </c>
      <c r="AA9" s="113">
        <v>0</v>
      </c>
      <c r="AB9" s="113">
        <v>0</v>
      </c>
      <c r="AC9" s="113">
        <v>25861965.859200001</v>
      </c>
      <c r="AD9" s="113">
        <v>0</v>
      </c>
      <c r="AE9" s="113">
        <v>25861965.859299999</v>
      </c>
      <c r="AF9" s="113">
        <v>0</v>
      </c>
      <c r="AG9" s="113">
        <v>0</v>
      </c>
      <c r="AH9" s="113">
        <f>CFR_Data[[#This Row],[Total Spent SFY]]+CFR_Data[[#This Row],[CF Current SFY]]</f>
        <v>0</v>
      </c>
      <c r="AI9" s="113">
        <v>3232745.7324000001</v>
      </c>
      <c r="AJ9" s="113">
        <v>7758589.7577999998</v>
      </c>
      <c r="AK9" s="113">
        <v>7758589.7577999998</v>
      </c>
      <c r="AL9" s="113">
        <v>7112040.6113</v>
      </c>
      <c r="AM9" s="113">
        <v>0</v>
      </c>
      <c r="AN9" s="113">
        <v>-1E-4</v>
      </c>
      <c r="AO9" s="113">
        <v>0</v>
      </c>
      <c r="AP9" s="113">
        <v>0</v>
      </c>
      <c r="AQ9" s="107" t="s">
        <v>699</v>
      </c>
      <c r="AR9" s="107" t="s">
        <v>699</v>
      </c>
      <c r="AS9" s="107" t="s">
        <v>396</v>
      </c>
      <c r="AT9" s="107" t="s">
        <v>395</v>
      </c>
      <c r="AU9" s="107" t="s">
        <v>1123</v>
      </c>
      <c r="AV9" s="107" t="s">
        <v>391</v>
      </c>
      <c r="AW9" s="108">
        <v>2</v>
      </c>
      <c r="AX9" s="107" t="s">
        <v>473</v>
      </c>
      <c r="AY9" s="107" t="s">
        <v>707</v>
      </c>
      <c r="AZ9" s="107" t="s">
        <v>706</v>
      </c>
      <c r="BA9" s="107" t="s">
        <v>412</v>
      </c>
      <c r="BB9" s="109">
        <v>45355.272070752311</v>
      </c>
      <c r="BC9" s="107" t="s">
        <v>22</v>
      </c>
      <c r="BD9" s="107" t="s">
        <v>292</v>
      </c>
    </row>
    <row r="10" spans="1:56" x14ac:dyDescent="0.2">
      <c r="A10" s="107" t="s">
        <v>409</v>
      </c>
      <c r="B10" s="105">
        <v>117106</v>
      </c>
      <c r="C10" s="105" t="s">
        <v>1944</v>
      </c>
      <c r="D10" s="107" t="s">
        <v>474</v>
      </c>
      <c r="E10" s="105" t="s">
        <v>1945</v>
      </c>
      <c r="F10" s="107" t="s">
        <v>1121</v>
      </c>
      <c r="G10" s="107" t="s">
        <v>830</v>
      </c>
      <c r="H10" s="107" t="s">
        <v>830</v>
      </c>
      <c r="I10" s="107" t="s">
        <v>830</v>
      </c>
      <c r="J10" s="107" t="s">
        <v>197</v>
      </c>
      <c r="K10" s="107" t="s">
        <v>33</v>
      </c>
      <c r="L10" s="107" t="s">
        <v>187</v>
      </c>
      <c r="M10" s="107" t="s">
        <v>158</v>
      </c>
      <c r="N10" s="107" t="s">
        <v>410</v>
      </c>
      <c r="O10" s="107" t="s">
        <v>395</v>
      </c>
      <c r="P10" s="109">
        <v>43365</v>
      </c>
      <c r="Q10" s="107" t="s">
        <v>651</v>
      </c>
      <c r="R10" s="108">
        <v>1</v>
      </c>
      <c r="S10" s="109">
        <v>43565</v>
      </c>
      <c r="T10" s="109">
        <v>43625</v>
      </c>
      <c r="U10" s="109">
        <v>45499</v>
      </c>
      <c r="V10" s="108">
        <v>1934</v>
      </c>
      <c r="W10" s="107" t="s">
        <v>398</v>
      </c>
      <c r="X10" s="107" t="s">
        <v>702</v>
      </c>
      <c r="Y10" s="107" t="s">
        <v>293</v>
      </c>
      <c r="Z10" s="108">
        <v>0</v>
      </c>
      <c r="AA10" s="113">
        <v>43486.04</v>
      </c>
      <c r="AB10" s="113">
        <v>5510.22</v>
      </c>
      <c r="AC10" s="113">
        <v>211644.46</v>
      </c>
      <c r="AD10" s="113">
        <v>35831.517</v>
      </c>
      <c r="AE10" s="113">
        <v>35831.517</v>
      </c>
      <c r="AF10" s="113">
        <v>13727.659100000001</v>
      </c>
      <c r="AG10" s="113">
        <v>57213.699099999998</v>
      </c>
      <c r="AH10" s="113">
        <f>CFR_Data[[#This Row],[Total Spent SFY]]+CFR_Data[[#This Row],[CF Current SFY]]</f>
        <v>19237.879100000002</v>
      </c>
      <c r="AI10" s="113">
        <v>22103.857899999999</v>
      </c>
      <c r="AJ10" s="113">
        <v>0</v>
      </c>
      <c r="AK10" s="113">
        <v>0</v>
      </c>
      <c r="AL10" s="113">
        <v>0</v>
      </c>
      <c r="AM10" s="113">
        <v>0</v>
      </c>
      <c r="AN10" s="113">
        <v>175812.943</v>
      </c>
      <c r="AO10" s="113">
        <v>0</v>
      </c>
      <c r="AP10" s="113">
        <v>0</v>
      </c>
      <c r="AQ10" s="107" t="s">
        <v>699</v>
      </c>
      <c r="AR10" s="107" t="s">
        <v>699</v>
      </c>
      <c r="AS10" s="107" t="s">
        <v>396</v>
      </c>
      <c r="AT10" s="107" t="s">
        <v>2888</v>
      </c>
      <c r="AU10" s="107" t="s">
        <v>1123</v>
      </c>
      <c r="AV10" s="107" t="s">
        <v>391</v>
      </c>
      <c r="AW10" s="108">
        <v>3</v>
      </c>
      <c r="AX10" s="107" t="s">
        <v>473</v>
      </c>
      <c r="AY10" s="107" t="s">
        <v>698</v>
      </c>
      <c r="AZ10" s="107" t="s">
        <v>697</v>
      </c>
      <c r="BA10" s="107" t="s">
        <v>392</v>
      </c>
      <c r="BB10" s="109">
        <v>45355.272070752311</v>
      </c>
      <c r="BC10" s="107" t="s">
        <v>33</v>
      </c>
      <c r="BD10" s="107" t="s">
        <v>293</v>
      </c>
    </row>
    <row r="11" spans="1:56" x14ac:dyDescent="0.2">
      <c r="A11" s="107" t="s">
        <v>409</v>
      </c>
      <c r="B11" s="105">
        <v>117106</v>
      </c>
      <c r="C11" s="105" t="s">
        <v>1944</v>
      </c>
      <c r="D11" s="107" t="s">
        <v>474</v>
      </c>
      <c r="E11" s="105" t="s">
        <v>1945</v>
      </c>
      <c r="F11" s="107" t="s">
        <v>1121</v>
      </c>
      <c r="G11" s="107" t="s">
        <v>830</v>
      </c>
      <c r="H11" s="107" t="s">
        <v>830</v>
      </c>
      <c r="I11" s="107" t="s">
        <v>830</v>
      </c>
      <c r="J11" s="107" t="s">
        <v>197</v>
      </c>
      <c r="K11" s="107" t="s">
        <v>33</v>
      </c>
      <c r="L11" s="107" t="s">
        <v>187</v>
      </c>
      <c r="M11" s="107" t="s">
        <v>158</v>
      </c>
      <c r="N11" s="107" t="s">
        <v>410</v>
      </c>
      <c r="O11" s="107" t="s">
        <v>395</v>
      </c>
      <c r="P11" s="109">
        <v>43365</v>
      </c>
      <c r="Q11" s="107" t="s">
        <v>651</v>
      </c>
      <c r="R11" s="108">
        <v>1</v>
      </c>
      <c r="S11" s="109">
        <v>43565</v>
      </c>
      <c r="T11" s="109">
        <v>43625</v>
      </c>
      <c r="U11" s="109">
        <v>45499</v>
      </c>
      <c r="V11" s="108">
        <v>1934</v>
      </c>
      <c r="W11" s="107" t="s">
        <v>424</v>
      </c>
      <c r="X11" s="107" t="s">
        <v>709</v>
      </c>
      <c r="Y11" s="107" t="s">
        <v>416</v>
      </c>
      <c r="Z11" s="108">
        <v>0.8</v>
      </c>
      <c r="AA11" s="113">
        <v>400534.52</v>
      </c>
      <c r="AB11" s="113">
        <v>62512.46</v>
      </c>
      <c r="AC11" s="113">
        <v>156532.98000000001</v>
      </c>
      <c r="AD11" s="113">
        <v>73262.786800000002</v>
      </c>
      <c r="AE11" s="113">
        <v>73262.786800000002</v>
      </c>
      <c r="AF11" s="113">
        <v>28068.210500000001</v>
      </c>
      <c r="AG11" s="113">
        <v>428602.73050000001</v>
      </c>
      <c r="AH11" s="113">
        <f>CFR_Data[[#This Row],[Total Spent SFY]]+CFR_Data[[#This Row],[CF Current SFY]]</f>
        <v>90580.670500000007</v>
      </c>
      <c r="AI11" s="113">
        <v>45194.576300000001</v>
      </c>
      <c r="AJ11" s="113">
        <v>0</v>
      </c>
      <c r="AK11" s="113">
        <v>0</v>
      </c>
      <c r="AL11" s="113">
        <v>0</v>
      </c>
      <c r="AM11" s="113">
        <v>0</v>
      </c>
      <c r="AN11" s="113">
        <v>83270.193199999994</v>
      </c>
      <c r="AO11" s="113">
        <v>0</v>
      </c>
      <c r="AP11" s="113">
        <v>0</v>
      </c>
      <c r="AQ11" s="107" t="s">
        <v>699</v>
      </c>
      <c r="AR11" s="107" t="s">
        <v>699</v>
      </c>
      <c r="AS11" s="107" t="s">
        <v>396</v>
      </c>
      <c r="AT11" s="107" t="s">
        <v>2888</v>
      </c>
      <c r="AU11" s="107" t="s">
        <v>1123</v>
      </c>
      <c r="AV11" s="107" t="s">
        <v>391</v>
      </c>
      <c r="AW11" s="108">
        <v>3</v>
      </c>
      <c r="AX11" s="107" t="s">
        <v>473</v>
      </c>
      <c r="AY11" s="107" t="s">
        <v>698</v>
      </c>
      <c r="AZ11" s="107" t="s">
        <v>697</v>
      </c>
      <c r="BA11" s="107" t="s">
        <v>392</v>
      </c>
      <c r="BB11" s="109">
        <v>45355.272070752311</v>
      </c>
      <c r="BC11" s="107" t="s">
        <v>33</v>
      </c>
      <c r="BD11" s="107" t="s">
        <v>292</v>
      </c>
    </row>
    <row r="12" spans="1:56" x14ac:dyDescent="0.2">
      <c r="A12" s="107" t="s">
        <v>409</v>
      </c>
      <c r="B12" s="105">
        <v>117106</v>
      </c>
      <c r="C12" s="105" t="s">
        <v>1944</v>
      </c>
      <c r="D12" s="107" t="s">
        <v>474</v>
      </c>
      <c r="E12" s="105" t="s">
        <v>1945</v>
      </c>
      <c r="F12" s="107" t="s">
        <v>1121</v>
      </c>
      <c r="G12" s="107" t="s">
        <v>830</v>
      </c>
      <c r="H12" s="107" t="s">
        <v>830</v>
      </c>
      <c r="I12" s="107" t="s">
        <v>830</v>
      </c>
      <c r="J12" s="107" t="s">
        <v>197</v>
      </c>
      <c r="K12" s="107" t="s">
        <v>33</v>
      </c>
      <c r="L12" s="107" t="s">
        <v>187</v>
      </c>
      <c r="M12" s="107" t="s">
        <v>158</v>
      </c>
      <c r="N12" s="107" t="s">
        <v>410</v>
      </c>
      <c r="O12" s="107" t="s">
        <v>395</v>
      </c>
      <c r="P12" s="109">
        <v>43365</v>
      </c>
      <c r="Q12" s="107" t="s">
        <v>651</v>
      </c>
      <c r="R12" s="108">
        <v>1</v>
      </c>
      <c r="S12" s="109">
        <v>43565</v>
      </c>
      <c r="T12" s="109">
        <v>43625</v>
      </c>
      <c r="U12" s="109">
        <v>45499</v>
      </c>
      <c r="V12" s="108">
        <v>1934</v>
      </c>
      <c r="W12" s="107" t="s">
        <v>424</v>
      </c>
      <c r="X12" s="107" t="s">
        <v>401</v>
      </c>
      <c r="Y12" s="107" t="s">
        <v>399</v>
      </c>
      <c r="Z12" s="108">
        <v>0.8</v>
      </c>
      <c r="AA12" s="113">
        <v>17033808.690000001</v>
      </c>
      <c r="AB12" s="113">
        <v>1551195.5</v>
      </c>
      <c r="AC12" s="113">
        <v>650794.71</v>
      </c>
      <c r="AD12" s="113">
        <v>2970905.6962000001</v>
      </c>
      <c r="AE12" s="113">
        <v>2970905.6963</v>
      </c>
      <c r="AF12" s="113">
        <v>1138204.1303999999</v>
      </c>
      <c r="AG12" s="113">
        <v>18172012.8204</v>
      </c>
      <c r="AH12" s="113">
        <f>CFR_Data[[#This Row],[Total Spent SFY]]+CFR_Data[[#This Row],[CF Current SFY]]</f>
        <v>2689399.6304000001</v>
      </c>
      <c r="AI12" s="113">
        <v>1832701.5659</v>
      </c>
      <c r="AJ12" s="113">
        <v>0</v>
      </c>
      <c r="AK12" s="113">
        <v>0</v>
      </c>
      <c r="AL12" s="113">
        <v>0</v>
      </c>
      <c r="AM12" s="113">
        <v>0</v>
      </c>
      <c r="AN12" s="113">
        <v>-2320110.9863</v>
      </c>
      <c r="AO12" s="113">
        <v>0</v>
      </c>
      <c r="AP12" s="113">
        <v>0</v>
      </c>
      <c r="AQ12" s="107" t="s">
        <v>699</v>
      </c>
      <c r="AR12" s="107" t="s">
        <v>699</v>
      </c>
      <c r="AS12" s="107" t="s">
        <v>396</v>
      </c>
      <c r="AT12" s="107" t="s">
        <v>2888</v>
      </c>
      <c r="AU12" s="107" t="s">
        <v>1123</v>
      </c>
      <c r="AV12" s="107" t="s">
        <v>391</v>
      </c>
      <c r="AW12" s="108">
        <v>3</v>
      </c>
      <c r="AX12" s="107" t="s">
        <v>473</v>
      </c>
      <c r="AY12" s="107" t="s">
        <v>698</v>
      </c>
      <c r="AZ12" s="107" t="s">
        <v>697</v>
      </c>
      <c r="BA12" s="107" t="s">
        <v>392</v>
      </c>
      <c r="BB12" s="109">
        <v>45355.272070752311</v>
      </c>
      <c r="BC12" s="107" t="s">
        <v>33</v>
      </c>
      <c r="BD12" s="107" t="s">
        <v>292</v>
      </c>
    </row>
    <row r="13" spans="1:56" x14ac:dyDescent="0.2">
      <c r="A13" s="107" t="s">
        <v>409</v>
      </c>
      <c r="B13" s="105">
        <v>400103</v>
      </c>
      <c r="C13" s="105" t="s">
        <v>1946</v>
      </c>
      <c r="D13" s="107" t="s">
        <v>475</v>
      </c>
      <c r="E13" s="105" t="s">
        <v>1947</v>
      </c>
      <c r="F13" s="107" t="s">
        <v>1126</v>
      </c>
      <c r="G13" s="107" t="s">
        <v>830</v>
      </c>
      <c r="H13" s="107" t="s">
        <v>830</v>
      </c>
      <c r="I13" s="107" t="s">
        <v>830</v>
      </c>
      <c r="J13" s="107" t="s">
        <v>70</v>
      </c>
      <c r="K13" s="107" t="s">
        <v>32</v>
      </c>
      <c r="L13" s="107" t="s">
        <v>88</v>
      </c>
      <c r="M13" s="107" t="s">
        <v>41</v>
      </c>
      <c r="N13" s="107" t="s">
        <v>410</v>
      </c>
      <c r="O13" s="107" t="s">
        <v>395</v>
      </c>
      <c r="P13" s="109">
        <v>43974</v>
      </c>
      <c r="Q13" s="107" t="s">
        <v>656</v>
      </c>
      <c r="R13" s="108">
        <v>1</v>
      </c>
      <c r="S13" s="109">
        <v>44098</v>
      </c>
      <c r="T13" s="109">
        <v>44158</v>
      </c>
      <c r="U13" s="109">
        <v>45904</v>
      </c>
      <c r="V13" s="108">
        <v>1806</v>
      </c>
      <c r="W13" s="107" t="s">
        <v>398</v>
      </c>
      <c r="X13" s="107" t="s">
        <v>702</v>
      </c>
      <c r="Y13" s="107" t="s">
        <v>293</v>
      </c>
      <c r="Z13" s="108">
        <v>0</v>
      </c>
      <c r="AA13" s="113">
        <v>79917.67</v>
      </c>
      <c r="AB13" s="113">
        <v>75637.17</v>
      </c>
      <c r="AC13" s="113">
        <v>96447.5</v>
      </c>
      <c r="AD13" s="113">
        <v>100692.9639</v>
      </c>
      <c r="AE13" s="113">
        <v>96447.5</v>
      </c>
      <c r="AF13" s="113">
        <v>27934.930799999998</v>
      </c>
      <c r="AG13" s="113">
        <v>107852.6008</v>
      </c>
      <c r="AH13" s="113">
        <f>CFR_Data[[#This Row],[Total Spent SFY]]+CFR_Data[[#This Row],[CF Current SFY]]</f>
        <v>103572.1008</v>
      </c>
      <c r="AI13" s="113">
        <v>72758.033100000001</v>
      </c>
      <c r="AJ13" s="113">
        <v>-4245.4638999999997</v>
      </c>
      <c r="AK13" s="113">
        <v>0</v>
      </c>
      <c r="AL13" s="113">
        <v>0</v>
      </c>
      <c r="AM13" s="113">
        <v>0</v>
      </c>
      <c r="AN13" s="113">
        <v>0</v>
      </c>
      <c r="AO13" s="113">
        <v>0</v>
      </c>
      <c r="AP13" s="113">
        <v>0</v>
      </c>
      <c r="AQ13" s="107" t="s">
        <v>699</v>
      </c>
      <c r="AR13" s="107" t="s">
        <v>699</v>
      </c>
      <c r="AS13" s="107" t="s">
        <v>396</v>
      </c>
      <c r="AT13" s="107" t="s">
        <v>395</v>
      </c>
      <c r="AU13" s="107" t="s">
        <v>1123</v>
      </c>
      <c r="AV13" s="107" t="s">
        <v>391</v>
      </c>
      <c r="AW13" s="108">
        <v>2</v>
      </c>
      <c r="AX13" s="107" t="s">
        <v>473</v>
      </c>
      <c r="AY13" s="107" t="s">
        <v>707</v>
      </c>
      <c r="AZ13" s="107" t="s">
        <v>706</v>
      </c>
      <c r="BA13" s="107" t="s">
        <v>412</v>
      </c>
      <c r="BB13" s="109">
        <v>45355.272070752311</v>
      </c>
      <c r="BC13" s="107" t="s">
        <v>32</v>
      </c>
      <c r="BD13" s="107" t="s">
        <v>293</v>
      </c>
    </row>
    <row r="14" spans="1:56" x14ac:dyDescent="0.2">
      <c r="A14" s="107" t="s">
        <v>409</v>
      </c>
      <c r="B14" s="105">
        <v>400103</v>
      </c>
      <c r="C14" s="105" t="s">
        <v>1946</v>
      </c>
      <c r="D14" s="107" t="s">
        <v>475</v>
      </c>
      <c r="E14" s="105" t="s">
        <v>1947</v>
      </c>
      <c r="F14" s="107" t="s">
        <v>1126</v>
      </c>
      <c r="G14" s="107" t="s">
        <v>830</v>
      </c>
      <c r="H14" s="107" t="s">
        <v>830</v>
      </c>
      <c r="I14" s="107" t="s">
        <v>830</v>
      </c>
      <c r="J14" s="107" t="s">
        <v>70</v>
      </c>
      <c r="K14" s="107" t="s">
        <v>32</v>
      </c>
      <c r="L14" s="107" t="s">
        <v>88</v>
      </c>
      <c r="M14" s="107" t="s">
        <v>41</v>
      </c>
      <c r="N14" s="107" t="s">
        <v>410</v>
      </c>
      <c r="O14" s="107" t="s">
        <v>395</v>
      </c>
      <c r="P14" s="109">
        <v>43974</v>
      </c>
      <c r="Q14" s="107" t="s">
        <v>656</v>
      </c>
      <c r="R14" s="108">
        <v>1</v>
      </c>
      <c r="S14" s="109">
        <v>44098</v>
      </c>
      <c r="T14" s="109">
        <v>44158</v>
      </c>
      <c r="U14" s="109">
        <v>45904</v>
      </c>
      <c r="V14" s="108">
        <v>1806</v>
      </c>
      <c r="W14" s="107" t="s">
        <v>424</v>
      </c>
      <c r="X14" s="107" t="s">
        <v>705</v>
      </c>
      <c r="Y14" s="107" t="s">
        <v>413</v>
      </c>
      <c r="Z14" s="108">
        <v>0.8</v>
      </c>
      <c r="AA14" s="113">
        <v>8806652.5</v>
      </c>
      <c r="AB14" s="113">
        <v>2353183.92</v>
      </c>
      <c r="AC14" s="113">
        <v>7815032.2999999998</v>
      </c>
      <c r="AD14" s="113">
        <v>7656307.0361000001</v>
      </c>
      <c r="AE14" s="113">
        <v>7815032.2999999998</v>
      </c>
      <c r="AF14" s="113">
        <v>2124065.0691999998</v>
      </c>
      <c r="AG14" s="113">
        <v>10930717.5692</v>
      </c>
      <c r="AH14" s="113">
        <f>CFR_Data[[#This Row],[Total Spent SFY]]+CFR_Data[[#This Row],[CF Current SFY]]</f>
        <v>4477248.9891999997</v>
      </c>
      <c r="AI14" s="113">
        <v>5532241.9669000003</v>
      </c>
      <c r="AJ14" s="113">
        <v>158725.26389999999</v>
      </c>
      <c r="AK14" s="113">
        <v>0</v>
      </c>
      <c r="AL14" s="113">
        <v>0</v>
      </c>
      <c r="AM14" s="113">
        <v>0</v>
      </c>
      <c r="AN14" s="113">
        <v>0</v>
      </c>
      <c r="AO14" s="113">
        <v>0</v>
      </c>
      <c r="AP14" s="113">
        <v>0</v>
      </c>
      <c r="AQ14" s="107" t="s">
        <v>699</v>
      </c>
      <c r="AR14" s="107" t="s">
        <v>699</v>
      </c>
      <c r="AS14" s="107" t="s">
        <v>396</v>
      </c>
      <c r="AT14" s="107" t="s">
        <v>395</v>
      </c>
      <c r="AU14" s="107" t="s">
        <v>1123</v>
      </c>
      <c r="AV14" s="107" t="s">
        <v>391</v>
      </c>
      <c r="AW14" s="108">
        <v>2</v>
      </c>
      <c r="AX14" s="107" t="s">
        <v>473</v>
      </c>
      <c r="AY14" s="107" t="s">
        <v>707</v>
      </c>
      <c r="AZ14" s="107" t="s">
        <v>706</v>
      </c>
      <c r="BA14" s="107" t="s">
        <v>412</v>
      </c>
      <c r="BB14" s="109">
        <v>45355.272070752311</v>
      </c>
      <c r="BC14" s="107" t="s">
        <v>32</v>
      </c>
      <c r="BD14" s="107" t="s">
        <v>292</v>
      </c>
    </row>
    <row r="15" spans="1:56" x14ac:dyDescent="0.2">
      <c r="A15" s="107" t="s">
        <v>393</v>
      </c>
      <c r="B15" s="105">
        <v>600220</v>
      </c>
      <c r="C15" s="105" t="s">
        <v>1948</v>
      </c>
      <c r="D15" s="107" t="s">
        <v>333</v>
      </c>
      <c r="E15" s="105" t="s">
        <v>1941</v>
      </c>
      <c r="F15" s="107" t="s">
        <v>1121</v>
      </c>
      <c r="G15" s="107" t="s">
        <v>830</v>
      </c>
      <c r="H15" s="107" t="s">
        <v>830</v>
      </c>
      <c r="I15" s="107" t="s">
        <v>830</v>
      </c>
      <c r="J15" s="107" t="s">
        <v>290</v>
      </c>
      <c r="K15" s="107" t="s">
        <v>22</v>
      </c>
      <c r="L15" s="107" t="s">
        <v>311</v>
      </c>
      <c r="M15" s="107" t="s">
        <v>158</v>
      </c>
      <c r="N15" s="107" t="s">
        <v>716</v>
      </c>
      <c r="O15" s="107" t="s">
        <v>395</v>
      </c>
      <c r="P15" s="109">
        <v>41902</v>
      </c>
      <c r="Q15" s="107" t="s">
        <v>647</v>
      </c>
      <c r="R15" s="108">
        <v>1</v>
      </c>
      <c r="S15" s="109">
        <v>42172</v>
      </c>
      <c r="T15" s="109">
        <v>42232</v>
      </c>
      <c r="U15" s="109">
        <v>43721</v>
      </c>
      <c r="V15" s="108">
        <v>1549</v>
      </c>
      <c r="W15" s="107" t="s">
        <v>424</v>
      </c>
      <c r="X15" s="107" t="s">
        <v>710</v>
      </c>
      <c r="Y15" s="107" t="s">
        <v>411</v>
      </c>
      <c r="Z15" s="108">
        <v>0.8</v>
      </c>
      <c r="AA15" s="113">
        <v>6003886.8700000001</v>
      </c>
      <c r="AB15" s="113">
        <v>0</v>
      </c>
      <c r="AC15" s="113">
        <v>0</v>
      </c>
      <c r="AD15" s="113">
        <v>2063.9991</v>
      </c>
      <c r="AE15" s="113">
        <v>2063.9991</v>
      </c>
      <c r="AF15" s="113">
        <v>2063.9991</v>
      </c>
      <c r="AG15" s="113">
        <v>6005950.8690999998</v>
      </c>
      <c r="AH15" s="113">
        <f>CFR_Data[[#This Row],[Total Spent SFY]]+CFR_Data[[#This Row],[CF Current SFY]]</f>
        <v>2063.9991</v>
      </c>
      <c r="AI15" s="113">
        <v>0</v>
      </c>
      <c r="AJ15" s="113">
        <v>0</v>
      </c>
      <c r="AK15" s="113">
        <v>0</v>
      </c>
      <c r="AL15" s="113">
        <v>0</v>
      </c>
      <c r="AM15" s="113">
        <v>0</v>
      </c>
      <c r="AN15" s="113">
        <v>-2063.9991</v>
      </c>
      <c r="AO15" s="113">
        <v>0</v>
      </c>
      <c r="AP15" s="113">
        <v>0</v>
      </c>
      <c r="AQ15" s="107" t="s">
        <v>699</v>
      </c>
      <c r="AR15" s="107" t="s">
        <v>699</v>
      </c>
      <c r="AS15" s="107" t="s">
        <v>396</v>
      </c>
      <c r="AT15" s="107" t="s">
        <v>395</v>
      </c>
      <c r="AU15" s="107" t="s">
        <v>1120</v>
      </c>
      <c r="AV15" s="107" t="s">
        <v>391</v>
      </c>
      <c r="AW15" s="108">
        <v>4</v>
      </c>
      <c r="AX15" s="107" t="s">
        <v>473</v>
      </c>
      <c r="AY15" s="107" t="s">
        <v>698</v>
      </c>
      <c r="AZ15" s="107" t="s">
        <v>697</v>
      </c>
      <c r="BA15" s="107" t="s">
        <v>392</v>
      </c>
      <c r="BB15" s="109">
        <v>45355.272070752311</v>
      </c>
      <c r="BC15" s="107" t="s">
        <v>22</v>
      </c>
      <c r="BD15" s="107" t="s">
        <v>292</v>
      </c>
    </row>
    <row r="16" spans="1:56" x14ac:dyDescent="0.2">
      <c r="A16" s="107" t="s">
        <v>393</v>
      </c>
      <c r="B16" s="105">
        <v>600220</v>
      </c>
      <c r="C16" s="105" t="s">
        <v>1948</v>
      </c>
      <c r="D16" s="107" t="s">
        <v>333</v>
      </c>
      <c r="E16" s="105" t="s">
        <v>1941</v>
      </c>
      <c r="F16" s="107" t="s">
        <v>1121</v>
      </c>
      <c r="G16" s="107" t="s">
        <v>830</v>
      </c>
      <c r="H16" s="107" t="s">
        <v>830</v>
      </c>
      <c r="I16" s="107" t="s">
        <v>830</v>
      </c>
      <c r="J16" s="107" t="s">
        <v>290</v>
      </c>
      <c r="K16" s="107" t="s">
        <v>22</v>
      </c>
      <c r="L16" s="107" t="s">
        <v>311</v>
      </c>
      <c r="M16" s="107" t="s">
        <v>158</v>
      </c>
      <c r="N16" s="107" t="s">
        <v>716</v>
      </c>
      <c r="O16" s="107" t="s">
        <v>395</v>
      </c>
      <c r="P16" s="109">
        <v>41902</v>
      </c>
      <c r="Q16" s="107" t="s">
        <v>647</v>
      </c>
      <c r="R16" s="108">
        <v>1</v>
      </c>
      <c r="S16" s="109">
        <v>42172</v>
      </c>
      <c r="T16" s="109">
        <v>42232</v>
      </c>
      <c r="U16" s="109">
        <v>43721</v>
      </c>
      <c r="V16" s="108">
        <v>1549</v>
      </c>
      <c r="W16" s="107" t="s">
        <v>398</v>
      </c>
      <c r="X16" s="107" t="s">
        <v>702</v>
      </c>
      <c r="Y16" s="107" t="s">
        <v>293</v>
      </c>
      <c r="Z16" s="108">
        <v>0</v>
      </c>
      <c r="AA16" s="113">
        <v>423730.6</v>
      </c>
      <c r="AB16" s="113">
        <v>0</v>
      </c>
      <c r="AC16" s="113">
        <v>0</v>
      </c>
      <c r="AD16" s="113">
        <v>1895.9992</v>
      </c>
      <c r="AE16" s="113">
        <v>1895.9992</v>
      </c>
      <c r="AF16" s="113">
        <v>1895.9992</v>
      </c>
      <c r="AG16" s="113">
        <v>425626.5992</v>
      </c>
      <c r="AH16" s="113">
        <f>CFR_Data[[#This Row],[Total Spent SFY]]+CFR_Data[[#This Row],[CF Current SFY]]</f>
        <v>1895.9992</v>
      </c>
      <c r="AI16" s="113">
        <v>0</v>
      </c>
      <c r="AJ16" s="113">
        <v>0</v>
      </c>
      <c r="AK16" s="113">
        <v>0</v>
      </c>
      <c r="AL16" s="113">
        <v>0</v>
      </c>
      <c r="AM16" s="113">
        <v>0</v>
      </c>
      <c r="AN16" s="113">
        <v>-1895.9992</v>
      </c>
      <c r="AO16" s="113">
        <v>0</v>
      </c>
      <c r="AP16" s="113">
        <v>0</v>
      </c>
      <c r="AQ16" s="107" t="s">
        <v>699</v>
      </c>
      <c r="AR16" s="107" t="s">
        <v>699</v>
      </c>
      <c r="AS16" s="107" t="s">
        <v>396</v>
      </c>
      <c r="AT16" s="107" t="s">
        <v>395</v>
      </c>
      <c r="AU16" s="107" t="s">
        <v>1120</v>
      </c>
      <c r="AV16" s="107" t="s">
        <v>391</v>
      </c>
      <c r="AW16" s="108">
        <v>4</v>
      </c>
      <c r="AX16" s="107" t="s">
        <v>473</v>
      </c>
      <c r="AY16" s="107" t="s">
        <v>698</v>
      </c>
      <c r="AZ16" s="107" t="s">
        <v>697</v>
      </c>
      <c r="BA16" s="107" t="s">
        <v>392</v>
      </c>
      <c r="BB16" s="109">
        <v>45355.272070752311</v>
      </c>
      <c r="BC16" s="107" t="s">
        <v>22</v>
      </c>
      <c r="BD16" s="107" t="s">
        <v>293</v>
      </c>
    </row>
    <row r="17" spans="1:56" x14ac:dyDescent="0.2">
      <c r="A17" s="107" t="s">
        <v>393</v>
      </c>
      <c r="B17" s="105">
        <v>600220</v>
      </c>
      <c r="C17" s="105" t="s">
        <v>1948</v>
      </c>
      <c r="D17" s="107" t="s">
        <v>333</v>
      </c>
      <c r="E17" s="105" t="s">
        <v>1941</v>
      </c>
      <c r="F17" s="107" t="s">
        <v>1121</v>
      </c>
      <c r="G17" s="107" t="s">
        <v>830</v>
      </c>
      <c r="H17" s="107" t="s">
        <v>830</v>
      </c>
      <c r="I17" s="107" t="s">
        <v>830</v>
      </c>
      <c r="J17" s="107" t="s">
        <v>290</v>
      </c>
      <c r="K17" s="107" t="s">
        <v>22</v>
      </c>
      <c r="L17" s="107" t="s">
        <v>311</v>
      </c>
      <c r="M17" s="107" t="s">
        <v>158</v>
      </c>
      <c r="N17" s="107" t="s">
        <v>716</v>
      </c>
      <c r="O17" s="107" t="s">
        <v>395</v>
      </c>
      <c r="P17" s="109">
        <v>41902</v>
      </c>
      <c r="Q17" s="107" t="s">
        <v>647</v>
      </c>
      <c r="R17" s="108">
        <v>1</v>
      </c>
      <c r="S17" s="109">
        <v>42172</v>
      </c>
      <c r="T17" s="109">
        <v>42232</v>
      </c>
      <c r="U17" s="109">
        <v>43721</v>
      </c>
      <c r="V17" s="108">
        <v>1549</v>
      </c>
      <c r="W17" s="107" t="s">
        <v>424</v>
      </c>
      <c r="X17" s="107" t="s">
        <v>400</v>
      </c>
      <c r="Y17" s="107" t="s">
        <v>399</v>
      </c>
      <c r="Z17" s="108">
        <v>0.8</v>
      </c>
      <c r="AA17" s="113">
        <v>4354899.7</v>
      </c>
      <c r="AB17" s="113">
        <v>0</v>
      </c>
      <c r="AC17" s="113">
        <v>0</v>
      </c>
      <c r="AD17" s="113">
        <v>0</v>
      </c>
      <c r="AE17" s="113">
        <v>0</v>
      </c>
      <c r="AF17" s="113">
        <v>0</v>
      </c>
      <c r="AG17" s="113">
        <v>4354899.7</v>
      </c>
      <c r="AH17" s="113">
        <f>CFR_Data[[#This Row],[Total Spent SFY]]+CFR_Data[[#This Row],[CF Current SFY]]</f>
        <v>0</v>
      </c>
      <c r="AI17" s="113">
        <v>0</v>
      </c>
      <c r="AJ17" s="113">
        <v>0</v>
      </c>
      <c r="AK17" s="113">
        <v>0</v>
      </c>
      <c r="AL17" s="113">
        <v>0</v>
      </c>
      <c r="AM17" s="113">
        <v>0</v>
      </c>
      <c r="AN17" s="113">
        <v>0</v>
      </c>
      <c r="AO17" s="113">
        <v>0</v>
      </c>
      <c r="AP17" s="113">
        <v>0</v>
      </c>
      <c r="AQ17" s="107" t="s">
        <v>699</v>
      </c>
      <c r="AR17" s="107" t="s">
        <v>699</v>
      </c>
      <c r="AS17" s="107" t="s">
        <v>396</v>
      </c>
      <c r="AT17" s="107" t="s">
        <v>395</v>
      </c>
      <c r="AU17" s="107" t="s">
        <v>1120</v>
      </c>
      <c r="AV17" s="107" t="s">
        <v>391</v>
      </c>
      <c r="AW17" s="108">
        <v>4</v>
      </c>
      <c r="AX17" s="107" t="s">
        <v>473</v>
      </c>
      <c r="AY17" s="107" t="s">
        <v>698</v>
      </c>
      <c r="AZ17" s="107" t="s">
        <v>697</v>
      </c>
      <c r="BA17" s="107" t="s">
        <v>392</v>
      </c>
      <c r="BB17" s="109">
        <v>45355.272070752311</v>
      </c>
      <c r="BC17" s="107" t="s">
        <v>22</v>
      </c>
      <c r="BD17" s="107" t="s">
        <v>292</v>
      </c>
    </row>
    <row r="18" spans="1:56" x14ac:dyDescent="0.2">
      <c r="A18" s="107" t="s">
        <v>393</v>
      </c>
      <c r="B18" s="105">
        <v>600220</v>
      </c>
      <c r="C18" s="105" t="s">
        <v>1948</v>
      </c>
      <c r="D18" s="107" t="s">
        <v>333</v>
      </c>
      <c r="E18" s="105" t="s">
        <v>1941</v>
      </c>
      <c r="F18" s="107" t="s">
        <v>1121</v>
      </c>
      <c r="G18" s="107" t="s">
        <v>830</v>
      </c>
      <c r="H18" s="107" t="s">
        <v>830</v>
      </c>
      <c r="I18" s="107" t="s">
        <v>830</v>
      </c>
      <c r="J18" s="107" t="s">
        <v>290</v>
      </c>
      <c r="K18" s="107" t="s">
        <v>22</v>
      </c>
      <c r="L18" s="107" t="s">
        <v>311</v>
      </c>
      <c r="M18" s="107" t="s">
        <v>158</v>
      </c>
      <c r="N18" s="107" t="s">
        <v>716</v>
      </c>
      <c r="O18" s="107" t="s">
        <v>395</v>
      </c>
      <c r="P18" s="109">
        <v>41902</v>
      </c>
      <c r="Q18" s="107" t="s">
        <v>647</v>
      </c>
      <c r="R18" s="108">
        <v>1</v>
      </c>
      <c r="S18" s="109">
        <v>42172</v>
      </c>
      <c r="T18" s="109">
        <v>42232</v>
      </c>
      <c r="U18" s="109">
        <v>43721</v>
      </c>
      <c r="V18" s="108">
        <v>1549</v>
      </c>
      <c r="W18" s="107" t="s">
        <v>424</v>
      </c>
      <c r="X18" s="107" t="s">
        <v>401</v>
      </c>
      <c r="Y18" s="107" t="s">
        <v>399</v>
      </c>
      <c r="Z18" s="108">
        <v>0.8</v>
      </c>
      <c r="AA18" s="113">
        <v>14321111.73</v>
      </c>
      <c r="AB18" s="113">
        <v>0</v>
      </c>
      <c r="AC18" s="113">
        <v>0</v>
      </c>
      <c r="AD18" s="113">
        <v>158653.6917</v>
      </c>
      <c r="AE18" s="113">
        <v>158653.6917</v>
      </c>
      <c r="AF18" s="113">
        <v>158653.6917</v>
      </c>
      <c r="AG18" s="113">
        <v>14479765.421700001</v>
      </c>
      <c r="AH18" s="113">
        <f>CFR_Data[[#This Row],[Total Spent SFY]]+CFR_Data[[#This Row],[CF Current SFY]]</f>
        <v>158653.6917</v>
      </c>
      <c r="AI18" s="113">
        <v>0</v>
      </c>
      <c r="AJ18" s="113">
        <v>0</v>
      </c>
      <c r="AK18" s="113">
        <v>0</v>
      </c>
      <c r="AL18" s="113">
        <v>0</v>
      </c>
      <c r="AM18" s="113">
        <v>0</v>
      </c>
      <c r="AN18" s="113">
        <v>-158653.6917</v>
      </c>
      <c r="AO18" s="113">
        <v>0</v>
      </c>
      <c r="AP18" s="113">
        <v>0</v>
      </c>
      <c r="AQ18" s="107" t="s">
        <v>699</v>
      </c>
      <c r="AR18" s="107" t="s">
        <v>699</v>
      </c>
      <c r="AS18" s="107" t="s">
        <v>396</v>
      </c>
      <c r="AT18" s="107" t="s">
        <v>395</v>
      </c>
      <c r="AU18" s="107" t="s">
        <v>1120</v>
      </c>
      <c r="AV18" s="107" t="s">
        <v>391</v>
      </c>
      <c r="AW18" s="108">
        <v>4</v>
      </c>
      <c r="AX18" s="107" t="s">
        <v>473</v>
      </c>
      <c r="AY18" s="107" t="s">
        <v>698</v>
      </c>
      <c r="AZ18" s="107" t="s">
        <v>697</v>
      </c>
      <c r="BA18" s="107" t="s">
        <v>392</v>
      </c>
      <c r="BB18" s="109">
        <v>45355.272070752311</v>
      </c>
      <c r="BC18" s="107" t="s">
        <v>22</v>
      </c>
      <c r="BD18" s="107" t="s">
        <v>292</v>
      </c>
    </row>
    <row r="19" spans="1:56" x14ac:dyDescent="0.2">
      <c r="A19" s="107" t="s">
        <v>409</v>
      </c>
      <c r="B19" s="105">
        <v>600380</v>
      </c>
      <c r="C19" s="105" t="s">
        <v>1949</v>
      </c>
      <c r="D19" s="107" t="s">
        <v>711</v>
      </c>
      <c r="E19" s="105" t="s">
        <v>1945</v>
      </c>
      <c r="F19" s="107" t="s">
        <v>1343</v>
      </c>
      <c r="G19" s="107" t="s">
        <v>830</v>
      </c>
      <c r="H19" s="107" t="s">
        <v>830</v>
      </c>
      <c r="I19" s="107" t="s">
        <v>830</v>
      </c>
      <c r="J19" s="107" t="s">
        <v>285</v>
      </c>
      <c r="K19" s="107" t="s">
        <v>31</v>
      </c>
      <c r="L19" s="107" t="s">
        <v>312</v>
      </c>
      <c r="M19" s="107" t="s">
        <v>158</v>
      </c>
      <c r="N19" s="107" t="s">
        <v>410</v>
      </c>
      <c r="O19" s="107" t="s">
        <v>395</v>
      </c>
      <c r="P19" s="109">
        <v>44541</v>
      </c>
      <c r="Q19" s="107" t="s">
        <v>658</v>
      </c>
      <c r="R19" s="108">
        <v>1</v>
      </c>
      <c r="S19" s="109">
        <v>44629</v>
      </c>
      <c r="T19" s="109">
        <v>44689</v>
      </c>
      <c r="U19" s="109">
        <v>46126</v>
      </c>
      <c r="V19" s="108">
        <v>1497</v>
      </c>
      <c r="W19" s="107" t="s">
        <v>424</v>
      </c>
      <c r="X19" s="107" t="s">
        <v>710</v>
      </c>
      <c r="Y19" s="107" t="s">
        <v>411</v>
      </c>
      <c r="Z19" s="108">
        <v>0.8</v>
      </c>
      <c r="AA19" s="113">
        <v>630300.12</v>
      </c>
      <c r="AB19" s="113">
        <v>315944.12</v>
      </c>
      <c r="AC19" s="113">
        <v>431638.78</v>
      </c>
      <c r="AD19" s="113">
        <v>346849.12640000001</v>
      </c>
      <c r="AE19" s="113">
        <v>346849.12640000001</v>
      </c>
      <c r="AF19" s="113">
        <v>188893.80119999999</v>
      </c>
      <c r="AG19" s="113">
        <v>819193.92119999998</v>
      </c>
      <c r="AH19" s="113">
        <f>CFR_Data[[#This Row],[Total Spent SFY]]+CFR_Data[[#This Row],[CF Current SFY]]</f>
        <v>504837.92119999998</v>
      </c>
      <c r="AI19" s="113">
        <v>157466.1882</v>
      </c>
      <c r="AJ19" s="113">
        <v>489.137</v>
      </c>
      <c r="AK19" s="113">
        <v>0</v>
      </c>
      <c r="AL19" s="113">
        <v>0</v>
      </c>
      <c r="AM19" s="113">
        <v>0</v>
      </c>
      <c r="AN19" s="113">
        <v>84789.653600000005</v>
      </c>
      <c r="AO19" s="113">
        <v>0</v>
      </c>
      <c r="AP19" s="113">
        <v>0</v>
      </c>
      <c r="AQ19" s="107" t="s">
        <v>699</v>
      </c>
      <c r="AR19" s="107" t="s">
        <v>699</v>
      </c>
      <c r="AS19" s="107" t="s">
        <v>396</v>
      </c>
      <c r="AT19" s="107" t="s">
        <v>2889</v>
      </c>
      <c r="AU19" s="107" t="s">
        <v>1120</v>
      </c>
      <c r="AV19" s="107" t="s">
        <v>391</v>
      </c>
      <c r="AW19" s="108">
        <v>4</v>
      </c>
      <c r="AX19" s="107" t="s">
        <v>473</v>
      </c>
      <c r="AY19" s="107" t="s">
        <v>698</v>
      </c>
      <c r="AZ19" s="107" t="s">
        <v>697</v>
      </c>
      <c r="BA19" s="107" t="s">
        <v>392</v>
      </c>
      <c r="BB19" s="109">
        <v>45355.272070752311</v>
      </c>
      <c r="BC19" s="107" t="s">
        <v>31</v>
      </c>
      <c r="BD19" s="107" t="s">
        <v>292</v>
      </c>
    </row>
    <row r="20" spans="1:56" x14ac:dyDescent="0.2">
      <c r="A20" s="107" t="s">
        <v>409</v>
      </c>
      <c r="B20" s="105">
        <v>600380</v>
      </c>
      <c r="C20" s="105" t="s">
        <v>1949</v>
      </c>
      <c r="D20" s="107" t="s">
        <v>711</v>
      </c>
      <c r="E20" s="105" t="s">
        <v>1945</v>
      </c>
      <c r="F20" s="107" t="s">
        <v>1343</v>
      </c>
      <c r="G20" s="107" t="s">
        <v>830</v>
      </c>
      <c r="H20" s="107" t="s">
        <v>830</v>
      </c>
      <c r="I20" s="107" t="s">
        <v>830</v>
      </c>
      <c r="J20" s="107" t="s">
        <v>285</v>
      </c>
      <c r="K20" s="107" t="s">
        <v>31</v>
      </c>
      <c r="L20" s="107" t="s">
        <v>312</v>
      </c>
      <c r="M20" s="107" t="s">
        <v>158</v>
      </c>
      <c r="N20" s="107" t="s">
        <v>410</v>
      </c>
      <c r="O20" s="107" t="s">
        <v>395</v>
      </c>
      <c r="P20" s="109">
        <v>44541</v>
      </c>
      <c r="Q20" s="107" t="s">
        <v>658</v>
      </c>
      <c r="R20" s="108">
        <v>1</v>
      </c>
      <c r="S20" s="109">
        <v>44629</v>
      </c>
      <c r="T20" s="109">
        <v>44689</v>
      </c>
      <c r="U20" s="109">
        <v>46126</v>
      </c>
      <c r="V20" s="108">
        <v>1497</v>
      </c>
      <c r="W20" s="107" t="s">
        <v>398</v>
      </c>
      <c r="X20" s="107" t="s">
        <v>702</v>
      </c>
      <c r="Y20" s="107" t="s">
        <v>293</v>
      </c>
      <c r="Z20" s="108">
        <v>0</v>
      </c>
      <c r="AA20" s="113">
        <v>10194.18</v>
      </c>
      <c r="AB20" s="113">
        <v>8855</v>
      </c>
      <c r="AC20" s="113">
        <v>138315.82</v>
      </c>
      <c r="AD20" s="113">
        <v>136371.4639</v>
      </c>
      <c r="AE20" s="113">
        <v>136371.4638</v>
      </c>
      <c r="AF20" s="113">
        <v>74267.8076</v>
      </c>
      <c r="AG20" s="113">
        <v>84461.987599999993</v>
      </c>
      <c r="AH20" s="113">
        <f>CFR_Data[[#This Row],[Total Spent SFY]]+CFR_Data[[#This Row],[CF Current SFY]]</f>
        <v>83122.8076</v>
      </c>
      <c r="AI20" s="113">
        <v>61911.341099999998</v>
      </c>
      <c r="AJ20" s="113">
        <v>192.3151</v>
      </c>
      <c r="AK20" s="113">
        <v>0</v>
      </c>
      <c r="AL20" s="113">
        <v>0</v>
      </c>
      <c r="AM20" s="113">
        <v>0</v>
      </c>
      <c r="AN20" s="113">
        <v>1944.3561999999999</v>
      </c>
      <c r="AO20" s="113">
        <v>0</v>
      </c>
      <c r="AP20" s="113">
        <v>0</v>
      </c>
      <c r="AQ20" s="107" t="s">
        <v>699</v>
      </c>
      <c r="AR20" s="107" t="s">
        <v>699</v>
      </c>
      <c r="AS20" s="107" t="s">
        <v>396</v>
      </c>
      <c r="AT20" s="107" t="s">
        <v>2889</v>
      </c>
      <c r="AU20" s="107" t="s">
        <v>1120</v>
      </c>
      <c r="AV20" s="107" t="s">
        <v>391</v>
      </c>
      <c r="AW20" s="108">
        <v>4</v>
      </c>
      <c r="AX20" s="107" t="s">
        <v>473</v>
      </c>
      <c r="AY20" s="107" t="s">
        <v>698</v>
      </c>
      <c r="AZ20" s="107" t="s">
        <v>697</v>
      </c>
      <c r="BA20" s="107" t="s">
        <v>392</v>
      </c>
      <c r="BB20" s="109">
        <v>45355.272070752311</v>
      </c>
      <c r="BC20" s="107" t="s">
        <v>31</v>
      </c>
      <c r="BD20" s="107" t="s">
        <v>293</v>
      </c>
    </row>
    <row r="21" spans="1:56" x14ac:dyDescent="0.2">
      <c r="A21" s="107" t="s">
        <v>409</v>
      </c>
      <c r="B21" s="105">
        <v>600380</v>
      </c>
      <c r="C21" s="105" t="s">
        <v>1949</v>
      </c>
      <c r="D21" s="107" t="s">
        <v>711</v>
      </c>
      <c r="E21" s="105" t="s">
        <v>1945</v>
      </c>
      <c r="F21" s="107" t="s">
        <v>1343</v>
      </c>
      <c r="G21" s="107" t="s">
        <v>830</v>
      </c>
      <c r="H21" s="107" t="s">
        <v>830</v>
      </c>
      <c r="I21" s="107" t="s">
        <v>830</v>
      </c>
      <c r="J21" s="107" t="s">
        <v>285</v>
      </c>
      <c r="K21" s="107" t="s">
        <v>31</v>
      </c>
      <c r="L21" s="107" t="s">
        <v>312</v>
      </c>
      <c r="M21" s="107" t="s">
        <v>158</v>
      </c>
      <c r="N21" s="107" t="s">
        <v>410</v>
      </c>
      <c r="O21" s="107" t="s">
        <v>395</v>
      </c>
      <c r="P21" s="109">
        <v>44541</v>
      </c>
      <c r="Q21" s="107" t="s">
        <v>658</v>
      </c>
      <c r="R21" s="108">
        <v>1</v>
      </c>
      <c r="S21" s="109">
        <v>44629</v>
      </c>
      <c r="T21" s="109">
        <v>44689</v>
      </c>
      <c r="U21" s="109">
        <v>46126</v>
      </c>
      <c r="V21" s="108">
        <v>1497</v>
      </c>
      <c r="W21" s="107" t="s">
        <v>424</v>
      </c>
      <c r="X21" s="107" t="s">
        <v>709</v>
      </c>
      <c r="Y21" s="107" t="s">
        <v>416</v>
      </c>
      <c r="Z21" s="108">
        <v>0.8</v>
      </c>
      <c r="AA21" s="113">
        <v>102202.38</v>
      </c>
      <c r="AB21" s="113">
        <v>7652.19</v>
      </c>
      <c r="AC21" s="113">
        <v>399219.42</v>
      </c>
      <c r="AD21" s="113">
        <v>351485.13959999999</v>
      </c>
      <c r="AE21" s="113">
        <v>351485.13959999999</v>
      </c>
      <c r="AF21" s="113">
        <v>191418.57089999999</v>
      </c>
      <c r="AG21" s="113">
        <v>293620.9509</v>
      </c>
      <c r="AH21" s="113">
        <f>CFR_Data[[#This Row],[Total Spent SFY]]+CFR_Data[[#This Row],[CF Current SFY]]</f>
        <v>199070.76089999999</v>
      </c>
      <c r="AI21" s="113">
        <v>159570.8939</v>
      </c>
      <c r="AJ21" s="113">
        <v>495.6748</v>
      </c>
      <c r="AK21" s="113">
        <v>0</v>
      </c>
      <c r="AL21" s="113">
        <v>0</v>
      </c>
      <c r="AM21" s="113">
        <v>0</v>
      </c>
      <c r="AN21" s="113">
        <v>47734.280400000003</v>
      </c>
      <c r="AO21" s="113">
        <v>0</v>
      </c>
      <c r="AP21" s="113">
        <v>0</v>
      </c>
      <c r="AQ21" s="107" t="s">
        <v>699</v>
      </c>
      <c r="AR21" s="107" t="s">
        <v>699</v>
      </c>
      <c r="AS21" s="107" t="s">
        <v>396</v>
      </c>
      <c r="AT21" s="107" t="s">
        <v>2889</v>
      </c>
      <c r="AU21" s="107" t="s">
        <v>1120</v>
      </c>
      <c r="AV21" s="107" t="s">
        <v>391</v>
      </c>
      <c r="AW21" s="108">
        <v>4</v>
      </c>
      <c r="AX21" s="107" t="s">
        <v>473</v>
      </c>
      <c r="AY21" s="107" t="s">
        <v>698</v>
      </c>
      <c r="AZ21" s="107" t="s">
        <v>697</v>
      </c>
      <c r="BA21" s="107" t="s">
        <v>392</v>
      </c>
      <c r="BB21" s="109">
        <v>45355.272070752311</v>
      </c>
      <c r="BC21" s="107" t="s">
        <v>31</v>
      </c>
      <c r="BD21" s="107" t="s">
        <v>292</v>
      </c>
    </row>
    <row r="22" spans="1:56" x14ac:dyDescent="0.2">
      <c r="A22" s="107" t="s">
        <v>409</v>
      </c>
      <c r="B22" s="105">
        <v>600380</v>
      </c>
      <c r="C22" s="105" t="s">
        <v>1949</v>
      </c>
      <c r="D22" s="107" t="s">
        <v>711</v>
      </c>
      <c r="E22" s="105" t="s">
        <v>1945</v>
      </c>
      <c r="F22" s="107" t="s">
        <v>1343</v>
      </c>
      <c r="G22" s="107" t="s">
        <v>830</v>
      </c>
      <c r="H22" s="107" t="s">
        <v>830</v>
      </c>
      <c r="I22" s="107" t="s">
        <v>830</v>
      </c>
      <c r="J22" s="107" t="s">
        <v>285</v>
      </c>
      <c r="K22" s="107" t="s">
        <v>31</v>
      </c>
      <c r="L22" s="107" t="s">
        <v>312</v>
      </c>
      <c r="M22" s="107" t="s">
        <v>158</v>
      </c>
      <c r="N22" s="107" t="s">
        <v>410</v>
      </c>
      <c r="O22" s="107" t="s">
        <v>395</v>
      </c>
      <c r="P22" s="109">
        <v>44541</v>
      </c>
      <c r="Q22" s="107" t="s">
        <v>658</v>
      </c>
      <c r="R22" s="108">
        <v>1</v>
      </c>
      <c r="S22" s="109">
        <v>44629</v>
      </c>
      <c r="T22" s="109">
        <v>44689</v>
      </c>
      <c r="U22" s="109">
        <v>46126</v>
      </c>
      <c r="V22" s="108">
        <v>1497</v>
      </c>
      <c r="W22" s="107" t="s">
        <v>424</v>
      </c>
      <c r="X22" s="107" t="s">
        <v>726</v>
      </c>
      <c r="Y22" s="107" t="s">
        <v>725</v>
      </c>
      <c r="Z22" s="108">
        <v>0.8</v>
      </c>
      <c r="AA22" s="113">
        <v>6458799.6399999997</v>
      </c>
      <c r="AB22" s="113">
        <v>3039855.29</v>
      </c>
      <c r="AC22" s="113">
        <v>1996536.86</v>
      </c>
      <c r="AD22" s="113">
        <v>2001711.4302000001</v>
      </c>
      <c r="AE22" s="113">
        <v>2001711.4301</v>
      </c>
      <c r="AF22" s="113">
        <v>1090130.7002000001</v>
      </c>
      <c r="AG22" s="113">
        <v>7548930.3402000004</v>
      </c>
      <c r="AH22" s="113">
        <f>CFR_Data[[#This Row],[Total Spent SFY]]+CFR_Data[[#This Row],[CF Current SFY]]</f>
        <v>4129985.9901999999</v>
      </c>
      <c r="AI22" s="113">
        <v>908757.85679999995</v>
      </c>
      <c r="AJ22" s="113">
        <v>2822.8730999999998</v>
      </c>
      <c r="AK22" s="113">
        <v>0</v>
      </c>
      <c r="AL22" s="113">
        <v>0</v>
      </c>
      <c r="AM22" s="113">
        <v>0</v>
      </c>
      <c r="AN22" s="113">
        <v>-5174.5700999999999</v>
      </c>
      <c r="AO22" s="113">
        <v>0</v>
      </c>
      <c r="AP22" s="113">
        <v>0</v>
      </c>
      <c r="AQ22" s="107" t="s">
        <v>699</v>
      </c>
      <c r="AR22" s="107" t="s">
        <v>699</v>
      </c>
      <c r="AS22" s="107" t="s">
        <v>396</v>
      </c>
      <c r="AT22" s="107" t="s">
        <v>2889</v>
      </c>
      <c r="AU22" s="107" t="s">
        <v>1120</v>
      </c>
      <c r="AV22" s="107" t="s">
        <v>391</v>
      </c>
      <c r="AW22" s="108">
        <v>4</v>
      </c>
      <c r="AX22" s="107" t="s">
        <v>473</v>
      </c>
      <c r="AY22" s="107" t="s">
        <v>698</v>
      </c>
      <c r="AZ22" s="107" t="s">
        <v>697</v>
      </c>
      <c r="BA22" s="107" t="s">
        <v>392</v>
      </c>
      <c r="BB22" s="109">
        <v>45355.272070752311</v>
      </c>
      <c r="BC22" s="107" t="s">
        <v>31</v>
      </c>
      <c r="BD22" s="107" t="s">
        <v>292</v>
      </c>
    </row>
    <row r="23" spans="1:56" x14ac:dyDescent="0.2">
      <c r="A23" s="107" t="s">
        <v>409</v>
      </c>
      <c r="B23" s="105">
        <v>600645</v>
      </c>
      <c r="C23" s="105" t="s">
        <v>1950</v>
      </c>
      <c r="D23" s="107" t="s">
        <v>714</v>
      </c>
      <c r="E23" s="105" t="s">
        <v>1945</v>
      </c>
      <c r="F23" s="107" t="s">
        <v>1951</v>
      </c>
      <c r="G23" s="107" t="s">
        <v>830</v>
      </c>
      <c r="H23" s="107" t="s">
        <v>830</v>
      </c>
      <c r="I23" s="107" t="s">
        <v>830</v>
      </c>
      <c r="J23" s="107" t="s">
        <v>476</v>
      </c>
      <c r="K23" s="107" t="s">
        <v>33</v>
      </c>
      <c r="L23" s="107" t="s">
        <v>88</v>
      </c>
      <c r="M23" s="107" t="s">
        <v>41</v>
      </c>
      <c r="N23" s="107" t="s">
        <v>410</v>
      </c>
      <c r="O23" s="107" t="s">
        <v>395</v>
      </c>
      <c r="P23" s="109">
        <v>44730</v>
      </c>
      <c r="Q23" s="107" t="s">
        <v>658</v>
      </c>
      <c r="R23" s="108">
        <v>1</v>
      </c>
      <c r="S23" s="109">
        <v>44806</v>
      </c>
      <c r="T23" s="109">
        <v>44866</v>
      </c>
      <c r="U23" s="109">
        <v>45860</v>
      </c>
      <c r="V23" s="108">
        <v>1054</v>
      </c>
      <c r="W23" s="107" t="s">
        <v>398</v>
      </c>
      <c r="X23" s="107" t="s">
        <v>702</v>
      </c>
      <c r="Y23" s="107" t="s">
        <v>293</v>
      </c>
      <c r="Z23" s="108">
        <v>0</v>
      </c>
      <c r="AA23" s="113">
        <v>0</v>
      </c>
      <c r="AB23" s="113">
        <v>0</v>
      </c>
      <c r="AC23" s="113">
        <v>30000</v>
      </c>
      <c r="AD23" s="113">
        <v>30608.225299999998</v>
      </c>
      <c r="AE23" s="113">
        <v>30608.225299999998</v>
      </c>
      <c r="AF23" s="113">
        <v>9736.8631999999998</v>
      </c>
      <c r="AG23" s="113">
        <v>9736.8631999999998</v>
      </c>
      <c r="AH23" s="113">
        <f>CFR_Data[[#This Row],[Total Spent SFY]]+CFR_Data[[#This Row],[CF Current SFY]]</f>
        <v>9736.8631999999998</v>
      </c>
      <c r="AI23" s="113">
        <v>18821.496200000001</v>
      </c>
      <c r="AJ23" s="113">
        <v>2049.8658999999998</v>
      </c>
      <c r="AK23" s="113">
        <v>0</v>
      </c>
      <c r="AL23" s="113">
        <v>0</v>
      </c>
      <c r="AM23" s="113">
        <v>0</v>
      </c>
      <c r="AN23" s="113">
        <v>-608.22529999999995</v>
      </c>
      <c r="AO23" s="113">
        <v>0</v>
      </c>
      <c r="AP23" s="113">
        <v>0</v>
      </c>
      <c r="AQ23" s="107" t="s">
        <v>699</v>
      </c>
      <c r="AR23" s="107" t="s">
        <v>699</v>
      </c>
      <c r="AS23" s="107" t="s">
        <v>396</v>
      </c>
      <c r="AT23" s="107" t="s">
        <v>395</v>
      </c>
      <c r="AU23" s="107" t="s">
        <v>1123</v>
      </c>
      <c r="AV23" s="107" t="s">
        <v>391</v>
      </c>
      <c r="AW23" s="108">
        <v>2</v>
      </c>
      <c r="AX23" s="107" t="s">
        <v>473</v>
      </c>
      <c r="AY23" s="107" t="s">
        <v>707</v>
      </c>
      <c r="AZ23" s="107" t="s">
        <v>706</v>
      </c>
      <c r="BA23" s="107" t="s">
        <v>412</v>
      </c>
      <c r="BB23" s="109">
        <v>45355.272070752311</v>
      </c>
      <c r="BC23" s="107" t="s">
        <v>33</v>
      </c>
      <c r="BD23" s="107" t="s">
        <v>293</v>
      </c>
    </row>
    <row r="24" spans="1:56" x14ac:dyDescent="0.2">
      <c r="A24" s="107" t="s">
        <v>409</v>
      </c>
      <c r="B24" s="105">
        <v>600645</v>
      </c>
      <c r="C24" s="105" t="s">
        <v>1950</v>
      </c>
      <c r="D24" s="107" t="s">
        <v>714</v>
      </c>
      <c r="E24" s="105" t="s">
        <v>1945</v>
      </c>
      <c r="F24" s="107" t="s">
        <v>1951</v>
      </c>
      <c r="G24" s="107" t="s">
        <v>830</v>
      </c>
      <c r="H24" s="107" t="s">
        <v>830</v>
      </c>
      <c r="I24" s="107" t="s">
        <v>830</v>
      </c>
      <c r="J24" s="107" t="s">
        <v>476</v>
      </c>
      <c r="K24" s="107" t="s">
        <v>33</v>
      </c>
      <c r="L24" s="107" t="s">
        <v>88</v>
      </c>
      <c r="M24" s="107" t="s">
        <v>41</v>
      </c>
      <c r="N24" s="107" t="s">
        <v>410</v>
      </c>
      <c r="O24" s="107" t="s">
        <v>395</v>
      </c>
      <c r="P24" s="109">
        <v>44730</v>
      </c>
      <c r="Q24" s="107" t="s">
        <v>658</v>
      </c>
      <c r="R24" s="108">
        <v>1</v>
      </c>
      <c r="S24" s="109">
        <v>44806</v>
      </c>
      <c r="T24" s="109">
        <v>44866</v>
      </c>
      <c r="U24" s="109">
        <v>45860</v>
      </c>
      <c r="V24" s="108">
        <v>1054</v>
      </c>
      <c r="W24" s="107" t="s">
        <v>424</v>
      </c>
      <c r="X24" s="107" t="s">
        <v>705</v>
      </c>
      <c r="Y24" s="107" t="s">
        <v>413</v>
      </c>
      <c r="Z24" s="108">
        <v>0.8</v>
      </c>
      <c r="AA24" s="113">
        <v>1753118.57</v>
      </c>
      <c r="AB24" s="113">
        <v>1509656.96</v>
      </c>
      <c r="AC24" s="113">
        <v>3586090.81</v>
      </c>
      <c r="AD24" s="113">
        <v>3254391.7747</v>
      </c>
      <c r="AE24" s="113">
        <v>3254391.7747</v>
      </c>
      <c r="AF24" s="113">
        <v>1035263.1368</v>
      </c>
      <c r="AG24" s="113">
        <v>2788381.7067999998</v>
      </c>
      <c r="AH24" s="113">
        <f>CFR_Data[[#This Row],[Total Spent SFY]]+CFR_Data[[#This Row],[CF Current SFY]]</f>
        <v>2544920.0967999999</v>
      </c>
      <c r="AI24" s="113">
        <v>2001178.5038000001</v>
      </c>
      <c r="AJ24" s="113">
        <v>217950.1341</v>
      </c>
      <c r="AK24" s="113">
        <v>0</v>
      </c>
      <c r="AL24" s="113">
        <v>0</v>
      </c>
      <c r="AM24" s="113">
        <v>0</v>
      </c>
      <c r="AN24" s="113">
        <v>331699.03529999999</v>
      </c>
      <c r="AO24" s="113">
        <v>0</v>
      </c>
      <c r="AP24" s="113">
        <v>0</v>
      </c>
      <c r="AQ24" s="107" t="s">
        <v>699</v>
      </c>
      <c r="AR24" s="107" t="s">
        <v>699</v>
      </c>
      <c r="AS24" s="107" t="s">
        <v>396</v>
      </c>
      <c r="AT24" s="107" t="s">
        <v>395</v>
      </c>
      <c r="AU24" s="107" t="s">
        <v>1123</v>
      </c>
      <c r="AV24" s="107" t="s">
        <v>391</v>
      </c>
      <c r="AW24" s="108">
        <v>2</v>
      </c>
      <c r="AX24" s="107" t="s">
        <v>473</v>
      </c>
      <c r="AY24" s="107" t="s">
        <v>707</v>
      </c>
      <c r="AZ24" s="107" t="s">
        <v>706</v>
      </c>
      <c r="BA24" s="107" t="s">
        <v>412</v>
      </c>
      <c r="BB24" s="109">
        <v>45355.272070752311</v>
      </c>
      <c r="BC24" s="107" t="s">
        <v>33</v>
      </c>
      <c r="BD24" s="107" t="s">
        <v>292</v>
      </c>
    </row>
    <row r="25" spans="1:56" x14ac:dyDescent="0.2">
      <c r="A25" s="107" t="s">
        <v>472</v>
      </c>
      <c r="B25" s="105">
        <v>600935</v>
      </c>
      <c r="C25" s="105" t="s">
        <v>395</v>
      </c>
      <c r="D25" s="107" t="s">
        <v>1446</v>
      </c>
      <c r="E25" s="105" t="s">
        <v>1947</v>
      </c>
      <c r="F25" s="107" t="s">
        <v>2890</v>
      </c>
      <c r="G25" s="107" t="s">
        <v>830</v>
      </c>
      <c r="H25" s="107" t="s">
        <v>830</v>
      </c>
      <c r="I25" s="107" t="s">
        <v>830</v>
      </c>
      <c r="J25" s="107" t="s">
        <v>74</v>
      </c>
      <c r="K25" s="107" t="s">
        <v>32</v>
      </c>
      <c r="L25" s="107" t="s">
        <v>88</v>
      </c>
      <c r="M25" s="107" t="s">
        <v>41</v>
      </c>
      <c r="N25" s="107" t="s">
        <v>472</v>
      </c>
      <c r="O25" s="107" t="s">
        <v>1122</v>
      </c>
      <c r="P25" s="109">
        <v>45822</v>
      </c>
      <c r="Q25" s="107" t="s">
        <v>1101</v>
      </c>
      <c r="R25" s="108">
        <v>0</v>
      </c>
      <c r="S25" s="109">
        <v>45972</v>
      </c>
      <c r="T25" s="109">
        <v>46032</v>
      </c>
      <c r="U25" s="109">
        <v>46701</v>
      </c>
      <c r="V25" s="108">
        <v>729</v>
      </c>
      <c r="W25" s="107" t="s">
        <v>1400</v>
      </c>
      <c r="X25" s="107" t="s">
        <v>1401</v>
      </c>
      <c r="Y25" s="107" t="s">
        <v>292</v>
      </c>
      <c r="Z25" s="108">
        <v>0.8</v>
      </c>
      <c r="AA25" s="113">
        <v>0</v>
      </c>
      <c r="AB25" s="113">
        <v>0</v>
      </c>
      <c r="AC25" s="113">
        <v>11002349.875</v>
      </c>
      <c r="AD25" s="113">
        <v>0</v>
      </c>
      <c r="AE25" s="113">
        <v>11002349.875</v>
      </c>
      <c r="AF25" s="113">
        <v>0</v>
      </c>
      <c r="AG25" s="113">
        <v>0</v>
      </c>
      <c r="AH25" s="113">
        <f>CFR_Data[[#This Row],[Total Spent SFY]]+CFR_Data[[#This Row],[CF Current SFY]]</f>
        <v>0</v>
      </c>
      <c r="AI25" s="113">
        <v>0</v>
      </c>
      <c r="AJ25" s="113">
        <v>2870178.2283000001</v>
      </c>
      <c r="AK25" s="113">
        <v>5740356.4565000003</v>
      </c>
      <c r="AL25" s="113">
        <v>2391815.1902000001</v>
      </c>
      <c r="AM25" s="113">
        <v>0</v>
      </c>
      <c r="AN25" s="113">
        <v>0</v>
      </c>
      <c r="AO25" s="113">
        <v>0</v>
      </c>
      <c r="AP25" s="113">
        <v>0</v>
      </c>
      <c r="AQ25" s="107" t="s">
        <v>699</v>
      </c>
      <c r="AR25" s="107" t="s">
        <v>699</v>
      </c>
      <c r="AS25" s="107" t="s">
        <v>396</v>
      </c>
      <c r="AT25" s="107" t="s">
        <v>395</v>
      </c>
      <c r="AU25" s="107" t="s">
        <v>1123</v>
      </c>
      <c r="AV25" s="107" t="s">
        <v>391</v>
      </c>
      <c r="AW25" s="108">
        <v>1</v>
      </c>
      <c r="AX25" s="107" t="s">
        <v>473</v>
      </c>
      <c r="AY25" s="107" t="s">
        <v>707</v>
      </c>
      <c r="AZ25" s="107" t="s">
        <v>706</v>
      </c>
      <c r="BA25" s="107" t="s">
        <v>412</v>
      </c>
      <c r="BB25" s="109">
        <v>45355.272070752311</v>
      </c>
      <c r="BC25" s="107" t="s">
        <v>32</v>
      </c>
      <c r="BD25" s="107" t="s">
        <v>292</v>
      </c>
    </row>
    <row r="26" spans="1:56" x14ac:dyDescent="0.2">
      <c r="A26" s="107" t="s">
        <v>393</v>
      </c>
      <c r="B26" s="105">
        <v>600936</v>
      </c>
      <c r="C26" s="105" t="s">
        <v>1952</v>
      </c>
      <c r="D26" s="107" t="s">
        <v>477</v>
      </c>
      <c r="E26" s="105" t="s">
        <v>1947</v>
      </c>
      <c r="F26" s="107" t="s">
        <v>1126</v>
      </c>
      <c r="G26" s="107" t="s">
        <v>830</v>
      </c>
      <c r="H26" s="107" t="s">
        <v>830</v>
      </c>
      <c r="I26" s="107" t="s">
        <v>830</v>
      </c>
      <c r="J26" s="107" t="s">
        <v>74</v>
      </c>
      <c r="K26" s="107" t="s">
        <v>32</v>
      </c>
      <c r="L26" s="107" t="s">
        <v>88</v>
      </c>
      <c r="M26" s="107" t="s">
        <v>41</v>
      </c>
      <c r="N26" s="107" t="s">
        <v>394</v>
      </c>
      <c r="O26" s="107" t="s">
        <v>395</v>
      </c>
      <c r="P26" s="109">
        <v>43358</v>
      </c>
      <c r="Q26" s="107" t="s">
        <v>651</v>
      </c>
      <c r="R26" s="108">
        <v>1</v>
      </c>
      <c r="S26" s="109">
        <v>43602</v>
      </c>
      <c r="T26" s="109">
        <v>43662</v>
      </c>
      <c r="U26" s="109">
        <v>44696</v>
      </c>
      <c r="V26" s="108">
        <v>1094</v>
      </c>
      <c r="W26" s="107" t="s">
        <v>398</v>
      </c>
      <c r="X26" s="107" t="s">
        <v>702</v>
      </c>
      <c r="Y26" s="107" t="s">
        <v>293</v>
      </c>
      <c r="Z26" s="108">
        <v>0</v>
      </c>
      <c r="AA26" s="113">
        <v>1731</v>
      </c>
      <c r="AB26" s="113">
        <v>0</v>
      </c>
      <c r="AC26" s="113">
        <v>0</v>
      </c>
      <c r="AD26" s="113">
        <v>10765.7477</v>
      </c>
      <c r="AE26" s="113">
        <v>10765.7477</v>
      </c>
      <c r="AF26" s="113">
        <v>10765.7477</v>
      </c>
      <c r="AG26" s="113">
        <v>12496.7477</v>
      </c>
      <c r="AH26" s="113">
        <f>CFR_Data[[#This Row],[Total Spent SFY]]+CFR_Data[[#This Row],[CF Current SFY]]</f>
        <v>10765.7477</v>
      </c>
      <c r="AI26" s="113">
        <v>0</v>
      </c>
      <c r="AJ26" s="113">
        <v>0</v>
      </c>
      <c r="AK26" s="113">
        <v>0</v>
      </c>
      <c r="AL26" s="113">
        <v>0</v>
      </c>
      <c r="AM26" s="113">
        <v>0</v>
      </c>
      <c r="AN26" s="113">
        <v>-10765.7477</v>
      </c>
      <c r="AO26" s="113">
        <v>0</v>
      </c>
      <c r="AP26" s="113">
        <v>0</v>
      </c>
      <c r="AQ26" s="107" t="s">
        <v>699</v>
      </c>
      <c r="AR26" s="107" t="s">
        <v>699</v>
      </c>
      <c r="AS26" s="107" t="s">
        <v>396</v>
      </c>
      <c r="AT26" s="107" t="s">
        <v>395</v>
      </c>
      <c r="AU26" s="107" t="s">
        <v>1123</v>
      </c>
      <c r="AV26" s="107" t="s">
        <v>391</v>
      </c>
      <c r="AW26" s="108">
        <v>2</v>
      </c>
      <c r="AX26" s="107" t="s">
        <v>473</v>
      </c>
      <c r="AY26" s="107" t="s">
        <v>707</v>
      </c>
      <c r="AZ26" s="107" t="s">
        <v>706</v>
      </c>
      <c r="BA26" s="107" t="s">
        <v>412</v>
      </c>
      <c r="BB26" s="109">
        <v>45355.272070752311</v>
      </c>
      <c r="BC26" s="107" t="s">
        <v>32</v>
      </c>
      <c r="BD26" s="107" t="s">
        <v>293</v>
      </c>
    </row>
    <row r="27" spans="1:56" x14ac:dyDescent="0.2">
      <c r="A27" s="107" t="s">
        <v>393</v>
      </c>
      <c r="B27" s="105">
        <v>600936</v>
      </c>
      <c r="C27" s="105" t="s">
        <v>1952</v>
      </c>
      <c r="D27" s="107" t="s">
        <v>477</v>
      </c>
      <c r="E27" s="105" t="s">
        <v>1947</v>
      </c>
      <c r="F27" s="107" t="s">
        <v>1126</v>
      </c>
      <c r="G27" s="107" t="s">
        <v>830</v>
      </c>
      <c r="H27" s="107" t="s">
        <v>830</v>
      </c>
      <c r="I27" s="107" t="s">
        <v>830</v>
      </c>
      <c r="J27" s="107" t="s">
        <v>74</v>
      </c>
      <c r="K27" s="107" t="s">
        <v>32</v>
      </c>
      <c r="L27" s="107" t="s">
        <v>88</v>
      </c>
      <c r="M27" s="107" t="s">
        <v>41</v>
      </c>
      <c r="N27" s="107" t="s">
        <v>394</v>
      </c>
      <c r="O27" s="107" t="s">
        <v>395</v>
      </c>
      <c r="P27" s="109">
        <v>43358</v>
      </c>
      <c r="Q27" s="107" t="s">
        <v>651</v>
      </c>
      <c r="R27" s="108">
        <v>1</v>
      </c>
      <c r="S27" s="109">
        <v>43602</v>
      </c>
      <c r="T27" s="109">
        <v>43662</v>
      </c>
      <c r="U27" s="109">
        <v>44696</v>
      </c>
      <c r="V27" s="108">
        <v>1094</v>
      </c>
      <c r="W27" s="107" t="s">
        <v>424</v>
      </c>
      <c r="X27" s="107" t="s">
        <v>705</v>
      </c>
      <c r="Y27" s="107" t="s">
        <v>413</v>
      </c>
      <c r="Z27" s="108">
        <v>0.8</v>
      </c>
      <c r="AA27" s="113">
        <v>6613598.6699999999</v>
      </c>
      <c r="AB27" s="113">
        <v>0</v>
      </c>
      <c r="AC27" s="113">
        <v>0</v>
      </c>
      <c r="AD27" s="113">
        <v>39234.252399999998</v>
      </c>
      <c r="AE27" s="113">
        <v>39234.252399999998</v>
      </c>
      <c r="AF27" s="113">
        <v>39234.252399999998</v>
      </c>
      <c r="AG27" s="113">
        <v>6652832.9223999996</v>
      </c>
      <c r="AH27" s="113">
        <f>CFR_Data[[#This Row],[Total Spent SFY]]+CFR_Data[[#This Row],[CF Current SFY]]</f>
        <v>39234.252399999998</v>
      </c>
      <c r="AI27" s="113">
        <v>0</v>
      </c>
      <c r="AJ27" s="113">
        <v>0</v>
      </c>
      <c r="AK27" s="113">
        <v>0</v>
      </c>
      <c r="AL27" s="113">
        <v>0</v>
      </c>
      <c r="AM27" s="113">
        <v>0</v>
      </c>
      <c r="AN27" s="113">
        <v>-39234.252399999998</v>
      </c>
      <c r="AO27" s="113">
        <v>0</v>
      </c>
      <c r="AP27" s="113">
        <v>0</v>
      </c>
      <c r="AQ27" s="107" t="s">
        <v>699</v>
      </c>
      <c r="AR27" s="107" t="s">
        <v>699</v>
      </c>
      <c r="AS27" s="107" t="s">
        <v>396</v>
      </c>
      <c r="AT27" s="107" t="s">
        <v>395</v>
      </c>
      <c r="AU27" s="107" t="s">
        <v>1123</v>
      </c>
      <c r="AV27" s="107" t="s">
        <v>391</v>
      </c>
      <c r="AW27" s="108">
        <v>2</v>
      </c>
      <c r="AX27" s="107" t="s">
        <v>473</v>
      </c>
      <c r="AY27" s="107" t="s">
        <v>707</v>
      </c>
      <c r="AZ27" s="107" t="s">
        <v>706</v>
      </c>
      <c r="BA27" s="107" t="s">
        <v>412</v>
      </c>
      <c r="BB27" s="109">
        <v>45355.272070752311</v>
      </c>
      <c r="BC27" s="107" t="s">
        <v>32</v>
      </c>
      <c r="BD27" s="107" t="s">
        <v>292</v>
      </c>
    </row>
    <row r="28" spans="1:56" x14ac:dyDescent="0.2">
      <c r="A28" s="107" t="s">
        <v>393</v>
      </c>
      <c r="B28" s="105">
        <v>601186</v>
      </c>
      <c r="C28" s="105" t="s">
        <v>1953</v>
      </c>
      <c r="D28" s="107" t="s">
        <v>718</v>
      </c>
      <c r="E28" s="105" t="s">
        <v>1947</v>
      </c>
      <c r="F28" s="107" t="s">
        <v>1124</v>
      </c>
      <c r="G28" s="107" t="s">
        <v>830</v>
      </c>
      <c r="H28" s="107" t="s">
        <v>830</v>
      </c>
      <c r="I28" s="107" t="s">
        <v>830</v>
      </c>
      <c r="J28" s="107" t="s">
        <v>719</v>
      </c>
      <c r="K28" s="107" t="s">
        <v>25</v>
      </c>
      <c r="L28" s="107" t="s">
        <v>42</v>
      </c>
      <c r="M28" s="107" t="s">
        <v>41</v>
      </c>
      <c r="N28" s="107" t="s">
        <v>716</v>
      </c>
      <c r="O28" s="107" t="s">
        <v>395</v>
      </c>
      <c r="P28" s="109">
        <v>43904</v>
      </c>
      <c r="Q28" s="107" t="s">
        <v>656</v>
      </c>
      <c r="R28" s="108">
        <v>1</v>
      </c>
      <c r="S28" s="109">
        <v>44054</v>
      </c>
      <c r="T28" s="109">
        <v>44114</v>
      </c>
      <c r="U28" s="109">
        <v>45271</v>
      </c>
      <c r="V28" s="108">
        <v>1217</v>
      </c>
      <c r="W28" s="107" t="s">
        <v>398</v>
      </c>
      <c r="X28" s="107" t="s">
        <v>702</v>
      </c>
      <c r="Y28" s="107" t="s">
        <v>293</v>
      </c>
      <c r="Z28" s="108">
        <v>0</v>
      </c>
      <c r="AA28" s="113">
        <v>20226374.969999999</v>
      </c>
      <c r="AB28" s="113">
        <v>3708335</v>
      </c>
      <c r="AC28" s="113">
        <v>1033928.9</v>
      </c>
      <c r="AD28" s="113">
        <v>0</v>
      </c>
      <c r="AE28" s="113">
        <v>1033928.9</v>
      </c>
      <c r="AF28" s="113">
        <v>1033928.9</v>
      </c>
      <c r="AG28" s="113">
        <v>21260303.870000001</v>
      </c>
      <c r="AH28" s="113">
        <f>CFR_Data[[#This Row],[Total Spent SFY]]+CFR_Data[[#This Row],[CF Current SFY]]</f>
        <v>4742263.9000000004</v>
      </c>
      <c r="AI28" s="113">
        <v>0</v>
      </c>
      <c r="AJ28" s="113">
        <v>0</v>
      </c>
      <c r="AK28" s="113">
        <v>0</v>
      </c>
      <c r="AL28" s="113">
        <v>0</v>
      </c>
      <c r="AM28" s="113">
        <v>0</v>
      </c>
      <c r="AN28" s="113">
        <v>0</v>
      </c>
      <c r="AO28" s="113">
        <v>0</v>
      </c>
      <c r="AP28" s="113">
        <v>0</v>
      </c>
      <c r="AQ28" s="107" t="s">
        <v>699</v>
      </c>
      <c r="AR28" s="107" t="s">
        <v>699</v>
      </c>
      <c r="AS28" s="107" t="s">
        <v>396</v>
      </c>
      <c r="AT28" s="107" t="s">
        <v>395</v>
      </c>
      <c r="AU28" s="107" t="s">
        <v>1123</v>
      </c>
      <c r="AV28" s="107" t="s">
        <v>391</v>
      </c>
      <c r="AW28" s="108">
        <v>1</v>
      </c>
      <c r="AX28" s="107" t="s">
        <v>473</v>
      </c>
      <c r="AY28" s="107" t="s">
        <v>707</v>
      </c>
      <c r="AZ28" s="107" t="s">
        <v>706</v>
      </c>
      <c r="BA28" s="107" t="s">
        <v>412</v>
      </c>
      <c r="BB28" s="109">
        <v>45355.272070752311</v>
      </c>
      <c r="BC28" s="107" t="s">
        <v>25</v>
      </c>
      <c r="BD28" s="107" t="s">
        <v>293</v>
      </c>
    </row>
    <row r="29" spans="1:56" x14ac:dyDescent="0.2">
      <c r="A29" s="107" t="s">
        <v>409</v>
      </c>
      <c r="B29" s="105">
        <v>601607</v>
      </c>
      <c r="C29" s="105" t="s">
        <v>1955</v>
      </c>
      <c r="D29" s="107" t="s">
        <v>723</v>
      </c>
      <c r="E29" s="105" t="s">
        <v>1945</v>
      </c>
      <c r="F29" s="107" t="s">
        <v>1343</v>
      </c>
      <c r="G29" s="107" t="s">
        <v>830</v>
      </c>
      <c r="H29" s="107" t="s">
        <v>830</v>
      </c>
      <c r="I29" s="107" t="s">
        <v>830</v>
      </c>
      <c r="J29" s="107" t="s">
        <v>724</v>
      </c>
      <c r="K29" s="107" t="s">
        <v>22</v>
      </c>
      <c r="L29" s="107" t="s">
        <v>312</v>
      </c>
      <c r="M29" s="107" t="s">
        <v>158</v>
      </c>
      <c r="N29" s="107" t="s">
        <v>410</v>
      </c>
      <c r="O29" s="107" t="s">
        <v>395</v>
      </c>
      <c r="P29" s="109">
        <v>44457</v>
      </c>
      <c r="Q29" s="107" t="s">
        <v>655</v>
      </c>
      <c r="R29" s="108">
        <v>1</v>
      </c>
      <c r="S29" s="109">
        <v>44573</v>
      </c>
      <c r="T29" s="109">
        <v>44633</v>
      </c>
      <c r="U29" s="109">
        <v>45557</v>
      </c>
      <c r="V29" s="108">
        <v>984</v>
      </c>
      <c r="W29" s="107" t="s">
        <v>398</v>
      </c>
      <c r="X29" s="107" t="s">
        <v>702</v>
      </c>
      <c r="Y29" s="107" t="s">
        <v>293</v>
      </c>
      <c r="Z29" s="108">
        <v>0</v>
      </c>
      <c r="AA29" s="113">
        <v>3096.07</v>
      </c>
      <c r="AB29" s="113">
        <v>1609.39</v>
      </c>
      <c r="AC29" s="113">
        <v>78743.929999999993</v>
      </c>
      <c r="AD29" s="113">
        <v>76926.770600000003</v>
      </c>
      <c r="AE29" s="113">
        <v>76926.770699999994</v>
      </c>
      <c r="AF29" s="113">
        <v>43222.0942</v>
      </c>
      <c r="AG29" s="113">
        <v>46318.164199999999</v>
      </c>
      <c r="AH29" s="113">
        <f>CFR_Data[[#This Row],[Total Spent SFY]]+CFR_Data[[#This Row],[CF Current SFY]]</f>
        <v>44831.484199999999</v>
      </c>
      <c r="AI29" s="113">
        <v>33704.676500000001</v>
      </c>
      <c r="AJ29" s="113">
        <v>0</v>
      </c>
      <c r="AK29" s="113">
        <v>0</v>
      </c>
      <c r="AL29" s="113">
        <v>0</v>
      </c>
      <c r="AM29" s="113">
        <v>0</v>
      </c>
      <c r="AN29" s="113">
        <v>1817.1593</v>
      </c>
      <c r="AO29" s="113">
        <v>0</v>
      </c>
      <c r="AP29" s="113">
        <v>0</v>
      </c>
      <c r="AQ29" s="107" t="s">
        <v>699</v>
      </c>
      <c r="AR29" s="107" t="s">
        <v>699</v>
      </c>
      <c r="AS29" s="107" t="s">
        <v>396</v>
      </c>
      <c r="AT29" s="107" t="s">
        <v>2891</v>
      </c>
      <c r="AU29" s="107" t="s">
        <v>1120</v>
      </c>
      <c r="AV29" s="107" t="s">
        <v>391</v>
      </c>
      <c r="AW29" s="108">
        <v>2</v>
      </c>
      <c r="AX29" s="107" t="s">
        <v>473</v>
      </c>
      <c r="AY29" s="107" t="s">
        <v>698</v>
      </c>
      <c r="AZ29" s="107" t="s">
        <v>697</v>
      </c>
      <c r="BA29" s="107" t="s">
        <v>392</v>
      </c>
      <c r="BB29" s="109">
        <v>45355.272070752311</v>
      </c>
      <c r="BC29" s="107" t="s">
        <v>22</v>
      </c>
      <c r="BD29" s="107" t="s">
        <v>293</v>
      </c>
    </row>
    <row r="30" spans="1:56" x14ac:dyDescent="0.2">
      <c r="A30" s="107" t="s">
        <v>409</v>
      </c>
      <c r="B30" s="105">
        <v>601607</v>
      </c>
      <c r="C30" s="105" t="s">
        <v>1955</v>
      </c>
      <c r="D30" s="107" t="s">
        <v>723</v>
      </c>
      <c r="E30" s="105" t="s">
        <v>1945</v>
      </c>
      <c r="F30" s="107" t="s">
        <v>1343</v>
      </c>
      <c r="G30" s="107" t="s">
        <v>830</v>
      </c>
      <c r="H30" s="107" t="s">
        <v>830</v>
      </c>
      <c r="I30" s="107" t="s">
        <v>830</v>
      </c>
      <c r="J30" s="107" t="s">
        <v>724</v>
      </c>
      <c r="K30" s="107" t="s">
        <v>22</v>
      </c>
      <c r="L30" s="107" t="s">
        <v>312</v>
      </c>
      <c r="M30" s="107" t="s">
        <v>158</v>
      </c>
      <c r="N30" s="107" t="s">
        <v>410</v>
      </c>
      <c r="O30" s="107" t="s">
        <v>395</v>
      </c>
      <c r="P30" s="109">
        <v>44457</v>
      </c>
      <c r="Q30" s="107" t="s">
        <v>655</v>
      </c>
      <c r="R30" s="108">
        <v>1</v>
      </c>
      <c r="S30" s="109">
        <v>44573</v>
      </c>
      <c r="T30" s="109">
        <v>44633</v>
      </c>
      <c r="U30" s="109">
        <v>45557</v>
      </c>
      <c r="V30" s="108">
        <v>984</v>
      </c>
      <c r="W30" s="107" t="s">
        <v>424</v>
      </c>
      <c r="X30" s="107" t="s">
        <v>726</v>
      </c>
      <c r="Y30" s="107" t="s">
        <v>725</v>
      </c>
      <c r="Z30" s="108">
        <v>0.8</v>
      </c>
      <c r="AA30" s="113">
        <v>6407310.6799999997</v>
      </c>
      <c r="AB30" s="113">
        <v>1498376</v>
      </c>
      <c r="AC30" s="113">
        <v>2129121.7200000002</v>
      </c>
      <c r="AD30" s="113">
        <v>1610278.9694000001</v>
      </c>
      <c r="AE30" s="113">
        <v>1610278.9693</v>
      </c>
      <c r="AF30" s="113">
        <v>904751.73580000002</v>
      </c>
      <c r="AG30" s="113">
        <v>7312062.4157999996</v>
      </c>
      <c r="AH30" s="113">
        <f>CFR_Data[[#This Row],[Total Spent SFY]]+CFR_Data[[#This Row],[CF Current SFY]]</f>
        <v>2403127.7357999999</v>
      </c>
      <c r="AI30" s="113">
        <v>705527.23349999997</v>
      </c>
      <c r="AJ30" s="113">
        <v>0</v>
      </c>
      <c r="AK30" s="113">
        <v>0</v>
      </c>
      <c r="AL30" s="113">
        <v>0</v>
      </c>
      <c r="AM30" s="113">
        <v>0</v>
      </c>
      <c r="AN30" s="113">
        <v>518842.75069999998</v>
      </c>
      <c r="AO30" s="113">
        <v>0</v>
      </c>
      <c r="AP30" s="113">
        <v>0</v>
      </c>
      <c r="AQ30" s="107" t="s">
        <v>699</v>
      </c>
      <c r="AR30" s="107" t="s">
        <v>699</v>
      </c>
      <c r="AS30" s="107" t="s">
        <v>396</v>
      </c>
      <c r="AT30" s="107" t="s">
        <v>2891</v>
      </c>
      <c r="AU30" s="107" t="s">
        <v>1120</v>
      </c>
      <c r="AV30" s="107" t="s">
        <v>391</v>
      </c>
      <c r="AW30" s="108">
        <v>2</v>
      </c>
      <c r="AX30" s="107" t="s">
        <v>473</v>
      </c>
      <c r="AY30" s="107" t="s">
        <v>698</v>
      </c>
      <c r="AZ30" s="107" t="s">
        <v>697</v>
      </c>
      <c r="BA30" s="107" t="s">
        <v>392</v>
      </c>
      <c r="BB30" s="109">
        <v>45355.272070752311</v>
      </c>
      <c r="BC30" s="107" t="s">
        <v>22</v>
      </c>
      <c r="BD30" s="107" t="s">
        <v>292</v>
      </c>
    </row>
    <row r="31" spans="1:56" x14ac:dyDescent="0.2">
      <c r="A31" s="107" t="s">
        <v>409</v>
      </c>
      <c r="B31" s="105">
        <v>601630</v>
      </c>
      <c r="C31" s="105" t="s">
        <v>1956</v>
      </c>
      <c r="D31" s="107" t="s">
        <v>266</v>
      </c>
      <c r="E31" s="105" t="s">
        <v>1943</v>
      </c>
      <c r="F31" s="107" t="s">
        <v>1121</v>
      </c>
      <c r="G31" s="107" t="s">
        <v>830</v>
      </c>
      <c r="H31" s="107" t="s">
        <v>830</v>
      </c>
      <c r="I31" s="107" t="s">
        <v>830</v>
      </c>
      <c r="J31" s="107" t="s">
        <v>727</v>
      </c>
      <c r="K31" s="107" t="s">
        <v>728</v>
      </c>
      <c r="L31" s="107" t="s">
        <v>159</v>
      </c>
      <c r="M31" s="107" t="s">
        <v>158</v>
      </c>
      <c r="N31" s="107" t="s">
        <v>410</v>
      </c>
      <c r="O31" s="107" t="s">
        <v>395</v>
      </c>
      <c r="P31" s="109">
        <v>42637</v>
      </c>
      <c r="Q31" s="107" t="s">
        <v>649</v>
      </c>
      <c r="R31" s="108">
        <v>1</v>
      </c>
      <c r="S31" s="109">
        <v>42989</v>
      </c>
      <c r="T31" s="109">
        <v>43049</v>
      </c>
      <c r="U31" s="109">
        <v>45443</v>
      </c>
      <c r="V31" s="108">
        <v>2454</v>
      </c>
      <c r="W31" s="107" t="s">
        <v>424</v>
      </c>
      <c r="X31" s="107" t="s">
        <v>704</v>
      </c>
      <c r="Y31" s="107" t="s">
        <v>425</v>
      </c>
      <c r="Z31" s="108">
        <v>0.8</v>
      </c>
      <c r="AA31" s="113">
        <v>8323559.3799999999</v>
      </c>
      <c r="AB31" s="113">
        <v>52127.76</v>
      </c>
      <c r="AC31" s="113">
        <v>370864.82</v>
      </c>
      <c r="AD31" s="113">
        <v>206110.49669999999</v>
      </c>
      <c r="AE31" s="113">
        <v>206110.49669999999</v>
      </c>
      <c r="AF31" s="113">
        <v>206110.49669999999</v>
      </c>
      <c r="AG31" s="113">
        <v>8529669.8767000008</v>
      </c>
      <c r="AH31" s="113">
        <f>CFR_Data[[#This Row],[Total Spent SFY]]+CFR_Data[[#This Row],[CF Current SFY]]</f>
        <v>258238.2567</v>
      </c>
      <c r="AI31" s="113">
        <v>0</v>
      </c>
      <c r="AJ31" s="113">
        <v>0</v>
      </c>
      <c r="AK31" s="113">
        <v>0</v>
      </c>
      <c r="AL31" s="113">
        <v>0</v>
      </c>
      <c r="AM31" s="113">
        <v>0</v>
      </c>
      <c r="AN31" s="113">
        <v>164754.32329999999</v>
      </c>
      <c r="AO31" s="113">
        <v>0</v>
      </c>
      <c r="AP31" s="113">
        <v>0</v>
      </c>
      <c r="AQ31" s="107" t="s">
        <v>699</v>
      </c>
      <c r="AR31" s="107" t="s">
        <v>699</v>
      </c>
      <c r="AS31" s="107" t="s">
        <v>396</v>
      </c>
      <c r="AT31" s="107" t="s">
        <v>395</v>
      </c>
      <c r="AU31" s="107" t="s">
        <v>1123</v>
      </c>
      <c r="AV31" s="107" t="s">
        <v>391</v>
      </c>
      <c r="AW31" s="108">
        <v>5</v>
      </c>
      <c r="AX31" s="107" t="s">
        <v>473</v>
      </c>
      <c r="AY31" s="107" t="s">
        <v>701</v>
      </c>
      <c r="AZ31" s="107" t="s">
        <v>700</v>
      </c>
      <c r="BA31" s="107" t="s">
        <v>418</v>
      </c>
      <c r="BB31" s="109">
        <v>45355.272070752311</v>
      </c>
      <c r="BC31" s="107" t="s">
        <v>465</v>
      </c>
      <c r="BD31" s="107" t="s">
        <v>292</v>
      </c>
    </row>
    <row r="32" spans="1:56" x14ac:dyDescent="0.2">
      <c r="A32" s="107" t="s">
        <v>409</v>
      </c>
      <c r="B32" s="105">
        <v>601630</v>
      </c>
      <c r="C32" s="105" t="s">
        <v>1956</v>
      </c>
      <c r="D32" s="107" t="s">
        <v>266</v>
      </c>
      <c r="E32" s="105" t="s">
        <v>1943</v>
      </c>
      <c r="F32" s="107" t="s">
        <v>1121</v>
      </c>
      <c r="G32" s="107" t="s">
        <v>830</v>
      </c>
      <c r="H32" s="107" t="s">
        <v>830</v>
      </c>
      <c r="I32" s="107" t="s">
        <v>830</v>
      </c>
      <c r="J32" s="107" t="s">
        <v>727</v>
      </c>
      <c r="K32" s="107" t="s">
        <v>728</v>
      </c>
      <c r="L32" s="107" t="s">
        <v>159</v>
      </c>
      <c r="M32" s="107" t="s">
        <v>158</v>
      </c>
      <c r="N32" s="107" t="s">
        <v>410</v>
      </c>
      <c r="O32" s="107" t="s">
        <v>395</v>
      </c>
      <c r="P32" s="109">
        <v>42637</v>
      </c>
      <c r="Q32" s="107" t="s">
        <v>649</v>
      </c>
      <c r="R32" s="108">
        <v>1</v>
      </c>
      <c r="S32" s="109">
        <v>42989</v>
      </c>
      <c r="T32" s="109">
        <v>43049</v>
      </c>
      <c r="U32" s="109">
        <v>45443</v>
      </c>
      <c r="V32" s="108">
        <v>2454</v>
      </c>
      <c r="W32" s="107" t="s">
        <v>424</v>
      </c>
      <c r="X32" s="107" t="s">
        <v>713</v>
      </c>
      <c r="Y32" s="107" t="s">
        <v>397</v>
      </c>
      <c r="Z32" s="108">
        <v>0.9</v>
      </c>
      <c r="AA32" s="113">
        <v>520750</v>
      </c>
      <c r="AB32" s="113">
        <v>0</v>
      </c>
      <c r="AC32" s="113">
        <v>119725</v>
      </c>
      <c r="AD32" s="113">
        <v>129286.537</v>
      </c>
      <c r="AE32" s="113">
        <v>129286.537</v>
      </c>
      <c r="AF32" s="113">
        <v>129286.537</v>
      </c>
      <c r="AG32" s="113">
        <v>650036.53700000001</v>
      </c>
      <c r="AH32" s="113">
        <f>CFR_Data[[#This Row],[Total Spent SFY]]+CFR_Data[[#This Row],[CF Current SFY]]</f>
        <v>129286.537</v>
      </c>
      <c r="AI32" s="113">
        <v>0</v>
      </c>
      <c r="AJ32" s="113">
        <v>0</v>
      </c>
      <c r="AK32" s="113">
        <v>0</v>
      </c>
      <c r="AL32" s="113">
        <v>0</v>
      </c>
      <c r="AM32" s="113">
        <v>0</v>
      </c>
      <c r="AN32" s="113">
        <v>-9561.5370000000003</v>
      </c>
      <c r="AO32" s="113">
        <v>0</v>
      </c>
      <c r="AP32" s="113">
        <v>0</v>
      </c>
      <c r="AQ32" s="107" t="s">
        <v>699</v>
      </c>
      <c r="AR32" s="107" t="s">
        <v>699</v>
      </c>
      <c r="AS32" s="107" t="s">
        <v>396</v>
      </c>
      <c r="AT32" s="107" t="s">
        <v>395</v>
      </c>
      <c r="AU32" s="107" t="s">
        <v>1123</v>
      </c>
      <c r="AV32" s="107" t="s">
        <v>391</v>
      </c>
      <c r="AW32" s="108">
        <v>5</v>
      </c>
      <c r="AX32" s="107" t="s">
        <v>473</v>
      </c>
      <c r="AY32" s="107" t="s">
        <v>701</v>
      </c>
      <c r="AZ32" s="107" t="s">
        <v>700</v>
      </c>
      <c r="BA32" s="107" t="s">
        <v>418</v>
      </c>
      <c r="BB32" s="109">
        <v>45355.272070752311</v>
      </c>
      <c r="BC32" s="107" t="s">
        <v>465</v>
      </c>
      <c r="BD32" s="107" t="s">
        <v>292</v>
      </c>
    </row>
    <row r="33" spans="1:56" x14ac:dyDescent="0.2">
      <c r="A33" s="107" t="s">
        <v>409</v>
      </c>
      <c r="B33" s="105">
        <v>601630</v>
      </c>
      <c r="C33" s="105" t="s">
        <v>1956</v>
      </c>
      <c r="D33" s="107" t="s">
        <v>266</v>
      </c>
      <c r="E33" s="105" t="s">
        <v>1943</v>
      </c>
      <c r="F33" s="107" t="s">
        <v>1121</v>
      </c>
      <c r="G33" s="107" t="s">
        <v>830</v>
      </c>
      <c r="H33" s="107" t="s">
        <v>830</v>
      </c>
      <c r="I33" s="107" t="s">
        <v>830</v>
      </c>
      <c r="J33" s="107" t="s">
        <v>727</v>
      </c>
      <c r="K33" s="107" t="s">
        <v>728</v>
      </c>
      <c r="L33" s="107" t="s">
        <v>159</v>
      </c>
      <c r="M33" s="107" t="s">
        <v>158</v>
      </c>
      <c r="N33" s="107" t="s">
        <v>410</v>
      </c>
      <c r="O33" s="107" t="s">
        <v>395</v>
      </c>
      <c r="P33" s="109">
        <v>42637</v>
      </c>
      <c r="Q33" s="107" t="s">
        <v>649</v>
      </c>
      <c r="R33" s="108">
        <v>1</v>
      </c>
      <c r="S33" s="109">
        <v>42989</v>
      </c>
      <c r="T33" s="109">
        <v>43049</v>
      </c>
      <c r="U33" s="109">
        <v>45443</v>
      </c>
      <c r="V33" s="108">
        <v>2454</v>
      </c>
      <c r="W33" s="107" t="s">
        <v>398</v>
      </c>
      <c r="X33" s="107" t="s">
        <v>702</v>
      </c>
      <c r="Y33" s="107" t="s">
        <v>293</v>
      </c>
      <c r="Z33" s="108">
        <v>0</v>
      </c>
      <c r="AA33" s="113">
        <v>587568.25</v>
      </c>
      <c r="AB33" s="113">
        <v>2987.44</v>
      </c>
      <c r="AC33" s="113">
        <v>2133791.75</v>
      </c>
      <c r="AD33" s="113">
        <v>2395198.1767000002</v>
      </c>
      <c r="AE33" s="113">
        <v>2395198.1767000002</v>
      </c>
      <c r="AF33" s="113">
        <v>2395198.1767000002</v>
      </c>
      <c r="AG33" s="113">
        <v>2982766.4267000002</v>
      </c>
      <c r="AH33" s="113">
        <f>CFR_Data[[#This Row],[Total Spent SFY]]+CFR_Data[[#This Row],[CF Current SFY]]</f>
        <v>2398185.6167000001</v>
      </c>
      <c r="AI33" s="113">
        <v>0</v>
      </c>
      <c r="AJ33" s="113">
        <v>0</v>
      </c>
      <c r="AK33" s="113">
        <v>0</v>
      </c>
      <c r="AL33" s="113">
        <v>0</v>
      </c>
      <c r="AM33" s="113">
        <v>0</v>
      </c>
      <c r="AN33" s="113">
        <v>-261406.42670000001</v>
      </c>
      <c r="AO33" s="113">
        <v>0</v>
      </c>
      <c r="AP33" s="113">
        <v>0</v>
      </c>
      <c r="AQ33" s="107" t="s">
        <v>699</v>
      </c>
      <c r="AR33" s="107" t="s">
        <v>699</v>
      </c>
      <c r="AS33" s="107" t="s">
        <v>396</v>
      </c>
      <c r="AT33" s="107" t="s">
        <v>395</v>
      </c>
      <c r="AU33" s="107" t="s">
        <v>1123</v>
      </c>
      <c r="AV33" s="107" t="s">
        <v>391</v>
      </c>
      <c r="AW33" s="108">
        <v>5</v>
      </c>
      <c r="AX33" s="107" t="s">
        <v>473</v>
      </c>
      <c r="AY33" s="107" t="s">
        <v>701</v>
      </c>
      <c r="AZ33" s="107" t="s">
        <v>700</v>
      </c>
      <c r="BA33" s="107" t="s">
        <v>418</v>
      </c>
      <c r="BB33" s="109">
        <v>45355.272070752311</v>
      </c>
      <c r="BC33" s="107" t="s">
        <v>465</v>
      </c>
      <c r="BD33" s="107" t="s">
        <v>293</v>
      </c>
    </row>
    <row r="34" spans="1:56" x14ac:dyDescent="0.2">
      <c r="A34" s="107" t="s">
        <v>409</v>
      </c>
      <c r="B34" s="105">
        <v>601630</v>
      </c>
      <c r="C34" s="105" t="s">
        <v>1956</v>
      </c>
      <c r="D34" s="107" t="s">
        <v>266</v>
      </c>
      <c r="E34" s="105" t="s">
        <v>1943</v>
      </c>
      <c r="F34" s="107" t="s">
        <v>1121</v>
      </c>
      <c r="G34" s="107" t="s">
        <v>830</v>
      </c>
      <c r="H34" s="107" t="s">
        <v>830</v>
      </c>
      <c r="I34" s="107" t="s">
        <v>830</v>
      </c>
      <c r="J34" s="107" t="s">
        <v>727</v>
      </c>
      <c r="K34" s="107" t="s">
        <v>728</v>
      </c>
      <c r="L34" s="107" t="s">
        <v>159</v>
      </c>
      <c r="M34" s="107" t="s">
        <v>158</v>
      </c>
      <c r="N34" s="107" t="s">
        <v>410</v>
      </c>
      <c r="O34" s="107" t="s">
        <v>395</v>
      </c>
      <c r="P34" s="109">
        <v>42637</v>
      </c>
      <c r="Q34" s="107" t="s">
        <v>649</v>
      </c>
      <c r="R34" s="108">
        <v>1</v>
      </c>
      <c r="S34" s="109">
        <v>42989</v>
      </c>
      <c r="T34" s="109">
        <v>43049</v>
      </c>
      <c r="U34" s="109">
        <v>45443</v>
      </c>
      <c r="V34" s="108">
        <v>2454</v>
      </c>
      <c r="W34" s="107" t="s">
        <v>424</v>
      </c>
      <c r="X34" s="107" t="s">
        <v>705</v>
      </c>
      <c r="Y34" s="107" t="s">
        <v>413</v>
      </c>
      <c r="Z34" s="108">
        <v>0.8</v>
      </c>
      <c r="AA34" s="113">
        <v>28347790.460000001</v>
      </c>
      <c r="AB34" s="113">
        <v>1435973.1</v>
      </c>
      <c r="AC34" s="113">
        <v>2588333.88</v>
      </c>
      <c r="AD34" s="113">
        <v>1097255.5704000001</v>
      </c>
      <c r="AE34" s="113">
        <v>1097255.5704000001</v>
      </c>
      <c r="AF34" s="113">
        <v>1097255.5704000001</v>
      </c>
      <c r="AG34" s="113">
        <v>29445046.030400001</v>
      </c>
      <c r="AH34" s="113">
        <f>CFR_Data[[#This Row],[Total Spent SFY]]+CFR_Data[[#This Row],[CF Current SFY]]</f>
        <v>2533228.6704000002</v>
      </c>
      <c r="AI34" s="113">
        <v>0</v>
      </c>
      <c r="AJ34" s="113">
        <v>0</v>
      </c>
      <c r="AK34" s="113">
        <v>0</v>
      </c>
      <c r="AL34" s="113">
        <v>0</v>
      </c>
      <c r="AM34" s="113">
        <v>0</v>
      </c>
      <c r="AN34" s="113">
        <v>1491078.3096</v>
      </c>
      <c r="AO34" s="113">
        <v>0</v>
      </c>
      <c r="AP34" s="113">
        <v>0</v>
      </c>
      <c r="AQ34" s="107" t="s">
        <v>699</v>
      </c>
      <c r="AR34" s="107" t="s">
        <v>699</v>
      </c>
      <c r="AS34" s="107" t="s">
        <v>396</v>
      </c>
      <c r="AT34" s="107" t="s">
        <v>395</v>
      </c>
      <c r="AU34" s="107" t="s">
        <v>1123</v>
      </c>
      <c r="AV34" s="107" t="s">
        <v>391</v>
      </c>
      <c r="AW34" s="108">
        <v>5</v>
      </c>
      <c r="AX34" s="107" t="s">
        <v>473</v>
      </c>
      <c r="AY34" s="107" t="s">
        <v>701</v>
      </c>
      <c r="AZ34" s="107" t="s">
        <v>700</v>
      </c>
      <c r="BA34" s="107" t="s">
        <v>418</v>
      </c>
      <c r="BB34" s="109">
        <v>45355.272070752311</v>
      </c>
      <c r="BC34" s="107" t="s">
        <v>465</v>
      </c>
      <c r="BD34" s="107" t="s">
        <v>292</v>
      </c>
    </row>
    <row r="35" spans="1:56" x14ac:dyDescent="0.2">
      <c r="A35" s="107" t="s">
        <v>409</v>
      </c>
      <c r="B35" s="105">
        <v>601630</v>
      </c>
      <c r="C35" s="105" t="s">
        <v>1956</v>
      </c>
      <c r="D35" s="107" t="s">
        <v>266</v>
      </c>
      <c r="E35" s="105" t="s">
        <v>1943</v>
      </c>
      <c r="F35" s="107" t="s">
        <v>1121</v>
      </c>
      <c r="G35" s="107" t="s">
        <v>830</v>
      </c>
      <c r="H35" s="107" t="s">
        <v>830</v>
      </c>
      <c r="I35" s="107" t="s">
        <v>830</v>
      </c>
      <c r="J35" s="107" t="s">
        <v>727</v>
      </c>
      <c r="K35" s="107" t="s">
        <v>728</v>
      </c>
      <c r="L35" s="107" t="s">
        <v>159</v>
      </c>
      <c r="M35" s="107" t="s">
        <v>158</v>
      </c>
      <c r="N35" s="107" t="s">
        <v>410</v>
      </c>
      <c r="O35" s="107" t="s">
        <v>395</v>
      </c>
      <c r="P35" s="109">
        <v>42637</v>
      </c>
      <c r="Q35" s="107" t="s">
        <v>649</v>
      </c>
      <c r="R35" s="108">
        <v>1</v>
      </c>
      <c r="S35" s="109">
        <v>42989</v>
      </c>
      <c r="T35" s="109">
        <v>43049</v>
      </c>
      <c r="U35" s="109">
        <v>45443</v>
      </c>
      <c r="V35" s="108">
        <v>2454</v>
      </c>
      <c r="W35" s="107" t="s">
        <v>424</v>
      </c>
      <c r="X35" s="107" t="s">
        <v>401</v>
      </c>
      <c r="Y35" s="107" t="s">
        <v>399</v>
      </c>
      <c r="Z35" s="108">
        <v>0.8</v>
      </c>
      <c r="AA35" s="113">
        <v>32021977.02</v>
      </c>
      <c r="AB35" s="113">
        <v>184900.09</v>
      </c>
      <c r="AC35" s="113">
        <v>3452642.08</v>
      </c>
      <c r="AD35" s="113">
        <v>1572149.2198000001</v>
      </c>
      <c r="AE35" s="113">
        <v>1572149.2198000001</v>
      </c>
      <c r="AF35" s="113">
        <v>1572149.2198000001</v>
      </c>
      <c r="AG35" s="113">
        <v>33594126.239799999</v>
      </c>
      <c r="AH35" s="113">
        <f>CFR_Data[[#This Row],[Total Spent SFY]]+CFR_Data[[#This Row],[CF Current SFY]]</f>
        <v>1757049.3098000002</v>
      </c>
      <c r="AI35" s="113">
        <v>0</v>
      </c>
      <c r="AJ35" s="113">
        <v>0</v>
      </c>
      <c r="AK35" s="113">
        <v>0</v>
      </c>
      <c r="AL35" s="113">
        <v>0</v>
      </c>
      <c r="AM35" s="113">
        <v>0</v>
      </c>
      <c r="AN35" s="113">
        <v>1880492.8602</v>
      </c>
      <c r="AO35" s="113">
        <v>0</v>
      </c>
      <c r="AP35" s="113">
        <v>0</v>
      </c>
      <c r="AQ35" s="107" t="s">
        <v>699</v>
      </c>
      <c r="AR35" s="107" t="s">
        <v>699</v>
      </c>
      <c r="AS35" s="107" t="s">
        <v>396</v>
      </c>
      <c r="AT35" s="107" t="s">
        <v>395</v>
      </c>
      <c r="AU35" s="107" t="s">
        <v>1123</v>
      </c>
      <c r="AV35" s="107" t="s">
        <v>391</v>
      </c>
      <c r="AW35" s="108">
        <v>5</v>
      </c>
      <c r="AX35" s="107" t="s">
        <v>473</v>
      </c>
      <c r="AY35" s="107" t="s">
        <v>701</v>
      </c>
      <c r="AZ35" s="107" t="s">
        <v>700</v>
      </c>
      <c r="BA35" s="107" t="s">
        <v>418</v>
      </c>
      <c r="BB35" s="109">
        <v>45355.272070752311</v>
      </c>
      <c r="BC35" s="107" t="s">
        <v>465</v>
      </c>
      <c r="BD35" s="107" t="s">
        <v>292</v>
      </c>
    </row>
    <row r="36" spans="1:56" x14ac:dyDescent="0.2">
      <c r="A36" s="107" t="s">
        <v>409</v>
      </c>
      <c r="B36" s="105">
        <v>602077</v>
      </c>
      <c r="C36" s="105" t="s">
        <v>1957</v>
      </c>
      <c r="D36" s="107" t="s">
        <v>478</v>
      </c>
      <c r="E36" s="105" t="s">
        <v>1941</v>
      </c>
      <c r="F36" s="107" t="s">
        <v>1343</v>
      </c>
      <c r="G36" s="107" t="s">
        <v>830</v>
      </c>
      <c r="H36" s="107" t="s">
        <v>830</v>
      </c>
      <c r="I36" s="107" t="s">
        <v>830</v>
      </c>
      <c r="J36" s="107" t="s">
        <v>109</v>
      </c>
      <c r="K36" s="107" t="s">
        <v>22</v>
      </c>
      <c r="L36" s="107" t="s">
        <v>187</v>
      </c>
      <c r="M36" s="107" t="s">
        <v>158</v>
      </c>
      <c r="N36" s="107" t="s">
        <v>410</v>
      </c>
      <c r="O36" s="107" t="s">
        <v>395</v>
      </c>
      <c r="P36" s="109">
        <v>44709</v>
      </c>
      <c r="Q36" s="107" t="s">
        <v>658</v>
      </c>
      <c r="R36" s="108">
        <v>1</v>
      </c>
      <c r="S36" s="109">
        <v>44778</v>
      </c>
      <c r="T36" s="109">
        <v>44838</v>
      </c>
      <c r="U36" s="109">
        <v>45831</v>
      </c>
      <c r="V36" s="108">
        <v>1053</v>
      </c>
      <c r="W36" s="107" t="s">
        <v>424</v>
      </c>
      <c r="X36" s="107" t="s">
        <v>710</v>
      </c>
      <c r="Y36" s="107" t="s">
        <v>411</v>
      </c>
      <c r="Z36" s="108">
        <v>0.8</v>
      </c>
      <c r="AA36" s="113">
        <v>179670.8</v>
      </c>
      <c r="AB36" s="113">
        <v>74455.820000000007</v>
      </c>
      <c r="AC36" s="113">
        <v>1031146.19</v>
      </c>
      <c r="AD36" s="113">
        <v>972694.10109999997</v>
      </c>
      <c r="AE36" s="113">
        <v>972694.10109999997</v>
      </c>
      <c r="AF36" s="113">
        <v>184577.62150000001</v>
      </c>
      <c r="AG36" s="113">
        <v>364248.4215</v>
      </c>
      <c r="AH36" s="113">
        <f>CFR_Data[[#This Row],[Total Spent SFY]]+CFR_Data[[#This Row],[CF Current SFY]]</f>
        <v>259033.44150000002</v>
      </c>
      <c r="AI36" s="113">
        <v>788116.47959999996</v>
      </c>
      <c r="AJ36" s="113">
        <v>0</v>
      </c>
      <c r="AK36" s="113">
        <v>0</v>
      </c>
      <c r="AL36" s="113">
        <v>0</v>
      </c>
      <c r="AM36" s="113">
        <v>0</v>
      </c>
      <c r="AN36" s="113">
        <v>58452.088900000002</v>
      </c>
      <c r="AO36" s="113">
        <v>0</v>
      </c>
      <c r="AP36" s="113">
        <v>0</v>
      </c>
      <c r="AQ36" s="107" t="s">
        <v>699</v>
      </c>
      <c r="AR36" s="107" t="s">
        <v>699</v>
      </c>
      <c r="AS36" s="107" t="s">
        <v>396</v>
      </c>
      <c r="AT36" s="107" t="s">
        <v>2892</v>
      </c>
      <c r="AU36" s="107" t="s">
        <v>1120</v>
      </c>
      <c r="AV36" s="107" t="s">
        <v>391</v>
      </c>
      <c r="AW36" s="108">
        <v>3</v>
      </c>
      <c r="AX36" s="107" t="s">
        <v>473</v>
      </c>
      <c r="AY36" s="107" t="s">
        <v>698</v>
      </c>
      <c r="AZ36" s="107" t="s">
        <v>697</v>
      </c>
      <c r="BA36" s="107" t="s">
        <v>392</v>
      </c>
      <c r="BB36" s="109">
        <v>45355.272070752311</v>
      </c>
      <c r="BC36" s="107" t="s">
        <v>22</v>
      </c>
      <c r="BD36" s="107" t="s">
        <v>292</v>
      </c>
    </row>
    <row r="37" spans="1:56" x14ac:dyDescent="0.2">
      <c r="A37" s="107" t="s">
        <v>409</v>
      </c>
      <c r="B37" s="105">
        <v>602077</v>
      </c>
      <c r="C37" s="105" t="s">
        <v>1957</v>
      </c>
      <c r="D37" s="107" t="s">
        <v>478</v>
      </c>
      <c r="E37" s="105" t="s">
        <v>1941</v>
      </c>
      <c r="F37" s="107" t="s">
        <v>1343</v>
      </c>
      <c r="G37" s="107" t="s">
        <v>830</v>
      </c>
      <c r="H37" s="107" t="s">
        <v>830</v>
      </c>
      <c r="I37" s="107" t="s">
        <v>830</v>
      </c>
      <c r="J37" s="107" t="s">
        <v>109</v>
      </c>
      <c r="K37" s="107" t="s">
        <v>22</v>
      </c>
      <c r="L37" s="107" t="s">
        <v>187</v>
      </c>
      <c r="M37" s="107" t="s">
        <v>158</v>
      </c>
      <c r="N37" s="107" t="s">
        <v>410</v>
      </c>
      <c r="O37" s="107" t="s">
        <v>395</v>
      </c>
      <c r="P37" s="109">
        <v>44709</v>
      </c>
      <c r="Q37" s="107" t="s">
        <v>658</v>
      </c>
      <c r="R37" s="108">
        <v>1</v>
      </c>
      <c r="S37" s="109">
        <v>44778</v>
      </c>
      <c r="T37" s="109">
        <v>44838</v>
      </c>
      <c r="U37" s="109">
        <v>45831</v>
      </c>
      <c r="V37" s="108">
        <v>1053</v>
      </c>
      <c r="W37" s="107" t="s">
        <v>398</v>
      </c>
      <c r="X37" s="107" t="s">
        <v>702</v>
      </c>
      <c r="Y37" s="107" t="s">
        <v>293</v>
      </c>
      <c r="Z37" s="108">
        <v>0</v>
      </c>
      <c r="AA37" s="113">
        <v>3935.5</v>
      </c>
      <c r="AB37" s="113">
        <v>1175.5</v>
      </c>
      <c r="AC37" s="113">
        <v>120588.5</v>
      </c>
      <c r="AD37" s="113">
        <v>118690.21709999999</v>
      </c>
      <c r="AE37" s="113">
        <v>118690.21709999999</v>
      </c>
      <c r="AF37" s="113">
        <v>22522.5566</v>
      </c>
      <c r="AG37" s="113">
        <v>26458.0566</v>
      </c>
      <c r="AH37" s="113">
        <f>CFR_Data[[#This Row],[Total Spent SFY]]+CFR_Data[[#This Row],[CF Current SFY]]</f>
        <v>23698.0566</v>
      </c>
      <c r="AI37" s="113">
        <v>96167.660499999998</v>
      </c>
      <c r="AJ37" s="113">
        <v>0</v>
      </c>
      <c r="AK37" s="113">
        <v>0</v>
      </c>
      <c r="AL37" s="113">
        <v>0</v>
      </c>
      <c r="AM37" s="113">
        <v>0</v>
      </c>
      <c r="AN37" s="113">
        <v>1898.2828999999999</v>
      </c>
      <c r="AO37" s="113">
        <v>0</v>
      </c>
      <c r="AP37" s="113">
        <v>0</v>
      </c>
      <c r="AQ37" s="107" t="s">
        <v>699</v>
      </c>
      <c r="AR37" s="107" t="s">
        <v>699</v>
      </c>
      <c r="AS37" s="107" t="s">
        <v>396</v>
      </c>
      <c r="AT37" s="107" t="s">
        <v>2892</v>
      </c>
      <c r="AU37" s="107" t="s">
        <v>1120</v>
      </c>
      <c r="AV37" s="107" t="s">
        <v>391</v>
      </c>
      <c r="AW37" s="108">
        <v>3</v>
      </c>
      <c r="AX37" s="107" t="s">
        <v>473</v>
      </c>
      <c r="AY37" s="107" t="s">
        <v>698</v>
      </c>
      <c r="AZ37" s="107" t="s">
        <v>697</v>
      </c>
      <c r="BA37" s="107" t="s">
        <v>392</v>
      </c>
      <c r="BB37" s="109">
        <v>45355.272070752311</v>
      </c>
      <c r="BC37" s="107" t="s">
        <v>22</v>
      </c>
      <c r="BD37" s="107" t="s">
        <v>293</v>
      </c>
    </row>
    <row r="38" spans="1:56" x14ac:dyDescent="0.2">
      <c r="A38" s="107" t="s">
        <v>409</v>
      </c>
      <c r="B38" s="105">
        <v>602077</v>
      </c>
      <c r="C38" s="105" t="s">
        <v>1957</v>
      </c>
      <c r="D38" s="107" t="s">
        <v>478</v>
      </c>
      <c r="E38" s="105" t="s">
        <v>1941</v>
      </c>
      <c r="F38" s="107" t="s">
        <v>1343</v>
      </c>
      <c r="G38" s="107" t="s">
        <v>830</v>
      </c>
      <c r="H38" s="107" t="s">
        <v>830</v>
      </c>
      <c r="I38" s="107" t="s">
        <v>830</v>
      </c>
      <c r="J38" s="107" t="s">
        <v>109</v>
      </c>
      <c r="K38" s="107" t="s">
        <v>22</v>
      </c>
      <c r="L38" s="107" t="s">
        <v>187</v>
      </c>
      <c r="M38" s="107" t="s">
        <v>158</v>
      </c>
      <c r="N38" s="107" t="s">
        <v>410</v>
      </c>
      <c r="O38" s="107" t="s">
        <v>395</v>
      </c>
      <c r="P38" s="109">
        <v>44709</v>
      </c>
      <c r="Q38" s="107" t="s">
        <v>658</v>
      </c>
      <c r="R38" s="108">
        <v>1</v>
      </c>
      <c r="S38" s="109">
        <v>44778</v>
      </c>
      <c r="T38" s="109">
        <v>44838</v>
      </c>
      <c r="U38" s="109">
        <v>45831</v>
      </c>
      <c r="V38" s="108">
        <v>1053</v>
      </c>
      <c r="W38" s="107" t="s">
        <v>424</v>
      </c>
      <c r="X38" s="107" t="s">
        <v>726</v>
      </c>
      <c r="Y38" s="107" t="s">
        <v>725</v>
      </c>
      <c r="Z38" s="108">
        <v>0.8</v>
      </c>
      <c r="AA38" s="113">
        <v>1172803.79</v>
      </c>
      <c r="AB38" s="113">
        <v>561106.34</v>
      </c>
      <c r="AC38" s="113">
        <v>3988562.1</v>
      </c>
      <c r="AD38" s="113">
        <v>3427957.4218000001</v>
      </c>
      <c r="AE38" s="113">
        <v>3427957.4218000001</v>
      </c>
      <c r="AF38" s="113">
        <v>650486.3419</v>
      </c>
      <c r="AG38" s="113">
        <v>1823290.1318999999</v>
      </c>
      <c r="AH38" s="113">
        <f>CFR_Data[[#This Row],[Total Spent SFY]]+CFR_Data[[#This Row],[CF Current SFY]]</f>
        <v>1211592.6819</v>
      </c>
      <c r="AI38" s="113">
        <v>2777471.0798999998</v>
      </c>
      <c r="AJ38" s="113">
        <v>0</v>
      </c>
      <c r="AK38" s="113">
        <v>0</v>
      </c>
      <c r="AL38" s="113">
        <v>0</v>
      </c>
      <c r="AM38" s="113">
        <v>0</v>
      </c>
      <c r="AN38" s="113">
        <v>560604.67819999997</v>
      </c>
      <c r="AO38" s="113">
        <v>0</v>
      </c>
      <c r="AP38" s="113">
        <v>0</v>
      </c>
      <c r="AQ38" s="107" t="s">
        <v>699</v>
      </c>
      <c r="AR38" s="107" t="s">
        <v>699</v>
      </c>
      <c r="AS38" s="107" t="s">
        <v>396</v>
      </c>
      <c r="AT38" s="107" t="s">
        <v>2892</v>
      </c>
      <c r="AU38" s="107" t="s">
        <v>1120</v>
      </c>
      <c r="AV38" s="107" t="s">
        <v>391</v>
      </c>
      <c r="AW38" s="108">
        <v>3</v>
      </c>
      <c r="AX38" s="107" t="s">
        <v>473</v>
      </c>
      <c r="AY38" s="107" t="s">
        <v>698</v>
      </c>
      <c r="AZ38" s="107" t="s">
        <v>697</v>
      </c>
      <c r="BA38" s="107" t="s">
        <v>392</v>
      </c>
      <c r="BB38" s="109">
        <v>45355.272070752311</v>
      </c>
      <c r="BC38" s="107" t="s">
        <v>22</v>
      </c>
      <c r="BD38" s="107" t="s">
        <v>292</v>
      </c>
    </row>
    <row r="39" spans="1:56" x14ac:dyDescent="0.2">
      <c r="A39" s="107" t="s">
        <v>409</v>
      </c>
      <c r="B39" s="105">
        <v>602202</v>
      </c>
      <c r="C39" s="105" t="s">
        <v>2893</v>
      </c>
      <c r="D39" s="107" t="s">
        <v>730</v>
      </c>
      <c r="E39" s="105" t="s">
        <v>1941</v>
      </c>
      <c r="F39" s="107" t="s">
        <v>1139</v>
      </c>
      <c r="G39" s="107" t="s">
        <v>830</v>
      </c>
      <c r="H39" s="107" t="s">
        <v>830</v>
      </c>
      <c r="I39" s="107" t="s">
        <v>830</v>
      </c>
      <c r="J39" s="107" t="s">
        <v>238</v>
      </c>
      <c r="K39" s="107" t="s">
        <v>27</v>
      </c>
      <c r="L39" s="107" t="s">
        <v>311</v>
      </c>
      <c r="M39" s="107" t="s">
        <v>158</v>
      </c>
      <c r="N39" s="107" t="s">
        <v>410</v>
      </c>
      <c r="O39" s="107" t="s">
        <v>395</v>
      </c>
      <c r="P39" s="109">
        <v>45122</v>
      </c>
      <c r="Q39" s="107" t="s">
        <v>712</v>
      </c>
      <c r="R39" s="108">
        <v>1</v>
      </c>
      <c r="S39" s="109">
        <v>45209</v>
      </c>
      <c r="T39" s="109">
        <v>45269</v>
      </c>
      <c r="U39" s="109">
        <v>46564</v>
      </c>
      <c r="V39" s="108">
        <v>1355</v>
      </c>
      <c r="W39" s="107" t="s">
        <v>424</v>
      </c>
      <c r="X39" s="107" t="s">
        <v>713</v>
      </c>
      <c r="Y39" s="107" t="s">
        <v>397</v>
      </c>
      <c r="Z39" s="108">
        <v>0.9</v>
      </c>
      <c r="AA39" s="113">
        <v>0</v>
      </c>
      <c r="AB39" s="113">
        <v>0</v>
      </c>
      <c r="AC39" s="113">
        <v>2554466.17</v>
      </c>
      <c r="AD39" s="113">
        <v>183454.29269999999</v>
      </c>
      <c r="AE39" s="113">
        <v>2554466.17</v>
      </c>
      <c r="AF39" s="113">
        <v>183454.29269999999</v>
      </c>
      <c r="AG39" s="113">
        <v>183454.29269999999</v>
      </c>
      <c r="AH39" s="113">
        <f>CFR_Data[[#This Row],[Total Spent SFY]]+CFR_Data[[#This Row],[CF Current SFY]]</f>
        <v>183454.29269999999</v>
      </c>
      <c r="AI39" s="113">
        <v>1021545.7073</v>
      </c>
      <c r="AJ39" s="113">
        <v>690000</v>
      </c>
      <c r="AK39" s="113">
        <v>659466.17000000004</v>
      </c>
      <c r="AL39" s="113">
        <v>0</v>
      </c>
      <c r="AM39" s="113">
        <v>0</v>
      </c>
      <c r="AN39" s="113">
        <v>0</v>
      </c>
      <c r="AO39" s="113">
        <v>0</v>
      </c>
      <c r="AP39" s="113">
        <v>0</v>
      </c>
      <c r="AQ39" s="107" t="s">
        <v>699</v>
      </c>
      <c r="AR39" s="107" t="s">
        <v>699</v>
      </c>
      <c r="AS39" s="107" t="s">
        <v>396</v>
      </c>
      <c r="AT39" s="107" t="s">
        <v>2894</v>
      </c>
      <c r="AU39" s="107" t="s">
        <v>1123</v>
      </c>
      <c r="AV39" s="107" t="s">
        <v>391</v>
      </c>
      <c r="AW39" s="108">
        <v>4</v>
      </c>
      <c r="AX39" s="107" t="s">
        <v>473</v>
      </c>
      <c r="AY39" s="107" t="s">
        <v>698</v>
      </c>
      <c r="AZ39" s="107" t="s">
        <v>697</v>
      </c>
      <c r="BA39" s="107" t="s">
        <v>392</v>
      </c>
      <c r="BB39" s="109">
        <v>45355.272070752311</v>
      </c>
      <c r="BC39" s="107" t="s">
        <v>27</v>
      </c>
      <c r="BD39" s="107" t="s">
        <v>292</v>
      </c>
    </row>
    <row r="40" spans="1:56" x14ac:dyDescent="0.2">
      <c r="A40" s="107" t="s">
        <v>409</v>
      </c>
      <c r="B40" s="105">
        <v>602202</v>
      </c>
      <c r="C40" s="105" t="s">
        <v>2893</v>
      </c>
      <c r="D40" s="107" t="s">
        <v>730</v>
      </c>
      <c r="E40" s="105" t="s">
        <v>1941</v>
      </c>
      <c r="F40" s="107" t="s">
        <v>1139</v>
      </c>
      <c r="G40" s="107" t="s">
        <v>830</v>
      </c>
      <c r="H40" s="107" t="s">
        <v>830</v>
      </c>
      <c r="I40" s="107" t="s">
        <v>830</v>
      </c>
      <c r="J40" s="107" t="s">
        <v>238</v>
      </c>
      <c r="K40" s="107" t="s">
        <v>27</v>
      </c>
      <c r="L40" s="107" t="s">
        <v>311</v>
      </c>
      <c r="M40" s="107" t="s">
        <v>158</v>
      </c>
      <c r="N40" s="107" t="s">
        <v>410</v>
      </c>
      <c r="O40" s="107" t="s">
        <v>395</v>
      </c>
      <c r="P40" s="109">
        <v>45122</v>
      </c>
      <c r="Q40" s="107" t="s">
        <v>712</v>
      </c>
      <c r="R40" s="108">
        <v>1</v>
      </c>
      <c r="S40" s="109">
        <v>45209</v>
      </c>
      <c r="T40" s="109">
        <v>45269</v>
      </c>
      <c r="U40" s="109">
        <v>46564</v>
      </c>
      <c r="V40" s="108">
        <v>1355</v>
      </c>
      <c r="W40" s="107" t="s">
        <v>398</v>
      </c>
      <c r="X40" s="107" t="s">
        <v>702</v>
      </c>
      <c r="Y40" s="107" t="s">
        <v>293</v>
      </c>
      <c r="Z40" s="108">
        <v>0</v>
      </c>
      <c r="AA40" s="113">
        <v>0</v>
      </c>
      <c r="AB40" s="113">
        <v>0</v>
      </c>
      <c r="AC40" s="113">
        <v>224020</v>
      </c>
      <c r="AD40" s="113">
        <v>17521.930400000001</v>
      </c>
      <c r="AE40" s="113">
        <v>224020</v>
      </c>
      <c r="AF40" s="113">
        <v>17521.930400000001</v>
      </c>
      <c r="AG40" s="113">
        <v>17521.930400000001</v>
      </c>
      <c r="AH40" s="113">
        <f>CFR_Data[[#This Row],[Total Spent SFY]]+CFR_Data[[#This Row],[CF Current SFY]]</f>
        <v>17521.930400000001</v>
      </c>
      <c r="AI40" s="113">
        <v>87478.069600000003</v>
      </c>
      <c r="AJ40" s="113">
        <v>60000</v>
      </c>
      <c r="AK40" s="113">
        <v>59020</v>
      </c>
      <c r="AL40" s="113">
        <v>0</v>
      </c>
      <c r="AM40" s="113">
        <v>0</v>
      </c>
      <c r="AN40" s="113">
        <v>0</v>
      </c>
      <c r="AO40" s="113">
        <v>0</v>
      </c>
      <c r="AP40" s="113">
        <v>0</v>
      </c>
      <c r="AQ40" s="107" t="s">
        <v>699</v>
      </c>
      <c r="AR40" s="107" t="s">
        <v>699</v>
      </c>
      <c r="AS40" s="107" t="s">
        <v>396</v>
      </c>
      <c r="AT40" s="107" t="s">
        <v>2894</v>
      </c>
      <c r="AU40" s="107" t="s">
        <v>1123</v>
      </c>
      <c r="AV40" s="107" t="s">
        <v>391</v>
      </c>
      <c r="AW40" s="108">
        <v>4</v>
      </c>
      <c r="AX40" s="107" t="s">
        <v>473</v>
      </c>
      <c r="AY40" s="107" t="s">
        <v>698</v>
      </c>
      <c r="AZ40" s="107" t="s">
        <v>697</v>
      </c>
      <c r="BA40" s="107" t="s">
        <v>392</v>
      </c>
      <c r="BB40" s="109">
        <v>45355.272070752311</v>
      </c>
      <c r="BC40" s="107" t="s">
        <v>27</v>
      </c>
      <c r="BD40" s="107" t="s">
        <v>293</v>
      </c>
    </row>
    <row r="41" spans="1:56" x14ac:dyDescent="0.2">
      <c r="A41" s="107" t="s">
        <v>409</v>
      </c>
      <c r="B41" s="105">
        <v>602202</v>
      </c>
      <c r="C41" s="105" t="s">
        <v>2893</v>
      </c>
      <c r="D41" s="107" t="s">
        <v>730</v>
      </c>
      <c r="E41" s="105" t="s">
        <v>1941</v>
      </c>
      <c r="F41" s="107" t="s">
        <v>1139</v>
      </c>
      <c r="G41" s="107" t="s">
        <v>830</v>
      </c>
      <c r="H41" s="107" t="s">
        <v>830</v>
      </c>
      <c r="I41" s="107" t="s">
        <v>830</v>
      </c>
      <c r="J41" s="107" t="s">
        <v>238</v>
      </c>
      <c r="K41" s="107" t="s">
        <v>27</v>
      </c>
      <c r="L41" s="107" t="s">
        <v>311</v>
      </c>
      <c r="M41" s="107" t="s">
        <v>158</v>
      </c>
      <c r="N41" s="107" t="s">
        <v>410</v>
      </c>
      <c r="O41" s="107" t="s">
        <v>395</v>
      </c>
      <c r="P41" s="109">
        <v>45122</v>
      </c>
      <c r="Q41" s="107" t="s">
        <v>712</v>
      </c>
      <c r="R41" s="108">
        <v>1</v>
      </c>
      <c r="S41" s="109">
        <v>45209</v>
      </c>
      <c r="T41" s="109">
        <v>45269</v>
      </c>
      <c r="U41" s="109">
        <v>46564</v>
      </c>
      <c r="V41" s="108">
        <v>1355</v>
      </c>
      <c r="W41" s="107" t="s">
        <v>424</v>
      </c>
      <c r="X41" s="107" t="s">
        <v>726</v>
      </c>
      <c r="Y41" s="107" t="s">
        <v>725</v>
      </c>
      <c r="Z41" s="108">
        <v>0.8</v>
      </c>
      <c r="AA41" s="113">
        <v>203950.21</v>
      </c>
      <c r="AB41" s="113">
        <v>203950.21</v>
      </c>
      <c r="AC41" s="113">
        <v>11670451.109999999</v>
      </c>
      <c r="AD41" s="113">
        <v>840170.46050000004</v>
      </c>
      <c r="AE41" s="113">
        <v>11670451.109999999</v>
      </c>
      <c r="AF41" s="113">
        <v>840170.46050000004</v>
      </c>
      <c r="AG41" s="113">
        <v>1044120.6705</v>
      </c>
      <c r="AH41" s="113">
        <f>CFR_Data[[#This Row],[Total Spent SFY]]+CFR_Data[[#This Row],[CF Current SFY]]</f>
        <v>1044120.6705</v>
      </c>
      <c r="AI41" s="113">
        <v>4540879.3295</v>
      </c>
      <c r="AJ41" s="113">
        <v>3210000</v>
      </c>
      <c r="AK41" s="113">
        <v>3079401.32</v>
      </c>
      <c r="AL41" s="113">
        <v>0</v>
      </c>
      <c r="AM41" s="113">
        <v>0</v>
      </c>
      <c r="AN41" s="113">
        <v>0</v>
      </c>
      <c r="AO41" s="113">
        <v>0</v>
      </c>
      <c r="AP41" s="113">
        <v>0</v>
      </c>
      <c r="AQ41" s="107" t="s">
        <v>699</v>
      </c>
      <c r="AR41" s="107" t="s">
        <v>699</v>
      </c>
      <c r="AS41" s="107" t="s">
        <v>396</v>
      </c>
      <c r="AT41" s="107" t="s">
        <v>2894</v>
      </c>
      <c r="AU41" s="107" t="s">
        <v>1123</v>
      </c>
      <c r="AV41" s="107" t="s">
        <v>391</v>
      </c>
      <c r="AW41" s="108">
        <v>4</v>
      </c>
      <c r="AX41" s="107" t="s">
        <v>473</v>
      </c>
      <c r="AY41" s="107" t="s">
        <v>698</v>
      </c>
      <c r="AZ41" s="107" t="s">
        <v>697</v>
      </c>
      <c r="BA41" s="107" t="s">
        <v>392</v>
      </c>
      <c r="BB41" s="109">
        <v>45355.272070752311</v>
      </c>
      <c r="BC41" s="107" t="s">
        <v>27</v>
      </c>
      <c r="BD41" s="107" t="s">
        <v>292</v>
      </c>
    </row>
    <row r="42" spans="1:56" x14ac:dyDescent="0.2">
      <c r="A42" s="107" t="s">
        <v>409</v>
      </c>
      <c r="B42" s="105">
        <v>602202</v>
      </c>
      <c r="C42" s="105" t="s">
        <v>2893</v>
      </c>
      <c r="D42" s="107" t="s">
        <v>730</v>
      </c>
      <c r="E42" s="105" t="s">
        <v>1941</v>
      </c>
      <c r="F42" s="107" t="s">
        <v>1139</v>
      </c>
      <c r="G42" s="107" t="s">
        <v>830</v>
      </c>
      <c r="H42" s="107" t="s">
        <v>830</v>
      </c>
      <c r="I42" s="107" t="s">
        <v>830</v>
      </c>
      <c r="J42" s="107" t="s">
        <v>238</v>
      </c>
      <c r="K42" s="107" t="s">
        <v>27</v>
      </c>
      <c r="L42" s="107" t="s">
        <v>311</v>
      </c>
      <c r="M42" s="107" t="s">
        <v>158</v>
      </c>
      <c r="N42" s="107" t="s">
        <v>410</v>
      </c>
      <c r="O42" s="107" t="s">
        <v>395</v>
      </c>
      <c r="P42" s="109">
        <v>45122</v>
      </c>
      <c r="Q42" s="107" t="s">
        <v>712</v>
      </c>
      <c r="R42" s="108">
        <v>1</v>
      </c>
      <c r="S42" s="109">
        <v>45209</v>
      </c>
      <c r="T42" s="109">
        <v>45269</v>
      </c>
      <c r="U42" s="109">
        <v>46564</v>
      </c>
      <c r="V42" s="108">
        <v>1355</v>
      </c>
      <c r="W42" s="107" t="s">
        <v>424</v>
      </c>
      <c r="X42" s="107" t="s">
        <v>2832</v>
      </c>
      <c r="Y42" s="107" t="s">
        <v>292</v>
      </c>
      <c r="Z42" s="108">
        <v>0.8</v>
      </c>
      <c r="AA42" s="113">
        <v>0</v>
      </c>
      <c r="AB42" s="113">
        <v>0</v>
      </c>
      <c r="AC42" s="113">
        <v>6249952.5</v>
      </c>
      <c r="AD42" s="113">
        <v>448853.31640000001</v>
      </c>
      <c r="AE42" s="113">
        <v>6249952.5</v>
      </c>
      <c r="AF42" s="113">
        <v>448853.31640000001</v>
      </c>
      <c r="AG42" s="113">
        <v>448853.31640000001</v>
      </c>
      <c r="AH42" s="113">
        <f>CFR_Data[[#This Row],[Total Spent SFY]]+CFR_Data[[#This Row],[CF Current SFY]]</f>
        <v>448853.31640000001</v>
      </c>
      <c r="AI42" s="113">
        <v>2491146.6836000001</v>
      </c>
      <c r="AJ42" s="113">
        <v>1690000</v>
      </c>
      <c r="AK42" s="113">
        <v>1619952.5</v>
      </c>
      <c r="AL42" s="113">
        <v>0</v>
      </c>
      <c r="AM42" s="113">
        <v>0</v>
      </c>
      <c r="AN42" s="113">
        <v>0</v>
      </c>
      <c r="AO42" s="113">
        <v>0</v>
      </c>
      <c r="AP42" s="113">
        <v>0</v>
      </c>
      <c r="AQ42" s="107" t="s">
        <v>699</v>
      </c>
      <c r="AR42" s="107" t="s">
        <v>699</v>
      </c>
      <c r="AS42" s="107" t="s">
        <v>396</v>
      </c>
      <c r="AT42" s="107" t="s">
        <v>2894</v>
      </c>
      <c r="AU42" s="107" t="s">
        <v>1123</v>
      </c>
      <c r="AV42" s="107" t="s">
        <v>391</v>
      </c>
      <c r="AW42" s="108">
        <v>4</v>
      </c>
      <c r="AX42" s="107" t="s">
        <v>473</v>
      </c>
      <c r="AY42" s="107" t="s">
        <v>698</v>
      </c>
      <c r="AZ42" s="107" t="s">
        <v>697</v>
      </c>
      <c r="BA42" s="107" t="s">
        <v>392</v>
      </c>
      <c r="BB42" s="109">
        <v>45355.272070752311</v>
      </c>
      <c r="BC42" s="107" t="s">
        <v>27</v>
      </c>
      <c r="BD42" s="107" t="s">
        <v>292</v>
      </c>
    </row>
    <row r="43" spans="1:56" x14ac:dyDescent="0.2">
      <c r="A43" s="107" t="s">
        <v>409</v>
      </c>
      <c r="B43" s="105">
        <v>602261</v>
      </c>
      <c r="C43" s="105" t="s">
        <v>1958</v>
      </c>
      <c r="D43" s="107" t="s">
        <v>327</v>
      </c>
      <c r="E43" s="105" t="s">
        <v>1945</v>
      </c>
      <c r="F43" s="107" t="s">
        <v>1128</v>
      </c>
      <c r="G43" s="107" t="s">
        <v>830</v>
      </c>
      <c r="H43" s="107" t="s">
        <v>830</v>
      </c>
      <c r="I43" s="107" t="s">
        <v>830</v>
      </c>
      <c r="J43" s="107" t="s">
        <v>267</v>
      </c>
      <c r="K43" s="107" t="s">
        <v>22</v>
      </c>
      <c r="L43" s="107" t="s">
        <v>187</v>
      </c>
      <c r="M43" s="107" t="s">
        <v>158</v>
      </c>
      <c r="N43" s="107" t="s">
        <v>410</v>
      </c>
      <c r="O43" s="107" t="s">
        <v>395</v>
      </c>
      <c r="P43" s="109">
        <v>44086</v>
      </c>
      <c r="Q43" s="107" t="s">
        <v>656</v>
      </c>
      <c r="R43" s="108">
        <v>1</v>
      </c>
      <c r="S43" s="109">
        <v>44267</v>
      </c>
      <c r="T43" s="109">
        <v>44327</v>
      </c>
      <c r="U43" s="109">
        <v>45978</v>
      </c>
      <c r="V43" s="108">
        <v>1711</v>
      </c>
      <c r="W43" s="107" t="s">
        <v>424</v>
      </c>
      <c r="X43" s="107" t="s">
        <v>710</v>
      </c>
      <c r="Y43" s="107" t="s">
        <v>411</v>
      </c>
      <c r="Z43" s="108">
        <v>0.8</v>
      </c>
      <c r="AA43" s="113">
        <v>775149.37</v>
      </c>
      <c r="AB43" s="113">
        <v>93321.46</v>
      </c>
      <c r="AC43" s="113">
        <v>556177.42000000004</v>
      </c>
      <c r="AD43" s="113">
        <v>531644.50769999996</v>
      </c>
      <c r="AE43" s="113">
        <v>531644.50769999996</v>
      </c>
      <c r="AF43" s="113">
        <v>322225.4743</v>
      </c>
      <c r="AG43" s="113">
        <v>1097374.8443</v>
      </c>
      <c r="AH43" s="113">
        <f>CFR_Data[[#This Row],[Total Spent SFY]]+CFR_Data[[#This Row],[CF Current SFY]]</f>
        <v>415546.93430000002</v>
      </c>
      <c r="AI43" s="113">
        <v>183404.96599999999</v>
      </c>
      <c r="AJ43" s="113">
        <v>26014.0674</v>
      </c>
      <c r="AK43" s="113">
        <v>0</v>
      </c>
      <c r="AL43" s="113">
        <v>0</v>
      </c>
      <c r="AM43" s="113">
        <v>0</v>
      </c>
      <c r="AN43" s="113">
        <v>24532.9123</v>
      </c>
      <c r="AO43" s="113">
        <v>0</v>
      </c>
      <c r="AP43" s="113">
        <v>0</v>
      </c>
      <c r="AQ43" s="107" t="s">
        <v>699</v>
      </c>
      <c r="AR43" s="107" t="s">
        <v>699</v>
      </c>
      <c r="AS43" s="107" t="s">
        <v>396</v>
      </c>
      <c r="AT43" s="107" t="s">
        <v>2895</v>
      </c>
      <c r="AU43" s="107" t="s">
        <v>1123</v>
      </c>
      <c r="AV43" s="107" t="s">
        <v>391</v>
      </c>
      <c r="AW43" s="108">
        <v>4</v>
      </c>
      <c r="AX43" s="107" t="s">
        <v>473</v>
      </c>
      <c r="AY43" s="107" t="s">
        <v>698</v>
      </c>
      <c r="AZ43" s="107" t="s">
        <v>697</v>
      </c>
      <c r="BA43" s="107" t="s">
        <v>392</v>
      </c>
      <c r="BB43" s="109">
        <v>45355.272070752311</v>
      </c>
      <c r="BC43" s="107" t="s">
        <v>22</v>
      </c>
      <c r="BD43" s="107" t="s">
        <v>292</v>
      </c>
    </row>
    <row r="44" spans="1:56" x14ac:dyDescent="0.2">
      <c r="A44" s="107" t="s">
        <v>409</v>
      </c>
      <c r="B44" s="105">
        <v>602261</v>
      </c>
      <c r="C44" s="105" t="s">
        <v>1958</v>
      </c>
      <c r="D44" s="107" t="s">
        <v>327</v>
      </c>
      <c r="E44" s="105" t="s">
        <v>1945</v>
      </c>
      <c r="F44" s="107" t="s">
        <v>1128</v>
      </c>
      <c r="G44" s="107" t="s">
        <v>830</v>
      </c>
      <c r="H44" s="107" t="s">
        <v>830</v>
      </c>
      <c r="I44" s="107" t="s">
        <v>830</v>
      </c>
      <c r="J44" s="107" t="s">
        <v>267</v>
      </c>
      <c r="K44" s="107" t="s">
        <v>22</v>
      </c>
      <c r="L44" s="107" t="s">
        <v>187</v>
      </c>
      <c r="M44" s="107" t="s">
        <v>158</v>
      </c>
      <c r="N44" s="107" t="s">
        <v>410</v>
      </c>
      <c r="O44" s="107" t="s">
        <v>395</v>
      </c>
      <c r="P44" s="109">
        <v>44086</v>
      </c>
      <c r="Q44" s="107" t="s">
        <v>656</v>
      </c>
      <c r="R44" s="108">
        <v>1</v>
      </c>
      <c r="S44" s="109">
        <v>44267</v>
      </c>
      <c r="T44" s="109">
        <v>44327</v>
      </c>
      <c r="U44" s="109">
        <v>45978</v>
      </c>
      <c r="V44" s="108">
        <v>1711</v>
      </c>
      <c r="W44" s="107" t="s">
        <v>398</v>
      </c>
      <c r="X44" s="107" t="s">
        <v>702</v>
      </c>
      <c r="Y44" s="107" t="s">
        <v>293</v>
      </c>
      <c r="Z44" s="108">
        <v>0</v>
      </c>
      <c r="AA44" s="113">
        <v>228685.45</v>
      </c>
      <c r="AB44" s="113">
        <v>48015.87</v>
      </c>
      <c r="AC44" s="113">
        <v>559227.55000000005</v>
      </c>
      <c r="AD44" s="113">
        <v>291052.45480000001</v>
      </c>
      <c r="AE44" s="113">
        <v>291052.45480000001</v>
      </c>
      <c r="AF44" s="113">
        <v>176404.55970000001</v>
      </c>
      <c r="AG44" s="113">
        <v>405090.0097</v>
      </c>
      <c r="AH44" s="113">
        <f>CFR_Data[[#This Row],[Total Spent SFY]]+CFR_Data[[#This Row],[CF Current SFY]]</f>
        <v>224420.42970000001</v>
      </c>
      <c r="AI44" s="113">
        <v>100406.3144</v>
      </c>
      <c r="AJ44" s="113">
        <v>14241.5807</v>
      </c>
      <c r="AK44" s="113">
        <v>0</v>
      </c>
      <c r="AL44" s="113">
        <v>0</v>
      </c>
      <c r="AM44" s="113">
        <v>0</v>
      </c>
      <c r="AN44" s="113">
        <v>268175.09519999998</v>
      </c>
      <c r="AO44" s="113">
        <v>0</v>
      </c>
      <c r="AP44" s="113">
        <v>0</v>
      </c>
      <c r="AQ44" s="107" t="s">
        <v>699</v>
      </c>
      <c r="AR44" s="107" t="s">
        <v>699</v>
      </c>
      <c r="AS44" s="107" t="s">
        <v>396</v>
      </c>
      <c r="AT44" s="107" t="s">
        <v>2895</v>
      </c>
      <c r="AU44" s="107" t="s">
        <v>1123</v>
      </c>
      <c r="AV44" s="107" t="s">
        <v>391</v>
      </c>
      <c r="AW44" s="108">
        <v>4</v>
      </c>
      <c r="AX44" s="107" t="s">
        <v>473</v>
      </c>
      <c r="AY44" s="107" t="s">
        <v>698</v>
      </c>
      <c r="AZ44" s="107" t="s">
        <v>697</v>
      </c>
      <c r="BA44" s="107" t="s">
        <v>392</v>
      </c>
      <c r="BB44" s="109">
        <v>45355.272070752311</v>
      </c>
      <c r="BC44" s="107" t="s">
        <v>22</v>
      </c>
      <c r="BD44" s="107" t="s">
        <v>293</v>
      </c>
    </row>
    <row r="45" spans="1:56" x14ac:dyDescent="0.2">
      <c r="A45" s="107" t="s">
        <v>409</v>
      </c>
      <c r="B45" s="105">
        <v>602261</v>
      </c>
      <c r="C45" s="105" t="s">
        <v>1958</v>
      </c>
      <c r="D45" s="107" t="s">
        <v>327</v>
      </c>
      <c r="E45" s="105" t="s">
        <v>1945</v>
      </c>
      <c r="F45" s="107" t="s">
        <v>1128</v>
      </c>
      <c r="G45" s="107" t="s">
        <v>830</v>
      </c>
      <c r="H45" s="107" t="s">
        <v>830</v>
      </c>
      <c r="I45" s="107" t="s">
        <v>830</v>
      </c>
      <c r="J45" s="107" t="s">
        <v>267</v>
      </c>
      <c r="K45" s="107" t="s">
        <v>22</v>
      </c>
      <c r="L45" s="107" t="s">
        <v>187</v>
      </c>
      <c r="M45" s="107" t="s">
        <v>158</v>
      </c>
      <c r="N45" s="107" t="s">
        <v>410</v>
      </c>
      <c r="O45" s="107" t="s">
        <v>395</v>
      </c>
      <c r="P45" s="109">
        <v>44086</v>
      </c>
      <c r="Q45" s="107" t="s">
        <v>656</v>
      </c>
      <c r="R45" s="108">
        <v>1</v>
      </c>
      <c r="S45" s="109">
        <v>44267</v>
      </c>
      <c r="T45" s="109">
        <v>44327</v>
      </c>
      <c r="U45" s="109">
        <v>45978</v>
      </c>
      <c r="V45" s="108">
        <v>1711</v>
      </c>
      <c r="W45" s="107" t="s">
        <v>424</v>
      </c>
      <c r="X45" s="107" t="s">
        <v>709</v>
      </c>
      <c r="Y45" s="107" t="s">
        <v>416</v>
      </c>
      <c r="Z45" s="108">
        <v>0.8</v>
      </c>
      <c r="AA45" s="113">
        <v>1991996.07</v>
      </c>
      <c r="AB45" s="113">
        <v>1172144.28</v>
      </c>
      <c r="AC45" s="113">
        <v>220355.83</v>
      </c>
      <c r="AD45" s="113">
        <v>147857.18109999999</v>
      </c>
      <c r="AE45" s="113">
        <v>147857.18109999999</v>
      </c>
      <c r="AF45" s="113">
        <v>89615.052200000006</v>
      </c>
      <c r="AG45" s="113">
        <v>2081611.1222000001</v>
      </c>
      <c r="AH45" s="113">
        <f>CFR_Data[[#This Row],[Total Spent SFY]]+CFR_Data[[#This Row],[CF Current SFY]]</f>
        <v>1261759.3322000001</v>
      </c>
      <c r="AI45" s="113">
        <v>51007.281900000002</v>
      </c>
      <c r="AJ45" s="113">
        <v>7234.8469999999998</v>
      </c>
      <c r="AK45" s="113">
        <v>0</v>
      </c>
      <c r="AL45" s="113">
        <v>0</v>
      </c>
      <c r="AM45" s="113">
        <v>0</v>
      </c>
      <c r="AN45" s="113">
        <v>72498.6489</v>
      </c>
      <c r="AO45" s="113">
        <v>0</v>
      </c>
      <c r="AP45" s="113">
        <v>0</v>
      </c>
      <c r="AQ45" s="107" t="s">
        <v>699</v>
      </c>
      <c r="AR45" s="107" t="s">
        <v>699</v>
      </c>
      <c r="AS45" s="107" t="s">
        <v>396</v>
      </c>
      <c r="AT45" s="107" t="s">
        <v>2895</v>
      </c>
      <c r="AU45" s="107" t="s">
        <v>1123</v>
      </c>
      <c r="AV45" s="107" t="s">
        <v>391</v>
      </c>
      <c r="AW45" s="108">
        <v>4</v>
      </c>
      <c r="AX45" s="107" t="s">
        <v>473</v>
      </c>
      <c r="AY45" s="107" t="s">
        <v>698</v>
      </c>
      <c r="AZ45" s="107" t="s">
        <v>697</v>
      </c>
      <c r="BA45" s="107" t="s">
        <v>392</v>
      </c>
      <c r="BB45" s="109">
        <v>45355.272070752311</v>
      </c>
      <c r="BC45" s="107" t="s">
        <v>22</v>
      </c>
      <c r="BD45" s="107" t="s">
        <v>292</v>
      </c>
    </row>
    <row r="46" spans="1:56" x14ac:dyDescent="0.2">
      <c r="A46" s="107" t="s">
        <v>409</v>
      </c>
      <c r="B46" s="105">
        <v>602261</v>
      </c>
      <c r="C46" s="105" t="s">
        <v>1958</v>
      </c>
      <c r="D46" s="107" t="s">
        <v>327</v>
      </c>
      <c r="E46" s="105" t="s">
        <v>1945</v>
      </c>
      <c r="F46" s="107" t="s">
        <v>1128</v>
      </c>
      <c r="G46" s="107" t="s">
        <v>830</v>
      </c>
      <c r="H46" s="107" t="s">
        <v>830</v>
      </c>
      <c r="I46" s="107" t="s">
        <v>830</v>
      </c>
      <c r="J46" s="107" t="s">
        <v>267</v>
      </c>
      <c r="K46" s="107" t="s">
        <v>22</v>
      </c>
      <c r="L46" s="107" t="s">
        <v>187</v>
      </c>
      <c r="M46" s="107" t="s">
        <v>158</v>
      </c>
      <c r="N46" s="107" t="s">
        <v>410</v>
      </c>
      <c r="O46" s="107" t="s">
        <v>395</v>
      </c>
      <c r="P46" s="109">
        <v>44086</v>
      </c>
      <c r="Q46" s="107" t="s">
        <v>656</v>
      </c>
      <c r="R46" s="108">
        <v>1</v>
      </c>
      <c r="S46" s="109">
        <v>44267</v>
      </c>
      <c r="T46" s="109">
        <v>44327</v>
      </c>
      <c r="U46" s="109">
        <v>45978</v>
      </c>
      <c r="V46" s="108">
        <v>1711</v>
      </c>
      <c r="W46" s="107" t="s">
        <v>424</v>
      </c>
      <c r="X46" s="107" t="s">
        <v>726</v>
      </c>
      <c r="Y46" s="107" t="s">
        <v>725</v>
      </c>
      <c r="Z46" s="108">
        <v>0.8</v>
      </c>
      <c r="AA46" s="113">
        <v>19973319.77</v>
      </c>
      <c r="AB46" s="113">
        <v>4833319.78</v>
      </c>
      <c r="AC46" s="113">
        <v>2715013.78</v>
      </c>
      <c r="AD46" s="113">
        <v>4606870.1265000002</v>
      </c>
      <c r="AE46" s="113">
        <v>4606870.1264000004</v>
      </c>
      <c r="AF46" s="113">
        <v>2792187.0537999999</v>
      </c>
      <c r="AG46" s="113">
        <v>22765506.823800001</v>
      </c>
      <c r="AH46" s="113">
        <f>CFR_Data[[#This Row],[Total Spent SFY]]+CFR_Data[[#This Row],[CF Current SFY]]</f>
        <v>7625506.8338000001</v>
      </c>
      <c r="AI46" s="113">
        <v>1589262.8377</v>
      </c>
      <c r="AJ46" s="113">
        <v>225420.23490000001</v>
      </c>
      <c r="AK46" s="113">
        <v>0</v>
      </c>
      <c r="AL46" s="113">
        <v>0</v>
      </c>
      <c r="AM46" s="113">
        <v>0</v>
      </c>
      <c r="AN46" s="113">
        <v>-1891856.3463999999</v>
      </c>
      <c r="AO46" s="113">
        <v>0</v>
      </c>
      <c r="AP46" s="113">
        <v>0</v>
      </c>
      <c r="AQ46" s="107" t="s">
        <v>699</v>
      </c>
      <c r="AR46" s="107" t="s">
        <v>699</v>
      </c>
      <c r="AS46" s="107" t="s">
        <v>396</v>
      </c>
      <c r="AT46" s="107" t="s">
        <v>2895</v>
      </c>
      <c r="AU46" s="107" t="s">
        <v>1123</v>
      </c>
      <c r="AV46" s="107" t="s">
        <v>391</v>
      </c>
      <c r="AW46" s="108">
        <v>4</v>
      </c>
      <c r="AX46" s="107" t="s">
        <v>473</v>
      </c>
      <c r="AY46" s="107" t="s">
        <v>698</v>
      </c>
      <c r="AZ46" s="107" t="s">
        <v>697</v>
      </c>
      <c r="BA46" s="107" t="s">
        <v>392</v>
      </c>
      <c r="BB46" s="109">
        <v>45355.272070752311</v>
      </c>
      <c r="BC46" s="107" t="s">
        <v>22</v>
      </c>
      <c r="BD46" s="107" t="s">
        <v>292</v>
      </c>
    </row>
    <row r="47" spans="1:56" x14ac:dyDescent="0.2">
      <c r="A47" s="107" t="s">
        <v>472</v>
      </c>
      <c r="B47" s="105">
        <v>602319</v>
      </c>
      <c r="C47" s="105" t="s">
        <v>395</v>
      </c>
      <c r="D47" s="107" t="s">
        <v>1132</v>
      </c>
      <c r="E47" s="105" t="s">
        <v>1947</v>
      </c>
      <c r="F47" s="107" t="s">
        <v>1133</v>
      </c>
      <c r="G47" s="107" t="s">
        <v>830</v>
      </c>
      <c r="H47" s="107" t="s">
        <v>830</v>
      </c>
      <c r="I47" s="107" t="s">
        <v>830</v>
      </c>
      <c r="J47" s="107" t="s">
        <v>189</v>
      </c>
      <c r="K47" s="107" t="s">
        <v>25</v>
      </c>
      <c r="L47" s="107" t="s">
        <v>88</v>
      </c>
      <c r="M47" s="107" t="s">
        <v>41</v>
      </c>
      <c r="N47" s="107" t="s">
        <v>472</v>
      </c>
      <c r="O47" s="107" t="s">
        <v>1122</v>
      </c>
      <c r="P47" s="109">
        <v>45710</v>
      </c>
      <c r="Q47" s="107" t="s">
        <v>1101</v>
      </c>
      <c r="R47" s="108">
        <v>0</v>
      </c>
      <c r="S47" s="109">
        <v>45860</v>
      </c>
      <c r="T47" s="109">
        <v>45920</v>
      </c>
      <c r="U47" s="109">
        <v>46589</v>
      </c>
      <c r="V47" s="108">
        <v>729</v>
      </c>
      <c r="W47" s="107" t="s">
        <v>424</v>
      </c>
      <c r="X47" s="107" t="s">
        <v>1959</v>
      </c>
      <c r="Y47" s="107" t="s">
        <v>292</v>
      </c>
      <c r="Z47" s="108">
        <v>0.8</v>
      </c>
      <c r="AA47" s="113">
        <v>0</v>
      </c>
      <c r="AB47" s="113">
        <v>0</v>
      </c>
      <c r="AC47" s="113">
        <v>347072</v>
      </c>
      <c r="AD47" s="113">
        <v>0</v>
      </c>
      <c r="AE47" s="113">
        <v>347072.0001</v>
      </c>
      <c r="AF47" s="113">
        <v>0</v>
      </c>
      <c r="AG47" s="113">
        <v>0</v>
      </c>
      <c r="AH47" s="113">
        <f>CFR_Data[[#This Row],[Total Spent SFY]]+CFR_Data[[#This Row],[CF Current SFY]]</f>
        <v>0</v>
      </c>
      <c r="AI47" s="113">
        <v>0</v>
      </c>
      <c r="AJ47" s="113">
        <v>150900.86960000001</v>
      </c>
      <c r="AK47" s="113">
        <v>181081.0435</v>
      </c>
      <c r="AL47" s="113">
        <v>15090.087</v>
      </c>
      <c r="AM47" s="113">
        <v>0</v>
      </c>
      <c r="AN47" s="113">
        <v>-1E-4</v>
      </c>
      <c r="AO47" s="113">
        <v>0</v>
      </c>
      <c r="AP47" s="113">
        <v>0</v>
      </c>
      <c r="AQ47" s="107" t="s">
        <v>699</v>
      </c>
      <c r="AR47" s="107" t="s">
        <v>699</v>
      </c>
      <c r="AS47" s="107" t="s">
        <v>396</v>
      </c>
      <c r="AT47" s="107" t="s">
        <v>395</v>
      </c>
      <c r="AU47" s="107" t="s">
        <v>1123</v>
      </c>
      <c r="AV47" s="107" t="s">
        <v>391</v>
      </c>
      <c r="AW47" s="108">
        <v>3</v>
      </c>
      <c r="AX47" s="107" t="s">
        <v>473</v>
      </c>
      <c r="AY47" s="107" t="s">
        <v>707</v>
      </c>
      <c r="AZ47" s="107" t="s">
        <v>706</v>
      </c>
      <c r="BA47" s="107" t="s">
        <v>412</v>
      </c>
      <c r="BB47" s="109">
        <v>45355.272070752311</v>
      </c>
      <c r="BC47" s="107" t="s">
        <v>25</v>
      </c>
      <c r="BD47" s="107" t="s">
        <v>292</v>
      </c>
    </row>
    <row r="48" spans="1:56" x14ac:dyDescent="0.2">
      <c r="A48" s="107" t="s">
        <v>472</v>
      </c>
      <c r="B48" s="105">
        <v>602319</v>
      </c>
      <c r="C48" s="105" t="s">
        <v>395</v>
      </c>
      <c r="D48" s="107" t="s">
        <v>1132</v>
      </c>
      <c r="E48" s="105" t="s">
        <v>1947</v>
      </c>
      <c r="F48" s="107" t="s">
        <v>1133</v>
      </c>
      <c r="G48" s="107" t="s">
        <v>830</v>
      </c>
      <c r="H48" s="107" t="s">
        <v>830</v>
      </c>
      <c r="I48" s="107" t="s">
        <v>830</v>
      </c>
      <c r="J48" s="107" t="s">
        <v>189</v>
      </c>
      <c r="K48" s="107" t="s">
        <v>25</v>
      </c>
      <c r="L48" s="107" t="s">
        <v>88</v>
      </c>
      <c r="M48" s="107" t="s">
        <v>41</v>
      </c>
      <c r="N48" s="107" t="s">
        <v>472</v>
      </c>
      <c r="O48" s="107" t="s">
        <v>1122</v>
      </c>
      <c r="P48" s="109">
        <v>45710</v>
      </c>
      <c r="Q48" s="107" t="s">
        <v>1101</v>
      </c>
      <c r="R48" s="108">
        <v>0</v>
      </c>
      <c r="S48" s="109">
        <v>45860</v>
      </c>
      <c r="T48" s="109">
        <v>45920</v>
      </c>
      <c r="U48" s="109">
        <v>46589</v>
      </c>
      <c r="V48" s="108">
        <v>729</v>
      </c>
      <c r="W48" s="107" t="s">
        <v>398</v>
      </c>
      <c r="X48" s="107" t="s">
        <v>702</v>
      </c>
      <c r="Y48" s="107" t="s">
        <v>293</v>
      </c>
      <c r="Z48" s="108">
        <v>0</v>
      </c>
      <c r="AA48" s="113">
        <v>0</v>
      </c>
      <c r="AB48" s="113">
        <v>0</v>
      </c>
      <c r="AC48" s="113">
        <v>3000</v>
      </c>
      <c r="AD48" s="113">
        <v>0</v>
      </c>
      <c r="AE48" s="113">
        <v>3000</v>
      </c>
      <c r="AF48" s="113">
        <v>0</v>
      </c>
      <c r="AG48" s="113">
        <v>0</v>
      </c>
      <c r="AH48" s="113">
        <f>CFR_Data[[#This Row],[Total Spent SFY]]+CFR_Data[[#This Row],[CF Current SFY]]</f>
        <v>0</v>
      </c>
      <c r="AI48" s="113">
        <v>0</v>
      </c>
      <c r="AJ48" s="113">
        <v>1304.3478</v>
      </c>
      <c r="AK48" s="113">
        <v>1565.2174</v>
      </c>
      <c r="AL48" s="113">
        <v>130.4348</v>
      </c>
      <c r="AM48" s="113">
        <v>0</v>
      </c>
      <c r="AN48" s="113">
        <v>0</v>
      </c>
      <c r="AO48" s="113">
        <v>0</v>
      </c>
      <c r="AP48" s="113">
        <v>0</v>
      </c>
      <c r="AQ48" s="107" t="s">
        <v>699</v>
      </c>
      <c r="AR48" s="107" t="s">
        <v>699</v>
      </c>
      <c r="AS48" s="107" t="s">
        <v>396</v>
      </c>
      <c r="AT48" s="107" t="s">
        <v>395</v>
      </c>
      <c r="AU48" s="107" t="s">
        <v>1123</v>
      </c>
      <c r="AV48" s="107" t="s">
        <v>391</v>
      </c>
      <c r="AW48" s="108">
        <v>3</v>
      </c>
      <c r="AX48" s="107" t="s">
        <v>473</v>
      </c>
      <c r="AY48" s="107" t="s">
        <v>707</v>
      </c>
      <c r="AZ48" s="107" t="s">
        <v>706</v>
      </c>
      <c r="BA48" s="107" t="s">
        <v>412</v>
      </c>
      <c r="BB48" s="109">
        <v>45355.272070752311</v>
      </c>
      <c r="BC48" s="107" t="s">
        <v>25</v>
      </c>
      <c r="BD48" s="107" t="s">
        <v>293</v>
      </c>
    </row>
    <row r="49" spans="1:56" x14ac:dyDescent="0.2">
      <c r="A49" s="107" t="s">
        <v>472</v>
      </c>
      <c r="B49" s="105">
        <v>602319</v>
      </c>
      <c r="C49" s="105" t="s">
        <v>395</v>
      </c>
      <c r="D49" s="107" t="s">
        <v>1132</v>
      </c>
      <c r="E49" s="105" t="s">
        <v>1947</v>
      </c>
      <c r="F49" s="107" t="s">
        <v>1133</v>
      </c>
      <c r="G49" s="107" t="s">
        <v>830</v>
      </c>
      <c r="H49" s="107" t="s">
        <v>830</v>
      </c>
      <c r="I49" s="107" t="s">
        <v>830</v>
      </c>
      <c r="J49" s="107" t="s">
        <v>189</v>
      </c>
      <c r="K49" s="107" t="s">
        <v>25</v>
      </c>
      <c r="L49" s="107" t="s">
        <v>88</v>
      </c>
      <c r="M49" s="107" t="s">
        <v>41</v>
      </c>
      <c r="N49" s="107" t="s">
        <v>472</v>
      </c>
      <c r="O49" s="107" t="s">
        <v>1122</v>
      </c>
      <c r="P49" s="109">
        <v>45710</v>
      </c>
      <c r="Q49" s="107" t="s">
        <v>1101</v>
      </c>
      <c r="R49" s="108">
        <v>0</v>
      </c>
      <c r="S49" s="109">
        <v>45860</v>
      </c>
      <c r="T49" s="109">
        <v>45920</v>
      </c>
      <c r="U49" s="109">
        <v>46589</v>
      </c>
      <c r="V49" s="108">
        <v>729</v>
      </c>
      <c r="W49" s="107" t="s">
        <v>424</v>
      </c>
      <c r="X49" s="107" t="s">
        <v>802</v>
      </c>
      <c r="Y49" s="107" t="s">
        <v>725</v>
      </c>
      <c r="Z49" s="108">
        <v>0.8</v>
      </c>
      <c r="AA49" s="113">
        <v>0</v>
      </c>
      <c r="AB49" s="113">
        <v>0</v>
      </c>
      <c r="AC49" s="113">
        <v>4775928</v>
      </c>
      <c r="AD49" s="113">
        <v>0</v>
      </c>
      <c r="AE49" s="113">
        <v>4775928</v>
      </c>
      <c r="AF49" s="113">
        <v>0</v>
      </c>
      <c r="AG49" s="113">
        <v>0</v>
      </c>
      <c r="AH49" s="113">
        <f>CFR_Data[[#This Row],[Total Spent SFY]]+CFR_Data[[#This Row],[CF Current SFY]]</f>
        <v>0</v>
      </c>
      <c r="AI49" s="113">
        <v>0</v>
      </c>
      <c r="AJ49" s="113">
        <v>2076490.4347999999</v>
      </c>
      <c r="AK49" s="113">
        <v>2491788.5216999999</v>
      </c>
      <c r="AL49" s="113">
        <v>207649.0435</v>
      </c>
      <c r="AM49" s="113">
        <v>0</v>
      </c>
      <c r="AN49" s="113">
        <v>0</v>
      </c>
      <c r="AO49" s="113">
        <v>0</v>
      </c>
      <c r="AP49" s="113">
        <v>0</v>
      </c>
      <c r="AQ49" s="107" t="s">
        <v>699</v>
      </c>
      <c r="AR49" s="107" t="s">
        <v>699</v>
      </c>
      <c r="AS49" s="107" t="s">
        <v>396</v>
      </c>
      <c r="AT49" s="107" t="s">
        <v>395</v>
      </c>
      <c r="AU49" s="107" t="s">
        <v>1123</v>
      </c>
      <c r="AV49" s="107" t="s">
        <v>391</v>
      </c>
      <c r="AW49" s="108">
        <v>3</v>
      </c>
      <c r="AX49" s="107" t="s">
        <v>473</v>
      </c>
      <c r="AY49" s="107" t="s">
        <v>707</v>
      </c>
      <c r="AZ49" s="107" t="s">
        <v>706</v>
      </c>
      <c r="BA49" s="107" t="s">
        <v>412</v>
      </c>
      <c r="BB49" s="109">
        <v>45355.272070752311</v>
      </c>
      <c r="BC49" s="107" t="s">
        <v>25</v>
      </c>
      <c r="BD49" s="107" t="s">
        <v>292</v>
      </c>
    </row>
    <row r="50" spans="1:56" x14ac:dyDescent="0.2">
      <c r="A50" s="107" t="s">
        <v>409</v>
      </c>
      <c r="B50" s="105">
        <v>602659</v>
      </c>
      <c r="C50" s="105" t="s">
        <v>1960</v>
      </c>
      <c r="D50" s="107" t="s">
        <v>334</v>
      </c>
      <c r="E50" s="105" t="s">
        <v>1954</v>
      </c>
      <c r="F50" s="107" t="s">
        <v>1135</v>
      </c>
      <c r="G50" s="107" t="s">
        <v>830</v>
      </c>
      <c r="H50" s="107" t="s">
        <v>830</v>
      </c>
      <c r="I50" s="107" t="s">
        <v>830</v>
      </c>
      <c r="J50" s="107" t="s">
        <v>734</v>
      </c>
      <c r="K50" s="107" t="s">
        <v>24</v>
      </c>
      <c r="L50" s="107" t="s">
        <v>311</v>
      </c>
      <c r="M50" s="107" t="s">
        <v>158</v>
      </c>
      <c r="N50" s="107" t="s">
        <v>410</v>
      </c>
      <c r="O50" s="107" t="s">
        <v>395</v>
      </c>
      <c r="P50" s="109">
        <v>44674</v>
      </c>
      <c r="Q50" s="107" t="s">
        <v>658</v>
      </c>
      <c r="R50" s="108">
        <v>1</v>
      </c>
      <c r="S50" s="109">
        <v>44882</v>
      </c>
      <c r="T50" s="109">
        <v>44942</v>
      </c>
      <c r="U50" s="109">
        <v>46332</v>
      </c>
      <c r="V50" s="108">
        <v>1450</v>
      </c>
      <c r="W50" s="107" t="s">
        <v>424</v>
      </c>
      <c r="X50" s="107" t="s">
        <v>710</v>
      </c>
      <c r="Y50" s="107" t="s">
        <v>411</v>
      </c>
      <c r="Z50" s="108">
        <v>0.8</v>
      </c>
      <c r="AA50" s="113">
        <v>379094</v>
      </c>
      <c r="AB50" s="113">
        <v>105630</v>
      </c>
      <c r="AC50" s="113">
        <v>3898688.3</v>
      </c>
      <c r="AD50" s="113">
        <v>3521435.9722000002</v>
      </c>
      <c r="AE50" s="113">
        <v>3521435.9722000002</v>
      </c>
      <c r="AF50" s="113">
        <v>597187.11780000001</v>
      </c>
      <c r="AG50" s="113">
        <v>976281.11780000001</v>
      </c>
      <c r="AH50" s="113">
        <f>CFR_Data[[#This Row],[Total Spent SFY]]+CFR_Data[[#This Row],[CF Current SFY]]</f>
        <v>702817.11780000001</v>
      </c>
      <c r="AI50" s="113">
        <v>1010624.3532</v>
      </c>
      <c r="AJ50" s="113">
        <v>1546124.7364000001</v>
      </c>
      <c r="AK50" s="113">
        <v>367499.7648</v>
      </c>
      <c r="AL50" s="113">
        <v>0</v>
      </c>
      <c r="AM50" s="113">
        <v>0</v>
      </c>
      <c r="AN50" s="113">
        <v>377252.32780000003</v>
      </c>
      <c r="AO50" s="113">
        <v>0</v>
      </c>
      <c r="AP50" s="113">
        <v>0</v>
      </c>
      <c r="AQ50" s="107" t="s">
        <v>699</v>
      </c>
      <c r="AR50" s="107" t="s">
        <v>699</v>
      </c>
      <c r="AS50" s="107" t="s">
        <v>396</v>
      </c>
      <c r="AT50" s="107" t="s">
        <v>2896</v>
      </c>
      <c r="AU50" s="107" t="s">
        <v>1123</v>
      </c>
      <c r="AV50" s="107" t="s">
        <v>391</v>
      </c>
      <c r="AW50" s="108">
        <v>6</v>
      </c>
      <c r="AX50" s="107" t="s">
        <v>473</v>
      </c>
      <c r="AY50" s="107" t="s">
        <v>698</v>
      </c>
      <c r="AZ50" s="107" t="s">
        <v>697</v>
      </c>
      <c r="BA50" s="107" t="s">
        <v>392</v>
      </c>
      <c r="BB50" s="109">
        <v>45355.272070752311</v>
      </c>
      <c r="BC50" s="107" t="s">
        <v>24</v>
      </c>
      <c r="BD50" s="107" t="s">
        <v>292</v>
      </c>
    </row>
    <row r="51" spans="1:56" x14ac:dyDescent="0.2">
      <c r="A51" s="107" t="s">
        <v>409</v>
      </c>
      <c r="B51" s="105">
        <v>602659</v>
      </c>
      <c r="C51" s="105" t="s">
        <v>1960</v>
      </c>
      <c r="D51" s="107" t="s">
        <v>334</v>
      </c>
      <c r="E51" s="105" t="s">
        <v>1954</v>
      </c>
      <c r="F51" s="107" t="s">
        <v>1135</v>
      </c>
      <c r="G51" s="107" t="s">
        <v>830</v>
      </c>
      <c r="H51" s="107" t="s">
        <v>830</v>
      </c>
      <c r="I51" s="107" t="s">
        <v>830</v>
      </c>
      <c r="J51" s="107" t="s">
        <v>734</v>
      </c>
      <c r="K51" s="107" t="s">
        <v>24</v>
      </c>
      <c r="L51" s="107" t="s">
        <v>311</v>
      </c>
      <c r="M51" s="107" t="s">
        <v>158</v>
      </c>
      <c r="N51" s="107" t="s">
        <v>410</v>
      </c>
      <c r="O51" s="107" t="s">
        <v>395</v>
      </c>
      <c r="P51" s="109">
        <v>44674</v>
      </c>
      <c r="Q51" s="107" t="s">
        <v>658</v>
      </c>
      <c r="R51" s="108">
        <v>1</v>
      </c>
      <c r="S51" s="109">
        <v>44882</v>
      </c>
      <c r="T51" s="109">
        <v>44942</v>
      </c>
      <c r="U51" s="109">
        <v>46332</v>
      </c>
      <c r="V51" s="108">
        <v>1450</v>
      </c>
      <c r="W51" s="107" t="s">
        <v>424</v>
      </c>
      <c r="X51" s="107" t="s">
        <v>713</v>
      </c>
      <c r="Y51" s="107" t="s">
        <v>397</v>
      </c>
      <c r="Z51" s="108">
        <v>0.9</v>
      </c>
      <c r="AA51" s="113">
        <v>6117301.2800000003</v>
      </c>
      <c r="AB51" s="113">
        <v>2507577.8199999998</v>
      </c>
      <c r="AC51" s="113">
        <v>24978923.219999999</v>
      </c>
      <c r="AD51" s="113">
        <v>22430055.600000001</v>
      </c>
      <c r="AE51" s="113">
        <v>22430055.600000001</v>
      </c>
      <c r="AF51" s="113">
        <v>3803828.9951999998</v>
      </c>
      <c r="AG51" s="113">
        <v>9921130.2752</v>
      </c>
      <c r="AH51" s="113">
        <f>CFR_Data[[#This Row],[Total Spent SFY]]+CFR_Data[[#This Row],[CF Current SFY]]</f>
        <v>6311406.8151999991</v>
      </c>
      <c r="AI51" s="113">
        <v>6437249.0687999995</v>
      </c>
      <c r="AJ51" s="113">
        <v>9848159.6928000003</v>
      </c>
      <c r="AK51" s="113">
        <v>2340817.8432</v>
      </c>
      <c r="AL51" s="113">
        <v>0</v>
      </c>
      <c r="AM51" s="113">
        <v>0</v>
      </c>
      <c r="AN51" s="113">
        <v>2548867.62</v>
      </c>
      <c r="AO51" s="113">
        <v>0</v>
      </c>
      <c r="AP51" s="113">
        <v>0</v>
      </c>
      <c r="AQ51" s="107" t="s">
        <v>699</v>
      </c>
      <c r="AR51" s="107" t="s">
        <v>699</v>
      </c>
      <c r="AS51" s="107" t="s">
        <v>396</v>
      </c>
      <c r="AT51" s="107" t="s">
        <v>2896</v>
      </c>
      <c r="AU51" s="107" t="s">
        <v>1123</v>
      </c>
      <c r="AV51" s="107" t="s">
        <v>391</v>
      </c>
      <c r="AW51" s="108">
        <v>6</v>
      </c>
      <c r="AX51" s="107" t="s">
        <v>473</v>
      </c>
      <c r="AY51" s="107" t="s">
        <v>698</v>
      </c>
      <c r="AZ51" s="107" t="s">
        <v>697</v>
      </c>
      <c r="BA51" s="107" t="s">
        <v>392</v>
      </c>
      <c r="BB51" s="109">
        <v>45355.272070752311</v>
      </c>
      <c r="BC51" s="107" t="s">
        <v>24</v>
      </c>
      <c r="BD51" s="107" t="s">
        <v>292</v>
      </c>
    </row>
    <row r="52" spans="1:56" x14ac:dyDescent="0.2">
      <c r="A52" s="107" t="s">
        <v>409</v>
      </c>
      <c r="B52" s="105">
        <v>602659</v>
      </c>
      <c r="C52" s="105" t="s">
        <v>1960</v>
      </c>
      <c r="D52" s="107" t="s">
        <v>334</v>
      </c>
      <c r="E52" s="105" t="s">
        <v>1954</v>
      </c>
      <c r="F52" s="107" t="s">
        <v>1135</v>
      </c>
      <c r="G52" s="107" t="s">
        <v>830</v>
      </c>
      <c r="H52" s="107" t="s">
        <v>830</v>
      </c>
      <c r="I52" s="107" t="s">
        <v>830</v>
      </c>
      <c r="J52" s="107" t="s">
        <v>734</v>
      </c>
      <c r="K52" s="107" t="s">
        <v>24</v>
      </c>
      <c r="L52" s="107" t="s">
        <v>311</v>
      </c>
      <c r="M52" s="107" t="s">
        <v>158</v>
      </c>
      <c r="N52" s="107" t="s">
        <v>410</v>
      </c>
      <c r="O52" s="107" t="s">
        <v>395</v>
      </c>
      <c r="P52" s="109">
        <v>44674</v>
      </c>
      <c r="Q52" s="107" t="s">
        <v>658</v>
      </c>
      <c r="R52" s="108">
        <v>1</v>
      </c>
      <c r="S52" s="109">
        <v>44882</v>
      </c>
      <c r="T52" s="109">
        <v>44942</v>
      </c>
      <c r="U52" s="109">
        <v>46332</v>
      </c>
      <c r="V52" s="108">
        <v>1450</v>
      </c>
      <c r="W52" s="107" t="s">
        <v>398</v>
      </c>
      <c r="X52" s="107" t="s">
        <v>702</v>
      </c>
      <c r="Y52" s="107" t="s">
        <v>293</v>
      </c>
      <c r="Z52" s="108">
        <v>0</v>
      </c>
      <c r="AA52" s="113">
        <v>30261.25</v>
      </c>
      <c r="AB52" s="113">
        <v>28901.25</v>
      </c>
      <c r="AC52" s="113">
        <v>1038430.35</v>
      </c>
      <c r="AD52" s="113">
        <v>1038053.1133</v>
      </c>
      <c r="AE52" s="113">
        <v>1038053.1133</v>
      </c>
      <c r="AF52" s="113">
        <v>176039.5338</v>
      </c>
      <c r="AG52" s="113">
        <v>206300.7838</v>
      </c>
      <c r="AH52" s="113">
        <f>CFR_Data[[#This Row],[Total Spent SFY]]+CFR_Data[[#This Row],[CF Current SFY]]</f>
        <v>204940.7838</v>
      </c>
      <c r="AI52" s="113">
        <v>297913.05719999998</v>
      </c>
      <c r="AJ52" s="113">
        <v>455768.50150000001</v>
      </c>
      <c r="AK52" s="113">
        <v>108332.0208</v>
      </c>
      <c r="AL52" s="113">
        <v>0</v>
      </c>
      <c r="AM52" s="113">
        <v>0</v>
      </c>
      <c r="AN52" s="113">
        <v>377.23669999999998</v>
      </c>
      <c r="AO52" s="113">
        <v>0</v>
      </c>
      <c r="AP52" s="113">
        <v>0</v>
      </c>
      <c r="AQ52" s="107" t="s">
        <v>699</v>
      </c>
      <c r="AR52" s="107" t="s">
        <v>699</v>
      </c>
      <c r="AS52" s="107" t="s">
        <v>396</v>
      </c>
      <c r="AT52" s="107" t="s">
        <v>2896</v>
      </c>
      <c r="AU52" s="107" t="s">
        <v>1123</v>
      </c>
      <c r="AV52" s="107" t="s">
        <v>391</v>
      </c>
      <c r="AW52" s="108">
        <v>6</v>
      </c>
      <c r="AX52" s="107" t="s">
        <v>473</v>
      </c>
      <c r="AY52" s="107" t="s">
        <v>698</v>
      </c>
      <c r="AZ52" s="107" t="s">
        <v>697</v>
      </c>
      <c r="BA52" s="107" t="s">
        <v>392</v>
      </c>
      <c r="BB52" s="109">
        <v>45355.272070752311</v>
      </c>
      <c r="BC52" s="107" t="s">
        <v>24</v>
      </c>
      <c r="BD52" s="107" t="s">
        <v>293</v>
      </c>
    </row>
    <row r="53" spans="1:56" x14ac:dyDescent="0.2">
      <c r="A53" s="107" t="s">
        <v>409</v>
      </c>
      <c r="B53" s="105">
        <v>602659</v>
      </c>
      <c r="C53" s="105" t="s">
        <v>1960</v>
      </c>
      <c r="D53" s="107" t="s">
        <v>334</v>
      </c>
      <c r="E53" s="105" t="s">
        <v>1954</v>
      </c>
      <c r="F53" s="107" t="s">
        <v>1135</v>
      </c>
      <c r="G53" s="107" t="s">
        <v>830</v>
      </c>
      <c r="H53" s="107" t="s">
        <v>830</v>
      </c>
      <c r="I53" s="107" t="s">
        <v>830</v>
      </c>
      <c r="J53" s="107" t="s">
        <v>734</v>
      </c>
      <c r="K53" s="107" t="s">
        <v>24</v>
      </c>
      <c r="L53" s="107" t="s">
        <v>311</v>
      </c>
      <c r="M53" s="107" t="s">
        <v>158</v>
      </c>
      <c r="N53" s="107" t="s">
        <v>410</v>
      </c>
      <c r="O53" s="107" t="s">
        <v>395</v>
      </c>
      <c r="P53" s="109">
        <v>44674</v>
      </c>
      <c r="Q53" s="107" t="s">
        <v>658</v>
      </c>
      <c r="R53" s="108">
        <v>1</v>
      </c>
      <c r="S53" s="109">
        <v>44882</v>
      </c>
      <c r="T53" s="109">
        <v>44942</v>
      </c>
      <c r="U53" s="109">
        <v>46332</v>
      </c>
      <c r="V53" s="108">
        <v>1450</v>
      </c>
      <c r="W53" s="107" t="s">
        <v>424</v>
      </c>
      <c r="X53" s="107" t="s">
        <v>733</v>
      </c>
      <c r="Y53" s="107" t="s">
        <v>413</v>
      </c>
      <c r="Z53" s="108">
        <v>0.8</v>
      </c>
      <c r="AA53" s="113">
        <v>11772196.939999999</v>
      </c>
      <c r="AB53" s="113">
        <v>6824722.9400000004</v>
      </c>
      <c r="AC53" s="113">
        <v>44834760.460000001</v>
      </c>
      <c r="AD53" s="113">
        <v>41890950.140600003</v>
      </c>
      <c r="AE53" s="113">
        <v>41890950.140600003</v>
      </c>
      <c r="AF53" s="113">
        <v>7104129.1035000002</v>
      </c>
      <c r="AG53" s="113">
        <v>18876326.043499999</v>
      </c>
      <c r="AH53" s="113">
        <f>CFR_Data[[#This Row],[Total Spent SFY]]+CFR_Data[[#This Row],[CF Current SFY]]</f>
        <v>13928852.043500001</v>
      </c>
      <c r="AI53" s="113">
        <v>12022372.329</v>
      </c>
      <c r="AJ53" s="113">
        <v>18392676.952100001</v>
      </c>
      <c r="AK53" s="113">
        <v>4371771.7560000001</v>
      </c>
      <c r="AL53" s="113">
        <v>0</v>
      </c>
      <c r="AM53" s="113">
        <v>0</v>
      </c>
      <c r="AN53" s="113">
        <v>2943810.3193999999</v>
      </c>
      <c r="AO53" s="113">
        <v>0</v>
      </c>
      <c r="AP53" s="113">
        <v>0</v>
      </c>
      <c r="AQ53" s="107" t="s">
        <v>699</v>
      </c>
      <c r="AR53" s="107" t="s">
        <v>699</v>
      </c>
      <c r="AS53" s="107" t="s">
        <v>396</v>
      </c>
      <c r="AT53" s="107" t="s">
        <v>2896</v>
      </c>
      <c r="AU53" s="107" t="s">
        <v>1123</v>
      </c>
      <c r="AV53" s="107" t="s">
        <v>391</v>
      </c>
      <c r="AW53" s="108">
        <v>6</v>
      </c>
      <c r="AX53" s="107" t="s">
        <v>473</v>
      </c>
      <c r="AY53" s="107" t="s">
        <v>698</v>
      </c>
      <c r="AZ53" s="107" t="s">
        <v>697</v>
      </c>
      <c r="BA53" s="107" t="s">
        <v>392</v>
      </c>
      <c r="BB53" s="109">
        <v>45355.272070752311</v>
      </c>
      <c r="BC53" s="107" t="s">
        <v>24</v>
      </c>
      <c r="BD53" s="107" t="s">
        <v>292</v>
      </c>
    </row>
    <row r="54" spans="1:56" x14ac:dyDescent="0.2">
      <c r="A54" s="107" t="s">
        <v>409</v>
      </c>
      <c r="B54" s="105">
        <v>602659</v>
      </c>
      <c r="C54" s="105" t="s">
        <v>1960</v>
      </c>
      <c r="D54" s="107" t="s">
        <v>334</v>
      </c>
      <c r="E54" s="105" t="s">
        <v>1954</v>
      </c>
      <c r="F54" s="107" t="s">
        <v>1135</v>
      </c>
      <c r="G54" s="107" t="s">
        <v>830</v>
      </c>
      <c r="H54" s="107" t="s">
        <v>830</v>
      </c>
      <c r="I54" s="107" t="s">
        <v>830</v>
      </c>
      <c r="J54" s="107" t="s">
        <v>734</v>
      </c>
      <c r="K54" s="107" t="s">
        <v>24</v>
      </c>
      <c r="L54" s="107" t="s">
        <v>311</v>
      </c>
      <c r="M54" s="107" t="s">
        <v>158</v>
      </c>
      <c r="N54" s="107" t="s">
        <v>410</v>
      </c>
      <c r="O54" s="107" t="s">
        <v>395</v>
      </c>
      <c r="P54" s="109">
        <v>44674</v>
      </c>
      <c r="Q54" s="107" t="s">
        <v>658</v>
      </c>
      <c r="R54" s="108">
        <v>1</v>
      </c>
      <c r="S54" s="109">
        <v>44882</v>
      </c>
      <c r="T54" s="109">
        <v>44942</v>
      </c>
      <c r="U54" s="109">
        <v>46332</v>
      </c>
      <c r="V54" s="108">
        <v>1450</v>
      </c>
      <c r="W54" s="107" t="s">
        <v>424</v>
      </c>
      <c r="X54" s="107" t="s">
        <v>726</v>
      </c>
      <c r="Y54" s="107" t="s">
        <v>725</v>
      </c>
      <c r="Z54" s="108">
        <v>0.8</v>
      </c>
      <c r="AA54" s="113">
        <v>5389644</v>
      </c>
      <c r="AB54" s="113">
        <v>4680641</v>
      </c>
      <c r="AC54" s="113">
        <v>6621367</v>
      </c>
      <c r="AD54" s="113">
        <v>5437636.2627999997</v>
      </c>
      <c r="AE54" s="113">
        <v>5437636.2627999997</v>
      </c>
      <c r="AF54" s="113">
        <v>922148.33750000002</v>
      </c>
      <c r="AG54" s="113">
        <v>6311792.3375000004</v>
      </c>
      <c r="AH54" s="113">
        <f>CFR_Data[[#This Row],[Total Spent SFY]]+CFR_Data[[#This Row],[CF Current SFY]]</f>
        <v>5602789.3375000004</v>
      </c>
      <c r="AI54" s="113">
        <v>1560558.7250000001</v>
      </c>
      <c r="AJ54" s="113">
        <v>2387453.3002999998</v>
      </c>
      <c r="AK54" s="113">
        <v>567475.9</v>
      </c>
      <c r="AL54" s="113">
        <v>0</v>
      </c>
      <c r="AM54" s="113">
        <v>0</v>
      </c>
      <c r="AN54" s="113">
        <v>1183730.7372000001</v>
      </c>
      <c r="AO54" s="113">
        <v>0</v>
      </c>
      <c r="AP54" s="113">
        <v>0</v>
      </c>
      <c r="AQ54" s="107" t="s">
        <v>699</v>
      </c>
      <c r="AR54" s="107" t="s">
        <v>699</v>
      </c>
      <c r="AS54" s="107" t="s">
        <v>396</v>
      </c>
      <c r="AT54" s="107" t="s">
        <v>2896</v>
      </c>
      <c r="AU54" s="107" t="s">
        <v>1123</v>
      </c>
      <c r="AV54" s="107" t="s">
        <v>391</v>
      </c>
      <c r="AW54" s="108">
        <v>6</v>
      </c>
      <c r="AX54" s="107" t="s">
        <v>473</v>
      </c>
      <c r="AY54" s="107" t="s">
        <v>698</v>
      </c>
      <c r="AZ54" s="107" t="s">
        <v>697</v>
      </c>
      <c r="BA54" s="107" t="s">
        <v>392</v>
      </c>
      <c r="BB54" s="109">
        <v>45355.272070752311</v>
      </c>
      <c r="BC54" s="107" t="s">
        <v>24</v>
      </c>
      <c r="BD54" s="107" t="s">
        <v>292</v>
      </c>
    </row>
    <row r="55" spans="1:56" x14ac:dyDescent="0.2">
      <c r="A55" s="107" t="s">
        <v>409</v>
      </c>
      <c r="B55" s="105">
        <v>602659</v>
      </c>
      <c r="C55" s="105" t="s">
        <v>1960</v>
      </c>
      <c r="D55" s="107" t="s">
        <v>334</v>
      </c>
      <c r="E55" s="105" t="s">
        <v>1954</v>
      </c>
      <c r="F55" s="107" t="s">
        <v>1135</v>
      </c>
      <c r="G55" s="107" t="s">
        <v>830</v>
      </c>
      <c r="H55" s="107" t="s">
        <v>830</v>
      </c>
      <c r="I55" s="107" t="s">
        <v>830</v>
      </c>
      <c r="J55" s="107" t="s">
        <v>734</v>
      </c>
      <c r="K55" s="107" t="s">
        <v>24</v>
      </c>
      <c r="L55" s="107" t="s">
        <v>311</v>
      </c>
      <c r="M55" s="107" t="s">
        <v>158</v>
      </c>
      <c r="N55" s="107" t="s">
        <v>410</v>
      </c>
      <c r="O55" s="107" t="s">
        <v>395</v>
      </c>
      <c r="P55" s="109">
        <v>44674</v>
      </c>
      <c r="Q55" s="107" t="s">
        <v>658</v>
      </c>
      <c r="R55" s="108">
        <v>1</v>
      </c>
      <c r="S55" s="109">
        <v>44882</v>
      </c>
      <c r="T55" s="109">
        <v>44942</v>
      </c>
      <c r="U55" s="109">
        <v>46332</v>
      </c>
      <c r="V55" s="108">
        <v>1450</v>
      </c>
      <c r="W55" s="107" t="s">
        <v>424</v>
      </c>
      <c r="X55" s="107" t="s">
        <v>1759</v>
      </c>
      <c r="Y55" s="107" t="s">
        <v>292</v>
      </c>
      <c r="Z55" s="108">
        <v>1</v>
      </c>
      <c r="AA55" s="113">
        <v>276391</v>
      </c>
      <c r="AB55" s="113">
        <v>276391</v>
      </c>
      <c r="AC55" s="113">
        <v>2331298</v>
      </c>
      <c r="AD55" s="113">
        <v>2339027.5710999998</v>
      </c>
      <c r="AE55" s="113">
        <v>2339027.5710999998</v>
      </c>
      <c r="AF55" s="113">
        <v>396666.91220000002</v>
      </c>
      <c r="AG55" s="113">
        <v>673057.91220000002</v>
      </c>
      <c r="AH55" s="113">
        <f>CFR_Data[[#This Row],[Total Spent SFY]]+CFR_Data[[#This Row],[CF Current SFY]]</f>
        <v>673057.91220000002</v>
      </c>
      <c r="AI55" s="113">
        <v>671282.46680000005</v>
      </c>
      <c r="AJ55" s="113">
        <v>1026975.4769</v>
      </c>
      <c r="AK55" s="113">
        <v>244102.71520000001</v>
      </c>
      <c r="AL55" s="113">
        <v>0</v>
      </c>
      <c r="AM55" s="113">
        <v>0</v>
      </c>
      <c r="AN55" s="113">
        <v>-7729.5711000000001</v>
      </c>
      <c r="AO55" s="113">
        <v>0</v>
      </c>
      <c r="AP55" s="113">
        <v>0</v>
      </c>
      <c r="AQ55" s="107" t="s">
        <v>699</v>
      </c>
      <c r="AR55" s="107" t="s">
        <v>699</v>
      </c>
      <c r="AS55" s="107" t="s">
        <v>396</v>
      </c>
      <c r="AT55" s="107" t="s">
        <v>2896</v>
      </c>
      <c r="AU55" s="107" t="s">
        <v>1123</v>
      </c>
      <c r="AV55" s="107" t="s">
        <v>391</v>
      </c>
      <c r="AW55" s="108">
        <v>6</v>
      </c>
      <c r="AX55" s="107" t="s">
        <v>473</v>
      </c>
      <c r="AY55" s="107" t="s">
        <v>698</v>
      </c>
      <c r="AZ55" s="107" t="s">
        <v>697</v>
      </c>
      <c r="BA55" s="107" t="s">
        <v>392</v>
      </c>
      <c r="BB55" s="109">
        <v>45355.272070752311</v>
      </c>
      <c r="BC55" s="107" t="s">
        <v>24</v>
      </c>
      <c r="BD55" s="107" t="s">
        <v>292</v>
      </c>
    </row>
    <row r="56" spans="1:56" x14ac:dyDescent="0.2">
      <c r="A56" s="107" t="s">
        <v>472</v>
      </c>
      <c r="B56" s="105">
        <v>602843</v>
      </c>
      <c r="C56" s="105" t="s">
        <v>395</v>
      </c>
      <c r="D56" s="107" t="s">
        <v>2897</v>
      </c>
      <c r="E56" s="105" t="s">
        <v>1941</v>
      </c>
      <c r="F56" s="107" t="s">
        <v>1139</v>
      </c>
      <c r="G56" s="107" t="s">
        <v>830</v>
      </c>
      <c r="H56" s="107" t="s">
        <v>830</v>
      </c>
      <c r="I56" s="107" t="s">
        <v>830</v>
      </c>
      <c r="J56" s="107" t="s">
        <v>2898</v>
      </c>
      <c r="K56" s="107" t="s">
        <v>27</v>
      </c>
      <c r="L56" s="107" t="s">
        <v>312</v>
      </c>
      <c r="M56" s="107" t="s">
        <v>158</v>
      </c>
      <c r="N56" s="107" t="s">
        <v>472</v>
      </c>
      <c r="O56" s="107" t="s">
        <v>1142</v>
      </c>
      <c r="P56" s="109">
        <v>45780</v>
      </c>
      <c r="Q56" s="107" t="s">
        <v>1101</v>
      </c>
      <c r="R56" s="108">
        <v>0</v>
      </c>
      <c r="S56" s="109">
        <v>45930</v>
      </c>
      <c r="T56" s="109">
        <v>45990</v>
      </c>
      <c r="U56" s="109">
        <v>46435</v>
      </c>
      <c r="V56" s="108">
        <v>505</v>
      </c>
      <c r="W56" s="107" t="s">
        <v>398</v>
      </c>
      <c r="X56" s="107" t="s">
        <v>702</v>
      </c>
      <c r="Y56" s="107" t="s">
        <v>293</v>
      </c>
      <c r="Z56" s="108">
        <v>0</v>
      </c>
      <c r="AA56" s="113">
        <v>0</v>
      </c>
      <c r="AB56" s="113">
        <v>0</v>
      </c>
      <c r="AC56" s="113">
        <v>98012.4</v>
      </c>
      <c r="AD56" s="113">
        <v>0</v>
      </c>
      <c r="AE56" s="113">
        <v>98012.4</v>
      </c>
      <c r="AF56" s="113">
        <v>0</v>
      </c>
      <c r="AG56" s="113">
        <v>0</v>
      </c>
      <c r="AH56" s="113">
        <f>CFR_Data[[#This Row],[Total Spent SFY]]+CFR_Data[[#This Row],[CF Current SFY]]</f>
        <v>0</v>
      </c>
      <c r="AI56" s="113">
        <v>0</v>
      </c>
      <c r="AJ56" s="113">
        <v>49006.2</v>
      </c>
      <c r="AK56" s="113">
        <v>49006.2</v>
      </c>
      <c r="AL56" s="113">
        <v>0</v>
      </c>
      <c r="AM56" s="113">
        <v>0</v>
      </c>
      <c r="AN56" s="113">
        <v>0</v>
      </c>
      <c r="AO56" s="113">
        <v>0</v>
      </c>
      <c r="AP56" s="113">
        <v>0</v>
      </c>
      <c r="AQ56" s="107" t="s">
        <v>699</v>
      </c>
      <c r="AR56" s="107" t="s">
        <v>699</v>
      </c>
      <c r="AS56" s="107" t="s">
        <v>396</v>
      </c>
      <c r="AT56" s="107" t="s">
        <v>2899</v>
      </c>
      <c r="AU56" s="107" t="s">
        <v>1120</v>
      </c>
      <c r="AV56" s="107" t="s">
        <v>391</v>
      </c>
      <c r="AW56" s="108">
        <v>3</v>
      </c>
      <c r="AX56" s="107" t="s">
        <v>473</v>
      </c>
      <c r="AY56" s="107" t="s">
        <v>698</v>
      </c>
      <c r="AZ56" s="107" t="s">
        <v>697</v>
      </c>
      <c r="BA56" s="107" t="s">
        <v>392</v>
      </c>
      <c r="BB56" s="109">
        <v>45355.272070752311</v>
      </c>
      <c r="BC56" s="107" t="s">
        <v>27</v>
      </c>
      <c r="BD56" s="107" t="s">
        <v>293</v>
      </c>
    </row>
    <row r="57" spans="1:56" x14ac:dyDescent="0.2">
      <c r="A57" s="107" t="s">
        <v>472</v>
      </c>
      <c r="B57" s="105">
        <v>602843</v>
      </c>
      <c r="C57" s="105" t="s">
        <v>395</v>
      </c>
      <c r="D57" s="107" t="s">
        <v>2897</v>
      </c>
      <c r="E57" s="105" t="s">
        <v>1941</v>
      </c>
      <c r="F57" s="107" t="s">
        <v>1139</v>
      </c>
      <c r="G57" s="107" t="s">
        <v>830</v>
      </c>
      <c r="H57" s="107" t="s">
        <v>830</v>
      </c>
      <c r="I57" s="107" t="s">
        <v>830</v>
      </c>
      <c r="J57" s="107" t="s">
        <v>2898</v>
      </c>
      <c r="K57" s="107" t="s">
        <v>27</v>
      </c>
      <c r="L57" s="107" t="s">
        <v>312</v>
      </c>
      <c r="M57" s="107" t="s">
        <v>158</v>
      </c>
      <c r="N57" s="107" t="s">
        <v>472</v>
      </c>
      <c r="O57" s="107" t="s">
        <v>1142</v>
      </c>
      <c r="P57" s="109">
        <v>45780</v>
      </c>
      <c r="Q57" s="107" t="s">
        <v>1101</v>
      </c>
      <c r="R57" s="108">
        <v>0</v>
      </c>
      <c r="S57" s="109">
        <v>45930</v>
      </c>
      <c r="T57" s="109">
        <v>45990</v>
      </c>
      <c r="U57" s="109">
        <v>46435</v>
      </c>
      <c r="V57" s="108">
        <v>505</v>
      </c>
      <c r="W57" s="107" t="s">
        <v>424</v>
      </c>
      <c r="X57" s="107" t="s">
        <v>726</v>
      </c>
      <c r="Y57" s="107" t="s">
        <v>725</v>
      </c>
      <c r="Z57" s="108">
        <v>0.8</v>
      </c>
      <c r="AA57" s="113">
        <v>0</v>
      </c>
      <c r="AB57" s="113">
        <v>0</v>
      </c>
      <c r="AC57" s="113">
        <v>10209982.096000001</v>
      </c>
      <c r="AD57" s="113">
        <v>0</v>
      </c>
      <c r="AE57" s="113">
        <v>10209982.096000001</v>
      </c>
      <c r="AF57" s="113">
        <v>0</v>
      </c>
      <c r="AG57" s="113">
        <v>0</v>
      </c>
      <c r="AH57" s="113">
        <f>CFR_Data[[#This Row],[Total Spent SFY]]+CFR_Data[[#This Row],[CF Current SFY]]</f>
        <v>0</v>
      </c>
      <c r="AI57" s="113">
        <v>0</v>
      </c>
      <c r="AJ57" s="113">
        <v>5104991.0480000004</v>
      </c>
      <c r="AK57" s="113">
        <v>5104991.0480000004</v>
      </c>
      <c r="AL57" s="113">
        <v>0</v>
      </c>
      <c r="AM57" s="113">
        <v>0</v>
      </c>
      <c r="AN57" s="113">
        <v>0</v>
      </c>
      <c r="AO57" s="113">
        <v>0</v>
      </c>
      <c r="AP57" s="113">
        <v>0</v>
      </c>
      <c r="AQ57" s="107" t="s">
        <v>699</v>
      </c>
      <c r="AR57" s="107" t="s">
        <v>699</v>
      </c>
      <c r="AS57" s="107" t="s">
        <v>396</v>
      </c>
      <c r="AT57" s="107" t="s">
        <v>2899</v>
      </c>
      <c r="AU57" s="107" t="s">
        <v>1120</v>
      </c>
      <c r="AV57" s="107" t="s">
        <v>391</v>
      </c>
      <c r="AW57" s="108">
        <v>3</v>
      </c>
      <c r="AX57" s="107" t="s">
        <v>473</v>
      </c>
      <c r="AY57" s="107" t="s">
        <v>698</v>
      </c>
      <c r="AZ57" s="107" t="s">
        <v>697</v>
      </c>
      <c r="BA57" s="107" t="s">
        <v>392</v>
      </c>
      <c r="BB57" s="109">
        <v>45355.272070752311</v>
      </c>
      <c r="BC57" s="107" t="s">
        <v>27</v>
      </c>
      <c r="BD57" s="107" t="s">
        <v>292</v>
      </c>
    </row>
    <row r="58" spans="1:56" x14ac:dyDescent="0.2">
      <c r="A58" s="107" t="s">
        <v>393</v>
      </c>
      <c r="B58" s="105">
        <v>602932</v>
      </c>
      <c r="C58" s="105" t="s">
        <v>1961</v>
      </c>
      <c r="D58" s="107" t="s">
        <v>320</v>
      </c>
      <c r="E58" s="105" t="s">
        <v>1941</v>
      </c>
      <c r="F58" s="107" t="s">
        <v>1136</v>
      </c>
      <c r="G58" s="107" t="s">
        <v>830</v>
      </c>
      <c r="H58" s="107" t="s">
        <v>830</v>
      </c>
      <c r="I58" s="107" t="s">
        <v>830</v>
      </c>
      <c r="J58" s="107" t="s">
        <v>48</v>
      </c>
      <c r="K58" s="107" t="s">
        <v>30</v>
      </c>
      <c r="L58" s="107" t="s">
        <v>88</v>
      </c>
      <c r="M58" s="107" t="s">
        <v>41</v>
      </c>
      <c r="N58" s="107" t="s">
        <v>394</v>
      </c>
      <c r="O58" s="107" t="s">
        <v>395</v>
      </c>
      <c r="P58" s="109">
        <v>42266</v>
      </c>
      <c r="Q58" s="107" t="s">
        <v>650</v>
      </c>
      <c r="R58" s="108">
        <v>1</v>
      </c>
      <c r="S58" s="109">
        <v>42534</v>
      </c>
      <c r="T58" s="109">
        <v>42594</v>
      </c>
      <c r="U58" s="109">
        <v>45138</v>
      </c>
      <c r="V58" s="108">
        <v>2604</v>
      </c>
      <c r="W58" s="107" t="s">
        <v>398</v>
      </c>
      <c r="X58" s="107" t="s">
        <v>702</v>
      </c>
      <c r="Y58" s="107" t="s">
        <v>293</v>
      </c>
      <c r="Z58" s="108">
        <v>0</v>
      </c>
      <c r="AA58" s="113">
        <v>96004.35</v>
      </c>
      <c r="AB58" s="113">
        <v>680</v>
      </c>
      <c r="AC58" s="113">
        <v>120790.45</v>
      </c>
      <c r="AD58" s="113">
        <v>0</v>
      </c>
      <c r="AE58" s="113">
        <v>0</v>
      </c>
      <c r="AF58" s="113">
        <v>0</v>
      </c>
      <c r="AG58" s="113">
        <v>96004.35</v>
      </c>
      <c r="AH58" s="113">
        <f>CFR_Data[[#This Row],[Total Spent SFY]]+CFR_Data[[#This Row],[CF Current SFY]]</f>
        <v>680</v>
      </c>
      <c r="AI58" s="113">
        <v>0</v>
      </c>
      <c r="AJ58" s="113">
        <v>0</v>
      </c>
      <c r="AK58" s="113">
        <v>0</v>
      </c>
      <c r="AL58" s="113">
        <v>0</v>
      </c>
      <c r="AM58" s="113">
        <v>0</v>
      </c>
      <c r="AN58" s="113">
        <v>0</v>
      </c>
      <c r="AO58" s="113">
        <v>0</v>
      </c>
      <c r="AP58" s="113">
        <v>0</v>
      </c>
      <c r="AQ58" s="107" t="s">
        <v>699</v>
      </c>
      <c r="AR58" s="107" t="s">
        <v>699</v>
      </c>
      <c r="AS58" s="107" t="s">
        <v>396</v>
      </c>
      <c r="AT58" s="107" t="s">
        <v>395</v>
      </c>
      <c r="AU58" s="107" t="s">
        <v>1123</v>
      </c>
      <c r="AV58" s="107" t="s">
        <v>391</v>
      </c>
      <c r="AW58" s="108">
        <v>2</v>
      </c>
      <c r="AX58" s="107" t="s">
        <v>473</v>
      </c>
      <c r="AY58" s="107" t="s">
        <v>707</v>
      </c>
      <c r="AZ58" s="107" t="s">
        <v>706</v>
      </c>
      <c r="BA58" s="107" t="s">
        <v>412</v>
      </c>
      <c r="BB58" s="109">
        <v>45355.272070752311</v>
      </c>
      <c r="BC58" s="107" t="s">
        <v>30</v>
      </c>
      <c r="BD58" s="107" t="s">
        <v>293</v>
      </c>
    </row>
    <row r="59" spans="1:56" x14ac:dyDescent="0.2">
      <c r="A59" s="107" t="s">
        <v>393</v>
      </c>
      <c r="B59" s="105">
        <v>602932</v>
      </c>
      <c r="C59" s="105" t="s">
        <v>1961</v>
      </c>
      <c r="D59" s="107" t="s">
        <v>320</v>
      </c>
      <c r="E59" s="105" t="s">
        <v>1941</v>
      </c>
      <c r="F59" s="107" t="s">
        <v>1136</v>
      </c>
      <c r="G59" s="107" t="s">
        <v>830</v>
      </c>
      <c r="H59" s="107" t="s">
        <v>830</v>
      </c>
      <c r="I59" s="107" t="s">
        <v>830</v>
      </c>
      <c r="J59" s="107" t="s">
        <v>48</v>
      </c>
      <c r="K59" s="107" t="s">
        <v>30</v>
      </c>
      <c r="L59" s="107" t="s">
        <v>88</v>
      </c>
      <c r="M59" s="107" t="s">
        <v>41</v>
      </c>
      <c r="N59" s="107" t="s">
        <v>394</v>
      </c>
      <c r="O59" s="107" t="s">
        <v>395</v>
      </c>
      <c r="P59" s="109">
        <v>42266</v>
      </c>
      <c r="Q59" s="107" t="s">
        <v>650</v>
      </c>
      <c r="R59" s="108">
        <v>1</v>
      </c>
      <c r="S59" s="109">
        <v>42534</v>
      </c>
      <c r="T59" s="109">
        <v>42594</v>
      </c>
      <c r="U59" s="109">
        <v>45138</v>
      </c>
      <c r="V59" s="108">
        <v>2604</v>
      </c>
      <c r="W59" s="107" t="s">
        <v>424</v>
      </c>
      <c r="X59" s="107" t="s">
        <v>705</v>
      </c>
      <c r="Y59" s="107" t="s">
        <v>413</v>
      </c>
      <c r="Z59" s="108">
        <v>0.8</v>
      </c>
      <c r="AA59" s="113">
        <v>16802233.710000001</v>
      </c>
      <c r="AB59" s="113">
        <v>531507.12</v>
      </c>
      <c r="AC59" s="113">
        <v>416463.86</v>
      </c>
      <c r="AD59" s="113">
        <v>0</v>
      </c>
      <c r="AE59" s="113">
        <v>0</v>
      </c>
      <c r="AF59" s="113">
        <v>0</v>
      </c>
      <c r="AG59" s="113">
        <v>16802233.710000001</v>
      </c>
      <c r="AH59" s="113">
        <f>CFR_Data[[#This Row],[Total Spent SFY]]+CFR_Data[[#This Row],[CF Current SFY]]</f>
        <v>531507.12</v>
      </c>
      <c r="AI59" s="113">
        <v>0</v>
      </c>
      <c r="AJ59" s="113">
        <v>0</v>
      </c>
      <c r="AK59" s="113">
        <v>0</v>
      </c>
      <c r="AL59" s="113">
        <v>0</v>
      </c>
      <c r="AM59" s="113">
        <v>0</v>
      </c>
      <c r="AN59" s="113">
        <v>0</v>
      </c>
      <c r="AO59" s="113">
        <v>0</v>
      </c>
      <c r="AP59" s="113">
        <v>0</v>
      </c>
      <c r="AQ59" s="107" t="s">
        <v>699</v>
      </c>
      <c r="AR59" s="107" t="s">
        <v>699</v>
      </c>
      <c r="AS59" s="107" t="s">
        <v>396</v>
      </c>
      <c r="AT59" s="107" t="s">
        <v>395</v>
      </c>
      <c r="AU59" s="107" t="s">
        <v>1123</v>
      </c>
      <c r="AV59" s="107" t="s">
        <v>391</v>
      </c>
      <c r="AW59" s="108">
        <v>2</v>
      </c>
      <c r="AX59" s="107" t="s">
        <v>473</v>
      </c>
      <c r="AY59" s="107" t="s">
        <v>707</v>
      </c>
      <c r="AZ59" s="107" t="s">
        <v>706</v>
      </c>
      <c r="BA59" s="107" t="s">
        <v>412</v>
      </c>
      <c r="BB59" s="109">
        <v>45355.272070752311</v>
      </c>
      <c r="BC59" s="107" t="s">
        <v>30</v>
      </c>
      <c r="BD59" s="107" t="s">
        <v>292</v>
      </c>
    </row>
    <row r="60" spans="1:56" x14ac:dyDescent="0.2">
      <c r="A60" s="107" t="s">
        <v>472</v>
      </c>
      <c r="B60" s="105">
        <v>603371</v>
      </c>
      <c r="C60" s="105" t="s">
        <v>395</v>
      </c>
      <c r="D60" s="107" t="s">
        <v>1713</v>
      </c>
      <c r="E60" s="105" t="s">
        <v>1947</v>
      </c>
      <c r="F60" s="107" t="s">
        <v>2156</v>
      </c>
      <c r="G60" s="107" t="s">
        <v>830</v>
      </c>
      <c r="H60" s="107" t="s">
        <v>830</v>
      </c>
      <c r="I60" s="107" t="s">
        <v>830</v>
      </c>
      <c r="J60" s="107" t="s">
        <v>111</v>
      </c>
      <c r="K60" s="107" t="s">
        <v>25</v>
      </c>
      <c r="L60" s="107" t="s">
        <v>187</v>
      </c>
      <c r="M60" s="107" t="s">
        <v>158</v>
      </c>
      <c r="N60" s="107" t="s">
        <v>472</v>
      </c>
      <c r="O60" s="107" t="s">
        <v>1130</v>
      </c>
      <c r="P60" s="109">
        <v>45486</v>
      </c>
      <c r="Q60" s="107" t="s">
        <v>754</v>
      </c>
      <c r="R60" s="108">
        <v>0</v>
      </c>
      <c r="S60" s="109">
        <v>45636</v>
      </c>
      <c r="T60" s="109">
        <v>45696</v>
      </c>
      <c r="U60" s="109">
        <v>46236</v>
      </c>
      <c r="V60" s="108">
        <v>600</v>
      </c>
      <c r="W60" s="107" t="s">
        <v>398</v>
      </c>
      <c r="X60" s="107" t="s">
        <v>702</v>
      </c>
      <c r="Y60" s="107" t="s">
        <v>293</v>
      </c>
      <c r="Z60" s="108">
        <v>0</v>
      </c>
      <c r="AA60" s="113">
        <v>0</v>
      </c>
      <c r="AB60" s="113">
        <v>0</v>
      </c>
      <c r="AC60" s="113">
        <v>138536.85</v>
      </c>
      <c r="AD60" s="113">
        <v>0</v>
      </c>
      <c r="AE60" s="113">
        <v>138536.85</v>
      </c>
      <c r="AF60" s="113">
        <v>0</v>
      </c>
      <c r="AG60" s="113">
        <v>0</v>
      </c>
      <c r="AH60" s="113">
        <f>CFR_Data[[#This Row],[Total Spent SFY]]+CFR_Data[[#This Row],[CF Current SFY]]</f>
        <v>0</v>
      </c>
      <c r="AI60" s="113">
        <v>36457.065799999997</v>
      </c>
      <c r="AJ60" s="113">
        <v>87496.957899999994</v>
      </c>
      <c r="AK60" s="113">
        <v>14582.826300000001</v>
      </c>
      <c r="AL60" s="113">
        <v>0</v>
      </c>
      <c r="AM60" s="113">
        <v>0</v>
      </c>
      <c r="AN60" s="113">
        <v>0</v>
      </c>
      <c r="AO60" s="113">
        <v>0</v>
      </c>
      <c r="AP60" s="113">
        <v>0</v>
      </c>
      <c r="AQ60" s="107" t="s">
        <v>699</v>
      </c>
      <c r="AR60" s="107" t="s">
        <v>699</v>
      </c>
      <c r="AS60" s="107" t="s">
        <v>396</v>
      </c>
      <c r="AT60" s="107" t="s">
        <v>2900</v>
      </c>
      <c r="AU60" s="107" t="s">
        <v>1120</v>
      </c>
      <c r="AV60" s="107" t="s">
        <v>391</v>
      </c>
      <c r="AW60" s="108">
        <v>2</v>
      </c>
      <c r="AX60" s="107" t="s">
        <v>473</v>
      </c>
      <c r="AY60" s="107" t="s">
        <v>698</v>
      </c>
      <c r="AZ60" s="107" t="s">
        <v>697</v>
      </c>
      <c r="BA60" s="107" t="s">
        <v>392</v>
      </c>
      <c r="BB60" s="109">
        <v>45355.272070752311</v>
      </c>
      <c r="BC60" s="107" t="s">
        <v>25</v>
      </c>
      <c r="BD60" s="107" t="s">
        <v>293</v>
      </c>
    </row>
    <row r="61" spans="1:56" x14ac:dyDescent="0.2">
      <c r="A61" s="107" t="s">
        <v>472</v>
      </c>
      <c r="B61" s="105">
        <v>603371</v>
      </c>
      <c r="C61" s="105" t="s">
        <v>395</v>
      </c>
      <c r="D61" s="107" t="s">
        <v>1713</v>
      </c>
      <c r="E61" s="105" t="s">
        <v>1947</v>
      </c>
      <c r="F61" s="107" t="s">
        <v>2156</v>
      </c>
      <c r="G61" s="107" t="s">
        <v>830</v>
      </c>
      <c r="H61" s="107" t="s">
        <v>830</v>
      </c>
      <c r="I61" s="107" t="s">
        <v>830</v>
      </c>
      <c r="J61" s="107" t="s">
        <v>111</v>
      </c>
      <c r="K61" s="107" t="s">
        <v>25</v>
      </c>
      <c r="L61" s="107" t="s">
        <v>187</v>
      </c>
      <c r="M61" s="107" t="s">
        <v>158</v>
      </c>
      <c r="N61" s="107" t="s">
        <v>472</v>
      </c>
      <c r="O61" s="107" t="s">
        <v>1130</v>
      </c>
      <c r="P61" s="109">
        <v>45486</v>
      </c>
      <c r="Q61" s="107" t="s">
        <v>754</v>
      </c>
      <c r="R61" s="108">
        <v>0</v>
      </c>
      <c r="S61" s="109">
        <v>45636</v>
      </c>
      <c r="T61" s="109">
        <v>45696</v>
      </c>
      <c r="U61" s="109">
        <v>46236</v>
      </c>
      <c r="V61" s="108">
        <v>600</v>
      </c>
      <c r="W61" s="107" t="s">
        <v>424</v>
      </c>
      <c r="X61" s="107" t="s">
        <v>726</v>
      </c>
      <c r="Y61" s="107" t="s">
        <v>725</v>
      </c>
      <c r="Z61" s="108">
        <v>0.8</v>
      </c>
      <c r="AA61" s="113">
        <v>0</v>
      </c>
      <c r="AB61" s="113">
        <v>0</v>
      </c>
      <c r="AC61" s="113">
        <v>13443869.228</v>
      </c>
      <c r="AD61" s="113">
        <v>0</v>
      </c>
      <c r="AE61" s="113">
        <v>13443869.2281</v>
      </c>
      <c r="AF61" s="113">
        <v>0</v>
      </c>
      <c r="AG61" s="113">
        <v>0</v>
      </c>
      <c r="AH61" s="113">
        <f>CFR_Data[[#This Row],[Total Spent SFY]]+CFR_Data[[#This Row],[CF Current SFY]]</f>
        <v>0</v>
      </c>
      <c r="AI61" s="113">
        <v>3537860.3232</v>
      </c>
      <c r="AJ61" s="113">
        <v>8490864.7755999994</v>
      </c>
      <c r="AK61" s="113">
        <v>1415144.1292999999</v>
      </c>
      <c r="AL61" s="113">
        <v>0</v>
      </c>
      <c r="AM61" s="113">
        <v>0</v>
      </c>
      <c r="AN61" s="113">
        <v>-1E-4</v>
      </c>
      <c r="AO61" s="113">
        <v>0</v>
      </c>
      <c r="AP61" s="113">
        <v>0</v>
      </c>
      <c r="AQ61" s="107" t="s">
        <v>699</v>
      </c>
      <c r="AR61" s="107" t="s">
        <v>699</v>
      </c>
      <c r="AS61" s="107" t="s">
        <v>396</v>
      </c>
      <c r="AT61" s="107" t="s">
        <v>2900</v>
      </c>
      <c r="AU61" s="107" t="s">
        <v>1120</v>
      </c>
      <c r="AV61" s="107" t="s">
        <v>391</v>
      </c>
      <c r="AW61" s="108">
        <v>2</v>
      </c>
      <c r="AX61" s="107" t="s">
        <v>473</v>
      </c>
      <c r="AY61" s="107" t="s">
        <v>698</v>
      </c>
      <c r="AZ61" s="107" t="s">
        <v>697</v>
      </c>
      <c r="BA61" s="107" t="s">
        <v>392</v>
      </c>
      <c r="BB61" s="109">
        <v>45355.272070752311</v>
      </c>
      <c r="BC61" s="107" t="s">
        <v>25</v>
      </c>
      <c r="BD61" s="107" t="s">
        <v>292</v>
      </c>
    </row>
    <row r="62" spans="1:56" x14ac:dyDescent="0.2">
      <c r="A62" s="107" t="s">
        <v>409</v>
      </c>
      <c r="B62" s="105">
        <v>603722</v>
      </c>
      <c r="C62" s="105" t="s">
        <v>1963</v>
      </c>
      <c r="D62" s="107" t="s">
        <v>1447</v>
      </c>
      <c r="E62" s="105" t="s">
        <v>1941</v>
      </c>
      <c r="F62" s="107" t="s">
        <v>1128</v>
      </c>
      <c r="G62" s="107" t="s">
        <v>830</v>
      </c>
      <c r="H62" s="107" t="s">
        <v>830</v>
      </c>
      <c r="I62" s="107" t="s">
        <v>830</v>
      </c>
      <c r="J62" s="107" t="s">
        <v>181</v>
      </c>
      <c r="K62" s="107" t="s">
        <v>22</v>
      </c>
      <c r="L62" s="107" t="s">
        <v>88</v>
      </c>
      <c r="M62" s="107" t="s">
        <v>41</v>
      </c>
      <c r="N62" s="107" t="s">
        <v>410</v>
      </c>
      <c r="O62" s="107" t="s">
        <v>395</v>
      </c>
      <c r="P62" s="109">
        <v>44968</v>
      </c>
      <c r="Q62" s="107" t="s">
        <v>712</v>
      </c>
      <c r="R62" s="108">
        <v>1</v>
      </c>
      <c r="S62" s="109">
        <v>45068</v>
      </c>
      <c r="T62" s="109">
        <v>45128</v>
      </c>
      <c r="U62" s="109">
        <v>46668</v>
      </c>
      <c r="V62" s="108">
        <v>1600</v>
      </c>
      <c r="W62" s="107" t="s">
        <v>398</v>
      </c>
      <c r="X62" s="107" t="s">
        <v>702</v>
      </c>
      <c r="Y62" s="107" t="s">
        <v>293</v>
      </c>
      <c r="Z62" s="108">
        <v>0</v>
      </c>
      <c r="AA62" s="113">
        <v>304.58</v>
      </c>
      <c r="AB62" s="113">
        <v>304.58</v>
      </c>
      <c r="AC62" s="113">
        <v>176523.82</v>
      </c>
      <c r="AD62" s="113">
        <v>161079.37220000001</v>
      </c>
      <c r="AE62" s="113">
        <v>161079.37229999999</v>
      </c>
      <c r="AF62" s="113">
        <v>16098.9017</v>
      </c>
      <c r="AG62" s="113">
        <v>16403.4817</v>
      </c>
      <c r="AH62" s="113">
        <f>CFR_Data[[#This Row],[Total Spent SFY]]+CFR_Data[[#This Row],[CF Current SFY]]</f>
        <v>16403.4817</v>
      </c>
      <c r="AI62" s="113">
        <v>48755.008300000001</v>
      </c>
      <c r="AJ62" s="113">
        <v>36787.606</v>
      </c>
      <c r="AK62" s="113">
        <v>38391.484700000001</v>
      </c>
      <c r="AL62" s="113">
        <v>21046.371599999999</v>
      </c>
      <c r="AM62" s="113">
        <v>0</v>
      </c>
      <c r="AN62" s="113">
        <v>15444.447700000001</v>
      </c>
      <c r="AO62" s="113">
        <v>0</v>
      </c>
      <c r="AP62" s="113">
        <v>0</v>
      </c>
      <c r="AQ62" s="107" t="s">
        <v>699</v>
      </c>
      <c r="AR62" s="107" t="s">
        <v>699</v>
      </c>
      <c r="AS62" s="107" t="s">
        <v>396</v>
      </c>
      <c r="AT62" s="107" t="s">
        <v>395</v>
      </c>
      <c r="AU62" s="107" t="s">
        <v>1123</v>
      </c>
      <c r="AV62" s="107" t="s">
        <v>391</v>
      </c>
      <c r="AW62" s="108">
        <v>2</v>
      </c>
      <c r="AX62" s="107" t="s">
        <v>473</v>
      </c>
      <c r="AY62" s="107" t="s">
        <v>707</v>
      </c>
      <c r="AZ62" s="107" t="s">
        <v>706</v>
      </c>
      <c r="BA62" s="107" t="s">
        <v>412</v>
      </c>
      <c r="BB62" s="109">
        <v>45355.272070752311</v>
      </c>
      <c r="BC62" s="107" t="s">
        <v>22</v>
      </c>
      <c r="BD62" s="107" t="s">
        <v>293</v>
      </c>
    </row>
    <row r="63" spans="1:56" x14ac:dyDescent="0.2">
      <c r="A63" s="107" t="s">
        <v>409</v>
      </c>
      <c r="B63" s="105">
        <v>603722</v>
      </c>
      <c r="C63" s="105" t="s">
        <v>1963</v>
      </c>
      <c r="D63" s="107" t="s">
        <v>1447</v>
      </c>
      <c r="E63" s="105" t="s">
        <v>1941</v>
      </c>
      <c r="F63" s="107" t="s">
        <v>1128</v>
      </c>
      <c r="G63" s="107" t="s">
        <v>830</v>
      </c>
      <c r="H63" s="107" t="s">
        <v>830</v>
      </c>
      <c r="I63" s="107" t="s">
        <v>830</v>
      </c>
      <c r="J63" s="107" t="s">
        <v>181</v>
      </c>
      <c r="K63" s="107" t="s">
        <v>22</v>
      </c>
      <c r="L63" s="107" t="s">
        <v>88</v>
      </c>
      <c r="M63" s="107" t="s">
        <v>41</v>
      </c>
      <c r="N63" s="107" t="s">
        <v>410</v>
      </c>
      <c r="O63" s="107" t="s">
        <v>395</v>
      </c>
      <c r="P63" s="109">
        <v>44968</v>
      </c>
      <c r="Q63" s="107" t="s">
        <v>712</v>
      </c>
      <c r="R63" s="108">
        <v>1</v>
      </c>
      <c r="S63" s="109">
        <v>45068</v>
      </c>
      <c r="T63" s="109">
        <v>45128</v>
      </c>
      <c r="U63" s="109">
        <v>46668</v>
      </c>
      <c r="V63" s="108">
        <v>1600</v>
      </c>
      <c r="W63" s="107" t="s">
        <v>424</v>
      </c>
      <c r="X63" s="107" t="s">
        <v>1149</v>
      </c>
      <c r="Y63" s="107" t="s">
        <v>771</v>
      </c>
      <c r="Z63" s="108">
        <v>0.8</v>
      </c>
      <c r="AA63" s="113">
        <v>5344580.92</v>
      </c>
      <c r="AB63" s="113">
        <v>5344580.92</v>
      </c>
      <c r="AC63" s="113">
        <v>23685085.579999998</v>
      </c>
      <c r="AD63" s="113">
        <v>22034203.947799999</v>
      </c>
      <c r="AE63" s="113">
        <v>22034203.947799999</v>
      </c>
      <c r="AF63" s="113">
        <v>2202184.4183</v>
      </c>
      <c r="AG63" s="113">
        <v>7546765.3382999999</v>
      </c>
      <c r="AH63" s="113">
        <f>CFR_Data[[#This Row],[Total Spent SFY]]+CFR_Data[[#This Row],[CF Current SFY]]</f>
        <v>7546765.3382999999</v>
      </c>
      <c r="AI63" s="113">
        <v>6669244.9917000001</v>
      </c>
      <c r="AJ63" s="113">
        <v>5032212.3940000003</v>
      </c>
      <c r="AK63" s="113">
        <v>5251608.5153000001</v>
      </c>
      <c r="AL63" s="113">
        <v>2878953.6285000001</v>
      </c>
      <c r="AM63" s="113">
        <v>0</v>
      </c>
      <c r="AN63" s="113">
        <v>1650881.6322000001</v>
      </c>
      <c r="AO63" s="113">
        <v>0</v>
      </c>
      <c r="AP63" s="113">
        <v>0</v>
      </c>
      <c r="AQ63" s="107" t="s">
        <v>699</v>
      </c>
      <c r="AR63" s="107" t="s">
        <v>699</v>
      </c>
      <c r="AS63" s="107" t="s">
        <v>396</v>
      </c>
      <c r="AT63" s="107" t="s">
        <v>395</v>
      </c>
      <c r="AU63" s="107" t="s">
        <v>1123</v>
      </c>
      <c r="AV63" s="107" t="s">
        <v>391</v>
      </c>
      <c r="AW63" s="108">
        <v>2</v>
      </c>
      <c r="AX63" s="107" t="s">
        <v>473</v>
      </c>
      <c r="AY63" s="107" t="s">
        <v>707</v>
      </c>
      <c r="AZ63" s="107" t="s">
        <v>706</v>
      </c>
      <c r="BA63" s="107" t="s">
        <v>412</v>
      </c>
      <c r="BB63" s="109">
        <v>45355.272070752311</v>
      </c>
      <c r="BC63" s="107" t="s">
        <v>22</v>
      </c>
      <c r="BD63" s="107" t="s">
        <v>292</v>
      </c>
    </row>
    <row r="64" spans="1:56" x14ac:dyDescent="0.2">
      <c r="A64" s="107" t="s">
        <v>472</v>
      </c>
      <c r="B64" s="105">
        <v>603739</v>
      </c>
      <c r="C64" s="105" t="s">
        <v>395</v>
      </c>
      <c r="D64" s="107" t="s">
        <v>739</v>
      </c>
      <c r="E64" s="105" t="s">
        <v>1945</v>
      </c>
      <c r="F64" s="107" t="s">
        <v>1121</v>
      </c>
      <c r="G64" s="107" t="s">
        <v>830</v>
      </c>
      <c r="H64" s="107" t="s">
        <v>830</v>
      </c>
      <c r="I64" s="107" t="s">
        <v>830</v>
      </c>
      <c r="J64" s="107" t="s">
        <v>740</v>
      </c>
      <c r="K64" s="107" t="s">
        <v>22</v>
      </c>
      <c r="L64" s="107" t="s">
        <v>312</v>
      </c>
      <c r="M64" s="107" t="s">
        <v>158</v>
      </c>
      <c r="N64" s="107" t="s">
        <v>472</v>
      </c>
      <c r="O64" s="107" t="s">
        <v>1130</v>
      </c>
      <c r="P64" s="109">
        <v>45472</v>
      </c>
      <c r="Q64" s="107" t="s">
        <v>754</v>
      </c>
      <c r="R64" s="108">
        <v>0</v>
      </c>
      <c r="S64" s="109">
        <v>45622</v>
      </c>
      <c r="T64" s="109">
        <v>45682</v>
      </c>
      <c r="U64" s="109">
        <v>46637</v>
      </c>
      <c r="V64" s="108">
        <v>1015</v>
      </c>
      <c r="W64" s="107" t="s">
        <v>424</v>
      </c>
      <c r="X64" s="107" t="s">
        <v>713</v>
      </c>
      <c r="Y64" s="107" t="s">
        <v>397</v>
      </c>
      <c r="Z64" s="108">
        <v>0.9</v>
      </c>
      <c r="AA64" s="113">
        <v>0</v>
      </c>
      <c r="AB64" s="113">
        <v>0</v>
      </c>
      <c r="AC64" s="113">
        <v>4544100</v>
      </c>
      <c r="AD64" s="113">
        <v>0</v>
      </c>
      <c r="AE64" s="113">
        <v>4544100</v>
      </c>
      <c r="AF64" s="113">
        <v>0</v>
      </c>
      <c r="AG64" s="113">
        <v>0</v>
      </c>
      <c r="AH64" s="113">
        <f>CFR_Data[[#This Row],[Total Spent SFY]]+CFR_Data[[#This Row],[CF Current SFY]]</f>
        <v>0</v>
      </c>
      <c r="AI64" s="113">
        <v>826200</v>
      </c>
      <c r="AJ64" s="113">
        <v>1652400</v>
      </c>
      <c r="AK64" s="113">
        <v>1652400</v>
      </c>
      <c r="AL64" s="113">
        <v>413100</v>
      </c>
      <c r="AM64" s="113">
        <v>0</v>
      </c>
      <c r="AN64" s="113">
        <v>0</v>
      </c>
      <c r="AO64" s="113">
        <v>0</v>
      </c>
      <c r="AP64" s="113">
        <v>0</v>
      </c>
      <c r="AQ64" s="107" t="s">
        <v>699</v>
      </c>
      <c r="AR64" s="107" t="s">
        <v>699</v>
      </c>
      <c r="AS64" s="107" t="s">
        <v>396</v>
      </c>
      <c r="AT64" s="107" t="s">
        <v>2901</v>
      </c>
      <c r="AU64" s="107" t="s">
        <v>1123</v>
      </c>
      <c r="AV64" s="107" t="s">
        <v>391</v>
      </c>
      <c r="AW64" s="108">
        <v>4</v>
      </c>
      <c r="AX64" s="107" t="s">
        <v>473</v>
      </c>
      <c r="AY64" s="107" t="s">
        <v>698</v>
      </c>
      <c r="AZ64" s="107" t="s">
        <v>697</v>
      </c>
      <c r="BA64" s="107" t="s">
        <v>392</v>
      </c>
      <c r="BB64" s="109">
        <v>45355.272070752311</v>
      </c>
      <c r="BC64" s="107" t="s">
        <v>22</v>
      </c>
      <c r="BD64" s="107" t="s">
        <v>292</v>
      </c>
    </row>
    <row r="65" spans="1:56" x14ac:dyDescent="0.2">
      <c r="A65" s="107" t="s">
        <v>472</v>
      </c>
      <c r="B65" s="105">
        <v>603739</v>
      </c>
      <c r="C65" s="105" t="s">
        <v>395</v>
      </c>
      <c r="D65" s="107" t="s">
        <v>739</v>
      </c>
      <c r="E65" s="105" t="s">
        <v>1945</v>
      </c>
      <c r="F65" s="107" t="s">
        <v>1121</v>
      </c>
      <c r="G65" s="107" t="s">
        <v>830</v>
      </c>
      <c r="H65" s="107" t="s">
        <v>830</v>
      </c>
      <c r="I65" s="107" t="s">
        <v>830</v>
      </c>
      <c r="J65" s="107" t="s">
        <v>740</v>
      </c>
      <c r="K65" s="107" t="s">
        <v>22</v>
      </c>
      <c r="L65" s="107" t="s">
        <v>312</v>
      </c>
      <c r="M65" s="107" t="s">
        <v>158</v>
      </c>
      <c r="N65" s="107" t="s">
        <v>472</v>
      </c>
      <c r="O65" s="107" t="s">
        <v>1130</v>
      </c>
      <c r="P65" s="109">
        <v>45472</v>
      </c>
      <c r="Q65" s="107" t="s">
        <v>754</v>
      </c>
      <c r="R65" s="108">
        <v>0</v>
      </c>
      <c r="S65" s="109">
        <v>45622</v>
      </c>
      <c r="T65" s="109">
        <v>45682</v>
      </c>
      <c r="U65" s="109">
        <v>46637</v>
      </c>
      <c r="V65" s="108">
        <v>1015</v>
      </c>
      <c r="W65" s="107" t="s">
        <v>398</v>
      </c>
      <c r="X65" s="107" t="s">
        <v>702</v>
      </c>
      <c r="Y65" s="107" t="s">
        <v>293</v>
      </c>
      <c r="Z65" s="108">
        <v>0</v>
      </c>
      <c r="AA65" s="113">
        <v>0</v>
      </c>
      <c r="AB65" s="113">
        <v>0</v>
      </c>
      <c r="AC65" s="113">
        <v>262651.8</v>
      </c>
      <c r="AD65" s="113">
        <v>0</v>
      </c>
      <c r="AE65" s="113">
        <v>262651.80009999999</v>
      </c>
      <c r="AF65" s="113">
        <v>0</v>
      </c>
      <c r="AG65" s="113">
        <v>0</v>
      </c>
      <c r="AH65" s="113">
        <f>CFR_Data[[#This Row],[Total Spent SFY]]+CFR_Data[[#This Row],[CF Current SFY]]</f>
        <v>0</v>
      </c>
      <c r="AI65" s="113">
        <v>47754.8727</v>
      </c>
      <c r="AJ65" s="113">
        <v>95509.745500000005</v>
      </c>
      <c r="AK65" s="113">
        <v>95509.745500000005</v>
      </c>
      <c r="AL65" s="113">
        <v>23877.436399999999</v>
      </c>
      <c r="AM65" s="113">
        <v>0</v>
      </c>
      <c r="AN65" s="113">
        <v>-1E-4</v>
      </c>
      <c r="AO65" s="113">
        <v>0</v>
      </c>
      <c r="AP65" s="113">
        <v>0</v>
      </c>
      <c r="AQ65" s="107" t="s">
        <v>699</v>
      </c>
      <c r="AR65" s="107" t="s">
        <v>699</v>
      </c>
      <c r="AS65" s="107" t="s">
        <v>396</v>
      </c>
      <c r="AT65" s="107" t="s">
        <v>2901</v>
      </c>
      <c r="AU65" s="107" t="s">
        <v>1123</v>
      </c>
      <c r="AV65" s="107" t="s">
        <v>391</v>
      </c>
      <c r="AW65" s="108">
        <v>4</v>
      </c>
      <c r="AX65" s="107" t="s">
        <v>473</v>
      </c>
      <c r="AY65" s="107" t="s">
        <v>698</v>
      </c>
      <c r="AZ65" s="107" t="s">
        <v>697</v>
      </c>
      <c r="BA65" s="107" t="s">
        <v>392</v>
      </c>
      <c r="BB65" s="109">
        <v>45355.272070752311</v>
      </c>
      <c r="BC65" s="107" t="s">
        <v>22</v>
      </c>
      <c r="BD65" s="107" t="s">
        <v>293</v>
      </c>
    </row>
    <row r="66" spans="1:56" x14ac:dyDescent="0.2">
      <c r="A66" s="107" t="s">
        <v>472</v>
      </c>
      <c r="B66" s="105">
        <v>603739</v>
      </c>
      <c r="C66" s="105" t="s">
        <v>395</v>
      </c>
      <c r="D66" s="107" t="s">
        <v>739</v>
      </c>
      <c r="E66" s="105" t="s">
        <v>1945</v>
      </c>
      <c r="F66" s="107" t="s">
        <v>1121</v>
      </c>
      <c r="G66" s="107" t="s">
        <v>830</v>
      </c>
      <c r="H66" s="107" t="s">
        <v>830</v>
      </c>
      <c r="I66" s="107" t="s">
        <v>830</v>
      </c>
      <c r="J66" s="107" t="s">
        <v>740</v>
      </c>
      <c r="K66" s="107" t="s">
        <v>22</v>
      </c>
      <c r="L66" s="107" t="s">
        <v>312</v>
      </c>
      <c r="M66" s="107" t="s">
        <v>158</v>
      </c>
      <c r="N66" s="107" t="s">
        <v>472</v>
      </c>
      <c r="O66" s="107" t="s">
        <v>1130</v>
      </c>
      <c r="P66" s="109">
        <v>45472</v>
      </c>
      <c r="Q66" s="107" t="s">
        <v>754</v>
      </c>
      <c r="R66" s="108">
        <v>0</v>
      </c>
      <c r="S66" s="109">
        <v>45622</v>
      </c>
      <c r="T66" s="109">
        <v>45682</v>
      </c>
      <c r="U66" s="109">
        <v>46637</v>
      </c>
      <c r="V66" s="108">
        <v>1015</v>
      </c>
      <c r="W66" s="107" t="s">
        <v>424</v>
      </c>
      <c r="X66" s="107" t="s">
        <v>709</v>
      </c>
      <c r="Y66" s="107" t="s">
        <v>416</v>
      </c>
      <c r="Z66" s="108">
        <v>0.8</v>
      </c>
      <c r="AA66" s="113">
        <v>0</v>
      </c>
      <c r="AB66" s="113">
        <v>0</v>
      </c>
      <c r="AC66" s="113">
        <v>1009800</v>
      </c>
      <c r="AD66" s="113">
        <v>0</v>
      </c>
      <c r="AE66" s="113">
        <v>1009800</v>
      </c>
      <c r="AF66" s="113">
        <v>0</v>
      </c>
      <c r="AG66" s="113">
        <v>0</v>
      </c>
      <c r="AH66" s="113">
        <f>CFR_Data[[#This Row],[Total Spent SFY]]+CFR_Data[[#This Row],[CF Current SFY]]</f>
        <v>0</v>
      </c>
      <c r="AI66" s="113">
        <v>183600</v>
      </c>
      <c r="AJ66" s="113">
        <v>367200</v>
      </c>
      <c r="AK66" s="113">
        <v>367200</v>
      </c>
      <c r="AL66" s="113">
        <v>91800</v>
      </c>
      <c r="AM66" s="113">
        <v>0</v>
      </c>
      <c r="AN66" s="113">
        <v>0</v>
      </c>
      <c r="AO66" s="113">
        <v>0</v>
      </c>
      <c r="AP66" s="113">
        <v>0</v>
      </c>
      <c r="AQ66" s="107" t="s">
        <v>699</v>
      </c>
      <c r="AR66" s="107" t="s">
        <v>699</v>
      </c>
      <c r="AS66" s="107" t="s">
        <v>396</v>
      </c>
      <c r="AT66" s="107" t="s">
        <v>2901</v>
      </c>
      <c r="AU66" s="107" t="s">
        <v>1123</v>
      </c>
      <c r="AV66" s="107" t="s">
        <v>391</v>
      </c>
      <c r="AW66" s="108">
        <v>4</v>
      </c>
      <c r="AX66" s="107" t="s">
        <v>473</v>
      </c>
      <c r="AY66" s="107" t="s">
        <v>698</v>
      </c>
      <c r="AZ66" s="107" t="s">
        <v>697</v>
      </c>
      <c r="BA66" s="107" t="s">
        <v>392</v>
      </c>
      <c r="BB66" s="109">
        <v>45355.272070752311</v>
      </c>
      <c r="BC66" s="107" t="s">
        <v>22</v>
      </c>
      <c r="BD66" s="107" t="s">
        <v>292</v>
      </c>
    </row>
    <row r="67" spans="1:56" x14ac:dyDescent="0.2">
      <c r="A67" s="107" t="s">
        <v>472</v>
      </c>
      <c r="B67" s="105">
        <v>603739</v>
      </c>
      <c r="C67" s="105" t="s">
        <v>395</v>
      </c>
      <c r="D67" s="107" t="s">
        <v>739</v>
      </c>
      <c r="E67" s="105" t="s">
        <v>1945</v>
      </c>
      <c r="F67" s="107" t="s">
        <v>1121</v>
      </c>
      <c r="G67" s="107" t="s">
        <v>830</v>
      </c>
      <c r="H67" s="107" t="s">
        <v>830</v>
      </c>
      <c r="I67" s="107" t="s">
        <v>830</v>
      </c>
      <c r="J67" s="107" t="s">
        <v>740</v>
      </c>
      <c r="K67" s="107" t="s">
        <v>22</v>
      </c>
      <c r="L67" s="107" t="s">
        <v>312</v>
      </c>
      <c r="M67" s="107" t="s">
        <v>158</v>
      </c>
      <c r="N67" s="107" t="s">
        <v>472</v>
      </c>
      <c r="O67" s="107" t="s">
        <v>1130</v>
      </c>
      <c r="P67" s="109">
        <v>45472</v>
      </c>
      <c r="Q67" s="107" t="s">
        <v>754</v>
      </c>
      <c r="R67" s="108">
        <v>0</v>
      </c>
      <c r="S67" s="109">
        <v>45622</v>
      </c>
      <c r="T67" s="109">
        <v>45682</v>
      </c>
      <c r="U67" s="109">
        <v>46637</v>
      </c>
      <c r="V67" s="108">
        <v>1015</v>
      </c>
      <c r="W67" s="107" t="s">
        <v>424</v>
      </c>
      <c r="X67" s="107" t="s">
        <v>726</v>
      </c>
      <c r="Y67" s="107" t="s">
        <v>725</v>
      </c>
      <c r="Z67" s="108">
        <v>0.8</v>
      </c>
      <c r="AA67" s="113">
        <v>0</v>
      </c>
      <c r="AB67" s="113">
        <v>0</v>
      </c>
      <c r="AC67" s="113">
        <v>12962434.9748</v>
      </c>
      <c r="AD67" s="113">
        <v>0</v>
      </c>
      <c r="AE67" s="113">
        <v>12962434.9748</v>
      </c>
      <c r="AF67" s="113">
        <v>0</v>
      </c>
      <c r="AG67" s="113">
        <v>0</v>
      </c>
      <c r="AH67" s="113">
        <f>CFR_Data[[#This Row],[Total Spent SFY]]+CFR_Data[[#This Row],[CF Current SFY]]</f>
        <v>0</v>
      </c>
      <c r="AI67" s="113">
        <v>2356806.3591</v>
      </c>
      <c r="AJ67" s="113">
        <v>4713612.7181000002</v>
      </c>
      <c r="AK67" s="113">
        <v>4713612.7181000002</v>
      </c>
      <c r="AL67" s="113">
        <v>1178403.1795000001</v>
      </c>
      <c r="AM67" s="113">
        <v>0</v>
      </c>
      <c r="AN67" s="113">
        <v>0</v>
      </c>
      <c r="AO67" s="113">
        <v>0</v>
      </c>
      <c r="AP67" s="113">
        <v>0</v>
      </c>
      <c r="AQ67" s="107" t="s">
        <v>699</v>
      </c>
      <c r="AR67" s="107" t="s">
        <v>699</v>
      </c>
      <c r="AS67" s="107" t="s">
        <v>396</v>
      </c>
      <c r="AT67" s="107" t="s">
        <v>2901</v>
      </c>
      <c r="AU67" s="107" t="s">
        <v>1123</v>
      </c>
      <c r="AV67" s="107" t="s">
        <v>391</v>
      </c>
      <c r="AW67" s="108">
        <v>4</v>
      </c>
      <c r="AX67" s="107" t="s">
        <v>473</v>
      </c>
      <c r="AY67" s="107" t="s">
        <v>698</v>
      </c>
      <c r="AZ67" s="107" t="s">
        <v>697</v>
      </c>
      <c r="BA67" s="107" t="s">
        <v>392</v>
      </c>
      <c r="BB67" s="109">
        <v>45355.272070752311</v>
      </c>
      <c r="BC67" s="107" t="s">
        <v>22</v>
      </c>
      <c r="BD67" s="107" t="s">
        <v>292</v>
      </c>
    </row>
    <row r="68" spans="1:56" x14ac:dyDescent="0.2">
      <c r="A68" s="107" t="s">
        <v>393</v>
      </c>
      <c r="B68" s="105">
        <v>603783</v>
      </c>
      <c r="C68" s="105" t="s">
        <v>1964</v>
      </c>
      <c r="D68" s="107" t="s">
        <v>741</v>
      </c>
      <c r="E68" s="105" t="s">
        <v>1947</v>
      </c>
      <c r="F68" s="107" t="s">
        <v>1128</v>
      </c>
      <c r="G68" s="107" t="s">
        <v>830</v>
      </c>
      <c r="H68" s="107" t="s">
        <v>830</v>
      </c>
      <c r="I68" s="107" t="s">
        <v>830</v>
      </c>
      <c r="J68" s="107" t="s">
        <v>70</v>
      </c>
      <c r="K68" s="107" t="s">
        <v>32</v>
      </c>
      <c r="L68" s="107" t="s">
        <v>237</v>
      </c>
      <c r="M68" s="107" t="s">
        <v>236</v>
      </c>
      <c r="N68" s="107" t="s">
        <v>716</v>
      </c>
      <c r="O68" s="107" t="s">
        <v>395</v>
      </c>
      <c r="P68" s="109">
        <v>43638</v>
      </c>
      <c r="Q68" s="107" t="s">
        <v>657</v>
      </c>
      <c r="R68" s="108">
        <v>1</v>
      </c>
      <c r="S68" s="109">
        <v>43761</v>
      </c>
      <c r="T68" s="109">
        <v>43821</v>
      </c>
      <c r="U68" s="109">
        <v>45189</v>
      </c>
      <c r="V68" s="108">
        <v>1428</v>
      </c>
      <c r="W68" s="107" t="s">
        <v>424</v>
      </c>
      <c r="X68" s="107" t="s">
        <v>710</v>
      </c>
      <c r="Y68" s="107" t="s">
        <v>411</v>
      </c>
      <c r="Z68" s="108">
        <v>0.8</v>
      </c>
      <c r="AA68" s="113">
        <v>8356753.1500000004</v>
      </c>
      <c r="AB68" s="113">
        <v>249616.42</v>
      </c>
      <c r="AC68" s="113">
        <v>41896.449999999997</v>
      </c>
      <c r="AD68" s="113">
        <v>287000</v>
      </c>
      <c r="AE68" s="113">
        <v>287000</v>
      </c>
      <c r="AF68" s="113">
        <v>287000</v>
      </c>
      <c r="AG68" s="113">
        <v>8643753.1500000004</v>
      </c>
      <c r="AH68" s="113">
        <f>CFR_Data[[#This Row],[Total Spent SFY]]+CFR_Data[[#This Row],[CF Current SFY]]</f>
        <v>536616.42000000004</v>
      </c>
      <c r="AI68" s="113">
        <v>0</v>
      </c>
      <c r="AJ68" s="113">
        <v>0</v>
      </c>
      <c r="AK68" s="113">
        <v>0</v>
      </c>
      <c r="AL68" s="113">
        <v>0</v>
      </c>
      <c r="AM68" s="113">
        <v>0</v>
      </c>
      <c r="AN68" s="113">
        <v>-245103.55</v>
      </c>
      <c r="AO68" s="113">
        <v>0</v>
      </c>
      <c r="AP68" s="113">
        <v>0</v>
      </c>
      <c r="AQ68" s="107" t="s">
        <v>699</v>
      </c>
      <c r="AR68" s="107" t="s">
        <v>699</v>
      </c>
      <c r="AS68" s="107" t="s">
        <v>396</v>
      </c>
      <c r="AT68" s="107" t="s">
        <v>2902</v>
      </c>
      <c r="AU68" s="107" t="s">
        <v>1120</v>
      </c>
      <c r="AV68" s="107" t="s">
        <v>391</v>
      </c>
      <c r="AW68" s="108">
        <v>2</v>
      </c>
      <c r="AX68" s="107" t="s">
        <v>473</v>
      </c>
      <c r="AY68" s="107" t="s">
        <v>738</v>
      </c>
      <c r="AZ68" s="107" t="s">
        <v>700</v>
      </c>
      <c r="BA68" s="107" t="s">
        <v>652</v>
      </c>
      <c r="BB68" s="109">
        <v>45355.272070752311</v>
      </c>
      <c r="BC68" s="107" t="s">
        <v>32</v>
      </c>
      <c r="BD68" s="107" t="s">
        <v>292</v>
      </c>
    </row>
    <row r="69" spans="1:56" x14ac:dyDescent="0.2">
      <c r="A69" s="107" t="s">
        <v>393</v>
      </c>
      <c r="B69" s="105">
        <v>603783</v>
      </c>
      <c r="C69" s="105" t="s">
        <v>1964</v>
      </c>
      <c r="D69" s="107" t="s">
        <v>741</v>
      </c>
      <c r="E69" s="105" t="s">
        <v>1947</v>
      </c>
      <c r="F69" s="107" t="s">
        <v>1128</v>
      </c>
      <c r="G69" s="107" t="s">
        <v>830</v>
      </c>
      <c r="H69" s="107" t="s">
        <v>830</v>
      </c>
      <c r="I69" s="107" t="s">
        <v>830</v>
      </c>
      <c r="J69" s="107" t="s">
        <v>70</v>
      </c>
      <c r="K69" s="107" t="s">
        <v>32</v>
      </c>
      <c r="L69" s="107" t="s">
        <v>237</v>
      </c>
      <c r="M69" s="107" t="s">
        <v>236</v>
      </c>
      <c r="N69" s="107" t="s">
        <v>716</v>
      </c>
      <c r="O69" s="107" t="s">
        <v>395</v>
      </c>
      <c r="P69" s="109">
        <v>43638</v>
      </c>
      <c r="Q69" s="107" t="s">
        <v>657</v>
      </c>
      <c r="R69" s="108">
        <v>1</v>
      </c>
      <c r="S69" s="109">
        <v>43761</v>
      </c>
      <c r="T69" s="109">
        <v>43821</v>
      </c>
      <c r="U69" s="109">
        <v>45189</v>
      </c>
      <c r="V69" s="108">
        <v>1428</v>
      </c>
      <c r="W69" s="107" t="s">
        <v>398</v>
      </c>
      <c r="X69" s="107" t="s">
        <v>702</v>
      </c>
      <c r="Y69" s="107" t="s">
        <v>293</v>
      </c>
      <c r="Z69" s="108">
        <v>0</v>
      </c>
      <c r="AA69" s="113">
        <v>16923.75</v>
      </c>
      <c r="AB69" s="113">
        <v>0</v>
      </c>
      <c r="AC69" s="113">
        <v>88076.25</v>
      </c>
      <c r="AD69" s="113">
        <v>0</v>
      </c>
      <c r="AE69" s="113">
        <v>88076.25</v>
      </c>
      <c r="AF69" s="113">
        <v>88076.25</v>
      </c>
      <c r="AG69" s="113">
        <v>105000</v>
      </c>
      <c r="AH69" s="113">
        <f>CFR_Data[[#This Row],[Total Spent SFY]]+CFR_Data[[#This Row],[CF Current SFY]]</f>
        <v>88076.25</v>
      </c>
      <c r="AI69" s="113">
        <v>0</v>
      </c>
      <c r="AJ69" s="113">
        <v>0</v>
      </c>
      <c r="AK69" s="113">
        <v>0</v>
      </c>
      <c r="AL69" s="113">
        <v>0</v>
      </c>
      <c r="AM69" s="113">
        <v>0</v>
      </c>
      <c r="AN69" s="113">
        <v>0</v>
      </c>
      <c r="AO69" s="113">
        <v>0</v>
      </c>
      <c r="AP69" s="113">
        <v>0</v>
      </c>
      <c r="AQ69" s="107" t="s">
        <v>699</v>
      </c>
      <c r="AR69" s="107" t="s">
        <v>699</v>
      </c>
      <c r="AS69" s="107" t="s">
        <v>396</v>
      </c>
      <c r="AT69" s="107" t="s">
        <v>2902</v>
      </c>
      <c r="AU69" s="107" t="s">
        <v>1120</v>
      </c>
      <c r="AV69" s="107" t="s">
        <v>391</v>
      </c>
      <c r="AW69" s="108">
        <v>2</v>
      </c>
      <c r="AX69" s="107" t="s">
        <v>473</v>
      </c>
      <c r="AY69" s="107" t="s">
        <v>738</v>
      </c>
      <c r="AZ69" s="107" t="s">
        <v>700</v>
      </c>
      <c r="BA69" s="107" t="s">
        <v>652</v>
      </c>
      <c r="BB69" s="109">
        <v>45355.272070752311</v>
      </c>
      <c r="BC69" s="107" t="s">
        <v>32</v>
      </c>
      <c r="BD69" s="107" t="s">
        <v>293</v>
      </c>
    </row>
    <row r="70" spans="1:56" x14ac:dyDescent="0.2">
      <c r="A70" s="107" t="s">
        <v>409</v>
      </c>
      <c r="B70" s="105">
        <v>603796</v>
      </c>
      <c r="C70" s="105" t="s">
        <v>2903</v>
      </c>
      <c r="D70" s="107" t="s">
        <v>479</v>
      </c>
      <c r="E70" s="105" t="s">
        <v>1945</v>
      </c>
      <c r="F70" s="107" t="s">
        <v>1133</v>
      </c>
      <c r="G70" s="107" t="s">
        <v>830</v>
      </c>
      <c r="H70" s="107" t="s">
        <v>830</v>
      </c>
      <c r="I70" s="107" t="s">
        <v>830</v>
      </c>
      <c r="J70" s="107" t="s">
        <v>137</v>
      </c>
      <c r="K70" s="107" t="s">
        <v>33</v>
      </c>
      <c r="L70" s="107" t="s">
        <v>88</v>
      </c>
      <c r="M70" s="107" t="s">
        <v>41</v>
      </c>
      <c r="N70" s="107" t="s">
        <v>410</v>
      </c>
      <c r="O70" s="107" t="s">
        <v>395</v>
      </c>
      <c r="P70" s="109">
        <v>45157</v>
      </c>
      <c r="Q70" s="107" t="s">
        <v>712</v>
      </c>
      <c r="R70" s="108">
        <v>1</v>
      </c>
      <c r="S70" s="109">
        <v>45218</v>
      </c>
      <c r="T70" s="109">
        <v>45278</v>
      </c>
      <c r="U70" s="109">
        <v>45750</v>
      </c>
      <c r="V70" s="108">
        <v>532</v>
      </c>
      <c r="W70" s="107" t="s">
        <v>398</v>
      </c>
      <c r="X70" s="107" t="s">
        <v>702</v>
      </c>
      <c r="Y70" s="107" t="s">
        <v>293</v>
      </c>
      <c r="Z70" s="108">
        <v>0</v>
      </c>
      <c r="AA70" s="113">
        <v>0</v>
      </c>
      <c r="AB70" s="113">
        <v>0</v>
      </c>
      <c r="AC70" s="113">
        <v>10000</v>
      </c>
      <c r="AD70" s="113">
        <v>9562.5864000000001</v>
      </c>
      <c r="AE70" s="113">
        <v>9562.5864000000001</v>
      </c>
      <c r="AF70" s="113">
        <v>3960.857</v>
      </c>
      <c r="AG70" s="113">
        <v>3960.857</v>
      </c>
      <c r="AH70" s="113">
        <f>CFR_Data[[#This Row],[Total Spent SFY]]+CFR_Data[[#This Row],[CF Current SFY]]</f>
        <v>3960.857</v>
      </c>
      <c r="AI70" s="113">
        <v>5601.7294000000002</v>
      </c>
      <c r="AJ70" s="113">
        <v>0</v>
      </c>
      <c r="AK70" s="113">
        <v>0</v>
      </c>
      <c r="AL70" s="113">
        <v>0</v>
      </c>
      <c r="AM70" s="113">
        <v>0</v>
      </c>
      <c r="AN70" s="113">
        <v>437.41359999999997</v>
      </c>
      <c r="AO70" s="113">
        <v>0</v>
      </c>
      <c r="AP70" s="113">
        <v>0</v>
      </c>
      <c r="AQ70" s="107" t="s">
        <v>699</v>
      </c>
      <c r="AR70" s="107" t="s">
        <v>699</v>
      </c>
      <c r="AS70" s="107" t="s">
        <v>396</v>
      </c>
      <c r="AT70" s="107" t="s">
        <v>395</v>
      </c>
      <c r="AU70" s="107" t="s">
        <v>1123</v>
      </c>
      <c r="AV70" s="107" t="s">
        <v>391</v>
      </c>
      <c r="AW70" s="108">
        <v>2</v>
      </c>
      <c r="AX70" s="107" t="s">
        <v>473</v>
      </c>
      <c r="AY70" s="107" t="s">
        <v>707</v>
      </c>
      <c r="AZ70" s="107" t="s">
        <v>706</v>
      </c>
      <c r="BA70" s="107" t="s">
        <v>412</v>
      </c>
      <c r="BB70" s="109">
        <v>45355.272070752311</v>
      </c>
      <c r="BC70" s="107" t="s">
        <v>33</v>
      </c>
      <c r="BD70" s="107" t="s">
        <v>293</v>
      </c>
    </row>
    <row r="71" spans="1:56" x14ac:dyDescent="0.2">
      <c r="A71" s="107" t="s">
        <v>409</v>
      </c>
      <c r="B71" s="105">
        <v>603796</v>
      </c>
      <c r="C71" s="105" t="s">
        <v>2903</v>
      </c>
      <c r="D71" s="107" t="s">
        <v>479</v>
      </c>
      <c r="E71" s="105" t="s">
        <v>1945</v>
      </c>
      <c r="F71" s="107" t="s">
        <v>1133</v>
      </c>
      <c r="G71" s="107" t="s">
        <v>830</v>
      </c>
      <c r="H71" s="107" t="s">
        <v>830</v>
      </c>
      <c r="I71" s="107" t="s">
        <v>830</v>
      </c>
      <c r="J71" s="107" t="s">
        <v>137</v>
      </c>
      <c r="K71" s="107" t="s">
        <v>33</v>
      </c>
      <c r="L71" s="107" t="s">
        <v>88</v>
      </c>
      <c r="M71" s="107" t="s">
        <v>41</v>
      </c>
      <c r="N71" s="107" t="s">
        <v>410</v>
      </c>
      <c r="O71" s="107" t="s">
        <v>395</v>
      </c>
      <c r="P71" s="109">
        <v>45157</v>
      </c>
      <c r="Q71" s="107" t="s">
        <v>712</v>
      </c>
      <c r="R71" s="108">
        <v>1</v>
      </c>
      <c r="S71" s="109">
        <v>45218</v>
      </c>
      <c r="T71" s="109">
        <v>45278</v>
      </c>
      <c r="U71" s="109">
        <v>45750</v>
      </c>
      <c r="V71" s="108">
        <v>532</v>
      </c>
      <c r="W71" s="107" t="s">
        <v>424</v>
      </c>
      <c r="X71" s="107" t="s">
        <v>802</v>
      </c>
      <c r="Y71" s="107" t="s">
        <v>725</v>
      </c>
      <c r="Z71" s="108">
        <v>0.8</v>
      </c>
      <c r="AA71" s="113">
        <v>86486</v>
      </c>
      <c r="AB71" s="113">
        <v>86486</v>
      </c>
      <c r="AC71" s="113">
        <v>3189401</v>
      </c>
      <c r="AD71" s="113">
        <v>2771437.4136000001</v>
      </c>
      <c r="AE71" s="113">
        <v>2771437.4136000001</v>
      </c>
      <c r="AF71" s="113">
        <v>1147939.1429999999</v>
      </c>
      <c r="AG71" s="113">
        <v>1234425.1429999999</v>
      </c>
      <c r="AH71" s="113">
        <f>CFR_Data[[#This Row],[Total Spent SFY]]+CFR_Data[[#This Row],[CF Current SFY]]</f>
        <v>1234425.1429999999</v>
      </c>
      <c r="AI71" s="113">
        <v>1623498.2705999999</v>
      </c>
      <c r="AJ71" s="113">
        <v>0</v>
      </c>
      <c r="AK71" s="113">
        <v>0</v>
      </c>
      <c r="AL71" s="113">
        <v>0</v>
      </c>
      <c r="AM71" s="113">
        <v>0</v>
      </c>
      <c r="AN71" s="113">
        <v>417963.58639999997</v>
      </c>
      <c r="AO71" s="113">
        <v>0</v>
      </c>
      <c r="AP71" s="113">
        <v>0</v>
      </c>
      <c r="AQ71" s="107" t="s">
        <v>699</v>
      </c>
      <c r="AR71" s="107" t="s">
        <v>699</v>
      </c>
      <c r="AS71" s="107" t="s">
        <v>396</v>
      </c>
      <c r="AT71" s="107" t="s">
        <v>395</v>
      </c>
      <c r="AU71" s="107" t="s">
        <v>1123</v>
      </c>
      <c r="AV71" s="107" t="s">
        <v>391</v>
      </c>
      <c r="AW71" s="108">
        <v>2</v>
      </c>
      <c r="AX71" s="107" t="s">
        <v>473</v>
      </c>
      <c r="AY71" s="107" t="s">
        <v>707</v>
      </c>
      <c r="AZ71" s="107" t="s">
        <v>706</v>
      </c>
      <c r="BA71" s="107" t="s">
        <v>412</v>
      </c>
      <c r="BB71" s="109">
        <v>45355.272070752311</v>
      </c>
      <c r="BC71" s="107" t="s">
        <v>33</v>
      </c>
      <c r="BD71" s="107" t="s">
        <v>292</v>
      </c>
    </row>
    <row r="72" spans="1:56" x14ac:dyDescent="0.2">
      <c r="A72" s="107" t="s">
        <v>472</v>
      </c>
      <c r="B72" s="105">
        <v>604003</v>
      </c>
      <c r="C72" s="105" t="s">
        <v>395</v>
      </c>
      <c r="D72" s="107" t="s">
        <v>744</v>
      </c>
      <c r="E72" s="105" t="s">
        <v>1962</v>
      </c>
      <c r="F72" s="107" t="s">
        <v>2238</v>
      </c>
      <c r="G72" s="107" t="s">
        <v>830</v>
      </c>
      <c r="H72" s="107" t="s">
        <v>830</v>
      </c>
      <c r="I72" s="107" t="s">
        <v>830</v>
      </c>
      <c r="J72" s="107" t="s">
        <v>140</v>
      </c>
      <c r="K72" s="107" t="s">
        <v>21</v>
      </c>
      <c r="L72" s="107" t="s">
        <v>159</v>
      </c>
      <c r="M72" s="107" t="s">
        <v>158</v>
      </c>
      <c r="N72" s="107" t="s">
        <v>472</v>
      </c>
      <c r="O72" s="107" t="s">
        <v>1142</v>
      </c>
      <c r="P72" s="109">
        <v>45486</v>
      </c>
      <c r="Q72" s="107" t="s">
        <v>754</v>
      </c>
      <c r="R72" s="108">
        <v>0</v>
      </c>
      <c r="S72" s="109">
        <v>45636</v>
      </c>
      <c r="T72" s="109">
        <v>45696</v>
      </c>
      <c r="U72" s="109">
        <v>46236</v>
      </c>
      <c r="V72" s="108">
        <v>600</v>
      </c>
      <c r="W72" s="107" t="s">
        <v>398</v>
      </c>
      <c r="X72" s="107" t="s">
        <v>702</v>
      </c>
      <c r="Y72" s="107" t="s">
        <v>293</v>
      </c>
      <c r="Z72" s="108">
        <v>0</v>
      </c>
      <c r="AA72" s="113">
        <v>0</v>
      </c>
      <c r="AB72" s="113">
        <v>0</v>
      </c>
      <c r="AC72" s="113">
        <v>150000</v>
      </c>
      <c r="AD72" s="113">
        <v>0</v>
      </c>
      <c r="AE72" s="113">
        <v>150000</v>
      </c>
      <c r="AF72" s="113">
        <v>0</v>
      </c>
      <c r="AG72" s="113">
        <v>0</v>
      </c>
      <c r="AH72" s="113">
        <f>CFR_Data[[#This Row],[Total Spent SFY]]+CFR_Data[[#This Row],[CF Current SFY]]</f>
        <v>0</v>
      </c>
      <c r="AI72" s="113">
        <v>39473.684200000003</v>
      </c>
      <c r="AJ72" s="113">
        <v>94736.842099999994</v>
      </c>
      <c r="AK72" s="113">
        <v>15789.4737</v>
      </c>
      <c r="AL72" s="113">
        <v>0</v>
      </c>
      <c r="AM72" s="113">
        <v>0</v>
      </c>
      <c r="AN72" s="113">
        <v>0</v>
      </c>
      <c r="AO72" s="113">
        <v>0</v>
      </c>
      <c r="AP72" s="113">
        <v>0</v>
      </c>
      <c r="AQ72" s="107" t="s">
        <v>699</v>
      </c>
      <c r="AR72" s="107" t="s">
        <v>699</v>
      </c>
      <c r="AS72" s="107" t="s">
        <v>396</v>
      </c>
      <c r="AT72" s="107" t="s">
        <v>2904</v>
      </c>
      <c r="AU72" s="107" t="s">
        <v>1123</v>
      </c>
      <c r="AV72" s="107" t="s">
        <v>391</v>
      </c>
      <c r="AW72" s="108">
        <v>2</v>
      </c>
      <c r="AX72" s="107" t="s">
        <v>473</v>
      </c>
      <c r="AY72" s="107" t="s">
        <v>701</v>
      </c>
      <c r="AZ72" s="107" t="s">
        <v>700</v>
      </c>
      <c r="BA72" s="107" t="s">
        <v>418</v>
      </c>
      <c r="BB72" s="109">
        <v>45355.272070752311</v>
      </c>
      <c r="BC72" s="107" t="s">
        <v>21</v>
      </c>
      <c r="BD72" s="107" t="s">
        <v>293</v>
      </c>
    </row>
    <row r="73" spans="1:56" x14ac:dyDescent="0.2">
      <c r="A73" s="107" t="s">
        <v>472</v>
      </c>
      <c r="B73" s="105">
        <v>604003</v>
      </c>
      <c r="C73" s="105" t="s">
        <v>395</v>
      </c>
      <c r="D73" s="107" t="s">
        <v>744</v>
      </c>
      <c r="E73" s="105" t="s">
        <v>1962</v>
      </c>
      <c r="F73" s="107" t="s">
        <v>2238</v>
      </c>
      <c r="G73" s="107" t="s">
        <v>830</v>
      </c>
      <c r="H73" s="107" t="s">
        <v>830</v>
      </c>
      <c r="I73" s="107" t="s">
        <v>830</v>
      </c>
      <c r="J73" s="107" t="s">
        <v>140</v>
      </c>
      <c r="K73" s="107" t="s">
        <v>21</v>
      </c>
      <c r="L73" s="107" t="s">
        <v>159</v>
      </c>
      <c r="M73" s="107" t="s">
        <v>158</v>
      </c>
      <c r="N73" s="107" t="s">
        <v>472</v>
      </c>
      <c r="O73" s="107" t="s">
        <v>1142</v>
      </c>
      <c r="P73" s="109">
        <v>45486</v>
      </c>
      <c r="Q73" s="107" t="s">
        <v>754</v>
      </c>
      <c r="R73" s="108">
        <v>0</v>
      </c>
      <c r="S73" s="109">
        <v>45636</v>
      </c>
      <c r="T73" s="109">
        <v>45696</v>
      </c>
      <c r="U73" s="109">
        <v>46236</v>
      </c>
      <c r="V73" s="108">
        <v>600</v>
      </c>
      <c r="W73" s="107" t="s">
        <v>424</v>
      </c>
      <c r="X73" s="107" t="s">
        <v>726</v>
      </c>
      <c r="Y73" s="107" t="s">
        <v>725</v>
      </c>
      <c r="Z73" s="108">
        <v>0.8</v>
      </c>
      <c r="AA73" s="113">
        <v>0</v>
      </c>
      <c r="AB73" s="113">
        <v>0</v>
      </c>
      <c r="AC73" s="113">
        <v>10717236.368000001</v>
      </c>
      <c r="AD73" s="113">
        <v>0</v>
      </c>
      <c r="AE73" s="113">
        <v>10717236.368000001</v>
      </c>
      <c r="AF73" s="113">
        <v>0</v>
      </c>
      <c r="AG73" s="113">
        <v>0</v>
      </c>
      <c r="AH73" s="113">
        <f>CFR_Data[[#This Row],[Total Spent SFY]]+CFR_Data[[#This Row],[CF Current SFY]]</f>
        <v>0</v>
      </c>
      <c r="AI73" s="113">
        <v>2820325.36</v>
      </c>
      <c r="AJ73" s="113">
        <v>6768780.8640000001</v>
      </c>
      <c r="AK73" s="113">
        <v>1128130.1440000001</v>
      </c>
      <c r="AL73" s="113">
        <v>0</v>
      </c>
      <c r="AM73" s="113">
        <v>0</v>
      </c>
      <c r="AN73" s="113">
        <v>0</v>
      </c>
      <c r="AO73" s="113">
        <v>0</v>
      </c>
      <c r="AP73" s="113">
        <v>0</v>
      </c>
      <c r="AQ73" s="107" t="s">
        <v>699</v>
      </c>
      <c r="AR73" s="107" t="s">
        <v>699</v>
      </c>
      <c r="AS73" s="107" t="s">
        <v>396</v>
      </c>
      <c r="AT73" s="107" t="s">
        <v>2904</v>
      </c>
      <c r="AU73" s="107" t="s">
        <v>1123</v>
      </c>
      <c r="AV73" s="107" t="s">
        <v>391</v>
      </c>
      <c r="AW73" s="108">
        <v>2</v>
      </c>
      <c r="AX73" s="107" t="s">
        <v>473</v>
      </c>
      <c r="AY73" s="107" t="s">
        <v>701</v>
      </c>
      <c r="AZ73" s="107" t="s">
        <v>700</v>
      </c>
      <c r="BA73" s="107" t="s">
        <v>418</v>
      </c>
      <c r="BB73" s="109">
        <v>45355.272070752311</v>
      </c>
      <c r="BC73" s="107" t="s">
        <v>21</v>
      </c>
      <c r="BD73" s="107" t="s">
        <v>292</v>
      </c>
    </row>
    <row r="74" spans="1:56" x14ac:dyDescent="0.2">
      <c r="A74" s="107" t="s">
        <v>409</v>
      </c>
      <c r="B74" s="105">
        <v>604123</v>
      </c>
      <c r="C74" s="105" t="s">
        <v>1965</v>
      </c>
      <c r="D74" s="107" t="s">
        <v>480</v>
      </c>
      <c r="E74" s="105" t="s">
        <v>1954</v>
      </c>
      <c r="F74" s="107" t="s">
        <v>1121</v>
      </c>
      <c r="G74" s="107" t="s">
        <v>830</v>
      </c>
      <c r="H74" s="107" t="s">
        <v>830</v>
      </c>
      <c r="I74" s="107" t="s">
        <v>830</v>
      </c>
      <c r="J74" s="107" t="s">
        <v>90</v>
      </c>
      <c r="K74" s="107" t="s">
        <v>22</v>
      </c>
      <c r="L74" s="107" t="s">
        <v>311</v>
      </c>
      <c r="M74" s="107" t="s">
        <v>158</v>
      </c>
      <c r="N74" s="107" t="s">
        <v>410</v>
      </c>
      <c r="O74" s="107" t="s">
        <v>395</v>
      </c>
      <c r="P74" s="109">
        <v>44009</v>
      </c>
      <c r="Q74" s="107" t="s">
        <v>656</v>
      </c>
      <c r="R74" s="108">
        <v>1</v>
      </c>
      <c r="S74" s="109">
        <v>44141</v>
      </c>
      <c r="T74" s="109">
        <v>44201</v>
      </c>
      <c r="U74" s="109">
        <v>45397</v>
      </c>
      <c r="V74" s="108">
        <v>1256</v>
      </c>
      <c r="W74" s="107" t="s">
        <v>424</v>
      </c>
      <c r="X74" s="107" t="s">
        <v>710</v>
      </c>
      <c r="Y74" s="107" t="s">
        <v>411</v>
      </c>
      <c r="Z74" s="108">
        <v>0.8</v>
      </c>
      <c r="AA74" s="113">
        <v>954633.75</v>
      </c>
      <c r="AB74" s="113">
        <v>267528.61</v>
      </c>
      <c r="AC74" s="113">
        <v>124092.25</v>
      </c>
      <c r="AD74" s="113">
        <v>139149.67499999999</v>
      </c>
      <c r="AE74" s="113">
        <v>139149.67499999999</v>
      </c>
      <c r="AF74" s="113">
        <v>54568.5</v>
      </c>
      <c r="AG74" s="113">
        <v>1009202.25</v>
      </c>
      <c r="AH74" s="113">
        <f>CFR_Data[[#This Row],[Total Spent SFY]]+CFR_Data[[#This Row],[CF Current SFY]]</f>
        <v>322097.11</v>
      </c>
      <c r="AI74" s="113">
        <v>84581.175000000003</v>
      </c>
      <c r="AJ74" s="113">
        <v>0</v>
      </c>
      <c r="AK74" s="113">
        <v>0</v>
      </c>
      <c r="AL74" s="113">
        <v>0</v>
      </c>
      <c r="AM74" s="113">
        <v>0</v>
      </c>
      <c r="AN74" s="113">
        <v>-15057.424999999999</v>
      </c>
      <c r="AO74" s="113">
        <v>0</v>
      </c>
      <c r="AP74" s="113">
        <v>0</v>
      </c>
      <c r="AQ74" s="107" t="s">
        <v>699</v>
      </c>
      <c r="AR74" s="107" t="s">
        <v>699</v>
      </c>
      <c r="AS74" s="107" t="s">
        <v>396</v>
      </c>
      <c r="AT74" s="107" t="s">
        <v>2905</v>
      </c>
      <c r="AU74" s="107" t="s">
        <v>1123</v>
      </c>
      <c r="AV74" s="107" t="s">
        <v>391</v>
      </c>
      <c r="AW74" s="108">
        <v>4</v>
      </c>
      <c r="AX74" s="107" t="s">
        <v>473</v>
      </c>
      <c r="AY74" s="107" t="s">
        <v>698</v>
      </c>
      <c r="AZ74" s="107" t="s">
        <v>697</v>
      </c>
      <c r="BA74" s="107" t="s">
        <v>392</v>
      </c>
      <c r="BB74" s="109">
        <v>45355.272070752311</v>
      </c>
      <c r="BC74" s="107" t="s">
        <v>22</v>
      </c>
      <c r="BD74" s="107" t="s">
        <v>292</v>
      </c>
    </row>
    <row r="75" spans="1:56" x14ac:dyDescent="0.2">
      <c r="A75" s="107" t="s">
        <v>409</v>
      </c>
      <c r="B75" s="105">
        <v>604123</v>
      </c>
      <c r="C75" s="105" t="s">
        <v>1965</v>
      </c>
      <c r="D75" s="107" t="s">
        <v>480</v>
      </c>
      <c r="E75" s="105" t="s">
        <v>1954</v>
      </c>
      <c r="F75" s="107" t="s">
        <v>1121</v>
      </c>
      <c r="G75" s="107" t="s">
        <v>830</v>
      </c>
      <c r="H75" s="107" t="s">
        <v>830</v>
      </c>
      <c r="I75" s="107" t="s">
        <v>830</v>
      </c>
      <c r="J75" s="107" t="s">
        <v>90</v>
      </c>
      <c r="K75" s="107" t="s">
        <v>22</v>
      </c>
      <c r="L75" s="107" t="s">
        <v>311</v>
      </c>
      <c r="M75" s="107" t="s">
        <v>158</v>
      </c>
      <c r="N75" s="107" t="s">
        <v>410</v>
      </c>
      <c r="O75" s="107" t="s">
        <v>395</v>
      </c>
      <c r="P75" s="109">
        <v>44009</v>
      </c>
      <c r="Q75" s="107" t="s">
        <v>656</v>
      </c>
      <c r="R75" s="108">
        <v>1</v>
      </c>
      <c r="S75" s="109">
        <v>44141</v>
      </c>
      <c r="T75" s="109">
        <v>44201</v>
      </c>
      <c r="U75" s="109">
        <v>45397</v>
      </c>
      <c r="V75" s="108">
        <v>1256</v>
      </c>
      <c r="W75" s="107" t="s">
        <v>398</v>
      </c>
      <c r="X75" s="107" t="s">
        <v>702</v>
      </c>
      <c r="Y75" s="107" t="s">
        <v>293</v>
      </c>
      <c r="Z75" s="108">
        <v>0</v>
      </c>
      <c r="AA75" s="113">
        <v>209598.33</v>
      </c>
      <c r="AB75" s="113">
        <v>175000</v>
      </c>
      <c r="AC75" s="113">
        <v>20140.669999999998</v>
      </c>
      <c r="AD75" s="113">
        <v>77876.2889</v>
      </c>
      <c r="AE75" s="113">
        <v>77876.288799999995</v>
      </c>
      <c r="AF75" s="113">
        <v>30539.721099999999</v>
      </c>
      <c r="AG75" s="113">
        <v>240138.05110000001</v>
      </c>
      <c r="AH75" s="113">
        <f>CFR_Data[[#This Row],[Total Spent SFY]]+CFR_Data[[#This Row],[CF Current SFY]]</f>
        <v>205539.7211</v>
      </c>
      <c r="AI75" s="113">
        <v>47336.5677</v>
      </c>
      <c r="AJ75" s="113">
        <v>0</v>
      </c>
      <c r="AK75" s="113">
        <v>0</v>
      </c>
      <c r="AL75" s="113">
        <v>0</v>
      </c>
      <c r="AM75" s="113">
        <v>0</v>
      </c>
      <c r="AN75" s="113">
        <v>-57735.618799999997</v>
      </c>
      <c r="AO75" s="113">
        <v>0</v>
      </c>
      <c r="AP75" s="113">
        <v>0</v>
      </c>
      <c r="AQ75" s="107" t="s">
        <v>699</v>
      </c>
      <c r="AR75" s="107" t="s">
        <v>699</v>
      </c>
      <c r="AS75" s="107" t="s">
        <v>396</v>
      </c>
      <c r="AT75" s="107" t="s">
        <v>2905</v>
      </c>
      <c r="AU75" s="107" t="s">
        <v>1123</v>
      </c>
      <c r="AV75" s="107" t="s">
        <v>391</v>
      </c>
      <c r="AW75" s="108">
        <v>4</v>
      </c>
      <c r="AX75" s="107" t="s">
        <v>473</v>
      </c>
      <c r="AY75" s="107" t="s">
        <v>698</v>
      </c>
      <c r="AZ75" s="107" t="s">
        <v>697</v>
      </c>
      <c r="BA75" s="107" t="s">
        <v>392</v>
      </c>
      <c r="BB75" s="109">
        <v>45355.272070752311</v>
      </c>
      <c r="BC75" s="107" t="s">
        <v>22</v>
      </c>
      <c r="BD75" s="107" t="s">
        <v>293</v>
      </c>
    </row>
    <row r="76" spans="1:56" x14ac:dyDescent="0.2">
      <c r="A76" s="107" t="s">
        <v>409</v>
      </c>
      <c r="B76" s="105">
        <v>604123</v>
      </c>
      <c r="C76" s="105" t="s">
        <v>1965</v>
      </c>
      <c r="D76" s="107" t="s">
        <v>480</v>
      </c>
      <c r="E76" s="105" t="s">
        <v>1954</v>
      </c>
      <c r="F76" s="107" t="s">
        <v>1121</v>
      </c>
      <c r="G76" s="107" t="s">
        <v>830</v>
      </c>
      <c r="H76" s="107" t="s">
        <v>830</v>
      </c>
      <c r="I76" s="107" t="s">
        <v>830</v>
      </c>
      <c r="J76" s="107" t="s">
        <v>90</v>
      </c>
      <c r="K76" s="107" t="s">
        <v>22</v>
      </c>
      <c r="L76" s="107" t="s">
        <v>311</v>
      </c>
      <c r="M76" s="107" t="s">
        <v>158</v>
      </c>
      <c r="N76" s="107" t="s">
        <v>410</v>
      </c>
      <c r="O76" s="107" t="s">
        <v>395</v>
      </c>
      <c r="P76" s="109">
        <v>44009</v>
      </c>
      <c r="Q76" s="107" t="s">
        <v>656</v>
      </c>
      <c r="R76" s="108">
        <v>1</v>
      </c>
      <c r="S76" s="109">
        <v>44141</v>
      </c>
      <c r="T76" s="109">
        <v>44201</v>
      </c>
      <c r="U76" s="109">
        <v>45397</v>
      </c>
      <c r="V76" s="108">
        <v>1256</v>
      </c>
      <c r="W76" s="107" t="s">
        <v>424</v>
      </c>
      <c r="X76" s="107" t="s">
        <v>709</v>
      </c>
      <c r="Y76" s="107" t="s">
        <v>416</v>
      </c>
      <c r="Z76" s="108">
        <v>0.8</v>
      </c>
      <c r="AA76" s="113">
        <v>1074920.22</v>
      </c>
      <c r="AB76" s="113">
        <v>150368.04999999999</v>
      </c>
      <c r="AC76" s="113">
        <v>762619.88</v>
      </c>
      <c r="AD76" s="113">
        <v>232880.3003</v>
      </c>
      <c r="AE76" s="113">
        <v>232880.3003</v>
      </c>
      <c r="AF76" s="113">
        <v>91325.607999999993</v>
      </c>
      <c r="AG76" s="113">
        <v>1166245.828</v>
      </c>
      <c r="AH76" s="113">
        <f>CFR_Data[[#This Row],[Total Spent SFY]]+CFR_Data[[#This Row],[CF Current SFY]]</f>
        <v>241693.658</v>
      </c>
      <c r="AI76" s="113">
        <v>141554.6923</v>
      </c>
      <c r="AJ76" s="113">
        <v>0</v>
      </c>
      <c r="AK76" s="113">
        <v>0</v>
      </c>
      <c r="AL76" s="113">
        <v>0</v>
      </c>
      <c r="AM76" s="113">
        <v>0</v>
      </c>
      <c r="AN76" s="113">
        <v>529739.5797</v>
      </c>
      <c r="AO76" s="113">
        <v>0</v>
      </c>
      <c r="AP76" s="113">
        <v>0</v>
      </c>
      <c r="AQ76" s="107" t="s">
        <v>699</v>
      </c>
      <c r="AR76" s="107" t="s">
        <v>699</v>
      </c>
      <c r="AS76" s="107" t="s">
        <v>396</v>
      </c>
      <c r="AT76" s="107" t="s">
        <v>2905</v>
      </c>
      <c r="AU76" s="107" t="s">
        <v>1123</v>
      </c>
      <c r="AV76" s="107" t="s">
        <v>391</v>
      </c>
      <c r="AW76" s="108">
        <v>4</v>
      </c>
      <c r="AX76" s="107" t="s">
        <v>473</v>
      </c>
      <c r="AY76" s="107" t="s">
        <v>698</v>
      </c>
      <c r="AZ76" s="107" t="s">
        <v>697</v>
      </c>
      <c r="BA76" s="107" t="s">
        <v>392</v>
      </c>
      <c r="BB76" s="109">
        <v>45355.272070752311</v>
      </c>
      <c r="BC76" s="107" t="s">
        <v>22</v>
      </c>
      <c r="BD76" s="107" t="s">
        <v>292</v>
      </c>
    </row>
    <row r="77" spans="1:56" x14ac:dyDescent="0.2">
      <c r="A77" s="107" t="s">
        <v>409</v>
      </c>
      <c r="B77" s="105">
        <v>604123</v>
      </c>
      <c r="C77" s="105" t="s">
        <v>1965</v>
      </c>
      <c r="D77" s="107" t="s">
        <v>480</v>
      </c>
      <c r="E77" s="105" t="s">
        <v>1954</v>
      </c>
      <c r="F77" s="107" t="s">
        <v>1121</v>
      </c>
      <c r="G77" s="107" t="s">
        <v>830</v>
      </c>
      <c r="H77" s="107" t="s">
        <v>830</v>
      </c>
      <c r="I77" s="107" t="s">
        <v>830</v>
      </c>
      <c r="J77" s="107" t="s">
        <v>90</v>
      </c>
      <c r="K77" s="107" t="s">
        <v>22</v>
      </c>
      <c r="L77" s="107" t="s">
        <v>311</v>
      </c>
      <c r="M77" s="107" t="s">
        <v>158</v>
      </c>
      <c r="N77" s="107" t="s">
        <v>410</v>
      </c>
      <c r="O77" s="107" t="s">
        <v>395</v>
      </c>
      <c r="P77" s="109">
        <v>44009</v>
      </c>
      <c r="Q77" s="107" t="s">
        <v>656</v>
      </c>
      <c r="R77" s="108">
        <v>1</v>
      </c>
      <c r="S77" s="109">
        <v>44141</v>
      </c>
      <c r="T77" s="109">
        <v>44201</v>
      </c>
      <c r="U77" s="109">
        <v>45397</v>
      </c>
      <c r="V77" s="108">
        <v>1256</v>
      </c>
      <c r="W77" s="107" t="s">
        <v>424</v>
      </c>
      <c r="X77" s="107" t="s">
        <v>726</v>
      </c>
      <c r="Y77" s="107" t="s">
        <v>725</v>
      </c>
      <c r="Z77" s="108">
        <v>0.8</v>
      </c>
      <c r="AA77" s="113">
        <v>21053523.199999999</v>
      </c>
      <c r="AB77" s="113">
        <v>3337272.79</v>
      </c>
      <c r="AC77" s="113">
        <v>385102.22</v>
      </c>
      <c r="AD77" s="113">
        <v>2610093.7362000002</v>
      </c>
      <c r="AE77" s="113">
        <v>2610093.7360999999</v>
      </c>
      <c r="AF77" s="113">
        <v>1023566.171</v>
      </c>
      <c r="AG77" s="113">
        <v>22077089.370999999</v>
      </c>
      <c r="AH77" s="113">
        <f>CFR_Data[[#This Row],[Total Spent SFY]]+CFR_Data[[#This Row],[CF Current SFY]]</f>
        <v>4360838.9610000001</v>
      </c>
      <c r="AI77" s="113">
        <v>1586527.5651</v>
      </c>
      <c r="AJ77" s="113">
        <v>0</v>
      </c>
      <c r="AK77" s="113">
        <v>0</v>
      </c>
      <c r="AL77" s="113">
        <v>0</v>
      </c>
      <c r="AM77" s="113">
        <v>0</v>
      </c>
      <c r="AN77" s="113">
        <v>-2224991.5161000001</v>
      </c>
      <c r="AO77" s="113">
        <v>0</v>
      </c>
      <c r="AP77" s="113">
        <v>0</v>
      </c>
      <c r="AQ77" s="107" t="s">
        <v>699</v>
      </c>
      <c r="AR77" s="107" t="s">
        <v>699</v>
      </c>
      <c r="AS77" s="107" t="s">
        <v>396</v>
      </c>
      <c r="AT77" s="107" t="s">
        <v>2905</v>
      </c>
      <c r="AU77" s="107" t="s">
        <v>1123</v>
      </c>
      <c r="AV77" s="107" t="s">
        <v>391</v>
      </c>
      <c r="AW77" s="108">
        <v>4</v>
      </c>
      <c r="AX77" s="107" t="s">
        <v>473</v>
      </c>
      <c r="AY77" s="107" t="s">
        <v>698</v>
      </c>
      <c r="AZ77" s="107" t="s">
        <v>697</v>
      </c>
      <c r="BA77" s="107" t="s">
        <v>392</v>
      </c>
      <c r="BB77" s="109">
        <v>45355.272070752311</v>
      </c>
      <c r="BC77" s="107" t="s">
        <v>22</v>
      </c>
      <c r="BD77" s="107" t="s">
        <v>292</v>
      </c>
    </row>
    <row r="78" spans="1:56" x14ac:dyDescent="0.2">
      <c r="A78" s="107" t="s">
        <v>472</v>
      </c>
      <c r="B78" s="105">
        <v>604136</v>
      </c>
      <c r="C78" s="105" t="s">
        <v>395</v>
      </c>
      <c r="D78" s="107" t="s">
        <v>1137</v>
      </c>
      <c r="E78" s="105" t="s">
        <v>1947</v>
      </c>
      <c r="F78" s="107" t="s">
        <v>1126</v>
      </c>
      <c r="G78" s="107" t="s">
        <v>830</v>
      </c>
      <c r="H78" s="107" t="s">
        <v>830</v>
      </c>
      <c r="I78" s="107" t="s">
        <v>830</v>
      </c>
      <c r="J78" s="107" t="s">
        <v>834</v>
      </c>
      <c r="K78" s="107" t="s">
        <v>32</v>
      </c>
      <c r="L78" s="107" t="s">
        <v>88</v>
      </c>
      <c r="M78" s="107" t="s">
        <v>41</v>
      </c>
      <c r="N78" s="107" t="s">
        <v>472</v>
      </c>
      <c r="O78" s="107" t="s">
        <v>1125</v>
      </c>
      <c r="P78" s="109">
        <v>45633</v>
      </c>
      <c r="Q78" s="107" t="s">
        <v>1101</v>
      </c>
      <c r="R78" s="108">
        <v>0</v>
      </c>
      <c r="S78" s="109">
        <v>45783</v>
      </c>
      <c r="T78" s="109">
        <v>45843</v>
      </c>
      <c r="U78" s="109">
        <v>46985</v>
      </c>
      <c r="V78" s="108">
        <v>1202</v>
      </c>
      <c r="W78" s="107" t="s">
        <v>398</v>
      </c>
      <c r="X78" s="107" t="s">
        <v>702</v>
      </c>
      <c r="Y78" s="107" t="s">
        <v>293</v>
      </c>
      <c r="Z78" s="108">
        <v>0</v>
      </c>
      <c r="AA78" s="113">
        <v>0</v>
      </c>
      <c r="AB78" s="113">
        <v>0</v>
      </c>
      <c r="AC78" s="113">
        <v>57480</v>
      </c>
      <c r="AD78" s="113">
        <v>0</v>
      </c>
      <c r="AE78" s="113">
        <v>57479.999900000003</v>
      </c>
      <c r="AF78" s="113">
        <v>0</v>
      </c>
      <c r="AG78" s="113">
        <v>0</v>
      </c>
      <c r="AH78" s="113">
        <f>CFR_Data[[#This Row],[Total Spent SFY]]+CFR_Data[[#This Row],[CF Current SFY]]</f>
        <v>0</v>
      </c>
      <c r="AI78" s="113">
        <v>0</v>
      </c>
      <c r="AJ78" s="113">
        <v>18151.5789</v>
      </c>
      <c r="AK78" s="113">
        <v>18151.5789</v>
      </c>
      <c r="AL78" s="113">
        <v>18151.5789</v>
      </c>
      <c r="AM78" s="113">
        <v>3025.2631999999999</v>
      </c>
      <c r="AN78" s="113">
        <v>1E-4</v>
      </c>
      <c r="AO78" s="113">
        <v>0</v>
      </c>
      <c r="AP78" s="113">
        <v>0</v>
      </c>
      <c r="AQ78" s="107" t="s">
        <v>699</v>
      </c>
      <c r="AR78" s="107" t="s">
        <v>699</v>
      </c>
      <c r="AS78" s="107" t="s">
        <v>396</v>
      </c>
      <c r="AT78" s="107" t="s">
        <v>395</v>
      </c>
      <c r="AU78" s="107" t="s">
        <v>1123</v>
      </c>
      <c r="AV78" s="107" t="s">
        <v>391</v>
      </c>
      <c r="AW78" s="108">
        <v>2</v>
      </c>
      <c r="AX78" s="107" t="s">
        <v>473</v>
      </c>
      <c r="AY78" s="107" t="s">
        <v>707</v>
      </c>
      <c r="AZ78" s="107" t="s">
        <v>706</v>
      </c>
      <c r="BA78" s="107" t="s">
        <v>412</v>
      </c>
      <c r="BB78" s="109">
        <v>45355.272070752311</v>
      </c>
      <c r="BC78" s="107" t="s">
        <v>32</v>
      </c>
      <c r="BD78" s="107" t="s">
        <v>293</v>
      </c>
    </row>
    <row r="79" spans="1:56" x14ac:dyDescent="0.2">
      <c r="A79" s="107" t="s">
        <v>472</v>
      </c>
      <c r="B79" s="105">
        <v>604136</v>
      </c>
      <c r="C79" s="105" t="s">
        <v>395</v>
      </c>
      <c r="D79" s="107" t="s">
        <v>1137</v>
      </c>
      <c r="E79" s="105" t="s">
        <v>1947</v>
      </c>
      <c r="F79" s="107" t="s">
        <v>1126</v>
      </c>
      <c r="G79" s="107" t="s">
        <v>830</v>
      </c>
      <c r="H79" s="107" t="s">
        <v>830</v>
      </c>
      <c r="I79" s="107" t="s">
        <v>830</v>
      </c>
      <c r="J79" s="107" t="s">
        <v>834</v>
      </c>
      <c r="K79" s="107" t="s">
        <v>32</v>
      </c>
      <c r="L79" s="107" t="s">
        <v>88</v>
      </c>
      <c r="M79" s="107" t="s">
        <v>41</v>
      </c>
      <c r="N79" s="107" t="s">
        <v>472</v>
      </c>
      <c r="O79" s="107" t="s">
        <v>1125</v>
      </c>
      <c r="P79" s="109">
        <v>45633</v>
      </c>
      <c r="Q79" s="107" t="s">
        <v>1101</v>
      </c>
      <c r="R79" s="108">
        <v>0</v>
      </c>
      <c r="S79" s="109">
        <v>45783</v>
      </c>
      <c r="T79" s="109">
        <v>45843</v>
      </c>
      <c r="U79" s="109">
        <v>46985</v>
      </c>
      <c r="V79" s="108">
        <v>1202</v>
      </c>
      <c r="W79" s="107" t="s">
        <v>424</v>
      </c>
      <c r="X79" s="107" t="s">
        <v>1149</v>
      </c>
      <c r="Y79" s="107" t="s">
        <v>771</v>
      </c>
      <c r="Z79" s="108">
        <v>0.8</v>
      </c>
      <c r="AA79" s="113">
        <v>0</v>
      </c>
      <c r="AB79" s="113">
        <v>0</v>
      </c>
      <c r="AC79" s="113">
        <v>14890520</v>
      </c>
      <c r="AD79" s="113">
        <v>0</v>
      </c>
      <c r="AE79" s="113">
        <v>14890520</v>
      </c>
      <c r="AF79" s="113">
        <v>0</v>
      </c>
      <c r="AG79" s="113">
        <v>0</v>
      </c>
      <c r="AH79" s="113">
        <f>CFR_Data[[#This Row],[Total Spent SFY]]+CFR_Data[[#This Row],[CF Current SFY]]</f>
        <v>0</v>
      </c>
      <c r="AI79" s="113">
        <v>0</v>
      </c>
      <c r="AJ79" s="113">
        <v>4702269.4737</v>
      </c>
      <c r="AK79" s="113">
        <v>4702269.4737</v>
      </c>
      <c r="AL79" s="113">
        <v>4702269.4737</v>
      </c>
      <c r="AM79" s="113">
        <v>783711.57889999996</v>
      </c>
      <c r="AN79" s="113">
        <v>0</v>
      </c>
      <c r="AO79" s="113">
        <v>0</v>
      </c>
      <c r="AP79" s="113">
        <v>0</v>
      </c>
      <c r="AQ79" s="107" t="s">
        <v>699</v>
      </c>
      <c r="AR79" s="107" t="s">
        <v>699</v>
      </c>
      <c r="AS79" s="107" t="s">
        <v>396</v>
      </c>
      <c r="AT79" s="107" t="s">
        <v>395</v>
      </c>
      <c r="AU79" s="107" t="s">
        <v>1123</v>
      </c>
      <c r="AV79" s="107" t="s">
        <v>391</v>
      </c>
      <c r="AW79" s="108">
        <v>2</v>
      </c>
      <c r="AX79" s="107" t="s">
        <v>473</v>
      </c>
      <c r="AY79" s="107" t="s">
        <v>707</v>
      </c>
      <c r="AZ79" s="107" t="s">
        <v>706</v>
      </c>
      <c r="BA79" s="107" t="s">
        <v>412</v>
      </c>
      <c r="BB79" s="109">
        <v>45355.272070752311</v>
      </c>
      <c r="BC79" s="107" t="s">
        <v>32</v>
      </c>
      <c r="BD79" s="107" t="s">
        <v>292</v>
      </c>
    </row>
    <row r="80" spans="1:56" x14ac:dyDescent="0.2">
      <c r="A80" s="107" t="s">
        <v>409</v>
      </c>
      <c r="B80" s="105">
        <v>604173</v>
      </c>
      <c r="C80" s="105" t="s">
        <v>1966</v>
      </c>
      <c r="D80" s="107" t="s">
        <v>745</v>
      </c>
      <c r="E80" s="105" t="s">
        <v>1943</v>
      </c>
      <c r="F80" s="107" t="s">
        <v>1129</v>
      </c>
      <c r="G80" s="107" t="s">
        <v>830</v>
      </c>
      <c r="H80" s="107" t="s">
        <v>830</v>
      </c>
      <c r="I80" s="107" t="s">
        <v>830</v>
      </c>
      <c r="J80" s="107" t="s">
        <v>44</v>
      </c>
      <c r="K80" s="107" t="s">
        <v>22</v>
      </c>
      <c r="L80" s="107" t="s">
        <v>88</v>
      </c>
      <c r="M80" s="107" t="s">
        <v>41</v>
      </c>
      <c r="N80" s="107" t="s">
        <v>410</v>
      </c>
      <c r="O80" s="107" t="s">
        <v>395</v>
      </c>
      <c r="P80" s="109">
        <v>42994</v>
      </c>
      <c r="Q80" s="107" t="s">
        <v>653</v>
      </c>
      <c r="R80" s="108">
        <v>1</v>
      </c>
      <c r="S80" s="109">
        <v>43320</v>
      </c>
      <c r="T80" s="109">
        <v>43380</v>
      </c>
      <c r="U80" s="109">
        <v>45769</v>
      </c>
      <c r="V80" s="108">
        <v>2449</v>
      </c>
      <c r="W80" s="107" t="s">
        <v>398</v>
      </c>
      <c r="X80" s="107" t="s">
        <v>720</v>
      </c>
      <c r="Y80" s="107" t="s">
        <v>293</v>
      </c>
      <c r="Z80" s="108">
        <v>0</v>
      </c>
      <c r="AA80" s="113">
        <v>497902.94</v>
      </c>
      <c r="AB80" s="113">
        <v>0.66</v>
      </c>
      <c r="AC80" s="113">
        <v>1259249.6000000001</v>
      </c>
      <c r="AD80" s="113">
        <v>1027788.9296</v>
      </c>
      <c r="AE80" s="113">
        <v>1027788.9297</v>
      </c>
      <c r="AF80" s="113">
        <v>510436.27889999998</v>
      </c>
      <c r="AG80" s="113">
        <v>1008339.2189</v>
      </c>
      <c r="AH80" s="113">
        <f>CFR_Data[[#This Row],[Total Spent SFY]]+CFR_Data[[#This Row],[CF Current SFY]]</f>
        <v>510436.93889999995</v>
      </c>
      <c r="AI80" s="113">
        <v>517352.6508</v>
      </c>
      <c r="AJ80" s="113">
        <v>0</v>
      </c>
      <c r="AK80" s="113">
        <v>0</v>
      </c>
      <c r="AL80" s="113">
        <v>0</v>
      </c>
      <c r="AM80" s="113">
        <v>0</v>
      </c>
      <c r="AN80" s="113">
        <v>231460.6703</v>
      </c>
      <c r="AO80" s="113">
        <v>0</v>
      </c>
      <c r="AP80" s="113">
        <v>0</v>
      </c>
      <c r="AQ80" s="107" t="s">
        <v>699</v>
      </c>
      <c r="AR80" s="107" t="s">
        <v>699</v>
      </c>
      <c r="AS80" s="107" t="s">
        <v>396</v>
      </c>
      <c r="AT80" s="107" t="s">
        <v>395</v>
      </c>
      <c r="AU80" s="107" t="s">
        <v>1120</v>
      </c>
      <c r="AV80" s="107" t="s">
        <v>391</v>
      </c>
      <c r="AW80" s="108">
        <v>2</v>
      </c>
      <c r="AX80" s="107" t="s">
        <v>473</v>
      </c>
      <c r="AY80" s="107" t="s">
        <v>707</v>
      </c>
      <c r="AZ80" s="107" t="s">
        <v>706</v>
      </c>
      <c r="BA80" s="107" t="s">
        <v>412</v>
      </c>
      <c r="BB80" s="109">
        <v>45355.272070752311</v>
      </c>
      <c r="BC80" s="107" t="s">
        <v>22</v>
      </c>
      <c r="BD80" s="107" t="s">
        <v>293</v>
      </c>
    </row>
    <row r="81" spans="1:56" x14ac:dyDescent="0.2">
      <c r="A81" s="107" t="s">
        <v>409</v>
      </c>
      <c r="B81" s="105">
        <v>604173</v>
      </c>
      <c r="C81" s="105" t="s">
        <v>1966</v>
      </c>
      <c r="D81" s="107" t="s">
        <v>745</v>
      </c>
      <c r="E81" s="105" t="s">
        <v>1943</v>
      </c>
      <c r="F81" s="107" t="s">
        <v>1129</v>
      </c>
      <c r="G81" s="107" t="s">
        <v>830</v>
      </c>
      <c r="H81" s="107" t="s">
        <v>830</v>
      </c>
      <c r="I81" s="107" t="s">
        <v>830</v>
      </c>
      <c r="J81" s="107" t="s">
        <v>44</v>
      </c>
      <c r="K81" s="107" t="s">
        <v>22</v>
      </c>
      <c r="L81" s="107" t="s">
        <v>88</v>
      </c>
      <c r="M81" s="107" t="s">
        <v>41</v>
      </c>
      <c r="N81" s="107" t="s">
        <v>410</v>
      </c>
      <c r="O81" s="107" t="s">
        <v>395</v>
      </c>
      <c r="P81" s="109">
        <v>42994</v>
      </c>
      <c r="Q81" s="107" t="s">
        <v>653</v>
      </c>
      <c r="R81" s="108">
        <v>1</v>
      </c>
      <c r="S81" s="109">
        <v>43320</v>
      </c>
      <c r="T81" s="109">
        <v>43380</v>
      </c>
      <c r="U81" s="109">
        <v>45769</v>
      </c>
      <c r="V81" s="108">
        <v>2449</v>
      </c>
      <c r="W81" s="107" t="s">
        <v>424</v>
      </c>
      <c r="X81" s="107" t="s">
        <v>705</v>
      </c>
      <c r="Y81" s="107" t="s">
        <v>413</v>
      </c>
      <c r="Z81" s="108">
        <v>0.8</v>
      </c>
      <c r="AA81" s="113">
        <v>143555548.02000001</v>
      </c>
      <c r="AB81" s="113">
        <v>4752074.05</v>
      </c>
      <c r="AC81" s="113">
        <v>36982570.729999997</v>
      </c>
      <c r="AD81" s="113">
        <v>19155576.220400002</v>
      </c>
      <c r="AE81" s="113">
        <v>19155576.2203</v>
      </c>
      <c r="AF81" s="113">
        <v>9513335.6311000008</v>
      </c>
      <c r="AG81" s="113">
        <v>153068883.65110001</v>
      </c>
      <c r="AH81" s="113">
        <f>CFR_Data[[#This Row],[Total Spent SFY]]+CFR_Data[[#This Row],[CF Current SFY]]</f>
        <v>14265409.6811</v>
      </c>
      <c r="AI81" s="113">
        <v>9642240.5891999993</v>
      </c>
      <c r="AJ81" s="113">
        <v>0</v>
      </c>
      <c r="AK81" s="113">
        <v>0</v>
      </c>
      <c r="AL81" s="113">
        <v>0</v>
      </c>
      <c r="AM81" s="113">
        <v>0</v>
      </c>
      <c r="AN81" s="113">
        <v>17826994.5097</v>
      </c>
      <c r="AO81" s="113">
        <v>0</v>
      </c>
      <c r="AP81" s="113">
        <v>0</v>
      </c>
      <c r="AQ81" s="107" t="s">
        <v>699</v>
      </c>
      <c r="AR81" s="107" t="s">
        <v>699</v>
      </c>
      <c r="AS81" s="107" t="s">
        <v>396</v>
      </c>
      <c r="AT81" s="107" t="s">
        <v>395</v>
      </c>
      <c r="AU81" s="107" t="s">
        <v>1120</v>
      </c>
      <c r="AV81" s="107" t="s">
        <v>391</v>
      </c>
      <c r="AW81" s="108">
        <v>2</v>
      </c>
      <c r="AX81" s="107" t="s">
        <v>473</v>
      </c>
      <c r="AY81" s="107" t="s">
        <v>707</v>
      </c>
      <c r="AZ81" s="107" t="s">
        <v>706</v>
      </c>
      <c r="BA81" s="107" t="s">
        <v>412</v>
      </c>
      <c r="BB81" s="109">
        <v>45355.272070752311</v>
      </c>
      <c r="BC81" s="107" t="s">
        <v>22</v>
      </c>
      <c r="BD81" s="107" t="s">
        <v>292</v>
      </c>
    </row>
    <row r="82" spans="1:56" x14ac:dyDescent="0.2">
      <c r="A82" s="107" t="s">
        <v>409</v>
      </c>
      <c r="B82" s="105">
        <v>604209</v>
      </c>
      <c r="C82" s="105" t="s">
        <v>2906</v>
      </c>
      <c r="D82" s="107" t="s">
        <v>481</v>
      </c>
      <c r="E82" s="105" t="s">
        <v>1947</v>
      </c>
      <c r="F82" s="107" t="s">
        <v>1158</v>
      </c>
      <c r="G82" s="107" t="s">
        <v>830</v>
      </c>
      <c r="H82" s="107" t="s">
        <v>830</v>
      </c>
      <c r="I82" s="107" t="s">
        <v>830</v>
      </c>
      <c r="J82" s="107" t="s">
        <v>747</v>
      </c>
      <c r="K82" s="107" t="s">
        <v>32</v>
      </c>
      <c r="L82" s="107" t="s">
        <v>187</v>
      </c>
      <c r="M82" s="107" t="s">
        <v>158</v>
      </c>
      <c r="N82" s="107" t="s">
        <v>410</v>
      </c>
      <c r="O82" s="107" t="s">
        <v>395</v>
      </c>
      <c r="P82" s="109">
        <v>45136</v>
      </c>
      <c r="Q82" s="107" t="s">
        <v>712</v>
      </c>
      <c r="R82" s="108">
        <v>1</v>
      </c>
      <c r="S82" s="109">
        <v>45265</v>
      </c>
      <c r="T82" s="109">
        <v>45325</v>
      </c>
      <c r="U82" s="109">
        <v>46607</v>
      </c>
      <c r="V82" s="108">
        <v>1342</v>
      </c>
      <c r="W82" s="107" t="s">
        <v>424</v>
      </c>
      <c r="X82" s="107" t="s">
        <v>710</v>
      </c>
      <c r="Y82" s="107" t="s">
        <v>411</v>
      </c>
      <c r="Z82" s="108">
        <v>0.8</v>
      </c>
      <c r="AA82" s="113">
        <v>0</v>
      </c>
      <c r="AB82" s="113">
        <v>0</v>
      </c>
      <c r="AC82" s="113">
        <v>3677494.7</v>
      </c>
      <c r="AD82" s="113">
        <v>6139.8218999999999</v>
      </c>
      <c r="AE82" s="113">
        <v>3677494.7</v>
      </c>
      <c r="AF82" s="113">
        <v>6139.8218999999999</v>
      </c>
      <c r="AG82" s="113">
        <v>6139.8218999999999</v>
      </c>
      <c r="AH82" s="113">
        <f>CFR_Data[[#This Row],[Total Spent SFY]]+CFR_Data[[#This Row],[CF Current SFY]]</f>
        <v>6139.8218999999999</v>
      </c>
      <c r="AI82" s="113">
        <v>1648860.1780999999</v>
      </c>
      <c r="AJ82" s="113">
        <v>993000</v>
      </c>
      <c r="AK82" s="113">
        <v>993000</v>
      </c>
      <c r="AL82" s="113">
        <v>36494.699999999997</v>
      </c>
      <c r="AM82" s="113">
        <v>0</v>
      </c>
      <c r="AN82" s="113">
        <v>0</v>
      </c>
      <c r="AO82" s="113">
        <v>0</v>
      </c>
      <c r="AP82" s="113">
        <v>0</v>
      </c>
      <c r="AQ82" s="107" t="s">
        <v>699</v>
      </c>
      <c r="AR82" s="107" t="s">
        <v>699</v>
      </c>
      <c r="AS82" s="107" t="s">
        <v>396</v>
      </c>
      <c r="AT82" s="107" t="s">
        <v>2907</v>
      </c>
      <c r="AU82" s="107" t="s">
        <v>1123</v>
      </c>
      <c r="AV82" s="107" t="s">
        <v>391</v>
      </c>
      <c r="AW82" s="108">
        <v>3</v>
      </c>
      <c r="AX82" s="107" t="s">
        <v>473</v>
      </c>
      <c r="AY82" s="107" t="s">
        <v>731</v>
      </c>
      <c r="AZ82" s="107" t="s">
        <v>706</v>
      </c>
      <c r="BA82" s="107" t="s">
        <v>435</v>
      </c>
      <c r="BB82" s="109">
        <v>45355.272070752311</v>
      </c>
      <c r="BC82" s="107" t="s">
        <v>32</v>
      </c>
      <c r="BD82" s="107" t="s">
        <v>292</v>
      </c>
    </row>
    <row r="83" spans="1:56" x14ac:dyDescent="0.2">
      <c r="A83" s="107" t="s">
        <v>409</v>
      </c>
      <c r="B83" s="105">
        <v>604209</v>
      </c>
      <c r="C83" s="105" t="s">
        <v>2906</v>
      </c>
      <c r="D83" s="107" t="s">
        <v>481</v>
      </c>
      <c r="E83" s="105" t="s">
        <v>1947</v>
      </c>
      <c r="F83" s="107" t="s">
        <v>1158</v>
      </c>
      <c r="G83" s="107" t="s">
        <v>830</v>
      </c>
      <c r="H83" s="107" t="s">
        <v>830</v>
      </c>
      <c r="I83" s="107" t="s">
        <v>830</v>
      </c>
      <c r="J83" s="107" t="s">
        <v>747</v>
      </c>
      <c r="K83" s="107" t="s">
        <v>32</v>
      </c>
      <c r="L83" s="107" t="s">
        <v>187</v>
      </c>
      <c r="M83" s="107" t="s">
        <v>158</v>
      </c>
      <c r="N83" s="107" t="s">
        <v>410</v>
      </c>
      <c r="O83" s="107" t="s">
        <v>395</v>
      </c>
      <c r="P83" s="109">
        <v>45136</v>
      </c>
      <c r="Q83" s="107" t="s">
        <v>712</v>
      </c>
      <c r="R83" s="108">
        <v>1</v>
      </c>
      <c r="S83" s="109">
        <v>45265</v>
      </c>
      <c r="T83" s="109">
        <v>45325</v>
      </c>
      <c r="U83" s="109">
        <v>46607</v>
      </c>
      <c r="V83" s="108">
        <v>1342</v>
      </c>
      <c r="W83" s="107" t="s">
        <v>398</v>
      </c>
      <c r="X83" s="107" t="s">
        <v>702</v>
      </c>
      <c r="Y83" s="107" t="s">
        <v>293</v>
      </c>
      <c r="Z83" s="108">
        <v>0</v>
      </c>
      <c r="AA83" s="113">
        <v>0</v>
      </c>
      <c r="AB83" s="113">
        <v>0</v>
      </c>
      <c r="AC83" s="113">
        <v>324035</v>
      </c>
      <c r="AD83" s="113">
        <v>589.34029999999996</v>
      </c>
      <c r="AE83" s="113">
        <v>324035</v>
      </c>
      <c r="AF83" s="113">
        <v>589.34029999999996</v>
      </c>
      <c r="AG83" s="113">
        <v>589.34029999999996</v>
      </c>
      <c r="AH83" s="113">
        <f>CFR_Data[[#This Row],[Total Spent SFY]]+CFR_Data[[#This Row],[CF Current SFY]]</f>
        <v>589.34029999999996</v>
      </c>
      <c r="AI83" s="113">
        <v>144410.65969999999</v>
      </c>
      <c r="AJ83" s="113">
        <v>87000</v>
      </c>
      <c r="AK83" s="113">
        <v>87000</v>
      </c>
      <c r="AL83" s="113">
        <v>5035</v>
      </c>
      <c r="AM83" s="113">
        <v>0</v>
      </c>
      <c r="AN83" s="113">
        <v>0</v>
      </c>
      <c r="AO83" s="113">
        <v>0</v>
      </c>
      <c r="AP83" s="113">
        <v>0</v>
      </c>
      <c r="AQ83" s="107" t="s">
        <v>699</v>
      </c>
      <c r="AR83" s="107" t="s">
        <v>699</v>
      </c>
      <c r="AS83" s="107" t="s">
        <v>396</v>
      </c>
      <c r="AT83" s="107" t="s">
        <v>2907</v>
      </c>
      <c r="AU83" s="107" t="s">
        <v>1123</v>
      </c>
      <c r="AV83" s="107" t="s">
        <v>391</v>
      </c>
      <c r="AW83" s="108">
        <v>3</v>
      </c>
      <c r="AX83" s="107" t="s">
        <v>473</v>
      </c>
      <c r="AY83" s="107" t="s">
        <v>731</v>
      </c>
      <c r="AZ83" s="107" t="s">
        <v>706</v>
      </c>
      <c r="BA83" s="107" t="s">
        <v>435</v>
      </c>
      <c r="BB83" s="109">
        <v>45355.272070752311</v>
      </c>
      <c r="BC83" s="107" t="s">
        <v>32</v>
      </c>
      <c r="BD83" s="107" t="s">
        <v>293</v>
      </c>
    </row>
    <row r="84" spans="1:56" x14ac:dyDescent="0.2">
      <c r="A84" s="107" t="s">
        <v>409</v>
      </c>
      <c r="B84" s="105">
        <v>604209</v>
      </c>
      <c r="C84" s="105" t="s">
        <v>2906</v>
      </c>
      <c r="D84" s="107" t="s">
        <v>481</v>
      </c>
      <c r="E84" s="105" t="s">
        <v>1947</v>
      </c>
      <c r="F84" s="107" t="s">
        <v>1158</v>
      </c>
      <c r="G84" s="107" t="s">
        <v>830</v>
      </c>
      <c r="H84" s="107" t="s">
        <v>830</v>
      </c>
      <c r="I84" s="107" t="s">
        <v>830</v>
      </c>
      <c r="J84" s="107" t="s">
        <v>747</v>
      </c>
      <c r="K84" s="107" t="s">
        <v>32</v>
      </c>
      <c r="L84" s="107" t="s">
        <v>187</v>
      </c>
      <c r="M84" s="107" t="s">
        <v>158</v>
      </c>
      <c r="N84" s="107" t="s">
        <v>410</v>
      </c>
      <c r="O84" s="107" t="s">
        <v>395</v>
      </c>
      <c r="P84" s="109">
        <v>45136</v>
      </c>
      <c r="Q84" s="107" t="s">
        <v>712</v>
      </c>
      <c r="R84" s="108">
        <v>1</v>
      </c>
      <c r="S84" s="109">
        <v>45265</v>
      </c>
      <c r="T84" s="109">
        <v>45325</v>
      </c>
      <c r="U84" s="109">
        <v>46607</v>
      </c>
      <c r="V84" s="108">
        <v>1342</v>
      </c>
      <c r="W84" s="107" t="s">
        <v>424</v>
      </c>
      <c r="X84" s="107" t="s">
        <v>733</v>
      </c>
      <c r="Y84" s="107" t="s">
        <v>413</v>
      </c>
      <c r="Z84" s="108">
        <v>0.8</v>
      </c>
      <c r="AA84" s="113">
        <v>0</v>
      </c>
      <c r="AB84" s="113">
        <v>0</v>
      </c>
      <c r="AC84" s="113">
        <v>46810534.649999999</v>
      </c>
      <c r="AD84" s="113">
        <v>78270.837799999994</v>
      </c>
      <c r="AE84" s="113">
        <v>46810534.649999999</v>
      </c>
      <c r="AF84" s="113">
        <v>78270.837799999994</v>
      </c>
      <c r="AG84" s="113">
        <v>78270.837799999994</v>
      </c>
      <c r="AH84" s="113">
        <f>CFR_Data[[#This Row],[Total Spent SFY]]+CFR_Data[[#This Row],[CF Current SFY]]</f>
        <v>78270.837799999994</v>
      </c>
      <c r="AI84" s="113">
        <v>20991729.1622</v>
      </c>
      <c r="AJ84" s="113">
        <v>12640000</v>
      </c>
      <c r="AK84" s="113">
        <v>12640000</v>
      </c>
      <c r="AL84" s="113">
        <v>460534.65</v>
      </c>
      <c r="AM84" s="113">
        <v>0</v>
      </c>
      <c r="AN84" s="113">
        <v>0</v>
      </c>
      <c r="AO84" s="113">
        <v>0</v>
      </c>
      <c r="AP84" s="113">
        <v>0</v>
      </c>
      <c r="AQ84" s="107" t="s">
        <v>699</v>
      </c>
      <c r="AR84" s="107" t="s">
        <v>699</v>
      </c>
      <c r="AS84" s="107" t="s">
        <v>396</v>
      </c>
      <c r="AT84" s="107" t="s">
        <v>2907</v>
      </c>
      <c r="AU84" s="107" t="s">
        <v>1123</v>
      </c>
      <c r="AV84" s="107" t="s">
        <v>391</v>
      </c>
      <c r="AW84" s="108">
        <v>3</v>
      </c>
      <c r="AX84" s="107" t="s">
        <v>473</v>
      </c>
      <c r="AY84" s="107" t="s">
        <v>731</v>
      </c>
      <c r="AZ84" s="107" t="s">
        <v>706</v>
      </c>
      <c r="BA84" s="107" t="s">
        <v>435</v>
      </c>
      <c r="BB84" s="109">
        <v>45355.272070752311</v>
      </c>
      <c r="BC84" s="107" t="s">
        <v>32</v>
      </c>
      <c r="BD84" s="107" t="s">
        <v>292</v>
      </c>
    </row>
    <row r="85" spans="1:56" x14ac:dyDescent="0.2">
      <c r="A85" s="107" t="s">
        <v>393</v>
      </c>
      <c r="B85" s="105">
        <v>604434</v>
      </c>
      <c r="C85" s="105" t="s">
        <v>1967</v>
      </c>
      <c r="D85" s="107" t="s">
        <v>482</v>
      </c>
      <c r="E85" s="105" t="s">
        <v>1947</v>
      </c>
      <c r="F85" s="107" t="s">
        <v>1128</v>
      </c>
      <c r="G85" s="107" t="s">
        <v>830</v>
      </c>
      <c r="H85" s="107" t="s">
        <v>830</v>
      </c>
      <c r="I85" s="107" t="s">
        <v>830</v>
      </c>
      <c r="J85" s="107" t="s">
        <v>149</v>
      </c>
      <c r="K85" s="107" t="s">
        <v>32</v>
      </c>
      <c r="L85" s="107" t="s">
        <v>311</v>
      </c>
      <c r="M85" s="107" t="s">
        <v>158</v>
      </c>
      <c r="N85" s="107" t="s">
        <v>403</v>
      </c>
      <c r="O85" s="107" t="s">
        <v>395</v>
      </c>
      <c r="P85" s="109">
        <v>44072</v>
      </c>
      <c r="Q85" s="107" t="s">
        <v>656</v>
      </c>
      <c r="R85" s="108">
        <v>1</v>
      </c>
      <c r="S85" s="109">
        <v>44159</v>
      </c>
      <c r="T85" s="109">
        <v>44219</v>
      </c>
      <c r="U85" s="109">
        <v>45149</v>
      </c>
      <c r="V85" s="108">
        <v>990</v>
      </c>
      <c r="W85" s="107" t="s">
        <v>424</v>
      </c>
      <c r="X85" s="107" t="s">
        <v>713</v>
      </c>
      <c r="Y85" s="107" t="s">
        <v>397</v>
      </c>
      <c r="Z85" s="108">
        <v>0.9</v>
      </c>
      <c r="AA85" s="113">
        <v>2894896.37</v>
      </c>
      <c r="AB85" s="113">
        <v>70973.259999999995</v>
      </c>
      <c r="AC85" s="113">
        <v>101599.83</v>
      </c>
      <c r="AD85" s="113">
        <v>0</v>
      </c>
      <c r="AE85" s="113">
        <v>0</v>
      </c>
      <c r="AF85" s="113">
        <v>0</v>
      </c>
      <c r="AG85" s="113">
        <v>2894896.37</v>
      </c>
      <c r="AH85" s="113">
        <f>CFR_Data[[#This Row],[Total Spent SFY]]+CFR_Data[[#This Row],[CF Current SFY]]</f>
        <v>70973.259999999995</v>
      </c>
      <c r="AI85" s="113">
        <v>0</v>
      </c>
      <c r="AJ85" s="113">
        <v>0</v>
      </c>
      <c r="AK85" s="113">
        <v>0</v>
      </c>
      <c r="AL85" s="113">
        <v>0</v>
      </c>
      <c r="AM85" s="113">
        <v>0</v>
      </c>
      <c r="AN85" s="113">
        <v>0</v>
      </c>
      <c r="AO85" s="113">
        <v>0</v>
      </c>
      <c r="AP85" s="113">
        <v>0</v>
      </c>
      <c r="AQ85" s="107" t="s">
        <v>699</v>
      </c>
      <c r="AR85" s="107" t="s">
        <v>699</v>
      </c>
      <c r="AS85" s="107" t="s">
        <v>396</v>
      </c>
      <c r="AT85" s="107" t="s">
        <v>2908</v>
      </c>
      <c r="AU85" s="107" t="s">
        <v>1120</v>
      </c>
      <c r="AV85" s="107" t="s">
        <v>391</v>
      </c>
      <c r="AW85" s="108">
        <v>3</v>
      </c>
      <c r="AX85" s="107" t="s">
        <v>473</v>
      </c>
      <c r="AY85" s="107" t="s">
        <v>698</v>
      </c>
      <c r="AZ85" s="107" t="s">
        <v>697</v>
      </c>
      <c r="BA85" s="107" t="s">
        <v>392</v>
      </c>
      <c r="BB85" s="109">
        <v>45355.272070752311</v>
      </c>
      <c r="BC85" s="107" t="s">
        <v>32</v>
      </c>
      <c r="BD85" s="107" t="s">
        <v>292</v>
      </c>
    </row>
    <row r="86" spans="1:56" x14ac:dyDescent="0.2">
      <c r="A86" s="107" t="s">
        <v>393</v>
      </c>
      <c r="B86" s="105">
        <v>604434</v>
      </c>
      <c r="C86" s="105" t="s">
        <v>1967</v>
      </c>
      <c r="D86" s="107" t="s">
        <v>482</v>
      </c>
      <c r="E86" s="105" t="s">
        <v>1947</v>
      </c>
      <c r="F86" s="107" t="s">
        <v>1128</v>
      </c>
      <c r="G86" s="107" t="s">
        <v>830</v>
      </c>
      <c r="H86" s="107" t="s">
        <v>830</v>
      </c>
      <c r="I86" s="107" t="s">
        <v>830</v>
      </c>
      <c r="J86" s="107" t="s">
        <v>149</v>
      </c>
      <c r="K86" s="107" t="s">
        <v>32</v>
      </c>
      <c r="L86" s="107" t="s">
        <v>311</v>
      </c>
      <c r="M86" s="107" t="s">
        <v>158</v>
      </c>
      <c r="N86" s="107" t="s">
        <v>403</v>
      </c>
      <c r="O86" s="107" t="s">
        <v>395</v>
      </c>
      <c r="P86" s="109">
        <v>44072</v>
      </c>
      <c r="Q86" s="107" t="s">
        <v>656</v>
      </c>
      <c r="R86" s="108">
        <v>1</v>
      </c>
      <c r="S86" s="109">
        <v>44159</v>
      </c>
      <c r="T86" s="109">
        <v>44219</v>
      </c>
      <c r="U86" s="109">
        <v>45149</v>
      </c>
      <c r="V86" s="108">
        <v>990</v>
      </c>
      <c r="W86" s="107" t="s">
        <v>398</v>
      </c>
      <c r="X86" s="107" t="s">
        <v>702</v>
      </c>
      <c r="Y86" s="107" t="s">
        <v>293</v>
      </c>
      <c r="Z86" s="108">
        <v>0</v>
      </c>
      <c r="AA86" s="113">
        <v>82110.210000000006</v>
      </c>
      <c r="AB86" s="113">
        <v>51505</v>
      </c>
      <c r="AC86" s="113">
        <v>47647.29</v>
      </c>
      <c r="AD86" s="113">
        <v>0</v>
      </c>
      <c r="AE86" s="113">
        <v>0</v>
      </c>
      <c r="AF86" s="113">
        <v>0</v>
      </c>
      <c r="AG86" s="113">
        <v>82110.210000000006</v>
      </c>
      <c r="AH86" s="113">
        <f>CFR_Data[[#This Row],[Total Spent SFY]]+CFR_Data[[#This Row],[CF Current SFY]]</f>
        <v>51505</v>
      </c>
      <c r="AI86" s="113">
        <v>0</v>
      </c>
      <c r="AJ86" s="113">
        <v>0</v>
      </c>
      <c r="AK86" s="113">
        <v>0</v>
      </c>
      <c r="AL86" s="113">
        <v>0</v>
      </c>
      <c r="AM86" s="113">
        <v>0</v>
      </c>
      <c r="AN86" s="113">
        <v>0</v>
      </c>
      <c r="AO86" s="113">
        <v>0</v>
      </c>
      <c r="AP86" s="113">
        <v>0</v>
      </c>
      <c r="AQ86" s="107" t="s">
        <v>699</v>
      </c>
      <c r="AR86" s="107" t="s">
        <v>699</v>
      </c>
      <c r="AS86" s="107" t="s">
        <v>396</v>
      </c>
      <c r="AT86" s="107" t="s">
        <v>2908</v>
      </c>
      <c r="AU86" s="107" t="s">
        <v>1120</v>
      </c>
      <c r="AV86" s="107" t="s">
        <v>391</v>
      </c>
      <c r="AW86" s="108">
        <v>3</v>
      </c>
      <c r="AX86" s="107" t="s">
        <v>473</v>
      </c>
      <c r="AY86" s="107" t="s">
        <v>698</v>
      </c>
      <c r="AZ86" s="107" t="s">
        <v>697</v>
      </c>
      <c r="BA86" s="107" t="s">
        <v>392</v>
      </c>
      <c r="BB86" s="109">
        <v>45355.272070752311</v>
      </c>
      <c r="BC86" s="107" t="s">
        <v>32</v>
      </c>
      <c r="BD86" s="107" t="s">
        <v>293</v>
      </c>
    </row>
    <row r="87" spans="1:56" x14ac:dyDescent="0.2">
      <c r="A87" s="107" t="s">
        <v>393</v>
      </c>
      <c r="B87" s="105">
        <v>604434</v>
      </c>
      <c r="C87" s="105" t="s">
        <v>1967</v>
      </c>
      <c r="D87" s="107" t="s">
        <v>482</v>
      </c>
      <c r="E87" s="105" t="s">
        <v>1947</v>
      </c>
      <c r="F87" s="107" t="s">
        <v>1128</v>
      </c>
      <c r="G87" s="107" t="s">
        <v>830</v>
      </c>
      <c r="H87" s="107" t="s">
        <v>830</v>
      </c>
      <c r="I87" s="107" t="s">
        <v>830</v>
      </c>
      <c r="J87" s="107" t="s">
        <v>149</v>
      </c>
      <c r="K87" s="107" t="s">
        <v>32</v>
      </c>
      <c r="L87" s="107" t="s">
        <v>311</v>
      </c>
      <c r="M87" s="107" t="s">
        <v>158</v>
      </c>
      <c r="N87" s="107" t="s">
        <v>403</v>
      </c>
      <c r="O87" s="107" t="s">
        <v>395</v>
      </c>
      <c r="P87" s="109">
        <v>44072</v>
      </c>
      <c r="Q87" s="107" t="s">
        <v>656</v>
      </c>
      <c r="R87" s="108">
        <v>1</v>
      </c>
      <c r="S87" s="109">
        <v>44159</v>
      </c>
      <c r="T87" s="109">
        <v>44219</v>
      </c>
      <c r="U87" s="109">
        <v>45149</v>
      </c>
      <c r="V87" s="108">
        <v>990</v>
      </c>
      <c r="W87" s="107" t="s">
        <v>424</v>
      </c>
      <c r="X87" s="107" t="s">
        <v>726</v>
      </c>
      <c r="Y87" s="107" t="s">
        <v>725</v>
      </c>
      <c r="Z87" s="108">
        <v>0.8</v>
      </c>
      <c r="AA87" s="113">
        <v>5765314.7699999996</v>
      </c>
      <c r="AB87" s="113">
        <v>165744.60999999999</v>
      </c>
      <c r="AC87" s="113">
        <v>77150.649999999994</v>
      </c>
      <c r="AD87" s="113">
        <v>0</v>
      </c>
      <c r="AE87" s="113">
        <v>0</v>
      </c>
      <c r="AF87" s="113">
        <v>0</v>
      </c>
      <c r="AG87" s="113">
        <v>5765314.7699999996</v>
      </c>
      <c r="AH87" s="113">
        <f>CFR_Data[[#This Row],[Total Spent SFY]]+CFR_Data[[#This Row],[CF Current SFY]]</f>
        <v>165744.60999999999</v>
      </c>
      <c r="AI87" s="113">
        <v>0</v>
      </c>
      <c r="AJ87" s="113">
        <v>0</v>
      </c>
      <c r="AK87" s="113">
        <v>0</v>
      </c>
      <c r="AL87" s="113">
        <v>0</v>
      </c>
      <c r="AM87" s="113">
        <v>0</v>
      </c>
      <c r="AN87" s="113">
        <v>0</v>
      </c>
      <c r="AO87" s="113">
        <v>0</v>
      </c>
      <c r="AP87" s="113">
        <v>0</v>
      </c>
      <c r="AQ87" s="107" t="s">
        <v>699</v>
      </c>
      <c r="AR87" s="107" t="s">
        <v>699</v>
      </c>
      <c r="AS87" s="107" t="s">
        <v>396</v>
      </c>
      <c r="AT87" s="107" t="s">
        <v>2908</v>
      </c>
      <c r="AU87" s="107" t="s">
        <v>1120</v>
      </c>
      <c r="AV87" s="107" t="s">
        <v>391</v>
      </c>
      <c r="AW87" s="108">
        <v>3</v>
      </c>
      <c r="AX87" s="107" t="s">
        <v>473</v>
      </c>
      <c r="AY87" s="107" t="s">
        <v>698</v>
      </c>
      <c r="AZ87" s="107" t="s">
        <v>697</v>
      </c>
      <c r="BA87" s="107" t="s">
        <v>392</v>
      </c>
      <c r="BB87" s="109">
        <v>45355.272070752311</v>
      </c>
      <c r="BC87" s="107" t="s">
        <v>32</v>
      </c>
      <c r="BD87" s="107" t="s">
        <v>292</v>
      </c>
    </row>
    <row r="88" spans="1:56" x14ac:dyDescent="0.2">
      <c r="A88" s="107" t="s">
        <v>472</v>
      </c>
      <c r="B88" s="105">
        <v>604499</v>
      </c>
      <c r="C88" s="105" t="s">
        <v>395</v>
      </c>
      <c r="D88" s="107" t="s">
        <v>2909</v>
      </c>
      <c r="E88" s="105" t="s">
        <v>1954</v>
      </c>
      <c r="F88" s="107" t="s">
        <v>1724</v>
      </c>
      <c r="G88" s="107" t="s">
        <v>830</v>
      </c>
      <c r="H88" s="107" t="s">
        <v>830</v>
      </c>
      <c r="I88" s="107" t="s">
        <v>830</v>
      </c>
      <c r="J88" s="107" t="s">
        <v>76</v>
      </c>
      <c r="K88" s="107" t="s">
        <v>28</v>
      </c>
      <c r="L88" s="107" t="s">
        <v>187</v>
      </c>
      <c r="M88" s="107" t="s">
        <v>158</v>
      </c>
      <c r="N88" s="107" t="s">
        <v>472</v>
      </c>
      <c r="O88" s="107" t="s">
        <v>1142</v>
      </c>
      <c r="P88" s="109">
        <v>45535</v>
      </c>
      <c r="Q88" s="107" t="s">
        <v>754</v>
      </c>
      <c r="R88" s="108">
        <v>0</v>
      </c>
      <c r="S88" s="109">
        <v>45685</v>
      </c>
      <c r="T88" s="109">
        <v>45745</v>
      </c>
      <c r="U88" s="109">
        <v>46885</v>
      </c>
      <c r="V88" s="108">
        <v>1200</v>
      </c>
      <c r="W88" s="107" t="s">
        <v>424</v>
      </c>
      <c r="X88" s="107" t="s">
        <v>710</v>
      </c>
      <c r="Y88" s="107" t="s">
        <v>411</v>
      </c>
      <c r="Z88" s="108">
        <v>0.8</v>
      </c>
      <c r="AA88" s="113">
        <v>0</v>
      </c>
      <c r="AB88" s="113">
        <v>0</v>
      </c>
      <c r="AC88" s="113">
        <v>4872410.466</v>
      </c>
      <c r="AD88" s="113">
        <v>0</v>
      </c>
      <c r="AE88" s="113">
        <v>4872410.466</v>
      </c>
      <c r="AF88" s="113">
        <v>0</v>
      </c>
      <c r="AG88" s="113">
        <v>0</v>
      </c>
      <c r="AH88" s="113">
        <f>CFR_Data[[#This Row],[Total Spent SFY]]+CFR_Data[[#This Row],[CF Current SFY]]</f>
        <v>0</v>
      </c>
      <c r="AI88" s="113">
        <v>499734.4068</v>
      </c>
      <c r="AJ88" s="113">
        <v>1499203.2202999999</v>
      </c>
      <c r="AK88" s="113">
        <v>1499203.2202999999</v>
      </c>
      <c r="AL88" s="113">
        <v>1374269.6185999999</v>
      </c>
      <c r="AM88" s="113">
        <v>0</v>
      </c>
      <c r="AN88" s="113">
        <v>0</v>
      </c>
      <c r="AO88" s="113">
        <v>0</v>
      </c>
      <c r="AP88" s="113">
        <v>0</v>
      </c>
      <c r="AQ88" s="107" t="s">
        <v>699</v>
      </c>
      <c r="AR88" s="107" t="s">
        <v>699</v>
      </c>
      <c r="AS88" s="107" t="s">
        <v>396</v>
      </c>
      <c r="AT88" s="107" t="s">
        <v>2910</v>
      </c>
      <c r="AU88" s="107" t="s">
        <v>1123</v>
      </c>
      <c r="AV88" s="107" t="s">
        <v>391</v>
      </c>
      <c r="AW88" s="108">
        <v>5</v>
      </c>
      <c r="AX88" s="107" t="s">
        <v>473</v>
      </c>
      <c r="AY88" s="107" t="s">
        <v>698</v>
      </c>
      <c r="AZ88" s="107" t="s">
        <v>697</v>
      </c>
      <c r="BA88" s="107" t="s">
        <v>392</v>
      </c>
      <c r="BB88" s="109">
        <v>45355.272070752311</v>
      </c>
      <c r="BC88" s="107" t="s">
        <v>28</v>
      </c>
      <c r="BD88" s="107" t="s">
        <v>292</v>
      </c>
    </row>
    <row r="89" spans="1:56" x14ac:dyDescent="0.2">
      <c r="A89" s="107" t="s">
        <v>472</v>
      </c>
      <c r="B89" s="105">
        <v>604499</v>
      </c>
      <c r="C89" s="105" t="s">
        <v>395</v>
      </c>
      <c r="D89" s="107" t="s">
        <v>2909</v>
      </c>
      <c r="E89" s="105" t="s">
        <v>1954</v>
      </c>
      <c r="F89" s="107" t="s">
        <v>1724</v>
      </c>
      <c r="G89" s="107" t="s">
        <v>830</v>
      </c>
      <c r="H89" s="107" t="s">
        <v>830</v>
      </c>
      <c r="I89" s="107" t="s">
        <v>830</v>
      </c>
      <c r="J89" s="107" t="s">
        <v>76</v>
      </c>
      <c r="K89" s="107" t="s">
        <v>28</v>
      </c>
      <c r="L89" s="107" t="s">
        <v>187</v>
      </c>
      <c r="M89" s="107" t="s">
        <v>158</v>
      </c>
      <c r="N89" s="107" t="s">
        <v>472</v>
      </c>
      <c r="O89" s="107" t="s">
        <v>1142</v>
      </c>
      <c r="P89" s="109">
        <v>45535</v>
      </c>
      <c r="Q89" s="107" t="s">
        <v>754</v>
      </c>
      <c r="R89" s="108">
        <v>0</v>
      </c>
      <c r="S89" s="109">
        <v>45685</v>
      </c>
      <c r="T89" s="109">
        <v>45745</v>
      </c>
      <c r="U89" s="109">
        <v>46885</v>
      </c>
      <c r="V89" s="108">
        <v>1200</v>
      </c>
      <c r="W89" s="107" t="s">
        <v>424</v>
      </c>
      <c r="X89" s="107" t="s">
        <v>713</v>
      </c>
      <c r="Y89" s="107" t="s">
        <v>397</v>
      </c>
      <c r="Z89" s="108">
        <v>0.9</v>
      </c>
      <c r="AA89" s="113">
        <v>0</v>
      </c>
      <c r="AB89" s="113">
        <v>0</v>
      </c>
      <c r="AC89" s="113">
        <v>2071994.9580000001</v>
      </c>
      <c r="AD89" s="113">
        <v>0</v>
      </c>
      <c r="AE89" s="113">
        <v>2071994.9580999999</v>
      </c>
      <c r="AF89" s="113">
        <v>0</v>
      </c>
      <c r="AG89" s="113">
        <v>0</v>
      </c>
      <c r="AH89" s="113">
        <f>CFR_Data[[#This Row],[Total Spent SFY]]+CFR_Data[[#This Row],[CF Current SFY]]</f>
        <v>0</v>
      </c>
      <c r="AI89" s="113">
        <v>212512.3034</v>
      </c>
      <c r="AJ89" s="113">
        <v>637536.91020000004</v>
      </c>
      <c r="AK89" s="113">
        <v>637536.91020000004</v>
      </c>
      <c r="AL89" s="113">
        <v>584408.83429999999</v>
      </c>
      <c r="AM89" s="113">
        <v>0</v>
      </c>
      <c r="AN89" s="113">
        <v>-1E-4</v>
      </c>
      <c r="AO89" s="113">
        <v>0</v>
      </c>
      <c r="AP89" s="113">
        <v>0</v>
      </c>
      <c r="AQ89" s="107" t="s">
        <v>699</v>
      </c>
      <c r="AR89" s="107" t="s">
        <v>699</v>
      </c>
      <c r="AS89" s="107" t="s">
        <v>396</v>
      </c>
      <c r="AT89" s="107" t="s">
        <v>2910</v>
      </c>
      <c r="AU89" s="107" t="s">
        <v>1123</v>
      </c>
      <c r="AV89" s="107" t="s">
        <v>391</v>
      </c>
      <c r="AW89" s="108">
        <v>5</v>
      </c>
      <c r="AX89" s="107" t="s">
        <v>473</v>
      </c>
      <c r="AY89" s="107" t="s">
        <v>698</v>
      </c>
      <c r="AZ89" s="107" t="s">
        <v>697</v>
      </c>
      <c r="BA89" s="107" t="s">
        <v>392</v>
      </c>
      <c r="BB89" s="109">
        <v>45355.272070752311</v>
      </c>
      <c r="BC89" s="107" t="s">
        <v>28</v>
      </c>
      <c r="BD89" s="107" t="s">
        <v>292</v>
      </c>
    </row>
    <row r="90" spans="1:56" x14ac:dyDescent="0.2">
      <c r="A90" s="107" t="s">
        <v>472</v>
      </c>
      <c r="B90" s="105">
        <v>604499</v>
      </c>
      <c r="C90" s="105" t="s">
        <v>395</v>
      </c>
      <c r="D90" s="107" t="s">
        <v>2909</v>
      </c>
      <c r="E90" s="105" t="s">
        <v>1954</v>
      </c>
      <c r="F90" s="107" t="s">
        <v>1724</v>
      </c>
      <c r="G90" s="107" t="s">
        <v>830</v>
      </c>
      <c r="H90" s="107" t="s">
        <v>830</v>
      </c>
      <c r="I90" s="107" t="s">
        <v>830</v>
      </c>
      <c r="J90" s="107" t="s">
        <v>76</v>
      </c>
      <c r="K90" s="107" t="s">
        <v>28</v>
      </c>
      <c r="L90" s="107" t="s">
        <v>187</v>
      </c>
      <c r="M90" s="107" t="s">
        <v>158</v>
      </c>
      <c r="N90" s="107" t="s">
        <v>472</v>
      </c>
      <c r="O90" s="107" t="s">
        <v>1142</v>
      </c>
      <c r="P90" s="109">
        <v>45535</v>
      </c>
      <c r="Q90" s="107" t="s">
        <v>754</v>
      </c>
      <c r="R90" s="108">
        <v>0</v>
      </c>
      <c r="S90" s="109">
        <v>45685</v>
      </c>
      <c r="T90" s="109">
        <v>45745</v>
      </c>
      <c r="U90" s="109">
        <v>46885</v>
      </c>
      <c r="V90" s="108">
        <v>1200</v>
      </c>
      <c r="W90" s="107" t="s">
        <v>398</v>
      </c>
      <c r="X90" s="107" t="s">
        <v>702</v>
      </c>
      <c r="Y90" s="107" t="s">
        <v>293</v>
      </c>
      <c r="Z90" s="108">
        <v>0</v>
      </c>
      <c r="AA90" s="113">
        <v>0</v>
      </c>
      <c r="AB90" s="113">
        <v>0</v>
      </c>
      <c r="AC90" s="113">
        <v>350000</v>
      </c>
      <c r="AD90" s="113">
        <v>0</v>
      </c>
      <c r="AE90" s="113">
        <v>350000</v>
      </c>
      <c r="AF90" s="113">
        <v>0</v>
      </c>
      <c r="AG90" s="113">
        <v>0</v>
      </c>
      <c r="AH90" s="113">
        <f>CFR_Data[[#This Row],[Total Spent SFY]]+CFR_Data[[#This Row],[CF Current SFY]]</f>
        <v>0</v>
      </c>
      <c r="AI90" s="113">
        <v>35897.435899999997</v>
      </c>
      <c r="AJ90" s="113">
        <v>107692.3077</v>
      </c>
      <c r="AK90" s="113">
        <v>107692.3077</v>
      </c>
      <c r="AL90" s="113">
        <v>98717.948699999994</v>
      </c>
      <c r="AM90" s="113">
        <v>0</v>
      </c>
      <c r="AN90" s="113">
        <v>0</v>
      </c>
      <c r="AO90" s="113">
        <v>0</v>
      </c>
      <c r="AP90" s="113">
        <v>0</v>
      </c>
      <c r="AQ90" s="107" t="s">
        <v>699</v>
      </c>
      <c r="AR90" s="107" t="s">
        <v>699</v>
      </c>
      <c r="AS90" s="107" t="s">
        <v>396</v>
      </c>
      <c r="AT90" s="107" t="s">
        <v>2910</v>
      </c>
      <c r="AU90" s="107" t="s">
        <v>1123</v>
      </c>
      <c r="AV90" s="107" t="s">
        <v>391</v>
      </c>
      <c r="AW90" s="108">
        <v>5</v>
      </c>
      <c r="AX90" s="107" t="s">
        <v>473</v>
      </c>
      <c r="AY90" s="107" t="s">
        <v>698</v>
      </c>
      <c r="AZ90" s="107" t="s">
        <v>697</v>
      </c>
      <c r="BA90" s="107" t="s">
        <v>392</v>
      </c>
      <c r="BB90" s="109">
        <v>45355.272070752311</v>
      </c>
      <c r="BC90" s="107" t="s">
        <v>28</v>
      </c>
      <c r="BD90" s="107" t="s">
        <v>293</v>
      </c>
    </row>
    <row r="91" spans="1:56" x14ac:dyDescent="0.2">
      <c r="A91" s="107" t="s">
        <v>472</v>
      </c>
      <c r="B91" s="105">
        <v>604499</v>
      </c>
      <c r="C91" s="105" t="s">
        <v>395</v>
      </c>
      <c r="D91" s="107" t="s">
        <v>2909</v>
      </c>
      <c r="E91" s="105" t="s">
        <v>1954</v>
      </c>
      <c r="F91" s="107" t="s">
        <v>1724</v>
      </c>
      <c r="G91" s="107" t="s">
        <v>830</v>
      </c>
      <c r="H91" s="107" t="s">
        <v>830</v>
      </c>
      <c r="I91" s="107" t="s">
        <v>830</v>
      </c>
      <c r="J91" s="107" t="s">
        <v>76</v>
      </c>
      <c r="K91" s="107" t="s">
        <v>28</v>
      </c>
      <c r="L91" s="107" t="s">
        <v>187</v>
      </c>
      <c r="M91" s="107" t="s">
        <v>158</v>
      </c>
      <c r="N91" s="107" t="s">
        <v>472</v>
      </c>
      <c r="O91" s="107" t="s">
        <v>1142</v>
      </c>
      <c r="P91" s="109">
        <v>45535</v>
      </c>
      <c r="Q91" s="107" t="s">
        <v>754</v>
      </c>
      <c r="R91" s="108">
        <v>0</v>
      </c>
      <c r="S91" s="109">
        <v>45685</v>
      </c>
      <c r="T91" s="109">
        <v>45745</v>
      </c>
      <c r="U91" s="109">
        <v>46885</v>
      </c>
      <c r="V91" s="108">
        <v>1200</v>
      </c>
      <c r="W91" s="107" t="s">
        <v>424</v>
      </c>
      <c r="X91" s="107" t="s">
        <v>709</v>
      </c>
      <c r="Y91" s="107" t="s">
        <v>416</v>
      </c>
      <c r="Z91" s="108">
        <v>0.8</v>
      </c>
      <c r="AA91" s="113">
        <v>0</v>
      </c>
      <c r="AB91" s="113">
        <v>0</v>
      </c>
      <c r="AC91" s="113">
        <v>1677063.388</v>
      </c>
      <c r="AD91" s="113">
        <v>0</v>
      </c>
      <c r="AE91" s="113">
        <v>1677063.388</v>
      </c>
      <c r="AF91" s="113">
        <v>0</v>
      </c>
      <c r="AG91" s="113">
        <v>0</v>
      </c>
      <c r="AH91" s="113">
        <f>CFR_Data[[#This Row],[Total Spent SFY]]+CFR_Data[[#This Row],[CF Current SFY]]</f>
        <v>0</v>
      </c>
      <c r="AI91" s="113">
        <v>172006.5013</v>
      </c>
      <c r="AJ91" s="113">
        <v>516019.50400000002</v>
      </c>
      <c r="AK91" s="113">
        <v>516019.50400000002</v>
      </c>
      <c r="AL91" s="113">
        <v>473017.8787</v>
      </c>
      <c r="AM91" s="113">
        <v>0</v>
      </c>
      <c r="AN91" s="113">
        <v>0</v>
      </c>
      <c r="AO91" s="113">
        <v>0</v>
      </c>
      <c r="AP91" s="113">
        <v>0</v>
      </c>
      <c r="AQ91" s="107" t="s">
        <v>699</v>
      </c>
      <c r="AR91" s="107" t="s">
        <v>699</v>
      </c>
      <c r="AS91" s="107" t="s">
        <v>396</v>
      </c>
      <c r="AT91" s="107" t="s">
        <v>2910</v>
      </c>
      <c r="AU91" s="107" t="s">
        <v>1123</v>
      </c>
      <c r="AV91" s="107" t="s">
        <v>391</v>
      </c>
      <c r="AW91" s="108">
        <v>5</v>
      </c>
      <c r="AX91" s="107" t="s">
        <v>473</v>
      </c>
      <c r="AY91" s="107" t="s">
        <v>698</v>
      </c>
      <c r="AZ91" s="107" t="s">
        <v>697</v>
      </c>
      <c r="BA91" s="107" t="s">
        <v>392</v>
      </c>
      <c r="BB91" s="109">
        <v>45355.272070752311</v>
      </c>
      <c r="BC91" s="107" t="s">
        <v>28</v>
      </c>
      <c r="BD91" s="107" t="s">
        <v>292</v>
      </c>
    </row>
    <row r="92" spans="1:56" x14ac:dyDescent="0.2">
      <c r="A92" s="107" t="s">
        <v>472</v>
      </c>
      <c r="B92" s="105">
        <v>604499</v>
      </c>
      <c r="C92" s="105" t="s">
        <v>395</v>
      </c>
      <c r="D92" s="107" t="s">
        <v>2909</v>
      </c>
      <c r="E92" s="105" t="s">
        <v>1954</v>
      </c>
      <c r="F92" s="107" t="s">
        <v>1724</v>
      </c>
      <c r="G92" s="107" t="s">
        <v>830</v>
      </c>
      <c r="H92" s="107" t="s">
        <v>830</v>
      </c>
      <c r="I92" s="107" t="s">
        <v>830</v>
      </c>
      <c r="J92" s="107" t="s">
        <v>76</v>
      </c>
      <c r="K92" s="107" t="s">
        <v>28</v>
      </c>
      <c r="L92" s="107" t="s">
        <v>187</v>
      </c>
      <c r="M92" s="107" t="s">
        <v>158</v>
      </c>
      <c r="N92" s="107" t="s">
        <v>472</v>
      </c>
      <c r="O92" s="107" t="s">
        <v>1142</v>
      </c>
      <c r="P92" s="109">
        <v>45535</v>
      </c>
      <c r="Q92" s="107" t="s">
        <v>754</v>
      </c>
      <c r="R92" s="108">
        <v>0</v>
      </c>
      <c r="S92" s="109">
        <v>45685</v>
      </c>
      <c r="T92" s="109">
        <v>45745</v>
      </c>
      <c r="U92" s="109">
        <v>46885</v>
      </c>
      <c r="V92" s="108">
        <v>1200</v>
      </c>
      <c r="W92" s="107" t="s">
        <v>424</v>
      </c>
      <c r="X92" s="107" t="s">
        <v>726</v>
      </c>
      <c r="Y92" s="107" t="s">
        <v>725</v>
      </c>
      <c r="Z92" s="108">
        <v>0.8</v>
      </c>
      <c r="AA92" s="113">
        <v>0</v>
      </c>
      <c r="AB92" s="113">
        <v>0</v>
      </c>
      <c r="AC92" s="113">
        <v>13670142.012</v>
      </c>
      <c r="AD92" s="113">
        <v>0</v>
      </c>
      <c r="AE92" s="113">
        <v>13670142.0121</v>
      </c>
      <c r="AF92" s="113">
        <v>0</v>
      </c>
      <c r="AG92" s="113">
        <v>0</v>
      </c>
      <c r="AH92" s="113">
        <f>CFR_Data[[#This Row],[Total Spent SFY]]+CFR_Data[[#This Row],[CF Current SFY]]</f>
        <v>0</v>
      </c>
      <c r="AI92" s="113">
        <v>1402065.8474000001</v>
      </c>
      <c r="AJ92" s="113">
        <v>4206197.5422</v>
      </c>
      <c r="AK92" s="113">
        <v>4206197.5422</v>
      </c>
      <c r="AL92" s="113">
        <v>3855681.0803</v>
      </c>
      <c r="AM92" s="113">
        <v>0</v>
      </c>
      <c r="AN92" s="113">
        <v>-1E-4</v>
      </c>
      <c r="AO92" s="113">
        <v>0</v>
      </c>
      <c r="AP92" s="113">
        <v>0</v>
      </c>
      <c r="AQ92" s="107" t="s">
        <v>699</v>
      </c>
      <c r="AR92" s="107" t="s">
        <v>699</v>
      </c>
      <c r="AS92" s="107" t="s">
        <v>396</v>
      </c>
      <c r="AT92" s="107" t="s">
        <v>2910</v>
      </c>
      <c r="AU92" s="107" t="s">
        <v>1123</v>
      </c>
      <c r="AV92" s="107" t="s">
        <v>391</v>
      </c>
      <c r="AW92" s="108">
        <v>5</v>
      </c>
      <c r="AX92" s="107" t="s">
        <v>473</v>
      </c>
      <c r="AY92" s="107" t="s">
        <v>698</v>
      </c>
      <c r="AZ92" s="107" t="s">
        <v>697</v>
      </c>
      <c r="BA92" s="107" t="s">
        <v>392</v>
      </c>
      <c r="BB92" s="109">
        <v>45355.272070752311</v>
      </c>
      <c r="BC92" s="107" t="s">
        <v>28</v>
      </c>
      <c r="BD92" s="107" t="s">
        <v>292</v>
      </c>
    </row>
    <row r="93" spans="1:56" x14ac:dyDescent="0.2">
      <c r="A93" s="107" t="s">
        <v>472</v>
      </c>
      <c r="B93" s="105">
        <v>604564</v>
      </c>
      <c r="C93" s="105" t="s">
        <v>395</v>
      </c>
      <c r="D93" s="107" t="s">
        <v>1968</v>
      </c>
      <c r="E93" s="105" t="s">
        <v>1954</v>
      </c>
      <c r="F93" s="107" t="s">
        <v>1969</v>
      </c>
      <c r="G93" s="107" t="s">
        <v>830</v>
      </c>
      <c r="H93" s="107" t="s">
        <v>830</v>
      </c>
      <c r="I93" s="107" t="s">
        <v>830</v>
      </c>
      <c r="J93" s="107" t="s">
        <v>133</v>
      </c>
      <c r="K93" s="107" t="s">
        <v>22</v>
      </c>
      <c r="L93" s="107" t="s">
        <v>88</v>
      </c>
      <c r="M93" s="107" t="s">
        <v>41</v>
      </c>
      <c r="N93" s="107" t="s">
        <v>472</v>
      </c>
      <c r="O93" s="107" t="s">
        <v>1122</v>
      </c>
      <c r="P93" s="109">
        <v>45717</v>
      </c>
      <c r="Q93" s="107" t="s">
        <v>1101</v>
      </c>
      <c r="R93" s="108">
        <v>0</v>
      </c>
      <c r="S93" s="109">
        <v>45867</v>
      </c>
      <c r="T93" s="109">
        <v>45927</v>
      </c>
      <c r="U93" s="109">
        <v>46587</v>
      </c>
      <c r="V93" s="108">
        <v>720</v>
      </c>
      <c r="W93" s="107" t="s">
        <v>424</v>
      </c>
      <c r="X93" s="107" t="s">
        <v>1959</v>
      </c>
      <c r="Y93" s="107" t="s">
        <v>292</v>
      </c>
      <c r="Z93" s="108">
        <v>0.8</v>
      </c>
      <c r="AA93" s="113">
        <v>0</v>
      </c>
      <c r="AB93" s="113">
        <v>0</v>
      </c>
      <c r="AC93" s="113">
        <v>229680</v>
      </c>
      <c r="AD93" s="113">
        <v>0</v>
      </c>
      <c r="AE93" s="113">
        <v>229680.0001</v>
      </c>
      <c r="AF93" s="113">
        <v>0</v>
      </c>
      <c r="AG93" s="113">
        <v>0</v>
      </c>
      <c r="AH93" s="113">
        <f>CFR_Data[[#This Row],[Total Spent SFY]]+CFR_Data[[#This Row],[CF Current SFY]]</f>
        <v>0</v>
      </c>
      <c r="AI93" s="113">
        <v>0</v>
      </c>
      <c r="AJ93" s="113">
        <v>99860.869600000005</v>
      </c>
      <c r="AK93" s="113">
        <v>119833.0435</v>
      </c>
      <c r="AL93" s="113">
        <v>9986.0869999999995</v>
      </c>
      <c r="AM93" s="113">
        <v>0</v>
      </c>
      <c r="AN93" s="113">
        <v>-1E-4</v>
      </c>
      <c r="AO93" s="113">
        <v>0</v>
      </c>
      <c r="AP93" s="113">
        <v>0</v>
      </c>
      <c r="AQ93" s="107" t="s">
        <v>699</v>
      </c>
      <c r="AR93" s="107" t="s">
        <v>699</v>
      </c>
      <c r="AS93" s="107" t="s">
        <v>396</v>
      </c>
      <c r="AT93" s="107" t="s">
        <v>395</v>
      </c>
      <c r="AU93" s="107" t="s">
        <v>1123</v>
      </c>
      <c r="AV93" s="107" t="s">
        <v>391</v>
      </c>
      <c r="AW93" s="108">
        <v>3</v>
      </c>
      <c r="AX93" s="107" t="s">
        <v>473</v>
      </c>
      <c r="AY93" s="107" t="s">
        <v>707</v>
      </c>
      <c r="AZ93" s="107" t="s">
        <v>706</v>
      </c>
      <c r="BA93" s="107" t="s">
        <v>412</v>
      </c>
      <c r="BB93" s="109">
        <v>45355.272070752311</v>
      </c>
      <c r="BC93" s="107" t="s">
        <v>22</v>
      </c>
      <c r="BD93" s="107" t="s">
        <v>292</v>
      </c>
    </row>
    <row r="94" spans="1:56" x14ac:dyDescent="0.2">
      <c r="A94" s="107" t="s">
        <v>472</v>
      </c>
      <c r="B94" s="105">
        <v>604564</v>
      </c>
      <c r="C94" s="105" t="s">
        <v>395</v>
      </c>
      <c r="D94" s="107" t="s">
        <v>1968</v>
      </c>
      <c r="E94" s="105" t="s">
        <v>1954</v>
      </c>
      <c r="F94" s="107" t="s">
        <v>1969</v>
      </c>
      <c r="G94" s="107" t="s">
        <v>830</v>
      </c>
      <c r="H94" s="107" t="s">
        <v>830</v>
      </c>
      <c r="I94" s="107" t="s">
        <v>830</v>
      </c>
      <c r="J94" s="107" t="s">
        <v>133</v>
      </c>
      <c r="K94" s="107" t="s">
        <v>22</v>
      </c>
      <c r="L94" s="107" t="s">
        <v>88</v>
      </c>
      <c r="M94" s="107" t="s">
        <v>41</v>
      </c>
      <c r="N94" s="107" t="s">
        <v>472</v>
      </c>
      <c r="O94" s="107" t="s">
        <v>1122</v>
      </c>
      <c r="P94" s="109">
        <v>45717</v>
      </c>
      <c r="Q94" s="107" t="s">
        <v>1101</v>
      </c>
      <c r="R94" s="108">
        <v>0</v>
      </c>
      <c r="S94" s="109">
        <v>45867</v>
      </c>
      <c r="T94" s="109">
        <v>45927</v>
      </c>
      <c r="U94" s="109">
        <v>46587</v>
      </c>
      <c r="V94" s="108">
        <v>720</v>
      </c>
      <c r="W94" s="107" t="s">
        <v>398</v>
      </c>
      <c r="X94" s="107" t="s">
        <v>702</v>
      </c>
      <c r="Y94" s="107" t="s">
        <v>293</v>
      </c>
      <c r="Z94" s="108">
        <v>0</v>
      </c>
      <c r="AA94" s="113">
        <v>0</v>
      </c>
      <c r="AB94" s="113">
        <v>0</v>
      </c>
      <c r="AC94" s="113">
        <v>15000</v>
      </c>
      <c r="AD94" s="113">
        <v>0</v>
      </c>
      <c r="AE94" s="113">
        <v>15000</v>
      </c>
      <c r="AF94" s="113">
        <v>0</v>
      </c>
      <c r="AG94" s="113">
        <v>0</v>
      </c>
      <c r="AH94" s="113">
        <f>CFR_Data[[#This Row],[Total Spent SFY]]+CFR_Data[[#This Row],[CF Current SFY]]</f>
        <v>0</v>
      </c>
      <c r="AI94" s="113">
        <v>0</v>
      </c>
      <c r="AJ94" s="113">
        <v>6521.7390999999998</v>
      </c>
      <c r="AK94" s="113">
        <v>7826.0870000000004</v>
      </c>
      <c r="AL94" s="113">
        <v>652.1739</v>
      </c>
      <c r="AM94" s="113">
        <v>0</v>
      </c>
      <c r="AN94" s="113">
        <v>0</v>
      </c>
      <c r="AO94" s="113">
        <v>0</v>
      </c>
      <c r="AP94" s="113">
        <v>0</v>
      </c>
      <c r="AQ94" s="107" t="s">
        <v>699</v>
      </c>
      <c r="AR94" s="107" t="s">
        <v>699</v>
      </c>
      <c r="AS94" s="107" t="s">
        <v>396</v>
      </c>
      <c r="AT94" s="107" t="s">
        <v>395</v>
      </c>
      <c r="AU94" s="107" t="s">
        <v>1123</v>
      </c>
      <c r="AV94" s="107" t="s">
        <v>391</v>
      </c>
      <c r="AW94" s="108">
        <v>3</v>
      </c>
      <c r="AX94" s="107" t="s">
        <v>473</v>
      </c>
      <c r="AY94" s="107" t="s">
        <v>707</v>
      </c>
      <c r="AZ94" s="107" t="s">
        <v>706</v>
      </c>
      <c r="BA94" s="107" t="s">
        <v>412</v>
      </c>
      <c r="BB94" s="109">
        <v>45355.272070752311</v>
      </c>
      <c r="BC94" s="107" t="s">
        <v>22</v>
      </c>
      <c r="BD94" s="107" t="s">
        <v>293</v>
      </c>
    </row>
    <row r="95" spans="1:56" x14ac:dyDescent="0.2">
      <c r="A95" s="107" t="s">
        <v>472</v>
      </c>
      <c r="B95" s="105">
        <v>604564</v>
      </c>
      <c r="C95" s="105" t="s">
        <v>395</v>
      </c>
      <c r="D95" s="107" t="s">
        <v>1968</v>
      </c>
      <c r="E95" s="105" t="s">
        <v>1954</v>
      </c>
      <c r="F95" s="107" t="s">
        <v>1969</v>
      </c>
      <c r="G95" s="107" t="s">
        <v>830</v>
      </c>
      <c r="H95" s="107" t="s">
        <v>830</v>
      </c>
      <c r="I95" s="107" t="s">
        <v>830</v>
      </c>
      <c r="J95" s="107" t="s">
        <v>133</v>
      </c>
      <c r="K95" s="107" t="s">
        <v>22</v>
      </c>
      <c r="L95" s="107" t="s">
        <v>88</v>
      </c>
      <c r="M95" s="107" t="s">
        <v>41</v>
      </c>
      <c r="N95" s="107" t="s">
        <v>472</v>
      </c>
      <c r="O95" s="107" t="s">
        <v>1122</v>
      </c>
      <c r="P95" s="109">
        <v>45717</v>
      </c>
      <c r="Q95" s="107" t="s">
        <v>1101</v>
      </c>
      <c r="R95" s="108">
        <v>0</v>
      </c>
      <c r="S95" s="109">
        <v>45867</v>
      </c>
      <c r="T95" s="109">
        <v>45927</v>
      </c>
      <c r="U95" s="109">
        <v>46587</v>
      </c>
      <c r="V95" s="108">
        <v>720</v>
      </c>
      <c r="W95" s="107" t="s">
        <v>1400</v>
      </c>
      <c r="X95" s="107" t="s">
        <v>1401</v>
      </c>
      <c r="Y95" s="107" t="s">
        <v>292</v>
      </c>
      <c r="Z95" s="108">
        <v>0.8</v>
      </c>
      <c r="AA95" s="113">
        <v>0</v>
      </c>
      <c r="AB95" s="113">
        <v>0</v>
      </c>
      <c r="AC95" s="113">
        <v>5777000</v>
      </c>
      <c r="AD95" s="113">
        <v>0</v>
      </c>
      <c r="AE95" s="113">
        <v>5776999.9999000002</v>
      </c>
      <c r="AF95" s="113">
        <v>0</v>
      </c>
      <c r="AG95" s="113">
        <v>0</v>
      </c>
      <c r="AH95" s="113">
        <f>CFR_Data[[#This Row],[Total Spent SFY]]+CFR_Data[[#This Row],[CF Current SFY]]</f>
        <v>0</v>
      </c>
      <c r="AI95" s="113">
        <v>0</v>
      </c>
      <c r="AJ95" s="113">
        <v>2511739.1304000001</v>
      </c>
      <c r="AK95" s="113">
        <v>3014086.9564999999</v>
      </c>
      <c r="AL95" s="113">
        <v>251173.913</v>
      </c>
      <c r="AM95" s="113">
        <v>0</v>
      </c>
      <c r="AN95" s="113">
        <v>1E-4</v>
      </c>
      <c r="AO95" s="113">
        <v>0</v>
      </c>
      <c r="AP95" s="113">
        <v>0</v>
      </c>
      <c r="AQ95" s="107" t="s">
        <v>699</v>
      </c>
      <c r="AR95" s="107" t="s">
        <v>699</v>
      </c>
      <c r="AS95" s="107" t="s">
        <v>396</v>
      </c>
      <c r="AT95" s="107" t="s">
        <v>395</v>
      </c>
      <c r="AU95" s="107" t="s">
        <v>1123</v>
      </c>
      <c r="AV95" s="107" t="s">
        <v>391</v>
      </c>
      <c r="AW95" s="108">
        <v>3</v>
      </c>
      <c r="AX95" s="107" t="s">
        <v>473</v>
      </c>
      <c r="AY95" s="107" t="s">
        <v>707</v>
      </c>
      <c r="AZ95" s="107" t="s">
        <v>706</v>
      </c>
      <c r="BA95" s="107" t="s">
        <v>412</v>
      </c>
      <c r="BB95" s="109">
        <v>45355.272070752311</v>
      </c>
      <c r="BC95" s="107" t="s">
        <v>22</v>
      </c>
      <c r="BD95" s="107" t="s">
        <v>292</v>
      </c>
    </row>
    <row r="96" spans="1:56" x14ac:dyDescent="0.2">
      <c r="A96" s="107" t="s">
        <v>472</v>
      </c>
      <c r="B96" s="105">
        <v>604694</v>
      </c>
      <c r="C96" s="105" t="s">
        <v>395</v>
      </c>
      <c r="D96" s="107" t="s">
        <v>2911</v>
      </c>
      <c r="E96" s="105" t="s">
        <v>1941</v>
      </c>
      <c r="F96" s="107" t="s">
        <v>1128</v>
      </c>
      <c r="G96" s="107" t="s">
        <v>830</v>
      </c>
      <c r="H96" s="107" t="s">
        <v>830</v>
      </c>
      <c r="I96" s="107" t="s">
        <v>830</v>
      </c>
      <c r="J96" s="107" t="s">
        <v>48</v>
      </c>
      <c r="K96" s="107" t="s">
        <v>30</v>
      </c>
      <c r="L96" s="107" t="s">
        <v>312</v>
      </c>
      <c r="M96" s="107" t="s">
        <v>158</v>
      </c>
      <c r="N96" s="107" t="s">
        <v>472</v>
      </c>
      <c r="O96" s="107" t="s">
        <v>1122</v>
      </c>
      <c r="P96" s="109">
        <v>46725</v>
      </c>
      <c r="Q96" s="107" t="s">
        <v>2912</v>
      </c>
      <c r="R96" s="108">
        <v>0</v>
      </c>
      <c r="S96" s="109">
        <v>46875</v>
      </c>
      <c r="T96" s="109">
        <v>46935</v>
      </c>
      <c r="U96" s="109">
        <v>47235</v>
      </c>
      <c r="V96" s="108">
        <v>360</v>
      </c>
      <c r="W96" s="107" t="s">
        <v>424</v>
      </c>
      <c r="X96" s="107" t="s">
        <v>713</v>
      </c>
      <c r="Y96" s="107" t="s">
        <v>397</v>
      </c>
      <c r="Z96" s="108">
        <v>0.9</v>
      </c>
      <c r="AA96" s="113">
        <v>0</v>
      </c>
      <c r="AB96" s="113">
        <v>0</v>
      </c>
      <c r="AC96" s="113">
        <v>7063903.6799999997</v>
      </c>
      <c r="AD96" s="113">
        <v>0</v>
      </c>
      <c r="AE96" s="113">
        <v>7063903.6799999997</v>
      </c>
      <c r="AF96" s="113">
        <v>0</v>
      </c>
      <c r="AG96" s="113">
        <v>0</v>
      </c>
      <c r="AH96" s="113">
        <f>CFR_Data[[#This Row],[Total Spent SFY]]+CFR_Data[[#This Row],[CF Current SFY]]</f>
        <v>0</v>
      </c>
      <c r="AI96" s="113">
        <v>0</v>
      </c>
      <c r="AJ96" s="113">
        <v>0</v>
      </c>
      <c r="AK96" s="113">
        <v>0</v>
      </c>
      <c r="AL96" s="113">
        <v>0</v>
      </c>
      <c r="AM96" s="113">
        <v>7063903.6799999997</v>
      </c>
      <c r="AN96" s="113">
        <v>0</v>
      </c>
      <c r="AO96" s="113">
        <v>0</v>
      </c>
      <c r="AP96" s="113">
        <v>0</v>
      </c>
      <c r="AQ96" s="107" t="s">
        <v>699</v>
      </c>
      <c r="AR96" s="107" t="s">
        <v>699</v>
      </c>
      <c r="AS96" s="107" t="s">
        <v>396</v>
      </c>
      <c r="AT96" s="107" t="s">
        <v>2910</v>
      </c>
      <c r="AU96" s="107" t="s">
        <v>1123</v>
      </c>
      <c r="AV96" s="107" t="s">
        <v>391</v>
      </c>
      <c r="AW96" s="108">
        <v>2</v>
      </c>
      <c r="AX96" s="107" t="s">
        <v>473</v>
      </c>
      <c r="AY96" s="107" t="s">
        <v>698</v>
      </c>
      <c r="AZ96" s="107" t="s">
        <v>697</v>
      </c>
      <c r="BA96" s="107" t="s">
        <v>392</v>
      </c>
      <c r="BB96" s="109">
        <v>45355.272070752311</v>
      </c>
      <c r="BC96" s="107" t="s">
        <v>30</v>
      </c>
      <c r="BD96" s="107" t="s">
        <v>292</v>
      </c>
    </row>
    <row r="97" spans="1:56" x14ac:dyDescent="0.2">
      <c r="A97" s="107" t="s">
        <v>472</v>
      </c>
      <c r="B97" s="105">
        <v>604694</v>
      </c>
      <c r="C97" s="105" t="s">
        <v>395</v>
      </c>
      <c r="D97" s="107" t="s">
        <v>2911</v>
      </c>
      <c r="E97" s="105" t="s">
        <v>1941</v>
      </c>
      <c r="F97" s="107" t="s">
        <v>1128</v>
      </c>
      <c r="G97" s="107" t="s">
        <v>830</v>
      </c>
      <c r="H97" s="107" t="s">
        <v>830</v>
      </c>
      <c r="I97" s="107" t="s">
        <v>830</v>
      </c>
      <c r="J97" s="107" t="s">
        <v>48</v>
      </c>
      <c r="K97" s="107" t="s">
        <v>30</v>
      </c>
      <c r="L97" s="107" t="s">
        <v>312</v>
      </c>
      <c r="M97" s="107" t="s">
        <v>158</v>
      </c>
      <c r="N97" s="107" t="s">
        <v>472</v>
      </c>
      <c r="O97" s="107" t="s">
        <v>1122</v>
      </c>
      <c r="P97" s="109">
        <v>46725</v>
      </c>
      <c r="Q97" s="107" t="s">
        <v>2912</v>
      </c>
      <c r="R97" s="108">
        <v>0</v>
      </c>
      <c r="S97" s="109">
        <v>46875</v>
      </c>
      <c r="T97" s="109">
        <v>46935</v>
      </c>
      <c r="U97" s="109">
        <v>47235</v>
      </c>
      <c r="V97" s="108">
        <v>360</v>
      </c>
      <c r="W97" s="107" t="s">
        <v>398</v>
      </c>
      <c r="X97" s="107" t="s">
        <v>702</v>
      </c>
      <c r="Y97" s="107" t="s">
        <v>293</v>
      </c>
      <c r="Z97" s="108">
        <v>0</v>
      </c>
      <c r="AA97" s="113">
        <v>0</v>
      </c>
      <c r="AB97" s="113">
        <v>0</v>
      </c>
      <c r="AC97" s="113">
        <v>63271.125</v>
      </c>
      <c r="AD97" s="113">
        <v>0</v>
      </c>
      <c r="AE97" s="113">
        <v>63271.125</v>
      </c>
      <c r="AF97" s="113">
        <v>0</v>
      </c>
      <c r="AG97" s="113">
        <v>0</v>
      </c>
      <c r="AH97" s="113">
        <f>CFR_Data[[#This Row],[Total Spent SFY]]+CFR_Data[[#This Row],[CF Current SFY]]</f>
        <v>0</v>
      </c>
      <c r="AI97" s="113">
        <v>0</v>
      </c>
      <c r="AJ97" s="113">
        <v>0</v>
      </c>
      <c r="AK97" s="113">
        <v>0</v>
      </c>
      <c r="AL97" s="113">
        <v>0</v>
      </c>
      <c r="AM97" s="113">
        <v>63271.125</v>
      </c>
      <c r="AN97" s="113">
        <v>0</v>
      </c>
      <c r="AO97" s="113">
        <v>0</v>
      </c>
      <c r="AP97" s="113">
        <v>0</v>
      </c>
      <c r="AQ97" s="107" t="s">
        <v>699</v>
      </c>
      <c r="AR97" s="107" t="s">
        <v>699</v>
      </c>
      <c r="AS97" s="107" t="s">
        <v>396</v>
      </c>
      <c r="AT97" s="107" t="s">
        <v>2910</v>
      </c>
      <c r="AU97" s="107" t="s">
        <v>1123</v>
      </c>
      <c r="AV97" s="107" t="s">
        <v>391</v>
      </c>
      <c r="AW97" s="108">
        <v>2</v>
      </c>
      <c r="AX97" s="107" t="s">
        <v>473</v>
      </c>
      <c r="AY97" s="107" t="s">
        <v>698</v>
      </c>
      <c r="AZ97" s="107" t="s">
        <v>697</v>
      </c>
      <c r="BA97" s="107" t="s">
        <v>392</v>
      </c>
      <c r="BB97" s="109">
        <v>45355.272070752311</v>
      </c>
      <c r="BC97" s="107" t="s">
        <v>30</v>
      </c>
      <c r="BD97" s="107" t="s">
        <v>293</v>
      </c>
    </row>
    <row r="98" spans="1:56" x14ac:dyDescent="0.2">
      <c r="A98" s="107" t="s">
        <v>409</v>
      </c>
      <c r="B98" s="105">
        <v>604893</v>
      </c>
      <c r="C98" s="105" t="s">
        <v>1971</v>
      </c>
      <c r="D98" s="107" t="s">
        <v>483</v>
      </c>
      <c r="E98" s="105" t="s">
        <v>1954</v>
      </c>
      <c r="F98" s="107" t="s">
        <v>1128</v>
      </c>
      <c r="G98" s="107" t="s">
        <v>830</v>
      </c>
      <c r="H98" s="107" t="s">
        <v>830</v>
      </c>
      <c r="I98" s="107" t="s">
        <v>830</v>
      </c>
      <c r="J98" s="107" t="s">
        <v>170</v>
      </c>
      <c r="K98" s="107" t="s">
        <v>24</v>
      </c>
      <c r="L98" s="107" t="s">
        <v>187</v>
      </c>
      <c r="M98" s="107" t="s">
        <v>158</v>
      </c>
      <c r="N98" s="107" t="s">
        <v>410</v>
      </c>
      <c r="O98" s="107" t="s">
        <v>395</v>
      </c>
      <c r="P98" s="109">
        <v>43071</v>
      </c>
      <c r="Q98" s="107" t="s">
        <v>651</v>
      </c>
      <c r="R98" s="108">
        <v>1</v>
      </c>
      <c r="S98" s="109">
        <v>43385</v>
      </c>
      <c r="T98" s="109">
        <v>43445</v>
      </c>
      <c r="U98" s="109">
        <v>44500</v>
      </c>
      <c r="V98" s="108">
        <v>1115</v>
      </c>
      <c r="W98" s="107" t="s">
        <v>398</v>
      </c>
      <c r="X98" s="107" t="s">
        <v>417</v>
      </c>
      <c r="Y98" s="107" t="s">
        <v>293</v>
      </c>
      <c r="Z98" s="108">
        <v>0</v>
      </c>
      <c r="AA98" s="113">
        <v>10283.56</v>
      </c>
      <c r="AB98" s="113">
        <v>0</v>
      </c>
      <c r="AC98" s="113">
        <v>30216.44</v>
      </c>
      <c r="AD98" s="113">
        <v>0</v>
      </c>
      <c r="AE98" s="113">
        <v>0</v>
      </c>
      <c r="AF98" s="113">
        <v>0</v>
      </c>
      <c r="AG98" s="113">
        <v>10283.56</v>
      </c>
      <c r="AH98" s="113">
        <f>CFR_Data[[#This Row],[Total Spent SFY]]+CFR_Data[[#This Row],[CF Current SFY]]</f>
        <v>0</v>
      </c>
      <c r="AI98" s="113">
        <v>0</v>
      </c>
      <c r="AJ98" s="113">
        <v>0</v>
      </c>
      <c r="AK98" s="113">
        <v>0</v>
      </c>
      <c r="AL98" s="113">
        <v>0</v>
      </c>
      <c r="AM98" s="113">
        <v>0</v>
      </c>
      <c r="AN98" s="113">
        <v>0</v>
      </c>
      <c r="AO98" s="113">
        <v>0</v>
      </c>
      <c r="AP98" s="113">
        <v>0</v>
      </c>
      <c r="AQ98" s="107" t="s">
        <v>699</v>
      </c>
      <c r="AR98" s="107" t="s">
        <v>699</v>
      </c>
      <c r="AS98" s="107" t="s">
        <v>396</v>
      </c>
      <c r="AT98" s="107" t="s">
        <v>2913</v>
      </c>
      <c r="AU98" s="107" t="s">
        <v>1120</v>
      </c>
      <c r="AV98" s="107" t="s">
        <v>391</v>
      </c>
      <c r="AW98" s="108">
        <v>2</v>
      </c>
      <c r="AX98" s="107" t="s">
        <v>473</v>
      </c>
      <c r="AY98" s="107" t="s">
        <v>698</v>
      </c>
      <c r="AZ98" s="107" t="s">
        <v>697</v>
      </c>
      <c r="BA98" s="107" t="s">
        <v>392</v>
      </c>
      <c r="BB98" s="109">
        <v>45355.272070752311</v>
      </c>
      <c r="BC98" s="107" t="s">
        <v>24</v>
      </c>
      <c r="BD98" s="107" t="s">
        <v>293</v>
      </c>
    </row>
    <row r="99" spans="1:56" x14ac:dyDescent="0.2">
      <c r="A99" s="107" t="s">
        <v>409</v>
      </c>
      <c r="B99" s="105">
        <v>604893</v>
      </c>
      <c r="C99" s="105" t="s">
        <v>1971</v>
      </c>
      <c r="D99" s="107" t="s">
        <v>483</v>
      </c>
      <c r="E99" s="105" t="s">
        <v>1954</v>
      </c>
      <c r="F99" s="107" t="s">
        <v>1128</v>
      </c>
      <c r="G99" s="107" t="s">
        <v>830</v>
      </c>
      <c r="H99" s="107" t="s">
        <v>830</v>
      </c>
      <c r="I99" s="107" t="s">
        <v>830</v>
      </c>
      <c r="J99" s="107" t="s">
        <v>170</v>
      </c>
      <c r="K99" s="107" t="s">
        <v>24</v>
      </c>
      <c r="L99" s="107" t="s">
        <v>187</v>
      </c>
      <c r="M99" s="107" t="s">
        <v>158</v>
      </c>
      <c r="N99" s="107" t="s">
        <v>410</v>
      </c>
      <c r="O99" s="107" t="s">
        <v>395</v>
      </c>
      <c r="P99" s="109">
        <v>43071</v>
      </c>
      <c r="Q99" s="107" t="s">
        <v>651</v>
      </c>
      <c r="R99" s="108">
        <v>1</v>
      </c>
      <c r="S99" s="109">
        <v>43385</v>
      </c>
      <c r="T99" s="109">
        <v>43445</v>
      </c>
      <c r="U99" s="109">
        <v>44500</v>
      </c>
      <c r="V99" s="108">
        <v>1115</v>
      </c>
      <c r="W99" s="107" t="s">
        <v>424</v>
      </c>
      <c r="X99" s="107" t="s">
        <v>743</v>
      </c>
      <c r="Y99" s="107" t="s">
        <v>428</v>
      </c>
      <c r="Z99" s="108">
        <v>0.8</v>
      </c>
      <c r="AA99" s="113">
        <v>2207452.61</v>
      </c>
      <c r="AB99" s="113">
        <v>58008</v>
      </c>
      <c r="AC99" s="113">
        <v>136123.38</v>
      </c>
      <c r="AD99" s="113">
        <v>0</v>
      </c>
      <c r="AE99" s="113">
        <v>0</v>
      </c>
      <c r="AF99" s="113">
        <v>0</v>
      </c>
      <c r="AG99" s="113">
        <v>2207452.61</v>
      </c>
      <c r="AH99" s="113">
        <f>CFR_Data[[#This Row],[Total Spent SFY]]+CFR_Data[[#This Row],[CF Current SFY]]</f>
        <v>58008</v>
      </c>
      <c r="AI99" s="113">
        <v>0</v>
      </c>
      <c r="AJ99" s="113">
        <v>0</v>
      </c>
      <c r="AK99" s="113">
        <v>0</v>
      </c>
      <c r="AL99" s="113">
        <v>0</v>
      </c>
      <c r="AM99" s="113">
        <v>0</v>
      </c>
      <c r="AN99" s="113">
        <v>0</v>
      </c>
      <c r="AO99" s="113">
        <v>0</v>
      </c>
      <c r="AP99" s="113">
        <v>0</v>
      </c>
      <c r="AQ99" s="107" t="s">
        <v>699</v>
      </c>
      <c r="AR99" s="107" t="s">
        <v>699</v>
      </c>
      <c r="AS99" s="107" t="s">
        <v>396</v>
      </c>
      <c r="AT99" s="107" t="s">
        <v>2913</v>
      </c>
      <c r="AU99" s="107" t="s">
        <v>1120</v>
      </c>
      <c r="AV99" s="107" t="s">
        <v>391</v>
      </c>
      <c r="AW99" s="108">
        <v>2</v>
      </c>
      <c r="AX99" s="107" t="s">
        <v>473</v>
      </c>
      <c r="AY99" s="107" t="s">
        <v>698</v>
      </c>
      <c r="AZ99" s="107" t="s">
        <v>697</v>
      </c>
      <c r="BA99" s="107" t="s">
        <v>392</v>
      </c>
      <c r="BB99" s="109">
        <v>45355.272070752311</v>
      </c>
      <c r="BC99" s="107" t="s">
        <v>24</v>
      </c>
      <c r="BD99" s="107" t="s">
        <v>292</v>
      </c>
    </row>
    <row r="100" spans="1:56" x14ac:dyDescent="0.2">
      <c r="A100" s="107" t="s">
        <v>409</v>
      </c>
      <c r="B100" s="105">
        <v>604952</v>
      </c>
      <c r="C100" s="105" t="s">
        <v>1972</v>
      </c>
      <c r="D100" s="107" t="s">
        <v>277</v>
      </c>
      <c r="E100" s="105" t="s">
        <v>1941</v>
      </c>
      <c r="F100" s="107" t="s">
        <v>1141</v>
      </c>
      <c r="G100" s="107" t="s">
        <v>830</v>
      </c>
      <c r="H100" s="107" t="s">
        <v>830</v>
      </c>
      <c r="I100" s="107" t="s">
        <v>830</v>
      </c>
      <c r="J100" s="107" t="s">
        <v>752</v>
      </c>
      <c r="K100" s="107" t="s">
        <v>22</v>
      </c>
      <c r="L100" s="107" t="s">
        <v>88</v>
      </c>
      <c r="M100" s="107" t="s">
        <v>41</v>
      </c>
      <c r="N100" s="107" t="s">
        <v>410</v>
      </c>
      <c r="O100" s="107" t="s">
        <v>395</v>
      </c>
      <c r="P100" s="109">
        <v>43722</v>
      </c>
      <c r="Q100" s="107" t="s">
        <v>657</v>
      </c>
      <c r="R100" s="108">
        <v>1</v>
      </c>
      <c r="S100" s="109">
        <v>44166</v>
      </c>
      <c r="T100" s="109">
        <v>44226</v>
      </c>
      <c r="U100" s="109">
        <v>46462</v>
      </c>
      <c r="V100" s="108">
        <v>2296</v>
      </c>
      <c r="W100" s="107" t="s">
        <v>398</v>
      </c>
      <c r="X100" s="107" t="s">
        <v>702</v>
      </c>
      <c r="Y100" s="107" t="s">
        <v>293</v>
      </c>
      <c r="Z100" s="108">
        <v>0</v>
      </c>
      <c r="AA100" s="113">
        <v>571198.61</v>
      </c>
      <c r="AB100" s="113">
        <v>184392.79</v>
      </c>
      <c r="AC100" s="113">
        <v>337483.89</v>
      </c>
      <c r="AD100" s="113">
        <v>70843.286800000002</v>
      </c>
      <c r="AE100" s="113">
        <v>337483.89</v>
      </c>
      <c r="AF100" s="113">
        <v>12616.530699999999</v>
      </c>
      <c r="AG100" s="113">
        <v>583815.14069999999</v>
      </c>
      <c r="AH100" s="113">
        <f>CFR_Data[[#This Row],[Total Spent SFY]]+CFR_Data[[#This Row],[CF Current SFY]]</f>
        <v>197009.32070000001</v>
      </c>
      <c r="AI100" s="113">
        <v>37189.424700000003</v>
      </c>
      <c r="AJ100" s="113">
        <v>21037.331399999999</v>
      </c>
      <c r="AK100" s="113">
        <v>266640.60320000001</v>
      </c>
      <c r="AL100" s="113">
        <v>0</v>
      </c>
      <c r="AM100" s="113">
        <v>0</v>
      </c>
      <c r="AN100" s="113">
        <v>0</v>
      </c>
      <c r="AO100" s="113">
        <v>0</v>
      </c>
      <c r="AP100" s="113">
        <v>0</v>
      </c>
      <c r="AQ100" s="107" t="s">
        <v>699</v>
      </c>
      <c r="AR100" s="107" t="s">
        <v>699</v>
      </c>
      <c r="AS100" s="107" t="s">
        <v>396</v>
      </c>
      <c r="AT100" s="107" t="s">
        <v>395</v>
      </c>
      <c r="AU100" s="107" t="s">
        <v>1123</v>
      </c>
      <c r="AV100" s="107" t="s">
        <v>391</v>
      </c>
      <c r="AW100" s="108">
        <v>2</v>
      </c>
      <c r="AX100" s="107" t="s">
        <v>473</v>
      </c>
      <c r="AY100" s="107" t="s">
        <v>707</v>
      </c>
      <c r="AZ100" s="107" t="s">
        <v>706</v>
      </c>
      <c r="BA100" s="107" t="s">
        <v>412</v>
      </c>
      <c r="BB100" s="109">
        <v>45355.272070752311</v>
      </c>
      <c r="BC100" s="107" t="s">
        <v>22</v>
      </c>
      <c r="BD100" s="107" t="s">
        <v>293</v>
      </c>
    </row>
    <row r="101" spans="1:56" x14ac:dyDescent="0.2">
      <c r="A101" s="107" t="s">
        <v>409</v>
      </c>
      <c r="B101" s="105">
        <v>604952</v>
      </c>
      <c r="C101" s="105" t="s">
        <v>1972</v>
      </c>
      <c r="D101" s="107" t="s">
        <v>277</v>
      </c>
      <c r="E101" s="105" t="s">
        <v>1941</v>
      </c>
      <c r="F101" s="107" t="s">
        <v>1141</v>
      </c>
      <c r="G101" s="107" t="s">
        <v>830</v>
      </c>
      <c r="H101" s="107" t="s">
        <v>830</v>
      </c>
      <c r="I101" s="107" t="s">
        <v>830</v>
      </c>
      <c r="J101" s="107" t="s">
        <v>752</v>
      </c>
      <c r="K101" s="107" t="s">
        <v>22</v>
      </c>
      <c r="L101" s="107" t="s">
        <v>88</v>
      </c>
      <c r="M101" s="107" t="s">
        <v>41</v>
      </c>
      <c r="N101" s="107" t="s">
        <v>410</v>
      </c>
      <c r="O101" s="107" t="s">
        <v>395</v>
      </c>
      <c r="P101" s="109">
        <v>43722</v>
      </c>
      <c r="Q101" s="107" t="s">
        <v>657</v>
      </c>
      <c r="R101" s="108">
        <v>1</v>
      </c>
      <c r="S101" s="109">
        <v>44166</v>
      </c>
      <c r="T101" s="109">
        <v>44226</v>
      </c>
      <c r="U101" s="109">
        <v>46462</v>
      </c>
      <c r="V101" s="108">
        <v>2296</v>
      </c>
      <c r="W101" s="107" t="s">
        <v>424</v>
      </c>
      <c r="X101" s="107" t="s">
        <v>705</v>
      </c>
      <c r="Y101" s="107" t="s">
        <v>413</v>
      </c>
      <c r="Z101" s="108">
        <v>0.8</v>
      </c>
      <c r="AA101" s="113">
        <v>71720118.540000007</v>
      </c>
      <c r="AB101" s="113">
        <v>12655185.939999999</v>
      </c>
      <c r="AC101" s="113">
        <v>26653537.960000001</v>
      </c>
      <c r="AD101" s="113">
        <v>24074156.713199999</v>
      </c>
      <c r="AE101" s="113">
        <v>26653537.960000001</v>
      </c>
      <c r="AF101" s="113">
        <v>4287383.4693</v>
      </c>
      <c r="AG101" s="113">
        <v>76007502.009299994</v>
      </c>
      <c r="AH101" s="113">
        <f>CFR_Data[[#This Row],[Total Spent SFY]]+CFR_Data[[#This Row],[CF Current SFY]]</f>
        <v>16942569.409299999</v>
      </c>
      <c r="AI101" s="113">
        <v>12637810.575300001</v>
      </c>
      <c r="AJ101" s="113">
        <v>7148962.6686000004</v>
      </c>
      <c r="AK101" s="113">
        <v>2579381.2467999998</v>
      </c>
      <c r="AL101" s="113">
        <v>0</v>
      </c>
      <c r="AM101" s="113">
        <v>0</v>
      </c>
      <c r="AN101" s="113">
        <v>0</v>
      </c>
      <c r="AO101" s="113">
        <v>0</v>
      </c>
      <c r="AP101" s="113">
        <v>0</v>
      </c>
      <c r="AQ101" s="107" t="s">
        <v>699</v>
      </c>
      <c r="AR101" s="107" t="s">
        <v>699</v>
      </c>
      <c r="AS101" s="107" t="s">
        <v>396</v>
      </c>
      <c r="AT101" s="107" t="s">
        <v>395</v>
      </c>
      <c r="AU101" s="107" t="s">
        <v>1123</v>
      </c>
      <c r="AV101" s="107" t="s">
        <v>391</v>
      </c>
      <c r="AW101" s="108">
        <v>2</v>
      </c>
      <c r="AX101" s="107" t="s">
        <v>473</v>
      </c>
      <c r="AY101" s="107" t="s">
        <v>707</v>
      </c>
      <c r="AZ101" s="107" t="s">
        <v>706</v>
      </c>
      <c r="BA101" s="107" t="s">
        <v>412</v>
      </c>
      <c r="BB101" s="109">
        <v>45355.272070752311</v>
      </c>
      <c r="BC101" s="107" t="s">
        <v>22</v>
      </c>
      <c r="BD101" s="107" t="s">
        <v>292</v>
      </c>
    </row>
    <row r="102" spans="1:56" x14ac:dyDescent="0.2">
      <c r="A102" s="107" t="s">
        <v>472</v>
      </c>
      <c r="B102" s="105">
        <v>604959</v>
      </c>
      <c r="C102" s="105" t="s">
        <v>395</v>
      </c>
      <c r="D102" s="107" t="s">
        <v>1973</v>
      </c>
      <c r="E102" s="105" t="s">
        <v>1947</v>
      </c>
      <c r="F102" s="107" t="s">
        <v>1128</v>
      </c>
      <c r="G102" s="107" t="s">
        <v>830</v>
      </c>
      <c r="H102" s="107" t="s">
        <v>830</v>
      </c>
      <c r="I102" s="107" t="s">
        <v>830</v>
      </c>
      <c r="J102" s="107" t="s">
        <v>116</v>
      </c>
      <c r="K102" s="107" t="s">
        <v>25</v>
      </c>
      <c r="L102" s="107" t="s">
        <v>312</v>
      </c>
      <c r="M102" s="107" t="s">
        <v>158</v>
      </c>
      <c r="N102" s="107" t="s">
        <v>472</v>
      </c>
      <c r="O102" s="107" t="s">
        <v>1122</v>
      </c>
      <c r="P102" s="109">
        <v>46375</v>
      </c>
      <c r="Q102" s="107" t="s">
        <v>1914</v>
      </c>
      <c r="R102" s="108">
        <v>0</v>
      </c>
      <c r="S102" s="109">
        <v>46525</v>
      </c>
      <c r="T102" s="109">
        <v>46585</v>
      </c>
      <c r="U102" s="109">
        <v>46885</v>
      </c>
      <c r="V102" s="108">
        <v>360</v>
      </c>
      <c r="W102" s="107" t="s">
        <v>398</v>
      </c>
      <c r="X102" s="107" t="s">
        <v>702</v>
      </c>
      <c r="Y102" s="107" t="s">
        <v>293</v>
      </c>
      <c r="Z102" s="108">
        <v>0</v>
      </c>
      <c r="AA102" s="113">
        <v>0</v>
      </c>
      <c r="AB102" s="113">
        <v>0</v>
      </c>
      <c r="AC102" s="113">
        <v>36300</v>
      </c>
      <c r="AD102" s="113">
        <v>0</v>
      </c>
      <c r="AE102" s="113">
        <v>36300</v>
      </c>
      <c r="AF102" s="113">
        <v>0</v>
      </c>
      <c r="AG102" s="113">
        <v>0</v>
      </c>
      <c r="AH102" s="113">
        <f>CFR_Data[[#This Row],[Total Spent SFY]]+CFR_Data[[#This Row],[CF Current SFY]]</f>
        <v>0</v>
      </c>
      <c r="AI102" s="113">
        <v>0</v>
      </c>
      <c r="AJ102" s="113">
        <v>0</v>
      </c>
      <c r="AK102" s="113">
        <v>0</v>
      </c>
      <c r="AL102" s="113">
        <v>36300</v>
      </c>
      <c r="AM102" s="113">
        <v>0</v>
      </c>
      <c r="AN102" s="113">
        <v>0</v>
      </c>
      <c r="AO102" s="113">
        <v>0</v>
      </c>
      <c r="AP102" s="113">
        <v>0</v>
      </c>
      <c r="AQ102" s="107" t="s">
        <v>699</v>
      </c>
      <c r="AR102" s="107" t="s">
        <v>699</v>
      </c>
      <c r="AS102" s="107" t="s">
        <v>396</v>
      </c>
      <c r="AT102" s="107" t="s">
        <v>2900</v>
      </c>
      <c r="AU102" s="107" t="s">
        <v>1123</v>
      </c>
      <c r="AV102" s="107" t="s">
        <v>391</v>
      </c>
      <c r="AW102" s="108">
        <v>2</v>
      </c>
      <c r="AX102" s="107" t="s">
        <v>473</v>
      </c>
      <c r="AY102" s="107" t="s">
        <v>698</v>
      </c>
      <c r="AZ102" s="107" t="s">
        <v>697</v>
      </c>
      <c r="BA102" s="107" t="s">
        <v>392</v>
      </c>
      <c r="BB102" s="109">
        <v>45355.272070752311</v>
      </c>
      <c r="BC102" s="107" t="s">
        <v>25</v>
      </c>
      <c r="BD102" s="107" t="s">
        <v>293</v>
      </c>
    </row>
    <row r="103" spans="1:56" x14ac:dyDescent="0.2">
      <c r="A103" s="107" t="s">
        <v>472</v>
      </c>
      <c r="B103" s="105">
        <v>604959</v>
      </c>
      <c r="C103" s="105" t="s">
        <v>395</v>
      </c>
      <c r="D103" s="107" t="s">
        <v>1973</v>
      </c>
      <c r="E103" s="105" t="s">
        <v>1947</v>
      </c>
      <c r="F103" s="107" t="s">
        <v>1128</v>
      </c>
      <c r="G103" s="107" t="s">
        <v>830</v>
      </c>
      <c r="H103" s="107" t="s">
        <v>830</v>
      </c>
      <c r="I103" s="107" t="s">
        <v>830</v>
      </c>
      <c r="J103" s="107" t="s">
        <v>116</v>
      </c>
      <c r="K103" s="107" t="s">
        <v>25</v>
      </c>
      <c r="L103" s="107" t="s">
        <v>312</v>
      </c>
      <c r="M103" s="107" t="s">
        <v>158</v>
      </c>
      <c r="N103" s="107" t="s">
        <v>472</v>
      </c>
      <c r="O103" s="107" t="s">
        <v>1122</v>
      </c>
      <c r="P103" s="109">
        <v>46375</v>
      </c>
      <c r="Q103" s="107" t="s">
        <v>1914</v>
      </c>
      <c r="R103" s="108">
        <v>0</v>
      </c>
      <c r="S103" s="109">
        <v>46525</v>
      </c>
      <c r="T103" s="109">
        <v>46585</v>
      </c>
      <c r="U103" s="109">
        <v>46885</v>
      </c>
      <c r="V103" s="108">
        <v>360</v>
      </c>
      <c r="W103" s="107" t="s">
        <v>424</v>
      </c>
      <c r="X103" s="107" t="s">
        <v>726</v>
      </c>
      <c r="Y103" s="107" t="s">
        <v>725</v>
      </c>
      <c r="Z103" s="108">
        <v>0.8</v>
      </c>
      <c r="AA103" s="113">
        <v>0</v>
      </c>
      <c r="AB103" s="113">
        <v>0</v>
      </c>
      <c r="AC103" s="113">
        <v>8673792</v>
      </c>
      <c r="AD103" s="113">
        <v>0</v>
      </c>
      <c r="AE103" s="113">
        <v>8673792</v>
      </c>
      <c r="AF103" s="113">
        <v>0</v>
      </c>
      <c r="AG103" s="113">
        <v>0</v>
      </c>
      <c r="AH103" s="113">
        <f>CFR_Data[[#This Row],[Total Spent SFY]]+CFR_Data[[#This Row],[CF Current SFY]]</f>
        <v>0</v>
      </c>
      <c r="AI103" s="113">
        <v>0</v>
      </c>
      <c r="AJ103" s="113">
        <v>0</v>
      </c>
      <c r="AK103" s="113">
        <v>0</v>
      </c>
      <c r="AL103" s="113">
        <v>8673792</v>
      </c>
      <c r="AM103" s="113">
        <v>0</v>
      </c>
      <c r="AN103" s="113">
        <v>0</v>
      </c>
      <c r="AO103" s="113">
        <v>0</v>
      </c>
      <c r="AP103" s="113">
        <v>0</v>
      </c>
      <c r="AQ103" s="107" t="s">
        <v>699</v>
      </c>
      <c r="AR103" s="107" t="s">
        <v>699</v>
      </c>
      <c r="AS103" s="107" t="s">
        <v>396</v>
      </c>
      <c r="AT103" s="107" t="s">
        <v>2900</v>
      </c>
      <c r="AU103" s="107" t="s">
        <v>1123</v>
      </c>
      <c r="AV103" s="107" t="s">
        <v>391</v>
      </c>
      <c r="AW103" s="108">
        <v>2</v>
      </c>
      <c r="AX103" s="107" t="s">
        <v>473</v>
      </c>
      <c r="AY103" s="107" t="s">
        <v>698</v>
      </c>
      <c r="AZ103" s="107" t="s">
        <v>697</v>
      </c>
      <c r="BA103" s="107" t="s">
        <v>392</v>
      </c>
      <c r="BB103" s="109">
        <v>45355.272070752311</v>
      </c>
      <c r="BC103" s="107" t="s">
        <v>25</v>
      </c>
      <c r="BD103" s="107" t="s">
        <v>292</v>
      </c>
    </row>
    <row r="104" spans="1:56" x14ac:dyDescent="0.2">
      <c r="A104" s="107" t="s">
        <v>409</v>
      </c>
      <c r="B104" s="105">
        <v>604996</v>
      </c>
      <c r="C104" s="105" t="s">
        <v>1974</v>
      </c>
      <c r="D104" s="107" t="s">
        <v>484</v>
      </c>
      <c r="E104" s="105" t="s">
        <v>1941</v>
      </c>
      <c r="F104" s="107" t="s">
        <v>1128</v>
      </c>
      <c r="G104" s="107" t="s">
        <v>830</v>
      </c>
      <c r="H104" s="107" t="s">
        <v>830</v>
      </c>
      <c r="I104" s="107" t="s">
        <v>830</v>
      </c>
      <c r="J104" s="107" t="s">
        <v>201</v>
      </c>
      <c r="K104" s="107" t="s">
        <v>22</v>
      </c>
      <c r="L104" s="107" t="s">
        <v>87</v>
      </c>
      <c r="M104" s="107" t="s">
        <v>41</v>
      </c>
      <c r="N104" s="107" t="s">
        <v>410</v>
      </c>
      <c r="O104" s="107" t="s">
        <v>395</v>
      </c>
      <c r="P104" s="109">
        <v>44450</v>
      </c>
      <c r="Q104" s="107" t="s">
        <v>655</v>
      </c>
      <c r="R104" s="108">
        <v>1</v>
      </c>
      <c r="S104" s="109">
        <v>44645</v>
      </c>
      <c r="T104" s="109">
        <v>44705</v>
      </c>
      <c r="U104" s="109">
        <v>45822</v>
      </c>
      <c r="V104" s="108">
        <v>1177</v>
      </c>
      <c r="W104" s="107" t="s">
        <v>398</v>
      </c>
      <c r="X104" s="107" t="s">
        <v>702</v>
      </c>
      <c r="Y104" s="107" t="s">
        <v>293</v>
      </c>
      <c r="Z104" s="108">
        <v>0</v>
      </c>
      <c r="AA104" s="113">
        <v>0</v>
      </c>
      <c r="AB104" s="113">
        <v>0</v>
      </c>
      <c r="AC104" s="113">
        <v>59040</v>
      </c>
      <c r="AD104" s="113">
        <v>54196.279799999997</v>
      </c>
      <c r="AE104" s="113">
        <v>54196.279699999999</v>
      </c>
      <c r="AF104" s="113">
        <v>20994.565200000001</v>
      </c>
      <c r="AG104" s="113">
        <v>20994.565200000001</v>
      </c>
      <c r="AH104" s="113">
        <f>CFR_Data[[#This Row],[Total Spent SFY]]+CFR_Data[[#This Row],[CF Current SFY]]</f>
        <v>20994.565200000001</v>
      </c>
      <c r="AI104" s="113">
        <v>33201.714500000002</v>
      </c>
      <c r="AJ104" s="113">
        <v>0</v>
      </c>
      <c r="AK104" s="113">
        <v>0</v>
      </c>
      <c r="AL104" s="113">
        <v>0</v>
      </c>
      <c r="AM104" s="113">
        <v>0</v>
      </c>
      <c r="AN104" s="113">
        <v>4843.7203</v>
      </c>
      <c r="AO104" s="113">
        <v>0</v>
      </c>
      <c r="AP104" s="113">
        <v>0</v>
      </c>
      <c r="AQ104" s="107" t="s">
        <v>699</v>
      </c>
      <c r="AR104" s="107" t="s">
        <v>699</v>
      </c>
      <c r="AS104" s="107" t="s">
        <v>396</v>
      </c>
      <c r="AT104" s="107" t="s">
        <v>2914</v>
      </c>
      <c r="AU104" s="107" t="s">
        <v>1120</v>
      </c>
      <c r="AV104" s="107" t="s">
        <v>391</v>
      </c>
      <c r="AW104" s="108">
        <v>2</v>
      </c>
      <c r="AX104" s="107" t="s">
        <v>473</v>
      </c>
      <c r="AY104" s="107" t="s">
        <v>701</v>
      </c>
      <c r="AZ104" s="107" t="s">
        <v>700</v>
      </c>
      <c r="BA104" s="107" t="s">
        <v>418</v>
      </c>
      <c r="BB104" s="109">
        <v>45355.272070752311</v>
      </c>
      <c r="BC104" s="107" t="s">
        <v>22</v>
      </c>
      <c r="BD104" s="107" t="s">
        <v>293</v>
      </c>
    </row>
    <row r="105" spans="1:56" x14ac:dyDescent="0.2">
      <c r="A105" s="107" t="s">
        <v>409</v>
      </c>
      <c r="B105" s="105">
        <v>604996</v>
      </c>
      <c r="C105" s="105" t="s">
        <v>1974</v>
      </c>
      <c r="D105" s="107" t="s">
        <v>484</v>
      </c>
      <c r="E105" s="105" t="s">
        <v>1941</v>
      </c>
      <c r="F105" s="107" t="s">
        <v>1128</v>
      </c>
      <c r="G105" s="107" t="s">
        <v>830</v>
      </c>
      <c r="H105" s="107" t="s">
        <v>830</v>
      </c>
      <c r="I105" s="107" t="s">
        <v>830</v>
      </c>
      <c r="J105" s="107" t="s">
        <v>201</v>
      </c>
      <c r="K105" s="107" t="s">
        <v>22</v>
      </c>
      <c r="L105" s="107" t="s">
        <v>87</v>
      </c>
      <c r="M105" s="107" t="s">
        <v>41</v>
      </c>
      <c r="N105" s="107" t="s">
        <v>410</v>
      </c>
      <c r="O105" s="107" t="s">
        <v>395</v>
      </c>
      <c r="P105" s="109">
        <v>44450</v>
      </c>
      <c r="Q105" s="107" t="s">
        <v>655</v>
      </c>
      <c r="R105" s="108">
        <v>1</v>
      </c>
      <c r="S105" s="109">
        <v>44645</v>
      </c>
      <c r="T105" s="109">
        <v>44705</v>
      </c>
      <c r="U105" s="109">
        <v>45822</v>
      </c>
      <c r="V105" s="108">
        <v>1177</v>
      </c>
      <c r="W105" s="107" t="s">
        <v>424</v>
      </c>
      <c r="X105" s="107" t="s">
        <v>726</v>
      </c>
      <c r="Y105" s="107" t="s">
        <v>725</v>
      </c>
      <c r="Z105" s="108">
        <v>0.8</v>
      </c>
      <c r="AA105" s="113">
        <v>7016566.0800000001</v>
      </c>
      <c r="AB105" s="113">
        <v>976644.71</v>
      </c>
      <c r="AC105" s="113">
        <v>19873404.219999999</v>
      </c>
      <c r="AD105" s="113">
        <v>17473803.720199998</v>
      </c>
      <c r="AE105" s="113">
        <v>17473803.7203</v>
      </c>
      <c r="AF105" s="113">
        <v>6769005.4347999999</v>
      </c>
      <c r="AG105" s="113">
        <v>13785571.514799999</v>
      </c>
      <c r="AH105" s="113">
        <f>CFR_Data[[#This Row],[Total Spent SFY]]+CFR_Data[[#This Row],[CF Current SFY]]</f>
        <v>7745650.1447999999</v>
      </c>
      <c r="AI105" s="113">
        <v>10704798.285499999</v>
      </c>
      <c r="AJ105" s="113">
        <v>0</v>
      </c>
      <c r="AK105" s="113">
        <v>0</v>
      </c>
      <c r="AL105" s="113">
        <v>0</v>
      </c>
      <c r="AM105" s="113">
        <v>0</v>
      </c>
      <c r="AN105" s="113">
        <v>2399600.4997</v>
      </c>
      <c r="AO105" s="113">
        <v>0</v>
      </c>
      <c r="AP105" s="113">
        <v>0</v>
      </c>
      <c r="AQ105" s="107" t="s">
        <v>699</v>
      </c>
      <c r="AR105" s="107" t="s">
        <v>699</v>
      </c>
      <c r="AS105" s="107" t="s">
        <v>396</v>
      </c>
      <c r="AT105" s="107" t="s">
        <v>2914</v>
      </c>
      <c r="AU105" s="107" t="s">
        <v>1120</v>
      </c>
      <c r="AV105" s="107" t="s">
        <v>391</v>
      </c>
      <c r="AW105" s="108">
        <v>2</v>
      </c>
      <c r="AX105" s="107" t="s">
        <v>473</v>
      </c>
      <c r="AY105" s="107" t="s">
        <v>701</v>
      </c>
      <c r="AZ105" s="107" t="s">
        <v>700</v>
      </c>
      <c r="BA105" s="107" t="s">
        <v>418</v>
      </c>
      <c r="BB105" s="109">
        <v>45355.272070752311</v>
      </c>
      <c r="BC105" s="107" t="s">
        <v>22</v>
      </c>
      <c r="BD105" s="107" t="s">
        <v>292</v>
      </c>
    </row>
    <row r="106" spans="1:56" x14ac:dyDescent="0.2">
      <c r="A106" s="107" t="s">
        <v>409</v>
      </c>
      <c r="B106" s="105">
        <v>605032</v>
      </c>
      <c r="C106" s="105" t="s">
        <v>1975</v>
      </c>
      <c r="D106" s="107" t="s">
        <v>485</v>
      </c>
      <c r="E106" s="105" t="s">
        <v>1947</v>
      </c>
      <c r="F106" s="107" t="s">
        <v>1372</v>
      </c>
      <c r="G106" s="107" t="s">
        <v>830</v>
      </c>
      <c r="H106" s="107" t="s">
        <v>830</v>
      </c>
      <c r="I106" s="107" t="s">
        <v>830</v>
      </c>
      <c r="J106" s="107" t="s">
        <v>263</v>
      </c>
      <c r="K106" s="107" t="s">
        <v>32</v>
      </c>
      <c r="L106" s="107" t="s">
        <v>159</v>
      </c>
      <c r="M106" s="107" t="s">
        <v>158</v>
      </c>
      <c r="N106" s="107" t="s">
        <v>410</v>
      </c>
      <c r="O106" s="107" t="s">
        <v>395</v>
      </c>
      <c r="P106" s="109">
        <v>44450</v>
      </c>
      <c r="Q106" s="107" t="s">
        <v>655</v>
      </c>
      <c r="R106" s="108">
        <v>1</v>
      </c>
      <c r="S106" s="109">
        <v>44573</v>
      </c>
      <c r="T106" s="109">
        <v>44633</v>
      </c>
      <c r="U106" s="109">
        <v>46138</v>
      </c>
      <c r="V106" s="108">
        <v>1565</v>
      </c>
      <c r="W106" s="107" t="s">
        <v>398</v>
      </c>
      <c r="X106" s="107" t="s">
        <v>702</v>
      </c>
      <c r="Y106" s="107" t="s">
        <v>293</v>
      </c>
      <c r="Z106" s="108">
        <v>0</v>
      </c>
      <c r="AA106" s="113">
        <v>35964.26</v>
      </c>
      <c r="AB106" s="113">
        <v>16526.849999999999</v>
      </c>
      <c r="AC106" s="113">
        <v>475560.74</v>
      </c>
      <c r="AD106" s="113">
        <v>455411.58110000001</v>
      </c>
      <c r="AE106" s="113">
        <v>455411.58110000001</v>
      </c>
      <c r="AF106" s="113">
        <v>107856.1923</v>
      </c>
      <c r="AG106" s="113">
        <v>143820.4523</v>
      </c>
      <c r="AH106" s="113">
        <f>CFR_Data[[#This Row],[Total Spent SFY]]+CFR_Data[[#This Row],[CF Current SFY]]</f>
        <v>124383.0423</v>
      </c>
      <c r="AI106" s="113">
        <v>203550.0576</v>
      </c>
      <c r="AJ106" s="113">
        <v>144005.33119999999</v>
      </c>
      <c r="AK106" s="113">
        <v>0</v>
      </c>
      <c r="AL106" s="113">
        <v>0</v>
      </c>
      <c r="AM106" s="113">
        <v>0</v>
      </c>
      <c r="AN106" s="113">
        <v>20149.158899999999</v>
      </c>
      <c r="AO106" s="113">
        <v>0</v>
      </c>
      <c r="AP106" s="113">
        <v>0</v>
      </c>
      <c r="AQ106" s="107" t="s">
        <v>699</v>
      </c>
      <c r="AR106" s="107" t="s">
        <v>699</v>
      </c>
      <c r="AS106" s="107" t="s">
        <v>396</v>
      </c>
      <c r="AT106" s="107" t="s">
        <v>2915</v>
      </c>
      <c r="AU106" s="107" t="s">
        <v>1123</v>
      </c>
      <c r="AV106" s="107" t="s">
        <v>391</v>
      </c>
      <c r="AW106" s="108">
        <v>2</v>
      </c>
      <c r="AX106" s="107" t="s">
        <v>473</v>
      </c>
      <c r="AY106" s="107" t="s">
        <v>701</v>
      </c>
      <c r="AZ106" s="107" t="s">
        <v>700</v>
      </c>
      <c r="BA106" s="107" t="s">
        <v>418</v>
      </c>
      <c r="BB106" s="109">
        <v>45355.272070752311</v>
      </c>
      <c r="BC106" s="107" t="s">
        <v>32</v>
      </c>
      <c r="BD106" s="107" t="s">
        <v>293</v>
      </c>
    </row>
    <row r="107" spans="1:56" x14ac:dyDescent="0.2">
      <c r="A107" s="107" t="s">
        <v>409</v>
      </c>
      <c r="B107" s="105">
        <v>605032</v>
      </c>
      <c r="C107" s="105" t="s">
        <v>1975</v>
      </c>
      <c r="D107" s="107" t="s">
        <v>485</v>
      </c>
      <c r="E107" s="105" t="s">
        <v>1947</v>
      </c>
      <c r="F107" s="107" t="s">
        <v>1372</v>
      </c>
      <c r="G107" s="107" t="s">
        <v>830</v>
      </c>
      <c r="H107" s="107" t="s">
        <v>830</v>
      </c>
      <c r="I107" s="107" t="s">
        <v>830</v>
      </c>
      <c r="J107" s="107" t="s">
        <v>263</v>
      </c>
      <c r="K107" s="107" t="s">
        <v>32</v>
      </c>
      <c r="L107" s="107" t="s">
        <v>159</v>
      </c>
      <c r="M107" s="107" t="s">
        <v>158</v>
      </c>
      <c r="N107" s="107" t="s">
        <v>410</v>
      </c>
      <c r="O107" s="107" t="s">
        <v>395</v>
      </c>
      <c r="P107" s="109">
        <v>44450</v>
      </c>
      <c r="Q107" s="107" t="s">
        <v>655</v>
      </c>
      <c r="R107" s="108">
        <v>1</v>
      </c>
      <c r="S107" s="109">
        <v>44573</v>
      </c>
      <c r="T107" s="109">
        <v>44633</v>
      </c>
      <c r="U107" s="109">
        <v>46138</v>
      </c>
      <c r="V107" s="108">
        <v>1565</v>
      </c>
      <c r="W107" s="107" t="s">
        <v>424</v>
      </c>
      <c r="X107" s="107" t="s">
        <v>726</v>
      </c>
      <c r="Y107" s="107" t="s">
        <v>725</v>
      </c>
      <c r="Z107" s="108">
        <v>0.8</v>
      </c>
      <c r="AA107" s="113">
        <v>15669075.1</v>
      </c>
      <c r="AB107" s="113">
        <v>4810599.08</v>
      </c>
      <c r="AC107" s="113">
        <v>12774016.300000001</v>
      </c>
      <c r="AD107" s="113">
        <v>10328588.4189</v>
      </c>
      <c r="AE107" s="113">
        <v>10328588.4189</v>
      </c>
      <c r="AF107" s="113">
        <v>2446143.8076999998</v>
      </c>
      <c r="AG107" s="113">
        <v>18115218.907699998</v>
      </c>
      <c r="AH107" s="113">
        <f>CFR_Data[[#This Row],[Total Spent SFY]]+CFR_Data[[#This Row],[CF Current SFY]]</f>
        <v>7256742.8876999998</v>
      </c>
      <c r="AI107" s="113">
        <v>4616449.9424000001</v>
      </c>
      <c r="AJ107" s="113">
        <v>3265994.6688000001</v>
      </c>
      <c r="AK107" s="113">
        <v>0</v>
      </c>
      <c r="AL107" s="113">
        <v>0</v>
      </c>
      <c r="AM107" s="113">
        <v>0</v>
      </c>
      <c r="AN107" s="113">
        <v>2445427.8810999999</v>
      </c>
      <c r="AO107" s="113">
        <v>0</v>
      </c>
      <c r="AP107" s="113">
        <v>0</v>
      </c>
      <c r="AQ107" s="107" t="s">
        <v>699</v>
      </c>
      <c r="AR107" s="107" t="s">
        <v>699</v>
      </c>
      <c r="AS107" s="107" t="s">
        <v>396</v>
      </c>
      <c r="AT107" s="107" t="s">
        <v>2915</v>
      </c>
      <c r="AU107" s="107" t="s">
        <v>1123</v>
      </c>
      <c r="AV107" s="107" t="s">
        <v>391</v>
      </c>
      <c r="AW107" s="108">
        <v>2</v>
      </c>
      <c r="AX107" s="107" t="s">
        <v>473</v>
      </c>
      <c r="AY107" s="107" t="s">
        <v>701</v>
      </c>
      <c r="AZ107" s="107" t="s">
        <v>700</v>
      </c>
      <c r="BA107" s="107" t="s">
        <v>418</v>
      </c>
      <c r="BB107" s="109">
        <v>45355.272070752311</v>
      </c>
      <c r="BC107" s="107" t="s">
        <v>32</v>
      </c>
      <c r="BD107" s="107" t="s">
        <v>292</v>
      </c>
    </row>
    <row r="108" spans="1:56" x14ac:dyDescent="0.2">
      <c r="A108" s="107" t="s">
        <v>409</v>
      </c>
      <c r="B108" s="105">
        <v>605034</v>
      </c>
      <c r="C108" s="105" t="s">
        <v>1976</v>
      </c>
      <c r="D108" s="107" t="s">
        <v>486</v>
      </c>
      <c r="E108" s="105" t="s">
        <v>1954</v>
      </c>
      <c r="F108" s="107" t="s">
        <v>1121</v>
      </c>
      <c r="G108" s="107" t="s">
        <v>830</v>
      </c>
      <c r="H108" s="107" t="s">
        <v>830</v>
      </c>
      <c r="I108" s="107" t="s">
        <v>830</v>
      </c>
      <c r="J108" s="107" t="s">
        <v>176</v>
      </c>
      <c r="K108" s="107" t="s">
        <v>22</v>
      </c>
      <c r="L108" s="107" t="s">
        <v>187</v>
      </c>
      <c r="M108" s="107" t="s">
        <v>158</v>
      </c>
      <c r="N108" s="107" t="s">
        <v>410</v>
      </c>
      <c r="O108" s="107" t="s">
        <v>395</v>
      </c>
      <c r="P108" s="109">
        <v>43715</v>
      </c>
      <c r="Q108" s="107" t="s">
        <v>657</v>
      </c>
      <c r="R108" s="108">
        <v>1</v>
      </c>
      <c r="S108" s="109">
        <v>44035</v>
      </c>
      <c r="T108" s="109">
        <v>44095</v>
      </c>
      <c r="U108" s="109">
        <v>45571</v>
      </c>
      <c r="V108" s="108">
        <v>1536</v>
      </c>
      <c r="W108" s="107" t="s">
        <v>424</v>
      </c>
      <c r="X108" s="107" t="s">
        <v>710</v>
      </c>
      <c r="Y108" s="107" t="s">
        <v>411</v>
      </c>
      <c r="Z108" s="108">
        <v>0.8</v>
      </c>
      <c r="AA108" s="113">
        <v>2586955.37</v>
      </c>
      <c r="AB108" s="113">
        <v>81067.649999999994</v>
      </c>
      <c r="AC108" s="113">
        <v>1050318.69</v>
      </c>
      <c r="AD108" s="113">
        <v>510968.81189999997</v>
      </c>
      <c r="AE108" s="113">
        <v>510968.81189999997</v>
      </c>
      <c r="AF108" s="113">
        <v>285197.72149999999</v>
      </c>
      <c r="AG108" s="113">
        <v>2872153.0915000001</v>
      </c>
      <c r="AH108" s="113">
        <f>CFR_Data[[#This Row],[Total Spent SFY]]+CFR_Data[[#This Row],[CF Current SFY]]</f>
        <v>366265.37150000001</v>
      </c>
      <c r="AI108" s="113">
        <v>225771.09039999999</v>
      </c>
      <c r="AJ108" s="113">
        <v>0</v>
      </c>
      <c r="AK108" s="113">
        <v>0</v>
      </c>
      <c r="AL108" s="113">
        <v>0</v>
      </c>
      <c r="AM108" s="113">
        <v>0</v>
      </c>
      <c r="AN108" s="113">
        <v>539349.87809999997</v>
      </c>
      <c r="AO108" s="113">
        <v>0</v>
      </c>
      <c r="AP108" s="113">
        <v>0</v>
      </c>
      <c r="AQ108" s="107" t="s">
        <v>699</v>
      </c>
      <c r="AR108" s="107" t="s">
        <v>699</v>
      </c>
      <c r="AS108" s="107" t="s">
        <v>396</v>
      </c>
      <c r="AT108" s="107" t="s">
        <v>2916</v>
      </c>
      <c r="AU108" s="107" t="s">
        <v>1120</v>
      </c>
      <c r="AV108" s="107" t="s">
        <v>391</v>
      </c>
      <c r="AW108" s="108">
        <v>4</v>
      </c>
      <c r="AX108" s="107" t="s">
        <v>473</v>
      </c>
      <c r="AY108" s="107" t="s">
        <v>698</v>
      </c>
      <c r="AZ108" s="107" t="s">
        <v>697</v>
      </c>
      <c r="BA108" s="107" t="s">
        <v>392</v>
      </c>
      <c r="BB108" s="109">
        <v>45355.272070752311</v>
      </c>
      <c r="BC108" s="107" t="s">
        <v>22</v>
      </c>
      <c r="BD108" s="107" t="s">
        <v>292</v>
      </c>
    </row>
    <row r="109" spans="1:56" x14ac:dyDescent="0.2">
      <c r="A109" s="107" t="s">
        <v>409</v>
      </c>
      <c r="B109" s="105">
        <v>605034</v>
      </c>
      <c r="C109" s="105" t="s">
        <v>1976</v>
      </c>
      <c r="D109" s="107" t="s">
        <v>486</v>
      </c>
      <c r="E109" s="105" t="s">
        <v>1954</v>
      </c>
      <c r="F109" s="107" t="s">
        <v>1121</v>
      </c>
      <c r="G109" s="107" t="s">
        <v>830</v>
      </c>
      <c r="H109" s="107" t="s">
        <v>830</v>
      </c>
      <c r="I109" s="107" t="s">
        <v>830</v>
      </c>
      <c r="J109" s="107" t="s">
        <v>176</v>
      </c>
      <c r="K109" s="107" t="s">
        <v>22</v>
      </c>
      <c r="L109" s="107" t="s">
        <v>187</v>
      </c>
      <c r="M109" s="107" t="s">
        <v>158</v>
      </c>
      <c r="N109" s="107" t="s">
        <v>410</v>
      </c>
      <c r="O109" s="107" t="s">
        <v>395</v>
      </c>
      <c r="P109" s="109">
        <v>43715</v>
      </c>
      <c r="Q109" s="107" t="s">
        <v>657</v>
      </c>
      <c r="R109" s="108">
        <v>1</v>
      </c>
      <c r="S109" s="109">
        <v>44035</v>
      </c>
      <c r="T109" s="109">
        <v>44095</v>
      </c>
      <c r="U109" s="109">
        <v>45571</v>
      </c>
      <c r="V109" s="108">
        <v>1536</v>
      </c>
      <c r="W109" s="107" t="s">
        <v>398</v>
      </c>
      <c r="X109" s="107" t="s">
        <v>702</v>
      </c>
      <c r="Y109" s="107" t="s">
        <v>293</v>
      </c>
      <c r="Z109" s="108">
        <v>0</v>
      </c>
      <c r="AA109" s="113">
        <v>1314.25</v>
      </c>
      <c r="AB109" s="113">
        <v>110</v>
      </c>
      <c r="AC109" s="113">
        <v>298685.75</v>
      </c>
      <c r="AD109" s="113">
        <v>142136.9859</v>
      </c>
      <c r="AE109" s="113">
        <v>142136.98579999999</v>
      </c>
      <c r="AF109" s="113">
        <v>79333.891900000002</v>
      </c>
      <c r="AG109" s="113">
        <v>80648.141900000002</v>
      </c>
      <c r="AH109" s="113">
        <f>CFR_Data[[#This Row],[Total Spent SFY]]+CFR_Data[[#This Row],[CF Current SFY]]</f>
        <v>79443.891900000002</v>
      </c>
      <c r="AI109" s="113">
        <v>62803.0939</v>
      </c>
      <c r="AJ109" s="113">
        <v>0</v>
      </c>
      <c r="AK109" s="113">
        <v>0</v>
      </c>
      <c r="AL109" s="113">
        <v>0</v>
      </c>
      <c r="AM109" s="113">
        <v>0</v>
      </c>
      <c r="AN109" s="113">
        <v>156548.76420000001</v>
      </c>
      <c r="AO109" s="113">
        <v>0</v>
      </c>
      <c r="AP109" s="113">
        <v>0</v>
      </c>
      <c r="AQ109" s="107" t="s">
        <v>699</v>
      </c>
      <c r="AR109" s="107" t="s">
        <v>699</v>
      </c>
      <c r="AS109" s="107" t="s">
        <v>396</v>
      </c>
      <c r="AT109" s="107" t="s">
        <v>2916</v>
      </c>
      <c r="AU109" s="107" t="s">
        <v>1120</v>
      </c>
      <c r="AV109" s="107" t="s">
        <v>391</v>
      </c>
      <c r="AW109" s="108">
        <v>4</v>
      </c>
      <c r="AX109" s="107" t="s">
        <v>473</v>
      </c>
      <c r="AY109" s="107" t="s">
        <v>698</v>
      </c>
      <c r="AZ109" s="107" t="s">
        <v>697</v>
      </c>
      <c r="BA109" s="107" t="s">
        <v>392</v>
      </c>
      <c r="BB109" s="109">
        <v>45355.272070752311</v>
      </c>
      <c r="BC109" s="107" t="s">
        <v>22</v>
      </c>
      <c r="BD109" s="107" t="s">
        <v>293</v>
      </c>
    </row>
    <row r="110" spans="1:56" x14ac:dyDescent="0.2">
      <c r="A110" s="107" t="s">
        <v>409</v>
      </c>
      <c r="B110" s="105">
        <v>605034</v>
      </c>
      <c r="C110" s="105" t="s">
        <v>1976</v>
      </c>
      <c r="D110" s="107" t="s">
        <v>486</v>
      </c>
      <c r="E110" s="105" t="s">
        <v>1954</v>
      </c>
      <c r="F110" s="107" t="s">
        <v>1121</v>
      </c>
      <c r="G110" s="107" t="s">
        <v>830</v>
      </c>
      <c r="H110" s="107" t="s">
        <v>830</v>
      </c>
      <c r="I110" s="107" t="s">
        <v>830</v>
      </c>
      <c r="J110" s="107" t="s">
        <v>176</v>
      </c>
      <c r="K110" s="107" t="s">
        <v>22</v>
      </c>
      <c r="L110" s="107" t="s">
        <v>187</v>
      </c>
      <c r="M110" s="107" t="s">
        <v>158</v>
      </c>
      <c r="N110" s="107" t="s">
        <v>410</v>
      </c>
      <c r="O110" s="107" t="s">
        <v>395</v>
      </c>
      <c r="P110" s="109">
        <v>43715</v>
      </c>
      <c r="Q110" s="107" t="s">
        <v>657</v>
      </c>
      <c r="R110" s="108">
        <v>1</v>
      </c>
      <c r="S110" s="109">
        <v>44035</v>
      </c>
      <c r="T110" s="109">
        <v>44095</v>
      </c>
      <c r="U110" s="109">
        <v>45571</v>
      </c>
      <c r="V110" s="108">
        <v>1536</v>
      </c>
      <c r="W110" s="107" t="s">
        <v>424</v>
      </c>
      <c r="X110" s="107" t="s">
        <v>709</v>
      </c>
      <c r="Y110" s="107" t="s">
        <v>416</v>
      </c>
      <c r="Z110" s="108">
        <v>0.8</v>
      </c>
      <c r="AA110" s="113">
        <v>895684.33</v>
      </c>
      <c r="AB110" s="113">
        <v>61510.77</v>
      </c>
      <c r="AC110" s="113">
        <v>264562.67</v>
      </c>
      <c r="AD110" s="113">
        <v>73238.574299999993</v>
      </c>
      <c r="AE110" s="113">
        <v>73238.574299999993</v>
      </c>
      <c r="AF110" s="113">
        <v>40878.178899999999</v>
      </c>
      <c r="AG110" s="113">
        <v>936562.50890000002</v>
      </c>
      <c r="AH110" s="113">
        <f>CFR_Data[[#This Row],[Total Spent SFY]]+CFR_Data[[#This Row],[CF Current SFY]]</f>
        <v>102388.94889999999</v>
      </c>
      <c r="AI110" s="113">
        <v>32360.395400000001</v>
      </c>
      <c r="AJ110" s="113">
        <v>0</v>
      </c>
      <c r="AK110" s="113">
        <v>0</v>
      </c>
      <c r="AL110" s="113">
        <v>0</v>
      </c>
      <c r="AM110" s="113">
        <v>0</v>
      </c>
      <c r="AN110" s="113">
        <v>191324.09570000001</v>
      </c>
      <c r="AO110" s="113">
        <v>0</v>
      </c>
      <c r="AP110" s="113">
        <v>0</v>
      </c>
      <c r="AQ110" s="107" t="s">
        <v>699</v>
      </c>
      <c r="AR110" s="107" t="s">
        <v>699</v>
      </c>
      <c r="AS110" s="107" t="s">
        <v>396</v>
      </c>
      <c r="AT110" s="107" t="s">
        <v>2916</v>
      </c>
      <c r="AU110" s="107" t="s">
        <v>1120</v>
      </c>
      <c r="AV110" s="107" t="s">
        <v>391</v>
      </c>
      <c r="AW110" s="108">
        <v>4</v>
      </c>
      <c r="AX110" s="107" t="s">
        <v>473</v>
      </c>
      <c r="AY110" s="107" t="s">
        <v>698</v>
      </c>
      <c r="AZ110" s="107" t="s">
        <v>697</v>
      </c>
      <c r="BA110" s="107" t="s">
        <v>392</v>
      </c>
      <c r="BB110" s="109">
        <v>45355.272070752311</v>
      </c>
      <c r="BC110" s="107" t="s">
        <v>22</v>
      </c>
      <c r="BD110" s="107" t="s">
        <v>292</v>
      </c>
    </row>
    <row r="111" spans="1:56" x14ac:dyDescent="0.2">
      <c r="A111" s="107" t="s">
        <v>409</v>
      </c>
      <c r="B111" s="105">
        <v>605034</v>
      </c>
      <c r="C111" s="105" t="s">
        <v>1976</v>
      </c>
      <c r="D111" s="107" t="s">
        <v>486</v>
      </c>
      <c r="E111" s="105" t="s">
        <v>1954</v>
      </c>
      <c r="F111" s="107" t="s">
        <v>1121</v>
      </c>
      <c r="G111" s="107" t="s">
        <v>830</v>
      </c>
      <c r="H111" s="107" t="s">
        <v>830</v>
      </c>
      <c r="I111" s="107" t="s">
        <v>830</v>
      </c>
      <c r="J111" s="107" t="s">
        <v>176</v>
      </c>
      <c r="K111" s="107" t="s">
        <v>22</v>
      </c>
      <c r="L111" s="107" t="s">
        <v>187</v>
      </c>
      <c r="M111" s="107" t="s">
        <v>158</v>
      </c>
      <c r="N111" s="107" t="s">
        <v>410</v>
      </c>
      <c r="O111" s="107" t="s">
        <v>395</v>
      </c>
      <c r="P111" s="109">
        <v>43715</v>
      </c>
      <c r="Q111" s="107" t="s">
        <v>657</v>
      </c>
      <c r="R111" s="108">
        <v>1</v>
      </c>
      <c r="S111" s="109">
        <v>44035</v>
      </c>
      <c r="T111" s="109">
        <v>44095</v>
      </c>
      <c r="U111" s="109">
        <v>45571</v>
      </c>
      <c r="V111" s="108">
        <v>1536</v>
      </c>
      <c r="W111" s="107" t="s">
        <v>424</v>
      </c>
      <c r="X111" s="107" t="s">
        <v>401</v>
      </c>
      <c r="Y111" s="107" t="s">
        <v>399</v>
      </c>
      <c r="Z111" s="108">
        <v>0.8</v>
      </c>
      <c r="AA111" s="113">
        <v>8621834.8100000005</v>
      </c>
      <c r="AB111" s="113">
        <v>712436.03</v>
      </c>
      <c r="AC111" s="113">
        <v>2404762.64</v>
      </c>
      <c r="AD111" s="113">
        <v>1084228.6679</v>
      </c>
      <c r="AE111" s="113">
        <v>1084228.6677999999</v>
      </c>
      <c r="AF111" s="113">
        <v>605163.2476</v>
      </c>
      <c r="AG111" s="113">
        <v>9226998.0576000009</v>
      </c>
      <c r="AH111" s="113">
        <f>CFR_Data[[#This Row],[Total Spent SFY]]+CFR_Data[[#This Row],[CF Current SFY]]</f>
        <v>1317599.2776000001</v>
      </c>
      <c r="AI111" s="113">
        <v>479065.42019999999</v>
      </c>
      <c r="AJ111" s="113">
        <v>0</v>
      </c>
      <c r="AK111" s="113">
        <v>0</v>
      </c>
      <c r="AL111" s="113">
        <v>0</v>
      </c>
      <c r="AM111" s="113">
        <v>0</v>
      </c>
      <c r="AN111" s="113">
        <v>1320533.9722</v>
      </c>
      <c r="AO111" s="113">
        <v>0</v>
      </c>
      <c r="AP111" s="113">
        <v>0</v>
      </c>
      <c r="AQ111" s="107" t="s">
        <v>699</v>
      </c>
      <c r="AR111" s="107" t="s">
        <v>699</v>
      </c>
      <c r="AS111" s="107" t="s">
        <v>396</v>
      </c>
      <c r="AT111" s="107" t="s">
        <v>2916</v>
      </c>
      <c r="AU111" s="107" t="s">
        <v>1120</v>
      </c>
      <c r="AV111" s="107" t="s">
        <v>391</v>
      </c>
      <c r="AW111" s="108">
        <v>4</v>
      </c>
      <c r="AX111" s="107" t="s">
        <v>473</v>
      </c>
      <c r="AY111" s="107" t="s">
        <v>698</v>
      </c>
      <c r="AZ111" s="107" t="s">
        <v>697</v>
      </c>
      <c r="BA111" s="107" t="s">
        <v>392</v>
      </c>
      <c r="BB111" s="109">
        <v>45355.272070752311</v>
      </c>
      <c r="BC111" s="107" t="s">
        <v>22</v>
      </c>
      <c r="BD111" s="107" t="s">
        <v>292</v>
      </c>
    </row>
    <row r="112" spans="1:56" x14ac:dyDescent="0.2">
      <c r="A112" s="107" t="s">
        <v>409</v>
      </c>
      <c r="B112" s="105">
        <v>605035</v>
      </c>
      <c r="C112" s="105" t="s">
        <v>2917</v>
      </c>
      <c r="D112" s="107" t="s">
        <v>1977</v>
      </c>
      <c r="E112" s="105" t="s">
        <v>1947</v>
      </c>
      <c r="F112" s="107" t="s">
        <v>1128</v>
      </c>
      <c r="G112" s="107" t="s">
        <v>830</v>
      </c>
      <c r="H112" s="107" t="s">
        <v>830</v>
      </c>
      <c r="I112" s="107" t="s">
        <v>830</v>
      </c>
      <c r="J112" s="107" t="s">
        <v>487</v>
      </c>
      <c r="K112" s="107" t="s">
        <v>24</v>
      </c>
      <c r="L112" s="107" t="s">
        <v>187</v>
      </c>
      <c r="M112" s="107" t="s">
        <v>158</v>
      </c>
      <c r="N112" s="107" t="s">
        <v>410</v>
      </c>
      <c r="O112" s="107" t="s">
        <v>395</v>
      </c>
      <c r="P112" s="109">
        <v>45073</v>
      </c>
      <c r="Q112" s="107" t="s">
        <v>712</v>
      </c>
      <c r="R112" s="108">
        <v>1</v>
      </c>
      <c r="S112" s="109">
        <v>45156</v>
      </c>
      <c r="T112" s="109">
        <v>45216</v>
      </c>
      <c r="U112" s="109">
        <v>45853</v>
      </c>
      <c r="V112" s="108">
        <v>697</v>
      </c>
      <c r="W112" s="107" t="s">
        <v>398</v>
      </c>
      <c r="X112" s="107" t="s">
        <v>702</v>
      </c>
      <c r="Y112" s="107" t="s">
        <v>293</v>
      </c>
      <c r="Z112" s="108">
        <v>0</v>
      </c>
      <c r="AA112" s="113">
        <v>0</v>
      </c>
      <c r="AB112" s="113">
        <v>0</v>
      </c>
      <c r="AC112" s="113">
        <v>53290</v>
      </c>
      <c r="AD112" s="113">
        <v>58310.244500000001</v>
      </c>
      <c r="AE112" s="113">
        <v>58310.244500000001</v>
      </c>
      <c r="AF112" s="113">
        <v>969.32429999999999</v>
      </c>
      <c r="AG112" s="113">
        <v>969.32429999999999</v>
      </c>
      <c r="AH112" s="113">
        <f>CFR_Data[[#This Row],[Total Spent SFY]]+CFR_Data[[#This Row],[CF Current SFY]]</f>
        <v>969.32429999999999</v>
      </c>
      <c r="AI112" s="113">
        <v>29079.7304</v>
      </c>
      <c r="AJ112" s="113">
        <v>28261.1898</v>
      </c>
      <c r="AK112" s="113">
        <v>0</v>
      </c>
      <c r="AL112" s="113">
        <v>0</v>
      </c>
      <c r="AM112" s="113">
        <v>0</v>
      </c>
      <c r="AN112" s="113">
        <v>-5020.2444999999998</v>
      </c>
      <c r="AO112" s="113">
        <v>0</v>
      </c>
      <c r="AP112" s="113">
        <v>0</v>
      </c>
      <c r="AQ112" s="107" t="s">
        <v>699</v>
      </c>
      <c r="AR112" s="107" t="s">
        <v>699</v>
      </c>
      <c r="AS112" s="107" t="s">
        <v>396</v>
      </c>
      <c r="AT112" s="107" t="s">
        <v>2918</v>
      </c>
      <c r="AU112" s="107" t="s">
        <v>1120</v>
      </c>
      <c r="AV112" s="107" t="s">
        <v>391</v>
      </c>
      <c r="AW112" s="108">
        <v>2</v>
      </c>
      <c r="AX112" s="107" t="s">
        <v>473</v>
      </c>
      <c r="AY112" s="107" t="s">
        <v>698</v>
      </c>
      <c r="AZ112" s="107" t="s">
        <v>697</v>
      </c>
      <c r="BA112" s="107" t="s">
        <v>392</v>
      </c>
      <c r="BB112" s="109">
        <v>45355.272070752311</v>
      </c>
      <c r="BC112" s="107" t="s">
        <v>24</v>
      </c>
      <c r="BD112" s="107" t="s">
        <v>293</v>
      </c>
    </row>
    <row r="113" spans="1:56" x14ac:dyDescent="0.2">
      <c r="A113" s="107" t="s">
        <v>409</v>
      </c>
      <c r="B113" s="105">
        <v>605035</v>
      </c>
      <c r="C113" s="105" t="s">
        <v>2917</v>
      </c>
      <c r="D113" s="107" t="s">
        <v>1977</v>
      </c>
      <c r="E113" s="105" t="s">
        <v>1947</v>
      </c>
      <c r="F113" s="107" t="s">
        <v>1128</v>
      </c>
      <c r="G113" s="107" t="s">
        <v>830</v>
      </c>
      <c r="H113" s="107" t="s">
        <v>830</v>
      </c>
      <c r="I113" s="107" t="s">
        <v>830</v>
      </c>
      <c r="J113" s="107" t="s">
        <v>487</v>
      </c>
      <c r="K113" s="107" t="s">
        <v>24</v>
      </c>
      <c r="L113" s="107" t="s">
        <v>187</v>
      </c>
      <c r="M113" s="107" t="s">
        <v>158</v>
      </c>
      <c r="N113" s="107" t="s">
        <v>410</v>
      </c>
      <c r="O113" s="107" t="s">
        <v>395</v>
      </c>
      <c r="P113" s="109">
        <v>45073</v>
      </c>
      <c r="Q113" s="107" t="s">
        <v>712</v>
      </c>
      <c r="R113" s="108">
        <v>1</v>
      </c>
      <c r="S113" s="109">
        <v>45156</v>
      </c>
      <c r="T113" s="109">
        <v>45216</v>
      </c>
      <c r="U113" s="109">
        <v>45853</v>
      </c>
      <c r="V113" s="108">
        <v>697</v>
      </c>
      <c r="W113" s="107" t="s">
        <v>424</v>
      </c>
      <c r="X113" s="107" t="s">
        <v>726</v>
      </c>
      <c r="Y113" s="107" t="s">
        <v>725</v>
      </c>
      <c r="Z113" s="108">
        <v>0.8</v>
      </c>
      <c r="AA113" s="113">
        <v>0</v>
      </c>
      <c r="AB113" s="113">
        <v>0</v>
      </c>
      <c r="AC113" s="113">
        <v>5361115.0199999996</v>
      </c>
      <c r="AD113" s="113">
        <v>5355689.7555</v>
      </c>
      <c r="AE113" s="113">
        <v>5355689.7555999998</v>
      </c>
      <c r="AF113" s="113">
        <v>89030.675700000007</v>
      </c>
      <c r="AG113" s="113">
        <v>89030.675700000007</v>
      </c>
      <c r="AH113" s="113">
        <f>CFR_Data[[#This Row],[Total Spent SFY]]+CFR_Data[[#This Row],[CF Current SFY]]</f>
        <v>89030.675700000007</v>
      </c>
      <c r="AI113" s="113">
        <v>2670920.2697000001</v>
      </c>
      <c r="AJ113" s="113">
        <v>2595738.8102000002</v>
      </c>
      <c r="AK113" s="113">
        <v>0</v>
      </c>
      <c r="AL113" s="113">
        <v>0</v>
      </c>
      <c r="AM113" s="113">
        <v>0</v>
      </c>
      <c r="AN113" s="113">
        <v>5425.2644</v>
      </c>
      <c r="AO113" s="113">
        <v>0</v>
      </c>
      <c r="AP113" s="113">
        <v>0</v>
      </c>
      <c r="AQ113" s="107" t="s">
        <v>699</v>
      </c>
      <c r="AR113" s="107" t="s">
        <v>699</v>
      </c>
      <c r="AS113" s="107" t="s">
        <v>396</v>
      </c>
      <c r="AT113" s="107" t="s">
        <v>2918</v>
      </c>
      <c r="AU113" s="107" t="s">
        <v>1120</v>
      </c>
      <c r="AV113" s="107" t="s">
        <v>391</v>
      </c>
      <c r="AW113" s="108">
        <v>2</v>
      </c>
      <c r="AX113" s="107" t="s">
        <v>473</v>
      </c>
      <c r="AY113" s="107" t="s">
        <v>698</v>
      </c>
      <c r="AZ113" s="107" t="s">
        <v>697</v>
      </c>
      <c r="BA113" s="107" t="s">
        <v>392</v>
      </c>
      <c r="BB113" s="109">
        <v>45355.272070752311</v>
      </c>
      <c r="BC113" s="107" t="s">
        <v>24</v>
      </c>
      <c r="BD113" s="107" t="s">
        <v>292</v>
      </c>
    </row>
    <row r="114" spans="1:56" x14ac:dyDescent="0.2">
      <c r="A114" s="107" t="s">
        <v>409</v>
      </c>
      <c r="B114" s="105">
        <v>605126</v>
      </c>
      <c r="C114" s="105" t="s">
        <v>1978</v>
      </c>
      <c r="D114" s="107" t="s">
        <v>753</v>
      </c>
      <c r="E114" s="105" t="s">
        <v>1947</v>
      </c>
      <c r="F114" s="107" t="s">
        <v>1347</v>
      </c>
      <c r="G114" s="107" t="s">
        <v>830</v>
      </c>
      <c r="H114" s="107" t="s">
        <v>830</v>
      </c>
      <c r="I114" s="107" t="s">
        <v>830</v>
      </c>
      <c r="J114" s="107" t="s">
        <v>103</v>
      </c>
      <c r="K114" s="107" t="s">
        <v>32</v>
      </c>
      <c r="L114" s="107" t="s">
        <v>88</v>
      </c>
      <c r="M114" s="107" t="s">
        <v>41</v>
      </c>
      <c r="N114" s="107" t="s">
        <v>410</v>
      </c>
      <c r="O114" s="107" t="s">
        <v>395</v>
      </c>
      <c r="P114" s="109">
        <v>44814</v>
      </c>
      <c r="Q114" s="107" t="s">
        <v>658</v>
      </c>
      <c r="R114" s="108">
        <v>1</v>
      </c>
      <c r="S114" s="109">
        <v>44923</v>
      </c>
      <c r="T114" s="109">
        <v>44983</v>
      </c>
      <c r="U114" s="109">
        <v>46543</v>
      </c>
      <c r="V114" s="108">
        <v>1620</v>
      </c>
      <c r="W114" s="107" t="s">
        <v>398</v>
      </c>
      <c r="X114" s="107" t="s">
        <v>702</v>
      </c>
      <c r="Y114" s="107" t="s">
        <v>293</v>
      </c>
      <c r="Z114" s="108">
        <v>0</v>
      </c>
      <c r="AA114" s="113">
        <v>592.29</v>
      </c>
      <c r="AB114" s="113">
        <v>592.29</v>
      </c>
      <c r="AC114" s="113">
        <v>309355.21000000002</v>
      </c>
      <c r="AD114" s="113">
        <v>126850.39750000001</v>
      </c>
      <c r="AE114" s="113">
        <v>309355.21000000002</v>
      </c>
      <c r="AF114" s="113">
        <v>60356.237500000003</v>
      </c>
      <c r="AG114" s="113">
        <v>60948.527499999997</v>
      </c>
      <c r="AH114" s="113">
        <f>CFR_Data[[#This Row],[Total Spent SFY]]+CFR_Data[[#This Row],[CF Current SFY]]</f>
        <v>60948.527500000004</v>
      </c>
      <c r="AI114" s="113">
        <v>66494.16</v>
      </c>
      <c r="AJ114" s="113">
        <v>123557.3125</v>
      </c>
      <c r="AK114" s="113">
        <v>58947.5</v>
      </c>
      <c r="AL114" s="113">
        <v>0</v>
      </c>
      <c r="AM114" s="113">
        <v>0</v>
      </c>
      <c r="AN114" s="113">
        <v>0</v>
      </c>
      <c r="AO114" s="113">
        <v>0</v>
      </c>
      <c r="AP114" s="113">
        <v>0</v>
      </c>
      <c r="AQ114" s="107" t="s">
        <v>699</v>
      </c>
      <c r="AR114" s="107" t="s">
        <v>699</v>
      </c>
      <c r="AS114" s="107" t="s">
        <v>396</v>
      </c>
      <c r="AT114" s="107" t="s">
        <v>395</v>
      </c>
      <c r="AU114" s="107" t="s">
        <v>1123</v>
      </c>
      <c r="AV114" s="107" t="s">
        <v>391</v>
      </c>
      <c r="AW114" s="108">
        <v>2</v>
      </c>
      <c r="AX114" s="107" t="s">
        <v>473</v>
      </c>
      <c r="AY114" s="107" t="s">
        <v>707</v>
      </c>
      <c r="AZ114" s="107" t="s">
        <v>706</v>
      </c>
      <c r="BA114" s="107" t="s">
        <v>412</v>
      </c>
      <c r="BB114" s="109">
        <v>45355.272070752311</v>
      </c>
      <c r="BC114" s="107" t="s">
        <v>32</v>
      </c>
      <c r="BD114" s="107" t="s">
        <v>293</v>
      </c>
    </row>
    <row r="115" spans="1:56" x14ac:dyDescent="0.2">
      <c r="A115" s="107" t="s">
        <v>409</v>
      </c>
      <c r="B115" s="105">
        <v>605126</v>
      </c>
      <c r="C115" s="105" t="s">
        <v>1978</v>
      </c>
      <c r="D115" s="107" t="s">
        <v>753</v>
      </c>
      <c r="E115" s="105" t="s">
        <v>1947</v>
      </c>
      <c r="F115" s="107" t="s">
        <v>1347</v>
      </c>
      <c r="G115" s="107" t="s">
        <v>830</v>
      </c>
      <c r="H115" s="107" t="s">
        <v>830</v>
      </c>
      <c r="I115" s="107" t="s">
        <v>830</v>
      </c>
      <c r="J115" s="107" t="s">
        <v>103</v>
      </c>
      <c r="K115" s="107" t="s">
        <v>32</v>
      </c>
      <c r="L115" s="107" t="s">
        <v>88</v>
      </c>
      <c r="M115" s="107" t="s">
        <v>41</v>
      </c>
      <c r="N115" s="107" t="s">
        <v>410</v>
      </c>
      <c r="O115" s="107" t="s">
        <v>395</v>
      </c>
      <c r="P115" s="109">
        <v>44814</v>
      </c>
      <c r="Q115" s="107" t="s">
        <v>658</v>
      </c>
      <c r="R115" s="108">
        <v>1</v>
      </c>
      <c r="S115" s="109">
        <v>44923</v>
      </c>
      <c r="T115" s="109">
        <v>44983</v>
      </c>
      <c r="U115" s="109">
        <v>46543</v>
      </c>
      <c r="V115" s="108">
        <v>1620</v>
      </c>
      <c r="W115" s="107" t="s">
        <v>424</v>
      </c>
      <c r="X115" s="107" t="s">
        <v>802</v>
      </c>
      <c r="Y115" s="107" t="s">
        <v>725</v>
      </c>
      <c r="Z115" s="108">
        <v>0.8</v>
      </c>
      <c r="AA115" s="113">
        <v>1460400.71</v>
      </c>
      <c r="AB115" s="113">
        <v>1045440.71</v>
      </c>
      <c r="AC115" s="113">
        <v>11363851.189999999</v>
      </c>
      <c r="AD115" s="113">
        <v>4213149.6025</v>
      </c>
      <c r="AE115" s="113">
        <v>11363851.189999999</v>
      </c>
      <c r="AF115" s="113">
        <v>2004643.7625</v>
      </c>
      <c r="AG115" s="113">
        <v>3465044.4725000001</v>
      </c>
      <c r="AH115" s="113">
        <f>CFR_Data[[#This Row],[Total Spent SFY]]+CFR_Data[[#This Row],[CF Current SFY]]</f>
        <v>3050084.4725000001</v>
      </c>
      <c r="AI115" s="113">
        <v>2208505.84</v>
      </c>
      <c r="AJ115" s="113">
        <v>4587449.6875</v>
      </c>
      <c r="AK115" s="113">
        <v>2563251.9</v>
      </c>
      <c r="AL115" s="113">
        <v>0</v>
      </c>
      <c r="AM115" s="113">
        <v>0</v>
      </c>
      <c r="AN115" s="113">
        <v>0</v>
      </c>
      <c r="AO115" s="113">
        <v>0</v>
      </c>
      <c r="AP115" s="113">
        <v>0</v>
      </c>
      <c r="AQ115" s="107" t="s">
        <v>699</v>
      </c>
      <c r="AR115" s="107" t="s">
        <v>699</v>
      </c>
      <c r="AS115" s="107" t="s">
        <v>396</v>
      </c>
      <c r="AT115" s="107" t="s">
        <v>395</v>
      </c>
      <c r="AU115" s="107" t="s">
        <v>1123</v>
      </c>
      <c r="AV115" s="107" t="s">
        <v>391</v>
      </c>
      <c r="AW115" s="108">
        <v>2</v>
      </c>
      <c r="AX115" s="107" t="s">
        <v>473</v>
      </c>
      <c r="AY115" s="107" t="s">
        <v>707</v>
      </c>
      <c r="AZ115" s="107" t="s">
        <v>706</v>
      </c>
      <c r="BA115" s="107" t="s">
        <v>412</v>
      </c>
      <c r="BB115" s="109">
        <v>45355.272070752311</v>
      </c>
      <c r="BC115" s="107" t="s">
        <v>32</v>
      </c>
      <c r="BD115" s="107" t="s">
        <v>292</v>
      </c>
    </row>
    <row r="116" spans="1:56" x14ac:dyDescent="0.2">
      <c r="A116" s="107" t="s">
        <v>472</v>
      </c>
      <c r="B116" s="105">
        <v>605168</v>
      </c>
      <c r="C116" s="105" t="s">
        <v>395</v>
      </c>
      <c r="D116" s="107" t="s">
        <v>2919</v>
      </c>
      <c r="E116" s="105" t="s">
        <v>1945</v>
      </c>
      <c r="F116" s="107" t="s">
        <v>1128</v>
      </c>
      <c r="G116" s="107" t="s">
        <v>830</v>
      </c>
      <c r="H116" s="107" t="s">
        <v>830</v>
      </c>
      <c r="I116" s="107" t="s">
        <v>830</v>
      </c>
      <c r="J116" s="107" t="s">
        <v>251</v>
      </c>
      <c r="K116" s="107" t="s">
        <v>22</v>
      </c>
      <c r="L116" s="107" t="s">
        <v>654</v>
      </c>
      <c r="M116" s="107" t="s">
        <v>395</v>
      </c>
      <c r="N116" s="107" t="s">
        <v>472</v>
      </c>
      <c r="O116" s="107" t="s">
        <v>1142</v>
      </c>
      <c r="P116" s="109">
        <v>45668</v>
      </c>
      <c r="Q116" s="107" t="s">
        <v>1101</v>
      </c>
      <c r="R116" s="108">
        <v>0</v>
      </c>
      <c r="S116" s="109">
        <v>45818</v>
      </c>
      <c r="T116" s="109">
        <v>45878</v>
      </c>
      <c r="U116" s="109">
        <v>46818</v>
      </c>
      <c r="V116" s="108">
        <v>1000</v>
      </c>
      <c r="W116" s="107" t="s">
        <v>398</v>
      </c>
      <c r="X116" s="107" t="s">
        <v>702</v>
      </c>
      <c r="Y116" s="107" t="s">
        <v>293</v>
      </c>
      <c r="Z116" s="108">
        <v>0</v>
      </c>
      <c r="AA116" s="113">
        <v>0</v>
      </c>
      <c r="AB116" s="113">
        <v>0</v>
      </c>
      <c r="AC116" s="113">
        <v>300000</v>
      </c>
      <c r="AD116" s="113">
        <v>0</v>
      </c>
      <c r="AE116" s="113">
        <v>300000</v>
      </c>
      <c r="AF116" s="113">
        <v>0</v>
      </c>
      <c r="AG116" s="113">
        <v>0</v>
      </c>
      <c r="AH116" s="113">
        <f>CFR_Data[[#This Row],[Total Spent SFY]]+CFR_Data[[#This Row],[CF Current SFY]]</f>
        <v>0</v>
      </c>
      <c r="AI116" s="113">
        <v>0</v>
      </c>
      <c r="AJ116" s="113">
        <v>103125</v>
      </c>
      <c r="AK116" s="113">
        <v>112500</v>
      </c>
      <c r="AL116" s="113">
        <v>84375</v>
      </c>
      <c r="AM116" s="113">
        <v>0</v>
      </c>
      <c r="AN116" s="113">
        <v>0</v>
      </c>
      <c r="AO116" s="113">
        <v>0</v>
      </c>
      <c r="AP116" s="113">
        <v>0</v>
      </c>
      <c r="AQ116" s="107" t="s">
        <v>699</v>
      </c>
      <c r="AR116" s="107" t="s">
        <v>699</v>
      </c>
      <c r="AS116" s="107" t="s">
        <v>396</v>
      </c>
      <c r="AT116" s="107" t="s">
        <v>2920</v>
      </c>
      <c r="AU116" s="107" t="s">
        <v>1123</v>
      </c>
      <c r="AV116" s="107" t="s">
        <v>391</v>
      </c>
      <c r="AW116" s="108">
        <v>3</v>
      </c>
      <c r="AX116" s="107" t="s">
        <v>473</v>
      </c>
      <c r="AY116" s="107" t="s">
        <v>698</v>
      </c>
      <c r="AZ116" s="107" t="s">
        <v>697</v>
      </c>
      <c r="BA116" s="107" t="s">
        <v>392</v>
      </c>
      <c r="BB116" s="109">
        <v>45355.272070752311</v>
      </c>
      <c r="BC116" s="107" t="s">
        <v>22</v>
      </c>
      <c r="BD116" s="107" t="s">
        <v>293</v>
      </c>
    </row>
    <row r="117" spans="1:56" x14ac:dyDescent="0.2">
      <c r="A117" s="107" t="s">
        <v>472</v>
      </c>
      <c r="B117" s="105">
        <v>605168</v>
      </c>
      <c r="C117" s="105" t="s">
        <v>395</v>
      </c>
      <c r="D117" s="107" t="s">
        <v>2919</v>
      </c>
      <c r="E117" s="105" t="s">
        <v>1945</v>
      </c>
      <c r="F117" s="107" t="s">
        <v>1128</v>
      </c>
      <c r="G117" s="107" t="s">
        <v>830</v>
      </c>
      <c r="H117" s="107" t="s">
        <v>830</v>
      </c>
      <c r="I117" s="107" t="s">
        <v>830</v>
      </c>
      <c r="J117" s="107" t="s">
        <v>251</v>
      </c>
      <c r="K117" s="107" t="s">
        <v>22</v>
      </c>
      <c r="L117" s="107" t="s">
        <v>654</v>
      </c>
      <c r="M117" s="107" t="s">
        <v>395</v>
      </c>
      <c r="N117" s="107" t="s">
        <v>472</v>
      </c>
      <c r="O117" s="107" t="s">
        <v>1142</v>
      </c>
      <c r="P117" s="109">
        <v>45668</v>
      </c>
      <c r="Q117" s="107" t="s">
        <v>1101</v>
      </c>
      <c r="R117" s="108">
        <v>0</v>
      </c>
      <c r="S117" s="109">
        <v>45818</v>
      </c>
      <c r="T117" s="109">
        <v>45878</v>
      </c>
      <c r="U117" s="109">
        <v>46818</v>
      </c>
      <c r="V117" s="108">
        <v>1000</v>
      </c>
      <c r="W117" s="107" t="s">
        <v>424</v>
      </c>
      <c r="X117" s="107" t="s">
        <v>709</v>
      </c>
      <c r="Y117" s="107" t="s">
        <v>416</v>
      </c>
      <c r="Z117" s="108">
        <v>0.8</v>
      </c>
      <c r="AA117" s="113">
        <v>0</v>
      </c>
      <c r="AB117" s="113">
        <v>0</v>
      </c>
      <c r="AC117" s="113">
        <v>1232000</v>
      </c>
      <c r="AD117" s="113">
        <v>0</v>
      </c>
      <c r="AE117" s="113">
        <v>1232000</v>
      </c>
      <c r="AF117" s="113">
        <v>0</v>
      </c>
      <c r="AG117" s="113">
        <v>0</v>
      </c>
      <c r="AH117" s="113">
        <f>CFR_Data[[#This Row],[Total Spent SFY]]+CFR_Data[[#This Row],[CF Current SFY]]</f>
        <v>0</v>
      </c>
      <c r="AI117" s="113">
        <v>0</v>
      </c>
      <c r="AJ117" s="113">
        <v>423500</v>
      </c>
      <c r="AK117" s="113">
        <v>462000</v>
      </c>
      <c r="AL117" s="113">
        <v>346500</v>
      </c>
      <c r="AM117" s="113">
        <v>0</v>
      </c>
      <c r="AN117" s="113">
        <v>0</v>
      </c>
      <c r="AO117" s="113">
        <v>0</v>
      </c>
      <c r="AP117" s="113">
        <v>0</v>
      </c>
      <c r="AQ117" s="107" t="s">
        <v>699</v>
      </c>
      <c r="AR117" s="107" t="s">
        <v>699</v>
      </c>
      <c r="AS117" s="107" t="s">
        <v>396</v>
      </c>
      <c r="AT117" s="107" t="s">
        <v>2920</v>
      </c>
      <c r="AU117" s="107" t="s">
        <v>1123</v>
      </c>
      <c r="AV117" s="107" t="s">
        <v>391</v>
      </c>
      <c r="AW117" s="108">
        <v>3</v>
      </c>
      <c r="AX117" s="107" t="s">
        <v>473</v>
      </c>
      <c r="AY117" s="107" t="s">
        <v>698</v>
      </c>
      <c r="AZ117" s="107" t="s">
        <v>697</v>
      </c>
      <c r="BA117" s="107" t="s">
        <v>392</v>
      </c>
      <c r="BB117" s="109">
        <v>45355.272070752311</v>
      </c>
      <c r="BC117" s="107" t="s">
        <v>22</v>
      </c>
      <c r="BD117" s="107" t="s">
        <v>292</v>
      </c>
    </row>
    <row r="118" spans="1:56" x14ac:dyDescent="0.2">
      <c r="A118" s="107" t="s">
        <v>472</v>
      </c>
      <c r="B118" s="105">
        <v>605168</v>
      </c>
      <c r="C118" s="105" t="s">
        <v>395</v>
      </c>
      <c r="D118" s="107" t="s">
        <v>2919</v>
      </c>
      <c r="E118" s="105" t="s">
        <v>1945</v>
      </c>
      <c r="F118" s="107" t="s">
        <v>1128</v>
      </c>
      <c r="G118" s="107" t="s">
        <v>830</v>
      </c>
      <c r="H118" s="107" t="s">
        <v>830</v>
      </c>
      <c r="I118" s="107" t="s">
        <v>830</v>
      </c>
      <c r="J118" s="107" t="s">
        <v>251</v>
      </c>
      <c r="K118" s="107" t="s">
        <v>22</v>
      </c>
      <c r="L118" s="107" t="s">
        <v>654</v>
      </c>
      <c r="M118" s="107" t="s">
        <v>395</v>
      </c>
      <c r="N118" s="107" t="s">
        <v>472</v>
      </c>
      <c r="O118" s="107" t="s">
        <v>1142</v>
      </c>
      <c r="P118" s="109">
        <v>45668</v>
      </c>
      <c r="Q118" s="107" t="s">
        <v>1101</v>
      </c>
      <c r="R118" s="108">
        <v>0</v>
      </c>
      <c r="S118" s="109">
        <v>45818</v>
      </c>
      <c r="T118" s="109">
        <v>45878</v>
      </c>
      <c r="U118" s="109">
        <v>46818</v>
      </c>
      <c r="V118" s="108">
        <v>1000</v>
      </c>
      <c r="W118" s="107" t="s">
        <v>424</v>
      </c>
      <c r="X118" s="107" t="s">
        <v>726</v>
      </c>
      <c r="Y118" s="107" t="s">
        <v>725</v>
      </c>
      <c r="Z118" s="108">
        <v>0.8</v>
      </c>
      <c r="AA118" s="113">
        <v>0</v>
      </c>
      <c r="AB118" s="113">
        <v>0</v>
      </c>
      <c r="AC118" s="113">
        <v>25806168.784000002</v>
      </c>
      <c r="AD118" s="113">
        <v>0</v>
      </c>
      <c r="AE118" s="113">
        <v>25806168.784000002</v>
      </c>
      <c r="AF118" s="113">
        <v>0</v>
      </c>
      <c r="AG118" s="113">
        <v>0</v>
      </c>
      <c r="AH118" s="113">
        <f>CFR_Data[[#This Row],[Total Spent SFY]]+CFR_Data[[#This Row],[CF Current SFY]]</f>
        <v>0</v>
      </c>
      <c r="AI118" s="113">
        <v>0</v>
      </c>
      <c r="AJ118" s="113">
        <v>8870870.5195000004</v>
      </c>
      <c r="AK118" s="113">
        <v>9677313.2939999998</v>
      </c>
      <c r="AL118" s="113">
        <v>7257984.9704999998</v>
      </c>
      <c r="AM118" s="113">
        <v>0</v>
      </c>
      <c r="AN118" s="113">
        <v>0</v>
      </c>
      <c r="AO118" s="113">
        <v>0</v>
      </c>
      <c r="AP118" s="113">
        <v>0</v>
      </c>
      <c r="AQ118" s="107" t="s">
        <v>699</v>
      </c>
      <c r="AR118" s="107" t="s">
        <v>699</v>
      </c>
      <c r="AS118" s="107" t="s">
        <v>396</v>
      </c>
      <c r="AT118" s="107" t="s">
        <v>2920</v>
      </c>
      <c r="AU118" s="107" t="s">
        <v>1123</v>
      </c>
      <c r="AV118" s="107" t="s">
        <v>391</v>
      </c>
      <c r="AW118" s="108">
        <v>3</v>
      </c>
      <c r="AX118" s="107" t="s">
        <v>473</v>
      </c>
      <c r="AY118" s="107" t="s">
        <v>698</v>
      </c>
      <c r="AZ118" s="107" t="s">
        <v>697</v>
      </c>
      <c r="BA118" s="107" t="s">
        <v>392</v>
      </c>
      <c r="BB118" s="109">
        <v>45355.272070752311</v>
      </c>
      <c r="BC118" s="107" t="s">
        <v>22</v>
      </c>
      <c r="BD118" s="107" t="s">
        <v>292</v>
      </c>
    </row>
    <row r="119" spans="1:56" x14ac:dyDescent="0.2">
      <c r="A119" s="107" t="s">
        <v>409</v>
      </c>
      <c r="B119" s="105">
        <v>605178</v>
      </c>
      <c r="C119" s="105" t="s">
        <v>1979</v>
      </c>
      <c r="D119" s="107" t="s">
        <v>755</v>
      </c>
      <c r="E119" s="105" t="s">
        <v>1941</v>
      </c>
      <c r="F119" s="107" t="s">
        <v>1714</v>
      </c>
      <c r="G119" s="107" t="s">
        <v>830</v>
      </c>
      <c r="H119" s="107" t="s">
        <v>830</v>
      </c>
      <c r="I119" s="107" t="s">
        <v>830</v>
      </c>
      <c r="J119" s="107" t="s">
        <v>139</v>
      </c>
      <c r="K119" s="107" t="s">
        <v>30</v>
      </c>
      <c r="L119" s="107" t="s">
        <v>311</v>
      </c>
      <c r="M119" s="107" t="s">
        <v>158</v>
      </c>
      <c r="N119" s="107" t="s">
        <v>410</v>
      </c>
      <c r="O119" s="107" t="s">
        <v>395</v>
      </c>
      <c r="P119" s="109">
        <v>44639</v>
      </c>
      <c r="Q119" s="107" t="s">
        <v>658</v>
      </c>
      <c r="R119" s="108">
        <v>1</v>
      </c>
      <c r="S119" s="109">
        <v>44714</v>
      </c>
      <c r="T119" s="109">
        <v>44774</v>
      </c>
      <c r="U119" s="109">
        <v>46291</v>
      </c>
      <c r="V119" s="108">
        <v>1577</v>
      </c>
      <c r="W119" s="107" t="s">
        <v>424</v>
      </c>
      <c r="X119" s="107" t="s">
        <v>710</v>
      </c>
      <c r="Y119" s="107" t="s">
        <v>411</v>
      </c>
      <c r="Z119" s="108">
        <v>0.8</v>
      </c>
      <c r="AA119" s="113">
        <v>521812.92</v>
      </c>
      <c r="AB119" s="113">
        <v>290749</v>
      </c>
      <c r="AC119" s="113">
        <v>2887370.22</v>
      </c>
      <c r="AD119" s="113">
        <v>2414827.0447999998</v>
      </c>
      <c r="AE119" s="113">
        <v>2414827.0447</v>
      </c>
      <c r="AF119" s="113">
        <v>740317.49899999995</v>
      </c>
      <c r="AG119" s="113">
        <v>1262130.419</v>
      </c>
      <c r="AH119" s="113">
        <f>CFR_Data[[#This Row],[Total Spent SFY]]+CFR_Data[[#This Row],[CF Current SFY]]</f>
        <v>1031066.499</v>
      </c>
      <c r="AI119" s="113">
        <v>730265.87280000001</v>
      </c>
      <c r="AJ119" s="113">
        <v>791946.30630000005</v>
      </c>
      <c r="AK119" s="113">
        <v>152297.36660000001</v>
      </c>
      <c r="AL119" s="113">
        <v>0</v>
      </c>
      <c r="AM119" s="113">
        <v>0</v>
      </c>
      <c r="AN119" s="113">
        <v>472543.1753</v>
      </c>
      <c r="AO119" s="113">
        <v>0</v>
      </c>
      <c r="AP119" s="113">
        <v>0</v>
      </c>
      <c r="AQ119" s="107" t="s">
        <v>699</v>
      </c>
      <c r="AR119" s="107" t="s">
        <v>699</v>
      </c>
      <c r="AS119" s="107" t="s">
        <v>396</v>
      </c>
      <c r="AT119" s="107" t="s">
        <v>2921</v>
      </c>
      <c r="AU119" s="107" t="s">
        <v>1120</v>
      </c>
      <c r="AV119" s="107" t="s">
        <v>391</v>
      </c>
      <c r="AW119" s="108">
        <v>4</v>
      </c>
      <c r="AX119" s="107" t="s">
        <v>396</v>
      </c>
      <c r="AY119" s="107" t="s">
        <v>698</v>
      </c>
      <c r="AZ119" s="107" t="s">
        <v>697</v>
      </c>
      <c r="BA119" s="107" t="s">
        <v>392</v>
      </c>
      <c r="BB119" s="109">
        <v>45355.272070752311</v>
      </c>
      <c r="BC119" s="107" t="s">
        <v>30</v>
      </c>
      <c r="BD119" s="107" t="s">
        <v>292</v>
      </c>
    </row>
    <row r="120" spans="1:56" x14ac:dyDescent="0.2">
      <c r="A120" s="107" t="s">
        <v>409</v>
      </c>
      <c r="B120" s="105">
        <v>605178</v>
      </c>
      <c r="C120" s="105" t="s">
        <v>1979</v>
      </c>
      <c r="D120" s="107" t="s">
        <v>755</v>
      </c>
      <c r="E120" s="105" t="s">
        <v>1941</v>
      </c>
      <c r="F120" s="107" t="s">
        <v>1714</v>
      </c>
      <c r="G120" s="107" t="s">
        <v>830</v>
      </c>
      <c r="H120" s="107" t="s">
        <v>830</v>
      </c>
      <c r="I120" s="107" t="s">
        <v>830</v>
      </c>
      <c r="J120" s="107" t="s">
        <v>139</v>
      </c>
      <c r="K120" s="107" t="s">
        <v>30</v>
      </c>
      <c r="L120" s="107" t="s">
        <v>311</v>
      </c>
      <c r="M120" s="107" t="s">
        <v>158</v>
      </c>
      <c r="N120" s="107" t="s">
        <v>410</v>
      </c>
      <c r="O120" s="107" t="s">
        <v>395</v>
      </c>
      <c r="P120" s="109">
        <v>44639</v>
      </c>
      <c r="Q120" s="107" t="s">
        <v>658</v>
      </c>
      <c r="R120" s="108">
        <v>1</v>
      </c>
      <c r="S120" s="109">
        <v>44714</v>
      </c>
      <c r="T120" s="109">
        <v>44774</v>
      </c>
      <c r="U120" s="109">
        <v>46291</v>
      </c>
      <c r="V120" s="108">
        <v>1577</v>
      </c>
      <c r="W120" s="107" t="s">
        <v>398</v>
      </c>
      <c r="X120" s="107" t="s">
        <v>702</v>
      </c>
      <c r="Y120" s="107" t="s">
        <v>293</v>
      </c>
      <c r="Z120" s="108">
        <v>0</v>
      </c>
      <c r="AA120" s="113">
        <v>3100</v>
      </c>
      <c r="AB120" s="113">
        <v>2685</v>
      </c>
      <c r="AC120" s="113">
        <v>178265</v>
      </c>
      <c r="AD120" s="113">
        <v>166158.35690000001</v>
      </c>
      <c r="AE120" s="113">
        <v>166158.35690000001</v>
      </c>
      <c r="AF120" s="113">
        <v>50939.440799999997</v>
      </c>
      <c r="AG120" s="113">
        <v>54039.440799999997</v>
      </c>
      <c r="AH120" s="113">
        <f>CFR_Data[[#This Row],[Total Spent SFY]]+CFR_Data[[#This Row],[CF Current SFY]]</f>
        <v>53624.440799999997</v>
      </c>
      <c r="AI120" s="113">
        <v>50247.812899999997</v>
      </c>
      <c r="AJ120" s="113">
        <v>54491.892999999996</v>
      </c>
      <c r="AK120" s="113">
        <v>10479.2102</v>
      </c>
      <c r="AL120" s="113">
        <v>0</v>
      </c>
      <c r="AM120" s="113">
        <v>0</v>
      </c>
      <c r="AN120" s="113">
        <v>12106.643099999999</v>
      </c>
      <c r="AO120" s="113">
        <v>0</v>
      </c>
      <c r="AP120" s="113">
        <v>0</v>
      </c>
      <c r="AQ120" s="107" t="s">
        <v>699</v>
      </c>
      <c r="AR120" s="107" t="s">
        <v>699</v>
      </c>
      <c r="AS120" s="107" t="s">
        <v>396</v>
      </c>
      <c r="AT120" s="107" t="s">
        <v>2921</v>
      </c>
      <c r="AU120" s="107" t="s">
        <v>1120</v>
      </c>
      <c r="AV120" s="107" t="s">
        <v>391</v>
      </c>
      <c r="AW120" s="108">
        <v>4</v>
      </c>
      <c r="AX120" s="107" t="s">
        <v>396</v>
      </c>
      <c r="AY120" s="107" t="s">
        <v>698</v>
      </c>
      <c r="AZ120" s="107" t="s">
        <v>697</v>
      </c>
      <c r="BA120" s="107" t="s">
        <v>392</v>
      </c>
      <c r="BB120" s="109">
        <v>45355.272070752311</v>
      </c>
      <c r="BC120" s="107" t="s">
        <v>30</v>
      </c>
      <c r="BD120" s="107" t="s">
        <v>293</v>
      </c>
    </row>
    <row r="121" spans="1:56" x14ac:dyDescent="0.2">
      <c r="A121" s="107" t="s">
        <v>409</v>
      </c>
      <c r="B121" s="105">
        <v>605178</v>
      </c>
      <c r="C121" s="105" t="s">
        <v>1979</v>
      </c>
      <c r="D121" s="107" t="s">
        <v>755</v>
      </c>
      <c r="E121" s="105" t="s">
        <v>1941</v>
      </c>
      <c r="F121" s="107" t="s">
        <v>1714</v>
      </c>
      <c r="G121" s="107" t="s">
        <v>830</v>
      </c>
      <c r="H121" s="107" t="s">
        <v>830</v>
      </c>
      <c r="I121" s="107" t="s">
        <v>830</v>
      </c>
      <c r="J121" s="107" t="s">
        <v>139</v>
      </c>
      <c r="K121" s="107" t="s">
        <v>30</v>
      </c>
      <c r="L121" s="107" t="s">
        <v>311</v>
      </c>
      <c r="M121" s="107" t="s">
        <v>158</v>
      </c>
      <c r="N121" s="107" t="s">
        <v>410</v>
      </c>
      <c r="O121" s="107" t="s">
        <v>395</v>
      </c>
      <c r="P121" s="109">
        <v>44639</v>
      </c>
      <c r="Q121" s="107" t="s">
        <v>658</v>
      </c>
      <c r="R121" s="108">
        <v>1</v>
      </c>
      <c r="S121" s="109">
        <v>44714</v>
      </c>
      <c r="T121" s="109">
        <v>44774</v>
      </c>
      <c r="U121" s="109">
        <v>46291</v>
      </c>
      <c r="V121" s="108">
        <v>1577</v>
      </c>
      <c r="W121" s="107" t="s">
        <v>424</v>
      </c>
      <c r="X121" s="107" t="s">
        <v>709</v>
      </c>
      <c r="Y121" s="107" t="s">
        <v>416</v>
      </c>
      <c r="Z121" s="108">
        <v>0.8</v>
      </c>
      <c r="AA121" s="113">
        <v>31157.3</v>
      </c>
      <c r="AB121" s="113">
        <v>16645.650000000001</v>
      </c>
      <c r="AC121" s="113">
        <v>320172.07</v>
      </c>
      <c r="AD121" s="113">
        <v>274271.3553</v>
      </c>
      <c r="AE121" s="113">
        <v>274271.3553</v>
      </c>
      <c r="AF121" s="113">
        <v>84083.820500000002</v>
      </c>
      <c r="AG121" s="113">
        <v>115241.1205</v>
      </c>
      <c r="AH121" s="113">
        <f>CFR_Data[[#This Row],[Total Spent SFY]]+CFR_Data[[#This Row],[CF Current SFY]]</f>
        <v>100729.4705</v>
      </c>
      <c r="AI121" s="113">
        <v>82942.176399999997</v>
      </c>
      <c r="AJ121" s="113">
        <v>89947.719899999996</v>
      </c>
      <c r="AK121" s="113">
        <v>17297.638500000001</v>
      </c>
      <c r="AL121" s="113">
        <v>0</v>
      </c>
      <c r="AM121" s="113">
        <v>0</v>
      </c>
      <c r="AN121" s="113">
        <v>45900.714699999997</v>
      </c>
      <c r="AO121" s="113">
        <v>0</v>
      </c>
      <c r="AP121" s="113">
        <v>0</v>
      </c>
      <c r="AQ121" s="107" t="s">
        <v>699</v>
      </c>
      <c r="AR121" s="107" t="s">
        <v>699</v>
      </c>
      <c r="AS121" s="107" t="s">
        <v>396</v>
      </c>
      <c r="AT121" s="107" t="s">
        <v>2921</v>
      </c>
      <c r="AU121" s="107" t="s">
        <v>1120</v>
      </c>
      <c r="AV121" s="107" t="s">
        <v>391</v>
      </c>
      <c r="AW121" s="108">
        <v>4</v>
      </c>
      <c r="AX121" s="107" t="s">
        <v>396</v>
      </c>
      <c r="AY121" s="107" t="s">
        <v>698</v>
      </c>
      <c r="AZ121" s="107" t="s">
        <v>697</v>
      </c>
      <c r="BA121" s="107" t="s">
        <v>392</v>
      </c>
      <c r="BB121" s="109">
        <v>45355.272070752311</v>
      </c>
      <c r="BC121" s="107" t="s">
        <v>30</v>
      </c>
      <c r="BD121" s="107" t="s">
        <v>292</v>
      </c>
    </row>
    <row r="122" spans="1:56" x14ac:dyDescent="0.2">
      <c r="A122" s="107" t="s">
        <v>409</v>
      </c>
      <c r="B122" s="105">
        <v>605178</v>
      </c>
      <c r="C122" s="105" t="s">
        <v>1979</v>
      </c>
      <c r="D122" s="107" t="s">
        <v>755</v>
      </c>
      <c r="E122" s="105" t="s">
        <v>1941</v>
      </c>
      <c r="F122" s="107" t="s">
        <v>1714</v>
      </c>
      <c r="G122" s="107" t="s">
        <v>830</v>
      </c>
      <c r="H122" s="107" t="s">
        <v>830</v>
      </c>
      <c r="I122" s="107" t="s">
        <v>830</v>
      </c>
      <c r="J122" s="107" t="s">
        <v>139</v>
      </c>
      <c r="K122" s="107" t="s">
        <v>30</v>
      </c>
      <c r="L122" s="107" t="s">
        <v>311</v>
      </c>
      <c r="M122" s="107" t="s">
        <v>158</v>
      </c>
      <c r="N122" s="107" t="s">
        <v>410</v>
      </c>
      <c r="O122" s="107" t="s">
        <v>395</v>
      </c>
      <c r="P122" s="109">
        <v>44639</v>
      </c>
      <c r="Q122" s="107" t="s">
        <v>658</v>
      </c>
      <c r="R122" s="108">
        <v>1</v>
      </c>
      <c r="S122" s="109">
        <v>44714</v>
      </c>
      <c r="T122" s="109">
        <v>44774</v>
      </c>
      <c r="U122" s="109">
        <v>46291</v>
      </c>
      <c r="V122" s="108">
        <v>1577</v>
      </c>
      <c r="W122" s="107" t="s">
        <v>424</v>
      </c>
      <c r="X122" s="107" t="s">
        <v>726</v>
      </c>
      <c r="Y122" s="107" t="s">
        <v>725</v>
      </c>
      <c r="Z122" s="108">
        <v>0.8</v>
      </c>
      <c r="AA122" s="113">
        <v>2153275.0099999998</v>
      </c>
      <c r="AB122" s="113">
        <v>1004870.48</v>
      </c>
      <c r="AC122" s="113">
        <v>5843527.1399999997</v>
      </c>
      <c r="AD122" s="113">
        <v>5072743.2429999998</v>
      </c>
      <c r="AE122" s="113">
        <v>5072743.2430999996</v>
      </c>
      <c r="AF122" s="113">
        <v>1555159.2397</v>
      </c>
      <c r="AG122" s="113">
        <v>3708434.2497</v>
      </c>
      <c r="AH122" s="113">
        <f>CFR_Data[[#This Row],[Total Spent SFY]]+CFR_Data[[#This Row],[CF Current SFY]]</f>
        <v>2560029.7197000002</v>
      </c>
      <c r="AI122" s="113">
        <v>1534044.1379</v>
      </c>
      <c r="AJ122" s="113">
        <v>1663614.0807</v>
      </c>
      <c r="AK122" s="113">
        <v>319925.78480000002</v>
      </c>
      <c r="AL122" s="113">
        <v>0</v>
      </c>
      <c r="AM122" s="113">
        <v>0</v>
      </c>
      <c r="AN122" s="113">
        <v>770783.89690000005</v>
      </c>
      <c r="AO122" s="113">
        <v>0</v>
      </c>
      <c r="AP122" s="113">
        <v>0</v>
      </c>
      <c r="AQ122" s="107" t="s">
        <v>699</v>
      </c>
      <c r="AR122" s="107" t="s">
        <v>699</v>
      </c>
      <c r="AS122" s="107" t="s">
        <v>396</v>
      </c>
      <c r="AT122" s="107" t="s">
        <v>2921</v>
      </c>
      <c r="AU122" s="107" t="s">
        <v>1120</v>
      </c>
      <c r="AV122" s="107" t="s">
        <v>391</v>
      </c>
      <c r="AW122" s="108">
        <v>4</v>
      </c>
      <c r="AX122" s="107" t="s">
        <v>396</v>
      </c>
      <c r="AY122" s="107" t="s">
        <v>698</v>
      </c>
      <c r="AZ122" s="107" t="s">
        <v>697</v>
      </c>
      <c r="BA122" s="107" t="s">
        <v>392</v>
      </c>
      <c r="BB122" s="109">
        <v>45355.272070752311</v>
      </c>
      <c r="BC122" s="107" t="s">
        <v>30</v>
      </c>
      <c r="BD122" s="107" t="s">
        <v>292</v>
      </c>
    </row>
    <row r="123" spans="1:56" x14ac:dyDescent="0.2">
      <c r="A123" s="107" t="s">
        <v>472</v>
      </c>
      <c r="B123" s="105">
        <v>605276</v>
      </c>
      <c r="C123" s="105" t="s">
        <v>395</v>
      </c>
      <c r="D123" s="107" t="s">
        <v>2922</v>
      </c>
      <c r="E123" s="105" t="s">
        <v>1941</v>
      </c>
      <c r="F123" s="107" t="s">
        <v>1969</v>
      </c>
      <c r="G123" s="107" t="s">
        <v>830</v>
      </c>
      <c r="H123" s="107" t="s">
        <v>830</v>
      </c>
      <c r="I123" s="107" t="s">
        <v>830</v>
      </c>
      <c r="J123" s="107" t="s">
        <v>1980</v>
      </c>
      <c r="K123" s="107" t="s">
        <v>22</v>
      </c>
      <c r="L123" s="107" t="s">
        <v>42</v>
      </c>
      <c r="M123" s="107" t="s">
        <v>41</v>
      </c>
      <c r="N123" s="107" t="s">
        <v>472</v>
      </c>
      <c r="O123" s="107" t="s">
        <v>1122</v>
      </c>
      <c r="P123" s="109">
        <v>46375</v>
      </c>
      <c r="Q123" s="107" t="s">
        <v>1914</v>
      </c>
      <c r="R123" s="108">
        <v>0</v>
      </c>
      <c r="S123" s="109">
        <v>46525</v>
      </c>
      <c r="T123" s="109">
        <v>46585</v>
      </c>
      <c r="U123" s="109">
        <v>47437</v>
      </c>
      <c r="V123" s="108">
        <v>912</v>
      </c>
      <c r="W123" s="107" t="s">
        <v>1400</v>
      </c>
      <c r="X123" s="107" t="s">
        <v>1401</v>
      </c>
      <c r="Y123" s="107" t="s">
        <v>292</v>
      </c>
      <c r="Z123" s="108">
        <v>0.8</v>
      </c>
      <c r="AA123" s="113">
        <v>0</v>
      </c>
      <c r="AB123" s="113">
        <v>0</v>
      </c>
      <c r="AC123" s="113">
        <v>100674000</v>
      </c>
      <c r="AD123" s="113">
        <v>0</v>
      </c>
      <c r="AE123" s="113">
        <v>83316413.793200001</v>
      </c>
      <c r="AF123" s="113">
        <v>0</v>
      </c>
      <c r="AG123" s="113">
        <v>0</v>
      </c>
      <c r="AH123" s="113">
        <f>CFR_Data[[#This Row],[Total Spent SFY]]+CFR_Data[[#This Row],[CF Current SFY]]</f>
        <v>0</v>
      </c>
      <c r="AI123" s="113">
        <v>0</v>
      </c>
      <c r="AJ123" s="113">
        <v>0</v>
      </c>
      <c r="AK123" s="113">
        <v>0</v>
      </c>
      <c r="AL123" s="113">
        <v>41658206.896600001</v>
      </c>
      <c r="AM123" s="113">
        <v>41658206.896600001</v>
      </c>
      <c r="AN123" s="113">
        <v>17357586.206799999</v>
      </c>
      <c r="AO123" s="113">
        <v>0</v>
      </c>
      <c r="AP123" s="113">
        <v>0</v>
      </c>
      <c r="AQ123" s="107" t="s">
        <v>699</v>
      </c>
      <c r="AR123" s="107" t="s">
        <v>699</v>
      </c>
      <c r="AS123" s="107" t="s">
        <v>396</v>
      </c>
      <c r="AT123" s="107" t="s">
        <v>395</v>
      </c>
      <c r="AU123" s="107" t="s">
        <v>1123</v>
      </c>
      <c r="AV123" s="107" t="s">
        <v>391</v>
      </c>
      <c r="AW123" s="108">
        <v>1</v>
      </c>
      <c r="AX123" s="107" t="s">
        <v>473</v>
      </c>
      <c r="AY123" s="107" t="s">
        <v>707</v>
      </c>
      <c r="AZ123" s="107" t="s">
        <v>706</v>
      </c>
      <c r="BA123" s="107" t="s">
        <v>412</v>
      </c>
      <c r="BB123" s="109">
        <v>45355.272070752311</v>
      </c>
      <c r="BC123" s="107" t="s">
        <v>22</v>
      </c>
      <c r="BD123" s="107" t="s">
        <v>292</v>
      </c>
    </row>
    <row r="124" spans="1:56" x14ac:dyDescent="0.2">
      <c r="A124" s="107" t="s">
        <v>393</v>
      </c>
      <c r="B124" s="105">
        <v>605287</v>
      </c>
      <c r="C124" s="105" t="s">
        <v>1981</v>
      </c>
      <c r="D124" s="107" t="s">
        <v>756</v>
      </c>
      <c r="E124" s="105" t="s">
        <v>1943</v>
      </c>
      <c r="F124" s="107" t="s">
        <v>1140</v>
      </c>
      <c r="G124" s="107" t="s">
        <v>830</v>
      </c>
      <c r="H124" s="107" t="s">
        <v>830</v>
      </c>
      <c r="I124" s="107" t="s">
        <v>830</v>
      </c>
      <c r="J124" s="107" t="s">
        <v>264</v>
      </c>
      <c r="K124" s="107" t="s">
        <v>22</v>
      </c>
      <c r="L124" s="107" t="s">
        <v>42</v>
      </c>
      <c r="M124" s="107" t="s">
        <v>41</v>
      </c>
      <c r="N124" s="107" t="s">
        <v>394</v>
      </c>
      <c r="O124" s="107" t="s">
        <v>395</v>
      </c>
      <c r="P124" s="109">
        <v>43281</v>
      </c>
      <c r="Q124" s="107" t="s">
        <v>651</v>
      </c>
      <c r="R124" s="108">
        <v>1</v>
      </c>
      <c r="S124" s="109">
        <v>43437</v>
      </c>
      <c r="T124" s="109">
        <v>43497</v>
      </c>
      <c r="U124" s="109">
        <v>44404</v>
      </c>
      <c r="V124" s="108">
        <v>967</v>
      </c>
      <c r="W124" s="107" t="s">
        <v>398</v>
      </c>
      <c r="X124" s="107" t="s">
        <v>702</v>
      </c>
      <c r="Y124" s="107" t="s">
        <v>293</v>
      </c>
      <c r="Z124" s="108">
        <v>0</v>
      </c>
      <c r="AA124" s="113">
        <v>239673.08</v>
      </c>
      <c r="AB124" s="113">
        <v>0</v>
      </c>
      <c r="AC124" s="113">
        <v>0</v>
      </c>
      <c r="AD124" s="113">
        <v>0</v>
      </c>
      <c r="AE124" s="113">
        <v>0</v>
      </c>
      <c r="AF124" s="113">
        <v>0</v>
      </c>
      <c r="AG124" s="113">
        <v>239673.08</v>
      </c>
      <c r="AH124" s="113">
        <f>CFR_Data[[#This Row],[Total Spent SFY]]+CFR_Data[[#This Row],[CF Current SFY]]</f>
        <v>0</v>
      </c>
      <c r="AI124" s="113">
        <v>0</v>
      </c>
      <c r="AJ124" s="113">
        <v>0</v>
      </c>
      <c r="AK124" s="113">
        <v>0</v>
      </c>
      <c r="AL124" s="113">
        <v>0</v>
      </c>
      <c r="AM124" s="113">
        <v>0</v>
      </c>
      <c r="AN124" s="113">
        <v>0</v>
      </c>
      <c r="AO124" s="113">
        <v>0</v>
      </c>
      <c r="AP124" s="113">
        <v>0</v>
      </c>
      <c r="AQ124" s="107" t="s">
        <v>699</v>
      </c>
      <c r="AR124" s="107" t="s">
        <v>699</v>
      </c>
      <c r="AS124" s="107" t="s">
        <v>396</v>
      </c>
      <c r="AT124" s="107" t="s">
        <v>395</v>
      </c>
      <c r="AU124" s="107" t="s">
        <v>1123</v>
      </c>
      <c r="AV124" s="107" t="s">
        <v>391</v>
      </c>
      <c r="AW124" s="108">
        <v>2</v>
      </c>
      <c r="AX124" s="107" t="s">
        <v>473</v>
      </c>
      <c r="AY124" s="107" t="s">
        <v>707</v>
      </c>
      <c r="AZ124" s="107" t="s">
        <v>706</v>
      </c>
      <c r="BA124" s="107" t="s">
        <v>412</v>
      </c>
      <c r="BB124" s="109">
        <v>45355.272070752311</v>
      </c>
      <c r="BC124" s="107" t="s">
        <v>22</v>
      </c>
      <c r="BD124" s="107" t="s">
        <v>293</v>
      </c>
    </row>
    <row r="125" spans="1:56" x14ac:dyDescent="0.2">
      <c r="A125" s="107" t="s">
        <v>393</v>
      </c>
      <c r="B125" s="105">
        <v>605287</v>
      </c>
      <c r="C125" s="105" t="s">
        <v>1981</v>
      </c>
      <c r="D125" s="107" t="s">
        <v>756</v>
      </c>
      <c r="E125" s="105" t="s">
        <v>1943</v>
      </c>
      <c r="F125" s="107" t="s">
        <v>1140</v>
      </c>
      <c r="G125" s="107" t="s">
        <v>830</v>
      </c>
      <c r="H125" s="107" t="s">
        <v>830</v>
      </c>
      <c r="I125" s="107" t="s">
        <v>830</v>
      </c>
      <c r="J125" s="107" t="s">
        <v>264</v>
      </c>
      <c r="K125" s="107" t="s">
        <v>22</v>
      </c>
      <c r="L125" s="107" t="s">
        <v>42</v>
      </c>
      <c r="M125" s="107" t="s">
        <v>41</v>
      </c>
      <c r="N125" s="107" t="s">
        <v>394</v>
      </c>
      <c r="O125" s="107" t="s">
        <v>395</v>
      </c>
      <c r="P125" s="109">
        <v>43281</v>
      </c>
      <c r="Q125" s="107" t="s">
        <v>651</v>
      </c>
      <c r="R125" s="108">
        <v>1</v>
      </c>
      <c r="S125" s="109">
        <v>43437</v>
      </c>
      <c r="T125" s="109">
        <v>43497</v>
      </c>
      <c r="U125" s="109">
        <v>44404</v>
      </c>
      <c r="V125" s="108">
        <v>967</v>
      </c>
      <c r="W125" s="107" t="s">
        <v>424</v>
      </c>
      <c r="X125" s="107" t="s">
        <v>705</v>
      </c>
      <c r="Y125" s="107" t="s">
        <v>413</v>
      </c>
      <c r="Z125" s="108">
        <v>0.8</v>
      </c>
      <c r="AA125" s="113">
        <v>190840803.59999999</v>
      </c>
      <c r="AB125" s="113">
        <v>0</v>
      </c>
      <c r="AC125" s="113">
        <v>0</v>
      </c>
      <c r="AD125" s="113">
        <v>1100000</v>
      </c>
      <c r="AE125" s="113">
        <v>1100000</v>
      </c>
      <c r="AF125" s="113">
        <v>1100000</v>
      </c>
      <c r="AG125" s="113">
        <v>191940803.59999999</v>
      </c>
      <c r="AH125" s="113">
        <f>CFR_Data[[#This Row],[Total Spent SFY]]+CFR_Data[[#This Row],[CF Current SFY]]</f>
        <v>1100000</v>
      </c>
      <c r="AI125" s="113">
        <v>0</v>
      </c>
      <c r="AJ125" s="113">
        <v>0</v>
      </c>
      <c r="AK125" s="113">
        <v>0</v>
      </c>
      <c r="AL125" s="113">
        <v>0</v>
      </c>
      <c r="AM125" s="113">
        <v>0</v>
      </c>
      <c r="AN125" s="113">
        <v>-1100000</v>
      </c>
      <c r="AO125" s="113">
        <v>0</v>
      </c>
      <c r="AP125" s="113">
        <v>0</v>
      </c>
      <c r="AQ125" s="107" t="s">
        <v>699</v>
      </c>
      <c r="AR125" s="107" t="s">
        <v>699</v>
      </c>
      <c r="AS125" s="107" t="s">
        <v>396</v>
      </c>
      <c r="AT125" s="107" t="s">
        <v>395</v>
      </c>
      <c r="AU125" s="107" t="s">
        <v>1123</v>
      </c>
      <c r="AV125" s="107" t="s">
        <v>391</v>
      </c>
      <c r="AW125" s="108">
        <v>2</v>
      </c>
      <c r="AX125" s="107" t="s">
        <v>473</v>
      </c>
      <c r="AY125" s="107" t="s">
        <v>707</v>
      </c>
      <c r="AZ125" s="107" t="s">
        <v>706</v>
      </c>
      <c r="BA125" s="107" t="s">
        <v>412</v>
      </c>
      <c r="BB125" s="109">
        <v>45355.272070752311</v>
      </c>
      <c r="BC125" s="107" t="s">
        <v>22</v>
      </c>
      <c r="BD125" s="107" t="s">
        <v>292</v>
      </c>
    </row>
    <row r="126" spans="1:56" x14ac:dyDescent="0.2">
      <c r="A126" s="107" t="s">
        <v>409</v>
      </c>
      <c r="B126" s="105">
        <v>605294</v>
      </c>
      <c r="C126" s="105" t="s">
        <v>1982</v>
      </c>
      <c r="D126" s="107" t="s">
        <v>1339</v>
      </c>
      <c r="E126" s="105" t="s">
        <v>1945</v>
      </c>
      <c r="F126" s="107" t="s">
        <v>1983</v>
      </c>
      <c r="G126" s="107" t="s">
        <v>830</v>
      </c>
      <c r="H126" s="107" t="s">
        <v>830</v>
      </c>
      <c r="I126" s="107" t="s">
        <v>830</v>
      </c>
      <c r="J126" s="107" t="s">
        <v>1154</v>
      </c>
      <c r="K126" s="107" t="s">
        <v>31</v>
      </c>
      <c r="L126" s="107" t="s">
        <v>88</v>
      </c>
      <c r="M126" s="107" t="s">
        <v>41</v>
      </c>
      <c r="N126" s="107" t="s">
        <v>410</v>
      </c>
      <c r="O126" s="107" t="s">
        <v>395</v>
      </c>
      <c r="P126" s="109">
        <v>45010</v>
      </c>
      <c r="Q126" s="107" t="s">
        <v>712</v>
      </c>
      <c r="R126" s="108">
        <v>1</v>
      </c>
      <c r="S126" s="109">
        <v>45156</v>
      </c>
      <c r="T126" s="109">
        <v>45216</v>
      </c>
      <c r="U126" s="109">
        <v>46525</v>
      </c>
      <c r="V126" s="108">
        <v>1369</v>
      </c>
      <c r="W126" s="107" t="s">
        <v>398</v>
      </c>
      <c r="X126" s="107" t="s">
        <v>702</v>
      </c>
      <c r="Y126" s="107" t="s">
        <v>293</v>
      </c>
      <c r="Z126" s="108">
        <v>0</v>
      </c>
      <c r="AA126" s="113">
        <v>0</v>
      </c>
      <c r="AB126" s="113">
        <v>0</v>
      </c>
      <c r="AC126" s="113">
        <v>378175.12</v>
      </c>
      <c r="AD126" s="113">
        <v>334039.96960000001</v>
      </c>
      <c r="AE126" s="113">
        <v>334039.96960000001</v>
      </c>
      <c r="AF126" s="113">
        <v>31022.5697</v>
      </c>
      <c r="AG126" s="113">
        <v>31022.5697</v>
      </c>
      <c r="AH126" s="113">
        <f>CFR_Data[[#This Row],[Total Spent SFY]]+CFR_Data[[#This Row],[CF Current SFY]]</f>
        <v>31022.5697</v>
      </c>
      <c r="AI126" s="113">
        <v>109299.72040000001</v>
      </c>
      <c r="AJ126" s="113">
        <v>183691.21580000001</v>
      </c>
      <c r="AK126" s="113">
        <v>10026.4637</v>
      </c>
      <c r="AL126" s="113">
        <v>0</v>
      </c>
      <c r="AM126" s="113">
        <v>0</v>
      </c>
      <c r="AN126" s="113">
        <v>44135.150399999999</v>
      </c>
      <c r="AO126" s="113">
        <v>0</v>
      </c>
      <c r="AP126" s="113">
        <v>0</v>
      </c>
      <c r="AQ126" s="107" t="s">
        <v>699</v>
      </c>
      <c r="AR126" s="107" t="s">
        <v>699</v>
      </c>
      <c r="AS126" s="107" t="s">
        <v>396</v>
      </c>
      <c r="AT126" s="107" t="s">
        <v>395</v>
      </c>
      <c r="AU126" s="107" t="s">
        <v>1123</v>
      </c>
      <c r="AV126" s="107" t="s">
        <v>391</v>
      </c>
      <c r="AW126" s="108">
        <v>2</v>
      </c>
      <c r="AX126" s="107" t="s">
        <v>473</v>
      </c>
      <c r="AY126" s="107" t="s">
        <v>707</v>
      </c>
      <c r="AZ126" s="107" t="s">
        <v>706</v>
      </c>
      <c r="BA126" s="107" t="s">
        <v>412</v>
      </c>
      <c r="BB126" s="109">
        <v>45355.272070752311</v>
      </c>
      <c r="BC126" s="107" t="s">
        <v>31</v>
      </c>
      <c r="BD126" s="107" t="s">
        <v>293</v>
      </c>
    </row>
    <row r="127" spans="1:56" x14ac:dyDescent="0.2">
      <c r="A127" s="107" t="s">
        <v>409</v>
      </c>
      <c r="B127" s="105">
        <v>605294</v>
      </c>
      <c r="C127" s="105" t="s">
        <v>1982</v>
      </c>
      <c r="D127" s="107" t="s">
        <v>1339</v>
      </c>
      <c r="E127" s="105" t="s">
        <v>1945</v>
      </c>
      <c r="F127" s="107" t="s">
        <v>1983</v>
      </c>
      <c r="G127" s="107" t="s">
        <v>830</v>
      </c>
      <c r="H127" s="107" t="s">
        <v>830</v>
      </c>
      <c r="I127" s="107" t="s">
        <v>830</v>
      </c>
      <c r="J127" s="107" t="s">
        <v>1154</v>
      </c>
      <c r="K127" s="107" t="s">
        <v>31</v>
      </c>
      <c r="L127" s="107" t="s">
        <v>88</v>
      </c>
      <c r="M127" s="107" t="s">
        <v>41</v>
      </c>
      <c r="N127" s="107" t="s">
        <v>410</v>
      </c>
      <c r="O127" s="107" t="s">
        <v>395</v>
      </c>
      <c r="P127" s="109">
        <v>45010</v>
      </c>
      <c r="Q127" s="107" t="s">
        <v>712</v>
      </c>
      <c r="R127" s="108">
        <v>1</v>
      </c>
      <c r="S127" s="109">
        <v>45156</v>
      </c>
      <c r="T127" s="109">
        <v>45216</v>
      </c>
      <c r="U127" s="109">
        <v>46525</v>
      </c>
      <c r="V127" s="108">
        <v>1369</v>
      </c>
      <c r="W127" s="107" t="s">
        <v>424</v>
      </c>
      <c r="X127" s="107" t="s">
        <v>1149</v>
      </c>
      <c r="Y127" s="107" t="s">
        <v>771</v>
      </c>
      <c r="Z127" s="108">
        <v>0.8</v>
      </c>
      <c r="AA127" s="113">
        <v>1544916.16</v>
      </c>
      <c r="AB127" s="113">
        <v>1544916.16</v>
      </c>
      <c r="AC127" s="113">
        <v>30958142.420000002</v>
      </c>
      <c r="AD127" s="113">
        <v>26315877.5704</v>
      </c>
      <c r="AE127" s="113">
        <v>26315877.5704</v>
      </c>
      <c r="AF127" s="113">
        <v>2443977.4303000001</v>
      </c>
      <c r="AG127" s="113">
        <v>3988893.5902999998</v>
      </c>
      <c r="AH127" s="113">
        <f>CFR_Data[[#This Row],[Total Spent SFY]]+CFR_Data[[#This Row],[CF Current SFY]]</f>
        <v>3988893.5903000003</v>
      </c>
      <c r="AI127" s="113">
        <v>8610700.2796</v>
      </c>
      <c r="AJ127" s="113">
        <v>14471308.7842</v>
      </c>
      <c r="AK127" s="113">
        <v>789891.07629999996</v>
      </c>
      <c r="AL127" s="113">
        <v>0</v>
      </c>
      <c r="AM127" s="113">
        <v>0</v>
      </c>
      <c r="AN127" s="113">
        <v>4642264.8496000003</v>
      </c>
      <c r="AO127" s="113">
        <v>0</v>
      </c>
      <c r="AP127" s="113">
        <v>0</v>
      </c>
      <c r="AQ127" s="107" t="s">
        <v>699</v>
      </c>
      <c r="AR127" s="107" t="s">
        <v>699</v>
      </c>
      <c r="AS127" s="107" t="s">
        <v>396</v>
      </c>
      <c r="AT127" s="107" t="s">
        <v>395</v>
      </c>
      <c r="AU127" s="107" t="s">
        <v>1123</v>
      </c>
      <c r="AV127" s="107" t="s">
        <v>391</v>
      </c>
      <c r="AW127" s="108">
        <v>2</v>
      </c>
      <c r="AX127" s="107" t="s">
        <v>473</v>
      </c>
      <c r="AY127" s="107" t="s">
        <v>707</v>
      </c>
      <c r="AZ127" s="107" t="s">
        <v>706</v>
      </c>
      <c r="BA127" s="107" t="s">
        <v>412</v>
      </c>
      <c r="BB127" s="109">
        <v>45355.272070752311</v>
      </c>
      <c r="BC127" s="107" t="s">
        <v>31</v>
      </c>
      <c r="BD127" s="107" t="s">
        <v>292</v>
      </c>
    </row>
    <row r="128" spans="1:56" x14ac:dyDescent="0.2">
      <c r="A128" s="107" t="s">
        <v>409</v>
      </c>
      <c r="B128" s="105">
        <v>605296</v>
      </c>
      <c r="C128" s="105" t="s">
        <v>1984</v>
      </c>
      <c r="D128" s="107" t="s">
        <v>1985</v>
      </c>
      <c r="E128" s="105" t="s">
        <v>1954</v>
      </c>
      <c r="F128" s="107" t="s">
        <v>1133</v>
      </c>
      <c r="G128" s="107" t="s">
        <v>830</v>
      </c>
      <c r="H128" s="107" t="s">
        <v>830</v>
      </c>
      <c r="I128" s="107" t="s">
        <v>830</v>
      </c>
      <c r="J128" s="107" t="s">
        <v>91</v>
      </c>
      <c r="K128" s="107" t="s">
        <v>28</v>
      </c>
      <c r="L128" s="107" t="s">
        <v>88</v>
      </c>
      <c r="M128" s="107" t="s">
        <v>41</v>
      </c>
      <c r="N128" s="107" t="s">
        <v>410</v>
      </c>
      <c r="O128" s="107" t="s">
        <v>395</v>
      </c>
      <c r="P128" s="109">
        <v>44807</v>
      </c>
      <c r="Q128" s="107" t="s">
        <v>658</v>
      </c>
      <c r="R128" s="108">
        <v>1</v>
      </c>
      <c r="S128" s="109">
        <v>44862</v>
      </c>
      <c r="T128" s="109">
        <v>44922</v>
      </c>
      <c r="U128" s="109">
        <v>45402</v>
      </c>
      <c r="V128" s="108">
        <v>540</v>
      </c>
      <c r="W128" s="107" t="s">
        <v>398</v>
      </c>
      <c r="X128" s="107" t="s">
        <v>702</v>
      </c>
      <c r="Y128" s="107" t="s">
        <v>293</v>
      </c>
      <c r="Z128" s="108">
        <v>0</v>
      </c>
      <c r="AA128" s="113">
        <v>173.25</v>
      </c>
      <c r="AB128" s="113">
        <v>14.25</v>
      </c>
      <c r="AC128" s="113">
        <v>15001.75</v>
      </c>
      <c r="AD128" s="113">
        <v>4166.5832</v>
      </c>
      <c r="AE128" s="113">
        <v>4166.5832</v>
      </c>
      <c r="AF128" s="113">
        <v>3061.57</v>
      </c>
      <c r="AG128" s="113">
        <v>3234.82</v>
      </c>
      <c r="AH128" s="113">
        <f>CFR_Data[[#This Row],[Total Spent SFY]]+CFR_Data[[#This Row],[CF Current SFY]]</f>
        <v>3075.82</v>
      </c>
      <c r="AI128" s="113">
        <v>1105.0132000000001</v>
      </c>
      <c r="AJ128" s="113">
        <v>0</v>
      </c>
      <c r="AK128" s="113">
        <v>0</v>
      </c>
      <c r="AL128" s="113">
        <v>0</v>
      </c>
      <c r="AM128" s="113">
        <v>0</v>
      </c>
      <c r="AN128" s="113">
        <v>10835.166800000001</v>
      </c>
      <c r="AO128" s="113">
        <v>0</v>
      </c>
      <c r="AP128" s="113">
        <v>0</v>
      </c>
      <c r="AQ128" s="107" t="s">
        <v>699</v>
      </c>
      <c r="AR128" s="107" t="s">
        <v>699</v>
      </c>
      <c r="AS128" s="107" t="s">
        <v>396</v>
      </c>
      <c r="AT128" s="107" t="s">
        <v>395</v>
      </c>
      <c r="AU128" s="107" t="s">
        <v>1123</v>
      </c>
      <c r="AV128" s="107" t="s">
        <v>391</v>
      </c>
      <c r="AW128" s="108">
        <v>2</v>
      </c>
      <c r="AX128" s="107" t="s">
        <v>473</v>
      </c>
      <c r="AY128" s="107" t="s">
        <v>707</v>
      </c>
      <c r="AZ128" s="107" t="s">
        <v>706</v>
      </c>
      <c r="BA128" s="107" t="s">
        <v>412</v>
      </c>
      <c r="BB128" s="109">
        <v>45355.272070752311</v>
      </c>
      <c r="BC128" s="107" t="s">
        <v>28</v>
      </c>
      <c r="BD128" s="107" t="s">
        <v>293</v>
      </c>
    </row>
    <row r="129" spans="1:56" x14ac:dyDescent="0.2">
      <c r="A129" s="107" t="s">
        <v>409</v>
      </c>
      <c r="B129" s="105">
        <v>605296</v>
      </c>
      <c r="C129" s="105" t="s">
        <v>1984</v>
      </c>
      <c r="D129" s="107" t="s">
        <v>1985</v>
      </c>
      <c r="E129" s="105" t="s">
        <v>1954</v>
      </c>
      <c r="F129" s="107" t="s">
        <v>1133</v>
      </c>
      <c r="G129" s="107" t="s">
        <v>830</v>
      </c>
      <c r="H129" s="107" t="s">
        <v>830</v>
      </c>
      <c r="I129" s="107" t="s">
        <v>830</v>
      </c>
      <c r="J129" s="107" t="s">
        <v>91</v>
      </c>
      <c r="K129" s="107" t="s">
        <v>28</v>
      </c>
      <c r="L129" s="107" t="s">
        <v>88</v>
      </c>
      <c r="M129" s="107" t="s">
        <v>41</v>
      </c>
      <c r="N129" s="107" t="s">
        <v>410</v>
      </c>
      <c r="O129" s="107" t="s">
        <v>395</v>
      </c>
      <c r="P129" s="109">
        <v>44807</v>
      </c>
      <c r="Q129" s="107" t="s">
        <v>658</v>
      </c>
      <c r="R129" s="108">
        <v>1</v>
      </c>
      <c r="S129" s="109">
        <v>44862</v>
      </c>
      <c r="T129" s="109">
        <v>44922</v>
      </c>
      <c r="U129" s="109">
        <v>45402</v>
      </c>
      <c r="V129" s="108">
        <v>540</v>
      </c>
      <c r="W129" s="107" t="s">
        <v>424</v>
      </c>
      <c r="X129" s="107" t="s">
        <v>802</v>
      </c>
      <c r="Y129" s="107" t="s">
        <v>725</v>
      </c>
      <c r="Z129" s="108">
        <v>0.8</v>
      </c>
      <c r="AA129" s="113">
        <v>2086721.53</v>
      </c>
      <c r="AB129" s="113">
        <v>1290524.55</v>
      </c>
      <c r="AC129" s="113">
        <v>534671.47</v>
      </c>
      <c r="AD129" s="113">
        <v>288433.41680000001</v>
      </c>
      <c r="AE129" s="113">
        <v>288433.41680000001</v>
      </c>
      <c r="AF129" s="113">
        <v>211938.43</v>
      </c>
      <c r="AG129" s="113">
        <v>2298659.96</v>
      </c>
      <c r="AH129" s="113">
        <f>CFR_Data[[#This Row],[Total Spent SFY]]+CFR_Data[[#This Row],[CF Current SFY]]</f>
        <v>1502462.98</v>
      </c>
      <c r="AI129" s="113">
        <v>76494.986799999999</v>
      </c>
      <c r="AJ129" s="113">
        <v>0</v>
      </c>
      <c r="AK129" s="113">
        <v>0</v>
      </c>
      <c r="AL129" s="113">
        <v>0</v>
      </c>
      <c r="AM129" s="113">
        <v>0</v>
      </c>
      <c r="AN129" s="113">
        <v>246238.05319999999</v>
      </c>
      <c r="AO129" s="113">
        <v>0</v>
      </c>
      <c r="AP129" s="113">
        <v>0</v>
      </c>
      <c r="AQ129" s="107" t="s">
        <v>699</v>
      </c>
      <c r="AR129" s="107" t="s">
        <v>699</v>
      </c>
      <c r="AS129" s="107" t="s">
        <v>396</v>
      </c>
      <c r="AT129" s="107" t="s">
        <v>395</v>
      </c>
      <c r="AU129" s="107" t="s">
        <v>1123</v>
      </c>
      <c r="AV129" s="107" t="s">
        <v>391</v>
      </c>
      <c r="AW129" s="108">
        <v>2</v>
      </c>
      <c r="AX129" s="107" t="s">
        <v>473</v>
      </c>
      <c r="AY129" s="107" t="s">
        <v>707</v>
      </c>
      <c r="AZ129" s="107" t="s">
        <v>706</v>
      </c>
      <c r="BA129" s="107" t="s">
        <v>412</v>
      </c>
      <c r="BB129" s="109">
        <v>45355.272070752311</v>
      </c>
      <c r="BC129" s="107" t="s">
        <v>28</v>
      </c>
      <c r="BD129" s="107" t="s">
        <v>292</v>
      </c>
    </row>
    <row r="130" spans="1:56" x14ac:dyDescent="0.2">
      <c r="A130" s="107" t="s">
        <v>472</v>
      </c>
      <c r="B130" s="105">
        <v>605304</v>
      </c>
      <c r="C130" s="105" t="s">
        <v>395</v>
      </c>
      <c r="D130" s="107" t="s">
        <v>757</v>
      </c>
      <c r="E130" s="105" t="s">
        <v>1941</v>
      </c>
      <c r="F130" s="107" t="s">
        <v>2923</v>
      </c>
      <c r="G130" s="107" t="s">
        <v>830</v>
      </c>
      <c r="H130" s="107" t="s">
        <v>830</v>
      </c>
      <c r="I130" s="107" t="s">
        <v>830</v>
      </c>
      <c r="J130" s="107" t="s">
        <v>117</v>
      </c>
      <c r="K130" s="107" t="s">
        <v>27</v>
      </c>
      <c r="L130" s="107" t="s">
        <v>88</v>
      </c>
      <c r="M130" s="107" t="s">
        <v>41</v>
      </c>
      <c r="N130" s="107" t="s">
        <v>472</v>
      </c>
      <c r="O130" s="107" t="s">
        <v>1122</v>
      </c>
      <c r="P130" s="109">
        <v>45565</v>
      </c>
      <c r="Q130" s="107" t="s">
        <v>754</v>
      </c>
      <c r="R130" s="108">
        <v>0</v>
      </c>
      <c r="S130" s="109">
        <v>45765</v>
      </c>
      <c r="T130" s="109">
        <v>45825</v>
      </c>
      <c r="U130" s="109">
        <v>47225</v>
      </c>
      <c r="V130" s="108">
        <v>1460</v>
      </c>
      <c r="W130" s="107" t="s">
        <v>398</v>
      </c>
      <c r="X130" s="107" t="s">
        <v>702</v>
      </c>
      <c r="Y130" s="107" t="s">
        <v>293</v>
      </c>
      <c r="Z130" s="108">
        <v>0</v>
      </c>
      <c r="AA130" s="113">
        <v>0</v>
      </c>
      <c r="AB130" s="113">
        <v>0</v>
      </c>
      <c r="AC130" s="113">
        <v>900000</v>
      </c>
      <c r="AD130" s="113">
        <v>0</v>
      </c>
      <c r="AE130" s="113">
        <v>899999.99990000005</v>
      </c>
      <c r="AF130" s="113">
        <v>0</v>
      </c>
      <c r="AG130" s="113">
        <v>0</v>
      </c>
      <c r="AH130" s="113">
        <f>CFR_Data[[#This Row],[Total Spent SFY]]+CFR_Data[[#This Row],[CF Current SFY]]</f>
        <v>0</v>
      </c>
      <c r="AI130" s="113">
        <v>19148.9362</v>
      </c>
      <c r="AJ130" s="113">
        <v>229787.234</v>
      </c>
      <c r="AK130" s="113">
        <v>229787.234</v>
      </c>
      <c r="AL130" s="113">
        <v>229787.234</v>
      </c>
      <c r="AM130" s="113">
        <v>191489.36170000001</v>
      </c>
      <c r="AN130" s="113">
        <v>1E-4</v>
      </c>
      <c r="AO130" s="113">
        <v>0</v>
      </c>
      <c r="AP130" s="113">
        <v>0</v>
      </c>
      <c r="AQ130" s="107" t="s">
        <v>699</v>
      </c>
      <c r="AR130" s="107" t="s">
        <v>699</v>
      </c>
      <c r="AS130" s="107" t="s">
        <v>396</v>
      </c>
      <c r="AT130" s="107" t="s">
        <v>395</v>
      </c>
      <c r="AU130" s="107" t="s">
        <v>1123</v>
      </c>
      <c r="AV130" s="107" t="s">
        <v>391</v>
      </c>
      <c r="AW130" s="108">
        <v>2</v>
      </c>
      <c r="AX130" s="107" t="s">
        <v>473</v>
      </c>
      <c r="AY130" s="107" t="s">
        <v>707</v>
      </c>
      <c r="AZ130" s="107" t="s">
        <v>706</v>
      </c>
      <c r="BA130" s="107" t="s">
        <v>412</v>
      </c>
      <c r="BB130" s="109">
        <v>45355.272070752311</v>
      </c>
      <c r="BC130" s="107" t="s">
        <v>27</v>
      </c>
      <c r="BD130" s="107" t="s">
        <v>293</v>
      </c>
    </row>
    <row r="131" spans="1:56" x14ac:dyDescent="0.2">
      <c r="A131" s="107" t="s">
        <v>472</v>
      </c>
      <c r="B131" s="105">
        <v>605304</v>
      </c>
      <c r="C131" s="105" t="s">
        <v>395</v>
      </c>
      <c r="D131" s="107" t="s">
        <v>757</v>
      </c>
      <c r="E131" s="105" t="s">
        <v>1941</v>
      </c>
      <c r="F131" s="107" t="s">
        <v>2923</v>
      </c>
      <c r="G131" s="107" t="s">
        <v>830</v>
      </c>
      <c r="H131" s="107" t="s">
        <v>830</v>
      </c>
      <c r="I131" s="107" t="s">
        <v>830</v>
      </c>
      <c r="J131" s="107" t="s">
        <v>117</v>
      </c>
      <c r="K131" s="107" t="s">
        <v>27</v>
      </c>
      <c r="L131" s="107" t="s">
        <v>88</v>
      </c>
      <c r="M131" s="107" t="s">
        <v>41</v>
      </c>
      <c r="N131" s="107" t="s">
        <v>472</v>
      </c>
      <c r="O131" s="107" t="s">
        <v>1122</v>
      </c>
      <c r="P131" s="109">
        <v>45565</v>
      </c>
      <c r="Q131" s="107" t="s">
        <v>754</v>
      </c>
      <c r="R131" s="108">
        <v>0</v>
      </c>
      <c r="S131" s="109">
        <v>45765</v>
      </c>
      <c r="T131" s="109">
        <v>45825</v>
      </c>
      <c r="U131" s="109">
        <v>47225</v>
      </c>
      <c r="V131" s="108">
        <v>1460</v>
      </c>
      <c r="W131" s="107" t="s">
        <v>424</v>
      </c>
      <c r="X131" s="107" t="s">
        <v>705</v>
      </c>
      <c r="Y131" s="107" t="s">
        <v>413</v>
      </c>
      <c r="Z131" s="108">
        <v>0.8</v>
      </c>
      <c r="AA131" s="113">
        <v>0</v>
      </c>
      <c r="AB131" s="113">
        <v>0</v>
      </c>
      <c r="AC131" s="113">
        <v>164423182.91600001</v>
      </c>
      <c r="AD131" s="113">
        <v>0</v>
      </c>
      <c r="AE131" s="113">
        <v>164423182.9161</v>
      </c>
      <c r="AF131" s="113">
        <v>0</v>
      </c>
      <c r="AG131" s="113">
        <v>0</v>
      </c>
      <c r="AH131" s="113">
        <f>CFR_Data[[#This Row],[Total Spent SFY]]+CFR_Data[[#This Row],[CF Current SFY]]</f>
        <v>0</v>
      </c>
      <c r="AI131" s="113">
        <v>3498365.594</v>
      </c>
      <c r="AJ131" s="113">
        <v>41980387.127499998</v>
      </c>
      <c r="AK131" s="113">
        <v>41980387.127499998</v>
      </c>
      <c r="AL131" s="113">
        <v>41980387.127499998</v>
      </c>
      <c r="AM131" s="113">
        <v>34983655.939599998</v>
      </c>
      <c r="AN131" s="113">
        <v>-1E-4</v>
      </c>
      <c r="AO131" s="113">
        <v>0</v>
      </c>
      <c r="AP131" s="113">
        <v>0</v>
      </c>
      <c r="AQ131" s="107" t="s">
        <v>699</v>
      </c>
      <c r="AR131" s="107" t="s">
        <v>699</v>
      </c>
      <c r="AS131" s="107" t="s">
        <v>396</v>
      </c>
      <c r="AT131" s="107" t="s">
        <v>395</v>
      </c>
      <c r="AU131" s="107" t="s">
        <v>1123</v>
      </c>
      <c r="AV131" s="107" t="s">
        <v>391</v>
      </c>
      <c r="AW131" s="108">
        <v>2</v>
      </c>
      <c r="AX131" s="107" t="s">
        <v>473</v>
      </c>
      <c r="AY131" s="107" t="s">
        <v>707</v>
      </c>
      <c r="AZ131" s="107" t="s">
        <v>706</v>
      </c>
      <c r="BA131" s="107" t="s">
        <v>412</v>
      </c>
      <c r="BB131" s="109">
        <v>45355.272070752311</v>
      </c>
      <c r="BC131" s="107" t="s">
        <v>27</v>
      </c>
      <c r="BD131" s="107" t="s">
        <v>292</v>
      </c>
    </row>
    <row r="132" spans="1:56" x14ac:dyDescent="0.2">
      <c r="A132" s="107" t="s">
        <v>393</v>
      </c>
      <c r="B132" s="105">
        <v>605306</v>
      </c>
      <c r="C132" s="105" t="s">
        <v>1986</v>
      </c>
      <c r="D132" s="107" t="s">
        <v>758</v>
      </c>
      <c r="E132" s="105" t="s">
        <v>1941</v>
      </c>
      <c r="F132" s="107" t="s">
        <v>1144</v>
      </c>
      <c r="G132" s="107" t="s">
        <v>830</v>
      </c>
      <c r="H132" s="107" t="s">
        <v>830</v>
      </c>
      <c r="I132" s="107" t="s">
        <v>830</v>
      </c>
      <c r="J132" s="107" t="s">
        <v>117</v>
      </c>
      <c r="K132" s="107" t="s">
        <v>27</v>
      </c>
      <c r="L132" s="107" t="s">
        <v>88</v>
      </c>
      <c r="M132" s="107" t="s">
        <v>41</v>
      </c>
      <c r="N132" s="107" t="s">
        <v>403</v>
      </c>
      <c r="O132" s="107" t="s">
        <v>395</v>
      </c>
      <c r="P132" s="109">
        <v>43113</v>
      </c>
      <c r="Q132" s="107" t="s">
        <v>651</v>
      </c>
      <c r="R132" s="108">
        <v>1</v>
      </c>
      <c r="S132" s="109">
        <v>43313</v>
      </c>
      <c r="T132" s="109">
        <v>43373</v>
      </c>
      <c r="U132" s="109">
        <v>44735</v>
      </c>
      <c r="V132" s="108">
        <v>1422</v>
      </c>
      <c r="W132" s="107" t="s">
        <v>398</v>
      </c>
      <c r="X132" s="107" t="s">
        <v>702</v>
      </c>
      <c r="Y132" s="107" t="s">
        <v>293</v>
      </c>
      <c r="Z132" s="108">
        <v>0</v>
      </c>
      <c r="AA132" s="113">
        <v>249604.52</v>
      </c>
      <c r="AB132" s="113">
        <v>0</v>
      </c>
      <c r="AC132" s="113">
        <v>0</v>
      </c>
      <c r="AD132" s="113">
        <v>107307.1226</v>
      </c>
      <c r="AE132" s="113">
        <v>107307.1226</v>
      </c>
      <c r="AF132" s="113">
        <v>107307.1226</v>
      </c>
      <c r="AG132" s="113">
        <v>356911.64260000002</v>
      </c>
      <c r="AH132" s="113">
        <f>CFR_Data[[#This Row],[Total Spent SFY]]+CFR_Data[[#This Row],[CF Current SFY]]</f>
        <v>107307.1226</v>
      </c>
      <c r="AI132" s="113">
        <v>0</v>
      </c>
      <c r="AJ132" s="113">
        <v>0</v>
      </c>
      <c r="AK132" s="113">
        <v>0</v>
      </c>
      <c r="AL132" s="113">
        <v>0</v>
      </c>
      <c r="AM132" s="113">
        <v>0</v>
      </c>
      <c r="AN132" s="113">
        <v>-107307.1226</v>
      </c>
      <c r="AO132" s="113">
        <v>0</v>
      </c>
      <c r="AP132" s="113">
        <v>0</v>
      </c>
      <c r="AQ132" s="107" t="s">
        <v>699</v>
      </c>
      <c r="AR132" s="107" t="s">
        <v>699</v>
      </c>
      <c r="AS132" s="107" t="s">
        <v>396</v>
      </c>
      <c r="AT132" s="107" t="s">
        <v>395</v>
      </c>
      <c r="AU132" s="107" t="s">
        <v>1123</v>
      </c>
      <c r="AV132" s="107" t="s">
        <v>391</v>
      </c>
      <c r="AW132" s="108">
        <v>2</v>
      </c>
      <c r="AX132" s="107" t="s">
        <v>473</v>
      </c>
      <c r="AY132" s="107" t="s">
        <v>707</v>
      </c>
      <c r="AZ132" s="107" t="s">
        <v>706</v>
      </c>
      <c r="BA132" s="107" t="s">
        <v>412</v>
      </c>
      <c r="BB132" s="109">
        <v>45355.272070752311</v>
      </c>
      <c r="BC132" s="107" t="s">
        <v>27</v>
      </c>
      <c r="BD132" s="107" t="s">
        <v>293</v>
      </c>
    </row>
    <row r="133" spans="1:56" x14ac:dyDescent="0.2">
      <c r="A133" s="107" t="s">
        <v>393</v>
      </c>
      <c r="B133" s="105">
        <v>605306</v>
      </c>
      <c r="C133" s="105" t="s">
        <v>1986</v>
      </c>
      <c r="D133" s="107" t="s">
        <v>758</v>
      </c>
      <c r="E133" s="105" t="s">
        <v>1941</v>
      </c>
      <c r="F133" s="107" t="s">
        <v>1144</v>
      </c>
      <c r="G133" s="107" t="s">
        <v>830</v>
      </c>
      <c r="H133" s="107" t="s">
        <v>830</v>
      </c>
      <c r="I133" s="107" t="s">
        <v>830</v>
      </c>
      <c r="J133" s="107" t="s">
        <v>117</v>
      </c>
      <c r="K133" s="107" t="s">
        <v>27</v>
      </c>
      <c r="L133" s="107" t="s">
        <v>88</v>
      </c>
      <c r="M133" s="107" t="s">
        <v>41</v>
      </c>
      <c r="N133" s="107" t="s">
        <v>403</v>
      </c>
      <c r="O133" s="107" t="s">
        <v>395</v>
      </c>
      <c r="P133" s="109">
        <v>43113</v>
      </c>
      <c r="Q133" s="107" t="s">
        <v>651</v>
      </c>
      <c r="R133" s="108">
        <v>1</v>
      </c>
      <c r="S133" s="109">
        <v>43313</v>
      </c>
      <c r="T133" s="109">
        <v>43373</v>
      </c>
      <c r="U133" s="109">
        <v>44735</v>
      </c>
      <c r="V133" s="108">
        <v>1422</v>
      </c>
      <c r="W133" s="107" t="s">
        <v>424</v>
      </c>
      <c r="X133" s="107" t="s">
        <v>705</v>
      </c>
      <c r="Y133" s="107" t="s">
        <v>413</v>
      </c>
      <c r="Z133" s="108">
        <v>0.8</v>
      </c>
      <c r="AA133" s="113">
        <v>96701565.120000005</v>
      </c>
      <c r="AB133" s="113">
        <v>0</v>
      </c>
      <c r="AC133" s="113">
        <v>0</v>
      </c>
      <c r="AD133" s="113">
        <v>192692.8774</v>
      </c>
      <c r="AE133" s="113">
        <v>192692.8774</v>
      </c>
      <c r="AF133" s="113">
        <v>192692.8774</v>
      </c>
      <c r="AG133" s="113">
        <v>96894257.997400001</v>
      </c>
      <c r="AH133" s="113">
        <f>CFR_Data[[#This Row],[Total Spent SFY]]+CFR_Data[[#This Row],[CF Current SFY]]</f>
        <v>192692.8774</v>
      </c>
      <c r="AI133" s="113">
        <v>0</v>
      </c>
      <c r="AJ133" s="113">
        <v>0</v>
      </c>
      <c r="AK133" s="113">
        <v>0</v>
      </c>
      <c r="AL133" s="113">
        <v>0</v>
      </c>
      <c r="AM133" s="113">
        <v>0</v>
      </c>
      <c r="AN133" s="113">
        <v>-192692.8774</v>
      </c>
      <c r="AO133" s="113">
        <v>0</v>
      </c>
      <c r="AP133" s="113">
        <v>0</v>
      </c>
      <c r="AQ133" s="107" t="s">
        <v>699</v>
      </c>
      <c r="AR133" s="107" t="s">
        <v>699</v>
      </c>
      <c r="AS133" s="107" t="s">
        <v>396</v>
      </c>
      <c r="AT133" s="107" t="s">
        <v>395</v>
      </c>
      <c r="AU133" s="107" t="s">
        <v>1123</v>
      </c>
      <c r="AV133" s="107" t="s">
        <v>391</v>
      </c>
      <c r="AW133" s="108">
        <v>2</v>
      </c>
      <c r="AX133" s="107" t="s">
        <v>473</v>
      </c>
      <c r="AY133" s="107" t="s">
        <v>707</v>
      </c>
      <c r="AZ133" s="107" t="s">
        <v>706</v>
      </c>
      <c r="BA133" s="107" t="s">
        <v>412</v>
      </c>
      <c r="BB133" s="109">
        <v>45355.272070752311</v>
      </c>
      <c r="BC133" s="107" t="s">
        <v>27</v>
      </c>
      <c r="BD133" s="107" t="s">
        <v>292</v>
      </c>
    </row>
    <row r="134" spans="1:56" x14ac:dyDescent="0.2">
      <c r="A134" s="107" t="s">
        <v>472</v>
      </c>
      <c r="B134" s="105">
        <v>605311</v>
      </c>
      <c r="C134" s="105" t="s">
        <v>395</v>
      </c>
      <c r="D134" s="107" t="s">
        <v>2924</v>
      </c>
      <c r="E134" s="105" t="s">
        <v>1945</v>
      </c>
      <c r="F134" s="107" t="s">
        <v>2681</v>
      </c>
      <c r="G134" s="107" t="s">
        <v>830</v>
      </c>
      <c r="H134" s="107" t="s">
        <v>830</v>
      </c>
      <c r="I134" s="107" t="s">
        <v>830</v>
      </c>
      <c r="J134" s="107" t="s">
        <v>759</v>
      </c>
      <c r="K134" s="107" t="s">
        <v>33</v>
      </c>
      <c r="L134" s="107" t="s">
        <v>88</v>
      </c>
      <c r="M134" s="107" t="s">
        <v>41</v>
      </c>
      <c r="N134" s="107" t="s">
        <v>472</v>
      </c>
      <c r="O134" s="107" t="s">
        <v>1125</v>
      </c>
      <c r="P134" s="109">
        <v>45472</v>
      </c>
      <c r="Q134" s="107" t="s">
        <v>754</v>
      </c>
      <c r="R134" s="108">
        <v>0</v>
      </c>
      <c r="S134" s="109">
        <v>45672</v>
      </c>
      <c r="T134" s="109">
        <v>45732</v>
      </c>
      <c r="U134" s="109">
        <v>46604</v>
      </c>
      <c r="V134" s="108">
        <v>932</v>
      </c>
      <c r="W134" s="107" t="s">
        <v>398</v>
      </c>
      <c r="X134" s="107" t="s">
        <v>702</v>
      </c>
      <c r="Y134" s="107" t="s">
        <v>293</v>
      </c>
      <c r="Z134" s="108">
        <v>0</v>
      </c>
      <c r="AA134" s="113">
        <v>0</v>
      </c>
      <c r="AB134" s="113">
        <v>0</v>
      </c>
      <c r="AC134" s="113">
        <v>240252.33</v>
      </c>
      <c r="AD134" s="113">
        <v>0</v>
      </c>
      <c r="AE134" s="113">
        <v>240252.33</v>
      </c>
      <c r="AF134" s="113">
        <v>0</v>
      </c>
      <c r="AG134" s="113">
        <v>0</v>
      </c>
      <c r="AH134" s="113">
        <f>CFR_Data[[#This Row],[Total Spent SFY]]+CFR_Data[[#This Row],[CF Current SFY]]</f>
        <v>0</v>
      </c>
      <c r="AI134" s="113">
        <v>32033.644</v>
      </c>
      <c r="AJ134" s="113">
        <v>96100.932000000001</v>
      </c>
      <c r="AK134" s="113">
        <v>96100.932000000001</v>
      </c>
      <c r="AL134" s="113">
        <v>16016.822</v>
      </c>
      <c r="AM134" s="113">
        <v>0</v>
      </c>
      <c r="AN134" s="113">
        <v>0</v>
      </c>
      <c r="AO134" s="113">
        <v>0</v>
      </c>
      <c r="AP134" s="113">
        <v>0</v>
      </c>
      <c r="AQ134" s="107" t="s">
        <v>699</v>
      </c>
      <c r="AR134" s="107" t="s">
        <v>699</v>
      </c>
      <c r="AS134" s="107" t="s">
        <v>396</v>
      </c>
      <c r="AT134" s="107" t="s">
        <v>395</v>
      </c>
      <c r="AU134" s="107" t="s">
        <v>1123</v>
      </c>
      <c r="AV134" s="107" t="s">
        <v>391</v>
      </c>
      <c r="AW134" s="108">
        <v>2</v>
      </c>
      <c r="AX134" s="107" t="s">
        <v>473</v>
      </c>
      <c r="AY134" s="107" t="s">
        <v>707</v>
      </c>
      <c r="AZ134" s="107" t="s">
        <v>706</v>
      </c>
      <c r="BA134" s="107" t="s">
        <v>412</v>
      </c>
      <c r="BB134" s="109">
        <v>45355.272070752311</v>
      </c>
      <c r="BC134" s="107" t="s">
        <v>33</v>
      </c>
      <c r="BD134" s="107" t="s">
        <v>293</v>
      </c>
    </row>
    <row r="135" spans="1:56" x14ac:dyDescent="0.2">
      <c r="A135" s="107" t="s">
        <v>472</v>
      </c>
      <c r="B135" s="105">
        <v>605311</v>
      </c>
      <c r="C135" s="105" t="s">
        <v>395</v>
      </c>
      <c r="D135" s="107" t="s">
        <v>2924</v>
      </c>
      <c r="E135" s="105" t="s">
        <v>1945</v>
      </c>
      <c r="F135" s="107" t="s">
        <v>2681</v>
      </c>
      <c r="G135" s="107" t="s">
        <v>830</v>
      </c>
      <c r="H135" s="107" t="s">
        <v>830</v>
      </c>
      <c r="I135" s="107" t="s">
        <v>830</v>
      </c>
      <c r="J135" s="107" t="s">
        <v>759</v>
      </c>
      <c r="K135" s="107" t="s">
        <v>33</v>
      </c>
      <c r="L135" s="107" t="s">
        <v>88</v>
      </c>
      <c r="M135" s="107" t="s">
        <v>41</v>
      </c>
      <c r="N135" s="107" t="s">
        <v>472</v>
      </c>
      <c r="O135" s="107" t="s">
        <v>1125</v>
      </c>
      <c r="P135" s="109">
        <v>45472</v>
      </c>
      <c r="Q135" s="107" t="s">
        <v>754</v>
      </c>
      <c r="R135" s="108">
        <v>0</v>
      </c>
      <c r="S135" s="109">
        <v>45672</v>
      </c>
      <c r="T135" s="109">
        <v>45732</v>
      </c>
      <c r="U135" s="109">
        <v>46604</v>
      </c>
      <c r="V135" s="108">
        <v>932</v>
      </c>
      <c r="W135" s="107" t="s">
        <v>1400</v>
      </c>
      <c r="X135" s="107" t="s">
        <v>1401</v>
      </c>
      <c r="Y135" s="107" t="s">
        <v>292</v>
      </c>
      <c r="Z135" s="108">
        <v>0.8</v>
      </c>
      <c r="AA135" s="113">
        <v>0</v>
      </c>
      <c r="AB135" s="113">
        <v>0</v>
      </c>
      <c r="AC135" s="113">
        <v>51047137.252400003</v>
      </c>
      <c r="AD135" s="113">
        <v>0</v>
      </c>
      <c r="AE135" s="113">
        <v>51047137.252499998</v>
      </c>
      <c r="AF135" s="113">
        <v>0</v>
      </c>
      <c r="AG135" s="113">
        <v>0</v>
      </c>
      <c r="AH135" s="113">
        <f>CFR_Data[[#This Row],[Total Spent SFY]]+CFR_Data[[#This Row],[CF Current SFY]]</f>
        <v>0</v>
      </c>
      <c r="AI135" s="113">
        <v>6806284.9670000002</v>
      </c>
      <c r="AJ135" s="113">
        <v>20418854.901000001</v>
      </c>
      <c r="AK135" s="113">
        <v>20418854.901000001</v>
      </c>
      <c r="AL135" s="113">
        <v>3403142.4835000001</v>
      </c>
      <c r="AM135" s="113">
        <v>0</v>
      </c>
      <c r="AN135" s="113">
        <v>-1E-4</v>
      </c>
      <c r="AO135" s="113">
        <v>0</v>
      </c>
      <c r="AP135" s="113">
        <v>0</v>
      </c>
      <c r="AQ135" s="107" t="s">
        <v>699</v>
      </c>
      <c r="AR135" s="107" t="s">
        <v>699</v>
      </c>
      <c r="AS135" s="107" t="s">
        <v>396</v>
      </c>
      <c r="AT135" s="107" t="s">
        <v>395</v>
      </c>
      <c r="AU135" s="107" t="s">
        <v>1123</v>
      </c>
      <c r="AV135" s="107" t="s">
        <v>391</v>
      </c>
      <c r="AW135" s="108">
        <v>2</v>
      </c>
      <c r="AX135" s="107" t="s">
        <v>473</v>
      </c>
      <c r="AY135" s="107" t="s">
        <v>707</v>
      </c>
      <c r="AZ135" s="107" t="s">
        <v>706</v>
      </c>
      <c r="BA135" s="107" t="s">
        <v>412</v>
      </c>
      <c r="BB135" s="109">
        <v>45355.272070752311</v>
      </c>
      <c r="BC135" s="107" t="s">
        <v>33</v>
      </c>
      <c r="BD135" s="107" t="s">
        <v>292</v>
      </c>
    </row>
    <row r="136" spans="1:56" x14ac:dyDescent="0.2">
      <c r="A136" s="107" t="s">
        <v>472</v>
      </c>
      <c r="B136" s="105">
        <v>605313</v>
      </c>
      <c r="C136" s="105" t="s">
        <v>395</v>
      </c>
      <c r="D136" s="107" t="s">
        <v>1988</v>
      </c>
      <c r="E136" s="105" t="s">
        <v>1954</v>
      </c>
      <c r="F136" s="107" t="s">
        <v>2125</v>
      </c>
      <c r="G136" s="107" t="s">
        <v>830</v>
      </c>
      <c r="H136" s="107" t="s">
        <v>830</v>
      </c>
      <c r="I136" s="107" t="s">
        <v>830</v>
      </c>
      <c r="J136" s="107" t="s">
        <v>176</v>
      </c>
      <c r="K136" s="107" t="s">
        <v>22</v>
      </c>
      <c r="L136" s="107" t="s">
        <v>88</v>
      </c>
      <c r="M136" s="107" t="s">
        <v>41</v>
      </c>
      <c r="N136" s="107" t="s">
        <v>472</v>
      </c>
      <c r="O136" s="107" t="s">
        <v>1130</v>
      </c>
      <c r="P136" s="109">
        <v>45367</v>
      </c>
      <c r="Q136" s="107" t="s">
        <v>754</v>
      </c>
      <c r="R136" s="108">
        <v>0</v>
      </c>
      <c r="S136" s="109">
        <v>45567</v>
      </c>
      <c r="T136" s="109">
        <v>45627</v>
      </c>
      <c r="U136" s="109">
        <v>47371</v>
      </c>
      <c r="V136" s="108">
        <v>1804</v>
      </c>
      <c r="W136" s="107" t="s">
        <v>398</v>
      </c>
      <c r="X136" s="107" t="s">
        <v>702</v>
      </c>
      <c r="Y136" s="107" t="s">
        <v>293</v>
      </c>
      <c r="Z136" s="108">
        <v>0</v>
      </c>
      <c r="AA136" s="113">
        <v>0</v>
      </c>
      <c r="AB136" s="113">
        <v>0</v>
      </c>
      <c r="AC136" s="113">
        <v>1020536</v>
      </c>
      <c r="AD136" s="113">
        <v>0</v>
      </c>
      <c r="AE136" s="113">
        <v>967749.65509999997</v>
      </c>
      <c r="AF136" s="113">
        <v>0</v>
      </c>
      <c r="AG136" s="113">
        <v>0</v>
      </c>
      <c r="AH136" s="113">
        <f>CFR_Data[[#This Row],[Total Spent SFY]]+CFR_Data[[#This Row],[CF Current SFY]]</f>
        <v>0</v>
      </c>
      <c r="AI136" s="113">
        <v>123168.1379</v>
      </c>
      <c r="AJ136" s="113">
        <v>211145.3793</v>
      </c>
      <c r="AK136" s="113">
        <v>211145.3793</v>
      </c>
      <c r="AL136" s="113">
        <v>211145.3793</v>
      </c>
      <c r="AM136" s="113">
        <v>211145.3793</v>
      </c>
      <c r="AN136" s="113">
        <v>52786.344899999996</v>
      </c>
      <c r="AO136" s="113">
        <v>0</v>
      </c>
      <c r="AP136" s="113">
        <v>0</v>
      </c>
      <c r="AQ136" s="107" t="s">
        <v>699</v>
      </c>
      <c r="AR136" s="107" t="s">
        <v>699</v>
      </c>
      <c r="AS136" s="107" t="s">
        <v>396</v>
      </c>
      <c r="AT136" s="107" t="s">
        <v>395</v>
      </c>
      <c r="AU136" s="107" t="s">
        <v>1123</v>
      </c>
      <c r="AV136" s="107" t="s">
        <v>391</v>
      </c>
      <c r="AW136" s="108">
        <v>2</v>
      </c>
      <c r="AX136" s="107" t="s">
        <v>473</v>
      </c>
      <c r="AY136" s="107" t="s">
        <v>707</v>
      </c>
      <c r="AZ136" s="107" t="s">
        <v>706</v>
      </c>
      <c r="BA136" s="107" t="s">
        <v>412</v>
      </c>
      <c r="BB136" s="109">
        <v>45355.272070752311</v>
      </c>
      <c r="BC136" s="107" t="s">
        <v>22</v>
      </c>
      <c r="BD136" s="107" t="s">
        <v>293</v>
      </c>
    </row>
    <row r="137" spans="1:56" x14ac:dyDescent="0.2">
      <c r="A137" s="107" t="s">
        <v>472</v>
      </c>
      <c r="B137" s="105">
        <v>605313</v>
      </c>
      <c r="C137" s="105" t="s">
        <v>395</v>
      </c>
      <c r="D137" s="107" t="s">
        <v>1988</v>
      </c>
      <c r="E137" s="105" t="s">
        <v>1954</v>
      </c>
      <c r="F137" s="107" t="s">
        <v>2125</v>
      </c>
      <c r="G137" s="107" t="s">
        <v>830</v>
      </c>
      <c r="H137" s="107" t="s">
        <v>830</v>
      </c>
      <c r="I137" s="107" t="s">
        <v>830</v>
      </c>
      <c r="J137" s="107" t="s">
        <v>176</v>
      </c>
      <c r="K137" s="107" t="s">
        <v>22</v>
      </c>
      <c r="L137" s="107" t="s">
        <v>88</v>
      </c>
      <c r="M137" s="107" t="s">
        <v>41</v>
      </c>
      <c r="N137" s="107" t="s">
        <v>472</v>
      </c>
      <c r="O137" s="107" t="s">
        <v>1130</v>
      </c>
      <c r="P137" s="109">
        <v>45367</v>
      </c>
      <c r="Q137" s="107" t="s">
        <v>754</v>
      </c>
      <c r="R137" s="108">
        <v>0</v>
      </c>
      <c r="S137" s="109">
        <v>45567</v>
      </c>
      <c r="T137" s="109">
        <v>45627</v>
      </c>
      <c r="U137" s="109">
        <v>47371</v>
      </c>
      <c r="V137" s="108">
        <v>1804</v>
      </c>
      <c r="W137" s="107" t="s">
        <v>424</v>
      </c>
      <c r="X137" s="107" t="s">
        <v>1149</v>
      </c>
      <c r="Y137" s="107" t="s">
        <v>771</v>
      </c>
      <c r="Z137" s="108">
        <v>0.8</v>
      </c>
      <c r="AA137" s="113">
        <v>0</v>
      </c>
      <c r="AB137" s="113">
        <v>0</v>
      </c>
      <c r="AC137" s="113">
        <v>90236941.439999998</v>
      </c>
      <c r="AD137" s="113">
        <v>0</v>
      </c>
      <c r="AE137" s="113">
        <v>85569513.434599996</v>
      </c>
      <c r="AF137" s="113">
        <v>0</v>
      </c>
      <c r="AG137" s="113">
        <v>0</v>
      </c>
      <c r="AH137" s="113">
        <f>CFR_Data[[#This Row],[Total Spent SFY]]+CFR_Data[[#This Row],[CF Current SFY]]</f>
        <v>0</v>
      </c>
      <c r="AI137" s="113">
        <v>10890665.3462</v>
      </c>
      <c r="AJ137" s="113">
        <v>18669712.022100002</v>
      </c>
      <c r="AK137" s="113">
        <v>18669712.022100002</v>
      </c>
      <c r="AL137" s="113">
        <v>18669712.022100002</v>
      </c>
      <c r="AM137" s="113">
        <v>18669712.022100002</v>
      </c>
      <c r="AN137" s="113">
        <v>4667428.0054000001</v>
      </c>
      <c r="AO137" s="113">
        <v>0</v>
      </c>
      <c r="AP137" s="113">
        <v>0</v>
      </c>
      <c r="AQ137" s="107" t="s">
        <v>699</v>
      </c>
      <c r="AR137" s="107" t="s">
        <v>699</v>
      </c>
      <c r="AS137" s="107" t="s">
        <v>396</v>
      </c>
      <c r="AT137" s="107" t="s">
        <v>395</v>
      </c>
      <c r="AU137" s="107" t="s">
        <v>1123</v>
      </c>
      <c r="AV137" s="107" t="s">
        <v>391</v>
      </c>
      <c r="AW137" s="108">
        <v>2</v>
      </c>
      <c r="AX137" s="107" t="s">
        <v>473</v>
      </c>
      <c r="AY137" s="107" t="s">
        <v>707</v>
      </c>
      <c r="AZ137" s="107" t="s">
        <v>706</v>
      </c>
      <c r="BA137" s="107" t="s">
        <v>412</v>
      </c>
      <c r="BB137" s="109">
        <v>45355.272070752311</v>
      </c>
      <c r="BC137" s="107" t="s">
        <v>22</v>
      </c>
      <c r="BD137" s="107" t="s">
        <v>292</v>
      </c>
    </row>
    <row r="138" spans="1:56" x14ac:dyDescent="0.2">
      <c r="A138" s="107" t="s">
        <v>472</v>
      </c>
      <c r="B138" s="105">
        <v>605321</v>
      </c>
      <c r="C138" s="105" t="s">
        <v>395</v>
      </c>
      <c r="D138" s="107" t="s">
        <v>1989</v>
      </c>
      <c r="E138" s="105" t="s">
        <v>1945</v>
      </c>
      <c r="F138" s="107" t="s">
        <v>1128</v>
      </c>
      <c r="G138" s="107" t="s">
        <v>830</v>
      </c>
      <c r="H138" s="107" t="s">
        <v>830</v>
      </c>
      <c r="I138" s="107" t="s">
        <v>830</v>
      </c>
      <c r="J138" s="107" t="s">
        <v>85</v>
      </c>
      <c r="K138" s="107" t="s">
        <v>22</v>
      </c>
      <c r="L138" s="107" t="s">
        <v>42</v>
      </c>
      <c r="M138" s="107" t="s">
        <v>41</v>
      </c>
      <c r="N138" s="107" t="s">
        <v>472</v>
      </c>
      <c r="O138" s="107" t="s">
        <v>1130</v>
      </c>
      <c r="P138" s="109">
        <v>46295</v>
      </c>
      <c r="Q138" s="107" t="s">
        <v>1353</v>
      </c>
      <c r="R138" s="108">
        <v>0</v>
      </c>
      <c r="S138" s="109">
        <v>46445</v>
      </c>
      <c r="T138" s="109">
        <v>46505</v>
      </c>
      <c r="U138" s="109">
        <v>47175</v>
      </c>
      <c r="V138" s="108">
        <v>730</v>
      </c>
      <c r="W138" s="107" t="s">
        <v>398</v>
      </c>
      <c r="X138" s="107" t="s">
        <v>702</v>
      </c>
      <c r="Y138" s="107" t="s">
        <v>293</v>
      </c>
      <c r="Z138" s="108">
        <v>0</v>
      </c>
      <c r="AA138" s="113">
        <v>0</v>
      </c>
      <c r="AB138" s="113">
        <v>0</v>
      </c>
      <c r="AC138" s="113">
        <v>75000</v>
      </c>
      <c r="AD138" s="113">
        <v>0</v>
      </c>
      <c r="AE138" s="113">
        <v>75000</v>
      </c>
      <c r="AF138" s="113">
        <v>0</v>
      </c>
      <c r="AG138" s="113">
        <v>0</v>
      </c>
      <c r="AH138" s="113">
        <f>CFR_Data[[#This Row],[Total Spent SFY]]+CFR_Data[[#This Row],[CF Current SFY]]</f>
        <v>0</v>
      </c>
      <c r="AI138" s="113">
        <v>0</v>
      </c>
      <c r="AJ138" s="113">
        <v>0</v>
      </c>
      <c r="AK138" s="113">
        <v>9782.6087000000007</v>
      </c>
      <c r="AL138" s="113">
        <v>39130.434800000003</v>
      </c>
      <c r="AM138" s="113">
        <v>26086.9565</v>
      </c>
      <c r="AN138" s="113">
        <v>0</v>
      </c>
      <c r="AO138" s="113">
        <v>0</v>
      </c>
      <c r="AP138" s="113">
        <v>0</v>
      </c>
      <c r="AQ138" s="107" t="s">
        <v>699</v>
      </c>
      <c r="AR138" s="107" t="s">
        <v>699</v>
      </c>
      <c r="AS138" s="107" t="s">
        <v>396</v>
      </c>
      <c r="AT138" s="107" t="s">
        <v>395</v>
      </c>
      <c r="AU138" s="107" t="s">
        <v>1123</v>
      </c>
      <c r="AV138" s="107" t="s">
        <v>391</v>
      </c>
      <c r="AW138" s="108">
        <v>2</v>
      </c>
      <c r="AX138" s="107" t="s">
        <v>473</v>
      </c>
      <c r="AY138" s="107" t="s">
        <v>707</v>
      </c>
      <c r="AZ138" s="107" t="s">
        <v>706</v>
      </c>
      <c r="BA138" s="107" t="s">
        <v>412</v>
      </c>
      <c r="BB138" s="109">
        <v>45355.272070752311</v>
      </c>
      <c r="BC138" s="107" t="s">
        <v>22</v>
      </c>
      <c r="BD138" s="107" t="s">
        <v>293</v>
      </c>
    </row>
    <row r="139" spans="1:56" x14ac:dyDescent="0.2">
      <c r="A139" s="107" t="s">
        <v>472</v>
      </c>
      <c r="B139" s="105">
        <v>605321</v>
      </c>
      <c r="C139" s="105" t="s">
        <v>395</v>
      </c>
      <c r="D139" s="107" t="s">
        <v>1989</v>
      </c>
      <c r="E139" s="105" t="s">
        <v>1945</v>
      </c>
      <c r="F139" s="107" t="s">
        <v>1128</v>
      </c>
      <c r="G139" s="107" t="s">
        <v>830</v>
      </c>
      <c r="H139" s="107" t="s">
        <v>830</v>
      </c>
      <c r="I139" s="107" t="s">
        <v>830</v>
      </c>
      <c r="J139" s="107" t="s">
        <v>85</v>
      </c>
      <c r="K139" s="107" t="s">
        <v>22</v>
      </c>
      <c r="L139" s="107" t="s">
        <v>42</v>
      </c>
      <c r="M139" s="107" t="s">
        <v>41</v>
      </c>
      <c r="N139" s="107" t="s">
        <v>472</v>
      </c>
      <c r="O139" s="107" t="s">
        <v>1130</v>
      </c>
      <c r="P139" s="109">
        <v>46295</v>
      </c>
      <c r="Q139" s="107" t="s">
        <v>1353</v>
      </c>
      <c r="R139" s="108">
        <v>0</v>
      </c>
      <c r="S139" s="109">
        <v>46445</v>
      </c>
      <c r="T139" s="109">
        <v>46505</v>
      </c>
      <c r="U139" s="109">
        <v>47175</v>
      </c>
      <c r="V139" s="108">
        <v>730</v>
      </c>
      <c r="W139" s="107" t="s">
        <v>424</v>
      </c>
      <c r="X139" s="107" t="s">
        <v>705</v>
      </c>
      <c r="Y139" s="107" t="s">
        <v>413</v>
      </c>
      <c r="Z139" s="108">
        <v>0.8</v>
      </c>
      <c r="AA139" s="113">
        <v>0</v>
      </c>
      <c r="AB139" s="113">
        <v>0</v>
      </c>
      <c r="AC139" s="113">
        <v>3609871.3</v>
      </c>
      <c r="AD139" s="113">
        <v>0</v>
      </c>
      <c r="AE139" s="113">
        <v>3609871.3</v>
      </c>
      <c r="AF139" s="113">
        <v>0</v>
      </c>
      <c r="AG139" s="113">
        <v>0</v>
      </c>
      <c r="AH139" s="113">
        <f>CFR_Data[[#This Row],[Total Spent SFY]]+CFR_Data[[#This Row],[CF Current SFY]]</f>
        <v>0</v>
      </c>
      <c r="AI139" s="113">
        <v>0</v>
      </c>
      <c r="AJ139" s="113">
        <v>0</v>
      </c>
      <c r="AK139" s="113">
        <v>470852.77830000001</v>
      </c>
      <c r="AL139" s="113">
        <v>1883411.1129999999</v>
      </c>
      <c r="AM139" s="113">
        <v>1255607.4087</v>
      </c>
      <c r="AN139" s="113">
        <v>0</v>
      </c>
      <c r="AO139" s="113">
        <v>0</v>
      </c>
      <c r="AP139" s="113">
        <v>0</v>
      </c>
      <c r="AQ139" s="107" t="s">
        <v>699</v>
      </c>
      <c r="AR139" s="107" t="s">
        <v>699</v>
      </c>
      <c r="AS139" s="107" t="s">
        <v>396</v>
      </c>
      <c r="AT139" s="107" t="s">
        <v>395</v>
      </c>
      <c r="AU139" s="107" t="s">
        <v>1123</v>
      </c>
      <c r="AV139" s="107" t="s">
        <v>391</v>
      </c>
      <c r="AW139" s="108">
        <v>2</v>
      </c>
      <c r="AX139" s="107" t="s">
        <v>473</v>
      </c>
      <c r="AY139" s="107" t="s">
        <v>707</v>
      </c>
      <c r="AZ139" s="107" t="s">
        <v>706</v>
      </c>
      <c r="BA139" s="107" t="s">
        <v>412</v>
      </c>
      <c r="BB139" s="109">
        <v>45355.272070752311</v>
      </c>
      <c r="BC139" s="107" t="s">
        <v>22</v>
      </c>
      <c r="BD139" s="107" t="s">
        <v>292</v>
      </c>
    </row>
    <row r="140" spans="1:56" x14ac:dyDescent="0.2">
      <c r="A140" s="107" t="s">
        <v>472</v>
      </c>
      <c r="B140" s="105">
        <v>605323</v>
      </c>
      <c r="C140" s="105" t="s">
        <v>395</v>
      </c>
      <c r="D140" s="107" t="s">
        <v>1990</v>
      </c>
      <c r="E140" s="105" t="s">
        <v>1954</v>
      </c>
      <c r="F140" s="107" t="s">
        <v>1969</v>
      </c>
      <c r="G140" s="107" t="s">
        <v>830</v>
      </c>
      <c r="H140" s="107" t="s">
        <v>830</v>
      </c>
      <c r="I140" s="107" t="s">
        <v>830</v>
      </c>
      <c r="J140" s="107" t="s">
        <v>179</v>
      </c>
      <c r="K140" s="107" t="s">
        <v>24</v>
      </c>
      <c r="L140" s="107" t="s">
        <v>88</v>
      </c>
      <c r="M140" s="107" t="s">
        <v>41</v>
      </c>
      <c r="N140" s="107" t="s">
        <v>472</v>
      </c>
      <c r="O140" s="107" t="s">
        <v>1125</v>
      </c>
      <c r="P140" s="109">
        <v>46410</v>
      </c>
      <c r="Q140" s="107" t="s">
        <v>1914</v>
      </c>
      <c r="R140" s="108">
        <v>0</v>
      </c>
      <c r="S140" s="109">
        <v>46560</v>
      </c>
      <c r="T140" s="109">
        <v>46620</v>
      </c>
      <c r="U140" s="109">
        <v>46980</v>
      </c>
      <c r="V140" s="108">
        <v>420</v>
      </c>
      <c r="W140" s="107" t="s">
        <v>398</v>
      </c>
      <c r="X140" s="107" t="s">
        <v>702</v>
      </c>
      <c r="Y140" s="107" t="s">
        <v>293</v>
      </c>
      <c r="Z140" s="108">
        <v>0</v>
      </c>
      <c r="AA140" s="113">
        <v>0</v>
      </c>
      <c r="AB140" s="113">
        <v>0</v>
      </c>
      <c r="AC140" s="113">
        <v>14620.125</v>
      </c>
      <c r="AD140" s="113">
        <v>0</v>
      </c>
      <c r="AE140" s="113">
        <v>14620.125</v>
      </c>
      <c r="AF140" s="113">
        <v>0</v>
      </c>
      <c r="AG140" s="113">
        <v>0</v>
      </c>
      <c r="AH140" s="113">
        <f>CFR_Data[[#This Row],[Total Spent SFY]]+CFR_Data[[#This Row],[CF Current SFY]]</f>
        <v>0</v>
      </c>
      <c r="AI140" s="113">
        <v>0</v>
      </c>
      <c r="AJ140" s="113">
        <v>0</v>
      </c>
      <c r="AK140" s="113">
        <v>0</v>
      </c>
      <c r="AL140" s="113">
        <v>12370.875</v>
      </c>
      <c r="AM140" s="113">
        <v>2249.25</v>
      </c>
      <c r="AN140" s="113">
        <v>0</v>
      </c>
      <c r="AO140" s="113">
        <v>0</v>
      </c>
      <c r="AP140" s="113">
        <v>0</v>
      </c>
      <c r="AQ140" s="107" t="s">
        <v>699</v>
      </c>
      <c r="AR140" s="107" t="s">
        <v>699</v>
      </c>
      <c r="AS140" s="107" t="s">
        <v>396</v>
      </c>
      <c r="AT140" s="107" t="s">
        <v>395</v>
      </c>
      <c r="AU140" s="107" t="s">
        <v>1123</v>
      </c>
      <c r="AV140" s="107" t="s">
        <v>391</v>
      </c>
      <c r="AW140" s="108">
        <v>2</v>
      </c>
      <c r="AX140" s="107" t="s">
        <v>473</v>
      </c>
      <c r="AY140" s="107" t="s">
        <v>707</v>
      </c>
      <c r="AZ140" s="107" t="s">
        <v>706</v>
      </c>
      <c r="BA140" s="107" t="s">
        <v>412</v>
      </c>
      <c r="BB140" s="109">
        <v>45355.272070752311</v>
      </c>
      <c r="BC140" s="107" t="s">
        <v>24</v>
      </c>
      <c r="BD140" s="107" t="s">
        <v>293</v>
      </c>
    </row>
    <row r="141" spans="1:56" x14ac:dyDescent="0.2">
      <c r="A141" s="107" t="s">
        <v>472</v>
      </c>
      <c r="B141" s="105">
        <v>605323</v>
      </c>
      <c r="C141" s="105" t="s">
        <v>395</v>
      </c>
      <c r="D141" s="107" t="s">
        <v>1990</v>
      </c>
      <c r="E141" s="105" t="s">
        <v>1954</v>
      </c>
      <c r="F141" s="107" t="s">
        <v>1969</v>
      </c>
      <c r="G141" s="107" t="s">
        <v>830</v>
      </c>
      <c r="H141" s="107" t="s">
        <v>830</v>
      </c>
      <c r="I141" s="107" t="s">
        <v>830</v>
      </c>
      <c r="J141" s="107" t="s">
        <v>179</v>
      </c>
      <c r="K141" s="107" t="s">
        <v>24</v>
      </c>
      <c r="L141" s="107" t="s">
        <v>88</v>
      </c>
      <c r="M141" s="107" t="s">
        <v>41</v>
      </c>
      <c r="N141" s="107" t="s">
        <v>472</v>
      </c>
      <c r="O141" s="107" t="s">
        <v>1125</v>
      </c>
      <c r="P141" s="109">
        <v>46410</v>
      </c>
      <c r="Q141" s="107" t="s">
        <v>1914</v>
      </c>
      <c r="R141" s="108">
        <v>0</v>
      </c>
      <c r="S141" s="109">
        <v>46560</v>
      </c>
      <c r="T141" s="109">
        <v>46620</v>
      </c>
      <c r="U141" s="109">
        <v>46980</v>
      </c>
      <c r="V141" s="108">
        <v>420</v>
      </c>
      <c r="W141" s="107" t="s">
        <v>1400</v>
      </c>
      <c r="X141" s="107" t="s">
        <v>1401</v>
      </c>
      <c r="Y141" s="107" t="s">
        <v>292</v>
      </c>
      <c r="Z141" s="108">
        <v>0.8</v>
      </c>
      <c r="AA141" s="113">
        <v>0</v>
      </c>
      <c r="AB141" s="113">
        <v>0</v>
      </c>
      <c r="AC141" s="113">
        <v>4055693.3073</v>
      </c>
      <c r="AD141" s="113">
        <v>0</v>
      </c>
      <c r="AE141" s="113">
        <v>4055693.3073</v>
      </c>
      <c r="AF141" s="113">
        <v>0</v>
      </c>
      <c r="AG141" s="113">
        <v>0</v>
      </c>
      <c r="AH141" s="113">
        <f>CFR_Data[[#This Row],[Total Spent SFY]]+CFR_Data[[#This Row],[CF Current SFY]]</f>
        <v>0</v>
      </c>
      <c r="AI141" s="113">
        <v>0</v>
      </c>
      <c r="AJ141" s="113">
        <v>0</v>
      </c>
      <c r="AK141" s="113">
        <v>0</v>
      </c>
      <c r="AL141" s="113">
        <v>3431740.4907999998</v>
      </c>
      <c r="AM141" s="113">
        <v>623952.81649999996</v>
      </c>
      <c r="AN141" s="113">
        <v>0</v>
      </c>
      <c r="AO141" s="113">
        <v>0</v>
      </c>
      <c r="AP141" s="113">
        <v>0</v>
      </c>
      <c r="AQ141" s="107" t="s">
        <v>699</v>
      </c>
      <c r="AR141" s="107" t="s">
        <v>699</v>
      </c>
      <c r="AS141" s="107" t="s">
        <v>396</v>
      </c>
      <c r="AT141" s="107" t="s">
        <v>395</v>
      </c>
      <c r="AU141" s="107" t="s">
        <v>1123</v>
      </c>
      <c r="AV141" s="107" t="s">
        <v>391</v>
      </c>
      <c r="AW141" s="108">
        <v>2</v>
      </c>
      <c r="AX141" s="107" t="s">
        <v>473</v>
      </c>
      <c r="AY141" s="107" t="s">
        <v>707</v>
      </c>
      <c r="AZ141" s="107" t="s">
        <v>706</v>
      </c>
      <c r="BA141" s="107" t="s">
        <v>412</v>
      </c>
      <c r="BB141" s="109">
        <v>45355.272070752311</v>
      </c>
      <c r="BC141" s="107" t="s">
        <v>24</v>
      </c>
      <c r="BD141" s="107" t="s">
        <v>292</v>
      </c>
    </row>
    <row r="142" spans="1:56" x14ac:dyDescent="0.2">
      <c r="A142" s="107" t="s">
        <v>393</v>
      </c>
      <c r="B142" s="105">
        <v>605328</v>
      </c>
      <c r="C142" s="105" t="s">
        <v>1991</v>
      </c>
      <c r="D142" s="107" t="s">
        <v>255</v>
      </c>
      <c r="E142" s="105" t="s">
        <v>1945</v>
      </c>
      <c r="F142" s="107" t="s">
        <v>1144</v>
      </c>
      <c r="G142" s="107" t="s">
        <v>830</v>
      </c>
      <c r="H142" s="107" t="s">
        <v>830</v>
      </c>
      <c r="I142" s="107" t="s">
        <v>830</v>
      </c>
      <c r="J142" s="107" t="s">
        <v>254</v>
      </c>
      <c r="K142" s="107" t="s">
        <v>33</v>
      </c>
      <c r="L142" s="107" t="s">
        <v>88</v>
      </c>
      <c r="M142" s="107" t="s">
        <v>41</v>
      </c>
      <c r="N142" s="107" t="s">
        <v>716</v>
      </c>
      <c r="O142" s="107" t="s">
        <v>395</v>
      </c>
      <c r="P142" s="109">
        <v>42980</v>
      </c>
      <c r="Q142" s="107" t="s">
        <v>653</v>
      </c>
      <c r="R142" s="108">
        <v>1</v>
      </c>
      <c r="S142" s="109">
        <v>43202</v>
      </c>
      <c r="T142" s="109">
        <v>43262</v>
      </c>
      <c r="U142" s="109">
        <v>44484</v>
      </c>
      <c r="V142" s="108">
        <v>1282</v>
      </c>
      <c r="W142" s="107" t="s">
        <v>398</v>
      </c>
      <c r="X142" s="107" t="s">
        <v>702</v>
      </c>
      <c r="Y142" s="107" t="s">
        <v>293</v>
      </c>
      <c r="Z142" s="108">
        <v>0</v>
      </c>
      <c r="AA142" s="113">
        <v>50131.09</v>
      </c>
      <c r="AB142" s="113">
        <v>0</v>
      </c>
      <c r="AC142" s="113">
        <v>0</v>
      </c>
      <c r="AD142" s="113">
        <v>0</v>
      </c>
      <c r="AE142" s="113">
        <v>0</v>
      </c>
      <c r="AF142" s="113">
        <v>0</v>
      </c>
      <c r="AG142" s="113">
        <v>50131.09</v>
      </c>
      <c r="AH142" s="113">
        <f>CFR_Data[[#This Row],[Total Spent SFY]]+CFR_Data[[#This Row],[CF Current SFY]]</f>
        <v>0</v>
      </c>
      <c r="AI142" s="113">
        <v>0</v>
      </c>
      <c r="AJ142" s="113">
        <v>0</v>
      </c>
      <c r="AK142" s="113">
        <v>0</v>
      </c>
      <c r="AL142" s="113">
        <v>0</v>
      </c>
      <c r="AM142" s="113">
        <v>0</v>
      </c>
      <c r="AN142" s="113">
        <v>0</v>
      </c>
      <c r="AO142" s="113">
        <v>0</v>
      </c>
      <c r="AP142" s="113">
        <v>0</v>
      </c>
      <c r="AQ142" s="107" t="s">
        <v>699</v>
      </c>
      <c r="AR142" s="107" t="s">
        <v>699</v>
      </c>
      <c r="AS142" s="107" t="s">
        <v>396</v>
      </c>
      <c r="AT142" s="107" t="s">
        <v>395</v>
      </c>
      <c r="AU142" s="107" t="s">
        <v>1123</v>
      </c>
      <c r="AV142" s="107" t="s">
        <v>391</v>
      </c>
      <c r="AW142" s="108">
        <v>2</v>
      </c>
      <c r="AX142" s="107" t="s">
        <v>473</v>
      </c>
      <c r="AY142" s="107" t="s">
        <v>707</v>
      </c>
      <c r="AZ142" s="107" t="s">
        <v>706</v>
      </c>
      <c r="BA142" s="107" t="s">
        <v>412</v>
      </c>
      <c r="BB142" s="109">
        <v>45355.272070752311</v>
      </c>
      <c r="BC142" s="107" t="s">
        <v>33</v>
      </c>
      <c r="BD142" s="107" t="s">
        <v>293</v>
      </c>
    </row>
    <row r="143" spans="1:56" x14ac:dyDescent="0.2">
      <c r="A143" s="107" t="s">
        <v>393</v>
      </c>
      <c r="B143" s="105">
        <v>605328</v>
      </c>
      <c r="C143" s="105" t="s">
        <v>1991</v>
      </c>
      <c r="D143" s="107" t="s">
        <v>255</v>
      </c>
      <c r="E143" s="105" t="s">
        <v>1945</v>
      </c>
      <c r="F143" s="107" t="s">
        <v>1144</v>
      </c>
      <c r="G143" s="107" t="s">
        <v>830</v>
      </c>
      <c r="H143" s="107" t="s">
        <v>830</v>
      </c>
      <c r="I143" s="107" t="s">
        <v>830</v>
      </c>
      <c r="J143" s="107" t="s">
        <v>254</v>
      </c>
      <c r="K143" s="107" t="s">
        <v>33</v>
      </c>
      <c r="L143" s="107" t="s">
        <v>88</v>
      </c>
      <c r="M143" s="107" t="s">
        <v>41</v>
      </c>
      <c r="N143" s="107" t="s">
        <v>716</v>
      </c>
      <c r="O143" s="107" t="s">
        <v>395</v>
      </c>
      <c r="P143" s="109">
        <v>42980</v>
      </c>
      <c r="Q143" s="107" t="s">
        <v>653</v>
      </c>
      <c r="R143" s="108">
        <v>1</v>
      </c>
      <c r="S143" s="109">
        <v>43202</v>
      </c>
      <c r="T143" s="109">
        <v>43262</v>
      </c>
      <c r="U143" s="109">
        <v>44484</v>
      </c>
      <c r="V143" s="108">
        <v>1282</v>
      </c>
      <c r="W143" s="107" t="s">
        <v>424</v>
      </c>
      <c r="X143" s="107" t="s">
        <v>705</v>
      </c>
      <c r="Y143" s="107" t="s">
        <v>413</v>
      </c>
      <c r="Z143" s="108">
        <v>0.8</v>
      </c>
      <c r="AA143" s="113">
        <v>22109101.870000001</v>
      </c>
      <c r="AB143" s="113">
        <v>0</v>
      </c>
      <c r="AC143" s="113">
        <v>0</v>
      </c>
      <c r="AD143" s="113">
        <v>10000</v>
      </c>
      <c r="AE143" s="113">
        <v>10000</v>
      </c>
      <c r="AF143" s="113">
        <v>10000</v>
      </c>
      <c r="AG143" s="113">
        <v>22119101.870000001</v>
      </c>
      <c r="AH143" s="113">
        <f>CFR_Data[[#This Row],[Total Spent SFY]]+CFR_Data[[#This Row],[CF Current SFY]]</f>
        <v>10000</v>
      </c>
      <c r="AI143" s="113">
        <v>0</v>
      </c>
      <c r="AJ143" s="113">
        <v>0</v>
      </c>
      <c r="AK143" s="113">
        <v>0</v>
      </c>
      <c r="AL143" s="113">
        <v>0</v>
      </c>
      <c r="AM143" s="113">
        <v>0</v>
      </c>
      <c r="AN143" s="113">
        <v>-10000</v>
      </c>
      <c r="AO143" s="113">
        <v>0</v>
      </c>
      <c r="AP143" s="113">
        <v>0</v>
      </c>
      <c r="AQ143" s="107" t="s">
        <v>699</v>
      </c>
      <c r="AR143" s="107" t="s">
        <v>699</v>
      </c>
      <c r="AS143" s="107" t="s">
        <v>396</v>
      </c>
      <c r="AT143" s="107" t="s">
        <v>395</v>
      </c>
      <c r="AU143" s="107" t="s">
        <v>1123</v>
      </c>
      <c r="AV143" s="107" t="s">
        <v>391</v>
      </c>
      <c r="AW143" s="108">
        <v>2</v>
      </c>
      <c r="AX143" s="107" t="s">
        <v>473</v>
      </c>
      <c r="AY143" s="107" t="s">
        <v>707</v>
      </c>
      <c r="AZ143" s="107" t="s">
        <v>706</v>
      </c>
      <c r="BA143" s="107" t="s">
        <v>412</v>
      </c>
      <c r="BB143" s="109">
        <v>45355.272070752311</v>
      </c>
      <c r="BC143" s="107" t="s">
        <v>33</v>
      </c>
      <c r="BD143" s="107" t="s">
        <v>292</v>
      </c>
    </row>
    <row r="144" spans="1:56" x14ac:dyDescent="0.2">
      <c r="A144" s="107" t="s">
        <v>472</v>
      </c>
      <c r="B144" s="105">
        <v>605340</v>
      </c>
      <c r="C144" s="105" t="s">
        <v>395</v>
      </c>
      <c r="D144" s="107" t="s">
        <v>1992</v>
      </c>
      <c r="E144" s="105" t="s">
        <v>1947</v>
      </c>
      <c r="F144" s="107" t="s">
        <v>1969</v>
      </c>
      <c r="G144" s="107" t="s">
        <v>830</v>
      </c>
      <c r="H144" s="107" t="s">
        <v>830</v>
      </c>
      <c r="I144" s="107" t="s">
        <v>830</v>
      </c>
      <c r="J144" s="107" t="s">
        <v>123</v>
      </c>
      <c r="K144" s="107" t="s">
        <v>32</v>
      </c>
      <c r="L144" s="107" t="s">
        <v>42</v>
      </c>
      <c r="M144" s="107" t="s">
        <v>41</v>
      </c>
      <c r="N144" s="107" t="s">
        <v>472</v>
      </c>
      <c r="O144" s="107" t="s">
        <v>1122</v>
      </c>
      <c r="P144" s="109">
        <v>46410</v>
      </c>
      <c r="Q144" s="107" t="s">
        <v>1914</v>
      </c>
      <c r="R144" s="108">
        <v>0</v>
      </c>
      <c r="S144" s="109">
        <v>46560</v>
      </c>
      <c r="T144" s="109">
        <v>46620</v>
      </c>
      <c r="U144" s="109">
        <v>47472</v>
      </c>
      <c r="V144" s="108">
        <v>912</v>
      </c>
      <c r="W144" s="107" t="s">
        <v>398</v>
      </c>
      <c r="X144" s="107" t="s">
        <v>702</v>
      </c>
      <c r="Y144" s="107" t="s">
        <v>293</v>
      </c>
      <c r="Z144" s="108">
        <v>0</v>
      </c>
      <c r="AA144" s="113">
        <v>0</v>
      </c>
      <c r="AB144" s="113">
        <v>0</v>
      </c>
      <c r="AC144" s="113">
        <v>10200</v>
      </c>
      <c r="AD144" s="113">
        <v>0</v>
      </c>
      <c r="AE144" s="113">
        <v>8089.6552000000001</v>
      </c>
      <c r="AF144" s="113">
        <v>0</v>
      </c>
      <c r="AG144" s="113">
        <v>0</v>
      </c>
      <c r="AH144" s="113">
        <f>CFR_Data[[#This Row],[Total Spent SFY]]+CFR_Data[[#This Row],[CF Current SFY]]</f>
        <v>0</v>
      </c>
      <c r="AI144" s="113">
        <v>0</v>
      </c>
      <c r="AJ144" s="113">
        <v>0</v>
      </c>
      <c r="AK144" s="113">
        <v>0</v>
      </c>
      <c r="AL144" s="113">
        <v>3868.9654999999998</v>
      </c>
      <c r="AM144" s="113">
        <v>4220.6896999999999</v>
      </c>
      <c r="AN144" s="113">
        <v>2110.3447999999999</v>
      </c>
      <c r="AO144" s="113">
        <v>0</v>
      </c>
      <c r="AP144" s="113">
        <v>0</v>
      </c>
      <c r="AQ144" s="107" t="s">
        <v>699</v>
      </c>
      <c r="AR144" s="107" t="s">
        <v>699</v>
      </c>
      <c r="AS144" s="107" t="s">
        <v>396</v>
      </c>
      <c r="AT144" s="107" t="s">
        <v>395</v>
      </c>
      <c r="AU144" s="107" t="s">
        <v>1123</v>
      </c>
      <c r="AV144" s="107" t="s">
        <v>391</v>
      </c>
      <c r="AW144" s="108">
        <v>2</v>
      </c>
      <c r="AX144" s="107" t="s">
        <v>473</v>
      </c>
      <c r="AY144" s="107" t="s">
        <v>707</v>
      </c>
      <c r="AZ144" s="107" t="s">
        <v>706</v>
      </c>
      <c r="BA144" s="107" t="s">
        <v>412</v>
      </c>
      <c r="BB144" s="109">
        <v>45355.272070752311</v>
      </c>
      <c r="BC144" s="107" t="s">
        <v>32</v>
      </c>
      <c r="BD144" s="107" t="s">
        <v>293</v>
      </c>
    </row>
    <row r="145" spans="1:56" x14ac:dyDescent="0.2">
      <c r="A145" s="107" t="s">
        <v>472</v>
      </c>
      <c r="B145" s="105">
        <v>605340</v>
      </c>
      <c r="C145" s="105" t="s">
        <v>395</v>
      </c>
      <c r="D145" s="107" t="s">
        <v>1992</v>
      </c>
      <c r="E145" s="105" t="s">
        <v>1947</v>
      </c>
      <c r="F145" s="107" t="s">
        <v>1969</v>
      </c>
      <c r="G145" s="107" t="s">
        <v>830</v>
      </c>
      <c r="H145" s="107" t="s">
        <v>830</v>
      </c>
      <c r="I145" s="107" t="s">
        <v>830</v>
      </c>
      <c r="J145" s="107" t="s">
        <v>123</v>
      </c>
      <c r="K145" s="107" t="s">
        <v>32</v>
      </c>
      <c r="L145" s="107" t="s">
        <v>42</v>
      </c>
      <c r="M145" s="107" t="s">
        <v>41</v>
      </c>
      <c r="N145" s="107" t="s">
        <v>472</v>
      </c>
      <c r="O145" s="107" t="s">
        <v>1122</v>
      </c>
      <c r="P145" s="109">
        <v>46410</v>
      </c>
      <c r="Q145" s="107" t="s">
        <v>1914</v>
      </c>
      <c r="R145" s="108">
        <v>0</v>
      </c>
      <c r="S145" s="109">
        <v>46560</v>
      </c>
      <c r="T145" s="109">
        <v>46620</v>
      </c>
      <c r="U145" s="109">
        <v>47472</v>
      </c>
      <c r="V145" s="108">
        <v>912</v>
      </c>
      <c r="W145" s="107" t="s">
        <v>1400</v>
      </c>
      <c r="X145" s="107" t="s">
        <v>1401</v>
      </c>
      <c r="Y145" s="107" t="s">
        <v>292</v>
      </c>
      <c r="Z145" s="108">
        <v>0.8</v>
      </c>
      <c r="AA145" s="113">
        <v>0</v>
      </c>
      <c r="AB145" s="113">
        <v>0</v>
      </c>
      <c r="AC145" s="113">
        <v>5561447.5</v>
      </c>
      <c r="AD145" s="113">
        <v>0</v>
      </c>
      <c r="AE145" s="113">
        <v>4410803.1897</v>
      </c>
      <c r="AF145" s="113">
        <v>0</v>
      </c>
      <c r="AG145" s="113">
        <v>0</v>
      </c>
      <c r="AH145" s="113">
        <f>CFR_Data[[#This Row],[Total Spent SFY]]+CFR_Data[[#This Row],[CF Current SFY]]</f>
        <v>0</v>
      </c>
      <c r="AI145" s="113">
        <v>0</v>
      </c>
      <c r="AJ145" s="113">
        <v>0</v>
      </c>
      <c r="AK145" s="113">
        <v>0</v>
      </c>
      <c r="AL145" s="113">
        <v>2109514.5690000001</v>
      </c>
      <c r="AM145" s="113">
        <v>2301288.6206999999</v>
      </c>
      <c r="AN145" s="113">
        <v>1150644.3103</v>
      </c>
      <c r="AO145" s="113">
        <v>0</v>
      </c>
      <c r="AP145" s="113">
        <v>0</v>
      </c>
      <c r="AQ145" s="107" t="s">
        <v>699</v>
      </c>
      <c r="AR145" s="107" t="s">
        <v>699</v>
      </c>
      <c r="AS145" s="107" t="s">
        <v>396</v>
      </c>
      <c r="AT145" s="107" t="s">
        <v>395</v>
      </c>
      <c r="AU145" s="107" t="s">
        <v>1123</v>
      </c>
      <c r="AV145" s="107" t="s">
        <v>391</v>
      </c>
      <c r="AW145" s="108">
        <v>2</v>
      </c>
      <c r="AX145" s="107" t="s">
        <v>473</v>
      </c>
      <c r="AY145" s="107" t="s">
        <v>707</v>
      </c>
      <c r="AZ145" s="107" t="s">
        <v>706</v>
      </c>
      <c r="BA145" s="107" t="s">
        <v>412</v>
      </c>
      <c r="BB145" s="109">
        <v>45355.272070752311</v>
      </c>
      <c r="BC145" s="107" t="s">
        <v>32</v>
      </c>
      <c r="BD145" s="107" t="s">
        <v>292</v>
      </c>
    </row>
    <row r="146" spans="1:56" x14ac:dyDescent="0.2">
      <c r="A146" s="107" t="s">
        <v>393</v>
      </c>
      <c r="B146" s="105">
        <v>605342</v>
      </c>
      <c r="C146" s="105" t="s">
        <v>1993</v>
      </c>
      <c r="D146" s="107" t="s">
        <v>488</v>
      </c>
      <c r="E146" s="105" t="s">
        <v>1954</v>
      </c>
      <c r="F146" s="107" t="s">
        <v>1126</v>
      </c>
      <c r="G146" s="107" t="s">
        <v>830</v>
      </c>
      <c r="H146" s="107" t="s">
        <v>830</v>
      </c>
      <c r="I146" s="107" t="s">
        <v>830</v>
      </c>
      <c r="J146" s="107" t="s">
        <v>489</v>
      </c>
      <c r="K146" s="107" t="s">
        <v>22</v>
      </c>
      <c r="L146" s="107" t="s">
        <v>42</v>
      </c>
      <c r="M146" s="107" t="s">
        <v>41</v>
      </c>
      <c r="N146" s="107" t="s">
        <v>394</v>
      </c>
      <c r="O146" s="107" t="s">
        <v>395</v>
      </c>
      <c r="P146" s="109">
        <v>44086</v>
      </c>
      <c r="Q146" s="107" t="s">
        <v>656</v>
      </c>
      <c r="R146" s="108">
        <v>1</v>
      </c>
      <c r="S146" s="109">
        <v>44186</v>
      </c>
      <c r="T146" s="109">
        <v>44246</v>
      </c>
      <c r="U146" s="109">
        <v>45289</v>
      </c>
      <c r="V146" s="108">
        <v>1103</v>
      </c>
      <c r="W146" s="107" t="s">
        <v>398</v>
      </c>
      <c r="X146" s="107" t="s">
        <v>702</v>
      </c>
      <c r="Y146" s="107" t="s">
        <v>293</v>
      </c>
      <c r="Z146" s="108">
        <v>0</v>
      </c>
      <c r="AA146" s="113">
        <v>5184</v>
      </c>
      <c r="AB146" s="113">
        <v>2875</v>
      </c>
      <c r="AC146" s="113">
        <v>27816</v>
      </c>
      <c r="AD146" s="113">
        <v>4361.8797999999997</v>
      </c>
      <c r="AE146" s="113">
        <v>4361.8797999999997</v>
      </c>
      <c r="AF146" s="113">
        <v>4361.8797999999997</v>
      </c>
      <c r="AG146" s="113">
        <v>9545.8798000000006</v>
      </c>
      <c r="AH146" s="113">
        <f>CFR_Data[[#This Row],[Total Spent SFY]]+CFR_Data[[#This Row],[CF Current SFY]]</f>
        <v>7236.8797999999997</v>
      </c>
      <c r="AI146" s="113">
        <v>0</v>
      </c>
      <c r="AJ146" s="113">
        <v>0</v>
      </c>
      <c r="AK146" s="113">
        <v>0</v>
      </c>
      <c r="AL146" s="113">
        <v>0</v>
      </c>
      <c r="AM146" s="113">
        <v>0</v>
      </c>
      <c r="AN146" s="113">
        <v>23454.120200000001</v>
      </c>
      <c r="AO146" s="113">
        <v>0</v>
      </c>
      <c r="AP146" s="113">
        <v>0</v>
      </c>
      <c r="AQ146" s="107" t="s">
        <v>699</v>
      </c>
      <c r="AR146" s="107" t="s">
        <v>699</v>
      </c>
      <c r="AS146" s="107" t="s">
        <v>396</v>
      </c>
      <c r="AT146" s="107" t="s">
        <v>395</v>
      </c>
      <c r="AU146" s="107" t="s">
        <v>1123</v>
      </c>
      <c r="AV146" s="107" t="s">
        <v>391</v>
      </c>
      <c r="AW146" s="108">
        <v>2</v>
      </c>
      <c r="AX146" s="107" t="s">
        <v>473</v>
      </c>
      <c r="AY146" s="107" t="s">
        <v>707</v>
      </c>
      <c r="AZ146" s="107" t="s">
        <v>706</v>
      </c>
      <c r="BA146" s="107" t="s">
        <v>412</v>
      </c>
      <c r="BB146" s="109">
        <v>45355.272070752311</v>
      </c>
      <c r="BC146" s="107" t="s">
        <v>22</v>
      </c>
      <c r="BD146" s="107" t="s">
        <v>293</v>
      </c>
    </row>
    <row r="147" spans="1:56" x14ac:dyDescent="0.2">
      <c r="A147" s="107" t="s">
        <v>393</v>
      </c>
      <c r="B147" s="105">
        <v>605342</v>
      </c>
      <c r="C147" s="105" t="s">
        <v>1993</v>
      </c>
      <c r="D147" s="107" t="s">
        <v>488</v>
      </c>
      <c r="E147" s="105" t="s">
        <v>1954</v>
      </c>
      <c r="F147" s="107" t="s">
        <v>1126</v>
      </c>
      <c r="G147" s="107" t="s">
        <v>830</v>
      </c>
      <c r="H147" s="107" t="s">
        <v>830</v>
      </c>
      <c r="I147" s="107" t="s">
        <v>830</v>
      </c>
      <c r="J147" s="107" t="s">
        <v>489</v>
      </c>
      <c r="K147" s="107" t="s">
        <v>22</v>
      </c>
      <c r="L147" s="107" t="s">
        <v>42</v>
      </c>
      <c r="M147" s="107" t="s">
        <v>41</v>
      </c>
      <c r="N147" s="107" t="s">
        <v>394</v>
      </c>
      <c r="O147" s="107" t="s">
        <v>395</v>
      </c>
      <c r="P147" s="109">
        <v>44086</v>
      </c>
      <c r="Q147" s="107" t="s">
        <v>656</v>
      </c>
      <c r="R147" s="108">
        <v>1</v>
      </c>
      <c r="S147" s="109">
        <v>44186</v>
      </c>
      <c r="T147" s="109">
        <v>44246</v>
      </c>
      <c r="U147" s="109">
        <v>45289</v>
      </c>
      <c r="V147" s="108">
        <v>1103</v>
      </c>
      <c r="W147" s="107" t="s">
        <v>424</v>
      </c>
      <c r="X147" s="107" t="s">
        <v>705</v>
      </c>
      <c r="Y147" s="107" t="s">
        <v>413</v>
      </c>
      <c r="Z147" s="108">
        <v>0.8</v>
      </c>
      <c r="AA147" s="113">
        <v>4348999.03</v>
      </c>
      <c r="AB147" s="113">
        <v>712991.05</v>
      </c>
      <c r="AC147" s="113">
        <v>461189.72</v>
      </c>
      <c r="AD147" s="113">
        <v>55638.120199999998</v>
      </c>
      <c r="AE147" s="113">
        <v>55638.120199999998</v>
      </c>
      <c r="AF147" s="113">
        <v>55638.120199999998</v>
      </c>
      <c r="AG147" s="113">
        <v>4404637.1502</v>
      </c>
      <c r="AH147" s="113">
        <f>CFR_Data[[#This Row],[Total Spent SFY]]+CFR_Data[[#This Row],[CF Current SFY]]</f>
        <v>768629.17020000005</v>
      </c>
      <c r="AI147" s="113">
        <v>0</v>
      </c>
      <c r="AJ147" s="113">
        <v>0</v>
      </c>
      <c r="AK147" s="113">
        <v>0</v>
      </c>
      <c r="AL147" s="113">
        <v>0</v>
      </c>
      <c r="AM147" s="113">
        <v>0</v>
      </c>
      <c r="AN147" s="113">
        <v>405551.59980000003</v>
      </c>
      <c r="AO147" s="113">
        <v>0</v>
      </c>
      <c r="AP147" s="113">
        <v>0</v>
      </c>
      <c r="AQ147" s="107" t="s">
        <v>699</v>
      </c>
      <c r="AR147" s="107" t="s">
        <v>699</v>
      </c>
      <c r="AS147" s="107" t="s">
        <v>396</v>
      </c>
      <c r="AT147" s="107" t="s">
        <v>395</v>
      </c>
      <c r="AU147" s="107" t="s">
        <v>1123</v>
      </c>
      <c r="AV147" s="107" t="s">
        <v>391</v>
      </c>
      <c r="AW147" s="108">
        <v>2</v>
      </c>
      <c r="AX147" s="107" t="s">
        <v>473</v>
      </c>
      <c r="AY147" s="107" t="s">
        <v>707</v>
      </c>
      <c r="AZ147" s="107" t="s">
        <v>706</v>
      </c>
      <c r="BA147" s="107" t="s">
        <v>412</v>
      </c>
      <c r="BB147" s="109">
        <v>45355.272070752311</v>
      </c>
      <c r="BC147" s="107" t="s">
        <v>22</v>
      </c>
      <c r="BD147" s="107" t="s">
        <v>292</v>
      </c>
    </row>
    <row r="148" spans="1:56" x14ac:dyDescent="0.2">
      <c r="A148" s="107" t="s">
        <v>393</v>
      </c>
      <c r="B148" s="105">
        <v>605347</v>
      </c>
      <c r="C148" s="105" t="s">
        <v>1994</v>
      </c>
      <c r="D148" s="107" t="s">
        <v>760</v>
      </c>
      <c r="E148" s="105" t="s">
        <v>1954</v>
      </c>
      <c r="F148" s="107" t="s">
        <v>1124</v>
      </c>
      <c r="G148" s="107" t="s">
        <v>830</v>
      </c>
      <c r="H148" s="107" t="s">
        <v>830</v>
      </c>
      <c r="I148" s="107" t="s">
        <v>830</v>
      </c>
      <c r="J148" s="107" t="s">
        <v>92</v>
      </c>
      <c r="K148" s="107" t="s">
        <v>24</v>
      </c>
      <c r="L148" s="107" t="s">
        <v>42</v>
      </c>
      <c r="M148" s="107" t="s">
        <v>41</v>
      </c>
      <c r="N148" s="107" t="s">
        <v>403</v>
      </c>
      <c r="O148" s="107" t="s">
        <v>395</v>
      </c>
      <c r="P148" s="109">
        <v>43785</v>
      </c>
      <c r="Q148" s="107" t="s">
        <v>656</v>
      </c>
      <c r="R148" s="108">
        <v>1</v>
      </c>
      <c r="S148" s="109">
        <v>43977</v>
      </c>
      <c r="T148" s="109">
        <v>44037</v>
      </c>
      <c r="U148" s="109">
        <v>44757</v>
      </c>
      <c r="V148" s="108">
        <v>780</v>
      </c>
      <c r="W148" s="107" t="s">
        <v>398</v>
      </c>
      <c r="X148" s="107" t="s">
        <v>702</v>
      </c>
      <c r="Y148" s="107" t="s">
        <v>293</v>
      </c>
      <c r="Z148" s="108">
        <v>0</v>
      </c>
      <c r="AA148" s="113">
        <v>4199828.57</v>
      </c>
      <c r="AB148" s="113">
        <v>12987.53</v>
      </c>
      <c r="AC148" s="113">
        <v>355239.1</v>
      </c>
      <c r="AD148" s="113">
        <v>0</v>
      </c>
      <c r="AE148" s="113">
        <v>0</v>
      </c>
      <c r="AF148" s="113">
        <v>0</v>
      </c>
      <c r="AG148" s="113">
        <v>4199828.57</v>
      </c>
      <c r="AH148" s="113">
        <f>CFR_Data[[#This Row],[Total Spent SFY]]+CFR_Data[[#This Row],[CF Current SFY]]</f>
        <v>12987.53</v>
      </c>
      <c r="AI148" s="113">
        <v>0</v>
      </c>
      <c r="AJ148" s="113">
        <v>0</v>
      </c>
      <c r="AK148" s="113">
        <v>0</v>
      </c>
      <c r="AL148" s="113">
        <v>0</v>
      </c>
      <c r="AM148" s="113">
        <v>0</v>
      </c>
      <c r="AN148" s="113">
        <v>0</v>
      </c>
      <c r="AO148" s="113">
        <v>0</v>
      </c>
      <c r="AP148" s="113">
        <v>0</v>
      </c>
      <c r="AQ148" s="107" t="s">
        <v>699</v>
      </c>
      <c r="AR148" s="107" t="s">
        <v>699</v>
      </c>
      <c r="AS148" s="107" t="s">
        <v>396</v>
      </c>
      <c r="AT148" s="107" t="s">
        <v>395</v>
      </c>
      <c r="AU148" s="107" t="s">
        <v>1123</v>
      </c>
      <c r="AV148" s="107" t="s">
        <v>391</v>
      </c>
      <c r="AW148" s="108">
        <v>1</v>
      </c>
      <c r="AX148" s="107" t="s">
        <v>473</v>
      </c>
      <c r="AY148" s="107" t="s">
        <v>707</v>
      </c>
      <c r="AZ148" s="107" t="s">
        <v>706</v>
      </c>
      <c r="BA148" s="107" t="s">
        <v>412</v>
      </c>
      <c r="BB148" s="109">
        <v>45355.272070752311</v>
      </c>
      <c r="BC148" s="107" t="s">
        <v>24</v>
      </c>
      <c r="BD148" s="107" t="s">
        <v>293</v>
      </c>
    </row>
    <row r="149" spans="1:56" x14ac:dyDescent="0.2">
      <c r="A149" s="107" t="s">
        <v>409</v>
      </c>
      <c r="B149" s="105">
        <v>605356</v>
      </c>
      <c r="C149" s="105" t="s">
        <v>1995</v>
      </c>
      <c r="D149" s="107" t="s">
        <v>1145</v>
      </c>
      <c r="E149" s="105" t="s">
        <v>1962</v>
      </c>
      <c r="F149" s="107" t="s">
        <v>1374</v>
      </c>
      <c r="G149" s="107" t="s">
        <v>830</v>
      </c>
      <c r="H149" s="107" t="s">
        <v>830</v>
      </c>
      <c r="I149" s="107" t="s">
        <v>830</v>
      </c>
      <c r="J149" s="107" t="s">
        <v>120</v>
      </c>
      <c r="K149" s="107" t="s">
        <v>21</v>
      </c>
      <c r="L149" s="107" t="s">
        <v>88</v>
      </c>
      <c r="M149" s="107" t="s">
        <v>41</v>
      </c>
      <c r="N149" s="107" t="s">
        <v>410</v>
      </c>
      <c r="O149" s="107" t="s">
        <v>395</v>
      </c>
      <c r="P149" s="109">
        <v>44219</v>
      </c>
      <c r="Q149" s="107" t="s">
        <v>655</v>
      </c>
      <c r="R149" s="108">
        <v>1</v>
      </c>
      <c r="S149" s="109">
        <v>44315</v>
      </c>
      <c r="T149" s="109">
        <v>44375</v>
      </c>
      <c r="U149" s="109">
        <v>46330</v>
      </c>
      <c r="V149" s="108">
        <v>2015</v>
      </c>
      <c r="W149" s="107" t="s">
        <v>398</v>
      </c>
      <c r="X149" s="107" t="s">
        <v>702</v>
      </c>
      <c r="Y149" s="107" t="s">
        <v>293</v>
      </c>
      <c r="Z149" s="108">
        <v>0</v>
      </c>
      <c r="AA149" s="113">
        <v>457070.31</v>
      </c>
      <c r="AB149" s="113">
        <v>456835.31</v>
      </c>
      <c r="AC149" s="113">
        <v>366401.69</v>
      </c>
      <c r="AD149" s="113">
        <v>45967.760499999997</v>
      </c>
      <c r="AE149" s="113">
        <v>366401.69</v>
      </c>
      <c r="AF149" s="113">
        <v>11818.992399999999</v>
      </c>
      <c r="AG149" s="113">
        <v>468889.30239999999</v>
      </c>
      <c r="AH149" s="113">
        <f>CFR_Data[[#This Row],[Total Spent SFY]]+CFR_Data[[#This Row],[CF Current SFY]]</f>
        <v>468654.30239999999</v>
      </c>
      <c r="AI149" s="113">
        <v>25316.101299999998</v>
      </c>
      <c r="AJ149" s="113">
        <v>8832.6668000000009</v>
      </c>
      <c r="AK149" s="113">
        <v>320433.92950000003</v>
      </c>
      <c r="AL149" s="113">
        <v>0</v>
      </c>
      <c r="AM149" s="113">
        <v>0</v>
      </c>
      <c r="AN149" s="113">
        <v>0</v>
      </c>
      <c r="AO149" s="113">
        <v>0</v>
      </c>
      <c r="AP149" s="113">
        <v>0</v>
      </c>
      <c r="AQ149" s="107" t="s">
        <v>699</v>
      </c>
      <c r="AR149" s="107" t="s">
        <v>699</v>
      </c>
      <c r="AS149" s="107" t="s">
        <v>396</v>
      </c>
      <c r="AT149" s="107" t="s">
        <v>395</v>
      </c>
      <c r="AU149" s="107" t="s">
        <v>1123</v>
      </c>
      <c r="AV149" s="107" t="s">
        <v>391</v>
      </c>
      <c r="AW149" s="108">
        <v>2</v>
      </c>
      <c r="AX149" s="107" t="s">
        <v>473</v>
      </c>
      <c r="AY149" s="107" t="s">
        <v>707</v>
      </c>
      <c r="AZ149" s="107" t="s">
        <v>706</v>
      </c>
      <c r="BA149" s="107" t="s">
        <v>412</v>
      </c>
      <c r="BB149" s="109">
        <v>45355.272070752311</v>
      </c>
      <c r="BC149" s="107" t="s">
        <v>21</v>
      </c>
      <c r="BD149" s="107" t="s">
        <v>293</v>
      </c>
    </row>
    <row r="150" spans="1:56" x14ac:dyDescent="0.2">
      <c r="A150" s="107" t="s">
        <v>409</v>
      </c>
      <c r="B150" s="105">
        <v>605356</v>
      </c>
      <c r="C150" s="105" t="s">
        <v>1995</v>
      </c>
      <c r="D150" s="107" t="s">
        <v>1145</v>
      </c>
      <c r="E150" s="105" t="s">
        <v>1962</v>
      </c>
      <c r="F150" s="107" t="s">
        <v>1374</v>
      </c>
      <c r="G150" s="107" t="s">
        <v>830</v>
      </c>
      <c r="H150" s="107" t="s">
        <v>830</v>
      </c>
      <c r="I150" s="107" t="s">
        <v>830</v>
      </c>
      <c r="J150" s="107" t="s">
        <v>120</v>
      </c>
      <c r="K150" s="107" t="s">
        <v>21</v>
      </c>
      <c r="L150" s="107" t="s">
        <v>88</v>
      </c>
      <c r="M150" s="107" t="s">
        <v>41</v>
      </c>
      <c r="N150" s="107" t="s">
        <v>410</v>
      </c>
      <c r="O150" s="107" t="s">
        <v>395</v>
      </c>
      <c r="P150" s="109">
        <v>44219</v>
      </c>
      <c r="Q150" s="107" t="s">
        <v>655</v>
      </c>
      <c r="R150" s="108">
        <v>1</v>
      </c>
      <c r="S150" s="109">
        <v>44315</v>
      </c>
      <c r="T150" s="109">
        <v>44375</v>
      </c>
      <c r="U150" s="109">
        <v>46330</v>
      </c>
      <c r="V150" s="108">
        <v>2015</v>
      </c>
      <c r="W150" s="107" t="s">
        <v>424</v>
      </c>
      <c r="X150" s="107" t="s">
        <v>705</v>
      </c>
      <c r="Y150" s="107" t="s">
        <v>413</v>
      </c>
      <c r="Z150" s="108">
        <v>0.8</v>
      </c>
      <c r="AA150" s="113">
        <v>3172557.78</v>
      </c>
      <c r="AB150" s="113">
        <v>940900.94</v>
      </c>
      <c r="AC150" s="113">
        <v>2950072.02</v>
      </c>
      <c r="AD150" s="113">
        <v>2501532.2395000001</v>
      </c>
      <c r="AE150" s="113">
        <v>2950072.02</v>
      </c>
      <c r="AF150" s="113">
        <v>643181.00760000001</v>
      </c>
      <c r="AG150" s="113">
        <v>3815738.7875999999</v>
      </c>
      <c r="AH150" s="113">
        <f>CFR_Data[[#This Row],[Total Spent SFY]]+CFR_Data[[#This Row],[CF Current SFY]]</f>
        <v>1584081.9476000001</v>
      </c>
      <c r="AI150" s="113">
        <v>1377683.8987</v>
      </c>
      <c r="AJ150" s="113">
        <v>480667.33319999999</v>
      </c>
      <c r="AK150" s="113">
        <v>448539.78049999999</v>
      </c>
      <c r="AL150" s="113">
        <v>0</v>
      </c>
      <c r="AM150" s="113">
        <v>0</v>
      </c>
      <c r="AN150" s="113">
        <v>0</v>
      </c>
      <c r="AO150" s="113">
        <v>0</v>
      </c>
      <c r="AP150" s="113">
        <v>0</v>
      </c>
      <c r="AQ150" s="107" t="s">
        <v>699</v>
      </c>
      <c r="AR150" s="107" t="s">
        <v>699</v>
      </c>
      <c r="AS150" s="107" t="s">
        <v>396</v>
      </c>
      <c r="AT150" s="107" t="s">
        <v>395</v>
      </c>
      <c r="AU150" s="107" t="s">
        <v>1123</v>
      </c>
      <c r="AV150" s="107" t="s">
        <v>391</v>
      </c>
      <c r="AW150" s="108">
        <v>2</v>
      </c>
      <c r="AX150" s="107" t="s">
        <v>473</v>
      </c>
      <c r="AY150" s="107" t="s">
        <v>707</v>
      </c>
      <c r="AZ150" s="107" t="s">
        <v>706</v>
      </c>
      <c r="BA150" s="107" t="s">
        <v>412</v>
      </c>
      <c r="BB150" s="109">
        <v>45355.272070752311</v>
      </c>
      <c r="BC150" s="107" t="s">
        <v>21</v>
      </c>
      <c r="BD150" s="107" t="s">
        <v>292</v>
      </c>
    </row>
    <row r="151" spans="1:56" x14ac:dyDescent="0.2">
      <c r="A151" s="107" t="s">
        <v>409</v>
      </c>
      <c r="B151" s="105">
        <v>605377</v>
      </c>
      <c r="C151" s="105" t="s">
        <v>1996</v>
      </c>
      <c r="D151" s="107" t="s">
        <v>490</v>
      </c>
      <c r="E151" s="105" t="s">
        <v>1954</v>
      </c>
      <c r="F151" s="107" t="s">
        <v>1343</v>
      </c>
      <c r="G151" s="107" t="s">
        <v>830</v>
      </c>
      <c r="H151" s="107" t="s">
        <v>830</v>
      </c>
      <c r="I151" s="107" t="s">
        <v>830</v>
      </c>
      <c r="J151" s="107" t="s">
        <v>83</v>
      </c>
      <c r="K151" s="107" t="s">
        <v>24</v>
      </c>
      <c r="L151" s="107" t="s">
        <v>312</v>
      </c>
      <c r="M151" s="107" t="s">
        <v>158</v>
      </c>
      <c r="N151" s="107" t="s">
        <v>410</v>
      </c>
      <c r="O151" s="107" t="s">
        <v>395</v>
      </c>
      <c r="P151" s="109">
        <v>44681</v>
      </c>
      <c r="Q151" s="107" t="s">
        <v>658</v>
      </c>
      <c r="R151" s="108">
        <v>1</v>
      </c>
      <c r="S151" s="109">
        <v>44811</v>
      </c>
      <c r="T151" s="109">
        <v>44871</v>
      </c>
      <c r="U151" s="109">
        <v>45816</v>
      </c>
      <c r="V151" s="108">
        <v>1005</v>
      </c>
      <c r="W151" s="107" t="s">
        <v>398</v>
      </c>
      <c r="X151" s="107" t="s">
        <v>702</v>
      </c>
      <c r="Y151" s="107" t="s">
        <v>293</v>
      </c>
      <c r="Z151" s="108">
        <v>0</v>
      </c>
      <c r="AA151" s="113">
        <v>10549.09</v>
      </c>
      <c r="AB151" s="113">
        <v>5948.29</v>
      </c>
      <c r="AC151" s="113">
        <v>127525.91</v>
      </c>
      <c r="AD151" s="113">
        <v>86643.553499999995</v>
      </c>
      <c r="AE151" s="113">
        <v>86643.553499999995</v>
      </c>
      <c r="AF151" s="113">
        <v>39362.133600000001</v>
      </c>
      <c r="AG151" s="113">
        <v>49911.223599999998</v>
      </c>
      <c r="AH151" s="113">
        <f>CFR_Data[[#This Row],[Total Spent SFY]]+CFR_Data[[#This Row],[CF Current SFY]]</f>
        <v>45310.423600000002</v>
      </c>
      <c r="AI151" s="113">
        <v>47281.419900000001</v>
      </c>
      <c r="AJ151" s="113">
        <v>0</v>
      </c>
      <c r="AK151" s="113">
        <v>0</v>
      </c>
      <c r="AL151" s="113">
        <v>0</v>
      </c>
      <c r="AM151" s="113">
        <v>0</v>
      </c>
      <c r="AN151" s="113">
        <v>40882.356500000002</v>
      </c>
      <c r="AO151" s="113">
        <v>0</v>
      </c>
      <c r="AP151" s="113">
        <v>0</v>
      </c>
      <c r="AQ151" s="107" t="s">
        <v>699</v>
      </c>
      <c r="AR151" s="107" t="s">
        <v>699</v>
      </c>
      <c r="AS151" s="107" t="s">
        <v>396</v>
      </c>
      <c r="AT151" s="107" t="s">
        <v>2925</v>
      </c>
      <c r="AU151" s="107" t="s">
        <v>1120</v>
      </c>
      <c r="AV151" s="107" t="s">
        <v>391</v>
      </c>
      <c r="AW151" s="108">
        <v>2</v>
      </c>
      <c r="AX151" s="107" t="s">
        <v>473</v>
      </c>
      <c r="AY151" s="107" t="s">
        <v>698</v>
      </c>
      <c r="AZ151" s="107" t="s">
        <v>697</v>
      </c>
      <c r="BA151" s="107" t="s">
        <v>392</v>
      </c>
      <c r="BB151" s="109">
        <v>45355.272070752311</v>
      </c>
      <c r="BC151" s="107" t="s">
        <v>24</v>
      </c>
      <c r="BD151" s="107" t="s">
        <v>293</v>
      </c>
    </row>
    <row r="152" spans="1:56" x14ac:dyDescent="0.2">
      <c r="A152" s="107" t="s">
        <v>409</v>
      </c>
      <c r="B152" s="105">
        <v>605377</v>
      </c>
      <c r="C152" s="105" t="s">
        <v>1996</v>
      </c>
      <c r="D152" s="107" t="s">
        <v>490</v>
      </c>
      <c r="E152" s="105" t="s">
        <v>1954</v>
      </c>
      <c r="F152" s="107" t="s">
        <v>1343</v>
      </c>
      <c r="G152" s="107" t="s">
        <v>830</v>
      </c>
      <c r="H152" s="107" t="s">
        <v>830</v>
      </c>
      <c r="I152" s="107" t="s">
        <v>830</v>
      </c>
      <c r="J152" s="107" t="s">
        <v>83</v>
      </c>
      <c r="K152" s="107" t="s">
        <v>24</v>
      </c>
      <c r="L152" s="107" t="s">
        <v>312</v>
      </c>
      <c r="M152" s="107" t="s">
        <v>158</v>
      </c>
      <c r="N152" s="107" t="s">
        <v>410</v>
      </c>
      <c r="O152" s="107" t="s">
        <v>395</v>
      </c>
      <c r="P152" s="109">
        <v>44681</v>
      </c>
      <c r="Q152" s="107" t="s">
        <v>658</v>
      </c>
      <c r="R152" s="108">
        <v>1</v>
      </c>
      <c r="S152" s="109">
        <v>44811</v>
      </c>
      <c r="T152" s="109">
        <v>44871</v>
      </c>
      <c r="U152" s="109">
        <v>45816</v>
      </c>
      <c r="V152" s="108">
        <v>1005</v>
      </c>
      <c r="W152" s="107" t="s">
        <v>424</v>
      </c>
      <c r="X152" s="107" t="s">
        <v>726</v>
      </c>
      <c r="Y152" s="107" t="s">
        <v>725</v>
      </c>
      <c r="Z152" s="108">
        <v>0.8</v>
      </c>
      <c r="AA152" s="113">
        <v>6603272.9800000004</v>
      </c>
      <c r="AB152" s="113">
        <v>3153604.57</v>
      </c>
      <c r="AC152" s="113">
        <v>5480386.9199999999</v>
      </c>
      <c r="AD152" s="113">
        <v>3611356.4465000001</v>
      </c>
      <c r="AE152" s="113">
        <v>3611356.4465000001</v>
      </c>
      <c r="AF152" s="113">
        <v>1640637.8663999999</v>
      </c>
      <c r="AG152" s="113">
        <v>8243910.8464000002</v>
      </c>
      <c r="AH152" s="113">
        <f>CFR_Data[[#This Row],[Total Spent SFY]]+CFR_Data[[#This Row],[CF Current SFY]]</f>
        <v>4794242.4364</v>
      </c>
      <c r="AI152" s="113">
        <v>1970718.5800999999</v>
      </c>
      <c r="AJ152" s="113">
        <v>0</v>
      </c>
      <c r="AK152" s="113">
        <v>0</v>
      </c>
      <c r="AL152" s="113">
        <v>0</v>
      </c>
      <c r="AM152" s="113">
        <v>0</v>
      </c>
      <c r="AN152" s="113">
        <v>1869030.4735000001</v>
      </c>
      <c r="AO152" s="113">
        <v>0</v>
      </c>
      <c r="AP152" s="113">
        <v>0</v>
      </c>
      <c r="AQ152" s="107" t="s">
        <v>699</v>
      </c>
      <c r="AR152" s="107" t="s">
        <v>699</v>
      </c>
      <c r="AS152" s="107" t="s">
        <v>396</v>
      </c>
      <c r="AT152" s="107" t="s">
        <v>2925</v>
      </c>
      <c r="AU152" s="107" t="s">
        <v>1120</v>
      </c>
      <c r="AV152" s="107" t="s">
        <v>391</v>
      </c>
      <c r="AW152" s="108">
        <v>2</v>
      </c>
      <c r="AX152" s="107" t="s">
        <v>473</v>
      </c>
      <c r="AY152" s="107" t="s">
        <v>698</v>
      </c>
      <c r="AZ152" s="107" t="s">
        <v>697</v>
      </c>
      <c r="BA152" s="107" t="s">
        <v>392</v>
      </c>
      <c r="BB152" s="109">
        <v>45355.272070752311</v>
      </c>
      <c r="BC152" s="107" t="s">
        <v>24</v>
      </c>
      <c r="BD152" s="107" t="s">
        <v>292</v>
      </c>
    </row>
    <row r="153" spans="1:56" x14ac:dyDescent="0.2">
      <c r="A153" s="107" t="s">
        <v>393</v>
      </c>
      <c r="B153" s="105">
        <v>605384</v>
      </c>
      <c r="C153" s="105" t="s">
        <v>1997</v>
      </c>
      <c r="D153" s="107" t="s">
        <v>491</v>
      </c>
      <c r="E153" s="105" t="s">
        <v>1947</v>
      </c>
      <c r="F153" s="107" t="s">
        <v>1129</v>
      </c>
      <c r="G153" s="107" t="s">
        <v>830</v>
      </c>
      <c r="H153" s="107" t="s">
        <v>830</v>
      </c>
      <c r="I153" s="107" t="s">
        <v>830</v>
      </c>
      <c r="J153" s="107" t="s">
        <v>761</v>
      </c>
      <c r="K153" s="107" t="s">
        <v>32</v>
      </c>
      <c r="L153" s="107" t="s">
        <v>42</v>
      </c>
      <c r="M153" s="107" t="s">
        <v>41</v>
      </c>
      <c r="N153" s="107" t="s">
        <v>394</v>
      </c>
      <c r="O153" s="107" t="s">
        <v>395</v>
      </c>
      <c r="P153" s="109">
        <v>42994</v>
      </c>
      <c r="Q153" s="107" t="s">
        <v>653</v>
      </c>
      <c r="R153" s="108">
        <v>1</v>
      </c>
      <c r="S153" s="109">
        <v>43313</v>
      </c>
      <c r="T153" s="109">
        <v>43373</v>
      </c>
      <c r="U153" s="109">
        <v>44747</v>
      </c>
      <c r="V153" s="108">
        <v>1434</v>
      </c>
      <c r="W153" s="107" t="s">
        <v>398</v>
      </c>
      <c r="X153" s="107" t="s">
        <v>702</v>
      </c>
      <c r="Y153" s="107" t="s">
        <v>293</v>
      </c>
      <c r="Z153" s="108">
        <v>0</v>
      </c>
      <c r="AA153" s="113">
        <v>2234582.71</v>
      </c>
      <c r="AB153" s="113">
        <v>0</v>
      </c>
      <c r="AC153" s="113">
        <v>0</v>
      </c>
      <c r="AD153" s="113">
        <v>44484.085800000001</v>
      </c>
      <c r="AE153" s="113">
        <v>44484.085800000001</v>
      </c>
      <c r="AF153" s="113">
        <v>44484.085800000001</v>
      </c>
      <c r="AG153" s="113">
        <v>2279066.7958</v>
      </c>
      <c r="AH153" s="113">
        <f>CFR_Data[[#This Row],[Total Spent SFY]]+CFR_Data[[#This Row],[CF Current SFY]]</f>
        <v>44484.085800000001</v>
      </c>
      <c r="AI153" s="113">
        <v>0</v>
      </c>
      <c r="AJ153" s="113">
        <v>0</v>
      </c>
      <c r="AK153" s="113">
        <v>0</v>
      </c>
      <c r="AL153" s="113">
        <v>0</v>
      </c>
      <c r="AM153" s="113">
        <v>0</v>
      </c>
      <c r="AN153" s="113">
        <v>-44484.085800000001</v>
      </c>
      <c r="AO153" s="113">
        <v>0</v>
      </c>
      <c r="AP153" s="113">
        <v>0</v>
      </c>
      <c r="AQ153" s="107" t="s">
        <v>699</v>
      </c>
      <c r="AR153" s="107" t="s">
        <v>699</v>
      </c>
      <c r="AS153" s="107" t="s">
        <v>396</v>
      </c>
      <c r="AT153" s="107" t="s">
        <v>395</v>
      </c>
      <c r="AU153" s="107" t="s">
        <v>1123</v>
      </c>
      <c r="AV153" s="107" t="s">
        <v>391</v>
      </c>
      <c r="AW153" s="108">
        <v>3</v>
      </c>
      <c r="AX153" s="107" t="s">
        <v>473</v>
      </c>
      <c r="AY153" s="107" t="s">
        <v>707</v>
      </c>
      <c r="AZ153" s="107" t="s">
        <v>706</v>
      </c>
      <c r="BA153" s="107" t="s">
        <v>412</v>
      </c>
      <c r="BB153" s="109">
        <v>45355.272070752311</v>
      </c>
      <c r="BC153" s="107" t="s">
        <v>32</v>
      </c>
      <c r="BD153" s="107" t="s">
        <v>293</v>
      </c>
    </row>
    <row r="154" spans="1:56" x14ac:dyDescent="0.2">
      <c r="A154" s="107" t="s">
        <v>393</v>
      </c>
      <c r="B154" s="105">
        <v>605384</v>
      </c>
      <c r="C154" s="105" t="s">
        <v>1997</v>
      </c>
      <c r="D154" s="107" t="s">
        <v>491</v>
      </c>
      <c r="E154" s="105" t="s">
        <v>1947</v>
      </c>
      <c r="F154" s="107" t="s">
        <v>1129</v>
      </c>
      <c r="G154" s="107" t="s">
        <v>830</v>
      </c>
      <c r="H154" s="107" t="s">
        <v>830</v>
      </c>
      <c r="I154" s="107" t="s">
        <v>830</v>
      </c>
      <c r="J154" s="107" t="s">
        <v>761</v>
      </c>
      <c r="K154" s="107" t="s">
        <v>32</v>
      </c>
      <c r="L154" s="107" t="s">
        <v>42</v>
      </c>
      <c r="M154" s="107" t="s">
        <v>41</v>
      </c>
      <c r="N154" s="107" t="s">
        <v>394</v>
      </c>
      <c r="O154" s="107" t="s">
        <v>395</v>
      </c>
      <c r="P154" s="109">
        <v>42994</v>
      </c>
      <c r="Q154" s="107" t="s">
        <v>653</v>
      </c>
      <c r="R154" s="108">
        <v>1</v>
      </c>
      <c r="S154" s="109">
        <v>43313</v>
      </c>
      <c r="T154" s="109">
        <v>43373</v>
      </c>
      <c r="U154" s="109">
        <v>44747</v>
      </c>
      <c r="V154" s="108">
        <v>1434</v>
      </c>
      <c r="W154" s="107" t="s">
        <v>424</v>
      </c>
      <c r="X154" s="107" t="s">
        <v>705</v>
      </c>
      <c r="Y154" s="107" t="s">
        <v>413</v>
      </c>
      <c r="Z154" s="108">
        <v>0.8</v>
      </c>
      <c r="AA154" s="113">
        <v>13611548.51</v>
      </c>
      <c r="AB154" s="113">
        <v>0</v>
      </c>
      <c r="AC154" s="113">
        <v>0</v>
      </c>
      <c r="AD154" s="113">
        <v>40115.9948</v>
      </c>
      <c r="AE154" s="113">
        <v>40115.9948</v>
      </c>
      <c r="AF154" s="113">
        <v>40115.9948</v>
      </c>
      <c r="AG154" s="113">
        <v>13651664.504799999</v>
      </c>
      <c r="AH154" s="113">
        <f>CFR_Data[[#This Row],[Total Spent SFY]]+CFR_Data[[#This Row],[CF Current SFY]]</f>
        <v>40115.9948</v>
      </c>
      <c r="AI154" s="113">
        <v>0</v>
      </c>
      <c r="AJ154" s="113">
        <v>0</v>
      </c>
      <c r="AK154" s="113">
        <v>0</v>
      </c>
      <c r="AL154" s="113">
        <v>0</v>
      </c>
      <c r="AM154" s="113">
        <v>0</v>
      </c>
      <c r="AN154" s="113">
        <v>-40115.9948</v>
      </c>
      <c r="AO154" s="113">
        <v>0</v>
      </c>
      <c r="AP154" s="113">
        <v>0</v>
      </c>
      <c r="AQ154" s="107" t="s">
        <v>699</v>
      </c>
      <c r="AR154" s="107" t="s">
        <v>699</v>
      </c>
      <c r="AS154" s="107" t="s">
        <v>396</v>
      </c>
      <c r="AT154" s="107" t="s">
        <v>395</v>
      </c>
      <c r="AU154" s="107" t="s">
        <v>1123</v>
      </c>
      <c r="AV154" s="107" t="s">
        <v>391</v>
      </c>
      <c r="AW154" s="108">
        <v>3</v>
      </c>
      <c r="AX154" s="107" t="s">
        <v>473</v>
      </c>
      <c r="AY154" s="107" t="s">
        <v>707</v>
      </c>
      <c r="AZ154" s="107" t="s">
        <v>706</v>
      </c>
      <c r="BA154" s="107" t="s">
        <v>412</v>
      </c>
      <c r="BB154" s="109">
        <v>45355.272070752311</v>
      </c>
      <c r="BC154" s="107" t="s">
        <v>32</v>
      </c>
      <c r="BD154" s="107" t="s">
        <v>292</v>
      </c>
    </row>
    <row r="155" spans="1:56" x14ac:dyDescent="0.2">
      <c r="A155" s="107" t="s">
        <v>393</v>
      </c>
      <c r="B155" s="105">
        <v>605384</v>
      </c>
      <c r="C155" s="105" t="s">
        <v>1997</v>
      </c>
      <c r="D155" s="107" t="s">
        <v>491</v>
      </c>
      <c r="E155" s="105" t="s">
        <v>1947</v>
      </c>
      <c r="F155" s="107" t="s">
        <v>1129</v>
      </c>
      <c r="G155" s="107" t="s">
        <v>830</v>
      </c>
      <c r="H155" s="107" t="s">
        <v>830</v>
      </c>
      <c r="I155" s="107" t="s">
        <v>830</v>
      </c>
      <c r="J155" s="107" t="s">
        <v>761</v>
      </c>
      <c r="K155" s="107" t="s">
        <v>32</v>
      </c>
      <c r="L155" s="107" t="s">
        <v>42</v>
      </c>
      <c r="M155" s="107" t="s">
        <v>41</v>
      </c>
      <c r="N155" s="107" t="s">
        <v>394</v>
      </c>
      <c r="O155" s="107" t="s">
        <v>395</v>
      </c>
      <c r="P155" s="109">
        <v>42994</v>
      </c>
      <c r="Q155" s="107" t="s">
        <v>653</v>
      </c>
      <c r="R155" s="108">
        <v>1</v>
      </c>
      <c r="S155" s="109">
        <v>43313</v>
      </c>
      <c r="T155" s="109">
        <v>43373</v>
      </c>
      <c r="U155" s="109">
        <v>44747</v>
      </c>
      <c r="V155" s="108">
        <v>1434</v>
      </c>
      <c r="W155" s="107" t="s">
        <v>424</v>
      </c>
      <c r="X155" s="107" t="s">
        <v>401</v>
      </c>
      <c r="Y155" s="107" t="s">
        <v>399</v>
      </c>
      <c r="Z155" s="108">
        <v>0.8</v>
      </c>
      <c r="AA155" s="113">
        <v>8256689.3700000001</v>
      </c>
      <c r="AB155" s="113">
        <v>0</v>
      </c>
      <c r="AC155" s="113">
        <v>0</v>
      </c>
      <c r="AD155" s="113">
        <v>223399.91940000001</v>
      </c>
      <c r="AE155" s="113">
        <v>223399.91940000001</v>
      </c>
      <c r="AF155" s="113">
        <v>223399.91940000001</v>
      </c>
      <c r="AG155" s="113">
        <v>8480089.2894000001</v>
      </c>
      <c r="AH155" s="113">
        <f>CFR_Data[[#This Row],[Total Spent SFY]]+CFR_Data[[#This Row],[CF Current SFY]]</f>
        <v>223399.91940000001</v>
      </c>
      <c r="AI155" s="113">
        <v>0</v>
      </c>
      <c r="AJ155" s="113">
        <v>0</v>
      </c>
      <c r="AK155" s="113">
        <v>0</v>
      </c>
      <c r="AL155" s="113">
        <v>0</v>
      </c>
      <c r="AM155" s="113">
        <v>0</v>
      </c>
      <c r="AN155" s="113">
        <v>-223399.91940000001</v>
      </c>
      <c r="AO155" s="113">
        <v>0</v>
      </c>
      <c r="AP155" s="113">
        <v>0</v>
      </c>
      <c r="AQ155" s="107" t="s">
        <v>699</v>
      </c>
      <c r="AR155" s="107" t="s">
        <v>699</v>
      </c>
      <c r="AS155" s="107" t="s">
        <v>396</v>
      </c>
      <c r="AT155" s="107" t="s">
        <v>395</v>
      </c>
      <c r="AU155" s="107" t="s">
        <v>1123</v>
      </c>
      <c r="AV155" s="107" t="s">
        <v>391</v>
      </c>
      <c r="AW155" s="108">
        <v>3</v>
      </c>
      <c r="AX155" s="107" t="s">
        <v>473</v>
      </c>
      <c r="AY155" s="107" t="s">
        <v>707</v>
      </c>
      <c r="AZ155" s="107" t="s">
        <v>706</v>
      </c>
      <c r="BA155" s="107" t="s">
        <v>412</v>
      </c>
      <c r="BB155" s="109">
        <v>45355.272070752311</v>
      </c>
      <c r="BC155" s="107" t="s">
        <v>32</v>
      </c>
      <c r="BD155" s="107" t="s">
        <v>292</v>
      </c>
    </row>
    <row r="156" spans="1:56" x14ac:dyDescent="0.2">
      <c r="A156" s="107" t="s">
        <v>409</v>
      </c>
      <c r="B156" s="105">
        <v>605592</v>
      </c>
      <c r="C156" s="105" t="s">
        <v>1998</v>
      </c>
      <c r="D156" s="107" t="s">
        <v>431</v>
      </c>
      <c r="E156" s="105" t="s">
        <v>1954</v>
      </c>
      <c r="F156" s="107" t="s">
        <v>1147</v>
      </c>
      <c r="G156" s="107" t="s">
        <v>830</v>
      </c>
      <c r="H156" s="107" t="s">
        <v>830</v>
      </c>
      <c r="I156" s="107" t="s">
        <v>830</v>
      </c>
      <c r="J156" s="107" t="s">
        <v>764</v>
      </c>
      <c r="K156" s="107" t="s">
        <v>432</v>
      </c>
      <c r="L156" s="107" t="s">
        <v>369</v>
      </c>
      <c r="M156" s="107" t="s">
        <v>395</v>
      </c>
      <c r="N156" s="107" t="s">
        <v>410</v>
      </c>
      <c r="O156" s="107" t="s">
        <v>395</v>
      </c>
      <c r="P156" s="109">
        <v>42532</v>
      </c>
      <c r="Q156" s="107" t="s">
        <v>649</v>
      </c>
      <c r="R156" s="108">
        <v>1</v>
      </c>
      <c r="S156" s="109">
        <v>42768</v>
      </c>
      <c r="T156" s="109">
        <v>42828</v>
      </c>
      <c r="U156" s="109">
        <v>44531</v>
      </c>
      <c r="V156" s="108">
        <v>1763</v>
      </c>
      <c r="W156" s="107" t="s">
        <v>398</v>
      </c>
      <c r="X156" s="107" t="s">
        <v>702</v>
      </c>
      <c r="Y156" s="107" t="s">
        <v>293</v>
      </c>
      <c r="Z156" s="108">
        <v>0</v>
      </c>
      <c r="AA156" s="113">
        <v>271934.15999999997</v>
      </c>
      <c r="AB156" s="113">
        <v>0</v>
      </c>
      <c r="AC156" s="113">
        <v>214458.23999999999</v>
      </c>
      <c r="AD156" s="113">
        <v>0</v>
      </c>
      <c r="AE156" s="113">
        <v>0</v>
      </c>
      <c r="AF156" s="113">
        <v>0</v>
      </c>
      <c r="AG156" s="113">
        <v>271934.15999999997</v>
      </c>
      <c r="AH156" s="113">
        <f>CFR_Data[[#This Row],[Total Spent SFY]]+CFR_Data[[#This Row],[CF Current SFY]]</f>
        <v>0</v>
      </c>
      <c r="AI156" s="113">
        <v>0</v>
      </c>
      <c r="AJ156" s="113">
        <v>0</v>
      </c>
      <c r="AK156" s="113">
        <v>0</v>
      </c>
      <c r="AL156" s="113">
        <v>0</v>
      </c>
      <c r="AM156" s="113">
        <v>0</v>
      </c>
      <c r="AN156" s="113">
        <v>0</v>
      </c>
      <c r="AO156" s="113">
        <v>0</v>
      </c>
      <c r="AP156" s="113">
        <v>0</v>
      </c>
      <c r="AQ156" s="107" t="s">
        <v>699</v>
      </c>
      <c r="AR156" s="107" t="s">
        <v>699</v>
      </c>
      <c r="AS156" s="107" t="s">
        <v>396</v>
      </c>
      <c r="AT156" s="107" t="s">
        <v>395</v>
      </c>
      <c r="AU156" s="107" t="s">
        <v>1123</v>
      </c>
      <c r="AV156" s="107" t="s">
        <v>391</v>
      </c>
      <c r="AW156" s="108">
        <v>3</v>
      </c>
      <c r="AX156" s="107" t="s">
        <v>473</v>
      </c>
      <c r="AY156" s="107" t="s">
        <v>763</v>
      </c>
      <c r="AZ156" s="107" t="s">
        <v>706</v>
      </c>
      <c r="BA156" s="107" t="s">
        <v>430</v>
      </c>
      <c r="BB156" s="109">
        <v>45355.272070752311</v>
      </c>
      <c r="BC156" s="107" t="s">
        <v>465</v>
      </c>
      <c r="BD156" s="107" t="s">
        <v>293</v>
      </c>
    </row>
    <row r="157" spans="1:56" x14ac:dyDescent="0.2">
      <c r="A157" s="107" t="s">
        <v>409</v>
      </c>
      <c r="B157" s="105">
        <v>605592</v>
      </c>
      <c r="C157" s="105" t="s">
        <v>1998</v>
      </c>
      <c r="D157" s="107" t="s">
        <v>431</v>
      </c>
      <c r="E157" s="105" t="s">
        <v>1954</v>
      </c>
      <c r="F157" s="107" t="s">
        <v>1147</v>
      </c>
      <c r="G157" s="107" t="s">
        <v>830</v>
      </c>
      <c r="H157" s="107" t="s">
        <v>830</v>
      </c>
      <c r="I157" s="107" t="s">
        <v>830</v>
      </c>
      <c r="J157" s="107" t="s">
        <v>764</v>
      </c>
      <c r="K157" s="107" t="s">
        <v>432</v>
      </c>
      <c r="L157" s="107" t="s">
        <v>369</v>
      </c>
      <c r="M157" s="107" t="s">
        <v>395</v>
      </c>
      <c r="N157" s="107" t="s">
        <v>410</v>
      </c>
      <c r="O157" s="107" t="s">
        <v>395</v>
      </c>
      <c r="P157" s="109">
        <v>42532</v>
      </c>
      <c r="Q157" s="107" t="s">
        <v>649</v>
      </c>
      <c r="R157" s="108">
        <v>1</v>
      </c>
      <c r="S157" s="109">
        <v>42768</v>
      </c>
      <c r="T157" s="109">
        <v>42828</v>
      </c>
      <c r="U157" s="109">
        <v>44531</v>
      </c>
      <c r="V157" s="108">
        <v>1763</v>
      </c>
      <c r="W157" s="107" t="s">
        <v>424</v>
      </c>
      <c r="X157" s="107" t="s">
        <v>400</v>
      </c>
      <c r="Y157" s="107" t="s">
        <v>399</v>
      </c>
      <c r="Z157" s="108">
        <v>0.8</v>
      </c>
      <c r="AA157" s="113">
        <v>1578167.16</v>
      </c>
      <c r="AB157" s="113">
        <v>0</v>
      </c>
      <c r="AC157" s="113">
        <v>101135.37</v>
      </c>
      <c r="AD157" s="113">
        <v>0</v>
      </c>
      <c r="AE157" s="113">
        <v>0</v>
      </c>
      <c r="AF157" s="113">
        <v>0</v>
      </c>
      <c r="AG157" s="113">
        <v>1578167.16</v>
      </c>
      <c r="AH157" s="113">
        <f>CFR_Data[[#This Row],[Total Spent SFY]]+CFR_Data[[#This Row],[CF Current SFY]]</f>
        <v>0</v>
      </c>
      <c r="AI157" s="113">
        <v>0</v>
      </c>
      <c r="AJ157" s="113">
        <v>0</v>
      </c>
      <c r="AK157" s="113">
        <v>0</v>
      </c>
      <c r="AL157" s="113">
        <v>0</v>
      </c>
      <c r="AM157" s="113">
        <v>0</v>
      </c>
      <c r="AN157" s="113">
        <v>0</v>
      </c>
      <c r="AO157" s="113">
        <v>0</v>
      </c>
      <c r="AP157" s="113">
        <v>0</v>
      </c>
      <c r="AQ157" s="107" t="s">
        <v>699</v>
      </c>
      <c r="AR157" s="107" t="s">
        <v>699</v>
      </c>
      <c r="AS157" s="107" t="s">
        <v>396</v>
      </c>
      <c r="AT157" s="107" t="s">
        <v>395</v>
      </c>
      <c r="AU157" s="107" t="s">
        <v>1123</v>
      </c>
      <c r="AV157" s="107" t="s">
        <v>391</v>
      </c>
      <c r="AW157" s="108">
        <v>3</v>
      </c>
      <c r="AX157" s="107" t="s">
        <v>473</v>
      </c>
      <c r="AY157" s="107" t="s">
        <v>763</v>
      </c>
      <c r="AZ157" s="107" t="s">
        <v>706</v>
      </c>
      <c r="BA157" s="107" t="s">
        <v>430</v>
      </c>
      <c r="BB157" s="109">
        <v>45355.272070752311</v>
      </c>
      <c r="BC157" s="107" t="s">
        <v>465</v>
      </c>
      <c r="BD157" s="107" t="s">
        <v>292</v>
      </c>
    </row>
    <row r="158" spans="1:56" x14ac:dyDescent="0.2">
      <c r="A158" s="107" t="s">
        <v>409</v>
      </c>
      <c r="B158" s="105">
        <v>605592</v>
      </c>
      <c r="C158" s="105" t="s">
        <v>1998</v>
      </c>
      <c r="D158" s="107" t="s">
        <v>431</v>
      </c>
      <c r="E158" s="105" t="s">
        <v>1954</v>
      </c>
      <c r="F158" s="107" t="s">
        <v>1147</v>
      </c>
      <c r="G158" s="107" t="s">
        <v>830</v>
      </c>
      <c r="H158" s="107" t="s">
        <v>830</v>
      </c>
      <c r="I158" s="107" t="s">
        <v>830</v>
      </c>
      <c r="J158" s="107" t="s">
        <v>764</v>
      </c>
      <c r="K158" s="107" t="s">
        <v>432</v>
      </c>
      <c r="L158" s="107" t="s">
        <v>369</v>
      </c>
      <c r="M158" s="107" t="s">
        <v>395</v>
      </c>
      <c r="N158" s="107" t="s">
        <v>410</v>
      </c>
      <c r="O158" s="107" t="s">
        <v>395</v>
      </c>
      <c r="P158" s="109">
        <v>42532</v>
      </c>
      <c r="Q158" s="107" t="s">
        <v>649</v>
      </c>
      <c r="R158" s="108">
        <v>1</v>
      </c>
      <c r="S158" s="109">
        <v>42768</v>
      </c>
      <c r="T158" s="109">
        <v>42828</v>
      </c>
      <c r="U158" s="109">
        <v>44531</v>
      </c>
      <c r="V158" s="108">
        <v>1763</v>
      </c>
      <c r="W158" s="107" t="s">
        <v>424</v>
      </c>
      <c r="X158" s="107" t="s">
        <v>715</v>
      </c>
      <c r="Y158" s="107" t="s">
        <v>413</v>
      </c>
      <c r="Z158" s="108">
        <v>0.9</v>
      </c>
      <c r="AA158" s="113">
        <v>18015407.469999999</v>
      </c>
      <c r="AB158" s="113">
        <v>19152.099999999999</v>
      </c>
      <c r="AC158" s="113">
        <v>281440.88</v>
      </c>
      <c r="AD158" s="113">
        <v>0</v>
      </c>
      <c r="AE158" s="113">
        <v>0</v>
      </c>
      <c r="AF158" s="113">
        <v>0</v>
      </c>
      <c r="AG158" s="113">
        <v>18015407.469999999</v>
      </c>
      <c r="AH158" s="113">
        <f>CFR_Data[[#This Row],[Total Spent SFY]]+CFR_Data[[#This Row],[CF Current SFY]]</f>
        <v>19152.099999999999</v>
      </c>
      <c r="AI158" s="113">
        <v>0</v>
      </c>
      <c r="AJ158" s="113">
        <v>0</v>
      </c>
      <c r="AK158" s="113">
        <v>0</v>
      </c>
      <c r="AL158" s="113">
        <v>0</v>
      </c>
      <c r="AM158" s="113">
        <v>0</v>
      </c>
      <c r="AN158" s="113">
        <v>0</v>
      </c>
      <c r="AO158" s="113">
        <v>0</v>
      </c>
      <c r="AP158" s="113">
        <v>0</v>
      </c>
      <c r="AQ158" s="107" t="s">
        <v>699</v>
      </c>
      <c r="AR158" s="107" t="s">
        <v>699</v>
      </c>
      <c r="AS158" s="107" t="s">
        <v>396</v>
      </c>
      <c r="AT158" s="107" t="s">
        <v>395</v>
      </c>
      <c r="AU158" s="107" t="s">
        <v>1123</v>
      </c>
      <c r="AV158" s="107" t="s">
        <v>391</v>
      </c>
      <c r="AW158" s="108">
        <v>3</v>
      </c>
      <c r="AX158" s="107" t="s">
        <v>473</v>
      </c>
      <c r="AY158" s="107" t="s">
        <v>763</v>
      </c>
      <c r="AZ158" s="107" t="s">
        <v>706</v>
      </c>
      <c r="BA158" s="107" t="s">
        <v>430</v>
      </c>
      <c r="BB158" s="109">
        <v>45355.272070752311</v>
      </c>
      <c r="BC158" s="107" t="s">
        <v>465</v>
      </c>
      <c r="BD158" s="107" t="s">
        <v>292</v>
      </c>
    </row>
    <row r="159" spans="1:56" x14ac:dyDescent="0.2">
      <c r="A159" s="107" t="s">
        <v>409</v>
      </c>
      <c r="B159" s="105">
        <v>605651</v>
      </c>
      <c r="C159" s="105" t="s">
        <v>1999</v>
      </c>
      <c r="D159" s="107" t="s">
        <v>493</v>
      </c>
      <c r="E159" s="105" t="s">
        <v>1954</v>
      </c>
      <c r="F159" s="107" t="s">
        <v>1128</v>
      </c>
      <c r="G159" s="107" t="s">
        <v>830</v>
      </c>
      <c r="H159" s="107" t="s">
        <v>830</v>
      </c>
      <c r="I159" s="107" t="s">
        <v>830</v>
      </c>
      <c r="J159" s="107" t="s">
        <v>76</v>
      </c>
      <c r="K159" s="107" t="s">
        <v>28</v>
      </c>
      <c r="L159" s="107" t="s">
        <v>311</v>
      </c>
      <c r="M159" s="107" t="s">
        <v>158</v>
      </c>
      <c r="N159" s="107" t="s">
        <v>410</v>
      </c>
      <c r="O159" s="107" t="s">
        <v>395</v>
      </c>
      <c r="P159" s="109">
        <v>44030</v>
      </c>
      <c r="Q159" s="107" t="s">
        <v>656</v>
      </c>
      <c r="R159" s="108">
        <v>1</v>
      </c>
      <c r="S159" s="109">
        <v>44109</v>
      </c>
      <c r="T159" s="109">
        <v>44169</v>
      </c>
      <c r="U159" s="109">
        <v>45074</v>
      </c>
      <c r="V159" s="108">
        <v>965</v>
      </c>
      <c r="W159" s="107" t="s">
        <v>424</v>
      </c>
      <c r="X159" s="107" t="s">
        <v>710</v>
      </c>
      <c r="Y159" s="107" t="s">
        <v>411</v>
      </c>
      <c r="Z159" s="108">
        <v>0.8</v>
      </c>
      <c r="AA159" s="113">
        <v>1070262.6000000001</v>
      </c>
      <c r="AB159" s="113">
        <v>81363.25</v>
      </c>
      <c r="AC159" s="113">
        <v>301296.05</v>
      </c>
      <c r="AD159" s="113">
        <v>0</v>
      </c>
      <c r="AE159" s="113">
        <v>0</v>
      </c>
      <c r="AF159" s="113">
        <v>0</v>
      </c>
      <c r="AG159" s="113">
        <v>1070262.6000000001</v>
      </c>
      <c r="AH159" s="113">
        <f>CFR_Data[[#This Row],[Total Spent SFY]]+CFR_Data[[#This Row],[CF Current SFY]]</f>
        <v>81363.25</v>
      </c>
      <c r="AI159" s="113">
        <v>0</v>
      </c>
      <c r="AJ159" s="113">
        <v>0</v>
      </c>
      <c r="AK159" s="113">
        <v>0</v>
      </c>
      <c r="AL159" s="113">
        <v>0</v>
      </c>
      <c r="AM159" s="113">
        <v>0</v>
      </c>
      <c r="AN159" s="113">
        <v>0</v>
      </c>
      <c r="AO159" s="113">
        <v>0</v>
      </c>
      <c r="AP159" s="113">
        <v>0</v>
      </c>
      <c r="AQ159" s="107" t="s">
        <v>699</v>
      </c>
      <c r="AR159" s="107" t="s">
        <v>699</v>
      </c>
      <c r="AS159" s="107" t="s">
        <v>396</v>
      </c>
      <c r="AT159" s="107" t="s">
        <v>2926</v>
      </c>
      <c r="AU159" s="107" t="s">
        <v>1123</v>
      </c>
      <c r="AV159" s="107" t="s">
        <v>391</v>
      </c>
      <c r="AW159" s="108">
        <v>5</v>
      </c>
      <c r="AX159" s="107" t="s">
        <v>473</v>
      </c>
      <c r="AY159" s="107" t="s">
        <v>698</v>
      </c>
      <c r="AZ159" s="107" t="s">
        <v>697</v>
      </c>
      <c r="BA159" s="107" t="s">
        <v>392</v>
      </c>
      <c r="BB159" s="109">
        <v>45355.272070752311</v>
      </c>
      <c r="BC159" s="107" t="s">
        <v>28</v>
      </c>
      <c r="BD159" s="107" t="s">
        <v>292</v>
      </c>
    </row>
    <row r="160" spans="1:56" x14ac:dyDescent="0.2">
      <c r="A160" s="107" t="s">
        <v>409</v>
      </c>
      <c r="B160" s="105">
        <v>605651</v>
      </c>
      <c r="C160" s="105" t="s">
        <v>1999</v>
      </c>
      <c r="D160" s="107" t="s">
        <v>493</v>
      </c>
      <c r="E160" s="105" t="s">
        <v>1954</v>
      </c>
      <c r="F160" s="107" t="s">
        <v>1128</v>
      </c>
      <c r="G160" s="107" t="s">
        <v>830</v>
      </c>
      <c r="H160" s="107" t="s">
        <v>830</v>
      </c>
      <c r="I160" s="107" t="s">
        <v>830</v>
      </c>
      <c r="J160" s="107" t="s">
        <v>76</v>
      </c>
      <c r="K160" s="107" t="s">
        <v>28</v>
      </c>
      <c r="L160" s="107" t="s">
        <v>311</v>
      </c>
      <c r="M160" s="107" t="s">
        <v>158</v>
      </c>
      <c r="N160" s="107" t="s">
        <v>410</v>
      </c>
      <c r="O160" s="107" t="s">
        <v>395</v>
      </c>
      <c r="P160" s="109">
        <v>44030</v>
      </c>
      <c r="Q160" s="107" t="s">
        <v>656</v>
      </c>
      <c r="R160" s="108">
        <v>1</v>
      </c>
      <c r="S160" s="109">
        <v>44109</v>
      </c>
      <c r="T160" s="109">
        <v>44169</v>
      </c>
      <c r="U160" s="109">
        <v>45074</v>
      </c>
      <c r="V160" s="108">
        <v>965</v>
      </c>
      <c r="W160" s="107" t="s">
        <v>424</v>
      </c>
      <c r="X160" s="107" t="s">
        <v>713</v>
      </c>
      <c r="Y160" s="107" t="s">
        <v>397</v>
      </c>
      <c r="Z160" s="108">
        <v>0.9</v>
      </c>
      <c r="AA160" s="113">
        <v>861513.58</v>
      </c>
      <c r="AB160" s="113">
        <v>0</v>
      </c>
      <c r="AC160" s="113">
        <v>70830.91</v>
      </c>
      <c r="AD160" s="113">
        <v>0</v>
      </c>
      <c r="AE160" s="113">
        <v>0</v>
      </c>
      <c r="AF160" s="113">
        <v>0</v>
      </c>
      <c r="AG160" s="113">
        <v>861513.58</v>
      </c>
      <c r="AH160" s="113">
        <f>CFR_Data[[#This Row],[Total Spent SFY]]+CFR_Data[[#This Row],[CF Current SFY]]</f>
        <v>0</v>
      </c>
      <c r="AI160" s="113">
        <v>0</v>
      </c>
      <c r="AJ160" s="113">
        <v>0</v>
      </c>
      <c r="AK160" s="113">
        <v>0</v>
      </c>
      <c r="AL160" s="113">
        <v>0</v>
      </c>
      <c r="AM160" s="113">
        <v>0</v>
      </c>
      <c r="AN160" s="113">
        <v>0</v>
      </c>
      <c r="AO160" s="113">
        <v>0</v>
      </c>
      <c r="AP160" s="113">
        <v>0</v>
      </c>
      <c r="AQ160" s="107" t="s">
        <v>699</v>
      </c>
      <c r="AR160" s="107" t="s">
        <v>699</v>
      </c>
      <c r="AS160" s="107" t="s">
        <v>396</v>
      </c>
      <c r="AT160" s="107" t="s">
        <v>2926</v>
      </c>
      <c r="AU160" s="107" t="s">
        <v>1123</v>
      </c>
      <c r="AV160" s="107" t="s">
        <v>391</v>
      </c>
      <c r="AW160" s="108">
        <v>5</v>
      </c>
      <c r="AX160" s="107" t="s">
        <v>473</v>
      </c>
      <c r="AY160" s="107" t="s">
        <v>698</v>
      </c>
      <c r="AZ160" s="107" t="s">
        <v>697</v>
      </c>
      <c r="BA160" s="107" t="s">
        <v>392</v>
      </c>
      <c r="BB160" s="109">
        <v>45355.272070752311</v>
      </c>
      <c r="BC160" s="107" t="s">
        <v>28</v>
      </c>
      <c r="BD160" s="107" t="s">
        <v>292</v>
      </c>
    </row>
    <row r="161" spans="1:56" x14ac:dyDescent="0.2">
      <c r="A161" s="107" t="s">
        <v>409</v>
      </c>
      <c r="B161" s="105">
        <v>605651</v>
      </c>
      <c r="C161" s="105" t="s">
        <v>1999</v>
      </c>
      <c r="D161" s="107" t="s">
        <v>493</v>
      </c>
      <c r="E161" s="105" t="s">
        <v>1954</v>
      </c>
      <c r="F161" s="107" t="s">
        <v>1128</v>
      </c>
      <c r="G161" s="107" t="s">
        <v>830</v>
      </c>
      <c r="H161" s="107" t="s">
        <v>830</v>
      </c>
      <c r="I161" s="107" t="s">
        <v>830</v>
      </c>
      <c r="J161" s="107" t="s">
        <v>76</v>
      </c>
      <c r="K161" s="107" t="s">
        <v>28</v>
      </c>
      <c r="L161" s="107" t="s">
        <v>311</v>
      </c>
      <c r="M161" s="107" t="s">
        <v>158</v>
      </c>
      <c r="N161" s="107" t="s">
        <v>410</v>
      </c>
      <c r="O161" s="107" t="s">
        <v>395</v>
      </c>
      <c r="P161" s="109">
        <v>44030</v>
      </c>
      <c r="Q161" s="107" t="s">
        <v>656</v>
      </c>
      <c r="R161" s="108">
        <v>1</v>
      </c>
      <c r="S161" s="109">
        <v>44109</v>
      </c>
      <c r="T161" s="109">
        <v>44169</v>
      </c>
      <c r="U161" s="109">
        <v>45074</v>
      </c>
      <c r="V161" s="108">
        <v>965</v>
      </c>
      <c r="W161" s="107" t="s">
        <v>398</v>
      </c>
      <c r="X161" s="107" t="s">
        <v>702</v>
      </c>
      <c r="Y161" s="107" t="s">
        <v>293</v>
      </c>
      <c r="Z161" s="108">
        <v>0</v>
      </c>
      <c r="AA161" s="113">
        <v>2480.86</v>
      </c>
      <c r="AB161" s="113">
        <v>1187.8599999999999</v>
      </c>
      <c r="AC161" s="113">
        <v>113509.14</v>
      </c>
      <c r="AD161" s="113">
        <v>0</v>
      </c>
      <c r="AE161" s="113">
        <v>0</v>
      </c>
      <c r="AF161" s="113">
        <v>0</v>
      </c>
      <c r="AG161" s="113">
        <v>2480.86</v>
      </c>
      <c r="AH161" s="113">
        <f>CFR_Data[[#This Row],[Total Spent SFY]]+CFR_Data[[#This Row],[CF Current SFY]]</f>
        <v>1187.8599999999999</v>
      </c>
      <c r="AI161" s="113">
        <v>0</v>
      </c>
      <c r="AJ161" s="113">
        <v>0</v>
      </c>
      <c r="AK161" s="113">
        <v>0</v>
      </c>
      <c r="AL161" s="113">
        <v>0</v>
      </c>
      <c r="AM161" s="113">
        <v>0</v>
      </c>
      <c r="AN161" s="113">
        <v>0</v>
      </c>
      <c r="AO161" s="113">
        <v>0</v>
      </c>
      <c r="AP161" s="113">
        <v>0</v>
      </c>
      <c r="AQ161" s="107" t="s">
        <v>699</v>
      </c>
      <c r="AR161" s="107" t="s">
        <v>699</v>
      </c>
      <c r="AS161" s="107" t="s">
        <v>396</v>
      </c>
      <c r="AT161" s="107" t="s">
        <v>2926</v>
      </c>
      <c r="AU161" s="107" t="s">
        <v>1123</v>
      </c>
      <c r="AV161" s="107" t="s">
        <v>391</v>
      </c>
      <c r="AW161" s="108">
        <v>5</v>
      </c>
      <c r="AX161" s="107" t="s">
        <v>473</v>
      </c>
      <c r="AY161" s="107" t="s">
        <v>698</v>
      </c>
      <c r="AZ161" s="107" t="s">
        <v>697</v>
      </c>
      <c r="BA161" s="107" t="s">
        <v>392</v>
      </c>
      <c r="BB161" s="109">
        <v>45355.272070752311</v>
      </c>
      <c r="BC161" s="107" t="s">
        <v>28</v>
      </c>
      <c r="BD161" s="107" t="s">
        <v>293</v>
      </c>
    </row>
    <row r="162" spans="1:56" x14ac:dyDescent="0.2">
      <c r="A162" s="107" t="s">
        <v>409</v>
      </c>
      <c r="B162" s="105">
        <v>605651</v>
      </c>
      <c r="C162" s="105" t="s">
        <v>1999</v>
      </c>
      <c r="D162" s="107" t="s">
        <v>493</v>
      </c>
      <c r="E162" s="105" t="s">
        <v>1954</v>
      </c>
      <c r="F162" s="107" t="s">
        <v>1128</v>
      </c>
      <c r="G162" s="107" t="s">
        <v>830</v>
      </c>
      <c r="H162" s="107" t="s">
        <v>830</v>
      </c>
      <c r="I162" s="107" t="s">
        <v>830</v>
      </c>
      <c r="J162" s="107" t="s">
        <v>76</v>
      </c>
      <c r="K162" s="107" t="s">
        <v>28</v>
      </c>
      <c r="L162" s="107" t="s">
        <v>311</v>
      </c>
      <c r="M162" s="107" t="s">
        <v>158</v>
      </c>
      <c r="N162" s="107" t="s">
        <v>410</v>
      </c>
      <c r="O162" s="107" t="s">
        <v>395</v>
      </c>
      <c r="P162" s="109">
        <v>44030</v>
      </c>
      <c r="Q162" s="107" t="s">
        <v>656</v>
      </c>
      <c r="R162" s="108">
        <v>1</v>
      </c>
      <c r="S162" s="109">
        <v>44109</v>
      </c>
      <c r="T162" s="109">
        <v>44169</v>
      </c>
      <c r="U162" s="109">
        <v>45074</v>
      </c>
      <c r="V162" s="108">
        <v>965</v>
      </c>
      <c r="W162" s="107" t="s">
        <v>424</v>
      </c>
      <c r="X162" s="107" t="s">
        <v>709</v>
      </c>
      <c r="Y162" s="107" t="s">
        <v>416</v>
      </c>
      <c r="Z162" s="108">
        <v>0.8</v>
      </c>
      <c r="AA162" s="113">
        <v>853491.94</v>
      </c>
      <c r="AB162" s="113">
        <v>0</v>
      </c>
      <c r="AC162" s="113">
        <v>263020.82</v>
      </c>
      <c r="AD162" s="113">
        <v>0</v>
      </c>
      <c r="AE162" s="113">
        <v>0</v>
      </c>
      <c r="AF162" s="113">
        <v>0</v>
      </c>
      <c r="AG162" s="113">
        <v>853491.94</v>
      </c>
      <c r="AH162" s="113">
        <f>CFR_Data[[#This Row],[Total Spent SFY]]+CFR_Data[[#This Row],[CF Current SFY]]</f>
        <v>0</v>
      </c>
      <c r="AI162" s="113">
        <v>0</v>
      </c>
      <c r="AJ162" s="113">
        <v>0</v>
      </c>
      <c r="AK162" s="113">
        <v>0</v>
      </c>
      <c r="AL162" s="113">
        <v>0</v>
      </c>
      <c r="AM162" s="113">
        <v>0</v>
      </c>
      <c r="AN162" s="113">
        <v>0</v>
      </c>
      <c r="AO162" s="113">
        <v>0</v>
      </c>
      <c r="AP162" s="113">
        <v>0</v>
      </c>
      <c r="AQ162" s="107" t="s">
        <v>699</v>
      </c>
      <c r="AR162" s="107" t="s">
        <v>699</v>
      </c>
      <c r="AS162" s="107" t="s">
        <v>396</v>
      </c>
      <c r="AT162" s="107" t="s">
        <v>2926</v>
      </c>
      <c r="AU162" s="107" t="s">
        <v>1123</v>
      </c>
      <c r="AV162" s="107" t="s">
        <v>391</v>
      </c>
      <c r="AW162" s="108">
        <v>5</v>
      </c>
      <c r="AX162" s="107" t="s">
        <v>473</v>
      </c>
      <c r="AY162" s="107" t="s">
        <v>698</v>
      </c>
      <c r="AZ162" s="107" t="s">
        <v>697</v>
      </c>
      <c r="BA162" s="107" t="s">
        <v>392</v>
      </c>
      <c r="BB162" s="109">
        <v>45355.272070752311</v>
      </c>
      <c r="BC162" s="107" t="s">
        <v>28</v>
      </c>
      <c r="BD162" s="107" t="s">
        <v>292</v>
      </c>
    </row>
    <row r="163" spans="1:56" x14ac:dyDescent="0.2">
      <c r="A163" s="107" t="s">
        <v>409</v>
      </c>
      <c r="B163" s="105">
        <v>605651</v>
      </c>
      <c r="C163" s="105" t="s">
        <v>1999</v>
      </c>
      <c r="D163" s="107" t="s">
        <v>493</v>
      </c>
      <c r="E163" s="105" t="s">
        <v>1954</v>
      </c>
      <c r="F163" s="107" t="s">
        <v>1128</v>
      </c>
      <c r="G163" s="107" t="s">
        <v>830</v>
      </c>
      <c r="H163" s="107" t="s">
        <v>830</v>
      </c>
      <c r="I163" s="107" t="s">
        <v>830</v>
      </c>
      <c r="J163" s="107" t="s">
        <v>76</v>
      </c>
      <c r="K163" s="107" t="s">
        <v>28</v>
      </c>
      <c r="L163" s="107" t="s">
        <v>311</v>
      </c>
      <c r="M163" s="107" t="s">
        <v>158</v>
      </c>
      <c r="N163" s="107" t="s">
        <v>410</v>
      </c>
      <c r="O163" s="107" t="s">
        <v>395</v>
      </c>
      <c r="P163" s="109">
        <v>44030</v>
      </c>
      <c r="Q163" s="107" t="s">
        <v>656</v>
      </c>
      <c r="R163" s="108">
        <v>1</v>
      </c>
      <c r="S163" s="109">
        <v>44109</v>
      </c>
      <c r="T163" s="109">
        <v>44169</v>
      </c>
      <c r="U163" s="109">
        <v>45074</v>
      </c>
      <c r="V163" s="108">
        <v>965</v>
      </c>
      <c r="W163" s="107" t="s">
        <v>424</v>
      </c>
      <c r="X163" s="107" t="s">
        <v>726</v>
      </c>
      <c r="Y163" s="107" t="s">
        <v>725</v>
      </c>
      <c r="Z163" s="108">
        <v>0.8</v>
      </c>
      <c r="AA163" s="113">
        <v>1933911.73</v>
      </c>
      <c r="AB163" s="113">
        <v>152337.54</v>
      </c>
      <c r="AC163" s="113">
        <v>149054.82</v>
      </c>
      <c r="AD163" s="113">
        <v>0</v>
      </c>
      <c r="AE163" s="113">
        <v>0</v>
      </c>
      <c r="AF163" s="113">
        <v>0</v>
      </c>
      <c r="AG163" s="113">
        <v>1933911.73</v>
      </c>
      <c r="AH163" s="113">
        <f>CFR_Data[[#This Row],[Total Spent SFY]]+CFR_Data[[#This Row],[CF Current SFY]]</f>
        <v>152337.54</v>
      </c>
      <c r="AI163" s="113">
        <v>0</v>
      </c>
      <c r="AJ163" s="113">
        <v>0</v>
      </c>
      <c r="AK163" s="113">
        <v>0</v>
      </c>
      <c r="AL163" s="113">
        <v>0</v>
      </c>
      <c r="AM163" s="113">
        <v>0</v>
      </c>
      <c r="AN163" s="113">
        <v>0</v>
      </c>
      <c r="AO163" s="113">
        <v>0</v>
      </c>
      <c r="AP163" s="113">
        <v>0</v>
      </c>
      <c r="AQ163" s="107" t="s">
        <v>699</v>
      </c>
      <c r="AR163" s="107" t="s">
        <v>699</v>
      </c>
      <c r="AS163" s="107" t="s">
        <v>396</v>
      </c>
      <c r="AT163" s="107" t="s">
        <v>2926</v>
      </c>
      <c r="AU163" s="107" t="s">
        <v>1123</v>
      </c>
      <c r="AV163" s="107" t="s">
        <v>391</v>
      </c>
      <c r="AW163" s="108">
        <v>5</v>
      </c>
      <c r="AX163" s="107" t="s">
        <v>473</v>
      </c>
      <c r="AY163" s="107" t="s">
        <v>698</v>
      </c>
      <c r="AZ163" s="107" t="s">
        <v>697</v>
      </c>
      <c r="BA163" s="107" t="s">
        <v>392</v>
      </c>
      <c r="BB163" s="109">
        <v>45355.272070752311</v>
      </c>
      <c r="BC163" s="107" t="s">
        <v>28</v>
      </c>
      <c r="BD163" s="107" t="s">
        <v>292</v>
      </c>
    </row>
    <row r="164" spans="1:56" x14ac:dyDescent="0.2">
      <c r="A164" s="107" t="s">
        <v>393</v>
      </c>
      <c r="B164" s="105">
        <v>605677</v>
      </c>
      <c r="C164" s="105" t="s">
        <v>2000</v>
      </c>
      <c r="D164" s="107" t="s">
        <v>494</v>
      </c>
      <c r="E164" s="105" t="s">
        <v>1945</v>
      </c>
      <c r="F164" s="107" t="s">
        <v>1128</v>
      </c>
      <c r="G164" s="107" t="s">
        <v>830</v>
      </c>
      <c r="H164" s="107" t="s">
        <v>830</v>
      </c>
      <c r="I164" s="107" t="s">
        <v>830</v>
      </c>
      <c r="J164" s="107" t="s">
        <v>288</v>
      </c>
      <c r="K164" s="107" t="s">
        <v>33</v>
      </c>
      <c r="L164" s="107" t="s">
        <v>237</v>
      </c>
      <c r="M164" s="107" t="s">
        <v>236</v>
      </c>
      <c r="N164" s="107" t="s">
        <v>394</v>
      </c>
      <c r="O164" s="107" t="s">
        <v>395</v>
      </c>
      <c r="P164" s="109">
        <v>43344</v>
      </c>
      <c r="Q164" s="107" t="s">
        <v>651</v>
      </c>
      <c r="R164" s="108">
        <v>1</v>
      </c>
      <c r="S164" s="109">
        <v>43516</v>
      </c>
      <c r="T164" s="109">
        <v>43576</v>
      </c>
      <c r="U164" s="109">
        <v>45121</v>
      </c>
      <c r="V164" s="108">
        <v>1605</v>
      </c>
      <c r="W164" s="107" t="s">
        <v>424</v>
      </c>
      <c r="X164" s="107" t="s">
        <v>710</v>
      </c>
      <c r="Y164" s="107" t="s">
        <v>411</v>
      </c>
      <c r="Z164" s="108">
        <v>0.8</v>
      </c>
      <c r="AA164" s="113">
        <v>6748954.21</v>
      </c>
      <c r="AB164" s="113">
        <v>0</v>
      </c>
      <c r="AC164" s="113">
        <v>254939.69</v>
      </c>
      <c r="AD164" s="113">
        <v>0</v>
      </c>
      <c r="AE164" s="113">
        <v>0</v>
      </c>
      <c r="AF164" s="113">
        <v>0</v>
      </c>
      <c r="AG164" s="113">
        <v>6748954.21</v>
      </c>
      <c r="AH164" s="113">
        <f>CFR_Data[[#This Row],[Total Spent SFY]]+CFR_Data[[#This Row],[CF Current SFY]]</f>
        <v>0</v>
      </c>
      <c r="AI164" s="113">
        <v>0</v>
      </c>
      <c r="AJ164" s="113">
        <v>0</v>
      </c>
      <c r="AK164" s="113">
        <v>0</v>
      </c>
      <c r="AL164" s="113">
        <v>0</v>
      </c>
      <c r="AM164" s="113">
        <v>0</v>
      </c>
      <c r="AN164" s="113">
        <v>0</v>
      </c>
      <c r="AO164" s="113">
        <v>0</v>
      </c>
      <c r="AP164" s="113">
        <v>0</v>
      </c>
      <c r="AQ164" s="107" t="s">
        <v>699</v>
      </c>
      <c r="AR164" s="107" t="s">
        <v>699</v>
      </c>
      <c r="AS164" s="107" t="s">
        <v>396</v>
      </c>
      <c r="AT164" s="107" t="s">
        <v>2927</v>
      </c>
      <c r="AU164" s="107" t="s">
        <v>1120</v>
      </c>
      <c r="AV164" s="107" t="s">
        <v>391</v>
      </c>
      <c r="AW164" s="108">
        <v>3</v>
      </c>
      <c r="AX164" s="107" t="s">
        <v>473</v>
      </c>
      <c r="AY164" s="107" t="s">
        <v>738</v>
      </c>
      <c r="AZ164" s="107" t="s">
        <v>700</v>
      </c>
      <c r="BA164" s="107" t="s">
        <v>652</v>
      </c>
      <c r="BB164" s="109">
        <v>45355.272070752311</v>
      </c>
      <c r="BC164" s="107" t="s">
        <v>33</v>
      </c>
      <c r="BD164" s="107" t="s">
        <v>292</v>
      </c>
    </row>
    <row r="165" spans="1:56" x14ac:dyDescent="0.2">
      <c r="A165" s="107" t="s">
        <v>393</v>
      </c>
      <c r="B165" s="105">
        <v>605677</v>
      </c>
      <c r="C165" s="105" t="s">
        <v>2000</v>
      </c>
      <c r="D165" s="107" t="s">
        <v>494</v>
      </c>
      <c r="E165" s="105" t="s">
        <v>1945</v>
      </c>
      <c r="F165" s="107" t="s">
        <v>1128</v>
      </c>
      <c r="G165" s="107" t="s">
        <v>830</v>
      </c>
      <c r="H165" s="107" t="s">
        <v>830</v>
      </c>
      <c r="I165" s="107" t="s">
        <v>830</v>
      </c>
      <c r="J165" s="107" t="s">
        <v>288</v>
      </c>
      <c r="K165" s="107" t="s">
        <v>33</v>
      </c>
      <c r="L165" s="107" t="s">
        <v>237</v>
      </c>
      <c r="M165" s="107" t="s">
        <v>236</v>
      </c>
      <c r="N165" s="107" t="s">
        <v>394</v>
      </c>
      <c r="O165" s="107" t="s">
        <v>395</v>
      </c>
      <c r="P165" s="109">
        <v>43344</v>
      </c>
      <c r="Q165" s="107" t="s">
        <v>651</v>
      </c>
      <c r="R165" s="108">
        <v>1</v>
      </c>
      <c r="S165" s="109">
        <v>43516</v>
      </c>
      <c r="T165" s="109">
        <v>43576</v>
      </c>
      <c r="U165" s="109">
        <v>45121</v>
      </c>
      <c r="V165" s="108">
        <v>1605</v>
      </c>
      <c r="W165" s="107" t="s">
        <v>398</v>
      </c>
      <c r="X165" s="107" t="s">
        <v>417</v>
      </c>
      <c r="Y165" s="107" t="s">
        <v>293</v>
      </c>
      <c r="Z165" s="108">
        <v>0</v>
      </c>
      <c r="AA165" s="113">
        <v>2560903.5099999998</v>
      </c>
      <c r="AB165" s="113">
        <v>0</v>
      </c>
      <c r="AC165" s="113">
        <v>67630.149999999994</v>
      </c>
      <c r="AD165" s="113">
        <v>0</v>
      </c>
      <c r="AE165" s="113">
        <v>0</v>
      </c>
      <c r="AF165" s="113">
        <v>0</v>
      </c>
      <c r="AG165" s="113">
        <v>2560903.5099999998</v>
      </c>
      <c r="AH165" s="113">
        <f>CFR_Data[[#This Row],[Total Spent SFY]]+CFR_Data[[#This Row],[CF Current SFY]]</f>
        <v>0</v>
      </c>
      <c r="AI165" s="113">
        <v>0</v>
      </c>
      <c r="AJ165" s="113">
        <v>0</v>
      </c>
      <c r="AK165" s="113">
        <v>0</v>
      </c>
      <c r="AL165" s="113">
        <v>0</v>
      </c>
      <c r="AM165" s="113">
        <v>0</v>
      </c>
      <c r="AN165" s="113">
        <v>0</v>
      </c>
      <c r="AO165" s="113">
        <v>0</v>
      </c>
      <c r="AP165" s="113">
        <v>0</v>
      </c>
      <c r="AQ165" s="107" t="s">
        <v>699</v>
      </c>
      <c r="AR165" s="107" t="s">
        <v>699</v>
      </c>
      <c r="AS165" s="107" t="s">
        <v>396</v>
      </c>
      <c r="AT165" s="107" t="s">
        <v>2927</v>
      </c>
      <c r="AU165" s="107" t="s">
        <v>1120</v>
      </c>
      <c r="AV165" s="107" t="s">
        <v>391</v>
      </c>
      <c r="AW165" s="108">
        <v>3</v>
      </c>
      <c r="AX165" s="107" t="s">
        <v>473</v>
      </c>
      <c r="AY165" s="107" t="s">
        <v>738</v>
      </c>
      <c r="AZ165" s="107" t="s">
        <v>700</v>
      </c>
      <c r="BA165" s="107" t="s">
        <v>652</v>
      </c>
      <c r="BB165" s="109">
        <v>45355.272070752311</v>
      </c>
      <c r="BC165" s="107" t="s">
        <v>33</v>
      </c>
      <c r="BD165" s="107" t="s">
        <v>293</v>
      </c>
    </row>
    <row r="166" spans="1:56" x14ac:dyDescent="0.2">
      <c r="A166" s="107" t="s">
        <v>393</v>
      </c>
      <c r="B166" s="105">
        <v>605677</v>
      </c>
      <c r="C166" s="105" t="s">
        <v>2000</v>
      </c>
      <c r="D166" s="107" t="s">
        <v>494</v>
      </c>
      <c r="E166" s="105" t="s">
        <v>1945</v>
      </c>
      <c r="F166" s="107" t="s">
        <v>1128</v>
      </c>
      <c r="G166" s="107" t="s">
        <v>830</v>
      </c>
      <c r="H166" s="107" t="s">
        <v>830</v>
      </c>
      <c r="I166" s="107" t="s">
        <v>830</v>
      </c>
      <c r="J166" s="107" t="s">
        <v>288</v>
      </c>
      <c r="K166" s="107" t="s">
        <v>33</v>
      </c>
      <c r="L166" s="107" t="s">
        <v>237</v>
      </c>
      <c r="M166" s="107" t="s">
        <v>236</v>
      </c>
      <c r="N166" s="107" t="s">
        <v>394</v>
      </c>
      <c r="O166" s="107" t="s">
        <v>395</v>
      </c>
      <c r="P166" s="109">
        <v>43344</v>
      </c>
      <c r="Q166" s="107" t="s">
        <v>651</v>
      </c>
      <c r="R166" s="108">
        <v>1</v>
      </c>
      <c r="S166" s="109">
        <v>43516</v>
      </c>
      <c r="T166" s="109">
        <v>43576</v>
      </c>
      <c r="U166" s="109">
        <v>45121</v>
      </c>
      <c r="V166" s="108">
        <v>1605</v>
      </c>
      <c r="W166" s="107" t="s">
        <v>424</v>
      </c>
      <c r="X166" s="107" t="s">
        <v>709</v>
      </c>
      <c r="Y166" s="107" t="s">
        <v>416</v>
      </c>
      <c r="Z166" s="108">
        <v>0.8</v>
      </c>
      <c r="AA166" s="113">
        <v>953282.97</v>
      </c>
      <c r="AB166" s="113">
        <v>0</v>
      </c>
      <c r="AC166" s="113">
        <v>29750</v>
      </c>
      <c r="AD166" s="113">
        <v>8500</v>
      </c>
      <c r="AE166" s="113">
        <v>8500</v>
      </c>
      <c r="AF166" s="113">
        <v>8500</v>
      </c>
      <c r="AG166" s="113">
        <v>961782.97</v>
      </c>
      <c r="AH166" s="113">
        <f>CFR_Data[[#This Row],[Total Spent SFY]]+CFR_Data[[#This Row],[CF Current SFY]]</f>
        <v>8500</v>
      </c>
      <c r="AI166" s="113">
        <v>0</v>
      </c>
      <c r="AJ166" s="113">
        <v>0</v>
      </c>
      <c r="AK166" s="113">
        <v>0</v>
      </c>
      <c r="AL166" s="113">
        <v>0</v>
      </c>
      <c r="AM166" s="113">
        <v>0</v>
      </c>
      <c r="AN166" s="113">
        <v>21250</v>
      </c>
      <c r="AO166" s="113">
        <v>0</v>
      </c>
      <c r="AP166" s="113">
        <v>0</v>
      </c>
      <c r="AQ166" s="107" t="s">
        <v>699</v>
      </c>
      <c r="AR166" s="107" t="s">
        <v>699</v>
      </c>
      <c r="AS166" s="107" t="s">
        <v>396</v>
      </c>
      <c r="AT166" s="107" t="s">
        <v>2927</v>
      </c>
      <c r="AU166" s="107" t="s">
        <v>1120</v>
      </c>
      <c r="AV166" s="107" t="s">
        <v>391</v>
      </c>
      <c r="AW166" s="108">
        <v>3</v>
      </c>
      <c r="AX166" s="107" t="s">
        <v>473</v>
      </c>
      <c r="AY166" s="107" t="s">
        <v>738</v>
      </c>
      <c r="AZ166" s="107" t="s">
        <v>700</v>
      </c>
      <c r="BA166" s="107" t="s">
        <v>652</v>
      </c>
      <c r="BB166" s="109">
        <v>45355.272070752311</v>
      </c>
      <c r="BC166" s="107" t="s">
        <v>33</v>
      </c>
      <c r="BD166" s="107" t="s">
        <v>292</v>
      </c>
    </row>
    <row r="167" spans="1:56" x14ac:dyDescent="0.2">
      <c r="A167" s="107" t="s">
        <v>393</v>
      </c>
      <c r="B167" s="105">
        <v>605686</v>
      </c>
      <c r="C167" s="105" t="s">
        <v>2928</v>
      </c>
      <c r="D167" s="107" t="s">
        <v>2929</v>
      </c>
      <c r="E167" s="105" t="s">
        <v>1945</v>
      </c>
      <c r="F167" s="107" t="s">
        <v>1143</v>
      </c>
      <c r="G167" s="107" t="s">
        <v>830</v>
      </c>
      <c r="H167" s="107" t="b">
        <v>1</v>
      </c>
      <c r="I167" s="107" t="b">
        <v>1</v>
      </c>
      <c r="J167" s="107" t="s">
        <v>445</v>
      </c>
      <c r="K167" s="107" t="s">
        <v>446</v>
      </c>
      <c r="L167" s="107" t="s">
        <v>145</v>
      </c>
      <c r="M167" s="107" t="s">
        <v>41</v>
      </c>
      <c r="N167" s="107" t="s">
        <v>721</v>
      </c>
      <c r="O167" s="107" t="s">
        <v>395</v>
      </c>
      <c r="P167" s="109">
        <v>40985</v>
      </c>
      <c r="Q167" s="107" t="s">
        <v>646</v>
      </c>
      <c r="R167" s="108">
        <v>1</v>
      </c>
      <c r="S167" s="109">
        <v>41107</v>
      </c>
      <c r="T167" s="109">
        <v>41167</v>
      </c>
      <c r="U167" s="109">
        <v>41973</v>
      </c>
      <c r="V167" s="108">
        <v>866</v>
      </c>
      <c r="W167" s="107" t="s">
        <v>422</v>
      </c>
      <c r="X167" s="107" t="s">
        <v>422</v>
      </c>
      <c r="Y167" s="107" t="s">
        <v>395</v>
      </c>
      <c r="Z167" s="108">
        <v>0</v>
      </c>
      <c r="AA167" s="113">
        <v>1696814.96</v>
      </c>
      <c r="AB167" s="113">
        <v>0</v>
      </c>
      <c r="AC167" s="113">
        <v>0</v>
      </c>
      <c r="AD167" s="113">
        <v>-44749.99</v>
      </c>
      <c r="AE167" s="113">
        <v>-44749.99</v>
      </c>
      <c r="AF167" s="113">
        <v>-44749.99</v>
      </c>
      <c r="AG167" s="113">
        <v>1652064.97</v>
      </c>
      <c r="AH167" s="113">
        <f>CFR_Data[[#This Row],[Total Spent SFY]]+CFR_Data[[#This Row],[CF Current SFY]]</f>
        <v>-44749.99</v>
      </c>
      <c r="AI167" s="113">
        <v>0</v>
      </c>
      <c r="AJ167" s="113">
        <v>0</v>
      </c>
      <c r="AK167" s="113">
        <v>0</v>
      </c>
      <c r="AL167" s="113">
        <v>0</v>
      </c>
      <c r="AM167" s="113">
        <v>0</v>
      </c>
      <c r="AN167" s="113">
        <v>44749.99</v>
      </c>
      <c r="AO167" s="113">
        <v>0</v>
      </c>
      <c r="AP167" s="113">
        <v>0</v>
      </c>
      <c r="AQ167" s="107" t="s">
        <v>699</v>
      </c>
      <c r="AR167" s="107" t="s">
        <v>699</v>
      </c>
      <c r="AS167" s="107" t="s">
        <v>396</v>
      </c>
      <c r="AT167" s="107" t="s">
        <v>395</v>
      </c>
      <c r="AU167" s="107" t="s">
        <v>1123</v>
      </c>
      <c r="AV167" s="107" t="s">
        <v>391</v>
      </c>
      <c r="AW167" s="108">
        <v>1</v>
      </c>
      <c r="AX167" s="107" t="s">
        <v>473</v>
      </c>
      <c r="AY167" s="107" t="s">
        <v>707</v>
      </c>
      <c r="AZ167" s="107" t="s">
        <v>706</v>
      </c>
      <c r="BA167" s="107" t="s">
        <v>412</v>
      </c>
      <c r="BB167" s="109">
        <v>45355.272070752311</v>
      </c>
      <c r="BC167" s="107" t="s">
        <v>465</v>
      </c>
      <c r="BD167" s="107" t="s">
        <v>293</v>
      </c>
    </row>
    <row r="168" spans="1:56" x14ac:dyDescent="0.2">
      <c r="A168" s="107" t="s">
        <v>393</v>
      </c>
      <c r="B168" s="105">
        <v>605740</v>
      </c>
      <c r="C168" s="105" t="s">
        <v>2930</v>
      </c>
      <c r="D168" s="107" t="s">
        <v>2931</v>
      </c>
      <c r="E168" s="105" t="s">
        <v>1954</v>
      </c>
      <c r="F168" s="107" t="s">
        <v>1128</v>
      </c>
      <c r="G168" s="107" t="s">
        <v>830</v>
      </c>
      <c r="H168" s="107" t="s">
        <v>830</v>
      </c>
      <c r="I168" s="107" t="s">
        <v>830</v>
      </c>
      <c r="J168" s="107" t="s">
        <v>170</v>
      </c>
      <c r="K168" s="107" t="s">
        <v>24</v>
      </c>
      <c r="L168" s="107" t="s">
        <v>213</v>
      </c>
      <c r="M168" s="107" t="s">
        <v>208</v>
      </c>
      <c r="N168" s="107" t="s">
        <v>403</v>
      </c>
      <c r="O168" s="107" t="s">
        <v>395</v>
      </c>
      <c r="P168" s="109">
        <v>43351</v>
      </c>
      <c r="Q168" s="107" t="s">
        <v>651</v>
      </c>
      <c r="R168" s="108">
        <v>1</v>
      </c>
      <c r="S168" s="109">
        <v>43545</v>
      </c>
      <c r="T168" s="109">
        <v>43605</v>
      </c>
      <c r="U168" s="109">
        <v>44085</v>
      </c>
      <c r="V168" s="108">
        <v>540</v>
      </c>
      <c r="W168" s="107" t="s">
        <v>424</v>
      </c>
      <c r="X168" s="107" t="s">
        <v>710</v>
      </c>
      <c r="Y168" s="107" t="s">
        <v>411</v>
      </c>
      <c r="Z168" s="108">
        <v>0.8</v>
      </c>
      <c r="AA168" s="113">
        <v>1262104.1299999999</v>
      </c>
      <c r="AB168" s="113">
        <v>0</v>
      </c>
      <c r="AC168" s="113">
        <v>150460.87</v>
      </c>
      <c r="AD168" s="113">
        <v>0</v>
      </c>
      <c r="AE168" s="113">
        <v>0</v>
      </c>
      <c r="AF168" s="113">
        <v>0</v>
      </c>
      <c r="AG168" s="113">
        <v>1262104.1299999999</v>
      </c>
      <c r="AH168" s="113">
        <f>CFR_Data[[#This Row],[Total Spent SFY]]+CFR_Data[[#This Row],[CF Current SFY]]</f>
        <v>0</v>
      </c>
      <c r="AI168" s="113">
        <v>0</v>
      </c>
      <c r="AJ168" s="113">
        <v>0</v>
      </c>
      <c r="AK168" s="113">
        <v>0</v>
      </c>
      <c r="AL168" s="113">
        <v>0</v>
      </c>
      <c r="AM168" s="113">
        <v>0</v>
      </c>
      <c r="AN168" s="113">
        <v>0</v>
      </c>
      <c r="AO168" s="113">
        <v>0</v>
      </c>
      <c r="AP168" s="113">
        <v>0</v>
      </c>
      <c r="AQ168" s="107" t="s">
        <v>699</v>
      </c>
      <c r="AR168" s="107" t="s">
        <v>699</v>
      </c>
      <c r="AS168" s="107" t="s">
        <v>396</v>
      </c>
      <c r="AT168" s="107" t="s">
        <v>2926</v>
      </c>
      <c r="AU168" s="107" t="s">
        <v>1120</v>
      </c>
      <c r="AV168" s="107" t="s">
        <v>391</v>
      </c>
      <c r="AW168" s="108">
        <v>4</v>
      </c>
      <c r="AX168" s="107" t="s">
        <v>473</v>
      </c>
      <c r="AY168" s="107" t="s">
        <v>722</v>
      </c>
      <c r="AZ168" s="107" t="s">
        <v>697</v>
      </c>
      <c r="BA168" s="107" t="s">
        <v>402</v>
      </c>
      <c r="BB168" s="109">
        <v>45355.272070752311</v>
      </c>
      <c r="BC168" s="107" t="s">
        <v>24</v>
      </c>
      <c r="BD168" s="107" t="s">
        <v>292</v>
      </c>
    </row>
    <row r="169" spans="1:56" x14ac:dyDescent="0.2">
      <c r="A169" s="107" t="s">
        <v>393</v>
      </c>
      <c r="B169" s="105">
        <v>605740</v>
      </c>
      <c r="C169" s="105" t="s">
        <v>2930</v>
      </c>
      <c r="D169" s="107" t="s">
        <v>2931</v>
      </c>
      <c r="E169" s="105" t="s">
        <v>1954</v>
      </c>
      <c r="F169" s="107" t="s">
        <v>1128</v>
      </c>
      <c r="G169" s="107" t="s">
        <v>830</v>
      </c>
      <c r="H169" s="107" t="s">
        <v>830</v>
      </c>
      <c r="I169" s="107" t="s">
        <v>830</v>
      </c>
      <c r="J169" s="107" t="s">
        <v>170</v>
      </c>
      <c r="K169" s="107" t="s">
        <v>24</v>
      </c>
      <c r="L169" s="107" t="s">
        <v>213</v>
      </c>
      <c r="M169" s="107" t="s">
        <v>208</v>
      </c>
      <c r="N169" s="107" t="s">
        <v>403</v>
      </c>
      <c r="O169" s="107" t="s">
        <v>395</v>
      </c>
      <c r="P169" s="109">
        <v>43351</v>
      </c>
      <c r="Q169" s="107" t="s">
        <v>651</v>
      </c>
      <c r="R169" s="108">
        <v>1</v>
      </c>
      <c r="S169" s="109">
        <v>43545</v>
      </c>
      <c r="T169" s="109">
        <v>43605</v>
      </c>
      <c r="U169" s="109">
        <v>44085</v>
      </c>
      <c r="V169" s="108">
        <v>540</v>
      </c>
      <c r="W169" s="107" t="s">
        <v>424</v>
      </c>
      <c r="X169" s="107" t="s">
        <v>713</v>
      </c>
      <c r="Y169" s="107" t="s">
        <v>397</v>
      </c>
      <c r="Z169" s="108">
        <v>0.9</v>
      </c>
      <c r="AA169" s="113">
        <v>429963</v>
      </c>
      <c r="AB169" s="113">
        <v>0</v>
      </c>
      <c r="AC169" s="113">
        <v>41373.25</v>
      </c>
      <c r="AD169" s="113">
        <v>0</v>
      </c>
      <c r="AE169" s="113">
        <v>0</v>
      </c>
      <c r="AF169" s="113">
        <v>0</v>
      </c>
      <c r="AG169" s="113">
        <v>429963</v>
      </c>
      <c r="AH169" s="113">
        <f>CFR_Data[[#This Row],[Total Spent SFY]]+CFR_Data[[#This Row],[CF Current SFY]]</f>
        <v>0</v>
      </c>
      <c r="AI169" s="113">
        <v>0</v>
      </c>
      <c r="AJ169" s="113">
        <v>0</v>
      </c>
      <c r="AK169" s="113">
        <v>0</v>
      </c>
      <c r="AL169" s="113">
        <v>0</v>
      </c>
      <c r="AM169" s="113">
        <v>0</v>
      </c>
      <c r="AN169" s="113">
        <v>0</v>
      </c>
      <c r="AO169" s="113">
        <v>0</v>
      </c>
      <c r="AP169" s="113">
        <v>0</v>
      </c>
      <c r="AQ169" s="107" t="s">
        <v>699</v>
      </c>
      <c r="AR169" s="107" t="s">
        <v>699</v>
      </c>
      <c r="AS169" s="107" t="s">
        <v>396</v>
      </c>
      <c r="AT169" s="107" t="s">
        <v>2926</v>
      </c>
      <c r="AU169" s="107" t="s">
        <v>1120</v>
      </c>
      <c r="AV169" s="107" t="s">
        <v>391</v>
      </c>
      <c r="AW169" s="108">
        <v>4</v>
      </c>
      <c r="AX169" s="107" t="s">
        <v>473</v>
      </c>
      <c r="AY169" s="107" t="s">
        <v>722</v>
      </c>
      <c r="AZ169" s="107" t="s">
        <v>697</v>
      </c>
      <c r="BA169" s="107" t="s">
        <v>402</v>
      </c>
      <c r="BB169" s="109">
        <v>45355.272070752311</v>
      </c>
      <c r="BC169" s="107" t="s">
        <v>24</v>
      </c>
      <c r="BD169" s="107" t="s">
        <v>292</v>
      </c>
    </row>
    <row r="170" spans="1:56" x14ac:dyDescent="0.2">
      <c r="A170" s="107" t="s">
        <v>393</v>
      </c>
      <c r="B170" s="105">
        <v>605740</v>
      </c>
      <c r="C170" s="105" t="s">
        <v>2930</v>
      </c>
      <c r="D170" s="107" t="s">
        <v>2931</v>
      </c>
      <c r="E170" s="105" t="s">
        <v>1954</v>
      </c>
      <c r="F170" s="107" t="s">
        <v>1128</v>
      </c>
      <c r="G170" s="107" t="s">
        <v>830</v>
      </c>
      <c r="H170" s="107" t="s">
        <v>830</v>
      </c>
      <c r="I170" s="107" t="s">
        <v>830</v>
      </c>
      <c r="J170" s="107" t="s">
        <v>170</v>
      </c>
      <c r="K170" s="107" t="s">
        <v>24</v>
      </c>
      <c r="L170" s="107" t="s">
        <v>213</v>
      </c>
      <c r="M170" s="107" t="s">
        <v>208</v>
      </c>
      <c r="N170" s="107" t="s">
        <v>403</v>
      </c>
      <c r="O170" s="107" t="s">
        <v>395</v>
      </c>
      <c r="P170" s="109">
        <v>43351</v>
      </c>
      <c r="Q170" s="107" t="s">
        <v>651</v>
      </c>
      <c r="R170" s="108">
        <v>1</v>
      </c>
      <c r="S170" s="109">
        <v>43545</v>
      </c>
      <c r="T170" s="109">
        <v>43605</v>
      </c>
      <c r="U170" s="109">
        <v>44085</v>
      </c>
      <c r="V170" s="108">
        <v>540</v>
      </c>
      <c r="W170" s="107" t="s">
        <v>398</v>
      </c>
      <c r="X170" s="107" t="s">
        <v>702</v>
      </c>
      <c r="Y170" s="107" t="s">
        <v>293</v>
      </c>
      <c r="Z170" s="108">
        <v>0</v>
      </c>
      <c r="AA170" s="113">
        <v>2512.4699999999998</v>
      </c>
      <c r="AB170" s="113">
        <v>0</v>
      </c>
      <c r="AC170" s="113">
        <v>52487.53</v>
      </c>
      <c r="AD170" s="113">
        <v>0</v>
      </c>
      <c r="AE170" s="113">
        <v>0</v>
      </c>
      <c r="AF170" s="113">
        <v>0</v>
      </c>
      <c r="AG170" s="113">
        <v>2512.4699999999998</v>
      </c>
      <c r="AH170" s="113">
        <f>CFR_Data[[#This Row],[Total Spent SFY]]+CFR_Data[[#This Row],[CF Current SFY]]</f>
        <v>0</v>
      </c>
      <c r="AI170" s="113">
        <v>0</v>
      </c>
      <c r="AJ170" s="113">
        <v>0</v>
      </c>
      <c r="AK170" s="113">
        <v>0</v>
      </c>
      <c r="AL170" s="113">
        <v>0</v>
      </c>
      <c r="AM170" s="113">
        <v>0</v>
      </c>
      <c r="AN170" s="113">
        <v>0</v>
      </c>
      <c r="AO170" s="113">
        <v>0</v>
      </c>
      <c r="AP170" s="113">
        <v>0</v>
      </c>
      <c r="AQ170" s="107" t="s">
        <v>699</v>
      </c>
      <c r="AR170" s="107" t="s">
        <v>699</v>
      </c>
      <c r="AS170" s="107" t="s">
        <v>396</v>
      </c>
      <c r="AT170" s="107" t="s">
        <v>2926</v>
      </c>
      <c r="AU170" s="107" t="s">
        <v>1120</v>
      </c>
      <c r="AV170" s="107" t="s">
        <v>391</v>
      </c>
      <c r="AW170" s="108">
        <v>4</v>
      </c>
      <c r="AX170" s="107" t="s">
        <v>473</v>
      </c>
      <c r="AY170" s="107" t="s">
        <v>722</v>
      </c>
      <c r="AZ170" s="107" t="s">
        <v>697</v>
      </c>
      <c r="BA170" s="107" t="s">
        <v>402</v>
      </c>
      <c r="BB170" s="109">
        <v>45355.272070752311</v>
      </c>
      <c r="BC170" s="107" t="s">
        <v>24</v>
      </c>
      <c r="BD170" s="107" t="s">
        <v>293</v>
      </c>
    </row>
    <row r="171" spans="1:56" x14ac:dyDescent="0.2">
      <c r="A171" s="107" t="s">
        <v>393</v>
      </c>
      <c r="B171" s="105">
        <v>605740</v>
      </c>
      <c r="C171" s="105" t="s">
        <v>2930</v>
      </c>
      <c r="D171" s="107" t="s">
        <v>2931</v>
      </c>
      <c r="E171" s="105" t="s">
        <v>1954</v>
      </c>
      <c r="F171" s="107" t="s">
        <v>1128</v>
      </c>
      <c r="G171" s="107" t="s">
        <v>830</v>
      </c>
      <c r="H171" s="107" t="s">
        <v>830</v>
      </c>
      <c r="I171" s="107" t="s">
        <v>830</v>
      </c>
      <c r="J171" s="107" t="s">
        <v>170</v>
      </c>
      <c r="K171" s="107" t="s">
        <v>24</v>
      </c>
      <c r="L171" s="107" t="s">
        <v>213</v>
      </c>
      <c r="M171" s="107" t="s">
        <v>208</v>
      </c>
      <c r="N171" s="107" t="s">
        <v>403</v>
      </c>
      <c r="O171" s="107" t="s">
        <v>395</v>
      </c>
      <c r="P171" s="109">
        <v>43351</v>
      </c>
      <c r="Q171" s="107" t="s">
        <v>651</v>
      </c>
      <c r="R171" s="108">
        <v>1</v>
      </c>
      <c r="S171" s="109">
        <v>43545</v>
      </c>
      <c r="T171" s="109">
        <v>43605</v>
      </c>
      <c r="U171" s="109">
        <v>44085</v>
      </c>
      <c r="V171" s="108">
        <v>540</v>
      </c>
      <c r="W171" s="107" t="s">
        <v>424</v>
      </c>
      <c r="X171" s="107" t="s">
        <v>401</v>
      </c>
      <c r="Y171" s="107" t="s">
        <v>399</v>
      </c>
      <c r="Z171" s="108">
        <v>0.8</v>
      </c>
      <c r="AA171" s="113">
        <v>1434768.53</v>
      </c>
      <c r="AB171" s="113">
        <v>1085.69</v>
      </c>
      <c r="AC171" s="113">
        <v>127107.97</v>
      </c>
      <c r="AD171" s="113">
        <v>0</v>
      </c>
      <c r="AE171" s="113">
        <v>0</v>
      </c>
      <c r="AF171" s="113">
        <v>0</v>
      </c>
      <c r="AG171" s="113">
        <v>1434768.53</v>
      </c>
      <c r="AH171" s="113">
        <f>CFR_Data[[#This Row],[Total Spent SFY]]+CFR_Data[[#This Row],[CF Current SFY]]</f>
        <v>1085.69</v>
      </c>
      <c r="AI171" s="113">
        <v>0</v>
      </c>
      <c r="AJ171" s="113">
        <v>0</v>
      </c>
      <c r="AK171" s="113">
        <v>0</v>
      </c>
      <c r="AL171" s="113">
        <v>0</v>
      </c>
      <c r="AM171" s="113">
        <v>0</v>
      </c>
      <c r="AN171" s="113">
        <v>0</v>
      </c>
      <c r="AO171" s="113">
        <v>0</v>
      </c>
      <c r="AP171" s="113">
        <v>0</v>
      </c>
      <c r="AQ171" s="107" t="s">
        <v>699</v>
      </c>
      <c r="AR171" s="107" t="s">
        <v>699</v>
      </c>
      <c r="AS171" s="107" t="s">
        <v>396</v>
      </c>
      <c r="AT171" s="107" t="s">
        <v>2926</v>
      </c>
      <c r="AU171" s="107" t="s">
        <v>1120</v>
      </c>
      <c r="AV171" s="107" t="s">
        <v>391</v>
      </c>
      <c r="AW171" s="108">
        <v>4</v>
      </c>
      <c r="AX171" s="107" t="s">
        <v>473</v>
      </c>
      <c r="AY171" s="107" t="s">
        <v>722</v>
      </c>
      <c r="AZ171" s="107" t="s">
        <v>697</v>
      </c>
      <c r="BA171" s="107" t="s">
        <v>402</v>
      </c>
      <c r="BB171" s="109">
        <v>45355.272070752311</v>
      </c>
      <c r="BC171" s="107" t="s">
        <v>24</v>
      </c>
      <c r="BD171" s="107" t="s">
        <v>292</v>
      </c>
    </row>
    <row r="172" spans="1:56" x14ac:dyDescent="0.2">
      <c r="A172" s="107" t="s">
        <v>472</v>
      </c>
      <c r="B172" s="105">
        <v>605743</v>
      </c>
      <c r="C172" s="105" t="s">
        <v>395</v>
      </c>
      <c r="D172" s="107" t="s">
        <v>766</v>
      </c>
      <c r="E172" s="105" t="s">
        <v>1941</v>
      </c>
      <c r="F172" s="107" t="s">
        <v>1128</v>
      </c>
      <c r="G172" s="107" t="s">
        <v>830</v>
      </c>
      <c r="H172" s="107" t="s">
        <v>830</v>
      </c>
      <c r="I172" s="107" t="s">
        <v>830</v>
      </c>
      <c r="J172" s="107" t="s">
        <v>767</v>
      </c>
      <c r="K172" s="107" t="s">
        <v>22</v>
      </c>
      <c r="L172" s="107" t="s">
        <v>187</v>
      </c>
      <c r="M172" s="107" t="s">
        <v>158</v>
      </c>
      <c r="N172" s="107" t="s">
        <v>472</v>
      </c>
      <c r="O172" s="107" t="s">
        <v>1125</v>
      </c>
      <c r="P172" s="109">
        <v>46102</v>
      </c>
      <c r="Q172" s="107" t="s">
        <v>1353</v>
      </c>
      <c r="R172" s="108">
        <v>0</v>
      </c>
      <c r="S172" s="109">
        <v>46252</v>
      </c>
      <c r="T172" s="109">
        <v>46312</v>
      </c>
      <c r="U172" s="109">
        <v>46902</v>
      </c>
      <c r="V172" s="108">
        <v>650</v>
      </c>
      <c r="W172" s="107" t="s">
        <v>398</v>
      </c>
      <c r="X172" s="107" t="s">
        <v>702</v>
      </c>
      <c r="Y172" s="107" t="s">
        <v>293</v>
      </c>
      <c r="Z172" s="108">
        <v>0</v>
      </c>
      <c r="AA172" s="113">
        <v>0</v>
      </c>
      <c r="AB172" s="113">
        <v>0</v>
      </c>
      <c r="AC172" s="113">
        <v>150000</v>
      </c>
      <c r="AD172" s="113">
        <v>0</v>
      </c>
      <c r="AE172" s="113">
        <v>150000</v>
      </c>
      <c r="AF172" s="113">
        <v>0</v>
      </c>
      <c r="AG172" s="113">
        <v>0</v>
      </c>
      <c r="AH172" s="113">
        <f>CFR_Data[[#This Row],[Total Spent SFY]]+CFR_Data[[#This Row],[CF Current SFY]]</f>
        <v>0</v>
      </c>
      <c r="AI172" s="113">
        <v>0</v>
      </c>
      <c r="AJ172" s="113">
        <v>0</v>
      </c>
      <c r="AK172" s="113">
        <v>67500</v>
      </c>
      <c r="AL172" s="113">
        <v>82500</v>
      </c>
      <c r="AM172" s="113">
        <v>0</v>
      </c>
      <c r="AN172" s="113">
        <v>0</v>
      </c>
      <c r="AO172" s="113">
        <v>0</v>
      </c>
      <c r="AP172" s="113">
        <v>0</v>
      </c>
      <c r="AQ172" s="107" t="s">
        <v>699</v>
      </c>
      <c r="AR172" s="107" t="s">
        <v>699</v>
      </c>
      <c r="AS172" s="107" t="s">
        <v>396</v>
      </c>
      <c r="AT172" s="107" t="s">
        <v>2932</v>
      </c>
      <c r="AU172" s="107" t="s">
        <v>1120</v>
      </c>
      <c r="AV172" s="107" t="s">
        <v>391</v>
      </c>
      <c r="AW172" s="108">
        <v>4</v>
      </c>
      <c r="AX172" s="107" t="s">
        <v>473</v>
      </c>
      <c r="AY172" s="107" t="s">
        <v>698</v>
      </c>
      <c r="AZ172" s="107" t="s">
        <v>697</v>
      </c>
      <c r="BA172" s="107" t="s">
        <v>392</v>
      </c>
      <c r="BB172" s="109">
        <v>45355.272070752311</v>
      </c>
      <c r="BC172" s="107" t="s">
        <v>22</v>
      </c>
      <c r="BD172" s="107" t="s">
        <v>293</v>
      </c>
    </row>
    <row r="173" spans="1:56" x14ac:dyDescent="0.2">
      <c r="A173" s="107" t="s">
        <v>472</v>
      </c>
      <c r="B173" s="105">
        <v>605743</v>
      </c>
      <c r="C173" s="105" t="s">
        <v>395</v>
      </c>
      <c r="D173" s="107" t="s">
        <v>766</v>
      </c>
      <c r="E173" s="105" t="s">
        <v>1941</v>
      </c>
      <c r="F173" s="107" t="s">
        <v>1128</v>
      </c>
      <c r="G173" s="107" t="s">
        <v>830</v>
      </c>
      <c r="H173" s="107" t="s">
        <v>830</v>
      </c>
      <c r="I173" s="107" t="s">
        <v>830</v>
      </c>
      <c r="J173" s="107" t="s">
        <v>767</v>
      </c>
      <c r="K173" s="107" t="s">
        <v>22</v>
      </c>
      <c r="L173" s="107" t="s">
        <v>187</v>
      </c>
      <c r="M173" s="107" t="s">
        <v>158</v>
      </c>
      <c r="N173" s="107" t="s">
        <v>472</v>
      </c>
      <c r="O173" s="107" t="s">
        <v>1125</v>
      </c>
      <c r="P173" s="109">
        <v>46102</v>
      </c>
      <c r="Q173" s="107" t="s">
        <v>1353</v>
      </c>
      <c r="R173" s="108">
        <v>0</v>
      </c>
      <c r="S173" s="109">
        <v>46252</v>
      </c>
      <c r="T173" s="109">
        <v>46312</v>
      </c>
      <c r="U173" s="109">
        <v>46902</v>
      </c>
      <c r="V173" s="108">
        <v>650</v>
      </c>
      <c r="W173" s="107" t="s">
        <v>424</v>
      </c>
      <c r="X173" s="107" t="s">
        <v>709</v>
      </c>
      <c r="Y173" s="107" t="s">
        <v>416</v>
      </c>
      <c r="Z173" s="108">
        <v>0.8</v>
      </c>
      <c r="AA173" s="113">
        <v>0</v>
      </c>
      <c r="AB173" s="113">
        <v>0</v>
      </c>
      <c r="AC173" s="113">
        <v>1793805.75</v>
      </c>
      <c r="AD173" s="113">
        <v>0</v>
      </c>
      <c r="AE173" s="113">
        <v>1793805.75</v>
      </c>
      <c r="AF173" s="113">
        <v>0</v>
      </c>
      <c r="AG173" s="113">
        <v>0</v>
      </c>
      <c r="AH173" s="113">
        <f>CFR_Data[[#This Row],[Total Spent SFY]]+CFR_Data[[#This Row],[CF Current SFY]]</f>
        <v>0</v>
      </c>
      <c r="AI173" s="113">
        <v>0</v>
      </c>
      <c r="AJ173" s="113">
        <v>0</v>
      </c>
      <c r="AK173" s="113">
        <v>807212.58750000002</v>
      </c>
      <c r="AL173" s="113">
        <v>986593.16249999998</v>
      </c>
      <c r="AM173" s="113">
        <v>0</v>
      </c>
      <c r="AN173" s="113">
        <v>0</v>
      </c>
      <c r="AO173" s="113">
        <v>0</v>
      </c>
      <c r="AP173" s="113">
        <v>0</v>
      </c>
      <c r="AQ173" s="107" t="s">
        <v>699</v>
      </c>
      <c r="AR173" s="107" t="s">
        <v>699</v>
      </c>
      <c r="AS173" s="107" t="s">
        <v>396</v>
      </c>
      <c r="AT173" s="107" t="s">
        <v>2932</v>
      </c>
      <c r="AU173" s="107" t="s">
        <v>1120</v>
      </c>
      <c r="AV173" s="107" t="s">
        <v>391</v>
      </c>
      <c r="AW173" s="108">
        <v>4</v>
      </c>
      <c r="AX173" s="107" t="s">
        <v>473</v>
      </c>
      <c r="AY173" s="107" t="s">
        <v>698</v>
      </c>
      <c r="AZ173" s="107" t="s">
        <v>697</v>
      </c>
      <c r="BA173" s="107" t="s">
        <v>392</v>
      </c>
      <c r="BB173" s="109">
        <v>45355.272070752311</v>
      </c>
      <c r="BC173" s="107" t="s">
        <v>22</v>
      </c>
      <c r="BD173" s="107" t="s">
        <v>292</v>
      </c>
    </row>
    <row r="174" spans="1:56" x14ac:dyDescent="0.2">
      <c r="A174" s="107" t="s">
        <v>472</v>
      </c>
      <c r="B174" s="105">
        <v>605743</v>
      </c>
      <c r="C174" s="105" t="s">
        <v>395</v>
      </c>
      <c r="D174" s="107" t="s">
        <v>766</v>
      </c>
      <c r="E174" s="105" t="s">
        <v>1941</v>
      </c>
      <c r="F174" s="107" t="s">
        <v>1128</v>
      </c>
      <c r="G174" s="107" t="s">
        <v>830</v>
      </c>
      <c r="H174" s="107" t="s">
        <v>830</v>
      </c>
      <c r="I174" s="107" t="s">
        <v>830</v>
      </c>
      <c r="J174" s="107" t="s">
        <v>767</v>
      </c>
      <c r="K174" s="107" t="s">
        <v>22</v>
      </c>
      <c r="L174" s="107" t="s">
        <v>187</v>
      </c>
      <c r="M174" s="107" t="s">
        <v>158</v>
      </c>
      <c r="N174" s="107" t="s">
        <v>472</v>
      </c>
      <c r="O174" s="107" t="s">
        <v>1125</v>
      </c>
      <c r="P174" s="109">
        <v>46102</v>
      </c>
      <c r="Q174" s="107" t="s">
        <v>1353</v>
      </c>
      <c r="R174" s="108">
        <v>0</v>
      </c>
      <c r="S174" s="109">
        <v>46252</v>
      </c>
      <c r="T174" s="109">
        <v>46312</v>
      </c>
      <c r="U174" s="109">
        <v>46902</v>
      </c>
      <c r="V174" s="108">
        <v>650</v>
      </c>
      <c r="W174" s="107" t="s">
        <v>424</v>
      </c>
      <c r="X174" s="107" t="s">
        <v>726</v>
      </c>
      <c r="Y174" s="107" t="s">
        <v>725</v>
      </c>
      <c r="Z174" s="108">
        <v>0.8</v>
      </c>
      <c r="AA174" s="113">
        <v>0</v>
      </c>
      <c r="AB174" s="113">
        <v>0</v>
      </c>
      <c r="AC174" s="113">
        <v>10757332.875</v>
      </c>
      <c r="AD174" s="113">
        <v>0</v>
      </c>
      <c r="AE174" s="113">
        <v>10757332.8751</v>
      </c>
      <c r="AF174" s="113">
        <v>0</v>
      </c>
      <c r="AG174" s="113">
        <v>0</v>
      </c>
      <c r="AH174" s="113">
        <f>CFR_Data[[#This Row],[Total Spent SFY]]+CFR_Data[[#This Row],[CF Current SFY]]</f>
        <v>0</v>
      </c>
      <c r="AI174" s="113">
        <v>0</v>
      </c>
      <c r="AJ174" s="113">
        <v>0</v>
      </c>
      <c r="AK174" s="113">
        <v>4840799.7938000001</v>
      </c>
      <c r="AL174" s="113">
        <v>5916533.0812999997</v>
      </c>
      <c r="AM174" s="113">
        <v>0</v>
      </c>
      <c r="AN174" s="113">
        <v>-1E-4</v>
      </c>
      <c r="AO174" s="113">
        <v>0</v>
      </c>
      <c r="AP174" s="113">
        <v>0</v>
      </c>
      <c r="AQ174" s="107" t="s">
        <v>699</v>
      </c>
      <c r="AR174" s="107" t="s">
        <v>699</v>
      </c>
      <c r="AS174" s="107" t="s">
        <v>396</v>
      </c>
      <c r="AT174" s="107" t="s">
        <v>2932</v>
      </c>
      <c r="AU174" s="107" t="s">
        <v>1120</v>
      </c>
      <c r="AV174" s="107" t="s">
        <v>391</v>
      </c>
      <c r="AW174" s="108">
        <v>4</v>
      </c>
      <c r="AX174" s="107" t="s">
        <v>473</v>
      </c>
      <c r="AY174" s="107" t="s">
        <v>698</v>
      </c>
      <c r="AZ174" s="107" t="s">
        <v>697</v>
      </c>
      <c r="BA174" s="107" t="s">
        <v>392</v>
      </c>
      <c r="BB174" s="109">
        <v>45355.272070752311</v>
      </c>
      <c r="BC174" s="107" t="s">
        <v>22</v>
      </c>
      <c r="BD174" s="107" t="s">
        <v>292</v>
      </c>
    </row>
    <row r="175" spans="1:56" x14ac:dyDescent="0.2">
      <c r="A175" s="107" t="s">
        <v>409</v>
      </c>
      <c r="B175" s="105">
        <v>605820</v>
      </c>
      <c r="C175" s="105" t="s">
        <v>2001</v>
      </c>
      <c r="D175" s="107" t="s">
        <v>495</v>
      </c>
      <c r="E175" s="105" t="s">
        <v>1954</v>
      </c>
      <c r="F175" s="107" t="s">
        <v>1128</v>
      </c>
      <c r="G175" s="107" t="s">
        <v>830</v>
      </c>
      <c r="H175" s="107" t="s">
        <v>830</v>
      </c>
      <c r="I175" s="107" t="s">
        <v>830</v>
      </c>
      <c r="J175" s="107" t="s">
        <v>170</v>
      </c>
      <c r="K175" s="107" t="s">
        <v>24</v>
      </c>
      <c r="L175" s="107" t="s">
        <v>237</v>
      </c>
      <c r="M175" s="107" t="s">
        <v>236</v>
      </c>
      <c r="N175" s="107" t="s">
        <v>410</v>
      </c>
      <c r="O175" s="107" t="s">
        <v>395</v>
      </c>
      <c r="P175" s="109">
        <v>43351</v>
      </c>
      <c r="Q175" s="107" t="s">
        <v>651</v>
      </c>
      <c r="R175" s="108">
        <v>1</v>
      </c>
      <c r="S175" s="109">
        <v>43553</v>
      </c>
      <c r="T175" s="109">
        <v>43613</v>
      </c>
      <c r="U175" s="109">
        <v>44431</v>
      </c>
      <c r="V175" s="108">
        <v>878</v>
      </c>
      <c r="W175" s="107" t="s">
        <v>424</v>
      </c>
      <c r="X175" s="107" t="s">
        <v>710</v>
      </c>
      <c r="Y175" s="107" t="s">
        <v>411</v>
      </c>
      <c r="Z175" s="108">
        <v>0.8</v>
      </c>
      <c r="AA175" s="113">
        <v>1908967.08</v>
      </c>
      <c r="AB175" s="113">
        <v>0</v>
      </c>
      <c r="AC175" s="113">
        <v>212712.92</v>
      </c>
      <c r="AD175" s="113">
        <v>0</v>
      </c>
      <c r="AE175" s="113">
        <v>0</v>
      </c>
      <c r="AF175" s="113">
        <v>0</v>
      </c>
      <c r="AG175" s="113">
        <v>1908967.08</v>
      </c>
      <c r="AH175" s="113">
        <f>CFR_Data[[#This Row],[Total Spent SFY]]+CFR_Data[[#This Row],[CF Current SFY]]</f>
        <v>0</v>
      </c>
      <c r="AI175" s="113">
        <v>0</v>
      </c>
      <c r="AJ175" s="113">
        <v>0</v>
      </c>
      <c r="AK175" s="113">
        <v>0</v>
      </c>
      <c r="AL175" s="113">
        <v>0</v>
      </c>
      <c r="AM175" s="113">
        <v>0</v>
      </c>
      <c r="AN175" s="113">
        <v>0</v>
      </c>
      <c r="AO175" s="113">
        <v>0</v>
      </c>
      <c r="AP175" s="113">
        <v>0</v>
      </c>
      <c r="AQ175" s="107" t="s">
        <v>699</v>
      </c>
      <c r="AR175" s="107" t="s">
        <v>699</v>
      </c>
      <c r="AS175" s="107" t="s">
        <v>396</v>
      </c>
      <c r="AT175" s="107" t="s">
        <v>2933</v>
      </c>
      <c r="AU175" s="107" t="s">
        <v>1120</v>
      </c>
      <c r="AV175" s="107" t="s">
        <v>391</v>
      </c>
      <c r="AW175" s="108">
        <v>3</v>
      </c>
      <c r="AX175" s="107" t="s">
        <v>473</v>
      </c>
      <c r="AY175" s="107" t="s">
        <v>738</v>
      </c>
      <c r="AZ175" s="107" t="s">
        <v>700</v>
      </c>
      <c r="BA175" s="107" t="s">
        <v>652</v>
      </c>
      <c r="BB175" s="109">
        <v>45355.272070752311</v>
      </c>
      <c r="BC175" s="107" t="s">
        <v>24</v>
      </c>
      <c r="BD175" s="107" t="s">
        <v>292</v>
      </c>
    </row>
    <row r="176" spans="1:56" x14ac:dyDescent="0.2">
      <c r="A176" s="107" t="s">
        <v>409</v>
      </c>
      <c r="B176" s="105">
        <v>605820</v>
      </c>
      <c r="C176" s="105" t="s">
        <v>2001</v>
      </c>
      <c r="D176" s="107" t="s">
        <v>495</v>
      </c>
      <c r="E176" s="105" t="s">
        <v>1954</v>
      </c>
      <c r="F176" s="107" t="s">
        <v>1128</v>
      </c>
      <c r="G176" s="107" t="s">
        <v>830</v>
      </c>
      <c r="H176" s="107" t="s">
        <v>830</v>
      </c>
      <c r="I176" s="107" t="s">
        <v>830</v>
      </c>
      <c r="J176" s="107" t="s">
        <v>170</v>
      </c>
      <c r="K176" s="107" t="s">
        <v>24</v>
      </c>
      <c r="L176" s="107" t="s">
        <v>237</v>
      </c>
      <c r="M176" s="107" t="s">
        <v>236</v>
      </c>
      <c r="N176" s="107" t="s">
        <v>410</v>
      </c>
      <c r="O176" s="107" t="s">
        <v>395</v>
      </c>
      <c r="P176" s="109">
        <v>43351</v>
      </c>
      <c r="Q176" s="107" t="s">
        <v>651</v>
      </c>
      <c r="R176" s="108">
        <v>1</v>
      </c>
      <c r="S176" s="109">
        <v>43553</v>
      </c>
      <c r="T176" s="109">
        <v>43613</v>
      </c>
      <c r="U176" s="109">
        <v>44431</v>
      </c>
      <c r="V176" s="108">
        <v>878</v>
      </c>
      <c r="W176" s="107" t="s">
        <v>398</v>
      </c>
      <c r="X176" s="107" t="s">
        <v>702</v>
      </c>
      <c r="Y176" s="107" t="s">
        <v>293</v>
      </c>
      <c r="Z176" s="108">
        <v>0</v>
      </c>
      <c r="AA176" s="113">
        <v>3007.6</v>
      </c>
      <c r="AB176" s="113">
        <v>0</v>
      </c>
      <c r="AC176" s="113">
        <v>91331.34</v>
      </c>
      <c r="AD176" s="113">
        <v>0</v>
      </c>
      <c r="AE176" s="113">
        <v>0</v>
      </c>
      <c r="AF176" s="113">
        <v>0</v>
      </c>
      <c r="AG176" s="113">
        <v>3007.6</v>
      </c>
      <c r="AH176" s="113">
        <f>CFR_Data[[#This Row],[Total Spent SFY]]+CFR_Data[[#This Row],[CF Current SFY]]</f>
        <v>0</v>
      </c>
      <c r="AI176" s="113">
        <v>0</v>
      </c>
      <c r="AJ176" s="113">
        <v>0</v>
      </c>
      <c r="AK176" s="113">
        <v>0</v>
      </c>
      <c r="AL176" s="113">
        <v>0</v>
      </c>
      <c r="AM176" s="113">
        <v>0</v>
      </c>
      <c r="AN176" s="113">
        <v>0</v>
      </c>
      <c r="AO176" s="113">
        <v>0</v>
      </c>
      <c r="AP176" s="113">
        <v>0</v>
      </c>
      <c r="AQ176" s="107" t="s">
        <v>699</v>
      </c>
      <c r="AR176" s="107" t="s">
        <v>699</v>
      </c>
      <c r="AS176" s="107" t="s">
        <v>396</v>
      </c>
      <c r="AT176" s="107" t="s">
        <v>2933</v>
      </c>
      <c r="AU176" s="107" t="s">
        <v>1120</v>
      </c>
      <c r="AV176" s="107" t="s">
        <v>391</v>
      </c>
      <c r="AW176" s="108">
        <v>3</v>
      </c>
      <c r="AX176" s="107" t="s">
        <v>473</v>
      </c>
      <c r="AY176" s="107" t="s">
        <v>738</v>
      </c>
      <c r="AZ176" s="107" t="s">
        <v>700</v>
      </c>
      <c r="BA176" s="107" t="s">
        <v>652</v>
      </c>
      <c r="BB176" s="109">
        <v>45355.272070752311</v>
      </c>
      <c r="BC176" s="107" t="s">
        <v>24</v>
      </c>
      <c r="BD176" s="107" t="s">
        <v>293</v>
      </c>
    </row>
    <row r="177" spans="1:56" x14ac:dyDescent="0.2">
      <c r="A177" s="107" t="s">
        <v>409</v>
      </c>
      <c r="B177" s="105">
        <v>605820</v>
      </c>
      <c r="C177" s="105" t="s">
        <v>2001</v>
      </c>
      <c r="D177" s="107" t="s">
        <v>495</v>
      </c>
      <c r="E177" s="105" t="s">
        <v>1954</v>
      </c>
      <c r="F177" s="107" t="s">
        <v>1128</v>
      </c>
      <c r="G177" s="107" t="s">
        <v>830</v>
      </c>
      <c r="H177" s="107" t="s">
        <v>830</v>
      </c>
      <c r="I177" s="107" t="s">
        <v>830</v>
      </c>
      <c r="J177" s="107" t="s">
        <v>170</v>
      </c>
      <c r="K177" s="107" t="s">
        <v>24</v>
      </c>
      <c r="L177" s="107" t="s">
        <v>237</v>
      </c>
      <c r="M177" s="107" t="s">
        <v>236</v>
      </c>
      <c r="N177" s="107" t="s">
        <v>410</v>
      </c>
      <c r="O177" s="107" t="s">
        <v>395</v>
      </c>
      <c r="P177" s="109">
        <v>43351</v>
      </c>
      <c r="Q177" s="107" t="s">
        <v>651</v>
      </c>
      <c r="R177" s="108">
        <v>1</v>
      </c>
      <c r="S177" s="109">
        <v>43553</v>
      </c>
      <c r="T177" s="109">
        <v>43613</v>
      </c>
      <c r="U177" s="109">
        <v>44431</v>
      </c>
      <c r="V177" s="108">
        <v>878</v>
      </c>
      <c r="W177" s="107" t="s">
        <v>424</v>
      </c>
      <c r="X177" s="107" t="s">
        <v>768</v>
      </c>
      <c r="Y177" s="107" t="s">
        <v>425</v>
      </c>
      <c r="Z177" s="108">
        <v>0.8</v>
      </c>
      <c r="AA177" s="113">
        <v>4565636.4000000004</v>
      </c>
      <c r="AB177" s="113">
        <v>39516.29</v>
      </c>
      <c r="AC177" s="113">
        <v>322657.5</v>
      </c>
      <c r="AD177" s="113">
        <v>0</v>
      </c>
      <c r="AE177" s="113">
        <v>0</v>
      </c>
      <c r="AF177" s="113">
        <v>0</v>
      </c>
      <c r="AG177" s="113">
        <v>4565636.4000000004</v>
      </c>
      <c r="AH177" s="113">
        <f>CFR_Data[[#This Row],[Total Spent SFY]]+CFR_Data[[#This Row],[CF Current SFY]]</f>
        <v>39516.29</v>
      </c>
      <c r="AI177" s="113">
        <v>0</v>
      </c>
      <c r="AJ177" s="113">
        <v>0</v>
      </c>
      <c r="AK177" s="113">
        <v>0</v>
      </c>
      <c r="AL177" s="113">
        <v>0</v>
      </c>
      <c r="AM177" s="113">
        <v>0</v>
      </c>
      <c r="AN177" s="113">
        <v>0</v>
      </c>
      <c r="AO177" s="113">
        <v>0</v>
      </c>
      <c r="AP177" s="113">
        <v>0</v>
      </c>
      <c r="AQ177" s="107" t="s">
        <v>699</v>
      </c>
      <c r="AR177" s="107" t="s">
        <v>699</v>
      </c>
      <c r="AS177" s="107" t="s">
        <v>396</v>
      </c>
      <c r="AT177" s="107" t="s">
        <v>2933</v>
      </c>
      <c r="AU177" s="107" t="s">
        <v>1120</v>
      </c>
      <c r="AV177" s="107" t="s">
        <v>391</v>
      </c>
      <c r="AW177" s="108">
        <v>3</v>
      </c>
      <c r="AX177" s="107" t="s">
        <v>473</v>
      </c>
      <c r="AY177" s="107" t="s">
        <v>738</v>
      </c>
      <c r="AZ177" s="107" t="s">
        <v>700</v>
      </c>
      <c r="BA177" s="107" t="s">
        <v>652</v>
      </c>
      <c r="BB177" s="109">
        <v>45355.272070752311</v>
      </c>
      <c r="BC177" s="107" t="s">
        <v>24</v>
      </c>
      <c r="BD177" s="107" t="s">
        <v>292</v>
      </c>
    </row>
    <row r="178" spans="1:56" x14ac:dyDescent="0.2">
      <c r="A178" s="107" t="s">
        <v>409</v>
      </c>
      <c r="B178" s="105">
        <v>605843</v>
      </c>
      <c r="C178" s="105" t="s">
        <v>2002</v>
      </c>
      <c r="D178" s="107" t="s">
        <v>496</v>
      </c>
      <c r="E178" s="105" t="s">
        <v>1962</v>
      </c>
      <c r="F178" s="107" t="s">
        <v>1129</v>
      </c>
      <c r="G178" s="107" t="s">
        <v>830</v>
      </c>
      <c r="H178" s="107" t="s">
        <v>830</v>
      </c>
      <c r="I178" s="107" t="s">
        <v>830</v>
      </c>
      <c r="J178" s="107" t="s">
        <v>72</v>
      </c>
      <c r="K178" s="107" t="s">
        <v>21</v>
      </c>
      <c r="L178" s="107" t="s">
        <v>88</v>
      </c>
      <c r="M178" s="107" t="s">
        <v>41</v>
      </c>
      <c r="N178" s="107" t="s">
        <v>410</v>
      </c>
      <c r="O178" s="107" t="s">
        <v>395</v>
      </c>
      <c r="P178" s="109">
        <v>44968</v>
      </c>
      <c r="Q178" s="107" t="s">
        <v>712</v>
      </c>
      <c r="R178" s="108">
        <v>1</v>
      </c>
      <c r="S178" s="109">
        <v>45068</v>
      </c>
      <c r="T178" s="109">
        <v>45128</v>
      </c>
      <c r="U178" s="109">
        <v>46905</v>
      </c>
      <c r="V178" s="108">
        <v>1837</v>
      </c>
      <c r="W178" s="107" t="s">
        <v>398</v>
      </c>
      <c r="X178" s="107" t="s">
        <v>702</v>
      </c>
      <c r="Y178" s="107" t="s">
        <v>293</v>
      </c>
      <c r="Z178" s="108">
        <v>0</v>
      </c>
      <c r="AA178" s="113">
        <v>312.5</v>
      </c>
      <c r="AB178" s="113">
        <v>312.5</v>
      </c>
      <c r="AC178" s="113">
        <v>250267.5</v>
      </c>
      <c r="AD178" s="113">
        <v>227341.35920000001</v>
      </c>
      <c r="AE178" s="113">
        <v>227341.35930000001</v>
      </c>
      <c r="AF178" s="113">
        <v>26412.186699999998</v>
      </c>
      <c r="AG178" s="113">
        <v>26724.686699999998</v>
      </c>
      <c r="AH178" s="113">
        <f>CFR_Data[[#This Row],[Total Spent SFY]]+CFR_Data[[#This Row],[CF Current SFY]]</f>
        <v>26724.686699999998</v>
      </c>
      <c r="AI178" s="113">
        <v>55915.115400000002</v>
      </c>
      <c r="AJ178" s="113">
        <v>50294.570099999997</v>
      </c>
      <c r="AK178" s="113">
        <v>56610.999600000003</v>
      </c>
      <c r="AL178" s="113">
        <v>38108.487500000003</v>
      </c>
      <c r="AM178" s="113">
        <v>0</v>
      </c>
      <c r="AN178" s="113">
        <v>22926.1407</v>
      </c>
      <c r="AO178" s="113">
        <v>0</v>
      </c>
      <c r="AP178" s="113">
        <v>0</v>
      </c>
      <c r="AQ178" s="107" t="s">
        <v>699</v>
      </c>
      <c r="AR178" s="107" t="s">
        <v>699</v>
      </c>
      <c r="AS178" s="107" t="s">
        <v>396</v>
      </c>
      <c r="AT178" s="107" t="s">
        <v>395</v>
      </c>
      <c r="AU178" s="107" t="s">
        <v>1123</v>
      </c>
      <c r="AV178" s="107" t="s">
        <v>391</v>
      </c>
      <c r="AW178" s="108">
        <v>2</v>
      </c>
      <c r="AX178" s="107" t="s">
        <v>473</v>
      </c>
      <c r="AY178" s="107" t="s">
        <v>707</v>
      </c>
      <c r="AZ178" s="107" t="s">
        <v>706</v>
      </c>
      <c r="BA178" s="107" t="s">
        <v>412</v>
      </c>
      <c r="BB178" s="109">
        <v>45355.272070752311</v>
      </c>
      <c r="BC178" s="107" t="s">
        <v>21</v>
      </c>
      <c r="BD178" s="107" t="s">
        <v>293</v>
      </c>
    </row>
    <row r="179" spans="1:56" x14ac:dyDescent="0.2">
      <c r="A179" s="107" t="s">
        <v>409</v>
      </c>
      <c r="B179" s="105">
        <v>605843</v>
      </c>
      <c r="C179" s="105" t="s">
        <v>2002</v>
      </c>
      <c r="D179" s="107" t="s">
        <v>496</v>
      </c>
      <c r="E179" s="105" t="s">
        <v>1962</v>
      </c>
      <c r="F179" s="107" t="s">
        <v>1129</v>
      </c>
      <c r="G179" s="107" t="s">
        <v>830</v>
      </c>
      <c r="H179" s="107" t="s">
        <v>830</v>
      </c>
      <c r="I179" s="107" t="s">
        <v>830</v>
      </c>
      <c r="J179" s="107" t="s">
        <v>72</v>
      </c>
      <c r="K179" s="107" t="s">
        <v>21</v>
      </c>
      <c r="L179" s="107" t="s">
        <v>88</v>
      </c>
      <c r="M179" s="107" t="s">
        <v>41</v>
      </c>
      <c r="N179" s="107" t="s">
        <v>410</v>
      </c>
      <c r="O179" s="107" t="s">
        <v>395</v>
      </c>
      <c r="P179" s="109">
        <v>44968</v>
      </c>
      <c r="Q179" s="107" t="s">
        <v>712</v>
      </c>
      <c r="R179" s="108">
        <v>1</v>
      </c>
      <c r="S179" s="109">
        <v>45068</v>
      </c>
      <c r="T179" s="109">
        <v>45128</v>
      </c>
      <c r="U179" s="109">
        <v>46905</v>
      </c>
      <c r="V179" s="108">
        <v>1837</v>
      </c>
      <c r="W179" s="107" t="s">
        <v>424</v>
      </c>
      <c r="X179" s="107" t="s">
        <v>705</v>
      </c>
      <c r="Y179" s="107" t="s">
        <v>413</v>
      </c>
      <c r="Z179" s="108">
        <v>0.8</v>
      </c>
      <c r="AA179" s="113">
        <v>2271147.66</v>
      </c>
      <c r="AB179" s="113">
        <v>2131717.66</v>
      </c>
      <c r="AC179" s="113">
        <v>15402132.699999999</v>
      </c>
      <c r="AD179" s="113">
        <v>14169485.740800001</v>
      </c>
      <c r="AE179" s="113">
        <v>14169485.740700001</v>
      </c>
      <c r="AF179" s="113">
        <v>1646190.1333000001</v>
      </c>
      <c r="AG179" s="113">
        <v>3917337.7933</v>
      </c>
      <c r="AH179" s="113">
        <f>CFR_Data[[#This Row],[Total Spent SFY]]+CFR_Data[[#This Row],[CF Current SFY]]</f>
        <v>3777907.7933</v>
      </c>
      <c r="AI179" s="113">
        <v>3485016.6845999998</v>
      </c>
      <c r="AJ179" s="113">
        <v>3134705.4298999999</v>
      </c>
      <c r="AK179" s="113">
        <v>3528389.0003999998</v>
      </c>
      <c r="AL179" s="113">
        <v>2375184.4925000002</v>
      </c>
      <c r="AM179" s="113">
        <v>0</v>
      </c>
      <c r="AN179" s="113">
        <v>1232646.9593</v>
      </c>
      <c r="AO179" s="113">
        <v>0</v>
      </c>
      <c r="AP179" s="113">
        <v>0</v>
      </c>
      <c r="AQ179" s="107" t="s">
        <v>699</v>
      </c>
      <c r="AR179" s="107" t="s">
        <v>699</v>
      </c>
      <c r="AS179" s="107" t="s">
        <v>396</v>
      </c>
      <c r="AT179" s="107" t="s">
        <v>395</v>
      </c>
      <c r="AU179" s="107" t="s">
        <v>1123</v>
      </c>
      <c r="AV179" s="107" t="s">
        <v>391</v>
      </c>
      <c r="AW179" s="108">
        <v>2</v>
      </c>
      <c r="AX179" s="107" t="s">
        <v>473</v>
      </c>
      <c r="AY179" s="107" t="s">
        <v>707</v>
      </c>
      <c r="AZ179" s="107" t="s">
        <v>706</v>
      </c>
      <c r="BA179" s="107" t="s">
        <v>412</v>
      </c>
      <c r="BB179" s="109">
        <v>45355.272070752311</v>
      </c>
      <c r="BC179" s="107" t="s">
        <v>21</v>
      </c>
      <c r="BD179" s="107" t="s">
        <v>292</v>
      </c>
    </row>
    <row r="180" spans="1:56" x14ac:dyDescent="0.2">
      <c r="A180" s="107" t="s">
        <v>472</v>
      </c>
      <c r="B180" s="105">
        <v>605850</v>
      </c>
      <c r="C180" s="105" t="s">
        <v>395</v>
      </c>
      <c r="D180" s="107" t="s">
        <v>2934</v>
      </c>
      <c r="E180" s="105" t="s">
        <v>1941</v>
      </c>
      <c r="F180" s="107" t="s">
        <v>1124</v>
      </c>
      <c r="G180" s="107" t="s">
        <v>830</v>
      </c>
      <c r="H180" s="107" t="s">
        <v>830</v>
      </c>
      <c r="I180" s="107" t="s">
        <v>830</v>
      </c>
      <c r="J180" s="107" t="s">
        <v>807</v>
      </c>
      <c r="K180" s="107" t="s">
        <v>22</v>
      </c>
      <c r="L180" s="107" t="s">
        <v>235</v>
      </c>
      <c r="M180" s="107" t="s">
        <v>233</v>
      </c>
      <c r="N180" s="107" t="s">
        <v>472</v>
      </c>
      <c r="O180" s="107" t="s">
        <v>1127</v>
      </c>
      <c r="P180" s="109">
        <v>45437</v>
      </c>
      <c r="Q180" s="107" t="s">
        <v>754</v>
      </c>
      <c r="R180" s="108">
        <v>0</v>
      </c>
      <c r="S180" s="109">
        <v>45587</v>
      </c>
      <c r="T180" s="109">
        <v>45647</v>
      </c>
      <c r="U180" s="109">
        <v>46317</v>
      </c>
      <c r="V180" s="108">
        <v>730</v>
      </c>
      <c r="W180" s="107" t="s">
        <v>398</v>
      </c>
      <c r="X180" s="107" t="s">
        <v>702</v>
      </c>
      <c r="Y180" s="107" t="s">
        <v>293</v>
      </c>
      <c r="Z180" s="108">
        <v>0</v>
      </c>
      <c r="AA180" s="113">
        <v>0</v>
      </c>
      <c r="AB180" s="113">
        <v>0</v>
      </c>
      <c r="AC180" s="113">
        <v>48071745.131999999</v>
      </c>
      <c r="AD180" s="113">
        <v>0</v>
      </c>
      <c r="AE180" s="113">
        <v>48071745.131999999</v>
      </c>
      <c r="AF180" s="113">
        <v>0</v>
      </c>
      <c r="AG180" s="113">
        <v>0</v>
      </c>
      <c r="AH180" s="113">
        <f>CFR_Data[[#This Row],[Total Spent SFY]]+CFR_Data[[#This Row],[CF Current SFY]]</f>
        <v>0</v>
      </c>
      <c r="AI180" s="113">
        <v>14630531.1271</v>
      </c>
      <c r="AJ180" s="113">
        <v>25080910.503699999</v>
      </c>
      <c r="AK180" s="113">
        <v>8360303.5011999998</v>
      </c>
      <c r="AL180" s="113">
        <v>0</v>
      </c>
      <c r="AM180" s="113">
        <v>0</v>
      </c>
      <c r="AN180" s="113">
        <v>0</v>
      </c>
      <c r="AO180" s="113">
        <v>0</v>
      </c>
      <c r="AP180" s="113">
        <v>0</v>
      </c>
      <c r="AQ180" s="107" t="s">
        <v>699</v>
      </c>
      <c r="AR180" s="107" t="s">
        <v>699</v>
      </c>
      <c r="AS180" s="107" t="s">
        <v>396</v>
      </c>
      <c r="AT180" s="107" t="s">
        <v>395</v>
      </c>
      <c r="AU180" s="107" t="s">
        <v>1123</v>
      </c>
      <c r="AV180" s="107" t="s">
        <v>391</v>
      </c>
      <c r="AW180" s="108">
        <v>1</v>
      </c>
      <c r="AX180" s="107" t="s">
        <v>473</v>
      </c>
      <c r="AY180" s="107" t="s">
        <v>736</v>
      </c>
      <c r="AZ180" s="107" t="s">
        <v>706</v>
      </c>
      <c r="BA180" s="107" t="s">
        <v>434</v>
      </c>
      <c r="BB180" s="109">
        <v>45355.272070752311</v>
      </c>
      <c r="BC180" s="107" t="s">
        <v>22</v>
      </c>
      <c r="BD180" s="107" t="s">
        <v>293</v>
      </c>
    </row>
    <row r="181" spans="1:56" x14ac:dyDescent="0.2">
      <c r="A181" s="107" t="s">
        <v>472</v>
      </c>
      <c r="B181" s="105">
        <v>605857</v>
      </c>
      <c r="C181" s="105" t="s">
        <v>395</v>
      </c>
      <c r="D181" s="107" t="s">
        <v>497</v>
      </c>
      <c r="E181" s="105" t="s">
        <v>1945</v>
      </c>
      <c r="F181" s="107" t="s">
        <v>1139</v>
      </c>
      <c r="G181" s="107" t="s">
        <v>830</v>
      </c>
      <c r="H181" s="107" t="s">
        <v>830</v>
      </c>
      <c r="I181" s="107" t="s">
        <v>830</v>
      </c>
      <c r="J181" s="107" t="s">
        <v>85</v>
      </c>
      <c r="K181" s="107" t="s">
        <v>22</v>
      </c>
      <c r="L181" s="107" t="s">
        <v>213</v>
      </c>
      <c r="M181" s="107" t="s">
        <v>208</v>
      </c>
      <c r="N181" s="107" t="s">
        <v>472</v>
      </c>
      <c r="O181" s="107" t="s">
        <v>1125</v>
      </c>
      <c r="P181" s="109">
        <v>45976</v>
      </c>
      <c r="Q181" s="107" t="s">
        <v>1353</v>
      </c>
      <c r="R181" s="108">
        <v>0</v>
      </c>
      <c r="S181" s="109">
        <v>46126</v>
      </c>
      <c r="T181" s="109">
        <v>46186</v>
      </c>
      <c r="U181" s="109">
        <v>46846</v>
      </c>
      <c r="V181" s="108">
        <v>720</v>
      </c>
      <c r="W181" s="107" t="s">
        <v>398</v>
      </c>
      <c r="X181" s="107" t="s">
        <v>702</v>
      </c>
      <c r="Y181" s="107" t="s">
        <v>293</v>
      </c>
      <c r="Z181" s="108">
        <v>0</v>
      </c>
      <c r="AA181" s="113">
        <v>0</v>
      </c>
      <c r="AB181" s="113">
        <v>0</v>
      </c>
      <c r="AC181" s="113">
        <v>333350</v>
      </c>
      <c r="AD181" s="113">
        <v>0</v>
      </c>
      <c r="AE181" s="113">
        <v>333350</v>
      </c>
      <c r="AF181" s="113">
        <v>0</v>
      </c>
      <c r="AG181" s="113">
        <v>0</v>
      </c>
      <c r="AH181" s="113">
        <f>CFR_Data[[#This Row],[Total Spent SFY]]+CFR_Data[[#This Row],[CF Current SFY]]</f>
        <v>0</v>
      </c>
      <c r="AI181" s="113">
        <v>0</v>
      </c>
      <c r="AJ181" s="113">
        <v>14493.478300000001</v>
      </c>
      <c r="AK181" s="113">
        <v>173921.73910000001</v>
      </c>
      <c r="AL181" s="113">
        <v>144934.78260000001</v>
      </c>
      <c r="AM181" s="113">
        <v>0</v>
      </c>
      <c r="AN181" s="113">
        <v>0</v>
      </c>
      <c r="AO181" s="113">
        <v>0</v>
      </c>
      <c r="AP181" s="113">
        <v>0</v>
      </c>
      <c r="AQ181" s="107" t="s">
        <v>699</v>
      </c>
      <c r="AR181" s="107" t="s">
        <v>699</v>
      </c>
      <c r="AS181" s="107" t="s">
        <v>396</v>
      </c>
      <c r="AT181" s="107" t="s">
        <v>2935</v>
      </c>
      <c r="AU181" s="107" t="s">
        <v>1120</v>
      </c>
      <c r="AV181" s="107" t="s">
        <v>391</v>
      </c>
      <c r="AW181" s="108">
        <v>2</v>
      </c>
      <c r="AX181" s="107" t="s">
        <v>473</v>
      </c>
      <c r="AY181" s="107" t="s">
        <v>722</v>
      </c>
      <c r="AZ181" s="107" t="s">
        <v>697</v>
      </c>
      <c r="BA181" s="107" t="s">
        <v>402</v>
      </c>
      <c r="BB181" s="109">
        <v>45355.272070752311</v>
      </c>
      <c r="BC181" s="107" t="s">
        <v>22</v>
      </c>
      <c r="BD181" s="107" t="s">
        <v>293</v>
      </c>
    </row>
    <row r="182" spans="1:56" x14ac:dyDescent="0.2">
      <c r="A182" s="107" t="s">
        <v>472</v>
      </c>
      <c r="B182" s="105">
        <v>605857</v>
      </c>
      <c r="C182" s="105" t="s">
        <v>395</v>
      </c>
      <c r="D182" s="107" t="s">
        <v>497</v>
      </c>
      <c r="E182" s="105" t="s">
        <v>1945</v>
      </c>
      <c r="F182" s="107" t="s">
        <v>1139</v>
      </c>
      <c r="G182" s="107" t="s">
        <v>830</v>
      </c>
      <c r="H182" s="107" t="s">
        <v>830</v>
      </c>
      <c r="I182" s="107" t="s">
        <v>830</v>
      </c>
      <c r="J182" s="107" t="s">
        <v>85</v>
      </c>
      <c r="K182" s="107" t="s">
        <v>22</v>
      </c>
      <c r="L182" s="107" t="s">
        <v>213</v>
      </c>
      <c r="M182" s="107" t="s">
        <v>208</v>
      </c>
      <c r="N182" s="107" t="s">
        <v>472</v>
      </c>
      <c r="O182" s="107" t="s">
        <v>1125</v>
      </c>
      <c r="P182" s="109">
        <v>45976</v>
      </c>
      <c r="Q182" s="107" t="s">
        <v>1353</v>
      </c>
      <c r="R182" s="108">
        <v>0</v>
      </c>
      <c r="S182" s="109">
        <v>46126</v>
      </c>
      <c r="T182" s="109">
        <v>46186</v>
      </c>
      <c r="U182" s="109">
        <v>46846</v>
      </c>
      <c r="V182" s="108">
        <v>720</v>
      </c>
      <c r="W182" s="107" t="s">
        <v>424</v>
      </c>
      <c r="X182" s="107" t="s">
        <v>726</v>
      </c>
      <c r="Y182" s="107" t="s">
        <v>725</v>
      </c>
      <c r="Z182" s="108">
        <v>0.8</v>
      </c>
      <c r="AA182" s="113">
        <v>0</v>
      </c>
      <c r="AB182" s="113">
        <v>0</v>
      </c>
      <c r="AC182" s="113">
        <v>28142000</v>
      </c>
      <c r="AD182" s="113">
        <v>0</v>
      </c>
      <c r="AE182" s="113">
        <v>28142000</v>
      </c>
      <c r="AF182" s="113">
        <v>0</v>
      </c>
      <c r="AG182" s="113">
        <v>0</v>
      </c>
      <c r="AH182" s="113">
        <f>CFR_Data[[#This Row],[Total Spent SFY]]+CFR_Data[[#This Row],[CF Current SFY]]</f>
        <v>0</v>
      </c>
      <c r="AI182" s="113">
        <v>0</v>
      </c>
      <c r="AJ182" s="113">
        <v>1223565.2174</v>
      </c>
      <c r="AK182" s="113">
        <v>14682782.6087</v>
      </c>
      <c r="AL182" s="113">
        <v>12235652.173900001</v>
      </c>
      <c r="AM182" s="113">
        <v>0</v>
      </c>
      <c r="AN182" s="113">
        <v>0</v>
      </c>
      <c r="AO182" s="113">
        <v>0</v>
      </c>
      <c r="AP182" s="113">
        <v>0</v>
      </c>
      <c r="AQ182" s="107" t="s">
        <v>699</v>
      </c>
      <c r="AR182" s="107" t="s">
        <v>699</v>
      </c>
      <c r="AS182" s="107" t="s">
        <v>396</v>
      </c>
      <c r="AT182" s="107" t="s">
        <v>2935</v>
      </c>
      <c r="AU182" s="107" t="s">
        <v>1120</v>
      </c>
      <c r="AV182" s="107" t="s">
        <v>391</v>
      </c>
      <c r="AW182" s="108">
        <v>2</v>
      </c>
      <c r="AX182" s="107" t="s">
        <v>473</v>
      </c>
      <c r="AY182" s="107" t="s">
        <v>722</v>
      </c>
      <c r="AZ182" s="107" t="s">
        <v>697</v>
      </c>
      <c r="BA182" s="107" t="s">
        <v>402</v>
      </c>
      <c r="BB182" s="109">
        <v>45355.272070752311</v>
      </c>
      <c r="BC182" s="107" t="s">
        <v>22</v>
      </c>
      <c r="BD182" s="107" t="s">
        <v>292</v>
      </c>
    </row>
    <row r="183" spans="1:56" x14ac:dyDescent="0.2">
      <c r="A183" s="107" t="s">
        <v>409</v>
      </c>
      <c r="B183" s="105">
        <v>605888</v>
      </c>
      <c r="C183" s="105" t="s">
        <v>2003</v>
      </c>
      <c r="D183" s="107" t="s">
        <v>770</v>
      </c>
      <c r="E183" s="105" t="s">
        <v>1945</v>
      </c>
      <c r="F183" s="107" t="s">
        <v>1363</v>
      </c>
      <c r="G183" s="107" t="s">
        <v>830</v>
      </c>
      <c r="H183" s="107" t="s">
        <v>830</v>
      </c>
      <c r="I183" s="107" t="s">
        <v>830</v>
      </c>
      <c r="J183" s="107" t="s">
        <v>80</v>
      </c>
      <c r="K183" s="107" t="s">
        <v>33</v>
      </c>
      <c r="L183" s="107" t="s">
        <v>184</v>
      </c>
      <c r="M183" s="107" t="s">
        <v>158</v>
      </c>
      <c r="N183" s="107" t="s">
        <v>410</v>
      </c>
      <c r="O183" s="107" t="s">
        <v>395</v>
      </c>
      <c r="P183" s="109">
        <v>44051</v>
      </c>
      <c r="Q183" s="107" t="s">
        <v>656</v>
      </c>
      <c r="R183" s="108">
        <v>1</v>
      </c>
      <c r="S183" s="109">
        <v>44244</v>
      </c>
      <c r="T183" s="109">
        <v>44304</v>
      </c>
      <c r="U183" s="109">
        <v>46546</v>
      </c>
      <c r="V183" s="108">
        <v>2302</v>
      </c>
      <c r="W183" s="107" t="s">
        <v>424</v>
      </c>
      <c r="X183" s="107" t="s">
        <v>704</v>
      </c>
      <c r="Y183" s="107" t="s">
        <v>425</v>
      </c>
      <c r="Z183" s="108">
        <v>0.8</v>
      </c>
      <c r="AA183" s="113">
        <v>4189893.95</v>
      </c>
      <c r="AB183" s="113">
        <v>44929.01</v>
      </c>
      <c r="AC183" s="113">
        <v>7431877.5300000003</v>
      </c>
      <c r="AD183" s="113">
        <v>6707793.5966999996</v>
      </c>
      <c r="AE183" s="113">
        <v>6707793.5966999996</v>
      </c>
      <c r="AF183" s="113">
        <v>611091.52509999997</v>
      </c>
      <c r="AG183" s="113">
        <v>4800985.4751000004</v>
      </c>
      <c r="AH183" s="113">
        <f>CFR_Data[[#This Row],[Total Spent SFY]]+CFR_Data[[#This Row],[CF Current SFY]]</f>
        <v>656020.53509999998</v>
      </c>
      <c r="AI183" s="113">
        <v>1555266.1906999999</v>
      </c>
      <c r="AJ183" s="113">
        <v>1594729.1917000001</v>
      </c>
      <c r="AK183" s="113">
        <v>1944615.2368000001</v>
      </c>
      <c r="AL183" s="113">
        <v>1002091.4524</v>
      </c>
      <c r="AM183" s="113">
        <v>0</v>
      </c>
      <c r="AN183" s="113">
        <v>724083.93330000003</v>
      </c>
      <c r="AO183" s="113">
        <v>0</v>
      </c>
      <c r="AP183" s="113">
        <v>0</v>
      </c>
      <c r="AQ183" s="107" t="s">
        <v>699</v>
      </c>
      <c r="AR183" s="107" t="s">
        <v>699</v>
      </c>
      <c r="AS183" s="107" t="s">
        <v>396</v>
      </c>
      <c r="AT183" s="107" t="s">
        <v>2936</v>
      </c>
      <c r="AU183" s="107" t="s">
        <v>1123</v>
      </c>
      <c r="AV183" s="107" t="s">
        <v>391</v>
      </c>
      <c r="AW183" s="108">
        <v>7</v>
      </c>
      <c r="AX183" s="107" t="s">
        <v>473</v>
      </c>
      <c r="AY183" s="107" t="s">
        <v>701</v>
      </c>
      <c r="AZ183" s="107" t="s">
        <v>700</v>
      </c>
      <c r="BA183" s="107" t="s">
        <v>418</v>
      </c>
      <c r="BB183" s="109">
        <v>45355.272070752311</v>
      </c>
      <c r="BC183" s="107" t="s">
        <v>33</v>
      </c>
      <c r="BD183" s="107" t="s">
        <v>292</v>
      </c>
    </row>
    <row r="184" spans="1:56" x14ac:dyDescent="0.2">
      <c r="A184" s="107" t="s">
        <v>409</v>
      </c>
      <c r="B184" s="105">
        <v>605888</v>
      </c>
      <c r="C184" s="105" t="s">
        <v>2003</v>
      </c>
      <c r="D184" s="107" t="s">
        <v>770</v>
      </c>
      <c r="E184" s="105" t="s">
        <v>1945</v>
      </c>
      <c r="F184" s="107" t="s">
        <v>1363</v>
      </c>
      <c r="G184" s="107" t="s">
        <v>830</v>
      </c>
      <c r="H184" s="107" t="s">
        <v>830</v>
      </c>
      <c r="I184" s="107" t="s">
        <v>830</v>
      </c>
      <c r="J184" s="107" t="s">
        <v>80</v>
      </c>
      <c r="K184" s="107" t="s">
        <v>33</v>
      </c>
      <c r="L184" s="107" t="s">
        <v>184</v>
      </c>
      <c r="M184" s="107" t="s">
        <v>158</v>
      </c>
      <c r="N184" s="107" t="s">
        <v>410</v>
      </c>
      <c r="O184" s="107" t="s">
        <v>395</v>
      </c>
      <c r="P184" s="109">
        <v>44051</v>
      </c>
      <c r="Q184" s="107" t="s">
        <v>656</v>
      </c>
      <c r="R184" s="108">
        <v>1</v>
      </c>
      <c r="S184" s="109">
        <v>44244</v>
      </c>
      <c r="T184" s="109">
        <v>44304</v>
      </c>
      <c r="U184" s="109">
        <v>46546</v>
      </c>
      <c r="V184" s="108">
        <v>2302</v>
      </c>
      <c r="W184" s="107" t="s">
        <v>398</v>
      </c>
      <c r="X184" s="107" t="s">
        <v>702</v>
      </c>
      <c r="Y184" s="107" t="s">
        <v>293</v>
      </c>
      <c r="Z184" s="108">
        <v>0</v>
      </c>
      <c r="AA184" s="113">
        <v>27638.69</v>
      </c>
      <c r="AB184" s="113">
        <v>567.96</v>
      </c>
      <c r="AC184" s="113">
        <v>1510071.31</v>
      </c>
      <c r="AD184" s="113">
        <v>1478087.8251</v>
      </c>
      <c r="AE184" s="113">
        <v>1478087.825</v>
      </c>
      <c r="AF184" s="113">
        <v>134656.3412</v>
      </c>
      <c r="AG184" s="113">
        <v>162295.0312</v>
      </c>
      <c r="AH184" s="113">
        <f>CFR_Data[[#This Row],[Total Spent SFY]]+CFR_Data[[#This Row],[CF Current SFY]]</f>
        <v>135224.30119999999</v>
      </c>
      <c r="AI184" s="113">
        <v>342708.81890000001</v>
      </c>
      <c r="AJ184" s="113">
        <v>351404.64130000002</v>
      </c>
      <c r="AK184" s="113">
        <v>428503.36170000001</v>
      </c>
      <c r="AL184" s="113">
        <v>220814.66190000001</v>
      </c>
      <c r="AM184" s="113">
        <v>0</v>
      </c>
      <c r="AN184" s="113">
        <v>31983.485000000001</v>
      </c>
      <c r="AO184" s="113">
        <v>0</v>
      </c>
      <c r="AP184" s="113">
        <v>0</v>
      </c>
      <c r="AQ184" s="107" t="s">
        <v>699</v>
      </c>
      <c r="AR184" s="107" t="s">
        <v>699</v>
      </c>
      <c r="AS184" s="107" t="s">
        <v>396</v>
      </c>
      <c r="AT184" s="107" t="s">
        <v>2936</v>
      </c>
      <c r="AU184" s="107" t="s">
        <v>1123</v>
      </c>
      <c r="AV184" s="107" t="s">
        <v>391</v>
      </c>
      <c r="AW184" s="108">
        <v>7</v>
      </c>
      <c r="AX184" s="107" t="s">
        <v>473</v>
      </c>
      <c r="AY184" s="107" t="s">
        <v>701</v>
      </c>
      <c r="AZ184" s="107" t="s">
        <v>700</v>
      </c>
      <c r="BA184" s="107" t="s">
        <v>418</v>
      </c>
      <c r="BB184" s="109">
        <v>45355.272070752311</v>
      </c>
      <c r="BC184" s="107" t="s">
        <v>33</v>
      </c>
      <c r="BD184" s="107" t="s">
        <v>293</v>
      </c>
    </row>
    <row r="185" spans="1:56" x14ac:dyDescent="0.2">
      <c r="A185" s="107" t="s">
        <v>409</v>
      </c>
      <c r="B185" s="105">
        <v>605888</v>
      </c>
      <c r="C185" s="105" t="s">
        <v>2003</v>
      </c>
      <c r="D185" s="107" t="s">
        <v>770</v>
      </c>
      <c r="E185" s="105" t="s">
        <v>1945</v>
      </c>
      <c r="F185" s="107" t="s">
        <v>1363</v>
      </c>
      <c r="G185" s="107" t="s">
        <v>830</v>
      </c>
      <c r="H185" s="107" t="s">
        <v>830</v>
      </c>
      <c r="I185" s="107" t="s">
        <v>830</v>
      </c>
      <c r="J185" s="107" t="s">
        <v>80</v>
      </c>
      <c r="K185" s="107" t="s">
        <v>33</v>
      </c>
      <c r="L185" s="107" t="s">
        <v>184</v>
      </c>
      <c r="M185" s="107" t="s">
        <v>158</v>
      </c>
      <c r="N185" s="107" t="s">
        <v>410</v>
      </c>
      <c r="O185" s="107" t="s">
        <v>395</v>
      </c>
      <c r="P185" s="109">
        <v>44051</v>
      </c>
      <c r="Q185" s="107" t="s">
        <v>656</v>
      </c>
      <c r="R185" s="108">
        <v>1</v>
      </c>
      <c r="S185" s="109">
        <v>44244</v>
      </c>
      <c r="T185" s="109">
        <v>44304</v>
      </c>
      <c r="U185" s="109">
        <v>46546</v>
      </c>
      <c r="V185" s="108">
        <v>2302</v>
      </c>
      <c r="W185" s="107" t="s">
        <v>424</v>
      </c>
      <c r="X185" s="107" t="s">
        <v>705</v>
      </c>
      <c r="Y185" s="107" t="s">
        <v>413</v>
      </c>
      <c r="Z185" s="108">
        <v>0.8</v>
      </c>
      <c r="AA185" s="113">
        <v>10859620.9</v>
      </c>
      <c r="AB185" s="113">
        <v>368855.09</v>
      </c>
      <c r="AC185" s="113">
        <v>33923723.82</v>
      </c>
      <c r="AD185" s="113">
        <v>30337916.1886</v>
      </c>
      <c r="AE185" s="113">
        <v>30337916.1886</v>
      </c>
      <c r="AF185" s="113">
        <v>2763836.3054999998</v>
      </c>
      <c r="AG185" s="113">
        <v>13623457.205499999</v>
      </c>
      <c r="AH185" s="113">
        <f>CFR_Data[[#This Row],[Total Spent SFY]]+CFR_Data[[#This Row],[CF Current SFY]]</f>
        <v>3132691.3954999996</v>
      </c>
      <c r="AI185" s="113">
        <v>7034136.4358999999</v>
      </c>
      <c r="AJ185" s="113">
        <v>7212619.1516000004</v>
      </c>
      <c r="AK185" s="113">
        <v>8795078.9218000006</v>
      </c>
      <c r="AL185" s="113">
        <v>4532245.3738000002</v>
      </c>
      <c r="AM185" s="113">
        <v>0</v>
      </c>
      <c r="AN185" s="113">
        <v>3585807.6313999998</v>
      </c>
      <c r="AO185" s="113">
        <v>0</v>
      </c>
      <c r="AP185" s="113">
        <v>0</v>
      </c>
      <c r="AQ185" s="107" t="s">
        <v>699</v>
      </c>
      <c r="AR185" s="107" t="s">
        <v>699</v>
      </c>
      <c r="AS185" s="107" t="s">
        <v>396</v>
      </c>
      <c r="AT185" s="107" t="s">
        <v>2936</v>
      </c>
      <c r="AU185" s="107" t="s">
        <v>1123</v>
      </c>
      <c r="AV185" s="107" t="s">
        <v>391</v>
      </c>
      <c r="AW185" s="108">
        <v>7</v>
      </c>
      <c r="AX185" s="107" t="s">
        <v>473</v>
      </c>
      <c r="AY185" s="107" t="s">
        <v>701</v>
      </c>
      <c r="AZ185" s="107" t="s">
        <v>700</v>
      </c>
      <c r="BA185" s="107" t="s">
        <v>418</v>
      </c>
      <c r="BB185" s="109">
        <v>45355.272070752311</v>
      </c>
      <c r="BC185" s="107" t="s">
        <v>33</v>
      </c>
      <c r="BD185" s="107" t="s">
        <v>292</v>
      </c>
    </row>
    <row r="186" spans="1:56" x14ac:dyDescent="0.2">
      <c r="A186" s="107" t="s">
        <v>409</v>
      </c>
      <c r="B186" s="105">
        <v>605888</v>
      </c>
      <c r="C186" s="105" t="s">
        <v>2003</v>
      </c>
      <c r="D186" s="107" t="s">
        <v>770</v>
      </c>
      <c r="E186" s="105" t="s">
        <v>1945</v>
      </c>
      <c r="F186" s="107" t="s">
        <v>1363</v>
      </c>
      <c r="G186" s="107" t="s">
        <v>830</v>
      </c>
      <c r="H186" s="107" t="s">
        <v>830</v>
      </c>
      <c r="I186" s="107" t="s">
        <v>830</v>
      </c>
      <c r="J186" s="107" t="s">
        <v>80</v>
      </c>
      <c r="K186" s="107" t="s">
        <v>33</v>
      </c>
      <c r="L186" s="107" t="s">
        <v>184</v>
      </c>
      <c r="M186" s="107" t="s">
        <v>158</v>
      </c>
      <c r="N186" s="107" t="s">
        <v>410</v>
      </c>
      <c r="O186" s="107" t="s">
        <v>395</v>
      </c>
      <c r="P186" s="109">
        <v>44051</v>
      </c>
      <c r="Q186" s="107" t="s">
        <v>656</v>
      </c>
      <c r="R186" s="108">
        <v>1</v>
      </c>
      <c r="S186" s="109">
        <v>44244</v>
      </c>
      <c r="T186" s="109">
        <v>44304</v>
      </c>
      <c r="U186" s="109">
        <v>46546</v>
      </c>
      <c r="V186" s="108">
        <v>2302</v>
      </c>
      <c r="W186" s="107" t="s">
        <v>426</v>
      </c>
      <c r="X186" s="107" t="s">
        <v>748</v>
      </c>
      <c r="Y186" s="107" t="s">
        <v>427</v>
      </c>
      <c r="Z186" s="108">
        <v>0</v>
      </c>
      <c r="AA186" s="113">
        <v>2897143.93</v>
      </c>
      <c r="AB186" s="113">
        <v>159648.26999999999</v>
      </c>
      <c r="AC186" s="113">
        <v>22334010.82</v>
      </c>
      <c r="AD186" s="113">
        <v>18845999.134399999</v>
      </c>
      <c r="AE186" s="113">
        <v>18845999.134500001</v>
      </c>
      <c r="AF186" s="113">
        <v>1716902.9110999999</v>
      </c>
      <c r="AG186" s="113">
        <v>4614046.8410999998</v>
      </c>
      <c r="AH186" s="113">
        <f>CFR_Data[[#This Row],[Total Spent SFY]]+CFR_Data[[#This Row],[CF Current SFY]]</f>
        <v>1876551.1810999999</v>
      </c>
      <c r="AI186" s="113">
        <v>4369625.4007000001</v>
      </c>
      <c r="AJ186" s="113">
        <v>4480499.3673</v>
      </c>
      <c r="AK186" s="113">
        <v>5463527.8415000001</v>
      </c>
      <c r="AL186" s="113">
        <v>2815443.6139000002</v>
      </c>
      <c r="AM186" s="113">
        <v>0</v>
      </c>
      <c r="AN186" s="113">
        <v>3488011.6855000001</v>
      </c>
      <c r="AO186" s="113">
        <v>0</v>
      </c>
      <c r="AP186" s="113">
        <v>0</v>
      </c>
      <c r="AQ186" s="107" t="s">
        <v>699</v>
      </c>
      <c r="AR186" s="107" t="s">
        <v>699</v>
      </c>
      <c r="AS186" s="107" t="s">
        <v>396</v>
      </c>
      <c r="AT186" s="107" t="s">
        <v>2936</v>
      </c>
      <c r="AU186" s="107" t="s">
        <v>1123</v>
      </c>
      <c r="AV186" s="107" t="s">
        <v>391</v>
      </c>
      <c r="AW186" s="108">
        <v>7</v>
      </c>
      <c r="AX186" s="107" t="s">
        <v>473</v>
      </c>
      <c r="AY186" s="107" t="s">
        <v>701</v>
      </c>
      <c r="AZ186" s="107" t="s">
        <v>700</v>
      </c>
      <c r="BA186" s="107" t="s">
        <v>418</v>
      </c>
      <c r="BB186" s="109">
        <v>45355.272070752311</v>
      </c>
      <c r="BC186" s="107" t="s">
        <v>33</v>
      </c>
      <c r="BD186" s="107" t="s">
        <v>293</v>
      </c>
    </row>
    <row r="187" spans="1:56" x14ac:dyDescent="0.2">
      <c r="A187" s="107" t="s">
        <v>409</v>
      </c>
      <c r="B187" s="105">
        <v>605888</v>
      </c>
      <c r="C187" s="105" t="s">
        <v>2003</v>
      </c>
      <c r="D187" s="107" t="s">
        <v>770</v>
      </c>
      <c r="E187" s="105" t="s">
        <v>1945</v>
      </c>
      <c r="F187" s="107" t="s">
        <v>1363</v>
      </c>
      <c r="G187" s="107" t="s">
        <v>830</v>
      </c>
      <c r="H187" s="107" t="s">
        <v>830</v>
      </c>
      <c r="I187" s="107" t="s">
        <v>830</v>
      </c>
      <c r="J187" s="107" t="s">
        <v>80</v>
      </c>
      <c r="K187" s="107" t="s">
        <v>33</v>
      </c>
      <c r="L187" s="107" t="s">
        <v>184</v>
      </c>
      <c r="M187" s="107" t="s">
        <v>158</v>
      </c>
      <c r="N187" s="107" t="s">
        <v>410</v>
      </c>
      <c r="O187" s="107" t="s">
        <v>395</v>
      </c>
      <c r="P187" s="109">
        <v>44051</v>
      </c>
      <c r="Q187" s="107" t="s">
        <v>656</v>
      </c>
      <c r="R187" s="108">
        <v>1</v>
      </c>
      <c r="S187" s="109">
        <v>44244</v>
      </c>
      <c r="T187" s="109">
        <v>44304</v>
      </c>
      <c r="U187" s="109">
        <v>46546</v>
      </c>
      <c r="V187" s="108">
        <v>2302</v>
      </c>
      <c r="W187" s="107" t="s">
        <v>424</v>
      </c>
      <c r="X187" s="107" t="s">
        <v>768</v>
      </c>
      <c r="Y187" s="107" t="s">
        <v>425</v>
      </c>
      <c r="Z187" s="108">
        <v>0.8</v>
      </c>
      <c r="AA187" s="113">
        <v>355120</v>
      </c>
      <c r="AB187" s="113">
        <v>0</v>
      </c>
      <c r="AC187" s="113">
        <v>3265456.41</v>
      </c>
      <c r="AD187" s="113">
        <v>2874121.6449000002</v>
      </c>
      <c r="AE187" s="113">
        <v>2874121.6447000001</v>
      </c>
      <c r="AF187" s="113">
        <v>261837.4215</v>
      </c>
      <c r="AG187" s="113">
        <v>616957.42150000005</v>
      </c>
      <c r="AH187" s="113">
        <f>CFR_Data[[#This Row],[Total Spent SFY]]+CFR_Data[[#This Row],[CF Current SFY]]</f>
        <v>261837.4215</v>
      </c>
      <c r="AI187" s="113">
        <v>666392.63080000004</v>
      </c>
      <c r="AJ187" s="113">
        <v>683301.53890000004</v>
      </c>
      <c r="AK187" s="113">
        <v>833218.95079999999</v>
      </c>
      <c r="AL187" s="113">
        <v>429371.10269999999</v>
      </c>
      <c r="AM187" s="113">
        <v>0</v>
      </c>
      <c r="AN187" s="113">
        <v>391334.76530000003</v>
      </c>
      <c r="AO187" s="113">
        <v>0</v>
      </c>
      <c r="AP187" s="113">
        <v>0</v>
      </c>
      <c r="AQ187" s="107" t="s">
        <v>699</v>
      </c>
      <c r="AR187" s="107" t="s">
        <v>699</v>
      </c>
      <c r="AS187" s="107" t="s">
        <v>396</v>
      </c>
      <c r="AT187" s="107" t="s">
        <v>2936</v>
      </c>
      <c r="AU187" s="107" t="s">
        <v>1123</v>
      </c>
      <c r="AV187" s="107" t="s">
        <v>391</v>
      </c>
      <c r="AW187" s="108">
        <v>7</v>
      </c>
      <c r="AX187" s="107" t="s">
        <v>473</v>
      </c>
      <c r="AY187" s="107" t="s">
        <v>701</v>
      </c>
      <c r="AZ187" s="107" t="s">
        <v>700</v>
      </c>
      <c r="BA187" s="107" t="s">
        <v>418</v>
      </c>
      <c r="BB187" s="109">
        <v>45355.272070752311</v>
      </c>
      <c r="BC187" s="107" t="s">
        <v>33</v>
      </c>
      <c r="BD187" s="107" t="s">
        <v>292</v>
      </c>
    </row>
    <row r="188" spans="1:56" x14ac:dyDescent="0.2">
      <c r="A188" s="107" t="s">
        <v>409</v>
      </c>
      <c r="B188" s="105">
        <v>605888</v>
      </c>
      <c r="C188" s="105" t="s">
        <v>2003</v>
      </c>
      <c r="D188" s="107" t="s">
        <v>770</v>
      </c>
      <c r="E188" s="105" t="s">
        <v>1945</v>
      </c>
      <c r="F188" s="107" t="s">
        <v>1363</v>
      </c>
      <c r="G188" s="107" t="s">
        <v>830</v>
      </c>
      <c r="H188" s="107" t="s">
        <v>830</v>
      </c>
      <c r="I188" s="107" t="s">
        <v>830</v>
      </c>
      <c r="J188" s="107" t="s">
        <v>80</v>
      </c>
      <c r="K188" s="107" t="s">
        <v>33</v>
      </c>
      <c r="L188" s="107" t="s">
        <v>184</v>
      </c>
      <c r="M188" s="107" t="s">
        <v>158</v>
      </c>
      <c r="N188" s="107" t="s">
        <v>410</v>
      </c>
      <c r="O188" s="107" t="s">
        <v>395</v>
      </c>
      <c r="P188" s="109">
        <v>44051</v>
      </c>
      <c r="Q188" s="107" t="s">
        <v>656</v>
      </c>
      <c r="R188" s="108">
        <v>1</v>
      </c>
      <c r="S188" s="109">
        <v>44244</v>
      </c>
      <c r="T188" s="109">
        <v>44304</v>
      </c>
      <c r="U188" s="109">
        <v>46546</v>
      </c>
      <c r="V188" s="108">
        <v>2302</v>
      </c>
      <c r="W188" s="107" t="s">
        <v>424</v>
      </c>
      <c r="X188" s="107" t="s">
        <v>772</v>
      </c>
      <c r="Y188" s="107" t="s">
        <v>771</v>
      </c>
      <c r="Z188" s="108">
        <v>0.8</v>
      </c>
      <c r="AA188" s="113">
        <v>4911368.76</v>
      </c>
      <c r="AB188" s="113">
        <v>64745.25</v>
      </c>
      <c r="AC188" s="113">
        <v>27718084.469999999</v>
      </c>
      <c r="AD188" s="113">
        <v>24756022.861099999</v>
      </c>
      <c r="AE188" s="113">
        <v>24756022.861000001</v>
      </c>
      <c r="AF188" s="113">
        <v>2255316.2299000002</v>
      </c>
      <c r="AG188" s="113">
        <v>7166684.9899000004</v>
      </c>
      <c r="AH188" s="113">
        <f>CFR_Data[[#This Row],[Total Spent SFY]]+CFR_Data[[#This Row],[CF Current SFY]]</f>
        <v>2320061.4799000002</v>
      </c>
      <c r="AI188" s="113">
        <v>5739921.0061999997</v>
      </c>
      <c r="AJ188" s="113">
        <v>5885564.5685999999</v>
      </c>
      <c r="AK188" s="113">
        <v>7176866.5158000002</v>
      </c>
      <c r="AL188" s="113">
        <v>3698354.5405000001</v>
      </c>
      <c r="AM188" s="113">
        <v>0</v>
      </c>
      <c r="AN188" s="113">
        <v>2962061.6090000002</v>
      </c>
      <c r="AO188" s="113">
        <v>0</v>
      </c>
      <c r="AP188" s="113">
        <v>0</v>
      </c>
      <c r="AQ188" s="107" t="s">
        <v>699</v>
      </c>
      <c r="AR188" s="107" t="s">
        <v>699</v>
      </c>
      <c r="AS188" s="107" t="s">
        <v>396</v>
      </c>
      <c r="AT188" s="107" t="s">
        <v>2936</v>
      </c>
      <c r="AU188" s="107" t="s">
        <v>1123</v>
      </c>
      <c r="AV188" s="107" t="s">
        <v>391</v>
      </c>
      <c r="AW188" s="108">
        <v>7</v>
      </c>
      <c r="AX188" s="107" t="s">
        <v>473</v>
      </c>
      <c r="AY188" s="107" t="s">
        <v>701</v>
      </c>
      <c r="AZ188" s="107" t="s">
        <v>700</v>
      </c>
      <c r="BA188" s="107" t="s">
        <v>418</v>
      </c>
      <c r="BB188" s="109">
        <v>45355.272070752311</v>
      </c>
      <c r="BC188" s="107" t="s">
        <v>33</v>
      </c>
      <c r="BD188" s="107" t="s">
        <v>292</v>
      </c>
    </row>
    <row r="189" spans="1:56" x14ac:dyDescent="0.2">
      <c r="A189" s="107" t="s">
        <v>409</v>
      </c>
      <c r="B189" s="105">
        <v>605888</v>
      </c>
      <c r="C189" s="105" t="s">
        <v>2003</v>
      </c>
      <c r="D189" s="107" t="s">
        <v>770</v>
      </c>
      <c r="E189" s="105" t="s">
        <v>1945</v>
      </c>
      <c r="F189" s="107" t="s">
        <v>1363</v>
      </c>
      <c r="G189" s="107" t="s">
        <v>830</v>
      </c>
      <c r="H189" s="107" t="s">
        <v>830</v>
      </c>
      <c r="I189" s="107" t="s">
        <v>830</v>
      </c>
      <c r="J189" s="107" t="s">
        <v>80</v>
      </c>
      <c r="K189" s="107" t="s">
        <v>33</v>
      </c>
      <c r="L189" s="107" t="s">
        <v>184</v>
      </c>
      <c r="M189" s="107" t="s">
        <v>158</v>
      </c>
      <c r="N189" s="107" t="s">
        <v>410</v>
      </c>
      <c r="O189" s="107" t="s">
        <v>395</v>
      </c>
      <c r="P189" s="109">
        <v>44051</v>
      </c>
      <c r="Q189" s="107" t="s">
        <v>656</v>
      </c>
      <c r="R189" s="108">
        <v>1</v>
      </c>
      <c r="S189" s="109">
        <v>44244</v>
      </c>
      <c r="T189" s="109">
        <v>44304</v>
      </c>
      <c r="U189" s="109">
        <v>46546</v>
      </c>
      <c r="V189" s="108">
        <v>2302</v>
      </c>
      <c r="W189" s="107" t="s">
        <v>424</v>
      </c>
      <c r="X189" s="107" t="s">
        <v>1149</v>
      </c>
      <c r="Y189" s="107" t="s">
        <v>771</v>
      </c>
      <c r="Z189" s="108">
        <v>0.8</v>
      </c>
      <c r="AA189" s="113">
        <v>947917.61</v>
      </c>
      <c r="AB189" s="113">
        <v>55560</v>
      </c>
      <c r="AC189" s="113">
        <v>14099269.49</v>
      </c>
      <c r="AD189" s="113">
        <v>12597152.7491</v>
      </c>
      <c r="AE189" s="113">
        <v>12597152.7491</v>
      </c>
      <c r="AF189" s="113">
        <v>1147622.2657000001</v>
      </c>
      <c r="AG189" s="113">
        <v>2095539.8757</v>
      </c>
      <c r="AH189" s="113">
        <f>CFR_Data[[#This Row],[Total Spent SFY]]+CFR_Data[[#This Row],[CF Current SFY]]</f>
        <v>1203182.2657000001</v>
      </c>
      <c r="AI189" s="113">
        <v>2920770.5167</v>
      </c>
      <c r="AJ189" s="113">
        <v>2994881.5405999999</v>
      </c>
      <c r="AK189" s="113">
        <v>3651963.1713999999</v>
      </c>
      <c r="AL189" s="113">
        <v>1881915.2546999999</v>
      </c>
      <c r="AM189" s="113">
        <v>0</v>
      </c>
      <c r="AN189" s="113">
        <v>1502116.7409000001</v>
      </c>
      <c r="AO189" s="113">
        <v>0</v>
      </c>
      <c r="AP189" s="113">
        <v>0</v>
      </c>
      <c r="AQ189" s="107" t="s">
        <v>699</v>
      </c>
      <c r="AR189" s="107" t="s">
        <v>699</v>
      </c>
      <c r="AS189" s="107" t="s">
        <v>396</v>
      </c>
      <c r="AT189" s="107" t="s">
        <v>2936</v>
      </c>
      <c r="AU189" s="107" t="s">
        <v>1123</v>
      </c>
      <c r="AV189" s="107" t="s">
        <v>391</v>
      </c>
      <c r="AW189" s="108">
        <v>7</v>
      </c>
      <c r="AX189" s="107" t="s">
        <v>473</v>
      </c>
      <c r="AY189" s="107" t="s">
        <v>701</v>
      </c>
      <c r="AZ189" s="107" t="s">
        <v>700</v>
      </c>
      <c r="BA189" s="107" t="s">
        <v>418</v>
      </c>
      <c r="BB189" s="109">
        <v>45355.272070752311</v>
      </c>
      <c r="BC189" s="107" t="s">
        <v>33</v>
      </c>
      <c r="BD189" s="107" t="s">
        <v>292</v>
      </c>
    </row>
    <row r="190" spans="1:56" x14ac:dyDescent="0.2">
      <c r="A190" s="107" t="s">
        <v>409</v>
      </c>
      <c r="B190" s="105">
        <v>605957</v>
      </c>
      <c r="C190" s="105" t="s">
        <v>2004</v>
      </c>
      <c r="D190" s="107" t="s">
        <v>617</v>
      </c>
      <c r="E190" s="105" t="s">
        <v>1943</v>
      </c>
      <c r="F190" s="107" t="s">
        <v>1150</v>
      </c>
      <c r="G190" s="107" t="s">
        <v>830</v>
      </c>
      <c r="H190" s="107" t="s">
        <v>830</v>
      </c>
      <c r="I190" s="107" t="s">
        <v>830</v>
      </c>
      <c r="J190" s="107" t="s">
        <v>774</v>
      </c>
      <c r="K190" s="107" t="s">
        <v>22</v>
      </c>
      <c r="L190" s="107" t="s">
        <v>42</v>
      </c>
      <c r="M190" s="107" t="s">
        <v>41</v>
      </c>
      <c r="N190" s="107" t="s">
        <v>410</v>
      </c>
      <c r="O190" s="107" t="s">
        <v>395</v>
      </c>
      <c r="P190" s="109">
        <v>42665</v>
      </c>
      <c r="Q190" s="107" t="s">
        <v>653</v>
      </c>
      <c r="R190" s="108">
        <v>1</v>
      </c>
      <c r="S190" s="109">
        <v>43027</v>
      </c>
      <c r="T190" s="109">
        <v>43087</v>
      </c>
      <c r="U190" s="109">
        <v>44164</v>
      </c>
      <c r="V190" s="108">
        <v>1137</v>
      </c>
      <c r="W190" s="107" t="s">
        <v>287</v>
      </c>
      <c r="X190" s="107" t="s">
        <v>773</v>
      </c>
      <c r="Y190" s="107" t="s">
        <v>293</v>
      </c>
      <c r="Z190" s="108">
        <v>0</v>
      </c>
      <c r="AA190" s="113">
        <v>43596823.549999997</v>
      </c>
      <c r="AB190" s="113">
        <v>0</v>
      </c>
      <c r="AC190" s="113">
        <v>0</v>
      </c>
      <c r="AD190" s="113">
        <v>60000</v>
      </c>
      <c r="AE190" s="113">
        <v>60000</v>
      </c>
      <c r="AF190" s="113">
        <v>60000</v>
      </c>
      <c r="AG190" s="113">
        <v>43656823.549999997</v>
      </c>
      <c r="AH190" s="113">
        <f>CFR_Data[[#This Row],[Total Spent SFY]]+CFR_Data[[#This Row],[CF Current SFY]]</f>
        <v>60000</v>
      </c>
      <c r="AI190" s="113">
        <v>0</v>
      </c>
      <c r="AJ190" s="113">
        <v>0</v>
      </c>
      <c r="AK190" s="113">
        <v>0</v>
      </c>
      <c r="AL190" s="113">
        <v>0</v>
      </c>
      <c r="AM190" s="113">
        <v>0</v>
      </c>
      <c r="AN190" s="113">
        <v>-60000</v>
      </c>
      <c r="AO190" s="113">
        <v>0</v>
      </c>
      <c r="AP190" s="113">
        <v>0</v>
      </c>
      <c r="AQ190" s="107" t="s">
        <v>699</v>
      </c>
      <c r="AR190" s="107" t="s">
        <v>699</v>
      </c>
      <c r="AS190" s="107" t="s">
        <v>396</v>
      </c>
      <c r="AT190" s="107" t="s">
        <v>395</v>
      </c>
      <c r="AU190" s="107" t="s">
        <v>1123</v>
      </c>
      <c r="AV190" s="107" t="s">
        <v>391</v>
      </c>
      <c r="AW190" s="108">
        <v>1</v>
      </c>
      <c r="AX190" s="107" t="s">
        <v>473</v>
      </c>
      <c r="AY190" s="107" t="s">
        <v>707</v>
      </c>
      <c r="AZ190" s="107" t="s">
        <v>706</v>
      </c>
      <c r="BA190" s="107" t="s">
        <v>412</v>
      </c>
      <c r="BB190" s="109">
        <v>45355.272070752311</v>
      </c>
      <c r="BC190" s="107" t="s">
        <v>22</v>
      </c>
      <c r="BD190" s="107" t="s">
        <v>293</v>
      </c>
    </row>
    <row r="191" spans="1:56" x14ac:dyDescent="0.2">
      <c r="A191" s="107" t="s">
        <v>409</v>
      </c>
      <c r="B191" s="105">
        <v>605959</v>
      </c>
      <c r="C191" s="105" t="s">
        <v>2937</v>
      </c>
      <c r="D191" s="107" t="s">
        <v>1715</v>
      </c>
      <c r="E191" s="105" t="s">
        <v>1943</v>
      </c>
      <c r="F191" s="107" t="s">
        <v>1716</v>
      </c>
      <c r="G191" s="107" t="s">
        <v>830</v>
      </c>
      <c r="H191" s="107" t="s">
        <v>830</v>
      </c>
      <c r="I191" s="107" t="b">
        <v>1</v>
      </c>
      <c r="J191" s="107" t="s">
        <v>774</v>
      </c>
      <c r="K191" s="107" t="s">
        <v>22</v>
      </c>
      <c r="L191" s="107" t="s">
        <v>349</v>
      </c>
      <c r="M191" s="107" t="s">
        <v>395</v>
      </c>
      <c r="N191" s="107" t="s">
        <v>410</v>
      </c>
      <c r="O191" s="107" t="s">
        <v>395</v>
      </c>
      <c r="P191" s="109">
        <v>45101</v>
      </c>
      <c r="Q191" s="107" t="s">
        <v>712</v>
      </c>
      <c r="R191" s="108">
        <v>1</v>
      </c>
      <c r="S191" s="109">
        <v>45224</v>
      </c>
      <c r="T191" s="109">
        <v>45284</v>
      </c>
      <c r="U191" s="109">
        <v>46703</v>
      </c>
      <c r="V191" s="108">
        <v>1479</v>
      </c>
      <c r="W191" s="107" t="s">
        <v>287</v>
      </c>
      <c r="X191" s="107" t="s">
        <v>773</v>
      </c>
      <c r="Y191" s="107" t="s">
        <v>293</v>
      </c>
      <c r="Z191" s="108">
        <v>0</v>
      </c>
      <c r="AA191" s="113">
        <v>12597366.140000001</v>
      </c>
      <c r="AB191" s="113">
        <v>12597366.140000001</v>
      </c>
      <c r="AC191" s="113">
        <v>115319621.90000001</v>
      </c>
      <c r="AD191" s="113">
        <v>98947840.840000004</v>
      </c>
      <c r="AE191" s="113">
        <v>98947840.840000004</v>
      </c>
      <c r="AF191" s="113">
        <v>52633.84</v>
      </c>
      <c r="AG191" s="113">
        <v>12649999.98</v>
      </c>
      <c r="AH191" s="113">
        <f>CFR_Data[[#This Row],[Total Spent SFY]]+CFR_Data[[#This Row],[CF Current SFY]]</f>
        <v>12649999.98</v>
      </c>
      <c r="AI191" s="113">
        <v>20895207</v>
      </c>
      <c r="AJ191" s="113">
        <v>32000000</v>
      </c>
      <c r="AK191" s="113">
        <v>32000000</v>
      </c>
      <c r="AL191" s="113">
        <v>14000000</v>
      </c>
      <c r="AM191" s="113">
        <v>0</v>
      </c>
      <c r="AN191" s="113">
        <v>16371781.060000001</v>
      </c>
      <c r="AO191" s="113">
        <v>0</v>
      </c>
      <c r="AP191" s="113">
        <v>0</v>
      </c>
      <c r="AQ191" s="107" t="s">
        <v>699</v>
      </c>
      <c r="AR191" s="107" t="s">
        <v>699</v>
      </c>
      <c r="AS191" s="107" t="s">
        <v>396</v>
      </c>
      <c r="AT191" s="107" t="s">
        <v>395</v>
      </c>
      <c r="AU191" s="107" t="s">
        <v>1123</v>
      </c>
      <c r="AV191" s="107" t="s">
        <v>391</v>
      </c>
      <c r="AW191" s="108">
        <v>1</v>
      </c>
      <c r="AX191" s="107" t="s">
        <v>473</v>
      </c>
      <c r="AY191" s="107" t="s">
        <v>707</v>
      </c>
      <c r="AZ191" s="107" t="s">
        <v>706</v>
      </c>
      <c r="BA191" s="107" t="s">
        <v>412</v>
      </c>
      <c r="BB191" s="109">
        <v>45355.272070752311</v>
      </c>
      <c r="BC191" s="107" t="s">
        <v>22</v>
      </c>
      <c r="BD191" s="107" t="s">
        <v>293</v>
      </c>
    </row>
    <row r="192" spans="1:56" x14ac:dyDescent="0.2">
      <c r="A192" s="107" t="s">
        <v>472</v>
      </c>
      <c r="B192" s="105">
        <v>605966</v>
      </c>
      <c r="C192" s="105" t="s">
        <v>395</v>
      </c>
      <c r="D192" s="107" t="s">
        <v>1151</v>
      </c>
      <c r="E192" s="105" t="s">
        <v>1941</v>
      </c>
      <c r="F192" s="107" t="s">
        <v>1128</v>
      </c>
      <c r="G192" s="107" t="s">
        <v>830</v>
      </c>
      <c r="H192" s="107" t="s">
        <v>830</v>
      </c>
      <c r="I192" s="107" t="s">
        <v>830</v>
      </c>
      <c r="J192" s="107" t="s">
        <v>48</v>
      </c>
      <c r="K192" s="107" t="s">
        <v>30</v>
      </c>
      <c r="L192" s="107" t="s">
        <v>312</v>
      </c>
      <c r="M192" s="107" t="s">
        <v>158</v>
      </c>
      <c r="N192" s="107" t="s">
        <v>472</v>
      </c>
      <c r="O192" s="107" t="s">
        <v>1130</v>
      </c>
      <c r="P192" s="109">
        <v>45626</v>
      </c>
      <c r="Q192" s="107" t="s">
        <v>1101</v>
      </c>
      <c r="R192" s="108">
        <v>0</v>
      </c>
      <c r="S192" s="109">
        <v>45776</v>
      </c>
      <c r="T192" s="109">
        <v>45836</v>
      </c>
      <c r="U192" s="109">
        <v>46520</v>
      </c>
      <c r="V192" s="108">
        <v>744</v>
      </c>
      <c r="W192" s="107" t="s">
        <v>398</v>
      </c>
      <c r="X192" s="107" t="s">
        <v>702</v>
      </c>
      <c r="Y192" s="107" t="s">
        <v>293</v>
      </c>
      <c r="Z192" s="108">
        <v>0</v>
      </c>
      <c r="AA192" s="113">
        <v>0</v>
      </c>
      <c r="AB192" s="113">
        <v>0</v>
      </c>
      <c r="AC192" s="113">
        <v>375267.3</v>
      </c>
      <c r="AD192" s="113">
        <v>0</v>
      </c>
      <c r="AE192" s="113">
        <v>375267.3</v>
      </c>
      <c r="AF192" s="113">
        <v>0</v>
      </c>
      <c r="AG192" s="113">
        <v>0</v>
      </c>
      <c r="AH192" s="113">
        <f>CFR_Data[[#This Row],[Total Spent SFY]]+CFR_Data[[#This Row],[CF Current SFY]]</f>
        <v>0</v>
      </c>
      <c r="AI192" s="113">
        <v>15636.137500000001</v>
      </c>
      <c r="AJ192" s="113">
        <v>187633.65</v>
      </c>
      <c r="AK192" s="113">
        <v>171997.51250000001</v>
      </c>
      <c r="AL192" s="113">
        <v>0</v>
      </c>
      <c r="AM192" s="113">
        <v>0</v>
      </c>
      <c r="AN192" s="113">
        <v>0</v>
      </c>
      <c r="AO192" s="113">
        <v>0</v>
      </c>
      <c r="AP192" s="113">
        <v>0</v>
      </c>
      <c r="AQ192" s="107" t="s">
        <v>699</v>
      </c>
      <c r="AR192" s="107" t="s">
        <v>699</v>
      </c>
      <c r="AS192" s="107" t="s">
        <v>396</v>
      </c>
      <c r="AT192" s="107" t="s">
        <v>2926</v>
      </c>
      <c r="AU192" s="107" t="s">
        <v>1123</v>
      </c>
      <c r="AV192" s="107" t="s">
        <v>391</v>
      </c>
      <c r="AW192" s="108">
        <v>3</v>
      </c>
      <c r="AX192" s="107" t="s">
        <v>473</v>
      </c>
      <c r="AY192" s="107" t="s">
        <v>698</v>
      </c>
      <c r="AZ192" s="107" t="s">
        <v>697</v>
      </c>
      <c r="BA192" s="107" t="s">
        <v>392</v>
      </c>
      <c r="BB192" s="109">
        <v>45355.272070752311</v>
      </c>
      <c r="BC192" s="107" t="s">
        <v>30</v>
      </c>
      <c r="BD192" s="107" t="s">
        <v>293</v>
      </c>
    </row>
    <row r="193" spans="1:56" x14ac:dyDescent="0.2">
      <c r="A193" s="107" t="s">
        <v>472</v>
      </c>
      <c r="B193" s="105">
        <v>605966</v>
      </c>
      <c r="C193" s="105" t="s">
        <v>395</v>
      </c>
      <c r="D193" s="107" t="s">
        <v>1151</v>
      </c>
      <c r="E193" s="105" t="s">
        <v>1941</v>
      </c>
      <c r="F193" s="107" t="s">
        <v>1128</v>
      </c>
      <c r="G193" s="107" t="s">
        <v>830</v>
      </c>
      <c r="H193" s="107" t="s">
        <v>830</v>
      </c>
      <c r="I193" s="107" t="s">
        <v>830</v>
      </c>
      <c r="J193" s="107" t="s">
        <v>48</v>
      </c>
      <c r="K193" s="107" t="s">
        <v>30</v>
      </c>
      <c r="L193" s="107" t="s">
        <v>312</v>
      </c>
      <c r="M193" s="107" t="s">
        <v>158</v>
      </c>
      <c r="N193" s="107" t="s">
        <v>472</v>
      </c>
      <c r="O193" s="107" t="s">
        <v>1130</v>
      </c>
      <c r="P193" s="109">
        <v>45626</v>
      </c>
      <c r="Q193" s="107" t="s">
        <v>1101</v>
      </c>
      <c r="R193" s="108">
        <v>0</v>
      </c>
      <c r="S193" s="109">
        <v>45776</v>
      </c>
      <c r="T193" s="109">
        <v>45836</v>
      </c>
      <c r="U193" s="109">
        <v>46520</v>
      </c>
      <c r="V193" s="108">
        <v>744</v>
      </c>
      <c r="W193" s="107" t="s">
        <v>424</v>
      </c>
      <c r="X193" s="107" t="s">
        <v>709</v>
      </c>
      <c r="Y193" s="107" t="s">
        <v>416</v>
      </c>
      <c r="Z193" s="108">
        <v>0.8</v>
      </c>
      <c r="AA193" s="113">
        <v>0</v>
      </c>
      <c r="AB193" s="113">
        <v>0</v>
      </c>
      <c r="AC193" s="113">
        <v>277528.68</v>
      </c>
      <c r="AD193" s="113">
        <v>0</v>
      </c>
      <c r="AE193" s="113">
        <v>277528.68</v>
      </c>
      <c r="AF193" s="113">
        <v>0</v>
      </c>
      <c r="AG193" s="113">
        <v>0</v>
      </c>
      <c r="AH193" s="113">
        <f>CFR_Data[[#This Row],[Total Spent SFY]]+CFR_Data[[#This Row],[CF Current SFY]]</f>
        <v>0</v>
      </c>
      <c r="AI193" s="113">
        <v>11563.695</v>
      </c>
      <c r="AJ193" s="113">
        <v>138764.34</v>
      </c>
      <c r="AK193" s="113">
        <v>127200.645</v>
      </c>
      <c r="AL193" s="113">
        <v>0</v>
      </c>
      <c r="AM193" s="113">
        <v>0</v>
      </c>
      <c r="AN193" s="113">
        <v>0</v>
      </c>
      <c r="AO193" s="113">
        <v>0</v>
      </c>
      <c r="AP193" s="113">
        <v>0</v>
      </c>
      <c r="AQ193" s="107" t="s">
        <v>699</v>
      </c>
      <c r="AR193" s="107" t="s">
        <v>699</v>
      </c>
      <c r="AS193" s="107" t="s">
        <v>396</v>
      </c>
      <c r="AT193" s="107" t="s">
        <v>2926</v>
      </c>
      <c r="AU193" s="107" t="s">
        <v>1123</v>
      </c>
      <c r="AV193" s="107" t="s">
        <v>391</v>
      </c>
      <c r="AW193" s="108">
        <v>3</v>
      </c>
      <c r="AX193" s="107" t="s">
        <v>473</v>
      </c>
      <c r="AY193" s="107" t="s">
        <v>698</v>
      </c>
      <c r="AZ193" s="107" t="s">
        <v>697</v>
      </c>
      <c r="BA193" s="107" t="s">
        <v>392</v>
      </c>
      <c r="BB193" s="109">
        <v>45355.272070752311</v>
      </c>
      <c r="BC193" s="107" t="s">
        <v>30</v>
      </c>
      <c r="BD193" s="107" t="s">
        <v>292</v>
      </c>
    </row>
    <row r="194" spans="1:56" x14ac:dyDescent="0.2">
      <c r="A194" s="107" t="s">
        <v>472</v>
      </c>
      <c r="B194" s="105">
        <v>605966</v>
      </c>
      <c r="C194" s="105" t="s">
        <v>395</v>
      </c>
      <c r="D194" s="107" t="s">
        <v>1151</v>
      </c>
      <c r="E194" s="105" t="s">
        <v>1941</v>
      </c>
      <c r="F194" s="107" t="s">
        <v>1128</v>
      </c>
      <c r="G194" s="107" t="s">
        <v>830</v>
      </c>
      <c r="H194" s="107" t="s">
        <v>830</v>
      </c>
      <c r="I194" s="107" t="s">
        <v>830</v>
      </c>
      <c r="J194" s="107" t="s">
        <v>48</v>
      </c>
      <c r="K194" s="107" t="s">
        <v>30</v>
      </c>
      <c r="L194" s="107" t="s">
        <v>312</v>
      </c>
      <c r="M194" s="107" t="s">
        <v>158</v>
      </c>
      <c r="N194" s="107" t="s">
        <v>472</v>
      </c>
      <c r="O194" s="107" t="s">
        <v>1130</v>
      </c>
      <c r="P194" s="109">
        <v>45626</v>
      </c>
      <c r="Q194" s="107" t="s">
        <v>1101</v>
      </c>
      <c r="R194" s="108">
        <v>0</v>
      </c>
      <c r="S194" s="109">
        <v>45776</v>
      </c>
      <c r="T194" s="109">
        <v>45836</v>
      </c>
      <c r="U194" s="109">
        <v>46520</v>
      </c>
      <c r="V194" s="108">
        <v>744</v>
      </c>
      <c r="W194" s="107" t="s">
        <v>424</v>
      </c>
      <c r="X194" s="107" t="s">
        <v>726</v>
      </c>
      <c r="Y194" s="107" t="s">
        <v>725</v>
      </c>
      <c r="Z194" s="108">
        <v>0.8</v>
      </c>
      <c r="AA194" s="113">
        <v>0</v>
      </c>
      <c r="AB194" s="113">
        <v>0</v>
      </c>
      <c r="AC194" s="113">
        <v>12012333.896</v>
      </c>
      <c r="AD194" s="113">
        <v>0</v>
      </c>
      <c r="AE194" s="113">
        <v>12012333.896</v>
      </c>
      <c r="AF194" s="113">
        <v>0</v>
      </c>
      <c r="AG194" s="113">
        <v>0</v>
      </c>
      <c r="AH194" s="113">
        <f>CFR_Data[[#This Row],[Total Spent SFY]]+CFR_Data[[#This Row],[CF Current SFY]]</f>
        <v>0</v>
      </c>
      <c r="AI194" s="113">
        <v>500513.91230000003</v>
      </c>
      <c r="AJ194" s="113">
        <v>6006166.9479999999</v>
      </c>
      <c r="AK194" s="113">
        <v>5505653.0356999999</v>
      </c>
      <c r="AL194" s="113">
        <v>0</v>
      </c>
      <c r="AM194" s="113">
        <v>0</v>
      </c>
      <c r="AN194" s="113">
        <v>0</v>
      </c>
      <c r="AO194" s="113">
        <v>0</v>
      </c>
      <c r="AP194" s="113">
        <v>0</v>
      </c>
      <c r="AQ194" s="107" t="s">
        <v>699</v>
      </c>
      <c r="AR194" s="107" t="s">
        <v>699</v>
      </c>
      <c r="AS194" s="107" t="s">
        <v>396</v>
      </c>
      <c r="AT194" s="107" t="s">
        <v>2926</v>
      </c>
      <c r="AU194" s="107" t="s">
        <v>1123</v>
      </c>
      <c r="AV194" s="107" t="s">
        <v>391</v>
      </c>
      <c r="AW194" s="108">
        <v>3</v>
      </c>
      <c r="AX194" s="107" t="s">
        <v>473</v>
      </c>
      <c r="AY194" s="107" t="s">
        <v>698</v>
      </c>
      <c r="AZ194" s="107" t="s">
        <v>697</v>
      </c>
      <c r="BA194" s="107" t="s">
        <v>392</v>
      </c>
      <c r="BB194" s="109">
        <v>45355.272070752311</v>
      </c>
      <c r="BC194" s="107" t="s">
        <v>30</v>
      </c>
      <c r="BD194" s="107" t="s">
        <v>292</v>
      </c>
    </row>
    <row r="195" spans="1:56" x14ac:dyDescent="0.2">
      <c r="A195" s="107" t="s">
        <v>472</v>
      </c>
      <c r="B195" s="105">
        <v>605983</v>
      </c>
      <c r="C195" s="105" t="s">
        <v>395</v>
      </c>
      <c r="D195" s="107" t="s">
        <v>1152</v>
      </c>
      <c r="E195" s="105" t="s">
        <v>1947</v>
      </c>
      <c r="F195" s="107" t="s">
        <v>1128</v>
      </c>
      <c r="G195" s="107" t="s">
        <v>830</v>
      </c>
      <c r="H195" s="107" t="s">
        <v>830</v>
      </c>
      <c r="I195" s="107" t="s">
        <v>830</v>
      </c>
      <c r="J195" s="107" t="s">
        <v>1153</v>
      </c>
      <c r="K195" s="107" t="s">
        <v>25</v>
      </c>
      <c r="L195" s="107" t="s">
        <v>246</v>
      </c>
      <c r="M195" s="107" t="s">
        <v>239</v>
      </c>
      <c r="N195" s="107" t="s">
        <v>472</v>
      </c>
      <c r="O195" s="107" t="s">
        <v>1130</v>
      </c>
      <c r="P195" s="109">
        <v>45997</v>
      </c>
      <c r="Q195" s="107" t="s">
        <v>1353</v>
      </c>
      <c r="R195" s="108">
        <v>0</v>
      </c>
      <c r="S195" s="109">
        <v>46147</v>
      </c>
      <c r="T195" s="109">
        <v>46207</v>
      </c>
      <c r="U195" s="109">
        <v>47815</v>
      </c>
      <c r="V195" s="108">
        <v>1668</v>
      </c>
      <c r="W195" s="107" t="s">
        <v>398</v>
      </c>
      <c r="X195" s="107" t="s">
        <v>702</v>
      </c>
      <c r="Y195" s="107" t="s">
        <v>293</v>
      </c>
      <c r="Z195" s="108">
        <v>0</v>
      </c>
      <c r="AA195" s="113">
        <v>0</v>
      </c>
      <c r="AB195" s="113">
        <v>0</v>
      </c>
      <c r="AC195" s="113">
        <v>174459.6</v>
      </c>
      <c r="AD195" s="113">
        <v>0</v>
      </c>
      <c r="AE195" s="113">
        <v>118500.86040000001</v>
      </c>
      <c r="AF195" s="113">
        <v>0</v>
      </c>
      <c r="AG195" s="113">
        <v>0</v>
      </c>
      <c r="AH195" s="113">
        <f>CFR_Data[[#This Row],[Total Spent SFY]]+CFR_Data[[#This Row],[CF Current SFY]]</f>
        <v>0</v>
      </c>
      <c r="AI195" s="113">
        <v>0</v>
      </c>
      <c r="AJ195" s="113">
        <v>0</v>
      </c>
      <c r="AK195" s="113">
        <v>39500.286800000002</v>
      </c>
      <c r="AL195" s="113">
        <v>39500.286800000002</v>
      </c>
      <c r="AM195" s="113">
        <v>39500.286800000002</v>
      </c>
      <c r="AN195" s="113">
        <v>55958.739600000001</v>
      </c>
      <c r="AO195" s="113">
        <v>0</v>
      </c>
      <c r="AP195" s="113">
        <v>0</v>
      </c>
      <c r="AQ195" s="107" t="s">
        <v>699</v>
      </c>
      <c r="AR195" s="107" t="s">
        <v>699</v>
      </c>
      <c r="AS195" s="107" t="s">
        <v>396</v>
      </c>
      <c r="AT195" s="107" t="s">
        <v>2938</v>
      </c>
      <c r="AU195" s="107" t="s">
        <v>1123</v>
      </c>
      <c r="AV195" s="107" t="s">
        <v>391</v>
      </c>
      <c r="AW195" s="108">
        <v>2</v>
      </c>
      <c r="AX195" s="107" t="s">
        <v>473</v>
      </c>
      <c r="AY195" s="107" t="s">
        <v>698</v>
      </c>
      <c r="AZ195" s="107" t="s">
        <v>697</v>
      </c>
      <c r="BA195" s="107" t="s">
        <v>392</v>
      </c>
      <c r="BB195" s="109">
        <v>45355.272070752311</v>
      </c>
      <c r="BC195" s="107" t="s">
        <v>25</v>
      </c>
      <c r="BD195" s="107" t="s">
        <v>293</v>
      </c>
    </row>
    <row r="196" spans="1:56" x14ac:dyDescent="0.2">
      <c r="A196" s="107" t="s">
        <v>472</v>
      </c>
      <c r="B196" s="105">
        <v>605983</v>
      </c>
      <c r="C196" s="105" t="s">
        <v>395</v>
      </c>
      <c r="D196" s="107" t="s">
        <v>1152</v>
      </c>
      <c r="E196" s="105" t="s">
        <v>1947</v>
      </c>
      <c r="F196" s="107" t="s">
        <v>1128</v>
      </c>
      <c r="G196" s="107" t="s">
        <v>830</v>
      </c>
      <c r="H196" s="107" t="s">
        <v>830</v>
      </c>
      <c r="I196" s="107" t="s">
        <v>830</v>
      </c>
      <c r="J196" s="107" t="s">
        <v>1153</v>
      </c>
      <c r="K196" s="107" t="s">
        <v>25</v>
      </c>
      <c r="L196" s="107" t="s">
        <v>246</v>
      </c>
      <c r="M196" s="107" t="s">
        <v>239</v>
      </c>
      <c r="N196" s="107" t="s">
        <v>472</v>
      </c>
      <c r="O196" s="107" t="s">
        <v>1130</v>
      </c>
      <c r="P196" s="109">
        <v>45997</v>
      </c>
      <c r="Q196" s="107" t="s">
        <v>1353</v>
      </c>
      <c r="R196" s="108">
        <v>0</v>
      </c>
      <c r="S196" s="109">
        <v>46147</v>
      </c>
      <c r="T196" s="109">
        <v>46207</v>
      </c>
      <c r="U196" s="109">
        <v>47815</v>
      </c>
      <c r="V196" s="108">
        <v>1668</v>
      </c>
      <c r="W196" s="107" t="s">
        <v>424</v>
      </c>
      <c r="X196" s="107" t="s">
        <v>726</v>
      </c>
      <c r="Y196" s="107" t="s">
        <v>725</v>
      </c>
      <c r="Z196" s="108">
        <v>0.8</v>
      </c>
      <c r="AA196" s="113">
        <v>0</v>
      </c>
      <c r="AB196" s="113">
        <v>0</v>
      </c>
      <c r="AC196" s="113">
        <v>14078690.76</v>
      </c>
      <c r="AD196" s="113">
        <v>0</v>
      </c>
      <c r="AE196" s="113">
        <v>9562884.2897999994</v>
      </c>
      <c r="AF196" s="113">
        <v>0</v>
      </c>
      <c r="AG196" s="113">
        <v>0</v>
      </c>
      <c r="AH196" s="113">
        <f>CFR_Data[[#This Row],[Total Spent SFY]]+CFR_Data[[#This Row],[CF Current SFY]]</f>
        <v>0</v>
      </c>
      <c r="AI196" s="113">
        <v>0</v>
      </c>
      <c r="AJ196" s="113">
        <v>0</v>
      </c>
      <c r="AK196" s="113">
        <v>3187628.0965999998</v>
      </c>
      <c r="AL196" s="113">
        <v>3187628.0965999998</v>
      </c>
      <c r="AM196" s="113">
        <v>3187628.0965999998</v>
      </c>
      <c r="AN196" s="113">
        <v>4515806.4702000003</v>
      </c>
      <c r="AO196" s="113">
        <v>0</v>
      </c>
      <c r="AP196" s="113">
        <v>0</v>
      </c>
      <c r="AQ196" s="107" t="s">
        <v>699</v>
      </c>
      <c r="AR196" s="107" t="s">
        <v>699</v>
      </c>
      <c r="AS196" s="107" t="s">
        <v>396</v>
      </c>
      <c r="AT196" s="107" t="s">
        <v>2938</v>
      </c>
      <c r="AU196" s="107" t="s">
        <v>1123</v>
      </c>
      <c r="AV196" s="107" t="s">
        <v>391</v>
      </c>
      <c r="AW196" s="108">
        <v>2</v>
      </c>
      <c r="AX196" s="107" t="s">
        <v>473</v>
      </c>
      <c r="AY196" s="107" t="s">
        <v>698</v>
      </c>
      <c r="AZ196" s="107" t="s">
        <v>697</v>
      </c>
      <c r="BA196" s="107" t="s">
        <v>392</v>
      </c>
      <c r="BB196" s="109">
        <v>45355.272070752311</v>
      </c>
      <c r="BC196" s="107" t="s">
        <v>25</v>
      </c>
      <c r="BD196" s="107" t="s">
        <v>292</v>
      </c>
    </row>
    <row r="197" spans="1:56" x14ac:dyDescent="0.2">
      <c r="A197" s="107" t="s">
        <v>472</v>
      </c>
      <c r="B197" s="105">
        <v>606002</v>
      </c>
      <c r="C197" s="105" t="s">
        <v>395</v>
      </c>
      <c r="D197" s="107" t="s">
        <v>2005</v>
      </c>
      <c r="E197" s="105" t="s">
        <v>1945</v>
      </c>
      <c r="F197" s="107" t="s">
        <v>1128</v>
      </c>
      <c r="G197" s="107" t="s">
        <v>830</v>
      </c>
      <c r="H197" s="107" t="s">
        <v>830</v>
      </c>
      <c r="I197" s="107" t="s">
        <v>830</v>
      </c>
      <c r="J197" s="107" t="s">
        <v>2006</v>
      </c>
      <c r="K197" s="107" t="s">
        <v>31</v>
      </c>
      <c r="L197" s="107" t="s">
        <v>213</v>
      </c>
      <c r="M197" s="107" t="s">
        <v>208</v>
      </c>
      <c r="N197" s="107" t="s">
        <v>472</v>
      </c>
      <c r="O197" s="107" t="s">
        <v>1122</v>
      </c>
      <c r="P197" s="109">
        <v>46081</v>
      </c>
      <c r="Q197" s="107" t="s">
        <v>1353</v>
      </c>
      <c r="R197" s="108">
        <v>0</v>
      </c>
      <c r="S197" s="109">
        <v>46231</v>
      </c>
      <c r="T197" s="109">
        <v>46291</v>
      </c>
      <c r="U197" s="109">
        <v>46591</v>
      </c>
      <c r="V197" s="108">
        <v>360</v>
      </c>
      <c r="W197" s="107" t="s">
        <v>398</v>
      </c>
      <c r="X197" s="107" t="s">
        <v>702</v>
      </c>
      <c r="Y197" s="107" t="s">
        <v>293</v>
      </c>
      <c r="Z197" s="108">
        <v>0</v>
      </c>
      <c r="AA197" s="113">
        <v>0</v>
      </c>
      <c r="AB197" s="113">
        <v>0</v>
      </c>
      <c r="AC197" s="113">
        <v>23625</v>
      </c>
      <c r="AD197" s="113">
        <v>0</v>
      </c>
      <c r="AE197" s="113">
        <v>23625</v>
      </c>
      <c r="AF197" s="113">
        <v>0</v>
      </c>
      <c r="AG197" s="113">
        <v>0</v>
      </c>
      <c r="AH197" s="113">
        <f>CFR_Data[[#This Row],[Total Spent SFY]]+CFR_Data[[#This Row],[CF Current SFY]]</f>
        <v>0</v>
      </c>
      <c r="AI197" s="113">
        <v>0</v>
      </c>
      <c r="AJ197" s="113">
        <v>0</v>
      </c>
      <c r="AK197" s="113">
        <v>21477.272700000001</v>
      </c>
      <c r="AL197" s="113">
        <v>2147.7273</v>
      </c>
      <c r="AM197" s="113">
        <v>0</v>
      </c>
      <c r="AN197" s="113">
        <v>0</v>
      </c>
      <c r="AO197" s="113">
        <v>0</v>
      </c>
      <c r="AP197" s="113">
        <v>0</v>
      </c>
      <c r="AQ197" s="107" t="s">
        <v>699</v>
      </c>
      <c r="AR197" s="107" t="s">
        <v>699</v>
      </c>
      <c r="AS197" s="107" t="s">
        <v>396</v>
      </c>
      <c r="AT197" s="107" t="s">
        <v>395</v>
      </c>
      <c r="AU197" s="107" t="s">
        <v>1120</v>
      </c>
      <c r="AV197" s="107" t="s">
        <v>391</v>
      </c>
      <c r="AW197" s="108">
        <v>2</v>
      </c>
      <c r="AX197" s="107" t="s">
        <v>473</v>
      </c>
      <c r="AY197" s="107" t="s">
        <v>722</v>
      </c>
      <c r="AZ197" s="107" t="s">
        <v>697</v>
      </c>
      <c r="BA197" s="107" t="s">
        <v>402</v>
      </c>
      <c r="BB197" s="109">
        <v>45355.272070752311</v>
      </c>
      <c r="BC197" s="107" t="s">
        <v>31</v>
      </c>
      <c r="BD197" s="107" t="s">
        <v>293</v>
      </c>
    </row>
    <row r="198" spans="1:56" x14ac:dyDescent="0.2">
      <c r="A198" s="107" t="s">
        <v>472</v>
      </c>
      <c r="B198" s="105">
        <v>606002</v>
      </c>
      <c r="C198" s="105" t="s">
        <v>395</v>
      </c>
      <c r="D198" s="107" t="s">
        <v>2005</v>
      </c>
      <c r="E198" s="105" t="s">
        <v>1945</v>
      </c>
      <c r="F198" s="107" t="s">
        <v>1128</v>
      </c>
      <c r="G198" s="107" t="s">
        <v>830</v>
      </c>
      <c r="H198" s="107" t="s">
        <v>830</v>
      </c>
      <c r="I198" s="107" t="s">
        <v>830</v>
      </c>
      <c r="J198" s="107" t="s">
        <v>2006</v>
      </c>
      <c r="K198" s="107" t="s">
        <v>31</v>
      </c>
      <c r="L198" s="107" t="s">
        <v>213</v>
      </c>
      <c r="M198" s="107" t="s">
        <v>208</v>
      </c>
      <c r="N198" s="107" t="s">
        <v>472</v>
      </c>
      <c r="O198" s="107" t="s">
        <v>1122</v>
      </c>
      <c r="P198" s="109">
        <v>46081</v>
      </c>
      <c r="Q198" s="107" t="s">
        <v>1353</v>
      </c>
      <c r="R198" s="108">
        <v>0</v>
      </c>
      <c r="S198" s="109">
        <v>46231</v>
      </c>
      <c r="T198" s="109">
        <v>46291</v>
      </c>
      <c r="U198" s="109">
        <v>46591</v>
      </c>
      <c r="V198" s="108">
        <v>360</v>
      </c>
      <c r="W198" s="107" t="s">
        <v>424</v>
      </c>
      <c r="X198" s="107" t="s">
        <v>726</v>
      </c>
      <c r="Y198" s="107" t="s">
        <v>725</v>
      </c>
      <c r="Z198" s="108">
        <v>0.8</v>
      </c>
      <c r="AA198" s="113">
        <v>0</v>
      </c>
      <c r="AB198" s="113">
        <v>0</v>
      </c>
      <c r="AC198" s="113">
        <v>3173625</v>
      </c>
      <c r="AD198" s="113">
        <v>0</v>
      </c>
      <c r="AE198" s="113">
        <v>3173625</v>
      </c>
      <c r="AF198" s="113">
        <v>0</v>
      </c>
      <c r="AG198" s="113">
        <v>0</v>
      </c>
      <c r="AH198" s="113">
        <f>CFR_Data[[#This Row],[Total Spent SFY]]+CFR_Data[[#This Row],[CF Current SFY]]</f>
        <v>0</v>
      </c>
      <c r="AI198" s="113">
        <v>0</v>
      </c>
      <c r="AJ198" s="113">
        <v>0</v>
      </c>
      <c r="AK198" s="113">
        <v>2885113.6364000002</v>
      </c>
      <c r="AL198" s="113">
        <v>288511.36359999998</v>
      </c>
      <c r="AM198" s="113">
        <v>0</v>
      </c>
      <c r="AN198" s="113">
        <v>0</v>
      </c>
      <c r="AO198" s="113">
        <v>0</v>
      </c>
      <c r="AP198" s="113">
        <v>0</v>
      </c>
      <c r="AQ198" s="107" t="s">
        <v>699</v>
      </c>
      <c r="AR198" s="107" t="s">
        <v>699</v>
      </c>
      <c r="AS198" s="107" t="s">
        <v>396</v>
      </c>
      <c r="AT198" s="107" t="s">
        <v>395</v>
      </c>
      <c r="AU198" s="107" t="s">
        <v>1120</v>
      </c>
      <c r="AV198" s="107" t="s">
        <v>391</v>
      </c>
      <c r="AW198" s="108">
        <v>2</v>
      </c>
      <c r="AX198" s="107" t="s">
        <v>473</v>
      </c>
      <c r="AY198" s="107" t="s">
        <v>722</v>
      </c>
      <c r="AZ198" s="107" t="s">
        <v>697</v>
      </c>
      <c r="BA198" s="107" t="s">
        <v>402</v>
      </c>
      <c r="BB198" s="109">
        <v>45355.272070752311</v>
      </c>
      <c r="BC198" s="107" t="s">
        <v>31</v>
      </c>
      <c r="BD198" s="107" t="s">
        <v>292</v>
      </c>
    </row>
    <row r="199" spans="1:56" x14ac:dyDescent="0.2">
      <c r="A199" s="107" t="s">
        <v>409</v>
      </c>
      <c r="B199" s="105">
        <v>606024</v>
      </c>
      <c r="C199" s="105" t="s">
        <v>2007</v>
      </c>
      <c r="D199" s="107" t="s">
        <v>499</v>
      </c>
      <c r="E199" s="105" t="s">
        <v>1945</v>
      </c>
      <c r="F199" s="107" t="s">
        <v>1343</v>
      </c>
      <c r="G199" s="107" t="s">
        <v>830</v>
      </c>
      <c r="H199" s="107" t="s">
        <v>830</v>
      </c>
      <c r="I199" s="107" t="s">
        <v>830</v>
      </c>
      <c r="J199" s="107" t="s">
        <v>80</v>
      </c>
      <c r="K199" s="107" t="s">
        <v>33</v>
      </c>
      <c r="L199" s="107" t="s">
        <v>311</v>
      </c>
      <c r="M199" s="107" t="s">
        <v>158</v>
      </c>
      <c r="N199" s="107" t="s">
        <v>410</v>
      </c>
      <c r="O199" s="107" t="s">
        <v>395</v>
      </c>
      <c r="P199" s="109">
        <v>44814</v>
      </c>
      <c r="Q199" s="107" t="s">
        <v>658</v>
      </c>
      <c r="R199" s="108">
        <v>1</v>
      </c>
      <c r="S199" s="109">
        <v>45007</v>
      </c>
      <c r="T199" s="109">
        <v>45067</v>
      </c>
      <c r="U199" s="109">
        <v>46268</v>
      </c>
      <c r="V199" s="108">
        <v>1261</v>
      </c>
      <c r="W199" s="107" t="s">
        <v>424</v>
      </c>
      <c r="X199" s="107" t="s">
        <v>710</v>
      </c>
      <c r="Y199" s="107" t="s">
        <v>411</v>
      </c>
      <c r="Z199" s="108">
        <v>0.8</v>
      </c>
      <c r="AA199" s="113">
        <v>279889.46999999997</v>
      </c>
      <c r="AB199" s="113">
        <v>279889.46999999997</v>
      </c>
      <c r="AC199" s="113">
        <v>5104297.03</v>
      </c>
      <c r="AD199" s="113">
        <v>4699732.4183</v>
      </c>
      <c r="AE199" s="113">
        <v>4699732.4183</v>
      </c>
      <c r="AF199" s="113">
        <v>765199.06420000002</v>
      </c>
      <c r="AG199" s="113">
        <v>1045088.5342</v>
      </c>
      <c r="AH199" s="113">
        <f>CFR_Data[[#This Row],[Total Spent SFY]]+CFR_Data[[#This Row],[CF Current SFY]]</f>
        <v>1045088.5342</v>
      </c>
      <c r="AI199" s="113">
        <v>2562723.2307000002</v>
      </c>
      <c r="AJ199" s="113">
        <v>1045330.0707</v>
      </c>
      <c r="AK199" s="113">
        <v>326480.0527</v>
      </c>
      <c r="AL199" s="113">
        <v>0</v>
      </c>
      <c r="AM199" s="113">
        <v>0</v>
      </c>
      <c r="AN199" s="113">
        <v>404564.61170000001</v>
      </c>
      <c r="AO199" s="113">
        <v>0</v>
      </c>
      <c r="AP199" s="113">
        <v>0</v>
      </c>
      <c r="AQ199" s="107" t="s">
        <v>699</v>
      </c>
      <c r="AR199" s="107" t="s">
        <v>699</v>
      </c>
      <c r="AS199" s="107" t="s">
        <v>396</v>
      </c>
      <c r="AT199" s="107" t="s">
        <v>2900</v>
      </c>
      <c r="AU199" s="107" t="s">
        <v>1123</v>
      </c>
      <c r="AV199" s="107" t="s">
        <v>391</v>
      </c>
      <c r="AW199" s="108">
        <v>4</v>
      </c>
      <c r="AX199" s="107" t="s">
        <v>473</v>
      </c>
      <c r="AY199" s="107" t="s">
        <v>698</v>
      </c>
      <c r="AZ199" s="107" t="s">
        <v>697</v>
      </c>
      <c r="BA199" s="107" t="s">
        <v>392</v>
      </c>
      <c r="BB199" s="109">
        <v>45355.272070752311</v>
      </c>
      <c r="BC199" s="107" t="s">
        <v>33</v>
      </c>
      <c r="BD199" s="107" t="s">
        <v>292</v>
      </c>
    </row>
    <row r="200" spans="1:56" x14ac:dyDescent="0.2">
      <c r="A200" s="107" t="s">
        <v>409</v>
      </c>
      <c r="B200" s="105">
        <v>606024</v>
      </c>
      <c r="C200" s="105" t="s">
        <v>2007</v>
      </c>
      <c r="D200" s="107" t="s">
        <v>499</v>
      </c>
      <c r="E200" s="105" t="s">
        <v>1945</v>
      </c>
      <c r="F200" s="107" t="s">
        <v>1343</v>
      </c>
      <c r="G200" s="107" t="s">
        <v>830</v>
      </c>
      <c r="H200" s="107" t="s">
        <v>830</v>
      </c>
      <c r="I200" s="107" t="s">
        <v>830</v>
      </c>
      <c r="J200" s="107" t="s">
        <v>80</v>
      </c>
      <c r="K200" s="107" t="s">
        <v>33</v>
      </c>
      <c r="L200" s="107" t="s">
        <v>311</v>
      </c>
      <c r="M200" s="107" t="s">
        <v>158</v>
      </c>
      <c r="N200" s="107" t="s">
        <v>410</v>
      </c>
      <c r="O200" s="107" t="s">
        <v>395</v>
      </c>
      <c r="P200" s="109">
        <v>44814</v>
      </c>
      <c r="Q200" s="107" t="s">
        <v>658</v>
      </c>
      <c r="R200" s="108">
        <v>1</v>
      </c>
      <c r="S200" s="109">
        <v>45007</v>
      </c>
      <c r="T200" s="109">
        <v>45067</v>
      </c>
      <c r="U200" s="109">
        <v>46268</v>
      </c>
      <c r="V200" s="108">
        <v>1261</v>
      </c>
      <c r="W200" s="107" t="s">
        <v>424</v>
      </c>
      <c r="X200" s="107" t="s">
        <v>704</v>
      </c>
      <c r="Y200" s="107" t="s">
        <v>425</v>
      </c>
      <c r="Z200" s="108">
        <v>0.8</v>
      </c>
      <c r="AA200" s="113">
        <v>369555.25</v>
      </c>
      <c r="AB200" s="113">
        <v>369555.25</v>
      </c>
      <c r="AC200" s="113">
        <v>4826679.75</v>
      </c>
      <c r="AD200" s="113">
        <v>4320768.3554999996</v>
      </c>
      <c r="AE200" s="113">
        <v>4320768.3554999996</v>
      </c>
      <c r="AF200" s="113">
        <v>703497.05209999997</v>
      </c>
      <c r="AG200" s="113">
        <v>1073052.3021</v>
      </c>
      <c r="AH200" s="113">
        <f>CFR_Data[[#This Row],[Total Spent SFY]]+CFR_Data[[#This Row],[CF Current SFY]]</f>
        <v>1073052.3021</v>
      </c>
      <c r="AI200" s="113">
        <v>2356077.4218000001</v>
      </c>
      <c r="AJ200" s="113">
        <v>961039.62710000004</v>
      </c>
      <c r="AK200" s="113">
        <v>300154.25449999998</v>
      </c>
      <c r="AL200" s="113">
        <v>0</v>
      </c>
      <c r="AM200" s="113">
        <v>0</v>
      </c>
      <c r="AN200" s="113">
        <v>505911.39449999999</v>
      </c>
      <c r="AO200" s="113">
        <v>0</v>
      </c>
      <c r="AP200" s="113">
        <v>0</v>
      </c>
      <c r="AQ200" s="107" t="s">
        <v>699</v>
      </c>
      <c r="AR200" s="107" t="s">
        <v>699</v>
      </c>
      <c r="AS200" s="107" t="s">
        <v>396</v>
      </c>
      <c r="AT200" s="107" t="s">
        <v>2900</v>
      </c>
      <c r="AU200" s="107" t="s">
        <v>1123</v>
      </c>
      <c r="AV200" s="107" t="s">
        <v>391</v>
      </c>
      <c r="AW200" s="108">
        <v>4</v>
      </c>
      <c r="AX200" s="107" t="s">
        <v>473</v>
      </c>
      <c r="AY200" s="107" t="s">
        <v>698</v>
      </c>
      <c r="AZ200" s="107" t="s">
        <v>697</v>
      </c>
      <c r="BA200" s="107" t="s">
        <v>392</v>
      </c>
      <c r="BB200" s="109">
        <v>45355.272070752311</v>
      </c>
      <c r="BC200" s="107" t="s">
        <v>33</v>
      </c>
      <c r="BD200" s="107" t="s">
        <v>292</v>
      </c>
    </row>
    <row r="201" spans="1:56" x14ac:dyDescent="0.2">
      <c r="A201" s="107" t="s">
        <v>409</v>
      </c>
      <c r="B201" s="105">
        <v>606024</v>
      </c>
      <c r="C201" s="105" t="s">
        <v>2007</v>
      </c>
      <c r="D201" s="107" t="s">
        <v>499</v>
      </c>
      <c r="E201" s="105" t="s">
        <v>1945</v>
      </c>
      <c r="F201" s="107" t="s">
        <v>1343</v>
      </c>
      <c r="G201" s="107" t="s">
        <v>830</v>
      </c>
      <c r="H201" s="107" t="s">
        <v>830</v>
      </c>
      <c r="I201" s="107" t="s">
        <v>830</v>
      </c>
      <c r="J201" s="107" t="s">
        <v>80</v>
      </c>
      <c r="K201" s="107" t="s">
        <v>33</v>
      </c>
      <c r="L201" s="107" t="s">
        <v>311</v>
      </c>
      <c r="M201" s="107" t="s">
        <v>158</v>
      </c>
      <c r="N201" s="107" t="s">
        <v>410</v>
      </c>
      <c r="O201" s="107" t="s">
        <v>395</v>
      </c>
      <c r="P201" s="109">
        <v>44814</v>
      </c>
      <c r="Q201" s="107" t="s">
        <v>658</v>
      </c>
      <c r="R201" s="108">
        <v>1</v>
      </c>
      <c r="S201" s="109">
        <v>45007</v>
      </c>
      <c r="T201" s="109">
        <v>45067</v>
      </c>
      <c r="U201" s="109">
        <v>46268</v>
      </c>
      <c r="V201" s="108">
        <v>1261</v>
      </c>
      <c r="W201" s="107" t="s">
        <v>398</v>
      </c>
      <c r="X201" s="107" t="s">
        <v>702</v>
      </c>
      <c r="Y201" s="107" t="s">
        <v>293</v>
      </c>
      <c r="Z201" s="108">
        <v>0</v>
      </c>
      <c r="AA201" s="113">
        <v>61262.239999999998</v>
      </c>
      <c r="AB201" s="113">
        <v>61130.559999999998</v>
      </c>
      <c r="AC201" s="113">
        <v>154488.26</v>
      </c>
      <c r="AD201" s="113">
        <v>166454.43119999999</v>
      </c>
      <c r="AE201" s="113">
        <v>166454.4313</v>
      </c>
      <c r="AF201" s="113">
        <v>27101.707900000001</v>
      </c>
      <c r="AG201" s="113">
        <v>88363.947899999999</v>
      </c>
      <c r="AH201" s="113">
        <f>CFR_Data[[#This Row],[Total Spent SFY]]+CFR_Data[[#This Row],[CF Current SFY]]</f>
        <v>88232.267900000006</v>
      </c>
      <c r="AI201" s="113">
        <v>90766.154299999995</v>
      </c>
      <c r="AJ201" s="113">
        <v>37023.346599999997</v>
      </c>
      <c r="AK201" s="113">
        <v>11563.2225</v>
      </c>
      <c r="AL201" s="113">
        <v>0</v>
      </c>
      <c r="AM201" s="113">
        <v>0</v>
      </c>
      <c r="AN201" s="113">
        <v>-11966.1713</v>
      </c>
      <c r="AO201" s="113">
        <v>0</v>
      </c>
      <c r="AP201" s="113">
        <v>0</v>
      </c>
      <c r="AQ201" s="107" t="s">
        <v>699</v>
      </c>
      <c r="AR201" s="107" t="s">
        <v>699</v>
      </c>
      <c r="AS201" s="107" t="s">
        <v>396</v>
      </c>
      <c r="AT201" s="107" t="s">
        <v>2900</v>
      </c>
      <c r="AU201" s="107" t="s">
        <v>1123</v>
      </c>
      <c r="AV201" s="107" t="s">
        <v>391</v>
      </c>
      <c r="AW201" s="108">
        <v>4</v>
      </c>
      <c r="AX201" s="107" t="s">
        <v>473</v>
      </c>
      <c r="AY201" s="107" t="s">
        <v>698</v>
      </c>
      <c r="AZ201" s="107" t="s">
        <v>697</v>
      </c>
      <c r="BA201" s="107" t="s">
        <v>392</v>
      </c>
      <c r="BB201" s="109">
        <v>45355.272070752311</v>
      </c>
      <c r="BC201" s="107" t="s">
        <v>33</v>
      </c>
      <c r="BD201" s="107" t="s">
        <v>293</v>
      </c>
    </row>
    <row r="202" spans="1:56" x14ac:dyDescent="0.2">
      <c r="A202" s="107" t="s">
        <v>409</v>
      </c>
      <c r="B202" s="105">
        <v>606024</v>
      </c>
      <c r="C202" s="105" t="s">
        <v>2007</v>
      </c>
      <c r="D202" s="107" t="s">
        <v>499</v>
      </c>
      <c r="E202" s="105" t="s">
        <v>1945</v>
      </c>
      <c r="F202" s="107" t="s">
        <v>1343</v>
      </c>
      <c r="G202" s="107" t="s">
        <v>830</v>
      </c>
      <c r="H202" s="107" t="s">
        <v>830</v>
      </c>
      <c r="I202" s="107" t="s">
        <v>830</v>
      </c>
      <c r="J202" s="107" t="s">
        <v>80</v>
      </c>
      <c r="K202" s="107" t="s">
        <v>33</v>
      </c>
      <c r="L202" s="107" t="s">
        <v>311</v>
      </c>
      <c r="M202" s="107" t="s">
        <v>158</v>
      </c>
      <c r="N202" s="107" t="s">
        <v>410</v>
      </c>
      <c r="O202" s="107" t="s">
        <v>395</v>
      </c>
      <c r="P202" s="109">
        <v>44814</v>
      </c>
      <c r="Q202" s="107" t="s">
        <v>658</v>
      </c>
      <c r="R202" s="108">
        <v>1</v>
      </c>
      <c r="S202" s="109">
        <v>45007</v>
      </c>
      <c r="T202" s="109">
        <v>45067</v>
      </c>
      <c r="U202" s="109">
        <v>46268</v>
      </c>
      <c r="V202" s="108">
        <v>1261</v>
      </c>
      <c r="W202" s="107" t="s">
        <v>424</v>
      </c>
      <c r="X202" s="107" t="s">
        <v>726</v>
      </c>
      <c r="Y202" s="107" t="s">
        <v>725</v>
      </c>
      <c r="Z202" s="108">
        <v>0.8</v>
      </c>
      <c r="AA202" s="113">
        <v>1798684.45</v>
      </c>
      <c r="AB202" s="113">
        <v>1437488.46</v>
      </c>
      <c r="AC202" s="113">
        <v>10831500.35</v>
      </c>
      <c r="AD202" s="113">
        <v>9783469.6049000006</v>
      </c>
      <c r="AE202" s="113">
        <v>9783469.6049000006</v>
      </c>
      <c r="AF202" s="113">
        <v>1592920.8558</v>
      </c>
      <c r="AG202" s="113">
        <v>3391605.3058000002</v>
      </c>
      <c r="AH202" s="113">
        <f>CFR_Data[[#This Row],[Total Spent SFY]]+CFR_Data[[#This Row],[CF Current SFY]]</f>
        <v>3030409.3158</v>
      </c>
      <c r="AI202" s="113">
        <v>5334840.9232000001</v>
      </c>
      <c r="AJ202" s="113">
        <v>2176071.7555999998</v>
      </c>
      <c r="AK202" s="113">
        <v>679636.07030000002</v>
      </c>
      <c r="AL202" s="113">
        <v>0</v>
      </c>
      <c r="AM202" s="113">
        <v>0</v>
      </c>
      <c r="AN202" s="113">
        <v>1048030.7450999999</v>
      </c>
      <c r="AO202" s="113">
        <v>0</v>
      </c>
      <c r="AP202" s="113">
        <v>0</v>
      </c>
      <c r="AQ202" s="107" t="s">
        <v>699</v>
      </c>
      <c r="AR202" s="107" t="s">
        <v>699</v>
      </c>
      <c r="AS202" s="107" t="s">
        <v>396</v>
      </c>
      <c r="AT202" s="107" t="s">
        <v>2900</v>
      </c>
      <c r="AU202" s="107" t="s">
        <v>1123</v>
      </c>
      <c r="AV202" s="107" t="s">
        <v>391</v>
      </c>
      <c r="AW202" s="108">
        <v>4</v>
      </c>
      <c r="AX202" s="107" t="s">
        <v>473</v>
      </c>
      <c r="AY202" s="107" t="s">
        <v>698</v>
      </c>
      <c r="AZ202" s="107" t="s">
        <v>697</v>
      </c>
      <c r="BA202" s="107" t="s">
        <v>392</v>
      </c>
      <c r="BB202" s="109">
        <v>45355.272070752311</v>
      </c>
      <c r="BC202" s="107" t="s">
        <v>33</v>
      </c>
      <c r="BD202" s="107" t="s">
        <v>292</v>
      </c>
    </row>
    <row r="203" spans="1:56" x14ac:dyDescent="0.2">
      <c r="A203" s="107" t="s">
        <v>409</v>
      </c>
      <c r="B203" s="105">
        <v>606043</v>
      </c>
      <c r="C203" s="105" t="s">
        <v>2008</v>
      </c>
      <c r="D203" s="107" t="s">
        <v>500</v>
      </c>
      <c r="E203" s="105" t="s">
        <v>1954</v>
      </c>
      <c r="F203" s="107" t="s">
        <v>1121</v>
      </c>
      <c r="G203" s="107" t="s">
        <v>830</v>
      </c>
      <c r="H203" s="107" t="s">
        <v>830</v>
      </c>
      <c r="I203" s="107" t="s">
        <v>830</v>
      </c>
      <c r="J203" s="107" t="s">
        <v>202</v>
      </c>
      <c r="K203" s="107" t="s">
        <v>22</v>
      </c>
      <c r="L203" s="107" t="s">
        <v>312</v>
      </c>
      <c r="M203" s="107" t="s">
        <v>158</v>
      </c>
      <c r="N203" s="107" t="s">
        <v>410</v>
      </c>
      <c r="O203" s="107" t="s">
        <v>395</v>
      </c>
      <c r="P203" s="109">
        <v>44009</v>
      </c>
      <c r="Q203" s="107" t="s">
        <v>656</v>
      </c>
      <c r="R203" s="108">
        <v>1</v>
      </c>
      <c r="S203" s="109">
        <v>44141</v>
      </c>
      <c r="T203" s="109">
        <v>44201</v>
      </c>
      <c r="U203" s="109">
        <v>45221</v>
      </c>
      <c r="V203" s="108">
        <v>1080</v>
      </c>
      <c r="W203" s="107" t="s">
        <v>424</v>
      </c>
      <c r="X203" s="107" t="s">
        <v>710</v>
      </c>
      <c r="Y203" s="107" t="s">
        <v>411</v>
      </c>
      <c r="Z203" s="108">
        <v>0.8</v>
      </c>
      <c r="AA203" s="113">
        <v>1793609.55</v>
      </c>
      <c r="AB203" s="113">
        <v>382185.4</v>
      </c>
      <c r="AC203" s="113">
        <v>814394.75</v>
      </c>
      <c r="AD203" s="113">
        <v>477247.88020000001</v>
      </c>
      <c r="AE203" s="113">
        <v>477247.88020000001</v>
      </c>
      <c r="AF203" s="113">
        <v>477247.88020000001</v>
      </c>
      <c r="AG203" s="113">
        <v>2270857.4301999998</v>
      </c>
      <c r="AH203" s="113">
        <f>CFR_Data[[#This Row],[Total Spent SFY]]+CFR_Data[[#This Row],[CF Current SFY]]</f>
        <v>859433.28020000004</v>
      </c>
      <c r="AI203" s="113">
        <v>0</v>
      </c>
      <c r="AJ203" s="113">
        <v>0</v>
      </c>
      <c r="AK203" s="113">
        <v>0</v>
      </c>
      <c r="AL203" s="113">
        <v>0</v>
      </c>
      <c r="AM203" s="113">
        <v>0</v>
      </c>
      <c r="AN203" s="113">
        <v>337146.86979999999</v>
      </c>
      <c r="AO203" s="113">
        <v>0</v>
      </c>
      <c r="AP203" s="113">
        <v>0</v>
      </c>
      <c r="AQ203" s="107" t="s">
        <v>699</v>
      </c>
      <c r="AR203" s="107" t="s">
        <v>699</v>
      </c>
      <c r="AS203" s="107" t="s">
        <v>396</v>
      </c>
      <c r="AT203" s="107" t="s">
        <v>2939</v>
      </c>
      <c r="AU203" s="107" t="s">
        <v>1120</v>
      </c>
      <c r="AV203" s="107" t="s">
        <v>391</v>
      </c>
      <c r="AW203" s="108">
        <v>3</v>
      </c>
      <c r="AX203" s="107" t="s">
        <v>473</v>
      </c>
      <c r="AY203" s="107" t="s">
        <v>698</v>
      </c>
      <c r="AZ203" s="107" t="s">
        <v>697</v>
      </c>
      <c r="BA203" s="107" t="s">
        <v>392</v>
      </c>
      <c r="BB203" s="109">
        <v>45355.272070752311</v>
      </c>
      <c r="BC203" s="107" t="s">
        <v>22</v>
      </c>
      <c r="BD203" s="107" t="s">
        <v>292</v>
      </c>
    </row>
    <row r="204" spans="1:56" x14ac:dyDescent="0.2">
      <c r="A204" s="107" t="s">
        <v>409</v>
      </c>
      <c r="B204" s="105">
        <v>606043</v>
      </c>
      <c r="C204" s="105" t="s">
        <v>2008</v>
      </c>
      <c r="D204" s="107" t="s">
        <v>500</v>
      </c>
      <c r="E204" s="105" t="s">
        <v>1954</v>
      </c>
      <c r="F204" s="107" t="s">
        <v>1121</v>
      </c>
      <c r="G204" s="107" t="s">
        <v>830</v>
      </c>
      <c r="H204" s="107" t="s">
        <v>830</v>
      </c>
      <c r="I204" s="107" t="s">
        <v>830</v>
      </c>
      <c r="J204" s="107" t="s">
        <v>202</v>
      </c>
      <c r="K204" s="107" t="s">
        <v>22</v>
      </c>
      <c r="L204" s="107" t="s">
        <v>312</v>
      </c>
      <c r="M204" s="107" t="s">
        <v>158</v>
      </c>
      <c r="N204" s="107" t="s">
        <v>410</v>
      </c>
      <c r="O204" s="107" t="s">
        <v>395</v>
      </c>
      <c r="P204" s="109">
        <v>44009</v>
      </c>
      <c r="Q204" s="107" t="s">
        <v>656</v>
      </c>
      <c r="R204" s="108">
        <v>1</v>
      </c>
      <c r="S204" s="109">
        <v>44141</v>
      </c>
      <c r="T204" s="109">
        <v>44201</v>
      </c>
      <c r="U204" s="109">
        <v>45221</v>
      </c>
      <c r="V204" s="108">
        <v>1080</v>
      </c>
      <c r="W204" s="107" t="s">
        <v>398</v>
      </c>
      <c r="X204" s="107" t="s">
        <v>702</v>
      </c>
      <c r="Y204" s="107" t="s">
        <v>293</v>
      </c>
      <c r="Z204" s="108">
        <v>0</v>
      </c>
      <c r="AA204" s="113">
        <v>0</v>
      </c>
      <c r="AB204" s="113">
        <v>0</v>
      </c>
      <c r="AC204" s="113">
        <v>215000</v>
      </c>
      <c r="AD204" s="113">
        <v>81055.841700000004</v>
      </c>
      <c r="AE204" s="113">
        <v>81055.841700000004</v>
      </c>
      <c r="AF204" s="113">
        <v>81055.841700000004</v>
      </c>
      <c r="AG204" s="113">
        <v>81055.841700000004</v>
      </c>
      <c r="AH204" s="113">
        <f>CFR_Data[[#This Row],[Total Spent SFY]]+CFR_Data[[#This Row],[CF Current SFY]]</f>
        <v>81055.841700000004</v>
      </c>
      <c r="AI204" s="113">
        <v>0</v>
      </c>
      <c r="AJ204" s="113">
        <v>0</v>
      </c>
      <c r="AK204" s="113">
        <v>0</v>
      </c>
      <c r="AL204" s="113">
        <v>0</v>
      </c>
      <c r="AM204" s="113">
        <v>0</v>
      </c>
      <c r="AN204" s="113">
        <v>133944.15830000001</v>
      </c>
      <c r="AO204" s="113">
        <v>0</v>
      </c>
      <c r="AP204" s="113">
        <v>0</v>
      </c>
      <c r="AQ204" s="107" t="s">
        <v>699</v>
      </c>
      <c r="AR204" s="107" t="s">
        <v>699</v>
      </c>
      <c r="AS204" s="107" t="s">
        <v>396</v>
      </c>
      <c r="AT204" s="107" t="s">
        <v>2939</v>
      </c>
      <c r="AU204" s="107" t="s">
        <v>1120</v>
      </c>
      <c r="AV204" s="107" t="s">
        <v>391</v>
      </c>
      <c r="AW204" s="108">
        <v>3</v>
      </c>
      <c r="AX204" s="107" t="s">
        <v>473</v>
      </c>
      <c r="AY204" s="107" t="s">
        <v>698</v>
      </c>
      <c r="AZ204" s="107" t="s">
        <v>697</v>
      </c>
      <c r="BA204" s="107" t="s">
        <v>392</v>
      </c>
      <c r="BB204" s="109">
        <v>45355.272070752311</v>
      </c>
      <c r="BC204" s="107" t="s">
        <v>22</v>
      </c>
      <c r="BD204" s="107" t="s">
        <v>293</v>
      </c>
    </row>
    <row r="205" spans="1:56" x14ac:dyDescent="0.2">
      <c r="A205" s="107" t="s">
        <v>409</v>
      </c>
      <c r="B205" s="105">
        <v>606043</v>
      </c>
      <c r="C205" s="105" t="s">
        <v>2008</v>
      </c>
      <c r="D205" s="107" t="s">
        <v>500</v>
      </c>
      <c r="E205" s="105" t="s">
        <v>1954</v>
      </c>
      <c r="F205" s="107" t="s">
        <v>1121</v>
      </c>
      <c r="G205" s="107" t="s">
        <v>830</v>
      </c>
      <c r="H205" s="107" t="s">
        <v>830</v>
      </c>
      <c r="I205" s="107" t="s">
        <v>830</v>
      </c>
      <c r="J205" s="107" t="s">
        <v>202</v>
      </c>
      <c r="K205" s="107" t="s">
        <v>22</v>
      </c>
      <c r="L205" s="107" t="s">
        <v>312</v>
      </c>
      <c r="M205" s="107" t="s">
        <v>158</v>
      </c>
      <c r="N205" s="107" t="s">
        <v>410</v>
      </c>
      <c r="O205" s="107" t="s">
        <v>395</v>
      </c>
      <c r="P205" s="109">
        <v>44009</v>
      </c>
      <c r="Q205" s="107" t="s">
        <v>656</v>
      </c>
      <c r="R205" s="108">
        <v>1</v>
      </c>
      <c r="S205" s="109">
        <v>44141</v>
      </c>
      <c r="T205" s="109">
        <v>44201</v>
      </c>
      <c r="U205" s="109">
        <v>45221</v>
      </c>
      <c r="V205" s="108">
        <v>1080</v>
      </c>
      <c r="W205" s="107" t="s">
        <v>424</v>
      </c>
      <c r="X205" s="107" t="s">
        <v>726</v>
      </c>
      <c r="Y205" s="107" t="s">
        <v>725</v>
      </c>
      <c r="Z205" s="108">
        <v>0.8</v>
      </c>
      <c r="AA205" s="113">
        <v>7892390.2999999998</v>
      </c>
      <c r="AB205" s="113">
        <v>881420.5</v>
      </c>
      <c r="AC205" s="113">
        <v>424119.3</v>
      </c>
      <c r="AD205" s="113">
        <v>891696.2781</v>
      </c>
      <c r="AE205" s="113">
        <v>891696.2781</v>
      </c>
      <c r="AF205" s="113">
        <v>891696.2781</v>
      </c>
      <c r="AG205" s="113">
        <v>8784086.5780999996</v>
      </c>
      <c r="AH205" s="113">
        <f>CFR_Data[[#This Row],[Total Spent SFY]]+CFR_Data[[#This Row],[CF Current SFY]]</f>
        <v>1773116.7781</v>
      </c>
      <c r="AI205" s="113">
        <v>0</v>
      </c>
      <c r="AJ205" s="113">
        <v>0</v>
      </c>
      <c r="AK205" s="113">
        <v>0</v>
      </c>
      <c r="AL205" s="113">
        <v>0</v>
      </c>
      <c r="AM205" s="113">
        <v>0</v>
      </c>
      <c r="AN205" s="113">
        <v>-467576.97810000001</v>
      </c>
      <c r="AO205" s="113">
        <v>0</v>
      </c>
      <c r="AP205" s="113">
        <v>0</v>
      </c>
      <c r="AQ205" s="107" t="s">
        <v>699</v>
      </c>
      <c r="AR205" s="107" t="s">
        <v>699</v>
      </c>
      <c r="AS205" s="107" t="s">
        <v>396</v>
      </c>
      <c r="AT205" s="107" t="s">
        <v>2939</v>
      </c>
      <c r="AU205" s="107" t="s">
        <v>1120</v>
      </c>
      <c r="AV205" s="107" t="s">
        <v>391</v>
      </c>
      <c r="AW205" s="108">
        <v>3</v>
      </c>
      <c r="AX205" s="107" t="s">
        <v>473</v>
      </c>
      <c r="AY205" s="107" t="s">
        <v>698</v>
      </c>
      <c r="AZ205" s="107" t="s">
        <v>697</v>
      </c>
      <c r="BA205" s="107" t="s">
        <v>392</v>
      </c>
      <c r="BB205" s="109">
        <v>45355.272070752311</v>
      </c>
      <c r="BC205" s="107" t="s">
        <v>22</v>
      </c>
      <c r="BD205" s="107" t="s">
        <v>292</v>
      </c>
    </row>
    <row r="206" spans="1:56" x14ac:dyDescent="0.2">
      <c r="A206" s="107" t="s">
        <v>472</v>
      </c>
      <c r="B206" s="105">
        <v>606082</v>
      </c>
      <c r="C206" s="105" t="s">
        <v>395</v>
      </c>
      <c r="D206" s="107" t="s">
        <v>776</v>
      </c>
      <c r="E206" s="105" t="s">
        <v>1945</v>
      </c>
      <c r="F206" s="107" t="s">
        <v>1147</v>
      </c>
      <c r="G206" s="107" t="s">
        <v>830</v>
      </c>
      <c r="H206" s="107" t="s">
        <v>830</v>
      </c>
      <c r="I206" s="107" t="s">
        <v>830</v>
      </c>
      <c r="J206" s="107" t="s">
        <v>180</v>
      </c>
      <c r="K206" s="107" t="s">
        <v>23</v>
      </c>
      <c r="L206" s="107" t="s">
        <v>312</v>
      </c>
      <c r="M206" s="107" t="s">
        <v>158</v>
      </c>
      <c r="N206" s="107" t="s">
        <v>472</v>
      </c>
      <c r="O206" s="107" t="s">
        <v>1142</v>
      </c>
      <c r="P206" s="109">
        <v>45710</v>
      </c>
      <c r="Q206" s="107" t="s">
        <v>1101</v>
      </c>
      <c r="R206" s="108">
        <v>0</v>
      </c>
      <c r="S206" s="109">
        <v>45860</v>
      </c>
      <c r="T206" s="109">
        <v>45920</v>
      </c>
      <c r="U206" s="109">
        <v>46960</v>
      </c>
      <c r="V206" s="108">
        <v>1100</v>
      </c>
      <c r="W206" s="107" t="s">
        <v>398</v>
      </c>
      <c r="X206" s="107" t="s">
        <v>702</v>
      </c>
      <c r="Y206" s="107" t="s">
        <v>293</v>
      </c>
      <c r="Z206" s="108">
        <v>0</v>
      </c>
      <c r="AA206" s="113">
        <v>0</v>
      </c>
      <c r="AB206" s="113">
        <v>0</v>
      </c>
      <c r="AC206" s="113">
        <v>658565.64800000004</v>
      </c>
      <c r="AD206" s="113">
        <v>0</v>
      </c>
      <c r="AE206" s="113">
        <v>658565.64809999999</v>
      </c>
      <c r="AF206" s="113">
        <v>0</v>
      </c>
      <c r="AG206" s="113">
        <v>0</v>
      </c>
      <c r="AH206" s="113">
        <f>CFR_Data[[#This Row],[Total Spent SFY]]+CFR_Data[[#This Row],[CF Current SFY]]</f>
        <v>0</v>
      </c>
      <c r="AI206" s="113">
        <v>0</v>
      </c>
      <c r="AJ206" s="113">
        <v>188161.61369999999</v>
      </c>
      <c r="AK206" s="113">
        <v>225793.93650000001</v>
      </c>
      <c r="AL206" s="113">
        <v>225793.93650000001</v>
      </c>
      <c r="AM206" s="113">
        <v>18816.161400000001</v>
      </c>
      <c r="AN206" s="113">
        <v>-1E-4</v>
      </c>
      <c r="AO206" s="113">
        <v>0</v>
      </c>
      <c r="AP206" s="113">
        <v>0</v>
      </c>
      <c r="AQ206" s="107" t="s">
        <v>699</v>
      </c>
      <c r="AR206" s="107" t="s">
        <v>699</v>
      </c>
      <c r="AS206" s="107" t="s">
        <v>396</v>
      </c>
      <c r="AT206" s="107" t="s">
        <v>2940</v>
      </c>
      <c r="AU206" s="107" t="s">
        <v>1123</v>
      </c>
      <c r="AV206" s="107" t="s">
        <v>391</v>
      </c>
      <c r="AW206" s="108">
        <v>2</v>
      </c>
      <c r="AX206" s="107" t="s">
        <v>473</v>
      </c>
      <c r="AY206" s="107" t="s">
        <v>698</v>
      </c>
      <c r="AZ206" s="107" t="s">
        <v>697</v>
      </c>
      <c r="BA206" s="107" t="s">
        <v>392</v>
      </c>
      <c r="BB206" s="109">
        <v>45355.272070752311</v>
      </c>
      <c r="BC206" s="107" t="s">
        <v>23</v>
      </c>
      <c r="BD206" s="107" t="s">
        <v>293</v>
      </c>
    </row>
    <row r="207" spans="1:56" x14ac:dyDescent="0.2">
      <c r="A207" s="107" t="s">
        <v>472</v>
      </c>
      <c r="B207" s="105">
        <v>606082</v>
      </c>
      <c r="C207" s="105" t="s">
        <v>395</v>
      </c>
      <c r="D207" s="107" t="s">
        <v>776</v>
      </c>
      <c r="E207" s="105" t="s">
        <v>1945</v>
      </c>
      <c r="F207" s="107" t="s">
        <v>1147</v>
      </c>
      <c r="G207" s="107" t="s">
        <v>830</v>
      </c>
      <c r="H207" s="107" t="s">
        <v>830</v>
      </c>
      <c r="I207" s="107" t="s">
        <v>830</v>
      </c>
      <c r="J207" s="107" t="s">
        <v>180</v>
      </c>
      <c r="K207" s="107" t="s">
        <v>23</v>
      </c>
      <c r="L207" s="107" t="s">
        <v>312</v>
      </c>
      <c r="M207" s="107" t="s">
        <v>158</v>
      </c>
      <c r="N207" s="107" t="s">
        <v>472</v>
      </c>
      <c r="O207" s="107" t="s">
        <v>1142</v>
      </c>
      <c r="P207" s="109">
        <v>45710</v>
      </c>
      <c r="Q207" s="107" t="s">
        <v>1101</v>
      </c>
      <c r="R207" s="108">
        <v>0</v>
      </c>
      <c r="S207" s="109">
        <v>45860</v>
      </c>
      <c r="T207" s="109">
        <v>45920</v>
      </c>
      <c r="U207" s="109">
        <v>46960</v>
      </c>
      <c r="V207" s="108">
        <v>1100</v>
      </c>
      <c r="W207" s="107" t="s">
        <v>424</v>
      </c>
      <c r="X207" s="107" t="s">
        <v>733</v>
      </c>
      <c r="Y207" s="107" t="s">
        <v>413</v>
      </c>
      <c r="Z207" s="108">
        <v>0.8</v>
      </c>
      <c r="AA207" s="113">
        <v>0</v>
      </c>
      <c r="AB207" s="113">
        <v>0</v>
      </c>
      <c r="AC207" s="113">
        <v>38915583.9472</v>
      </c>
      <c r="AD207" s="113">
        <v>0</v>
      </c>
      <c r="AE207" s="113">
        <v>38915583.947300002</v>
      </c>
      <c r="AF207" s="113">
        <v>0</v>
      </c>
      <c r="AG207" s="113">
        <v>0</v>
      </c>
      <c r="AH207" s="113">
        <f>CFR_Data[[#This Row],[Total Spent SFY]]+CFR_Data[[#This Row],[CF Current SFY]]</f>
        <v>0</v>
      </c>
      <c r="AI207" s="113">
        <v>0</v>
      </c>
      <c r="AJ207" s="113">
        <v>11118738.2706</v>
      </c>
      <c r="AK207" s="113">
        <v>13342485.924799999</v>
      </c>
      <c r="AL207" s="113">
        <v>13342485.924799999</v>
      </c>
      <c r="AM207" s="113">
        <v>1111873.8271000001</v>
      </c>
      <c r="AN207" s="113">
        <v>-1E-4</v>
      </c>
      <c r="AO207" s="113">
        <v>0</v>
      </c>
      <c r="AP207" s="113">
        <v>0</v>
      </c>
      <c r="AQ207" s="107" t="s">
        <v>699</v>
      </c>
      <c r="AR207" s="107" t="s">
        <v>699</v>
      </c>
      <c r="AS207" s="107" t="s">
        <v>396</v>
      </c>
      <c r="AT207" s="107" t="s">
        <v>2940</v>
      </c>
      <c r="AU207" s="107" t="s">
        <v>1123</v>
      </c>
      <c r="AV207" s="107" t="s">
        <v>391</v>
      </c>
      <c r="AW207" s="108">
        <v>2</v>
      </c>
      <c r="AX207" s="107" t="s">
        <v>473</v>
      </c>
      <c r="AY207" s="107" t="s">
        <v>698</v>
      </c>
      <c r="AZ207" s="107" t="s">
        <v>697</v>
      </c>
      <c r="BA207" s="107" t="s">
        <v>392</v>
      </c>
      <c r="BB207" s="109">
        <v>45355.272070752311</v>
      </c>
      <c r="BC207" s="107" t="s">
        <v>23</v>
      </c>
      <c r="BD207" s="107" t="s">
        <v>292</v>
      </c>
    </row>
    <row r="208" spans="1:56" x14ac:dyDescent="0.2">
      <c r="A208" s="107" t="s">
        <v>472</v>
      </c>
      <c r="B208" s="105">
        <v>606089</v>
      </c>
      <c r="C208" s="105" t="s">
        <v>395</v>
      </c>
      <c r="D208" s="107" t="s">
        <v>2009</v>
      </c>
      <c r="E208" s="105" t="s">
        <v>1945</v>
      </c>
      <c r="F208" s="107" t="s">
        <v>1969</v>
      </c>
      <c r="G208" s="107" t="s">
        <v>830</v>
      </c>
      <c r="H208" s="107" t="s">
        <v>830</v>
      </c>
      <c r="I208" s="107" t="s">
        <v>830</v>
      </c>
      <c r="J208" s="107" t="s">
        <v>2010</v>
      </c>
      <c r="K208" s="107" t="s">
        <v>33</v>
      </c>
      <c r="L208" s="107" t="s">
        <v>42</v>
      </c>
      <c r="M208" s="107" t="s">
        <v>41</v>
      </c>
      <c r="N208" s="107" t="s">
        <v>472</v>
      </c>
      <c r="O208" s="107" t="s">
        <v>1122</v>
      </c>
      <c r="P208" s="109">
        <v>45738</v>
      </c>
      <c r="Q208" s="107" t="s">
        <v>1101</v>
      </c>
      <c r="R208" s="108">
        <v>0</v>
      </c>
      <c r="S208" s="109">
        <v>45888</v>
      </c>
      <c r="T208" s="109">
        <v>45948</v>
      </c>
      <c r="U208" s="109">
        <v>46800</v>
      </c>
      <c r="V208" s="108">
        <v>912</v>
      </c>
      <c r="W208" s="107" t="s">
        <v>424</v>
      </c>
      <c r="X208" s="107" t="s">
        <v>1959</v>
      </c>
      <c r="Y208" s="107" t="s">
        <v>292</v>
      </c>
      <c r="Z208" s="108">
        <v>0.8</v>
      </c>
      <c r="AA208" s="113">
        <v>0</v>
      </c>
      <c r="AB208" s="113">
        <v>0</v>
      </c>
      <c r="AC208" s="113">
        <v>153120</v>
      </c>
      <c r="AD208" s="113">
        <v>0</v>
      </c>
      <c r="AE208" s="113">
        <v>153120</v>
      </c>
      <c r="AF208" s="113">
        <v>0</v>
      </c>
      <c r="AG208" s="113">
        <v>0</v>
      </c>
      <c r="AH208" s="113">
        <f>CFR_Data[[#This Row],[Total Spent SFY]]+CFR_Data[[#This Row],[CF Current SFY]]</f>
        <v>0</v>
      </c>
      <c r="AI208" s="113">
        <v>0</v>
      </c>
      <c r="AJ208" s="113">
        <v>47520</v>
      </c>
      <c r="AK208" s="113">
        <v>63360</v>
      </c>
      <c r="AL208" s="113">
        <v>42240</v>
      </c>
      <c r="AM208" s="113">
        <v>0</v>
      </c>
      <c r="AN208" s="113">
        <v>0</v>
      </c>
      <c r="AO208" s="113">
        <v>0</v>
      </c>
      <c r="AP208" s="113">
        <v>0</v>
      </c>
      <c r="AQ208" s="107" t="s">
        <v>699</v>
      </c>
      <c r="AR208" s="107" t="s">
        <v>699</v>
      </c>
      <c r="AS208" s="107" t="s">
        <v>396</v>
      </c>
      <c r="AT208" s="107" t="s">
        <v>395</v>
      </c>
      <c r="AU208" s="107" t="s">
        <v>1123</v>
      </c>
      <c r="AV208" s="107" t="s">
        <v>391</v>
      </c>
      <c r="AW208" s="108">
        <v>2</v>
      </c>
      <c r="AX208" s="107" t="s">
        <v>473</v>
      </c>
      <c r="AY208" s="107" t="s">
        <v>707</v>
      </c>
      <c r="AZ208" s="107" t="s">
        <v>706</v>
      </c>
      <c r="BA208" s="107" t="s">
        <v>412</v>
      </c>
      <c r="BB208" s="109">
        <v>45355.272070752311</v>
      </c>
      <c r="BC208" s="107" t="s">
        <v>33</v>
      </c>
      <c r="BD208" s="107" t="s">
        <v>292</v>
      </c>
    </row>
    <row r="209" spans="1:56" x14ac:dyDescent="0.2">
      <c r="A209" s="107" t="s">
        <v>472</v>
      </c>
      <c r="B209" s="105">
        <v>606089</v>
      </c>
      <c r="C209" s="105" t="s">
        <v>395</v>
      </c>
      <c r="D209" s="107" t="s">
        <v>2009</v>
      </c>
      <c r="E209" s="105" t="s">
        <v>1945</v>
      </c>
      <c r="F209" s="107" t="s">
        <v>1969</v>
      </c>
      <c r="G209" s="107" t="s">
        <v>830</v>
      </c>
      <c r="H209" s="107" t="s">
        <v>830</v>
      </c>
      <c r="I209" s="107" t="s">
        <v>830</v>
      </c>
      <c r="J209" s="107" t="s">
        <v>2010</v>
      </c>
      <c r="K209" s="107" t="s">
        <v>33</v>
      </c>
      <c r="L209" s="107" t="s">
        <v>42</v>
      </c>
      <c r="M209" s="107" t="s">
        <v>41</v>
      </c>
      <c r="N209" s="107" t="s">
        <v>472</v>
      </c>
      <c r="O209" s="107" t="s">
        <v>1122</v>
      </c>
      <c r="P209" s="109">
        <v>45738</v>
      </c>
      <c r="Q209" s="107" t="s">
        <v>1101</v>
      </c>
      <c r="R209" s="108">
        <v>0</v>
      </c>
      <c r="S209" s="109">
        <v>45888</v>
      </c>
      <c r="T209" s="109">
        <v>45948</v>
      </c>
      <c r="U209" s="109">
        <v>46800</v>
      </c>
      <c r="V209" s="108">
        <v>912</v>
      </c>
      <c r="W209" s="107" t="s">
        <v>1400</v>
      </c>
      <c r="X209" s="107" t="s">
        <v>1401</v>
      </c>
      <c r="Y209" s="107" t="s">
        <v>292</v>
      </c>
      <c r="Z209" s="108">
        <v>0.8</v>
      </c>
      <c r="AA209" s="113">
        <v>0</v>
      </c>
      <c r="AB209" s="113">
        <v>0</v>
      </c>
      <c r="AC209" s="113">
        <v>4092000</v>
      </c>
      <c r="AD209" s="113">
        <v>0</v>
      </c>
      <c r="AE209" s="113">
        <v>4092000</v>
      </c>
      <c r="AF209" s="113">
        <v>0</v>
      </c>
      <c r="AG209" s="113">
        <v>0</v>
      </c>
      <c r="AH209" s="113">
        <f>CFR_Data[[#This Row],[Total Spent SFY]]+CFR_Data[[#This Row],[CF Current SFY]]</f>
        <v>0</v>
      </c>
      <c r="AI209" s="113">
        <v>0</v>
      </c>
      <c r="AJ209" s="113">
        <v>1269931.0345000001</v>
      </c>
      <c r="AK209" s="113">
        <v>1693241.3792999999</v>
      </c>
      <c r="AL209" s="113">
        <v>1128827.5862</v>
      </c>
      <c r="AM209" s="113">
        <v>0</v>
      </c>
      <c r="AN209" s="113">
        <v>0</v>
      </c>
      <c r="AO209" s="113">
        <v>0</v>
      </c>
      <c r="AP209" s="113">
        <v>0</v>
      </c>
      <c r="AQ209" s="107" t="s">
        <v>699</v>
      </c>
      <c r="AR209" s="107" t="s">
        <v>699</v>
      </c>
      <c r="AS209" s="107" t="s">
        <v>396</v>
      </c>
      <c r="AT209" s="107" t="s">
        <v>395</v>
      </c>
      <c r="AU209" s="107" t="s">
        <v>1123</v>
      </c>
      <c r="AV209" s="107" t="s">
        <v>391</v>
      </c>
      <c r="AW209" s="108">
        <v>2</v>
      </c>
      <c r="AX209" s="107" t="s">
        <v>473</v>
      </c>
      <c r="AY209" s="107" t="s">
        <v>707</v>
      </c>
      <c r="AZ209" s="107" t="s">
        <v>706</v>
      </c>
      <c r="BA209" s="107" t="s">
        <v>412</v>
      </c>
      <c r="BB209" s="109">
        <v>45355.272070752311</v>
      </c>
      <c r="BC209" s="107" t="s">
        <v>33</v>
      </c>
      <c r="BD209" s="107" t="s">
        <v>292</v>
      </c>
    </row>
    <row r="210" spans="1:56" x14ac:dyDescent="0.2">
      <c r="A210" s="107" t="s">
        <v>393</v>
      </c>
      <c r="B210" s="105">
        <v>606125</v>
      </c>
      <c r="C210" s="105" t="s">
        <v>2011</v>
      </c>
      <c r="D210" s="107" t="s">
        <v>779</v>
      </c>
      <c r="E210" s="105" t="s">
        <v>1954</v>
      </c>
      <c r="F210" s="107" t="s">
        <v>1128</v>
      </c>
      <c r="G210" s="107" t="s">
        <v>830</v>
      </c>
      <c r="H210" s="107" t="s">
        <v>830</v>
      </c>
      <c r="I210" s="107" t="s">
        <v>830</v>
      </c>
      <c r="J210" s="107" t="s">
        <v>502</v>
      </c>
      <c r="K210" s="107" t="s">
        <v>24</v>
      </c>
      <c r="L210" s="107" t="s">
        <v>187</v>
      </c>
      <c r="M210" s="107" t="s">
        <v>158</v>
      </c>
      <c r="N210" s="107" t="s">
        <v>394</v>
      </c>
      <c r="O210" s="107" t="s">
        <v>395</v>
      </c>
      <c r="P210" s="109">
        <v>43680</v>
      </c>
      <c r="Q210" s="107" t="s">
        <v>657</v>
      </c>
      <c r="R210" s="108">
        <v>1</v>
      </c>
      <c r="S210" s="109">
        <v>43866</v>
      </c>
      <c r="T210" s="109">
        <v>43926</v>
      </c>
      <c r="U210" s="109">
        <v>44406</v>
      </c>
      <c r="V210" s="108">
        <v>540</v>
      </c>
      <c r="W210" s="107" t="s">
        <v>424</v>
      </c>
      <c r="X210" s="107" t="s">
        <v>710</v>
      </c>
      <c r="Y210" s="107" t="s">
        <v>411</v>
      </c>
      <c r="Z210" s="108">
        <v>0.8</v>
      </c>
      <c r="AA210" s="113">
        <v>2846744.38</v>
      </c>
      <c r="AB210" s="113">
        <v>2483</v>
      </c>
      <c r="AC210" s="113">
        <v>41968.33</v>
      </c>
      <c r="AD210" s="113">
        <v>5798.1651000000002</v>
      </c>
      <c r="AE210" s="113">
        <v>5798.1651000000002</v>
      </c>
      <c r="AF210" s="113">
        <v>5798.1651000000002</v>
      </c>
      <c r="AG210" s="113">
        <v>2852542.5451000002</v>
      </c>
      <c r="AH210" s="113">
        <f>CFR_Data[[#This Row],[Total Spent SFY]]+CFR_Data[[#This Row],[CF Current SFY]]</f>
        <v>8281.1651000000002</v>
      </c>
      <c r="AI210" s="113">
        <v>0</v>
      </c>
      <c r="AJ210" s="113">
        <v>0</v>
      </c>
      <c r="AK210" s="113">
        <v>0</v>
      </c>
      <c r="AL210" s="113">
        <v>0</v>
      </c>
      <c r="AM210" s="113">
        <v>0</v>
      </c>
      <c r="AN210" s="113">
        <v>36170.164900000003</v>
      </c>
      <c r="AO210" s="113">
        <v>0</v>
      </c>
      <c r="AP210" s="113">
        <v>0</v>
      </c>
      <c r="AQ210" s="107" t="s">
        <v>699</v>
      </c>
      <c r="AR210" s="107" t="s">
        <v>699</v>
      </c>
      <c r="AS210" s="107" t="s">
        <v>396</v>
      </c>
      <c r="AT210" s="107" t="s">
        <v>2895</v>
      </c>
      <c r="AU210" s="107" t="s">
        <v>1120</v>
      </c>
      <c r="AV210" s="107" t="s">
        <v>391</v>
      </c>
      <c r="AW210" s="108">
        <v>3</v>
      </c>
      <c r="AX210" s="107" t="s">
        <v>473</v>
      </c>
      <c r="AY210" s="107" t="s">
        <v>698</v>
      </c>
      <c r="AZ210" s="107" t="s">
        <v>697</v>
      </c>
      <c r="BA210" s="107" t="s">
        <v>392</v>
      </c>
      <c r="BB210" s="109">
        <v>45355.272070752311</v>
      </c>
      <c r="BC210" s="107" t="s">
        <v>24</v>
      </c>
      <c r="BD210" s="107" t="s">
        <v>292</v>
      </c>
    </row>
    <row r="211" spans="1:56" x14ac:dyDescent="0.2">
      <c r="A211" s="107" t="s">
        <v>393</v>
      </c>
      <c r="B211" s="105">
        <v>606125</v>
      </c>
      <c r="C211" s="105" t="s">
        <v>2011</v>
      </c>
      <c r="D211" s="107" t="s">
        <v>779</v>
      </c>
      <c r="E211" s="105" t="s">
        <v>1954</v>
      </c>
      <c r="F211" s="107" t="s">
        <v>1128</v>
      </c>
      <c r="G211" s="107" t="s">
        <v>830</v>
      </c>
      <c r="H211" s="107" t="s">
        <v>830</v>
      </c>
      <c r="I211" s="107" t="s">
        <v>830</v>
      </c>
      <c r="J211" s="107" t="s">
        <v>502</v>
      </c>
      <c r="K211" s="107" t="s">
        <v>24</v>
      </c>
      <c r="L211" s="107" t="s">
        <v>187</v>
      </c>
      <c r="M211" s="107" t="s">
        <v>158</v>
      </c>
      <c r="N211" s="107" t="s">
        <v>394</v>
      </c>
      <c r="O211" s="107" t="s">
        <v>395</v>
      </c>
      <c r="P211" s="109">
        <v>43680</v>
      </c>
      <c r="Q211" s="107" t="s">
        <v>657</v>
      </c>
      <c r="R211" s="108">
        <v>1</v>
      </c>
      <c r="S211" s="109">
        <v>43866</v>
      </c>
      <c r="T211" s="109">
        <v>43926</v>
      </c>
      <c r="U211" s="109">
        <v>44406</v>
      </c>
      <c r="V211" s="108">
        <v>540</v>
      </c>
      <c r="W211" s="107" t="s">
        <v>424</v>
      </c>
      <c r="X211" s="107" t="s">
        <v>713</v>
      </c>
      <c r="Y211" s="107" t="s">
        <v>397</v>
      </c>
      <c r="Z211" s="108">
        <v>0.9</v>
      </c>
      <c r="AA211" s="113">
        <v>2956634.06</v>
      </c>
      <c r="AB211" s="113">
        <v>933</v>
      </c>
      <c r="AC211" s="113">
        <v>72678.039999999994</v>
      </c>
      <c r="AD211" s="113">
        <v>8169.4984999999997</v>
      </c>
      <c r="AE211" s="113">
        <v>8169.4984999999997</v>
      </c>
      <c r="AF211" s="113">
        <v>8169.4984999999997</v>
      </c>
      <c r="AG211" s="113">
        <v>2964803.5584999998</v>
      </c>
      <c r="AH211" s="113">
        <f>CFR_Data[[#This Row],[Total Spent SFY]]+CFR_Data[[#This Row],[CF Current SFY]]</f>
        <v>9102.4984999999997</v>
      </c>
      <c r="AI211" s="113">
        <v>0</v>
      </c>
      <c r="AJ211" s="113">
        <v>0</v>
      </c>
      <c r="AK211" s="113">
        <v>0</v>
      </c>
      <c r="AL211" s="113">
        <v>0</v>
      </c>
      <c r="AM211" s="113">
        <v>0</v>
      </c>
      <c r="AN211" s="113">
        <v>64508.541499999999</v>
      </c>
      <c r="AO211" s="113">
        <v>0</v>
      </c>
      <c r="AP211" s="113">
        <v>0</v>
      </c>
      <c r="AQ211" s="107" t="s">
        <v>699</v>
      </c>
      <c r="AR211" s="107" t="s">
        <v>699</v>
      </c>
      <c r="AS211" s="107" t="s">
        <v>396</v>
      </c>
      <c r="AT211" s="107" t="s">
        <v>2895</v>
      </c>
      <c r="AU211" s="107" t="s">
        <v>1120</v>
      </c>
      <c r="AV211" s="107" t="s">
        <v>391</v>
      </c>
      <c r="AW211" s="108">
        <v>3</v>
      </c>
      <c r="AX211" s="107" t="s">
        <v>473</v>
      </c>
      <c r="AY211" s="107" t="s">
        <v>698</v>
      </c>
      <c r="AZ211" s="107" t="s">
        <v>697</v>
      </c>
      <c r="BA211" s="107" t="s">
        <v>392</v>
      </c>
      <c r="BB211" s="109">
        <v>45355.272070752311</v>
      </c>
      <c r="BC211" s="107" t="s">
        <v>24</v>
      </c>
      <c r="BD211" s="107" t="s">
        <v>292</v>
      </c>
    </row>
    <row r="212" spans="1:56" x14ac:dyDescent="0.2">
      <c r="A212" s="107" t="s">
        <v>393</v>
      </c>
      <c r="B212" s="105">
        <v>606125</v>
      </c>
      <c r="C212" s="105" t="s">
        <v>2011</v>
      </c>
      <c r="D212" s="107" t="s">
        <v>779</v>
      </c>
      <c r="E212" s="105" t="s">
        <v>1954</v>
      </c>
      <c r="F212" s="107" t="s">
        <v>1128</v>
      </c>
      <c r="G212" s="107" t="s">
        <v>830</v>
      </c>
      <c r="H212" s="107" t="s">
        <v>830</v>
      </c>
      <c r="I212" s="107" t="s">
        <v>830</v>
      </c>
      <c r="J212" s="107" t="s">
        <v>502</v>
      </c>
      <c r="K212" s="107" t="s">
        <v>24</v>
      </c>
      <c r="L212" s="107" t="s">
        <v>187</v>
      </c>
      <c r="M212" s="107" t="s">
        <v>158</v>
      </c>
      <c r="N212" s="107" t="s">
        <v>394</v>
      </c>
      <c r="O212" s="107" t="s">
        <v>395</v>
      </c>
      <c r="P212" s="109">
        <v>43680</v>
      </c>
      <c r="Q212" s="107" t="s">
        <v>657</v>
      </c>
      <c r="R212" s="108">
        <v>1</v>
      </c>
      <c r="S212" s="109">
        <v>43866</v>
      </c>
      <c r="T212" s="109">
        <v>43926</v>
      </c>
      <c r="U212" s="109">
        <v>44406</v>
      </c>
      <c r="V212" s="108">
        <v>540</v>
      </c>
      <c r="W212" s="107" t="s">
        <v>398</v>
      </c>
      <c r="X212" s="107" t="s">
        <v>702</v>
      </c>
      <c r="Y212" s="107" t="s">
        <v>293</v>
      </c>
      <c r="Z212" s="108">
        <v>0</v>
      </c>
      <c r="AA212" s="113">
        <v>114088.32000000001</v>
      </c>
      <c r="AB212" s="113">
        <v>0</v>
      </c>
      <c r="AC212" s="113">
        <v>102179.18</v>
      </c>
      <c r="AD212" s="113">
        <v>1032.3364999999999</v>
      </c>
      <c r="AE212" s="113">
        <v>1032.3364999999999</v>
      </c>
      <c r="AF212" s="113">
        <v>1032.3364999999999</v>
      </c>
      <c r="AG212" s="113">
        <v>115120.6565</v>
      </c>
      <c r="AH212" s="113">
        <f>CFR_Data[[#This Row],[Total Spent SFY]]+CFR_Data[[#This Row],[CF Current SFY]]</f>
        <v>1032.3364999999999</v>
      </c>
      <c r="AI212" s="113">
        <v>0</v>
      </c>
      <c r="AJ212" s="113">
        <v>0</v>
      </c>
      <c r="AK212" s="113">
        <v>0</v>
      </c>
      <c r="AL212" s="113">
        <v>0</v>
      </c>
      <c r="AM212" s="113">
        <v>0</v>
      </c>
      <c r="AN212" s="113">
        <v>101146.8435</v>
      </c>
      <c r="AO212" s="113">
        <v>0</v>
      </c>
      <c r="AP212" s="113">
        <v>0</v>
      </c>
      <c r="AQ212" s="107" t="s">
        <v>699</v>
      </c>
      <c r="AR212" s="107" t="s">
        <v>699</v>
      </c>
      <c r="AS212" s="107" t="s">
        <v>396</v>
      </c>
      <c r="AT212" s="107" t="s">
        <v>2895</v>
      </c>
      <c r="AU212" s="107" t="s">
        <v>1120</v>
      </c>
      <c r="AV212" s="107" t="s">
        <v>391</v>
      </c>
      <c r="AW212" s="108">
        <v>3</v>
      </c>
      <c r="AX212" s="107" t="s">
        <v>473</v>
      </c>
      <c r="AY212" s="107" t="s">
        <v>698</v>
      </c>
      <c r="AZ212" s="107" t="s">
        <v>697</v>
      </c>
      <c r="BA212" s="107" t="s">
        <v>392</v>
      </c>
      <c r="BB212" s="109">
        <v>45355.272070752311</v>
      </c>
      <c r="BC212" s="107" t="s">
        <v>24</v>
      </c>
      <c r="BD212" s="107" t="s">
        <v>293</v>
      </c>
    </row>
    <row r="213" spans="1:56" x14ac:dyDescent="0.2">
      <c r="A213" s="107" t="s">
        <v>409</v>
      </c>
      <c r="B213" s="105">
        <v>606130</v>
      </c>
      <c r="C213" s="105" t="s">
        <v>2941</v>
      </c>
      <c r="D213" s="107" t="s">
        <v>2012</v>
      </c>
      <c r="E213" s="105" t="s">
        <v>1945</v>
      </c>
      <c r="F213" s="107" t="s">
        <v>1121</v>
      </c>
      <c r="G213" s="107" t="s">
        <v>830</v>
      </c>
      <c r="H213" s="107" t="s">
        <v>830</v>
      </c>
      <c r="I213" s="107" t="s">
        <v>830</v>
      </c>
      <c r="J213" s="107" t="s">
        <v>85</v>
      </c>
      <c r="K213" s="107" t="s">
        <v>22</v>
      </c>
      <c r="L213" s="107" t="s">
        <v>213</v>
      </c>
      <c r="M213" s="107" t="s">
        <v>208</v>
      </c>
      <c r="N213" s="107" t="s">
        <v>410</v>
      </c>
      <c r="O213" s="107" t="s">
        <v>395</v>
      </c>
      <c r="P213" s="109">
        <v>45164</v>
      </c>
      <c r="Q213" s="107" t="s">
        <v>712</v>
      </c>
      <c r="R213" s="108">
        <v>1</v>
      </c>
      <c r="S213" s="109">
        <v>45274</v>
      </c>
      <c r="T213" s="109">
        <v>45334</v>
      </c>
      <c r="U213" s="109">
        <v>46670</v>
      </c>
      <c r="V213" s="108">
        <v>1396</v>
      </c>
      <c r="W213" s="107" t="s">
        <v>424</v>
      </c>
      <c r="X213" s="107" t="s">
        <v>710</v>
      </c>
      <c r="Y213" s="107" t="s">
        <v>411</v>
      </c>
      <c r="Z213" s="108">
        <v>0.8</v>
      </c>
      <c r="AA213" s="113">
        <v>0</v>
      </c>
      <c r="AB213" s="113">
        <v>0</v>
      </c>
      <c r="AC213" s="113">
        <v>1111275</v>
      </c>
      <c r="AD213" s="113">
        <v>1010249.9997</v>
      </c>
      <c r="AE213" s="113">
        <v>1010249.9997</v>
      </c>
      <c r="AF213" s="113">
        <v>26979.783599999999</v>
      </c>
      <c r="AG213" s="113">
        <v>26979.783599999999</v>
      </c>
      <c r="AH213" s="113">
        <f>CFR_Data[[#This Row],[Total Spent SFY]]+CFR_Data[[#This Row],[CF Current SFY]]</f>
        <v>26979.783599999999</v>
      </c>
      <c r="AI213" s="113">
        <v>362535.0307</v>
      </c>
      <c r="AJ213" s="113">
        <v>362535.0307</v>
      </c>
      <c r="AK213" s="113">
        <v>236415.9498</v>
      </c>
      <c r="AL213" s="113">
        <v>21784.204900000001</v>
      </c>
      <c r="AM213" s="113">
        <v>0</v>
      </c>
      <c r="AN213" s="113">
        <v>101025.0003</v>
      </c>
      <c r="AO213" s="113">
        <v>0</v>
      </c>
      <c r="AP213" s="113">
        <v>0</v>
      </c>
      <c r="AQ213" s="107" t="s">
        <v>699</v>
      </c>
      <c r="AR213" s="107" t="s">
        <v>699</v>
      </c>
      <c r="AS213" s="107" t="s">
        <v>396</v>
      </c>
      <c r="AT213" s="107" t="s">
        <v>2899</v>
      </c>
      <c r="AU213" s="107" t="s">
        <v>1120</v>
      </c>
      <c r="AV213" s="107" t="s">
        <v>391</v>
      </c>
      <c r="AW213" s="108">
        <v>3</v>
      </c>
      <c r="AX213" s="107" t="s">
        <v>473</v>
      </c>
      <c r="AY213" s="107" t="s">
        <v>722</v>
      </c>
      <c r="AZ213" s="107" t="s">
        <v>697</v>
      </c>
      <c r="BA213" s="107" t="s">
        <v>402</v>
      </c>
      <c r="BB213" s="109">
        <v>45355.272070752311</v>
      </c>
      <c r="BC213" s="107" t="s">
        <v>22</v>
      </c>
      <c r="BD213" s="107" t="s">
        <v>292</v>
      </c>
    </row>
    <row r="214" spans="1:56" x14ac:dyDescent="0.2">
      <c r="A214" s="107" t="s">
        <v>409</v>
      </c>
      <c r="B214" s="105">
        <v>606130</v>
      </c>
      <c r="C214" s="105" t="s">
        <v>2941</v>
      </c>
      <c r="D214" s="107" t="s">
        <v>2012</v>
      </c>
      <c r="E214" s="105" t="s">
        <v>1945</v>
      </c>
      <c r="F214" s="107" t="s">
        <v>1121</v>
      </c>
      <c r="G214" s="107" t="s">
        <v>830</v>
      </c>
      <c r="H214" s="107" t="s">
        <v>830</v>
      </c>
      <c r="I214" s="107" t="s">
        <v>830</v>
      </c>
      <c r="J214" s="107" t="s">
        <v>85</v>
      </c>
      <c r="K214" s="107" t="s">
        <v>22</v>
      </c>
      <c r="L214" s="107" t="s">
        <v>213</v>
      </c>
      <c r="M214" s="107" t="s">
        <v>208</v>
      </c>
      <c r="N214" s="107" t="s">
        <v>410</v>
      </c>
      <c r="O214" s="107" t="s">
        <v>395</v>
      </c>
      <c r="P214" s="109">
        <v>45164</v>
      </c>
      <c r="Q214" s="107" t="s">
        <v>712</v>
      </c>
      <c r="R214" s="108">
        <v>1</v>
      </c>
      <c r="S214" s="109">
        <v>45274</v>
      </c>
      <c r="T214" s="109">
        <v>45334</v>
      </c>
      <c r="U214" s="109">
        <v>46670</v>
      </c>
      <c r="V214" s="108">
        <v>1396</v>
      </c>
      <c r="W214" s="107" t="s">
        <v>398</v>
      </c>
      <c r="X214" s="107" t="s">
        <v>702</v>
      </c>
      <c r="Y214" s="107" t="s">
        <v>293</v>
      </c>
      <c r="Z214" s="108">
        <v>0</v>
      </c>
      <c r="AA214" s="113">
        <v>0</v>
      </c>
      <c r="AB214" s="113">
        <v>0</v>
      </c>
      <c r="AC214" s="113">
        <v>120840</v>
      </c>
      <c r="AD214" s="113">
        <v>120839.99980000001</v>
      </c>
      <c r="AE214" s="113">
        <v>120839.99980000001</v>
      </c>
      <c r="AF214" s="113">
        <v>3227.1587</v>
      </c>
      <c r="AG214" s="113">
        <v>3227.1587</v>
      </c>
      <c r="AH214" s="113">
        <f>CFR_Data[[#This Row],[Total Spent SFY]]+CFR_Data[[#This Row],[CF Current SFY]]</f>
        <v>3227.1587</v>
      </c>
      <c r="AI214" s="113">
        <v>43364.249499999998</v>
      </c>
      <c r="AJ214" s="113">
        <v>43364.249499999998</v>
      </c>
      <c r="AK214" s="113">
        <v>28278.647199999999</v>
      </c>
      <c r="AL214" s="113">
        <v>2605.6949</v>
      </c>
      <c r="AM214" s="113">
        <v>0</v>
      </c>
      <c r="AN214" s="113">
        <v>2.0000000000000001E-4</v>
      </c>
      <c r="AO214" s="113">
        <v>0</v>
      </c>
      <c r="AP214" s="113">
        <v>0</v>
      </c>
      <c r="AQ214" s="107" t="s">
        <v>699</v>
      </c>
      <c r="AR214" s="107" t="s">
        <v>699</v>
      </c>
      <c r="AS214" s="107" t="s">
        <v>396</v>
      </c>
      <c r="AT214" s="107" t="s">
        <v>2899</v>
      </c>
      <c r="AU214" s="107" t="s">
        <v>1120</v>
      </c>
      <c r="AV214" s="107" t="s">
        <v>391</v>
      </c>
      <c r="AW214" s="108">
        <v>3</v>
      </c>
      <c r="AX214" s="107" t="s">
        <v>473</v>
      </c>
      <c r="AY214" s="107" t="s">
        <v>722</v>
      </c>
      <c r="AZ214" s="107" t="s">
        <v>697</v>
      </c>
      <c r="BA214" s="107" t="s">
        <v>402</v>
      </c>
      <c r="BB214" s="109">
        <v>45355.272070752311</v>
      </c>
      <c r="BC214" s="107" t="s">
        <v>22</v>
      </c>
      <c r="BD214" s="107" t="s">
        <v>293</v>
      </c>
    </row>
    <row r="215" spans="1:56" x14ac:dyDescent="0.2">
      <c r="A215" s="107" t="s">
        <v>409</v>
      </c>
      <c r="B215" s="105">
        <v>606130</v>
      </c>
      <c r="C215" s="105" t="s">
        <v>2941</v>
      </c>
      <c r="D215" s="107" t="s">
        <v>2012</v>
      </c>
      <c r="E215" s="105" t="s">
        <v>1945</v>
      </c>
      <c r="F215" s="107" t="s">
        <v>1121</v>
      </c>
      <c r="G215" s="107" t="s">
        <v>830</v>
      </c>
      <c r="H215" s="107" t="s">
        <v>830</v>
      </c>
      <c r="I215" s="107" t="s">
        <v>830</v>
      </c>
      <c r="J215" s="107" t="s">
        <v>85</v>
      </c>
      <c r="K215" s="107" t="s">
        <v>22</v>
      </c>
      <c r="L215" s="107" t="s">
        <v>213</v>
      </c>
      <c r="M215" s="107" t="s">
        <v>208</v>
      </c>
      <c r="N215" s="107" t="s">
        <v>410</v>
      </c>
      <c r="O215" s="107" t="s">
        <v>395</v>
      </c>
      <c r="P215" s="109">
        <v>45164</v>
      </c>
      <c r="Q215" s="107" t="s">
        <v>712</v>
      </c>
      <c r="R215" s="108">
        <v>1</v>
      </c>
      <c r="S215" s="109">
        <v>45274</v>
      </c>
      <c r="T215" s="109">
        <v>45334</v>
      </c>
      <c r="U215" s="109">
        <v>46670</v>
      </c>
      <c r="V215" s="108">
        <v>1396</v>
      </c>
      <c r="W215" s="107" t="s">
        <v>424</v>
      </c>
      <c r="X215" s="107" t="s">
        <v>726</v>
      </c>
      <c r="Y215" s="107" t="s">
        <v>725</v>
      </c>
      <c r="Z215" s="108">
        <v>0.8</v>
      </c>
      <c r="AA215" s="113">
        <v>0</v>
      </c>
      <c r="AB215" s="113">
        <v>0</v>
      </c>
      <c r="AC215" s="113">
        <v>8416927.9399999995</v>
      </c>
      <c r="AD215" s="113">
        <v>7680225.3996000001</v>
      </c>
      <c r="AE215" s="113">
        <v>7680225.3997</v>
      </c>
      <c r="AF215" s="113">
        <v>205108.4577</v>
      </c>
      <c r="AG215" s="113">
        <v>205108.4577</v>
      </c>
      <c r="AH215" s="113">
        <f>CFR_Data[[#This Row],[Total Spent SFY]]+CFR_Data[[#This Row],[CF Current SFY]]</f>
        <v>205108.4577</v>
      </c>
      <c r="AI215" s="113">
        <v>2756100.7195000001</v>
      </c>
      <c r="AJ215" s="113">
        <v>2756100.7195000001</v>
      </c>
      <c r="AK215" s="113">
        <v>1797305.4028</v>
      </c>
      <c r="AL215" s="113">
        <v>165610.10019999999</v>
      </c>
      <c r="AM215" s="113">
        <v>0</v>
      </c>
      <c r="AN215" s="113">
        <v>736702.54029999999</v>
      </c>
      <c r="AO215" s="113">
        <v>0</v>
      </c>
      <c r="AP215" s="113">
        <v>0</v>
      </c>
      <c r="AQ215" s="107" t="s">
        <v>699</v>
      </c>
      <c r="AR215" s="107" t="s">
        <v>699</v>
      </c>
      <c r="AS215" s="107" t="s">
        <v>396</v>
      </c>
      <c r="AT215" s="107" t="s">
        <v>2899</v>
      </c>
      <c r="AU215" s="107" t="s">
        <v>1120</v>
      </c>
      <c r="AV215" s="107" t="s">
        <v>391</v>
      </c>
      <c r="AW215" s="108">
        <v>3</v>
      </c>
      <c r="AX215" s="107" t="s">
        <v>473</v>
      </c>
      <c r="AY215" s="107" t="s">
        <v>722</v>
      </c>
      <c r="AZ215" s="107" t="s">
        <v>697</v>
      </c>
      <c r="BA215" s="107" t="s">
        <v>402</v>
      </c>
      <c r="BB215" s="109">
        <v>45355.272070752311</v>
      </c>
      <c r="BC215" s="107" t="s">
        <v>22</v>
      </c>
      <c r="BD215" s="107" t="s">
        <v>292</v>
      </c>
    </row>
    <row r="216" spans="1:56" x14ac:dyDescent="0.2">
      <c r="A216" s="107" t="s">
        <v>409</v>
      </c>
      <c r="B216" s="105">
        <v>606134</v>
      </c>
      <c r="C216" s="105" t="s">
        <v>2013</v>
      </c>
      <c r="D216" s="107" t="s">
        <v>503</v>
      </c>
      <c r="E216" s="105" t="s">
        <v>1943</v>
      </c>
      <c r="F216" s="107" t="s">
        <v>1128</v>
      </c>
      <c r="G216" s="107" t="s">
        <v>830</v>
      </c>
      <c r="H216" s="107" t="s">
        <v>830</v>
      </c>
      <c r="I216" s="107" t="s">
        <v>830</v>
      </c>
      <c r="J216" s="107" t="s">
        <v>44</v>
      </c>
      <c r="K216" s="107" t="s">
        <v>22</v>
      </c>
      <c r="L216" s="107" t="s">
        <v>213</v>
      </c>
      <c r="M216" s="107" t="s">
        <v>208</v>
      </c>
      <c r="N216" s="107" t="s">
        <v>410</v>
      </c>
      <c r="O216" s="107" t="s">
        <v>395</v>
      </c>
      <c r="P216" s="109">
        <v>43344</v>
      </c>
      <c r="Q216" s="107" t="s">
        <v>651</v>
      </c>
      <c r="R216" s="108">
        <v>1</v>
      </c>
      <c r="S216" s="109">
        <v>43559</v>
      </c>
      <c r="T216" s="109">
        <v>43619</v>
      </c>
      <c r="U216" s="109">
        <v>44435</v>
      </c>
      <c r="V216" s="108">
        <v>876</v>
      </c>
      <c r="W216" s="107" t="s">
        <v>424</v>
      </c>
      <c r="X216" s="107" t="s">
        <v>704</v>
      </c>
      <c r="Y216" s="107" t="s">
        <v>425</v>
      </c>
      <c r="Z216" s="108">
        <v>0.8</v>
      </c>
      <c r="AA216" s="113">
        <v>2624351.06</v>
      </c>
      <c r="AB216" s="113">
        <v>8513.44</v>
      </c>
      <c r="AC216" s="113">
        <v>460161.14</v>
      </c>
      <c r="AD216" s="113">
        <v>0</v>
      </c>
      <c r="AE216" s="113">
        <v>0</v>
      </c>
      <c r="AF216" s="113">
        <v>0</v>
      </c>
      <c r="AG216" s="113">
        <v>2624351.06</v>
      </c>
      <c r="AH216" s="113">
        <f>CFR_Data[[#This Row],[Total Spent SFY]]+CFR_Data[[#This Row],[CF Current SFY]]</f>
        <v>8513.44</v>
      </c>
      <c r="AI216" s="113">
        <v>0</v>
      </c>
      <c r="AJ216" s="113">
        <v>0</v>
      </c>
      <c r="AK216" s="113">
        <v>0</v>
      </c>
      <c r="AL216" s="113">
        <v>0</v>
      </c>
      <c r="AM216" s="113">
        <v>0</v>
      </c>
      <c r="AN216" s="113">
        <v>0</v>
      </c>
      <c r="AO216" s="113">
        <v>0</v>
      </c>
      <c r="AP216" s="113">
        <v>0</v>
      </c>
      <c r="AQ216" s="107" t="s">
        <v>699</v>
      </c>
      <c r="AR216" s="107" t="s">
        <v>699</v>
      </c>
      <c r="AS216" s="107" t="s">
        <v>396</v>
      </c>
      <c r="AT216" s="107" t="s">
        <v>2913</v>
      </c>
      <c r="AU216" s="107" t="s">
        <v>1120</v>
      </c>
      <c r="AV216" s="107" t="s">
        <v>391</v>
      </c>
      <c r="AW216" s="108">
        <v>3</v>
      </c>
      <c r="AX216" s="107" t="s">
        <v>473</v>
      </c>
      <c r="AY216" s="107" t="s">
        <v>722</v>
      </c>
      <c r="AZ216" s="107" t="s">
        <v>697</v>
      </c>
      <c r="BA216" s="107" t="s">
        <v>402</v>
      </c>
      <c r="BB216" s="109">
        <v>45355.272070752311</v>
      </c>
      <c r="BC216" s="107" t="s">
        <v>22</v>
      </c>
      <c r="BD216" s="107" t="s">
        <v>292</v>
      </c>
    </row>
    <row r="217" spans="1:56" x14ac:dyDescent="0.2">
      <c r="A217" s="107" t="s">
        <v>409</v>
      </c>
      <c r="B217" s="105">
        <v>606134</v>
      </c>
      <c r="C217" s="105" t="s">
        <v>2013</v>
      </c>
      <c r="D217" s="107" t="s">
        <v>503</v>
      </c>
      <c r="E217" s="105" t="s">
        <v>1943</v>
      </c>
      <c r="F217" s="107" t="s">
        <v>1128</v>
      </c>
      <c r="G217" s="107" t="s">
        <v>830</v>
      </c>
      <c r="H217" s="107" t="s">
        <v>830</v>
      </c>
      <c r="I217" s="107" t="s">
        <v>830</v>
      </c>
      <c r="J217" s="107" t="s">
        <v>44</v>
      </c>
      <c r="K217" s="107" t="s">
        <v>22</v>
      </c>
      <c r="L217" s="107" t="s">
        <v>213</v>
      </c>
      <c r="M217" s="107" t="s">
        <v>208</v>
      </c>
      <c r="N217" s="107" t="s">
        <v>410</v>
      </c>
      <c r="O217" s="107" t="s">
        <v>395</v>
      </c>
      <c r="P217" s="109">
        <v>43344</v>
      </c>
      <c r="Q217" s="107" t="s">
        <v>651</v>
      </c>
      <c r="R217" s="108">
        <v>1</v>
      </c>
      <c r="S217" s="109">
        <v>43559</v>
      </c>
      <c r="T217" s="109">
        <v>43619</v>
      </c>
      <c r="U217" s="109">
        <v>44435</v>
      </c>
      <c r="V217" s="108">
        <v>876</v>
      </c>
      <c r="W217" s="107" t="s">
        <v>398</v>
      </c>
      <c r="X217" s="107" t="s">
        <v>702</v>
      </c>
      <c r="Y217" s="107" t="s">
        <v>293</v>
      </c>
      <c r="Z217" s="108">
        <v>0</v>
      </c>
      <c r="AA217" s="113">
        <v>0</v>
      </c>
      <c r="AB217" s="113">
        <v>0</v>
      </c>
      <c r="AC217" s="113">
        <v>96600</v>
      </c>
      <c r="AD217" s="113">
        <v>0</v>
      </c>
      <c r="AE217" s="113">
        <v>0</v>
      </c>
      <c r="AF217" s="113">
        <v>0</v>
      </c>
      <c r="AG217" s="113">
        <v>0</v>
      </c>
      <c r="AH217" s="113">
        <f>CFR_Data[[#This Row],[Total Spent SFY]]+CFR_Data[[#This Row],[CF Current SFY]]</f>
        <v>0</v>
      </c>
      <c r="AI217" s="113">
        <v>0</v>
      </c>
      <c r="AJ217" s="113">
        <v>0</v>
      </c>
      <c r="AK217" s="113">
        <v>0</v>
      </c>
      <c r="AL217" s="113">
        <v>0</v>
      </c>
      <c r="AM217" s="113">
        <v>0</v>
      </c>
      <c r="AN217" s="113">
        <v>0</v>
      </c>
      <c r="AO217" s="113">
        <v>0</v>
      </c>
      <c r="AP217" s="113">
        <v>0</v>
      </c>
      <c r="AQ217" s="107" t="s">
        <v>699</v>
      </c>
      <c r="AR217" s="107" t="s">
        <v>699</v>
      </c>
      <c r="AS217" s="107" t="s">
        <v>396</v>
      </c>
      <c r="AT217" s="107" t="s">
        <v>2913</v>
      </c>
      <c r="AU217" s="107" t="s">
        <v>1120</v>
      </c>
      <c r="AV217" s="107" t="s">
        <v>391</v>
      </c>
      <c r="AW217" s="108">
        <v>3</v>
      </c>
      <c r="AX217" s="107" t="s">
        <v>473</v>
      </c>
      <c r="AY217" s="107" t="s">
        <v>722</v>
      </c>
      <c r="AZ217" s="107" t="s">
        <v>697</v>
      </c>
      <c r="BA217" s="107" t="s">
        <v>402</v>
      </c>
      <c r="BB217" s="109">
        <v>45355.272070752311</v>
      </c>
      <c r="BC217" s="107" t="s">
        <v>22</v>
      </c>
      <c r="BD217" s="107" t="s">
        <v>293</v>
      </c>
    </row>
    <row r="218" spans="1:56" x14ac:dyDescent="0.2">
      <c r="A218" s="107" t="s">
        <v>409</v>
      </c>
      <c r="B218" s="105">
        <v>606134</v>
      </c>
      <c r="C218" s="105" t="s">
        <v>2013</v>
      </c>
      <c r="D218" s="107" t="s">
        <v>503</v>
      </c>
      <c r="E218" s="105" t="s">
        <v>1943</v>
      </c>
      <c r="F218" s="107" t="s">
        <v>1128</v>
      </c>
      <c r="G218" s="107" t="s">
        <v>830</v>
      </c>
      <c r="H218" s="107" t="s">
        <v>830</v>
      </c>
      <c r="I218" s="107" t="s">
        <v>830</v>
      </c>
      <c r="J218" s="107" t="s">
        <v>44</v>
      </c>
      <c r="K218" s="107" t="s">
        <v>22</v>
      </c>
      <c r="L218" s="107" t="s">
        <v>213</v>
      </c>
      <c r="M218" s="107" t="s">
        <v>208</v>
      </c>
      <c r="N218" s="107" t="s">
        <v>410</v>
      </c>
      <c r="O218" s="107" t="s">
        <v>395</v>
      </c>
      <c r="P218" s="109">
        <v>43344</v>
      </c>
      <c r="Q218" s="107" t="s">
        <v>651</v>
      </c>
      <c r="R218" s="108">
        <v>1</v>
      </c>
      <c r="S218" s="109">
        <v>43559</v>
      </c>
      <c r="T218" s="109">
        <v>43619</v>
      </c>
      <c r="U218" s="109">
        <v>44435</v>
      </c>
      <c r="V218" s="108">
        <v>876</v>
      </c>
      <c r="W218" s="107" t="s">
        <v>424</v>
      </c>
      <c r="X218" s="107" t="s">
        <v>401</v>
      </c>
      <c r="Y218" s="107" t="s">
        <v>399</v>
      </c>
      <c r="Z218" s="108">
        <v>0.8</v>
      </c>
      <c r="AA218" s="113">
        <v>763327</v>
      </c>
      <c r="AB218" s="113">
        <v>0</v>
      </c>
      <c r="AC218" s="113">
        <v>336840</v>
      </c>
      <c r="AD218" s="113">
        <v>0</v>
      </c>
      <c r="AE218" s="113">
        <v>0</v>
      </c>
      <c r="AF218" s="113">
        <v>0</v>
      </c>
      <c r="AG218" s="113">
        <v>763327</v>
      </c>
      <c r="AH218" s="113">
        <f>CFR_Data[[#This Row],[Total Spent SFY]]+CFR_Data[[#This Row],[CF Current SFY]]</f>
        <v>0</v>
      </c>
      <c r="AI218" s="113">
        <v>0</v>
      </c>
      <c r="AJ218" s="113">
        <v>0</v>
      </c>
      <c r="AK218" s="113">
        <v>0</v>
      </c>
      <c r="AL218" s="113">
        <v>0</v>
      </c>
      <c r="AM218" s="113">
        <v>0</v>
      </c>
      <c r="AN218" s="113">
        <v>0</v>
      </c>
      <c r="AO218" s="113">
        <v>0</v>
      </c>
      <c r="AP218" s="113">
        <v>0</v>
      </c>
      <c r="AQ218" s="107" t="s">
        <v>699</v>
      </c>
      <c r="AR218" s="107" t="s">
        <v>699</v>
      </c>
      <c r="AS218" s="107" t="s">
        <v>396</v>
      </c>
      <c r="AT218" s="107" t="s">
        <v>2913</v>
      </c>
      <c r="AU218" s="107" t="s">
        <v>1120</v>
      </c>
      <c r="AV218" s="107" t="s">
        <v>391</v>
      </c>
      <c r="AW218" s="108">
        <v>3</v>
      </c>
      <c r="AX218" s="107" t="s">
        <v>473</v>
      </c>
      <c r="AY218" s="107" t="s">
        <v>722</v>
      </c>
      <c r="AZ218" s="107" t="s">
        <v>697</v>
      </c>
      <c r="BA218" s="107" t="s">
        <v>402</v>
      </c>
      <c r="BB218" s="109">
        <v>45355.272070752311</v>
      </c>
      <c r="BC218" s="107" t="s">
        <v>22</v>
      </c>
      <c r="BD218" s="107" t="s">
        <v>292</v>
      </c>
    </row>
    <row r="219" spans="1:56" x14ac:dyDescent="0.2">
      <c r="A219" s="107" t="s">
        <v>409</v>
      </c>
      <c r="B219" s="105">
        <v>606146</v>
      </c>
      <c r="C219" s="105" t="s">
        <v>2014</v>
      </c>
      <c r="D219" s="107" t="s">
        <v>324</v>
      </c>
      <c r="E219" s="105" t="s">
        <v>1943</v>
      </c>
      <c r="F219" s="107" t="s">
        <v>1148</v>
      </c>
      <c r="G219" s="107" t="s">
        <v>830</v>
      </c>
      <c r="H219" s="107" t="s">
        <v>830</v>
      </c>
      <c r="I219" s="107" t="s">
        <v>830</v>
      </c>
      <c r="J219" s="107" t="s">
        <v>780</v>
      </c>
      <c r="K219" s="107" t="s">
        <v>22</v>
      </c>
      <c r="L219" s="107" t="s">
        <v>159</v>
      </c>
      <c r="M219" s="107" t="s">
        <v>158</v>
      </c>
      <c r="N219" s="107" t="s">
        <v>410</v>
      </c>
      <c r="O219" s="107" t="s">
        <v>395</v>
      </c>
      <c r="P219" s="109">
        <v>42266</v>
      </c>
      <c r="Q219" s="107" t="s">
        <v>650</v>
      </c>
      <c r="R219" s="108">
        <v>1</v>
      </c>
      <c r="S219" s="109">
        <v>42726</v>
      </c>
      <c r="T219" s="109">
        <v>42786</v>
      </c>
      <c r="U219" s="109">
        <v>45476</v>
      </c>
      <c r="V219" s="108">
        <v>2750</v>
      </c>
      <c r="W219" s="107" t="s">
        <v>424</v>
      </c>
      <c r="X219" s="107" t="s">
        <v>710</v>
      </c>
      <c r="Y219" s="107" t="s">
        <v>411</v>
      </c>
      <c r="Z219" s="108">
        <v>0.8</v>
      </c>
      <c r="AA219" s="113">
        <v>6096500.1100000003</v>
      </c>
      <c r="AB219" s="113">
        <v>1746312.78</v>
      </c>
      <c r="AC219" s="113">
        <v>570491.88</v>
      </c>
      <c r="AD219" s="113">
        <v>38971.658499999998</v>
      </c>
      <c r="AE219" s="113">
        <v>38971.658499999998</v>
      </c>
      <c r="AF219" s="113">
        <v>37200.219499999999</v>
      </c>
      <c r="AG219" s="113">
        <v>6133700.3295</v>
      </c>
      <c r="AH219" s="113">
        <f>CFR_Data[[#This Row],[Total Spent SFY]]+CFR_Data[[#This Row],[CF Current SFY]]</f>
        <v>1783512.9994999999</v>
      </c>
      <c r="AI219" s="113">
        <v>1771.4390000000001</v>
      </c>
      <c r="AJ219" s="113">
        <v>0</v>
      </c>
      <c r="AK219" s="113">
        <v>0</v>
      </c>
      <c r="AL219" s="113">
        <v>0</v>
      </c>
      <c r="AM219" s="113">
        <v>0</v>
      </c>
      <c r="AN219" s="113">
        <v>531520.22149999999</v>
      </c>
      <c r="AO219" s="113">
        <v>0</v>
      </c>
      <c r="AP219" s="113">
        <v>0</v>
      </c>
      <c r="AQ219" s="107" t="s">
        <v>699</v>
      </c>
      <c r="AR219" s="107" t="s">
        <v>699</v>
      </c>
      <c r="AS219" s="107" t="s">
        <v>396</v>
      </c>
      <c r="AT219" s="107" t="s">
        <v>2916</v>
      </c>
      <c r="AU219" s="107" t="s">
        <v>1123</v>
      </c>
      <c r="AV219" s="107" t="s">
        <v>391</v>
      </c>
      <c r="AW219" s="108">
        <v>6</v>
      </c>
      <c r="AX219" s="107" t="s">
        <v>473</v>
      </c>
      <c r="AY219" s="107" t="s">
        <v>701</v>
      </c>
      <c r="AZ219" s="107" t="s">
        <v>700</v>
      </c>
      <c r="BA219" s="107" t="s">
        <v>418</v>
      </c>
      <c r="BB219" s="109">
        <v>45355.272070752311</v>
      </c>
      <c r="BC219" s="107" t="s">
        <v>22</v>
      </c>
      <c r="BD219" s="107" t="s">
        <v>292</v>
      </c>
    </row>
    <row r="220" spans="1:56" x14ac:dyDescent="0.2">
      <c r="A220" s="107" t="s">
        <v>409</v>
      </c>
      <c r="B220" s="105">
        <v>606146</v>
      </c>
      <c r="C220" s="105" t="s">
        <v>2014</v>
      </c>
      <c r="D220" s="107" t="s">
        <v>324</v>
      </c>
      <c r="E220" s="105" t="s">
        <v>1943</v>
      </c>
      <c r="F220" s="107" t="s">
        <v>1148</v>
      </c>
      <c r="G220" s="107" t="s">
        <v>830</v>
      </c>
      <c r="H220" s="107" t="s">
        <v>830</v>
      </c>
      <c r="I220" s="107" t="s">
        <v>830</v>
      </c>
      <c r="J220" s="107" t="s">
        <v>780</v>
      </c>
      <c r="K220" s="107" t="s">
        <v>22</v>
      </c>
      <c r="L220" s="107" t="s">
        <v>159</v>
      </c>
      <c r="M220" s="107" t="s">
        <v>158</v>
      </c>
      <c r="N220" s="107" t="s">
        <v>410</v>
      </c>
      <c r="O220" s="107" t="s">
        <v>395</v>
      </c>
      <c r="P220" s="109">
        <v>42266</v>
      </c>
      <c r="Q220" s="107" t="s">
        <v>650</v>
      </c>
      <c r="R220" s="108">
        <v>1</v>
      </c>
      <c r="S220" s="109">
        <v>42726</v>
      </c>
      <c r="T220" s="109">
        <v>42786</v>
      </c>
      <c r="U220" s="109">
        <v>45476</v>
      </c>
      <c r="V220" s="108">
        <v>2750</v>
      </c>
      <c r="W220" s="107" t="s">
        <v>398</v>
      </c>
      <c r="X220" s="107" t="s">
        <v>702</v>
      </c>
      <c r="Y220" s="107" t="s">
        <v>293</v>
      </c>
      <c r="Z220" s="108">
        <v>0</v>
      </c>
      <c r="AA220" s="113">
        <v>3665600.23</v>
      </c>
      <c r="AB220" s="113">
        <v>3554000</v>
      </c>
      <c r="AC220" s="113">
        <v>836424.77</v>
      </c>
      <c r="AD220" s="113">
        <v>101920.9951</v>
      </c>
      <c r="AE220" s="113">
        <v>101920.9951</v>
      </c>
      <c r="AF220" s="113">
        <v>97288.222599999994</v>
      </c>
      <c r="AG220" s="113">
        <v>3762888.4526</v>
      </c>
      <c r="AH220" s="113">
        <f>CFR_Data[[#This Row],[Total Spent SFY]]+CFR_Data[[#This Row],[CF Current SFY]]</f>
        <v>3651288.2226</v>
      </c>
      <c r="AI220" s="113">
        <v>4632.7725</v>
      </c>
      <c r="AJ220" s="113">
        <v>0</v>
      </c>
      <c r="AK220" s="113">
        <v>0</v>
      </c>
      <c r="AL220" s="113">
        <v>0</v>
      </c>
      <c r="AM220" s="113">
        <v>0</v>
      </c>
      <c r="AN220" s="113">
        <v>734503.77489999996</v>
      </c>
      <c r="AO220" s="113">
        <v>0</v>
      </c>
      <c r="AP220" s="113">
        <v>0</v>
      </c>
      <c r="AQ220" s="107" t="s">
        <v>699</v>
      </c>
      <c r="AR220" s="107" t="s">
        <v>699</v>
      </c>
      <c r="AS220" s="107" t="s">
        <v>396</v>
      </c>
      <c r="AT220" s="107" t="s">
        <v>2916</v>
      </c>
      <c r="AU220" s="107" t="s">
        <v>1123</v>
      </c>
      <c r="AV220" s="107" t="s">
        <v>391</v>
      </c>
      <c r="AW220" s="108">
        <v>6</v>
      </c>
      <c r="AX220" s="107" t="s">
        <v>473</v>
      </c>
      <c r="AY220" s="107" t="s">
        <v>701</v>
      </c>
      <c r="AZ220" s="107" t="s">
        <v>700</v>
      </c>
      <c r="BA220" s="107" t="s">
        <v>418</v>
      </c>
      <c r="BB220" s="109">
        <v>45355.272070752311</v>
      </c>
      <c r="BC220" s="107" t="s">
        <v>22</v>
      </c>
      <c r="BD220" s="107" t="s">
        <v>293</v>
      </c>
    </row>
    <row r="221" spans="1:56" x14ac:dyDescent="0.2">
      <c r="A221" s="107" t="s">
        <v>409</v>
      </c>
      <c r="B221" s="105">
        <v>606146</v>
      </c>
      <c r="C221" s="105" t="s">
        <v>2014</v>
      </c>
      <c r="D221" s="107" t="s">
        <v>324</v>
      </c>
      <c r="E221" s="105" t="s">
        <v>1943</v>
      </c>
      <c r="F221" s="107" t="s">
        <v>1148</v>
      </c>
      <c r="G221" s="107" t="s">
        <v>830</v>
      </c>
      <c r="H221" s="107" t="s">
        <v>830</v>
      </c>
      <c r="I221" s="107" t="s">
        <v>830</v>
      </c>
      <c r="J221" s="107" t="s">
        <v>780</v>
      </c>
      <c r="K221" s="107" t="s">
        <v>22</v>
      </c>
      <c r="L221" s="107" t="s">
        <v>159</v>
      </c>
      <c r="M221" s="107" t="s">
        <v>158</v>
      </c>
      <c r="N221" s="107" t="s">
        <v>410</v>
      </c>
      <c r="O221" s="107" t="s">
        <v>395</v>
      </c>
      <c r="P221" s="109">
        <v>42266</v>
      </c>
      <c r="Q221" s="107" t="s">
        <v>650</v>
      </c>
      <c r="R221" s="108">
        <v>1</v>
      </c>
      <c r="S221" s="109">
        <v>42726</v>
      </c>
      <c r="T221" s="109">
        <v>42786</v>
      </c>
      <c r="U221" s="109">
        <v>45476</v>
      </c>
      <c r="V221" s="108">
        <v>2750</v>
      </c>
      <c r="W221" s="107" t="s">
        <v>424</v>
      </c>
      <c r="X221" s="107" t="s">
        <v>715</v>
      </c>
      <c r="Y221" s="107" t="s">
        <v>413</v>
      </c>
      <c r="Z221" s="108">
        <v>0.9</v>
      </c>
      <c r="AA221" s="113">
        <v>8822986.9600000009</v>
      </c>
      <c r="AB221" s="113">
        <v>1369712.71</v>
      </c>
      <c r="AC221" s="113">
        <v>1026363.04</v>
      </c>
      <c r="AD221" s="113">
        <v>16824.252499999999</v>
      </c>
      <c r="AE221" s="113">
        <v>16824.252400000001</v>
      </c>
      <c r="AF221" s="113">
        <v>16059.5137</v>
      </c>
      <c r="AG221" s="113">
        <v>8839046.4737</v>
      </c>
      <c r="AH221" s="113">
        <f>CFR_Data[[#This Row],[Total Spent SFY]]+CFR_Data[[#This Row],[CF Current SFY]]</f>
        <v>1385772.2237</v>
      </c>
      <c r="AI221" s="113">
        <v>764.73869999999999</v>
      </c>
      <c r="AJ221" s="113">
        <v>0</v>
      </c>
      <c r="AK221" s="113">
        <v>0</v>
      </c>
      <c r="AL221" s="113">
        <v>0</v>
      </c>
      <c r="AM221" s="113">
        <v>0</v>
      </c>
      <c r="AN221" s="113">
        <v>1009538.7876</v>
      </c>
      <c r="AO221" s="113">
        <v>0</v>
      </c>
      <c r="AP221" s="113">
        <v>0</v>
      </c>
      <c r="AQ221" s="107" t="s">
        <v>699</v>
      </c>
      <c r="AR221" s="107" t="s">
        <v>699</v>
      </c>
      <c r="AS221" s="107" t="s">
        <v>396</v>
      </c>
      <c r="AT221" s="107" t="s">
        <v>2916</v>
      </c>
      <c r="AU221" s="107" t="s">
        <v>1123</v>
      </c>
      <c r="AV221" s="107" t="s">
        <v>391</v>
      </c>
      <c r="AW221" s="108">
        <v>6</v>
      </c>
      <c r="AX221" s="107" t="s">
        <v>473</v>
      </c>
      <c r="AY221" s="107" t="s">
        <v>701</v>
      </c>
      <c r="AZ221" s="107" t="s">
        <v>700</v>
      </c>
      <c r="BA221" s="107" t="s">
        <v>418</v>
      </c>
      <c r="BB221" s="109">
        <v>45355.272070752311</v>
      </c>
      <c r="BC221" s="107" t="s">
        <v>22</v>
      </c>
      <c r="BD221" s="107" t="s">
        <v>292</v>
      </c>
    </row>
    <row r="222" spans="1:56" x14ac:dyDescent="0.2">
      <c r="A222" s="107" t="s">
        <v>409</v>
      </c>
      <c r="B222" s="105">
        <v>606146</v>
      </c>
      <c r="C222" s="105" t="s">
        <v>2014</v>
      </c>
      <c r="D222" s="107" t="s">
        <v>324</v>
      </c>
      <c r="E222" s="105" t="s">
        <v>1943</v>
      </c>
      <c r="F222" s="107" t="s">
        <v>1148</v>
      </c>
      <c r="G222" s="107" t="s">
        <v>830</v>
      </c>
      <c r="H222" s="107" t="s">
        <v>830</v>
      </c>
      <c r="I222" s="107" t="s">
        <v>830</v>
      </c>
      <c r="J222" s="107" t="s">
        <v>780</v>
      </c>
      <c r="K222" s="107" t="s">
        <v>22</v>
      </c>
      <c r="L222" s="107" t="s">
        <v>159</v>
      </c>
      <c r="M222" s="107" t="s">
        <v>158</v>
      </c>
      <c r="N222" s="107" t="s">
        <v>410</v>
      </c>
      <c r="O222" s="107" t="s">
        <v>395</v>
      </c>
      <c r="P222" s="109">
        <v>42266</v>
      </c>
      <c r="Q222" s="107" t="s">
        <v>650</v>
      </c>
      <c r="R222" s="108">
        <v>1</v>
      </c>
      <c r="S222" s="109">
        <v>42726</v>
      </c>
      <c r="T222" s="109">
        <v>42786</v>
      </c>
      <c r="U222" s="109">
        <v>45476</v>
      </c>
      <c r="V222" s="108">
        <v>2750</v>
      </c>
      <c r="W222" s="107" t="s">
        <v>424</v>
      </c>
      <c r="X222" s="107" t="s">
        <v>733</v>
      </c>
      <c r="Y222" s="107" t="s">
        <v>413</v>
      </c>
      <c r="Z222" s="108">
        <v>0.8</v>
      </c>
      <c r="AA222" s="113">
        <v>8339652.3099999996</v>
      </c>
      <c r="AB222" s="113">
        <v>3399162.41</v>
      </c>
      <c r="AC222" s="113">
        <v>1274735.99</v>
      </c>
      <c r="AD222" s="113">
        <v>164775.3535</v>
      </c>
      <c r="AE222" s="113">
        <v>164775.3535</v>
      </c>
      <c r="AF222" s="113">
        <v>157285.56469999999</v>
      </c>
      <c r="AG222" s="113">
        <v>8496937.8747000005</v>
      </c>
      <c r="AH222" s="113">
        <f>CFR_Data[[#This Row],[Total Spent SFY]]+CFR_Data[[#This Row],[CF Current SFY]]</f>
        <v>3556447.9747000001</v>
      </c>
      <c r="AI222" s="113">
        <v>7489.7888000000003</v>
      </c>
      <c r="AJ222" s="113">
        <v>0</v>
      </c>
      <c r="AK222" s="113">
        <v>0</v>
      </c>
      <c r="AL222" s="113">
        <v>0</v>
      </c>
      <c r="AM222" s="113">
        <v>0</v>
      </c>
      <c r="AN222" s="113">
        <v>1109960.6365</v>
      </c>
      <c r="AO222" s="113">
        <v>0</v>
      </c>
      <c r="AP222" s="113">
        <v>0</v>
      </c>
      <c r="AQ222" s="107" t="s">
        <v>699</v>
      </c>
      <c r="AR222" s="107" t="s">
        <v>699</v>
      </c>
      <c r="AS222" s="107" t="s">
        <v>396</v>
      </c>
      <c r="AT222" s="107" t="s">
        <v>2916</v>
      </c>
      <c r="AU222" s="107" t="s">
        <v>1123</v>
      </c>
      <c r="AV222" s="107" t="s">
        <v>391</v>
      </c>
      <c r="AW222" s="108">
        <v>6</v>
      </c>
      <c r="AX222" s="107" t="s">
        <v>473</v>
      </c>
      <c r="AY222" s="107" t="s">
        <v>701</v>
      </c>
      <c r="AZ222" s="107" t="s">
        <v>700</v>
      </c>
      <c r="BA222" s="107" t="s">
        <v>418</v>
      </c>
      <c r="BB222" s="109">
        <v>45355.272070752311</v>
      </c>
      <c r="BC222" s="107" t="s">
        <v>22</v>
      </c>
      <c r="BD222" s="107" t="s">
        <v>292</v>
      </c>
    </row>
    <row r="223" spans="1:56" x14ac:dyDescent="0.2">
      <c r="A223" s="107" t="s">
        <v>409</v>
      </c>
      <c r="B223" s="105">
        <v>606146</v>
      </c>
      <c r="C223" s="105" t="s">
        <v>2014</v>
      </c>
      <c r="D223" s="107" t="s">
        <v>324</v>
      </c>
      <c r="E223" s="105" t="s">
        <v>1943</v>
      </c>
      <c r="F223" s="107" t="s">
        <v>1148</v>
      </c>
      <c r="G223" s="107" t="s">
        <v>830</v>
      </c>
      <c r="H223" s="107" t="s">
        <v>830</v>
      </c>
      <c r="I223" s="107" t="s">
        <v>830</v>
      </c>
      <c r="J223" s="107" t="s">
        <v>780</v>
      </c>
      <c r="K223" s="107" t="s">
        <v>22</v>
      </c>
      <c r="L223" s="107" t="s">
        <v>159</v>
      </c>
      <c r="M223" s="107" t="s">
        <v>158</v>
      </c>
      <c r="N223" s="107" t="s">
        <v>410</v>
      </c>
      <c r="O223" s="107" t="s">
        <v>395</v>
      </c>
      <c r="P223" s="109">
        <v>42266</v>
      </c>
      <c r="Q223" s="107" t="s">
        <v>650</v>
      </c>
      <c r="R223" s="108">
        <v>1</v>
      </c>
      <c r="S223" s="109">
        <v>42726</v>
      </c>
      <c r="T223" s="109">
        <v>42786</v>
      </c>
      <c r="U223" s="109">
        <v>45476</v>
      </c>
      <c r="V223" s="108">
        <v>2750</v>
      </c>
      <c r="W223" s="107" t="s">
        <v>424</v>
      </c>
      <c r="X223" s="107" t="s">
        <v>705</v>
      </c>
      <c r="Y223" s="107" t="s">
        <v>413</v>
      </c>
      <c r="Z223" s="108">
        <v>0.8</v>
      </c>
      <c r="AA223" s="113">
        <v>16990536.41</v>
      </c>
      <c r="AB223" s="113">
        <v>1908847.62</v>
      </c>
      <c r="AC223" s="113">
        <v>427316.79</v>
      </c>
      <c r="AD223" s="113">
        <v>31947.7719</v>
      </c>
      <c r="AE223" s="113">
        <v>31947.772000000001</v>
      </c>
      <c r="AF223" s="113">
        <v>30495.6005</v>
      </c>
      <c r="AG223" s="113">
        <v>17021032.010499999</v>
      </c>
      <c r="AH223" s="113">
        <f>CFR_Data[[#This Row],[Total Spent SFY]]+CFR_Data[[#This Row],[CF Current SFY]]</f>
        <v>1939343.2205000001</v>
      </c>
      <c r="AI223" s="113">
        <v>1452.1714999999999</v>
      </c>
      <c r="AJ223" s="113">
        <v>0</v>
      </c>
      <c r="AK223" s="113">
        <v>0</v>
      </c>
      <c r="AL223" s="113">
        <v>0</v>
      </c>
      <c r="AM223" s="113">
        <v>0</v>
      </c>
      <c r="AN223" s="113">
        <v>395369.01799999998</v>
      </c>
      <c r="AO223" s="113">
        <v>0</v>
      </c>
      <c r="AP223" s="113">
        <v>0</v>
      </c>
      <c r="AQ223" s="107" t="s">
        <v>699</v>
      </c>
      <c r="AR223" s="107" t="s">
        <v>699</v>
      </c>
      <c r="AS223" s="107" t="s">
        <v>396</v>
      </c>
      <c r="AT223" s="107" t="s">
        <v>2916</v>
      </c>
      <c r="AU223" s="107" t="s">
        <v>1123</v>
      </c>
      <c r="AV223" s="107" t="s">
        <v>391</v>
      </c>
      <c r="AW223" s="108">
        <v>6</v>
      </c>
      <c r="AX223" s="107" t="s">
        <v>473</v>
      </c>
      <c r="AY223" s="107" t="s">
        <v>701</v>
      </c>
      <c r="AZ223" s="107" t="s">
        <v>700</v>
      </c>
      <c r="BA223" s="107" t="s">
        <v>418</v>
      </c>
      <c r="BB223" s="109">
        <v>45355.272070752311</v>
      </c>
      <c r="BC223" s="107" t="s">
        <v>22</v>
      </c>
      <c r="BD223" s="107" t="s">
        <v>292</v>
      </c>
    </row>
    <row r="224" spans="1:56" x14ac:dyDescent="0.2">
      <c r="A224" s="107" t="s">
        <v>409</v>
      </c>
      <c r="B224" s="105">
        <v>606146</v>
      </c>
      <c r="C224" s="105" t="s">
        <v>2014</v>
      </c>
      <c r="D224" s="107" t="s">
        <v>324</v>
      </c>
      <c r="E224" s="105" t="s">
        <v>1943</v>
      </c>
      <c r="F224" s="107" t="s">
        <v>1148</v>
      </c>
      <c r="G224" s="107" t="s">
        <v>830</v>
      </c>
      <c r="H224" s="107" t="s">
        <v>830</v>
      </c>
      <c r="I224" s="107" t="s">
        <v>830</v>
      </c>
      <c r="J224" s="107" t="s">
        <v>780</v>
      </c>
      <c r="K224" s="107" t="s">
        <v>22</v>
      </c>
      <c r="L224" s="107" t="s">
        <v>159</v>
      </c>
      <c r="M224" s="107" t="s">
        <v>158</v>
      </c>
      <c r="N224" s="107" t="s">
        <v>410</v>
      </c>
      <c r="O224" s="107" t="s">
        <v>395</v>
      </c>
      <c r="P224" s="109">
        <v>42266</v>
      </c>
      <c r="Q224" s="107" t="s">
        <v>650</v>
      </c>
      <c r="R224" s="108">
        <v>1</v>
      </c>
      <c r="S224" s="109">
        <v>42726</v>
      </c>
      <c r="T224" s="109">
        <v>42786</v>
      </c>
      <c r="U224" s="109">
        <v>45476</v>
      </c>
      <c r="V224" s="108">
        <v>2750</v>
      </c>
      <c r="W224" s="107" t="s">
        <v>424</v>
      </c>
      <c r="X224" s="107" t="s">
        <v>401</v>
      </c>
      <c r="Y224" s="107" t="s">
        <v>399</v>
      </c>
      <c r="Z224" s="108">
        <v>0.8</v>
      </c>
      <c r="AA224" s="113">
        <v>8015584.2699999996</v>
      </c>
      <c r="AB224" s="113">
        <v>1580398.03</v>
      </c>
      <c r="AC224" s="113">
        <v>289725.59999999998</v>
      </c>
      <c r="AD224" s="113">
        <v>85559.968500000003</v>
      </c>
      <c r="AE224" s="113">
        <v>85559.968500000003</v>
      </c>
      <c r="AF224" s="113">
        <v>81670.879000000001</v>
      </c>
      <c r="AG224" s="113">
        <v>8097255.1490000002</v>
      </c>
      <c r="AH224" s="113">
        <f>CFR_Data[[#This Row],[Total Spent SFY]]+CFR_Data[[#This Row],[CF Current SFY]]</f>
        <v>1662068.909</v>
      </c>
      <c r="AI224" s="113">
        <v>3889.0895</v>
      </c>
      <c r="AJ224" s="113">
        <v>0</v>
      </c>
      <c r="AK224" s="113">
        <v>0</v>
      </c>
      <c r="AL224" s="113">
        <v>0</v>
      </c>
      <c r="AM224" s="113">
        <v>0</v>
      </c>
      <c r="AN224" s="113">
        <v>204165.63149999999</v>
      </c>
      <c r="AO224" s="113">
        <v>0</v>
      </c>
      <c r="AP224" s="113">
        <v>0</v>
      </c>
      <c r="AQ224" s="107" t="s">
        <v>699</v>
      </c>
      <c r="AR224" s="107" t="s">
        <v>699</v>
      </c>
      <c r="AS224" s="107" t="s">
        <v>396</v>
      </c>
      <c r="AT224" s="107" t="s">
        <v>2916</v>
      </c>
      <c r="AU224" s="107" t="s">
        <v>1123</v>
      </c>
      <c r="AV224" s="107" t="s">
        <v>391</v>
      </c>
      <c r="AW224" s="108">
        <v>6</v>
      </c>
      <c r="AX224" s="107" t="s">
        <v>473</v>
      </c>
      <c r="AY224" s="107" t="s">
        <v>701</v>
      </c>
      <c r="AZ224" s="107" t="s">
        <v>700</v>
      </c>
      <c r="BA224" s="107" t="s">
        <v>418</v>
      </c>
      <c r="BB224" s="109">
        <v>45355.272070752311</v>
      </c>
      <c r="BC224" s="107" t="s">
        <v>22</v>
      </c>
      <c r="BD224" s="107" t="s">
        <v>292</v>
      </c>
    </row>
    <row r="225" spans="1:56" x14ac:dyDescent="0.2">
      <c r="A225" s="107" t="s">
        <v>393</v>
      </c>
      <c r="B225" s="105">
        <v>606159</v>
      </c>
      <c r="C225" s="105" t="s">
        <v>2942</v>
      </c>
      <c r="D225" s="107" t="s">
        <v>2943</v>
      </c>
      <c r="E225" s="105" t="s">
        <v>1941</v>
      </c>
      <c r="F225" s="107" t="s">
        <v>1128</v>
      </c>
      <c r="G225" s="107" t="s">
        <v>830</v>
      </c>
      <c r="H225" s="107" t="s">
        <v>830</v>
      </c>
      <c r="I225" s="107" t="s">
        <v>830</v>
      </c>
      <c r="J225" s="107" t="s">
        <v>171</v>
      </c>
      <c r="K225" s="107" t="s">
        <v>27</v>
      </c>
      <c r="L225" s="107" t="s">
        <v>311</v>
      </c>
      <c r="M225" s="107" t="s">
        <v>158</v>
      </c>
      <c r="N225" s="107" t="s">
        <v>403</v>
      </c>
      <c r="O225" s="107" t="s">
        <v>395</v>
      </c>
      <c r="P225" s="109">
        <v>43477</v>
      </c>
      <c r="Q225" s="107" t="s">
        <v>657</v>
      </c>
      <c r="R225" s="108">
        <v>1</v>
      </c>
      <c r="S225" s="109">
        <v>43691</v>
      </c>
      <c r="T225" s="109">
        <v>43751</v>
      </c>
      <c r="U225" s="109">
        <v>44377</v>
      </c>
      <c r="V225" s="108">
        <v>686</v>
      </c>
      <c r="W225" s="107" t="s">
        <v>424</v>
      </c>
      <c r="X225" s="107" t="s">
        <v>704</v>
      </c>
      <c r="Y225" s="107" t="s">
        <v>425</v>
      </c>
      <c r="Z225" s="108">
        <v>0.8</v>
      </c>
      <c r="AA225" s="113">
        <v>28500</v>
      </c>
      <c r="AB225" s="113">
        <v>0</v>
      </c>
      <c r="AC225" s="113">
        <v>2850</v>
      </c>
      <c r="AD225" s="113">
        <v>0</v>
      </c>
      <c r="AE225" s="113">
        <v>0</v>
      </c>
      <c r="AF225" s="113">
        <v>0</v>
      </c>
      <c r="AG225" s="113">
        <v>28500</v>
      </c>
      <c r="AH225" s="113">
        <f>CFR_Data[[#This Row],[Total Spent SFY]]+CFR_Data[[#This Row],[CF Current SFY]]</f>
        <v>0</v>
      </c>
      <c r="AI225" s="113">
        <v>0</v>
      </c>
      <c r="AJ225" s="113">
        <v>0</v>
      </c>
      <c r="AK225" s="113">
        <v>0</v>
      </c>
      <c r="AL225" s="113">
        <v>0</v>
      </c>
      <c r="AM225" s="113">
        <v>0</v>
      </c>
      <c r="AN225" s="113">
        <v>0</v>
      </c>
      <c r="AO225" s="113">
        <v>0</v>
      </c>
      <c r="AP225" s="113">
        <v>0</v>
      </c>
      <c r="AQ225" s="107" t="s">
        <v>699</v>
      </c>
      <c r="AR225" s="107" t="s">
        <v>699</v>
      </c>
      <c r="AS225" s="107" t="s">
        <v>396</v>
      </c>
      <c r="AT225" s="107" t="s">
        <v>2944</v>
      </c>
      <c r="AU225" s="107" t="s">
        <v>1123</v>
      </c>
      <c r="AV225" s="107" t="s">
        <v>391</v>
      </c>
      <c r="AW225" s="108">
        <v>4</v>
      </c>
      <c r="AX225" s="107" t="s">
        <v>473</v>
      </c>
      <c r="AY225" s="107" t="s">
        <v>698</v>
      </c>
      <c r="AZ225" s="107" t="s">
        <v>697</v>
      </c>
      <c r="BA225" s="107" t="s">
        <v>392</v>
      </c>
      <c r="BB225" s="109">
        <v>45355.272070752311</v>
      </c>
      <c r="BC225" s="107" t="s">
        <v>27</v>
      </c>
      <c r="BD225" s="107" t="s">
        <v>292</v>
      </c>
    </row>
    <row r="226" spans="1:56" x14ac:dyDescent="0.2">
      <c r="A226" s="107" t="s">
        <v>393</v>
      </c>
      <c r="B226" s="105">
        <v>606159</v>
      </c>
      <c r="C226" s="105" t="s">
        <v>2942</v>
      </c>
      <c r="D226" s="107" t="s">
        <v>2943</v>
      </c>
      <c r="E226" s="105" t="s">
        <v>1941</v>
      </c>
      <c r="F226" s="107" t="s">
        <v>1128</v>
      </c>
      <c r="G226" s="107" t="s">
        <v>830</v>
      </c>
      <c r="H226" s="107" t="s">
        <v>830</v>
      </c>
      <c r="I226" s="107" t="s">
        <v>830</v>
      </c>
      <c r="J226" s="107" t="s">
        <v>171</v>
      </c>
      <c r="K226" s="107" t="s">
        <v>27</v>
      </c>
      <c r="L226" s="107" t="s">
        <v>311</v>
      </c>
      <c r="M226" s="107" t="s">
        <v>158</v>
      </c>
      <c r="N226" s="107" t="s">
        <v>403</v>
      </c>
      <c r="O226" s="107" t="s">
        <v>395</v>
      </c>
      <c r="P226" s="109">
        <v>43477</v>
      </c>
      <c r="Q226" s="107" t="s">
        <v>657</v>
      </c>
      <c r="R226" s="108">
        <v>1</v>
      </c>
      <c r="S226" s="109">
        <v>43691</v>
      </c>
      <c r="T226" s="109">
        <v>43751</v>
      </c>
      <c r="U226" s="109">
        <v>44377</v>
      </c>
      <c r="V226" s="108">
        <v>686</v>
      </c>
      <c r="W226" s="107" t="s">
        <v>424</v>
      </c>
      <c r="X226" s="107" t="s">
        <v>713</v>
      </c>
      <c r="Y226" s="107" t="s">
        <v>397</v>
      </c>
      <c r="Z226" s="108">
        <v>0.9</v>
      </c>
      <c r="AA226" s="113">
        <v>432401.34</v>
      </c>
      <c r="AB226" s="113">
        <v>0</v>
      </c>
      <c r="AC226" s="113">
        <v>61432</v>
      </c>
      <c r="AD226" s="113">
        <v>0</v>
      </c>
      <c r="AE226" s="113">
        <v>0</v>
      </c>
      <c r="AF226" s="113">
        <v>0</v>
      </c>
      <c r="AG226" s="113">
        <v>432401.34</v>
      </c>
      <c r="AH226" s="113">
        <f>CFR_Data[[#This Row],[Total Spent SFY]]+CFR_Data[[#This Row],[CF Current SFY]]</f>
        <v>0</v>
      </c>
      <c r="AI226" s="113">
        <v>0</v>
      </c>
      <c r="AJ226" s="113">
        <v>0</v>
      </c>
      <c r="AK226" s="113">
        <v>0</v>
      </c>
      <c r="AL226" s="113">
        <v>0</v>
      </c>
      <c r="AM226" s="113">
        <v>0</v>
      </c>
      <c r="AN226" s="113">
        <v>0</v>
      </c>
      <c r="AO226" s="113">
        <v>0</v>
      </c>
      <c r="AP226" s="113">
        <v>0</v>
      </c>
      <c r="AQ226" s="107" t="s">
        <v>699</v>
      </c>
      <c r="AR226" s="107" t="s">
        <v>699</v>
      </c>
      <c r="AS226" s="107" t="s">
        <v>396</v>
      </c>
      <c r="AT226" s="107" t="s">
        <v>2944</v>
      </c>
      <c r="AU226" s="107" t="s">
        <v>1123</v>
      </c>
      <c r="AV226" s="107" t="s">
        <v>391</v>
      </c>
      <c r="AW226" s="108">
        <v>4</v>
      </c>
      <c r="AX226" s="107" t="s">
        <v>473</v>
      </c>
      <c r="AY226" s="107" t="s">
        <v>698</v>
      </c>
      <c r="AZ226" s="107" t="s">
        <v>697</v>
      </c>
      <c r="BA226" s="107" t="s">
        <v>392</v>
      </c>
      <c r="BB226" s="109">
        <v>45355.272070752311</v>
      </c>
      <c r="BC226" s="107" t="s">
        <v>27</v>
      </c>
      <c r="BD226" s="107" t="s">
        <v>292</v>
      </c>
    </row>
    <row r="227" spans="1:56" x14ac:dyDescent="0.2">
      <c r="A227" s="107" t="s">
        <v>393</v>
      </c>
      <c r="B227" s="105">
        <v>606159</v>
      </c>
      <c r="C227" s="105" t="s">
        <v>2942</v>
      </c>
      <c r="D227" s="107" t="s">
        <v>2943</v>
      </c>
      <c r="E227" s="105" t="s">
        <v>1941</v>
      </c>
      <c r="F227" s="107" t="s">
        <v>1128</v>
      </c>
      <c r="G227" s="107" t="s">
        <v>830</v>
      </c>
      <c r="H227" s="107" t="s">
        <v>830</v>
      </c>
      <c r="I227" s="107" t="s">
        <v>830</v>
      </c>
      <c r="J227" s="107" t="s">
        <v>171</v>
      </c>
      <c r="K227" s="107" t="s">
        <v>27</v>
      </c>
      <c r="L227" s="107" t="s">
        <v>311</v>
      </c>
      <c r="M227" s="107" t="s">
        <v>158</v>
      </c>
      <c r="N227" s="107" t="s">
        <v>403</v>
      </c>
      <c r="O227" s="107" t="s">
        <v>395</v>
      </c>
      <c r="P227" s="109">
        <v>43477</v>
      </c>
      <c r="Q227" s="107" t="s">
        <v>657</v>
      </c>
      <c r="R227" s="108">
        <v>1</v>
      </c>
      <c r="S227" s="109">
        <v>43691</v>
      </c>
      <c r="T227" s="109">
        <v>43751</v>
      </c>
      <c r="U227" s="109">
        <v>44377</v>
      </c>
      <c r="V227" s="108">
        <v>686</v>
      </c>
      <c r="W227" s="107" t="s">
        <v>398</v>
      </c>
      <c r="X227" s="107" t="s">
        <v>702</v>
      </c>
      <c r="Y227" s="107" t="s">
        <v>293</v>
      </c>
      <c r="Z227" s="108">
        <v>0</v>
      </c>
      <c r="AA227" s="113">
        <v>14728.5</v>
      </c>
      <c r="AB227" s="113">
        <v>90</v>
      </c>
      <c r="AC227" s="113">
        <v>81714.5</v>
      </c>
      <c r="AD227" s="113">
        <v>0</v>
      </c>
      <c r="AE227" s="113">
        <v>0</v>
      </c>
      <c r="AF227" s="113">
        <v>0</v>
      </c>
      <c r="AG227" s="113">
        <v>14728.5</v>
      </c>
      <c r="AH227" s="113">
        <f>CFR_Data[[#This Row],[Total Spent SFY]]+CFR_Data[[#This Row],[CF Current SFY]]</f>
        <v>90</v>
      </c>
      <c r="AI227" s="113">
        <v>0</v>
      </c>
      <c r="AJ227" s="113">
        <v>0</v>
      </c>
      <c r="AK227" s="113">
        <v>0</v>
      </c>
      <c r="AL227" s="113">
        <v>0</v>
      </c>
      <c r="AM227" s="113">
        <v>0</v>
      </c>
      <c r="AN227" s="113">
        <v>0</v>
      </c>
      <c r="AO227" s="113">
        <v>0</v>
      </c>
      <c r="AP227" s="113">
        <v>0</v>
      </c>
      <c r="AQ227" s="107" t="s">
        <v>699</v>
      </c>
      <c r="AR227" s="107" t="s">
        <v>699</v>
      </c>
      <c r="AS227" s="107" t="s">
        <v>396</v>
      </c>
      <c r="AT227" s="107" t="s">
        <v>2944</v>
      </c>
      <c r="AU227" s="107" t="s">
        <v>1123</v>
      </c>
      <c r="AV227" s="107" t="s">
        <v>391</v>
      </c>
      <c r="AW227" s="108">
        <v>4</v>
      </c>
      <c r="AX227" s="107" t="s">
        <v>473</v>
      </c>
      <c r="AY227" s="107" t="s">
        <v>698</v>
      </c>
      <c r="AZ227" s="107" t="s">
        <v>697</v>
      </c>
      <c r="BA227" s="107" t="s">
        <v>392</v>
      </c>
      <c r="BB227" s="109">
        <v>45355.272070752311</v>
      </c>
      <c r="BC227" s="107" t="s">
        <v>27</v>
      </c>
      <c r="BD227" s="107" t="s">
        <v>293</v>
      </c>
    </row>
    <row r="228" spans="1:56" x14ac:dyDescent="0.2">
      <c r="A228" s="107" t="s">
        <v>393</v>
      </c>
      <c r="B228" s="105">
        <v>606159</v>
      </c>
      <c r="C228" s="105" t="s">
        <v>2942</v>
      </c>
      <c r="D228" s="107" t="s">
        <v>2943</v>
      </c>
      <c r="E228" s="105" t="s">
        <v>1941</v>
      </c>
      <c r="F228" s="107" t="s">
        <v>1128</v>
      </c>
      <c r="G228" s="107" t="s">
        <v>830</v>
      </c>
      <c r="H228" s="107" t="s">
        <v>830</v>
      </c>
      <c r="I228" s="107" t="s">
        <v>830</v>
      </c>
      <c r="J228" s="107" t="s">
        <v>171</v>
      </c>
      <c r="K228" s="107" t="s">
        <v>27</v>
      </c>
      <c r="L228" s="107" t="s">
        <v>311</v>
      </c>
      <c r="M228" s="107" t="s">
        <v>158</v>
      </c>
      <c r="N228" s="107" t="s">
        <v>403</v>
      </c>
      <c r="O228" s="107" t="s">
        <v>395</v>
      </c>
      <c r="P228" s="109">
        <v>43477</v>
      </c>
      <c r="Q228" s="107" t="s">
        <v>657</v>
      </c>
      <c r="R228" s="108">
        <v>1</v>
      </c>
      <c r="S228" s="109">
        <v>43691</v>
      </c>
      <c r="T228" s="109">
        <v>43751</v>
      </c>
      <c r="U228" s="109">
        <v>44377</v>
      </c>
      <c r="V228" s="108">
        <v>686</v>
      </c>
      <c r="W228" s="107" t="s">
        <v>424</v>
      </c>
      <c r="X228" s="107" t="s">
        <v>401</v>
      </c>
      <c r="Y228" s="107" t="s">
        <v>399</v>
      </c>
      <c r="Z228" s="108">
        <v>0.8</v>
      </c>
      <c r="AA228" s="113">
        <v>3978633.67</v>
      </c>
      <c r="AB228" s="113">
        <v>6480.45</v>
      </c>
      <c r="AC228" s="113">
        <v>132919.97</v>
      </c>
      <c r="AD228" s="113">
        <v>0</v>
      </c>
      <c r="AE228" s="113">
        <v>0</v>
      </c>
      <c r="AF228" s="113">
        <v>0</v>
      </c>
      <c r="AG228" s="113">
        <v>3978633.67</v>
      </c>
      <c r="AH228" s="113">
        <f>CFR_Data[[#This Row],[Total Spent SFY]]+CFR_Data[[#This Row],[CF Current SFY]]</f>
        <v>6480.45</v>
      </c>
      <c r="AI228" s="113">
        <v>0</v>
      </c>
      <c r="AJ228" s="113">
        <v>0</v>
      </c>
      <c r="AK228" s="113">
        <v>0</v>
      </c>
      <c r="AL228" s="113">
        <v>0</v>
      </c>
      <c r="AM228" s="113">
        <v>0</v>
      </c>
      <c r="AN228" s="113">
        <v>0</v>
      </c>
      <c r="AO228" s="113">
        <v>0</v>
      </c>
      <c r="AP228" s="113">
        <v>0</v>
      </c>
      <c r="AQ228" s="107" t="s">
        <v>699</v>
      </c>
      <c r="AR228" s="107" t="s">
        <v>699</v>
      </c>
      <c r="AS228" s="107" t="s">
        <v>396</v>
      </c>
      <c r="AT228" s="107" t="s">
        <v>2944</v>
      </c>
      <c r="AU228" s="107" t="s">
        <v>1123</v>
      </c>
      <c r="AV228" s="107" t="s">
        <v>391</v>
      </c>
      <c r="AW228" s="108">
        <v>4</v>
      </c>
      <c r="AX228" s="107" t="s">
        <v>473</v>
      </c>
      <c r="AY228" s="107" t="s">
        <v>698</v>
      </c>
      <c r="AZ228" s="107" t="s">
        <v>697</v>
      </c>
      <c r="BA228" s="107" t="s">
        <v>392</v>
      </c>
      <c r="BB228" s="109">
        <v>45355.272070752311</v>
      </c>
      <c r="BC228" s="107" t="s">
        <v>27</v>
      </c>
      <c r="BD228" s="107" t="s">
        <v>292</v>
      </c>
    </row>
    <row r="229" spans="1:56" x14ac:dyDescent="0.2">
      <c r="A229" s="107" t="s">
        <v>393</v>
      </c>
      <c r="B229" s="105">
        <v>606176</v>
      </c>
      <c r="C229" s="105" t="s">
        <v>2945</v>
      </c>
      <c r="D229" s="107" t="s">
        <v>2946</v>
      </c>
      <c r="E229" s="105" t="s">
        <v>1945</v>
      </c>
      <c r="F229" s="107" t="s">
        <v>1147</v>
      </c>
      <c r="G229" s="107" t="s">
        <v>830</v>
      </c>
      <c r="H229" s="107" t="s">
        <v>830</v>
      </c>
      <c r="I229" s="107" t="s">
        <v>830</v>
      </c>
      <c r="J229" s="107" t="s">
        <v>2947</v>
      </c>
      <c r="K229" s="107" t="s">
        <v>444</v>
      </c>
      <c r="L229" s="107" t="s">
        <v>369</v>
      </c>
      <c r="M229" s="107" t="s">
        <v>395</v>
      </c>
      <c r="N229" s="107" t="s">
        <v>403</v>
      </c>
      <c r="O229" s="107" t="s">
        <v>395</v>
      </c>
      <c r="P229" s="109">
        <v>42448</v>
      </c>
      <c r="Q229" s="107" t="s">
        <v>649</v>
      </c>
      <c r="R229" s="108">
        <v>1</v>
      </c>
      <c r="S229" s="109">
        <v>42570</v>
      </c>
      <c r="T229" s="109">
        <v>42630</v>
      </c>
      <c r="U229" s="109">
        <v>43296</v>
      </c>
      <c r="V229" s="108">
        <v>726</v>
      </c>
      <c r="W229" s="107" t="s">
        <v>424</v>
      </c>
      <c r="X229" s="107" t="s">
        <v>715</v>
      </c>
      <c r="Y229" s="107" t="s">
        <v>413</v>
      </c>
      <c r="Z229" s="108">
        <v>0.9</v>
      </c>
      <c r="AA229" s="113">
        <v>6039191.8899999997</v>
      </c>
      <c r="AB229" s="113">
        <v>0</v>
      </c>
      <c r="AC229" s="113">
        <v>0</v>
      </c>
      <c r="AD229" s="113">
        <v>540.05849999999998</v>
      </c>
      <c r="AE229" s="113">
        <v>540.05849999999998</v>
      </c>
      <c r="AF229" s="113">
        <v>540.05849999999998</v>
      </c>
      <c r="AG229" s="113">
        <v>6039731.9484999999</v>
      </c>
      <c r="AH229" s="113">
        <f>CFR_Data[[#This Row],[Total Spent SFY]]+CFR_Data[[#This Row],[CF Current SFY]]</f>
        <v>540.05849999999998</v>
      </c>
      <c r="AI229" s="113">
        <v>0</v>
      </c>
      <c r="AJ229" s="113">
        <v>0</v>
      </c>
      <c r="AK229" s="113">
        <v>0</v>
      </c>
      <c r="AL229" s="113">
        <v>0</v>
      </c>
      <c r="AM229" s="113">
        <v>0</v>
      </c>
      <c r="AN229" s="113">
        <v>-540.05849999999998</v>
      </c>
      <c r="AO229" s="113">
        <v>0</v>
      </c>
      <c r="AP229" s="113">
        <v>0</v>
      </c>
      <c r="AQ229" s="107" t="s">
        <v>699</v>
      </c>
      <c r="AR229" s="107" t="s">
        <v>699</v>
      </c>
      <c r="AS229" s="107" t="s">
        <v>396</v>
      </c>
      <c r="AT229" s="107" t="s">
        <v>395</v>
      </c>
      <c r="AU229" s="107" t="s">
        <v>1123</v>
      </c>
      <c r="AV229" s="107" t="s">
        <v>391</v>
      </c>
      <c r="AW229" s="108">
        <v>4</v>
      </c>
      <c r="AX229" s="107" t="s">
        <v>473</v>
      </c>
      <c r="AY229" s="107" t="s">
        <v>763</v>
      </c>
      <c r="AZ229" s="107" t="s">
        <v>706</v>
      </c>
      <c r="BA229" s="107" t="s">
        <v>430</v>
      </c>
      <c r="BB229" s="109">
        <v>45355.272070752311</v>
      </c>
      <c r="BC229" s="107" t="s">
        <v>465</v>
      </c>
      <c r="BD229" s="107" t="s">
        <v>292</v>
      </c>
    </row>
    <row r="230" spans="1:56" x14ac:dyDescent="0.2">
      <c r="A230" s="107" t="s">
        <v>393</v>
      </c>
      <c r="B230" s="105">
        <v>606176</v>
      </c>
      <c r="C230" s="105" t="s">
        <v>2945</v>
      </c>
      <c r="D230" s="107" t="s">
        <v>2946</v>
      </c>
      <c r="E230" s="105" t="s">
        <v>1945</v>
      </c>
      <c r="F230" s="107" t="s">
        <v>1147</v>
      </c>
      <c r="G230" s="107" t="s">
        <v>830</v>
      </c>
      <c r="H230" s="107" t="s">
        <v>830</v>
      </c>
      <c r="I230" s="107" t="s">
        <v>830</v>
      </c>
      <c r="J230" s="107" t="s">
        <v>2947</v>
      </c>
      <c r="K230" s="107" t="s">
        <v>444</v>
      </c>
      <c r="L230" s="107" t="s">
        <v>369</v>
      </c>
      <c r="M230" s="107" t="s">
        <v>395</v>
      </c>
      <c r="N230" s="107" t="s">
        <v>403</v>
      </c>
      <c r="O230" s="107" t="s">
        <v>395</v>
      </c>
      <c r="P230" s="109">
        <v>42448</v>
      </c>
      <c r="Q230" s="107" t="s">
        <v>649</v>
      </c>
      <c r="R230" s="108">
        <v>1</v>
      </c>
      <c r="S230" s="109">
        <v>42570</v>
      </c>
      <c r="T230" s="109">
        <v>42630</v>
      </c>
      <c r="U230" s="109">
        <v>43296</v>
      </c>
      <c r="V230" s="108">
        <v>726</v>
      </c>
      <c r="W230" s="107" t="s">
        <v>398</v>
      </c>
      <c r="X230" s="107" t="s">
        <v>737</v>
      </c>
      <c r="Y230" s="107" t="s">
        <v>293</v>
      </c>
      <c r="Z230" s="108">
        <v>0</v>
      </c>
      <c r="AA230" s="113">
        <v>37617.79</v>
      </c>
      <c r="AB230" s="113">
        <v>0</v>
      </c>
      <c r="AC230" s="113">
        <v>135297.14000000001</v>
      </c>
      <c r="AD230" s="113">
        <v>0</v>
      </c>
      <c r="AE230" s="113">
        <v>0</v>
      </c>
      <c r="AF230" s="113">
        <v>0</v>
      </c>
      <c r="AG230" s="113">
        <v>37617.79</v>
      </c>
      <c r="AH230" s="113">
        <f>CFR_Data[[#This Row],[Total Spent SFY]]+CFR_Data[[#This Row],[CF Current SFY]]</f>
        <v>0</v>
      </c>
      <c r="AI230" s="113">
        <v>0</v>
      </c>
      <c r="AJ230" s="113">
        <v>0</v>
      </c>
      <c r="AK230" s="113">
        <v>0</v>
      </c>
      <c r="AL230" s="113">
        <v>0</v>
      </c>
      <c r="AM230" s="113">
        <v>0</v>
      </c>
      <c r="AN230" s="113">
        <v>0</v>
      </c>
      <c r="AO230" s="113">
        <v>0</v>
      </c>
      <c r="AP230" s="113">
        <v>0</v>
      </c>
      <c r="AQ230" s="107" t="s">
        <v>699</v>
      </c>
      <c r="AR230" s="107" t="s">
        <v>699</v>
      </c>
      <c r="AS230" s="107" t="s">
        <v>396</v>
      </c>
      <c r="AT230" s="107" t="s">
        <v>395</v>
      </c>
      <c r="AU230" s="107" t="s">
        <v>1123</v>
      </c>
      <c r="AV230" s="107" t="s">
        <v>391</v>
      </c>
      <c r="AW230" s="108">
        <v>4</v>
      </c>
      <c r="AX230" s="107" t="s">
        <v>473</v>
      </c>
      <c r="AY230" s="107" t="s">
        <v>763</v>
      </c>
      <c r="AZ230" s="107" t="s">
        <v>706</v>
      </c>
      <c r="BA230" s="107" t="s">
        <v>430</v>
      </c>
      <c r="BB230" s="109">
        <v>45355.272070752311</v>
      </c>
      <c r="BC230" s="107" t="s">
        <v>465</v>
      </c>
      <c r="BD230" s="107" t="s">
        <v>293</v>
      </c>
    </row>
    <row r="231" spans="1:56" x14ac:dyDescent="0.2">
      <c r="A231" s="107" t="s">
        <v>393</v>
      </c>
      <c r="B231" s="105">
        <v>606176</v>
      </c>
      <c r="C231" s="105" t="s">
        <v>2945</v>
      </c>
      <c r="D231" s="107" t="s">
        <v>2946</v>
      </c>
      <c r="E231" s="105" t="s">
        <v>1945</v>
      </c>
      <c r="F231" s="107" t="s">
        <v>1147</v>
      </c>
      <c r="G231" s="107" t="s">
        <v>830</v>
      </c>
      <c r="H231" s="107" t="s">
        <v>830</v>
      </c>
      <c r="I231" s="107" t="s">
        <v>830</v>
      </c>
      <c r="J231" s="107" t="s">
        <v>2947</v>
      </c>
      <c r="K231" s="107" t="s">
        <v>444</v>
      </c>
      <c r="L231" s="107" t="s">
        <v>369</v>
      </c>
      <c r="M231" s="107" t="s">
        <v>395</v>
      </c>
      <c r="N231" s="107" t="s">
        <v>403</v>
      </c>
      <c r="O231" s="107" t="s">
        <v>395</v>
      </c>
      <c r="P231" s="109">
        <v>42448</v>
      </c>
      <c r="Q231" s="107" t="s">
        <v>649</v>
      </c>
      <c r="R231" s="108">
        <v>1</v>
      </c>
      <c r="S231" s="109">
        <v>42570</v>
      </c>
      <c r="T231" s="109">
        <v>42630</v>
      </c>
      <c r="U231" s="109">
        <v>43296</v>
      </c>
      <c r="V231" s="108">
        <v>726</v>
      </c>
      <c r="W231" s="107" t="s">
        <v>424</v>
      </c>
      <c r="X231" s="107" t="s">
        <v>2948</v>
      </c>
      <c r="Y231" s="107" t="s">
        <v>399</v>
      </c>
      <c r="Z231" s="108">
        <v>0.8</v>
      </c>
      <c r="AA231" s="113">
        <v>1154976.3999999999</v>
      </c>
      <c r="AB231" s="113">
        <v>0</v>
      </c>
      <c r="AC231" s="113">
        <v>0</v>
      </c>
      <c r="AD231" s="113">
        <v>89.941500000000005</v>
      </c>
      <c r="AE231" s="113">
        <v>89.941500000000005</v>
      </c>
      <c r="AF231" s="113">
        <v>89.941500000000005</v>
      </c>
      <c r="AG231" s="113">
        <v>1155066.3415000001</v>
      </c>
      <c r="AH231" s="113">
        <f>CFR_Data[[#This Row],[Total Spent SFY]]+CFR_Data[[#This Row],[CF Current SFY]]</f>
        <v>89.941500000000005</v>
      </c>
      <c r="AI231" s="113">
        <v>0</v>
      </c>
      <c r="AJ231" s="113">
        <v>0</v>
      </c>
      <c r="AK231" s="113">
        <v>0</v>
      </c>
      <c r="AL231" s="113">
        <v>0</v>
      </c>
      <c r="AM231" s="113">
        <v>0</v>
      </c>
      <c r="AN231" s="113">
        <v>-89.941500000000005</v>
      </c>
      <c r="AO231" s="113">
        <v>0</v>
      </c>
      <c r="AP231" s="113">
        <v>0</v>
      </c>
      <c r="AQ231" s="107" t="s">
        <v>699</v>
      </c>
      <c r="AR231" s="107" t="s">
        <v>699</v>
      </c>
      <c r="AS231" s="107" t="s">
        <v>396</v>
      </c>
      <c r="AT231" s="107" t="s">
        <v>395</v>
      </c>
      <c r="AU231" s="107" t="s">
        <v>1123</v>
      </c>
      <c r="AV231" s="107" t="s">
        <v>391</v>
      </c>
      <c r="AW231" s="108">
        <v>4</v>
      </c>
      <c r="AX231" s="107" t="s">
        <v>473</v>
      </c>
      <c r="AY231" s="107" t="s">
        <v>763</v>
      </c>
      <c r="AZ231" s="107" t="s">
        <v>706</v>
      </c>
      <c r="BA231" s="107" t="s">
        <v>430</v>
      </c>
      <c r="BB231" s="109">
        <v>45355.272070752311</v>
      </c>
      <c r="BC231" s="107" t="s">
        <v>465</v>
      </c>
      <c r="BD231" s="107" t="s">
        <v>292</v>
      </c>
    </row>
    <row r="232" spans="1:56" x14ac:dyDescent="0.2">
      <c r="A232" s="107" t="s">
        <v>393</v>
      </c>
      <c r="B232" s="105">
        <v>606176</v>
      </c>
      <c r="C232" s="105" t="s">
        <v>2945</v>
      </c>
      <c r="D232" s="107" t="s">
        <v>2946</v>
      </c>
      <c r="E232" s="105" t="s">
        <v>1945</v>
      </c>
      <c r="F232" s="107" t="s">
        <v>1147</v>
      </c>
      <c r="G232" s="107" t="s">
        <v>830</v>
      </c>
      <c r="H232" s="107" t="s">
        <v>830</v>
      </c>
      <c r="I232" s="107" t="s">
        <v>830</v>
      </c>
      <c r="J232" s="107" t="s">
        <v>2947</v>
      </c>
      <c r="K232" s="107" t="s">
        <v>444</v>
      </c>
      <c r="L232" s="107" t="s">
        <v>369</v>
      </c>
      <c r="M232" s="107" t="s">
        <v>395</v>
      </c>
      <c r="N232" s="107" t="s">
        <v>403</v>
      </c>
      <c r="O232" s="107" t="s">
        <v>395</v>
      </c>
      <c r="P232" s="109">
        <v>42448</v>
      </c>
      <c r="Q232" s="107" t="s">
        <v>649</v>
      </c>
      <c r="R232" s="108">
        <v>1</v>
      </c>
      <c r="S232" s="109">
        <v>42570</v>
      </c>
      <c r="T232" s="109">
        <v>42630</v>
      </c>
      <c r="U232" s="109">
        <v>43296</v>
      </c>
      <c r="V232" s="108">
        <v>726</v>
      </c>
      <c r="W232" s="107" t="s">
        <v>422</v>
      </c>
      <c r="X232" s="107" t="s">
        <v>422</v>
      </c>
      <c r="Y232" s="107" t="s">
        <v>395</v>
      </c>
      <c r="Z232" s="108">
        <v>0</v>
      </c>
      <c r="AA232" s="113">
        <v>0</v>
      </c>
      <c r="AB232" s="113">
        <v>0</v>
      </c>
      <c r="AC232" s="113">
        <v>1007861.75</v>
      </c>
      <c r="AD232" s="113">
        <v>0</v>
      </c>
      <c r="AE232" s="113">
        <v>0</v>
      </c>
      <c r="AF232" s="113">
        <v>0</v>
      </c>
      <c r="AG232" s="113">
        <v>0</v>
      </c>
      <c r="AH232" s="113">
        <f>CFR_Data[[#This Row],[Total Spent SFY]]+CFR_Data[[#This Row],[CF Current SFY]]</f>
        <v>0</v>
      </c>
      <c r="AI232" s="113">
        <v>0</v>
      </c>
      <c r="AJ232" s="113">
        <v>0</v>
      </c>
      <c r="AK232" s="113">
        <v>0</v>
      </c>
      <c r="AL232" s="113">
        <v>0</v>
      </c>
      <c r="AM232" s="113">
        <v>0</v>
      </c>
      <c r="AN232" s="113">
        <v>0</v>
      </c>
      <c r="AO232" s="113">
        <v>0</v>
      </c>
      <c r="AP232" s="113">
        <v>0</v>
      </c>
      <c r="AQ232" s="107" t="s">
        <v>699</v>
      </c>
      <c r="AR232" s="107" t="s">
        <v>699</v>
      </c>
      <c r="AS232" s="107" t="s">
        <v>396</v>
      </c>
      <c r="AT232" s="107" t="s">
        <v>395</v>
      </c>
      <c r="AU232" s="107" t="s">
        <v>1123</v>
      </c>
      <c r="AV232" s="107" t="s">
        <v>391</v>
      </c>
      <c r="AW232" s="108">
        <v>4</v>
      </c>
      <c r="AX232" s="107" t="s">
        <v>473</v>
      </c>
      <c r="AY232" s="107" t="s">
        <v>763</v>
      </c>
      <c r="AZ232" s="107" t="s">
        <v>706</v>
      </c>
      <c r="BA232" s="107" t="s">
        <v>430</v>
      </c>
      <c r="BB232" s="109">
        <v>45355.272070752311</v>
      </c>
      <c r="BC232" s="107" t="s">
        <v>465</v>
      </c>
      <c r="BD232" s="107" t="s">
        <v>293</v>
      </c>
    </row>
    <row r="233" spans="1:56" x14ac:dyDescent="0.2">
      <c r="A233" s="107" t="s">
        <v>393</v>
      </c>
      <c r="B233" s="105">
        <v>606206</v>
      </c>
      <c r="C233" s="105" t="s">
        <v>2015</v>
      </c>
      <c r="D233" s="107" t="s">
        <v>504</v>
      </c>
      <c r="E233" s="105" t="s">
        <v>1954</v>
      </c>
      <c r="F233" s="107" t="s">
        <v>1128</v>
      </c>
      <c r="G233" s="107" t="s">
        <v>830</v>
      </c>
      <c r="H233" s="107" t="s">
        <v>830</v>
      </c>
      <c r="I233" s="107" t="s">
        <v>830</v>
      </c>
      <c r="J233" s="107" t="s">
        <v>179</v>
      </c>
      <c r="K233" s="107" t="s">
        <v>24</v>
      </c>
      <c r="L233" s="107" t="s">
        <v>312</v>
      </c>
      <c r="M233" s="107" t="s">
        <v>158</v>
      </c>
      <c r="N233" s="107" t="s">
        <v>394</v>
      </c>
      <c r="O233" s="107" t="s">
        <v>395</v>
      </c>
      <c r="P233" s="109">
        <v>42882</v>
      </c>
      <c r="Q233" s="107" t="s">
        <v>653</v>
      </c>
      <c r="R233" s="108">
        <v>1</v>
      </c>
      <c r="S233" s="109">
        <v>43123</v>
      </c>
      <c r="T233" s="109">
        <v>43183</v>
      </c>
      <c r="U233" s="109">
        <v>43693</v>
      </c>
      <c r="V233" s="108">
        <v>570</v>
      </c>
      <c r="W233" s="107" t="s">
        <v>424</v>
      </c>
      <c r="X233" s="107" t="s">
        <v>710</v>
      </c>
      <c r="Y233" s="107" t="s">
        <v>411</v>
      </c>
      <c r="Z233" s="108">
        <v>0.8</v>
      </c>
      <c r="AA233" s="113">
        <v>673470.54</v>
      </c>
      <c r="AB233" s="113">
        <v>0</v>
      </c>
      <c r="AC233" s="113">
        <v>0</v>
      </c>
      <c r="AD233" s="113">
        <v>6711.4408999999996</v>
      </c>
      <c r="AE233" s="113">
        <v>6711.4408999999996</v>
      </c>
      <c r="AF233" s="113">
        <v>6711.4408999999996</v>
      </c>
      <c r="AG233" s="113">
        <v>680181.98089999997</v>
      </c>
      <c r="AH233" s="113">
        <f>CFR_Data[[#This Row],[Total Spent SFY]]+CFR_Data[[#This Row],[CF Current SFY]]</f>
        <v>6711.4408999999996</v>
      </c>
      <c r="AI233" s="113">
        <v>0</v>
      </c>
      <c r="AJ233" s="113">
        <v>0</v>
      </c>
      <c r="AK233" s="113">
        <v>0</v>
      </c>
      <c r="AL233" s="113">
        <v>0</v>
      </c>
      <c r="AM233" s="113">
        <v>0</v>
      </c>
      <c r="AN233" s="113">
        <v>-6711.4408999999996</v>
      </c>
      <c r="AO233" s="113">
        <v>0</v>
      </c>
      <c r="AP233" s="113">
        <v>0</v>
      </c>
      <c r="AQ233" s="107" t="s">
        <v>699</v>
      </c>
      <c r="AR233" s="107" t="s">
        <v>699</v>
      </c>
      <c r="AS233" s="107" t="s">
        <v>396</v>
      </c>
      <c r="AT233" s="107" t="s">
        <v>395</v>
      </c>
      <c r="AU233" s="107" t="s">
        <v>1120</v>
      </c>
      <c r="AV233" s="107" t="s">
        <v>391</v>
      </c>
      <c r="AW233" s="108">
        <v>3</v>
      </c>
      <c r="AX233" s="107" t="s">
        <v>473</v>
      </c>
      <c r="AY233" s="107" t="s">
        <v>698</v>
      </c>
      <c r="AZ233" s="107" t="s">
        <v>697</v>
      </c>
      <c r="BA233" s="107" t="s">
        <v>392</v>
      </c>
      <c r="BB233" s="109">
        <v>45355.272070752311</v>
      </c>
      <c r="BC233" s="107" t="s">
        <v>24</v>
      </c>
      <c r="BD233" s="107" t="s">
        <v>292</v>
      </c>
    </row>
    <row r="234" spans="1:56" x14ac:dyDescent="0.2">
      <c r="A234" s="107" t="s">
        <v>393</v>
      </c>
      <c r="B234" s="105">
        <v>606206</v>
      </c>
      <c r="C234" s="105" t="s">
        <v>2015</v>
      </c>
      <c r="D234" s="107" t="s">
        <v>504</v>
      </c>
      <c r="E234" s="105" t="s">
        <v>1954</v>
      </c>
      <c r="F234" s="107" t="s">
        <v>1128</v>
      </c>
      <c r="G234" s="107" t="s">
        <v>830</v>
      </c>
      <c r="H234" s="107" t="s">
        <v>830</v>
      </c>
      <c r="I234" s="107" t="s">
        <v>830</v>
      </c>
      <c r="J234" s="107" t="s">
        <v>179</v>
      </c>
      <c r="K234" s="107" t="s">
        <v>24</v>
      </c>
      <c r="L234" s="107" t="s">
        <v>312</v>
      </c>
      <c r="M234" s="107" t="s">
        <v>158</v>
      </c>
      <c r="N234" s="107" t="s">
        <v>394</v>
      </c>
      <c r="O234" s="107" t="s">
        <v>395</v>
      </c>
      <c r="P234" s="109">
        <v>42882</v>
      </c>
      <c r="Q234" s="107" t="s">
        <v>653</v>
      </c>
      <c r="R234" s="108">
        <v>1</v>
      </c>
      <c r="S234" s="109">
        <v>43123</v>
      </c>
      <c r="T234" s="109">
        <v>43183</v>
      </c>
      <c r="U234" s="109">
        <v>43693</v>
      </c>
      <c r="V234" s="108">
        <v>570</v>
      </c>
      <c r="W234" s="107" t="s">
        <v>398</v>
      </c>
      <c r="X234" s="107" t="s">
        <v>702</v>
      </c>
      <c r="Y234" s="107" t="s">
        <v>293</v>
      </c>
      <c r="Z234" s="108">
        <v>0</v>
      </c>
      <c r="AA234" s="113">
        <v>15350</v>
      </c>
      <c r="AB234" s="113">
        <v>0</v>
      </c>
      <c r="AC234" s="113">
        <v>0</v>
      </c>
      <c r="AD234" s="113">
        <v>5278.0535</v>
      </c>
      <c r="AE234" s="113">
        <v>5278.0535</v>
      </c>
      <c r="AF234" s="113">
        <v>5278.0535</v>
      </c>
      <c r="AG234" s="113">
        <v>20628.053500000002</v>
      </c>
      <c r="AH234" s="113">
        <f>CFR_Data[[#This Row],[Total Spent SFY]]+CFR_Data[[#This Row],[CF Current SFY]]</f>
        <v>5278.0535</v>
      </c>
      <c r="AI234" s="113">
        <v>0</v>
      </c>
      <c r="AJ234" s="113">
        <v>0</v>
      </c>
      <c r="AK234" s="113">
        <v>0</v>
      </c>
      <c r="AL234" s="113">
        <v>0</v>
      </c>
      <c r="AM234" s="113">
        <v>0</v>
      </c>
      <c r="AN234" s="113">
        <v>-5278.0535</v>
      </c>
      <c r="AO234" s="113">
        <v>0</v>
      </c>
      <c r="AP234" s="113">
        <v>0</v>
      </c>
      <c r="AQ234" s="107" t="s">
        <v>699</v>
      </c>
      <c r="AR234" s="107" t="s">
        <v>699</v>
      </c>
      <c r="AS234" s="107" t="s">
        <v>396</v>
      </c>
      <c r="AT234" s="107" t="s">
        <v>395</v>
      </c>
      <c r="AU234" s="107" t="s">
        <v>1120</v>
      </c>
      <c r="AV234" s="107" t="s">
        <v>391</v>
      </c>
      <c r="AW234" s="108">
        <v>3</v>
      </c>
      <c r="AX234" s="107" t="s">
        <v>473</v>
      </c>
      <c r="AY234" s="107" t="s">
        <v>698</v>
      </c>
      <c r="AZ234" s="107" t="s">
        <v>697</v>
      </c>
      <c r="BA234" s="107" t="s">
        <v>392</v>
      </c>
      <c r="BB234" s="109">
        <v>45355.272070752311</v>
      </c>
      <c r="BC234" s="107" t="s">
        <v>24</v>
      </c>
      <c r="BD234" s="107" t="s">
        <v>293</v>
      </c>
    </row>
    <row r="235" spans="1:56" x14ac:dyDescent="0.2">
      <c r="A235" s="107" t="s">
        <v>393</v>
      </c>
      <c r="B235" s="105">
        <v>606206</v>
      </c>
      <c r="C235" s="105" t="s">
        <v>2015</v>
      </c>
      <c r="D235" s="107" t="s">
        <v>504</v>
      </c>
      <c r="E235" s="105" t="s">
        <v>1954</v>
      </c>
      <c r="F235" s="107" t="s">
        <v>1128</v>
      </c>
      <c r="G235" s="107" t="s">
        <v>830</v>
      </c>
      <c r="H235" s="107" t="s">
        <v>830</v>
      </c>
      <c r="I235" s="107" t="s">
        <v>830</v>
      </c>
      <c r="J235" s="107" t="s">
        <v>179</v>
      </c>
      <c r="K235" s="107" t="s">
        <v>24</v>
      </c>
      <c r="L235" s="107" t="s">
        <v>312</v>
      </c>
      <c r="M235" s="107" t="s">
        <v>158</v>
      </c>
      <c r="N235" s="107" t="s">
        <v>394</v>
      </c>
      <c r="O235" s="107" t="s">
        <v>395</v>
      </c>
      <c r="P235" s="109">
        <v>42882</v>
      </c>
      <c r="Q235" s="107" t="s">
        <v>653</v>
      </c>
      <c r="R235" s="108">
        <v>1</v>
      </c>
      <c r="S235" s="109">
        <v>43123</v>
      </c>
      <c r="T235" s="109">
        <v>43183</v>
      </c>
      <c r="U235" s="109">
        <v>43693</v>
      </c>
      <c r="V235" s="108">
        <v>570</v>
      </c>
      <c r="W235" s="107" t="s">
        <v>424</v>
      </c>
      <c r="X235" s="107" t="s">
        <v>401</v>
      </c>
      <c r="Y235" s="107" t="s">
        <v>399</v>
      </c>
      <c r="Z235" s="108">
        <v>0.8</v>
      </c>
      <c r="AA235" s="113">
        <v>3306145.45</v>
      </c>
      <c r="AB235" s="113">
        <v>0</v>
      </c>
      <c r="AC235" s="113">
        <v>0</v>
      </c>
      <c r="AD235" s="113">
        <v>38010.505599999997</v>
      </c>
      <c r="AE235" s="113">
        <v>38010.505599999997</v>
      </c>
      <c r="AF235" s="113">
        <v>38010.505599999997</v>
      </c>
      <c r="AG235" s="113">
        <v>3344155.9556</v>
      </c>
      <c r="AH235" s="113">
        <f>CFR_Data[[#This Row],[Total Spent SFY]]+CFR_Data[[#This Row],[CF Current SFY]]</f>
        <v>38010.505599999997</v>
      </c>
      <c r="AI235" s="113">
        <v>0</v>
      </c>
      <c r="AJ235" s="113">
        <v>0</v>
      </c>
      <c r="AK235" s="113">
        <v>0</v>
      </c>
      <c r="AL235" s="113">
        <v>0</v>
      </c>
      <c r="AM235" s="113">
        <v>0</v>
      </c>
      <c r="AN235" s="113">
        <v>-38010.505599999997</v>
      </c>
      <c r="AO235" s="113">
        <v>0</v>
      </c>
      <c r="AP235" s="113">
        <v>0</v>
      </c>
      <c r="AQ235" s="107" t="s">
        <v>699</v>
      </c>
      <c r="AR235" s="107" t="s">
        <v>699</v>
      </c>
      <c r="AS235" s="107" t="s">
        <v>396</v>
      </c>
      <c r="AT235" s="107" t="s">
        <v>395</v>
      </c>
      <c r="AU235" s="107" t="s">
        <v>1120</v>
      </c>
      <c r="AV235" s="107" t="s">
        <v>391</v>
      </c>
      <c r="AW235" s="108">
        <v>3</v>
      </c>
      <c r="AX235" s="107" t="s">
        <v>473</v>
      </c>
      <c r="AY235" s="107" t="s">
        <v>698</v>
      </c>
      <c r="AZ235" s="107" t="s">
        <v>697</v>
      </c>
      <c r="BA235" s="107" t="s">
        <v>392</v>
      </c>
      <c r="BB235" s="109">
        <v>45355.272070752311</v>
      </c>
      <c r="BC235" s="107" t="s">
        <v>24</v>
      </c>
      <c r="BD235" s="107" t="s">
        <v>292</v>
      </c>
    </row>
    <row r="236" spans="1:56" x14ac:dyDescent="0.2">
      <c r="A236" s="107" t="s">
        <v>393</v>
      </c>
      <c r="B236" s="105">
        <v>606207</v>
      </c>
      <c r="C236" s="105" t="s">
        <v>2949</v>
      </c>
      <c r="D236" s="107" t="s">
        <v>2950</v>
      </c>
      <c r="E236" s="105" t="s">
        <v>1954</v>
      </c>
      <c r="F236" s="107" t="s">
        <v>1131</v>
      </c>
      <c r="G236" s="107" t="s">
        <v>830</v>
      </c>
      <c r="H236" s="107" t="s">
        <v>830</v>
      </c>
      <c r="I236" s="107" t="s">
        <v>830</v>
      </c>
      <c r="J236" s="107" t="s">
        <v>127</v>
      </c>
      <c r="K236" s="107" t="s">
        <v>24</v>
      </c>
      <c r="L236" s="107" t="s">
        <v>246</v>
      </c>
      <c r="M236" s="107" t="s">
        <v>239</v>
      </c>
      <c r="N236" s="107" t="s">
        <v>716</v>
      </c>
      <c r="O236" s="107" t="s">
        <v>395</v>
      </c>
      <c r="P236" s="109">
        <v>42588</v>
      </c>
      <c r="Q236" s="107" t="s">
        <v>649</v>
      </c>
      <c r="R236" s="108">
        <v>1</v>
      </c>
      <c r="S236" s="109">
        <v>42711</v>
      </c>
      <c r="T236" s="109">
        <v>42771</v>
      </c>
      <c r="U236" s="109">
        <v>43251</v>
      </c>
      <c r="V236" s="108">
        <v>540</v>
      </c>
      <c r="W236" s="107" t="s">
        <v>424</v>
      </c>
      <c r="X236" s="107" t="s">
        <v>710</v>
      </c>
      <c r="Y236" s="107" t="s">
        <v>411</v>
      </c>
      <c r="Z236" s="108">
        <v>0.8</v>
      </c>
      <c r="AA236" s="113">
        <v>1233363.8500000001</v>
      </c>
      <c r="AB236" s="113">
        <v>0</v>
      </c>
      <c r="AC236" s="113">
        <v>0</v>
      </c>
      <c r="AD236" s="113">
        <v>0</v>
      </c>
      <c r="AE236" s="113">
        <v>0</v>
      </c>
      <c r="AF236" s="113">
        <v>0</v>
      </c>
      <c r="AG236" s="113">
        <v>1233363.8500000001</v>
      </c>
      <c r="AH236" s="113">
        <f>CFR_Data[[#This Row],[Total Spent SFY]]+CFR_Data[[#This Row],[CF Current SFY]]</f>
        <v>0</v>
      </c>
      <c r="AI236" s="113">
        <v>0</v>
      </c>
      <c r="AJ236" s="113">
        <v>0</v>
      </c>
      <c r="AK236" s="113">
        <v>0</v>
      </c>
      <c r="AL236" s="113">
        <v>0</v>
      </c>
      <c r="AM236" s="113">
        <v>0</v>
      </c>
      <c r="AN236" s="113">
        <v>0</v>
      </c>
      <c r="AO236" s="113">
        <v>0</v>
      </c>
      <c r="AP236" s="113">
        <v>0</v>
      </c>
      <c r="AQ236" s="107" t="s">
        <v>699</v>
      </c>
      <c r="AR236" s="107" t="s">
        <v>699</v>
      </c>
      <c r="AS236" s="107" t="s">
        <v>396</v>
      </c>
      <c r="AT236" s="107" t="s">
        <v>395</v>
      </c>
      <c r="AU236" s="107" t="s">
        <v>1120</v>
      </c>
      <c r="AV236" s="107" t="s">
        <v>391</v>
      </c>
      <c r="AW236" s="108">
        <v>5</v>
      </c>
      <c r="AX236" s="107" t="s">
        <v>473</v>
      </c>
      <c r="AY236" s="107" t="s">
        <v>698</v>
      </c>
      <c r="AZ236" s="107" t="s">
        <v>697</v>
      </c>
      <c r="BA236" s="107" t="s">
        <v>392</v>
      </c>
      <c r="BB236" s="109">
        <v>45355.272070752311</v>
      </c>
      <c r="BC236" s="107" t="s">
        <v>24</v>
      </c>
      <c r="BD236" s="107" t="s">
        <v>292</v>
      </c>
    </row>
    <row r="237" spans="1:56" x14ac:dyDescent="0.2">
      <c r="A237" s="107" t="s">
        <v>393</v>
      </c>
      <c r="B237" s="105">
        <v>606207</v>
      </c>
      <c r="C237" s="105" t="s">
        <v>2949</v>
      </c>
      <c r="D237" s="107" t="s">
        <v>2950</v>
      </c>
      <c r="E237" s="105" t="s">
        <v>1954</v>
      </c>
      <c r="F237" s="107" t="s">
        <v>1131</v>
      </c>
      <c r="G237" s="107" t="s">
        <v>830</v>
      </c>
      <c r="H237" s="107" t="s">
        <v>830</v>
      </c>
      <c r="I237" s="107" t="s">
        <v>830</v>
      </c>
      <c r="J237" s="107" t="s">
        <v>127</v>
      </c>
      <c r="K237" s="107" t="s">
        <v>24</v>
      </c>
      <c r="L237" s="107" t="s">
        <v>246</v>
      </c>
      <c r="M237" s="107" t="s">
        <v>239</v>
      </c>
      <c r="N237" s="107" t="s">
        <v>716</v>
      </c>
      <c r="O237" s="107" t="s">
        <v>395</v>
      </c>
      <c r="P237" s="109">
        <v>42588</v>
      </c>
      <c r="Q237" s="107" t="s">
        <v>649</v>
      </c>
      <c r="R237" s="108">
        <v>1</v>
      </c>
      <c r="S237" s="109">
        <v>42711</v>
      </c>
      <c r="T237" s="109">
        <v>42771</v>
      </c>
      <c r="U237" s="109">
        <v>43251</v>
      </c>
      <c r="V237" s="108">
        <v>540</v>
      </c>
      <c r="W237" s="107" t="s">
        <v>424</v>
      </c>
      <c r="X237" s="107" t="s">
        <v>713</v>
      </c>
      <c r="Y237" s="107" t="s">
        <v>397</v>
      </c>
      <c r="Z237" s="108">
        <v>0.9</v>
      </c>
      <c r="AA237" s="113">
        <v>1058522.26</v>
      </c>
      <c r="AB237" s="113">
        <v>0</v>
      </c>
      <c r="AC237" s="113">
        <v>0</v>
      </c>
      <c r="AD237" s="113">
        <v>0</v>
      </c>
      <c r="AE237" s="113">
        <v>0</v>
      </c>
      <c r="AF237" s="113">
        <v>0</v>
      </c>
      <c r="AG237" s="113">
        <v>1058522.26</v>
      </c>
      <c r="AH237" s="113">
        <f>CFR_Data[[#This Row],[Total Spent SFY]]+CFR_Data[[#This Row],[CF Current SFY]]</f>
        <v>0</v>
      </c>
      <c r="AI237" s="113">
        <v>0</v>
      </c>
      <c r="AJ237" s="113">
        <v>0</v>
      </c>
      <c r="AK237" s="113">
        <v>0</v>
      </c>
      <c r="AL237" s="113">
        <v>0</v>
      </c>
      <c r="AM237" s="113">
        <v>0</v>
      </c>
      <c r="AN237" s="113">
        <v>0</v>
      </c>
      <c r="AO237" s="113">
        <v>0</v>
      </c>
      <c r="AP237" s="113">
        <v>0</v>
      </c>
      <c r="AQ237" s="107" t="s">
        <v>699</v>
      </c>
      <c r="AR237" s="107" t="s">
        <v>699</v>
      </c>
      <c r="AS237" s="107" t="s">
        <v>396</v>
      </c>
      <c r="AT237" s="107" t="s">
        <v>395</v>
      </c>
      <c r="AU237" s="107" t="s">
        <v>1120</v>
      </c>
      <c r="AV237" s="107" t="s">
        <v>391</v>
      </c>
      <c r="AW237" s="108">
        <v>5</v>
      </c>
      <c r="AX237" s="107" t="s">
        <v>473</v>
      </c>
      <c r="AY237" s="107" t="s">
        <v>698</v>
      </c>
      <c r="AZ237" s="107" t="s">
        <v>697</v>
      </c>
      <c r="BA237" s="107" t="s">
        <v>392</v>
      </c>
      <c r="BB237" s="109">
        <v>45355.272070752311</v>
      </c>
      <c r="BC237" s="107" t="s">
        <v>24</v>
      </c>
      <c r="BD237" s="107" t="s">
        <v>292</v>
      </c>
    </row>
    <row r="238" spans="1:56" x14ac:dyDescent="0.2">
      <c r="A238" s="107" t="s">
        <v>393</v>
      </c>
      <c r="B238" s="105">
        <v>606207</v>
      </c>
      <c r="C238" s="105" t="s">
        <v>2949</v>
      </c>
      <c r="D238" s="107" t="s">
        <v>2950</v>
      </c>
      <c r="E238" s="105" t="s">
        <v>1954</v>
      </c>
      <c r="F238" s="107" t="s">
        <v>1131</v>
      </c>
      <c r="G238" s="107" t="s">
        <v>830</v>
      </c>
      <c r="H238" s="107" t="s">
        <v>830</v>
      </c>
      <c r="I238" s="107" t="s">
        <v>830</v>
      </c>
      <c r="J238" s="107" t="s">
        <v>127</v>
      </c>
      <c r="K238" s="107" t="s">
        <v>24</v>
      </c>
      <c r="L238" s="107" t="s">
        <v>246</v>
      </c>
      <c r="M238" s="107" t="s">
        <v>239</v>
      </c>
      <c r="N238" s="107" t="s">
        <v>716</v>
      </c>
      <c r="O238" s="107" t="s">
        <v>395</v>
      </c>
      <c r="P238" s="109">
        <v>42588</v>
      </c>
      <c r="Q238" s="107" t="s">
        <v>649</v>
      </c>
      <c r="R238" s="108">
        <v>1</v>
      </c>
      <c r="S238" s="109">
        <v>42711</v>
      </c>
      <c r="T238" s="109">
        <v>42771</v>
      </c>
      <c r="U238" s="109">
        <v>43251</v>
      </c>
      <c r="V238" s="108">
        <v>540</v>
      </c>
      <c r="W238" s="107" t="s">
        <v>398</v>
      </c>
      <c r="X238" s="107" t="s">
        <v>702</v>
      </c>
      <c r="Y238" s="107" t="s">
        <v>293</v>
      </c>
      <c r="Z238" s="108">
        <v>0</v>
      </c>
      <c r="AA238" s="113">
        <v>63993.16</v>
      </c>
      <c r="AB238" s="113">
        <v>50906.66</v>
      </c>
      <c r="AC238" s="113">
        <v>0</v>
      </c>
      <c r="AD238" s="113">
        <v>0</v>
      </c>
      <c r="AE238" s="113">
        <v>0</v>
      </c>
      <c r="AF238" s="113">
        <v>0</v>
      </c>
      <c r="AG238" s="113">
        <v>63993.16</v>
      </c>
      <c r="AH238" s="113">
        <f>CFR_Data[[#This Row],[Total Spent SFY]]+CFR_Data[[#This Row],[CF Current SFY]]</f>
        <v>50906.66</v>
      </c>
      <c r="AI238" s="113">
        <v>0</v>
      </c>
      <c r="AJ238" s="113">
        <v>0</v>
      </c>
      <c r="AK238" s="113">
        <v>0</v>
      </c>
      <c r="AL238" s="113">
        <v>0</v>
      </c>
      <c r="AM238" s="113">
        <v>0</v>
      </c>
      <c r="AN238" s="113">
        <v>0</v>
      </c>
      <c r="AO238" s="113">
        <v>0</v>
      </c>
      <c r="AP238" s="113">
        <v>0</v>
      </c>
      <c r="AQ238" s="107" t="s">
        <v>699</v>
      </c>
      <c r="AR238" s="107" t="s">
        <v>699</v>
      </c>
      <c r="AS238" s="107" t="s">
        <v>396</v>
      </c>
      <c r="AT238" s="107" t="s">
        <v>395</v>
      </c>
      <c r="AU238" s="107" t="s">
        <v>1120</v>
      </c>
      <c r="AV238" s="107" t="s">
        <v>391</v>
      </c>
      <c r="AW238" s="108">
        <v>5</v>
      </c>
      <c r="AX238" s="107" t="s">
        <v>473</v>
      </c>
      <c r="AY238" s="107" t="s">
        <v>698</v>
      </c>
      <c r="AZ238" s="107" t="s">
        <v>697</v>
      </c>
      <c r="BA238" s="107" t="s">
        <v>392</v>
      </c>
      <c r="BB238" s="109">
        <v>45355.272070752311</v>
      </c>
      <c r="BC238" s="107" t="s">
        <v>24</v>
      </c>
      <c r="BD238" s="107" t="s">
        <v>293</v>
      </c>
    </row>
    <row r="239" spans="1:56" x14ac:dyDescent="0.2">
      <c r="A239" s="107" t="s">
        <v>393</v>
      </c>
      <c r="B239" s="105">
        <v>606207</v>
      </c>
      <c r="C239" s="105" t="s">
        <v>2949</v>
      </c>
      <c r="D239" s="107" t="s">
        <v>2950</v>
      </c>
      <c r="E239" s="105" t="s">
        <v>1954</v>
      </c>
      <c r="F239" s="107" t="s">
        <v>1131</v>
      </c>
      <c r="G239" s="107" t="s">
        <v>830</v>
      </c>
      <c r="H239" s="107" t="s">
        <v>830</v>
      </c>
      <c r="I239" s="107" t="s">
        <v>830</v>
      </c>
      <c r="J239" s="107" t="s">
        <v>127</v>
      </c>
      <c r="K239" s="107" t="s">
        <v>24</v>
      </c>
      <c r="L239" s="107" t="s">
        <v>246</v>
      </c>
      <c r="M239" s="107" t="s">
        <v>239</v>
      </c>
      <c r="N239" s="107" t="s">
        <v>716</v>
      </c>
      <c r="O239" s="107" t="s">
        <v>395</v>
      </c>
      <c r="P239" s="109">
        <v>42588</v>
      </c>
      <c r="Q239" s="107" t="s">
        <v>649</v>
      </c>
      <c r="R239" s="108">
        <v>1</v>
      </c>
      <c r="S239" s="109">
        <v>42711</v>
      </c>
      <c r="T239" s="109">
        <v>42771</v>
      </c>
      <c r="U239" s="109">
        <v>43251</v>
      </c>
      <c r="V239" s="108">
        <v>540</v>
      </c>
      <c r="W239" s="107" t="s">
        <v>424</v>
      </c>
      <c r="X239" s="107" t="s">
        <v>709</v>
      </c>
      <c r="Y239" s="107" t="s">
        <v>416</v>
      </c>
      <c r="Z239" s="108">
        <v>0.8</v>
      </c>
      <c r="AA239" s="113">
        <v>411857.24</v>
      </c>
      <c r="AB239" s="113">
        <v>0</v>
      </c>
      <c r="AC239" s="113">
        <v>0</v>
      </c>
      <c r="AD239" s="113">
        <v>0</v>
      </c>
      <c r="AE239" s="113">
        <v>0</v>
      </c>
      <c r="AF239" s="113">
        <v>0</v>
      </c>
      <c r="AG239" s="113">
        <v>411857.24</v>
      </c>
      <c r="AH239" s="113">
        <f>CFR_Data[[#This Row],[Total Spent SFY]]+CFR_Data[[#This Row],[CF Current SFY]]</f>
        <v>0</v>
      </c>
      <c r="AI239" s="113">
        <v>0</v>
      </c>
      <c r="AJ239" s="113">
        <v>0</v>
      </c>
      <c r="AK239" s="113">
        <v>0</v>
      </c>
      <c r="AL239" s="113">
        <v>0</v>
      </c>
      <c r="AM239" s="113">
        <v>0</v>
      </c>
      <c r="AN239" s="113">
        <v>0</v>
      </c>
      <c r="AO239" s="113">
        <v>0</v>
      </c>
      <c r="AP239" s="113">
        <v>0</v>
      </c>
      <c r="AQ239" s="107" t="s">
        <v>699</v>
      </c>
      <c r="AR239" s="107" t="s">
        <v>699</v>
      </c>
      <c r="AS239" s="107" t="s">
        <v>396</v>
      </c>
      <c r="AT239" s="107" t="s">
        <v>395</v>
      </c>
      <c r="AU239" s="107" t="s">
        <v>1120</v>
      </c>
      <c r="AV239" s="107" t="s">
        <v>391</v>
      </c>
      <c r="AW239" s="108">
        <v>5</v>
      </c>
      <c r="AX239" s="107" t="s">
        <v>473</v>
      </c>
      <c r="AY239" s="107" t="s">
        <v>698</v>
      </c>
      <c r="AZ239" s="107" t="s">
        <v>697</v>
      </c>
      <c r="BA239" s="107" t="s">
        <v>392</v>
      </c>
      <c r="BB239" s="109">
        <v>45355.272070752311</v>
      </c>
      <c r="BC239" s="107" t="s">
        <v>24</v>
      </c>
      <c r="BD239" s="107" t="s">
        <v>292</v>
      </c>
    </row>
    <row r="240" spans="1:56" x14ac:dyDescent="0.2">
      <c r="A240" s="107" t="s">
        <v>393</v>
      </c>
      <c r="B240" s="105">
        <v>606207</v>
      </c>
      <c r="C240" s="105" t="s">
        <v>2949</v>
      </c>
      <c r="D240" s="107" t="s">
        <v>2950</v>
      </c>
      <c r="E240" s="105" t="s">
        <v>1954</v>
      </c>
      <c r="F240" s="107" t="s">
        <v>1131</v>
      </c>
      <c r="G240" s="107" t="s">
        <v>830</v>
      </c>
      <c r="H240" s="107" t="s">
        <v>830</v>
      </c>
      <c r="I240" s="107" t="s">
        <v>830</v>
      </c>
      <c r="J240" s="107" t="s">
        <v>127</v>
      </c>
      <c r="K240" s="107" t="s">
        <v>24</v>
      </c>
      <c r="L240" s="107" t="s">
        <v>246</v>
      </c>
      <c r="M240" s="107" t="s">
        <v>239</v>
      </c>
      <c r="N240" s="107" t="s">
        <v>716</v>
      </c>
      <c r="O240" s="107" t="s">
        <v>395</v>
      </c>
      <c r="P240" s="109">
        <v>42588</v>
      </c>
      <c r="Q240" s="107" t="s">
        <v>649</v>
      </c>
      <c r="R240" s="108">
        <v>1</v>
      </c>
      <c r="S240" s="109">
        <v>42711</v>
      </c>
      <c r="T240" s="109">
        <v>42771</v>
      </c>
      <c r="U240" s="109">
        <v>43251</v>
      </c>
      <c r="V240" s="108">
        <v>540</v>
      </c>
      <c r="W240" s="107" t="s">
        <v>422</v>
      </c>
      <c r="X240" s="107" t="s">
        <v>422</v>
      </c>
      <c r="Y240" s="107" t="s">
        <v>395</v>
      </c>
      <c r="Z240" s="108">
        <v>0</v>
      </c>
      <c r="AA240" s="113">
        <v>0</v>
      </c>
      <c r="AB240" s="113">
        <v>0</v>
      </c>
      <c r="AC240" s="113">
        <v>78626.09</v>
      </c>
      <c r="AD240" s="113">
        <v>0</v>
      </c>
      <c r="AE240" s="113">
        <v>0</v>
      </c>
      <c r="AF240" s="113">
        <v>0</v>
      </c>
      <c r="AG240" s="113">
        <v>0</v>
      </c>
      <c r="AH240" s="113">
        <f>CFR_Data[[#This Row],[Total Spent SFY]]+CFR_Data[[#This Row],[CF Current SFY]]</f>
        <v>0</v>
      </c>
      <c r="AI240" s="113">
        <v>0</v>
      </c>
      <c r="AJ240" s="113">
        <v>0</v>
      </c>
      <c r="AK240" s="113">
        <v>0</v>
      </c>
      <c r="AL240" s="113">
        <v>0</v>
      </c>
      <c r="AM240" s="113">
        <v>0</v>
      </c>
      <c r="AN240" s="113">
        <v>0</v>
      </c>
      <c r="AO240" s="113">
        <v>0</v>
      </c>
      <c r="AP240" s="113">
        <v>0</v>
      </c>
      <c r="AQ240" s="107" t="s">
        <v>699</v>
      </c>
      <c r="AR240" s="107" t="s">
        <v>699</v>
      </c>
      <c r="AS240" s="107" t="s">
        <v>396</v>
      </c>
      <c r="AT240" s="107" t="s">
        <v>395</v>
      </c>
      <c r="AU240" s="107" t="s">
        <v>1120</v>
      </c>
      <c r="AV240" s="107" t="s">
        <v>391</v>
      </c>
      <c r="AW240" s="108">
        <v>5</v>
      </c>
      <c r="AX240" s="107" t="s">
        <v>473</v>
      </c>
      <c r="AY240" s="107" t="s">
        <v>698</v>
      </c>
      <c r="AZ240" s="107" t="s">
        <v>697</v>
      </c>
      <c r="BA240" s="107" t="s">
        <v>392</v>
      </c>
      <c r="BB240" s="109">
        <v>45355.272070752311</v>
      </c>
      <c r="BC240" s="107" t="s">
        <v>24</v>
      </c>
      <c r="BD240" s="107" t="s">
        <v>293</v>
      </c>
    </row>
    <row r="241" spans="1:56" x14ac:dyDescent="0.2">
      <c r="A241" s="107" t="s">
        <v>393</v>
      </c>
      <c r="B241" s="105">
        <v>606220</v>
      </c>
      <c r="C241" s="105" t="s">
        <v>2016</v>
      </c>
      <c r="D241" s="107" t="s">
        <v>781</v>
      </c>
      <c r="E241" s="105" t="s">
        <v>1947</v>
      </c>
      <c r="F241" s="107" t="s">
        <v>1343</v>
      </c>
      <c r="G241" s="107" t="s">
        <v>830</v>
      </c>
      <c r="H241" s="107" t="s">
        <v>830</v>
      </c>
      <c r="I241" s="107" t="s">
        <v>830</v>
      </c>
      <c r="J241" s="107" t="s">
        <v>782</v>
      </c>
      <c r="K241" s="107" t="s">
        <v>24</v>
      </c>
      <c r="L241" s="107" t="s">
        <v>187</v>
      </c>
      <c r="M241" s="107" t="s">
        <v>158</v>
      </c>
      <c r="N241" s="107" t="s">
        <v>394</v>
      </c>
      <c r="O241" s="107" t="s">
        <v>395</v>
      </c>
      <c r="P241" s="109">
        <v>44394</v>
      </c>
      <c r="Q241" s="107" t="s">
        <v>655</v>
      </c>
      <c r="R241" s="108">
        <v>1</v>
      </c>
      <c r="S241" s="109">
        <v>44466</v>
      </c>
      <c r="T241" s="109">
        <v>44526</v>
      </c>
      <c r="U241" s="109">
        <v>45211</v>
      </c>
      <c r="V241" s="108">
        <v>745</v>
      </c>
      <c r="W241" s="107" t="s">
        <v>398</v>
      </c>
      <c r="X241" s="107" t="s">
        <v>702</v>
      </c>
      <c r="Y241" s="107" t="s">
        <v>293</v>
      </c>
      <c r="Z241" s="108">
        <v>0</v>
      </c>
      <c r="AA241" s="113">
        <v>10500.8</v>
      </c>
      <c r="AB241" s="113">
        <v>2401.8000000000002</v>
      </c>
      <c r="AC241" s="113">
        <v>57721.7</v>
      </c>
      <c r="AD241" s="113">
        <v>16019.097100000001</v>
      </c>
      <c r="AE241" s="113">
        <v>16019.097100000001</v>
      </c>
      <c r="AF241" s="113">
        <v>16019.097100000001</v>
      </c>
      <c r="AG241" s="113">
        <v>26519.897099999998</v>
      </c>
      <c r="AH241" s="113">
        <f>CFR_Data[[#This Row],[Total Spent SFY]]+CFR_Data[[#This Row],[CF Current SFY]]</f>
        <v>18420.897100000002</v>
      </c>
      <c r="AI241" s="113">
        <v>0</v>
      </c>
      <c r="AJ241" s="113">
        <v>0</v>
      </c>
      <c r="AK241" s="113">
        <v>0</v>
      </c>
      <c r="AL241" s="113">
        <v>0</v>
      </c>
      <c r="AM241" s="113">
        <v>0</v>
      </c>
      <c r="AN241" s="113">
        <v>41702.602899999998</v>
      </c>
      <c r="AO241" s="113">
        <v>0</v>
      </c>
      <c r="AP241" s="113">
        <v>0</v>
      </c>
      <c r="AQ241" s="107" t="s">
        <v>699</v>
      </c>
      <c r="AR241" s="107" t="s">
        <v>699</v>
      </c>
      <c r="AS241" s="107" t="s">
        <v>396</v>
      </c>
      <c r="AT241" s="107" t="s">
        <v>2951</v>
      </c>
      <c r="AU241" s="107" t="s">
        <v>1120</v>
      </c>
      <c r="AV241" s="107" t="s">
        <v>391</v>
      </c>
      <c r="AW241" s="108">
        <v>2</v>
      </c>
      <c r="AX241" s="107" t="s">
        <v>473</v>
      </c>
      <c r="AY241" s="107" t="s">
        <v>698</v>
      </c>
      <c r="AZ241" s="107" t="s">
        <v>697</v>
      </c>
      <c r="BA241" s="107" t="s">
        <v>392</v>
      </c>
      <c r="BB241" s="109">
        <v>45355.272070752311</v>
      </c>
      <c r="BC241" s="107" t="s">
        <v>24</v>
      </c>
      <c r="BD241" s="107" t="s">
        <v>293</v>
      </c>
    </row>
    <row r="242" spans="1:56" x14ac:dyDescent="0.2">
      <c r="A242" s="107" t="s">
        <v>393</v>
      </c>
      <c r="B242" s="105">
        <v>606220</v>
      </c>
      <c r="C242" s="105" t="s">
        <v>2016</v>
      </c>
      <c r="D242" s="107" t="s">
        <v>781</v>
      </c>
      <c r="E242" s="105" t="s">
        <v>1947</v>
      </c>
      <c r="F242" s="107" t="s">
        <v>1343</v>
      </c>
      <c r="G242" s="107" t="s">
        <v>830</v>
      </c>
      <c r="H242" s="107" t="s">
        <v>830</v>
      </c>
      <c r="I242" s="107" t="s">
        <v>830</v>
      </c>
      <c r="J242" s="107" t="s">
        <v>782</v>
      </c>
      <c r="K242" s="107" t="s">
        <v>24</v>
      </c>
      <c r="L242" s="107" t="s">
        <v>187</v>
      </c>
      <c r="M242" s="107" t="s">
        <v>158</v>
      </c>
      <c r="N242" s="107" t="s">
        <v>394</v>
      </c>
      <c r="O242" s="107" t="s">
        <v>395</v>
      </c>
      <c r="P242" s="109">
        <v>44394</v>
      </c>
      <c r="Q242" s="107" t="s">
        <v>655</v>
      </c>
      <c r="R242" s="108">
        <v>1</v>
      </c>
      <c r="S242" s="109">
        <v>44466</v>
      </c>
      <c r="T242" s="109">
        <v>44526</v>
      </c>
      <c r="U242" s="109">
        <v>45211</v>
      </c>
      <c r="V242" s="108">
        <v>745</v>
      </c>
      <c r="W242" s="107" t="s">
        <v>424</v>
      </c>
      <c r="X242" s="107" t="s">
        <v>726</v>
      </c>
      <c r="Y242" s="107" t="s">
        <v>725</v>
      </c>
      <c r="Z242" s="108">
        <v>0.8</v>
      </c>
      <c r="AA242" s="113">
        <v>4757915.13</v>
      </c>
      <c r="AB242" s="113">
        <v>1471069.9</v>
      </c>
      <c r="AC242" s="113">
        <v>592552.17000000004</v>
      </c>
      <c r="AD242" s="113">
        <v>95980.902900000001</v>
      </c>
      <c r="AE242" s="113">
        <v>95980.902900000001</v>
      </c>
      <c r="AF242" s="113">
        <v>95980.902900000001</v>
      </c>
      <c r="AG242" s="113">
        <v>4853896.0329</v>
      </c>
      <c r="AH242" s="113">
        <f>CFR_Data[[#This Row],[Total Spent SFY]]+CFR_Data[[#This Row],[CF Current SFY]]</f>
        <v>1567050.8029</v>
      </c>
      <c r="AI242" s="113">
        <v>0</v>
      </c>
      <c r="AJ242" s="113">
        <v>0</v>
      </c>
      <c r="AK242" s="113">
        <v>0</v>
      </c>
      <c r="AL242" s="113">
        <v>0</v>
      </c>
      <c r="AM242" s="113">
        <v>0</v>
      </c>
      <c r="AN242" s="113">
        <v>496571.2671</v>
      </c>
      <c r="AO242" s="113">
        <v>0</v>
      </c>
      <c r="AP242" s="113">
        <v>0</v>
      </c>
      <c r="AQ242" s="107" t="s">
        <v>699</v>
      </c>
      <c r="AR242" s="107" t="s">
        <v>699</v>
      </c>
      <c r="AS242" s="107" t="s">
        <v>396</v>
      </c>
      <c r="AT242" s="107" t="s">
        <v>2951</v>
      </c>
      <c r="AU242" s="107" t="s">
        <v>1120</v>
      </c>
      <c r="AV242" s="107" t="s">
        <v>391</v>
      </c>
      <c r="AW242" s="108">
        <v>2</v>
      </c>
      <c r="AX242" s="107" t="s">
        <v>473</v>
      </c>
      <c r="AY242" s="107" t="s">
        <v>698</v>
      </c>
      <c r="AZ242" s="107" t="s">
        <v>697</v>
      </c>
      <c r="BA242" s="107" t="s">
        <v>392</v>
      </c>
      <c r="BB242" s="109">
        <v>45355.272070752311</v>
      </c>
      <c r="BC242" s="107" t="s">
        <v>24</v>
      </c>
      <c r="BD242" s="107" t="s">
        <v>292</v>
      </c>
    </row>
    <row r="243" spans="1:56" x14ac:dyDescent="0.2">
      <c r="A243" s="107" t="s">
        <v>393</v>
      </c>
      <c r="B243" s="105">
        <v>606223</v>
      </c>
      <c r="C243" s="105" t="s">
        <v>2017</v>
      </c>
      <c r="D243" s="107" t="s">
        <v>505</v>
      </c>
      <c r="E243" s="105" t="s">
        <v>1941</v>
      </c>
      <c r="F243" s="107" t="s">
        <v>1128</v>
      </c>
      <c r="G243" s="107" t="s">
        <v>830</v>
      </c>
      <c r="H243" s="107" t="s">
        <v>830</v>
      </c>
      <c r="I243" s="107" t="s">
        <v>830</v>
      </c>
      <c r="J243" s="107" t="s">
        <v>783</v>
      </c>
      <c r="K243" s="107" t="s">
        <v>22</v>
      </c>
      <c r="L243" s="107" t="s">
        <v>237</v>
      </c>
      <c r="M243" s="107" t="s">
        <v>236</v>
      </c>
      <c r="N243" s="107" t="s">
        <v>394</v>
      </c>
      <c r="O243" s="107" t="s">
        <v>395</v>
      </c>
      <c r="P243" s="109">
        <v>43722</v>
      </c>
      <c r="Q243" s="107" t="s">
        <v>657</v>
      </c>
      <c r="R243" s="108">
        <v>1</v>
      </c>
      <c r="S243" s="109">
        <v>43889</v>
      </c>
      <c r="T243" s="109">
        <v>43949</v>
      </c>
      <c r="U243" s="109">
        <v>45291</v>
      </c>
      <c r="V243" s="108">
        <v>1402</v>
      </c>
      <c r="W243" s="107" t="s">
        <v>424</v>
      </c>
      <c r="X243" s="107" t="s">
        <v>710</v>
      </c>
      <c r="Y243" s="107" t="s">
        <v>411</v>
      </c>
      <c r="Z243" s="108">
        <v>0.8</v>
      </c>
      <c r="AA243" s="113">
        <v>9214656.5800000001</v>
      </c>
      <c r="AB243" s="113">
        <v>24513.83</v>
      </c>
      <c r="AC243" s="113">
        <v>1450630.07</v>
      </c>
      <c r="AD243" s="113">
        <v>0</v>
      </c>
      <c r="AE243" s="113">
        <v>1450630.07</v>
      </c>
      <c r="AF243" s="113">
        <v>1450630.07</v>
      </c>
      <c r="AG243" s="113">
        <v>10665286.65</v>
      </c>
      <c r="AH243" s="113">
        <f>CFR_Data[[#This Row],[Total Spent SFY]]+CFR_Data[[#This Row],[CF Current SFY]]</f>
        <v>1475143.9000000001</v>
      </c>
      <c r="AI243" s="113">
        <v>0</v>
      </c>
      <c r="AJ243" s="113">
        <v>0</v>
      </c>
      <c r="AK243" s="113">
        <v>0</v>
      </c>
      <c r="AL243" s="113">
        <v>0</v>
      </c>
      <c r="AM243" s="113">
        <v>0</v>
      </c>
      <c r="AN243" s="113">
        <v>0</v>
      </c>
      <c r="AO243" s="113">
        <v>0</v>
      </c>
      <c r="AP243" s="113">
        <v>0</v>
      </c>
      <c r="AQ243" s="107" t="s">
        <v>699</v>
      </c>
      <c r="AR243" s="107" t="s">
        <v>699</v>
      </c>
      <c r="AS243" s="107" t="s">
        <v>396</v>
      </c>
      <c r="AT243" s="107" t="s">
        <v>2952</v>
      </c>
      <c r="AU243" s="107" t="s">
        <v>1120</v>
      </c>
      <c r="AV243" s="107" t="s">
        <v>391</v>
      </c>
      <c r="AW243" s="108">
        <v>2</v>
      </c>
      <c r="AX243" s="107" t="s">
        <v>473</v>
      </c>
      <c r="AY243" s="107" t="s">
        <v>738</v>
      </c>
      <c r="AZ243" s="107" t="s">
        <v>700</v>
      </c>
      <c r="BA243" s="107" t="s">
        <v>652</v>
      </c>
      <c r="BB243" s="109">
        <v>45355.272070752311</v>
      </c>
      <c r="BC243" s="107" t="s">
        <v>22</v>
      </c>
      <c r="BD243" s="107" t="s">
        <v>292</v>
      </c>
    </row>
    <row r="244" spans="1:56" x14ac:dyDescent="0.2">
      <c r="A244" s="107" t="s">
        <v>393</v>
      </c>
      <c r="B244" s="105">
        <v>606223</v>
      </c>
      <c r="C244" s="105" t="s">
        <v>2017</v>
      </c>
      <c r="D244" s="107" t="s">
        <v>505</v>
      </c>
      <c r="E244" s="105" t="s">
        <v>1941</v>
      </c>
      <c r="F244" s="107" t="s">
        <v>1128</v>
      </c>
      <c r="G244" s="107" t="s">
        <v>830</v>
      </c>
      <c r="H244" s="107" t="s">
        <v>830</v>
      </c>
      <c r="I244" s="107" t="s">
        <v>830</v>
      </c>
      <c r="J244" s="107" t="s">
        <v>783</v>
      </c>
      <c r="K244" s="107" t="s">
        <v>22</v>
      </c>
      <c r="L244" s="107" t="s">
        <v>237</v>
      </c>
      <c r="M244" s="107" t="s">
        <v>236</v>
      </c>
      <c r="N244" s="107" t="s">
        <v>394</v>
      </c>
      <c r="O244" s="107" t="s">
        <v>395</v>
      </c>
      <c r="P244" s="109">
        <v>43722</v>
      </c>
      <c r="Q244" s="107" t="s">
        <v>657</v>
      </c>
      <c r="R244" s="108">
        <v>1</v>
      </c>
      <c r="S244" s="109">
        <v>43889</v>
      </c>
      <c r="T244" s="109">
        <v>43949</v>
      </c>
      <c r="U244" s="109">
        <v>45291</v>
      </c>
      <c r="V244" s="108">
        <v>1402</v>
      </c>
      <c r="W244" s="107" t="s">
        <v>398</v>
      </c>
      <c r="X244" s="107" t="s">
        <v>702</v>
      </c>
      <c r="Y244" s="107" t="s">
        <v>293</v>
      </c>
      <c r="Z244" s="108">
        <v>0</v>
      </c>
      <c r="AA244" s="113">
        <v>689368.19</v>
      </c>
      <c r="AB244" s="113">
        <v>2666</v>
      </c>
      <c r="AC244" s="113">
        <v>120016.71</v>
      </c>
      <c r="AD244" s="113">
        <v>0</v>
      </c>
      <c r="AE244" s="113">
        <v>120016.71</v>
      </c>
      <c r="AF244" s="113">
        <v>120016.71</v>
      </c>
      <c r="AG244" s="113">
        <v>809384.9</v>
      </c>
      <c r="AH244" s="113">
        <f>CFR_Data[[#This Row],[Total Spent SFY]]+CFR_Data[[#This Row],[CF Current SFY]]</f>
        <v>122682.71</v>
      </c>
      <c r="AI244" s="113">
        <v>0</v>
      </c>
      <c r="AJ244" s="113">
        <v>0</v>
      </c>
      <c r="AK244" s="113">
        <v>0</v>
      </c>
      <c r="AL244" s="113">
        <v>0</v>
      </c>
      <c r="AM244" s="113">
        <v>0</v>
      </c>
      <c r="AN244" s="113">
        <v>0</v>
      </c>
      <c r="AO244" s="113">
        <v>0</v>
      </c>
      <c r="AP244" s="113">
        <v>0</v>
      </c>
      <c r="AQ244" s="107" t="s">
        <v>699</v>
      </c>
      <c r="AR244" s="107" t="s">
        <v>699</v>
      </c>
      <c r="AS244" s="107" t="s">
        <v>396</v>
      </c>
      <c r="AT244" s="107" t="s">
        <v>2952</v>
      </c>
      <c r="AU244" s="107" t="s">
        <v>1120</v>
      </c>
      <c r="AV244" s="107" t="s">
        <v>391</v>
      </c>
      <c r="AW244" s="108">
        <v>2</v>
      </c>
      <c r="AX244" s="107" t="s">
        <v>473</v>
      </c>
      <c r="AY244" s="107" t="s">
        <v>738</v>
      </c>
      <c r="AZ244" s="107" t="s">
        <v>700</v>
      </c>
      <c r="BA244" s="107" t="s">
        <v>652</v>
      </c>
      <c r="BB244" s="109">
        <v>45355.272070752311</v>
      </c>
      <c r="BC244" s="107" t="s">
        <v>22</v>
      </c>
      <c r="BD244" s="107" t="s">
        <v>293</v>
      </c>
    </row>
    <row r="245" spans="1:56" x14ac:dyDescent="0.2">
      <c r="A245" s="107" t="s">
        <v>472</v>
      </c>
      <c r="B245" s="105">
        <v>606226</v>
      </c>
      <c r="C245" s="105" t="s">
        <v>395</v>
      </c>
      <c r="D245" s="107" t="s">
        <v>506</v>
      </c>
      <c r="E245" s="105" t="s">
        <v>1943</v>
      </c>
      <c r="F245" s="107" t="s">
        <v>1139</v>
      </c>
      <c r="G245" s="107" t="s">
        <v>830</v>
      </c>
      <c r="H245" s="107" t="s">
        <v>830</v>
      </c>
      <c r="I245" s="107" t="s">
        <v>830</v>
      </c>
      <c r="J245" s="107" t="s">
        <v>44</v>
      </c>
      <c r="K245" s="107" t="s">
        <v>22</v>
      </c>
      <c r="L245" s="107" t="s">
        <v>312</v>
      </c>
      <c r="M245" s="107" t="s">
        <v>158</v>
      </c>
      <c r="N245" s="107" t="s">
        <v>472</v>
      </c>
      <c r="O245" s="107" t="s">
        <v>1125</v>
      </c>
      <c r="P245" s="109">
        <v>46396</v>
      </c>
      <c r="Q245" s="107" t="s">
        <v>1914</v>
      </c>
      <c r="R245" s="108">
        <v>0</v>
      </c>
      <c r="S245" s="109">
        <v>46546</v>
      </c>
      <c r="T245" s="109">
        <v>46606</v>
      </c>
      <c r="U245" s="109">
        <v>47831</v>
      </c>
      <c r="V245" s="108">
        <v>1285</v>
      </c>
      <c r="W245" s="107" t="s">
        <v>398</v>
      </c>
      <c r="X245" s="107" t="s">
        <v>702</v>
      </c>
      <c r="Y245" s="107" t="s">
        <v>293</v>
      </c>
      <c r="Z245" s="108">
        <v>0</v>
      </c>
      <c r="AA245" s="113">
        <v>0</v>
      </c>
      <c r="AB245" s="113">
        <v>0</v>
      </c>
      <c r="AC245" s="113">
        <v>1294922.8799999999</v>
      </c>
      <c r="AD245" s="113">
        <v>0</v>
      </c>
      <c r="AE245" s="113">
        <v>726420.15220000001</v>
      </c>
      <c r="AF245" s="113">
        <v>0</v>
      </c>
      <c r="AG245" s="113">
        <v>0</v>
      </c>
      <c r="AH245" s="113">
        <f>CFR_Data[[#This Row],[Total Spent SFY]]+CFR_Data[[#This Row],[CF Current SFY]]</f>
        <v>0</v>
      </c>
      <c r="AI245" s="113">
        <v>0</v>
      </c>
      <c r="AJ245" s="113">
        <v>0</v>
      </c>
      <c r="AK245" s="113">
        <v>0</v>
      </c>
      <c r="AL245" s="113">
        <v>347418.33370000002</v>
      </c>
      <c r="AM245" s="113">
        <v>379001.81849999999</v>
      </c>
      <c r="AN245" s="113">
        <v>568502.72779999999</v>
      </c>
      <c r="AO245" s="113">
        <v>0</v>
      </c>
      <c r="AP245" s="113">
        <v>0</v>
      </c>
      <c r="AQ245" s="107" t="s">
        <v>699</v>
      </c>
      <c r="AR245" s="107" t="s">
        <v>699</v>
      </c>
      <c r="AS245" s="107" t="s">
        <v>396</v>
      </c>
      <c r="AT245" s="107" t="s">
        <v>2925</v>
      </c>
      <c r="AU245" s="107" t="s">
        <v>1120</v>
      </c>
      <c r="AV245" s="107" t="s">
        <v>391</v>
      </c>
      <c r="AW245" s="108">
        <v>4</v>
      </c>
      <c r="AX245" s="107" t="s">
        <v>473</v>
      </c>
      <c r="AY245" s="107" t="s">
        <v>698</v>
      </c>
      <c r="AZ245" s="107" t="s">
        <v>697</v>
      </c>
      <c r="BA245" s="107" t="s">
        <v>392</v>
      </c>
      <c r="BB245" s="109">
        <v>45355.272070752311</v>
      </c>
      <c r="BC245" s="107" t="s">
        <v>22</v>
      </c>
      <c r="BD245" s="107" t="s">
        <v>293</v>
      </c>
    </row>
    <row r="246" spans="1:56" x14ac:dyDescent="0.2">
      <c r="A246" s="107" t="s">
        <v>472</v>
      </c>
      <c r="B246" s="105">
        <v>606226</v>
      </c>
      <c r="C246" s="105" t="s">
        <v>395</v>
      </c>
      <c r="D246" s="107" t="s">
        <v>506</v>
      </c>
      <c r="E246" s="105" t="s">
        <v>1943</v>
      </c>
      <c r="F246" s="107" t="s">
        <v>1139</v>
      </c>
      <c r="G246" s="107" t="s">
        <v>830</v>
      </c>
      <c r="H246" s="107" t="s">
        <v>830</v>
      </c>
      <c r="I246" s="107" t="s">
        <v>830</v>
      </c>
      <c r="J246" s="107" t="s">
        <v>44</v>
      </c>
      <c r="K246" s="107" t="s">
        <v>22</v>
      </c>
      <c r="L246" s="107" t="s">
        <v>312</v>
      </c>
      <c r="M246" s="107" t="s">
        <v>158</v>
      </c>
      <c r="N246" s="107" t="s">
        <v>472</v>
      </c>
      <c r="O246" s="107" t="s">
        <v>1125</v>
      </c>
      <c r="P246" s="109">
        <v>46396</v>
      </c>
      <c r="Q246" s="107" t="s">
        <v>1914</v>
      </c>
      <c r="R246" s="108">
        <v>0</v>
      </c>
      <c r="S246" s="109">
        <v>46546</v>
      </c>
      <c r="T246" s="109">
        <v>46606</v>
      </c>
      <c r="U246" s="109">
        <v>47831</v>
      </c>
      <c r="V246" s="108">
        <v>1285</v>
      </c>
      <c r="W246" s="107" t="s">
        <v>424</v>
      </c>
      <c r="X246" s="107" t="s">
        <v>715</v>
      </c>
      <c r="Y246" s="107" t="s">
        <v>413</v>
      </c>
      <c r="Z246" s="108">
        <v>0.9</v>
      </c>
      <c r="AA246" s="113">
        <v>0</v>
      </c>
      <c r="AB246" s="113">
        <v>0</v>
      </c>
      <c r="AC246" s="113">
        <v>50787477.0876</v>
      </c>
      <c r="AD246" s="113">
        <v>0</v>
      </c>
      <c r="AE246" s="113">
        <v>28490535.927200001</v>
      </c>
      <c r="AF246" s="113">
        <v>0</v>
      </c>
      <c r="AG246" s="113">
        <v>0</v>
      </c>
      <c r="AH246" s="113">
        <f>CFR_Data[[#This Row],[Total Spent SFY]]+CFR_Data[[#This Row],[CF Current SFY]]</f>
        <v>0</v>
      </c>
      <c r="AI246" s="113">
        <v>0</v>
      </c>
      <c r="AJ246" s="113">
        <v>0</v>
      </c>
      <c r="AK246" s="113">
        <v>0</v>
      </c>
      <c r="AL246" s="113">
        <v>13625908.4869</v>
      </c>
      <c r="AM246" s="113">
        <v>14864627.440300001</v>
      </c>
      <c r="AN246" s="113">
        <v>22296941.160399999</v>
      </c>
      <c r="AO246" s="113">
        <v>0</v>
      </c>
      <c r="AP246" s="113">
        <v>0</v>
      </c>
      <c r="AQ246" s="107" t="s">
        <v>699</v>
      </c>
      <c r="AR246" s="107" t="s">
        <v>699</v>
      </c>
      <c r="AS246" s="107" t="s">
        <v>396</v>
      </c>
      <c r="AT246" s="107" t="s">
        <v>2925</v>
      </c>
      <c r="AU246" s="107" t="s">
        <v>1120</v>
      </c>
      <c r="AV246" s="107" t="s">
        <v>391</v>
      </c>
      <c r="AW246" s="108">
        <v>4</v>
      </c>
      <c r="AX246" s="107" t="s">
        <v>473</v>
      </c>
      <c r="AY246" s="107" t="s">
        <v>698</v>
      </c>
      <c r="AZ246" s="107" t="s">
        <v>697</v>
      </c>
      <c r="BA246" s="107" t="s">
        <v>392</v>
      </c>
      <c r="BB246" s="109">
        <v>45355.272070752311</v>
      </c>
      <c r="BC246" s="107" t="s">
        <v>22</v>
      </c>
      <c r="BD246" s="107" t="s">
        <v>292</v>
      </c>
    </row>
    <row r="247" spans="1:56" x14ac:dyDescent="0.2">
      <c r="A247" s="107" t="s">
        <v>472</v>
      </c>
      <c r="B247" s="105">
        <v>606226</v>
      </c>
      <c r="C247" s="105" t="s">
        <v>395</v>
      </c>
      <c r="D247" s="107" t="s">
        <v>506</v>
      </c>
      <c r="E247" s="105" t="s">
        <v>1943</v>
      </c>
      <c r="F247" s="107" t="s">
        <v>1139</v>
      </c>
      <c r="G247" s="107" t="s">
        <v>830</v>
      </c>
      <c r="H247" s="107" t="s">
        <v>830</v>
      </c>
      <c r="I247" s="107" t="s">
        <v>830</v>
      </c>
      <c r="J247" s="107" t="s">
        <v>44</v>
      </c>
      <c r="K247" s="107" t="s">
        <v>22</v>
      </c>
      <c r="L247" s="107" t="s">
        <v>312</v>
      </c>
      <c r="M247" s="107" t="s">
        <v>158</v>
      </c>
      <c r="N247" s="107" t="s">
        <v>472</v>
      </c>
      <c r="O247" s="107" t="s">
        <v>1125</v>
      </c>
      <c r="P247" s="109">
        <v>46396</v>
      </c>
      <c r="Q247" s="107" t="s">
        <v>1914</v>
      </c>
      <c r="R247" s="108">
        <v>0</v>
      </c>
      <c r="S247" s="109">
        <v>46546</v>
      </c>
      <c r="T247" s="109">
        <v>46606</v>
      </c>
      <c r="U247" s="109">
        <v>47831</v>
      </c>
      <c r="V247" s="108">
        <v>1285</v>
      </c>
      <c r="W247" s="107" t="s">
        <v>424</v>
      </c>
      <c r="X247" s="107" t="s">
        <v>709</v>
      </c>
      <c r="Y247" s="107" t="s">
        <v>416</v>
      </c>
      <c r="Z247" s="108">
        <v>0.8</v>
      </c>
      <c r="AA247" s="113">
        <v>0</v>
      </c>
      <c r="AB247" s="113">
        <v>0</v>
      </c>
      <c r="AC247" s="113">
        <v>7675200.5920000002</v>
      </c>
      <c r="AD247" s="113">
        <v>0</v>
      </c>
      <c r="AE247" s="113">
        <v>4305600.3321000002</v>
      </c>
      <c r="AF247" s="113">
        <v>0</v>
      </c>
      <c r="AG247" s="113">
        <v>0</v>
      </c>
      <c r="AH247" s="113">
        <f>CFR_Data[[#This Row],[Total Spent SFY]]+CFR_Data[[#This Row],[CF Current SFY]]</f>
        <v>0</v>
      </c>
      <c r="AI247" s="113">
        <v>0</v>
      </c>
      <c r="AJ247" s="113">
        <v>0</v>
      </c>
      <c r="AK247" s="113">
        <v>0</v>
      </c>
      <c r="AL247" s="113">
        <v>2059200.1588000001</v>
      </c>
      <c r="AM247" s="113">
        <v>2246400.1732999999</v>
      </c>
      <c r="AN247" s="113">
        <v>3369600.2598999999</v>
      </c>
      <c r="AO247" s="113">
        <v>0</v>
      </c>
      <c r="AP247" s="113">
        <v>0</v>
      </c>
      <c r="AQ247" s="107" t="s">
        <v>699</v>
      </c>
      <c r="AR247" s="107" t="s">
        <v>699</v>
      </c>
      <c r="AS247" s="107" t="s">
        <v>396</v>
      </c>
      <c r="AT247" s="107" t="s">
        <v>2925</v>
      </c>
      <c r="AU247" s="107" t="s">
        <v>1120</v>
      </c>
      <c r="AV247" s="107" t="s">
        <v>391</v>
      </c>
      <c r="AW247" s="108">
        <v>4</v>
      </c>
      <c r="AX247" s="107" t="s">
        <v>473</v>
      </c>
      <c r="AY247" s="107" t="s">
        <v>698</v>
      </c>
      <c r="AZ247" s="107" t="s">
        <v>697</v>
      </c>
      <c r="BA247" s="107" t="s">
        <v>392</v>
      </c>
      <c r="BB247" s="109">
        <v>45355.272070752311</v>
      </c>
      <c r="BC247" s="107" t="s">
        <v>22</v>
      </c>
      <c r="BD247" s="107" t="s">
        <v>292</v>
      </c>
    </row>
    <row r="248" spans="1:56" x14ac:dyDescent="0.2">
      <c r="A248" s="107" t="s">
        <v>472</v>
      </c>
      <c r="B248" s="105">
        <v>606226</v>
      </c>
      <c r="C248" s="105" t="s">
        <v>395</v>
      </c>
      <c r="D248" s="107" t="s">
        <v>506</v>
      </c>
      <c r="E248" s="105" t="s">
        <v>1943</v>
      </c>
      <c r="F248" s="107" t="s">
        <v>1139</v>
      </c>
      <c r="G248" s="107" t="s">
        <v>830</v>
      </c>
      <c r="H248" s="107" t="s">
        <v>830</v>
      </c>
      <c r="I248" s="107" t="s">
        <v>830</v>
      </c>
      <c r="J248" s="107" t="s">
        <v>44</v>
      </c>
      <c r="K248" s="107" t="s">
        <v>22</v>
      </c>
      <c r="L248" s="107" t="s">
        <v>312</v>
      </c>
      <c r="M248" s="107" t="s">
        <v>158</v>
      </c>
      <c r="N248" s="107" t="s">
        <v>472</v>
      </c>
      <c r="O248" s="107" t="s">
        <v>1125</v>
      </c>
      <c r="P248" s="109">
        <v>46396</v>
      </c>
      <c r="Q248" s="107" t="s">
        <v>1914</v>
      </c>
      <c r="R248" s="108">
        <v>0</v>
      </c>
      <c r="S248" s="109">
        <v>46546</v>
      </c>
      <c r="T248" s="109">
        <v>46606</v>
      </c>
      <c r="U248" s="109">
        <v>47831</v>
      </c>
      <c r="V248" s="108">
        <v>1285</v>
      </c>
      <c r="W248" s="107" t="s">
        <v>424</v>
      </c>
      <c r="X248" s="107" t="s">
        <v>726</v>
      </c>
      <c r="Y248" s="107" t="s">
        <v>725</v>
      </c>
      <c r="Z248" s="108">
        <v>0.8</v>
      </c>
      <c r="AA248" s="113">
        <v>0</v>
      </c>
      <c r="AB248" s="113">
        <v>0</v>
      </c>
      <c r="AC248" s="113">
        <v>163791967.00799999</v>
      </c>
      <c r="AD248" s="113">
        <v>0</v>
      </c>
      <c r="AE248" s="113">
        <v>91883298.565400004</v>
      </c>
      <c r="AF248" s="113">
        <v>0</v>
      </c>
      <c r="AG248" s="113">
        <v>0</v>
      </c>
      <c r="AH248" s="113">
        <f>CFR_Data[[#This Row],[Total Spent SFY]]+CFR_Data[[#This Row],[CF Current SFY]]</f>
        <v>0</v>
      </c>
      <c r="AI248" s="113">
        <v>0</v>
      </c>
      <c r="AJ248" s="113">
        <v>0</v>
      </c>
      <c r="AK248" s="113">
        <v>0</v>
      </c>
      <c r="AL248" s="113">
        <v>43944186.270400003</v>
      </c>
      <c r="AM248" s="113">
        <v>47939112.295000002</v>
      </c>
      <c r="AN248" s="113">
        <v>71908668.442599997</v>
      </c>
      <c r="AO248" s="113">
        <v>0</v>
      </c>
      <c r="AP248" s="113">
        <v>0</v>
      </c>
      <c r="AQ248" s="107" t="s">
        <v>699</v>
      </c>
      <c r="AR248" s="107" t="s">
        <v>699</v>
      </c>
      <c r="AS248" s="107" t="s">
        <v>396</v>
      </c>
      <c r="AT248" s="107" t="s">
        <v>2925</v>
      </c>
      <c r="AU248" s="107" t="s">
        <v>1120</v>
      </c>
      <c r="AV248" s="107" t="s">
        <v>391</v>
      </c>
      <c r="AW248" s="108">
        <v>4</v>
      </c>
      <c r="AX248" s="107" t="s">
        <v>473</v>
      </c>
      <c r="AY248" s="107" t="s">
        <v>698</v>
      </c>
      <c r="AZ248" s="107" t="s">
        <v>697</v>
      </c>
      <c r="BA248" s="107" t="s">
        <v>392</v>
      </c>
      <c r="BB248" s="109">
        <v>45355.272070752311</v>
      </c>
      <c r="BC248" s="107" t="s">
        <v>22</v>
      </c>
      <c r="BD248" s="107" t="s">
        <v>292</v>
      </c>
    </row>
    <row r="249" spans="1:56" x14ac:dyDescent="0.2">
      <c r="A249" s="107" t="s">
        <v>409</v>
      </c>
      <c r="B249" s="105">
        <v>606233</v>
      </c>
      <c r="C249" s="105" t="s">
        <v>2953</v>
      </c>
      <c r="D249" s="107" t="s">
        <v>507</v>
      </c>
      <c r="E249" s="105" t="s">
        <v>1962</v>
      </c>
      <c r="F249" s="107" t="s">
        <v>1128</v>
      </c>
      <c r="G249" s="107" t="s">
        <v>830</v>
      </c>
      <c r="H249" s="107" t="s">
        <v>830</v>
      </c>
      <c r="I249" s="107" t="s">
        <v>830</v>
      </c>
      <c r="J249" s="107" t="s">
        <v>140</v>
      </c>
      <c r="K249" s="107" t="s">
        <v>21</v>
      </c>
      <c r="L249" s="107" t="s">
        <v>311</v>
      </c>
      <c r="M249" s="107" t="s">
        <v>158</v>
      </c>
      <c r="N249" s="107" t="s">
        <v>410</v>
      </c>
      <c r="O249" s="107" t="s">
        <v>395</v>
      </c>
      <c r="P249" s="109">
        <v>45178</v>
      </c>
      <c r="Q249" s="107" t="s">
        <v>712</v>
      </c>
      <c r="R249" s="108">
        <v>1</v>
      </c>
      <c r="S249" s="109">
        <v>45261</v>
      </c>
      <c r="T249" s="109">
        <v>45321</v>
      </c>
      <c r="U249" s="109">
        <v>46275</v>
      </c>
      <c r="V249" s="108">
        <v>1014</v>
      </c>
      <c r="W249" s="107" t="s">
        <v>424</v>
      </c>
      <c r="X249" s="107" t="s">
        <v>713</v>
      </c>
      <c r="Y249" s="107" t="s">
        <v>397</v>
      </c>
      <c r="Z249" s="108">
        <v>0.9</v>
      </c>
      <c r="AA249" s="113">
        <v>0</v>
      </c>
      <c r="AB249" s="113">
        <v>0</v>
      </c>
      <c r="AC249" s="113">
        <v>1008796.8</v>
      </c>
      <c r="AD249" s="113">
        <v>916684.93310000002</v>
      </c>
      <c r="AE249" s="113">
        <v>1008796.8</v>
      </c>
      <c r="AF249" s="113">
        <v>176396.7653</v>
      </c>
      <c r="AG249" s="113">
        <v>176396.7653</v>
      </c>
      <c r="AH249" s="113">
        <f>CFR_Data[[#This Row],[Total Spent SFY]]+CFR_Data[[#This Row],[CF Current SFY]]</f>
        <v>176396.7653</v>
      </c>
      <c r="AI249" s="113">
        <v>551298.69030000002</v>
      </c>
      <c r="AJ249" s="113">
        <v>188989.47750000001</v>
      </c>
      <c r="AK249" s="113">
        <v>92111.866899999994</v>
      </c>
      <c r="AL249" s="113">
        <v>0</v>
      </c>
      <c r="AM249" s="113">
        <v>0</v>
      </c>
      <c r="AN249" s="113">
        <v>0</v>
      </c>
      <c r="AO249" s="113">
        <v>0</v>
      </c>
      <c r="AP249" s="113">
        <v>0</v>
      </c>
      <c r="AQ249" s="107" t="s">
        <v>699</v>
      </c>
      <c r="AR249" s="107" t="s">
        <v>699</v>
      </c>
      <c r="AS249" s="107" t="s">
        <v>396</v>
      </c>
      <c r="AT249" s="107" t="s">
        <v>2954</v>
      </c>
      <c r="AU249" s="107" t="s">
        <v>1120</v>
      </c>
      <c r="AV249" s="107" t="s">
        <v>391</v>
      </c>
      <c r="AW249" s="108">
        <v>4</v>
      </c>
      <c r="AX249" s="107" t="s">
        <v>473</v>
      </c>
      <c r="AY249" s="107" t="s">
        <v>698</v>
      </c>
      <c r="AZ249" s="107" t="s">
        <v>697</v>
      </c>
      <c r="BA249" s="107" t="s">
        <v>392</v>
      </c>
      <c r="BB249" s="109">
        <v>45355.272070752311</v>
      </c>
      <c r="BC249" s="107" t="s">
        <v>21</v>
      </c>
      <c r="BD249" s="107" t="s">
        <v>292</v>
      </c>
    </row>
    <row r="250" spans="1:56" x14ac:dyDescent="0.2">
      <c r="A250" s="107" t="s">
        <v>409</v>
      </c>
      <c r="B250" s="105">
        <v>606233</v>
      </c>
      <c r="C250" s="105" t="s">
        <v>2953</v>
      </c>
      <c r="D250" s="107" t="s">
        <v>507</v>
      </c>
      <c r="E250" s="105" t="s">
        <v>1962</v>
      </c>
      <c r="F250" s="107" t="s">
        <v>1128</v>
      </c>
      <c r="G250" s="107" t="s">
        <v>830</v>
      </c>
      <c r="H250" s="107" t="s">
        <v>830</v>
      </c>
      <c r="I250" s="107" t="s">
        <v>830</v>
      </c>
      <c r="J250" s="107" t="s">
        <v>140</v>
      </c>
      <c r="K250" s="107" t="s">
        <v>21</v>
      </c>
      <c r="L250" s="107" t="s">
        <v>311</v>
      </c>
      <c r="M250" s="107" t="s">
        <v>158</v>
      </c>
      <c r="N250" s="107" t="s">
        <v>410</v>
      </c>
      <c r="O250" s="107" t="s">
        <v>395</v>
      </c>
      <c r="P250" s="109">
        <v>45178</v>
      </c>
      <c r="Q250" s="107" t="s">
        <v>712</v>
      </c>
      <c r="R250" s="108">
        <v>1</v>
      </c>
      <c r="S250" s="109">
        <v>45261</v>
      </c>
      <c r="T250" s="109">
        <v>45321</v>
      </c>
      <c r="U250" s="109">
        <v>46275</v>
      </c>
      <c r="V250" s="108">
        <v>1014</v>
      </c>
      <c r="W250" s="107" t="s">
        <v>398</v>
      </c>
      <c r="X250" s="107" t="s">
        <v>702</v>
      </c>
      <c r="Y250" s="107" t="s">
        <v>293</v>
      </c>
      <c r="Z250" s="108">
        <v>0</v>
      </c>
      <c r="AA250" s="113">
        <v>0</v>
      </c>
      <c r="AB250" s="113">
        <v>0</v>
      </c>
      <c r="AC250" s="113">
        <v>196527.5</v>
      </c>
      <c r="AD250" s="113">
        <v>187767.43890000001</v>
      </c>
      <c r="AE250" s="113">
        <v>196527.5</v>
      </c>
      <c r="AF250" s="113">
        <v>36131.900600000001</v>
      </c>
      <c r="AG250" s="113">
        <v>36131.900600000001</v>
      </c>
      <c r="AH250" s="113">
        <f>CFR_Data[[#This Row],[Total Spent SFY]]+CFR_Data[[#This Row],[CF Current SFY]]</f>
        <v>36131.900600000001</v>
      </c>
      <c r="AI250" s="113">
        <v>112924.2332</v>
      </c>
      <c r="AJ250" s="113">
        <v>38711.305099999998</v>
      </c>
      <c r="AK250" s="113">
        <v>8760.0611000000008</v>
      </c>
      <c r="AL250" s="113">
        <v>0</v>
      </c>
      <c r="AM250" s="113">
        <v>0</v>
      </c>
      <c r="AN250" s="113">
        <v>0</v>
      </c>
      <c r="AO250" s="113">
        <v>0</v>
      </c>
      <c r="AP250" s="113">
        <v>0</v>
      </c>
      <c r="AQ250" s="107" t="s">
        <v>699</v>
      </c>
      <c r="AR250" s="107" t="s">
        <v>699</v>
      </c>
      <c r="AS250" s="107" t="s">
        <v>396</v>
      </c>
      <c r="AT250" s="107" t="s">
        <v>2954</v>
      </c>
      <c r="AU250" s="107" t="s">
        <v>1120</v>
      </c>
      <c r="AV250" s="107" t="s">
        <v>391</v>
      </c>
      <c r="AW250" s="108">
        <v>4</v>
      </c>
      <c r="AX250" s="107" t="s">
        <v>473</v>
      </c>
      <c r="AY250" s="107" t="s">
        <v>698</v>
      </c>
      <c r="AZ250" s="107" t="s">
        <v>697</v>
      </c>
      <c r="BA250" s="107" t="s">
        <v>392</v>
      </c>
      <c r="BB250" s="109">
        <v>45355.272070752311</v>
      </c>
      <c r="BC250" s="107" t="s">
        <v>21</v>
      </c>
      <c r="BD250" s="107" t="s">
        <v>293</v>
      </c>
    </row>
    <row r="251" spans="1:56" x14ac:dyDescent="0.2">
      <c r="A251" s="107" t="s">
        <v>409</v>
      </c>
      <c r="B251" s="105">
        <v>606233</v>
      </c>
      <c r="C251" s="105" t="s">
        <v>2953</v>
      </c>
      <c r="D251" s="107" t="s">
        <v>507</v>
      </c>
      <c r="E251" s="105" t="s">
        <v>1962</v>
      </c>
      <c r="F251" s="107" t="s">
        <v>1128</v>
      </c>
      <c r="G251" s="107" t="s">
        <v>830</v>
      </c>
      <c r="H251" s="107" t="s">
        <v>830</v>
      </c>
      <c r="I251" s="107" t="s">
        <v>830</v>
      </c>
      <c r="J251" s="107" t="s">
        <v>140</v>
      </c>
      <c r="K251" s="107" t="s">
        <v>21</v>
      </c>
      <c r="L251" s="107" t="s">
        <v>311</v>
      </c>
      <c r="M251" s="107" t="s">
        <v>158</v>
      </c>
      <c r="N251" s="107" t="s">
        <v>410</v>
      </c>
      <c r="O251" s="107" t="s">
        <v>395</v>
      </c>
      <c r="P251" s="109">
        <v>45178</v>
      </c>
      <c r="Q251" s="107" t="s">
        <v>712</v>
      </c>
      <c r="R251" s="108">
        <v>1</v>
      </c>
      <c r="S251" s="109">
        <v>45261</v>
      </c>
      <c r="T251" s="109">
        <v>45321</v>
      </c>
      <c r="U251" s="109">
        <v>46275</v>
      </c>
      <c r="V251" s="108">
        <v>1014</v>
      </c>
      <c r="W251" s="107" t="s">
        <v>424</v>
      </c>
      <c r="X251" s="107" t="s">
        <v>709</v>
      </c>
      <c r="Y251" s="107" t="s">
        <v>416</v>
      </c>
      <c r="Z251" s="108">
        <v>0.8</v>
      </c>
      <c r="AA251" s="113">
        <v>0</v>
      </c>
      <c r="AB251" s="113">
        <v>0</v>
      </c>
      <c r="AC251" s="113">
        <v>2286020</v>
      </c>
      <c r="AD251" s="113">
        <v>2077286.6166000001</v>
      </c>
      <c r="AE251" s="113">
        <v>2286020</v>
      </c>
      <c r="AF251" s="113">
        <v>399730.18699999998</v>
      </c>
      <c r="AG251" s="113">
        <v>399730.18699999998</v>
      </c>
      <c r="AH251" s="113">
        <f>CFR_Data[[#This Row],[Total Spent SFY]]+CFR_Data[[#This Row],[CF Current SFY]]</f>
        <v>399730.18699999998</v>
      </c>
      <c r="AI251" s="113">
        <v>1249290.0776</v>
      </c>
      <c r="AJ251" s="113">
        <v>428266.35200000001</v>
      </c>
      <c r="AK251" s="113">
        <v>208733.38339999999</v>
      </c>
      <c r="AL251" s="113">
        <v>0</v>
      </c>
      <c r="AM251" s="113">
        <v>0</v>
      </c>
      <c r="AN251" s="113">
        <v>0</v>
      </c>
      <c r="AO251" s="113">
        <v>0</v>
      </c>
      <c r="AP251" s="113">
        <v>0</v>
      </c>
      <c r="AQ251" s="107" t="s">
        <v>699</v>
      </c>
      <c r="AR251" s="107" t="s">
        <v>699</v>
      </c>
      <c r="AS251" s="107" t="s">
        <v>396</v>
      </c>
      <c r="AT251" s="107" t="s">
        <v>2954</v>
      </c>
      <c r="AU251" s="107" t="s">
        <v>1120</v>
      </c>
      <c r="AV251" s="107" t="s">
        <v>391</v>
      </c>
      <c r="AW251" s="108">
        <v>4</v>
      </c>
      <c r="AX251" s="107" t="s">
        <v>473</v>
      </c>
      <c r="AY251" s="107" t="s">
        <v>698</v>
      </c>
      <c r="AZ251" s="107" t="s">
        <v>697</v>
      </c>
      <c r="BA251" s="107" t="s">
        <v>392</v>
      </c>
      <c r="BB251" s="109">
        <v>45355.272070752311</v>
      </c>
      <c r="BC251" s="107" t="s">
        <v>21</v>
      </c>
      <c r="BD251" s="107" t="s">
        <v>292</v>
      </c>
    </row>
    <row r="252" spans="1:56" x14ac:dyDescent="0.2">
      <c r="A252" s="107" t="s">
        <v>409</v>
      </c>
      <c r="B252" s="105">
        <v>606233</v>
      </c>
      <c r="C252" s="105" t="s">
        <v>2953</v>
      </c>
      <c r="D252" s="107" t="s">
        <v>507</v>
      </c>
      <c r="E252" s="105" t="s">
        <v>1962</v>
      </c>
      <c r="F252" s="107" t="s">
        <v>1128</v>
      </c>
      <c r="G252" s="107" t="s">
        <v>830</v>
      </c>
      <c r="H252" s="107" t="s">
        <v>830</v>
      </c>
      <c r="I252" s="107" t="s">
        <v>830</v>
      </c>
      <c r="J252" s="107" t="s">
        <v>140</v>
      </c>
      <c r="K252" s="107" t="s">
        <v>21</v>
      </c>
      <c r="L252" s="107" t="s">
        <v>311</v>
      </c>
      <c r="M252" s="107" t="s">
        <v>158</v>
      </c>
      <c r="N252" s="107" t="s">
        <v>410</v>
      </c>
      <c r="O252" s="107" t="s">
        <v>395</v>
      </c>
      <c r="P252" s="109">
        <v>45178</v>
      </c>
      <c r="Q252" s="107" t="s">
        <v>712</v>
      </c>
      <c r="R252" s="108">
        <v>1</v>
      </c>
      <c r="S252" s="109">
        <v>45261</v>
      </c>
      <c r="T252" s="109">
        <v>45321</v>
      </c>
      <c r="U252" s="109">
        <v>46275</v>
      </c>
      <c r="V252" s="108">
        <v>1014</v>
      </c>
      <c r="W252" s="107" t="s">
        <v>424</v>
      </c>
      <c r="X252" s="107" t="s">
        <v>726</v>
      </c>
      <c r="Y252" s="107" t="s">
        <v>725</v>
      </c>
      <c r="Z252" s="108">
        <v>0.8</v>
      </c>
      <c r="AA252" s="113">
        <v>63751.64</v>
      </c>
      <c r="AB252" s="113">
        <v>63751.64</v>
      </c>
      <c r="AC252" s="113">
        <v>5056964.74</v>
      </c>
      <c r="AD252" s="113">
        <v>4613343.8613999998</v>
      </c>
      <c r="AE252" s="113">
        <v>5056964.74</v>
      </c>
      <c r="AF252" s="113">
        <v>887741.14729999995</v>
      </c>
      <c r="AG252" s="113">
        <v>951492.78729999997</v>
      </c>
      <c r="AH252" s="113">
        <f>CFR_Data[[#This Row],[Total Spent SFY]]+CFR_Data[[#This Row],[CF Current SFY]]</f>
        <v>951492.78729999997</v>
      </c>
      <c r="AI252" s="113">
        <v>2774486.9989</v>
      </c>
      <c r="AJ252" s="113">
        <v>951115.71530000004</v>
      </c>
      <c r="AK252" s="113">
        <v>443620.87849999999</v>
      </c>
      <c r="AL252" s="113">
        <v>0</v>
      </c>
      <c r="AM252" s="113">
        <v>0</v>
      </c>
      <c r="AN252" s="113">
        <v>0</v>
      </c>
      <c r="AO252" s="113">
        <v>0</v>
      </c>
      <c r="AP252" s="113">
        <v>0</v>
      </c>
      <c r="AQ252" s="107" t="s">
        <v>699</v>
      </c>
      <c r="AR252" s="107" t="s">
        <v>699</v>
      </c>
      <c r="AS252" s="107" t="s">
        <v>396</v>
      </c>
      <c r="AT252" s="107" t="s">
        <v>2954</v>
      </c>
      <c r="AU252" s="107" t="s">
        <v>1120</v>
      </c>
      <c r="AV252" s="107" t="s">
        <v>391</v>
      </c>
      <c r="AW252" s="108">
        <v>4</v>
      </c>
      <c r="AX252" s="107" t="s">
        <v>473</v>
      </c>
      <c r="AY252" s="107" t="s">
        <v>698</v>
      </c>
      <c r="AZ252" s="107" t="s">
        <v>697</v>
      </c>
      <c r="BA252" s="107" t="s">
        <v>392</v>
      </c>
      <c r="BB252" s="109">
        <v>45355.272070752311</v>
      </c>
      <c r="BC252" s="107" t="s">
        <v>21</v>
      </c>
      <c r="BD252" s="107" t="s">
        <v>292</v>
      </c>
    </row>
    <row r="253" spans="1:56" x14ac:dyDescent="0.2">
      <c r="A253" s="107" t="s">
        <v>393</v>
      </c>
      <c r="B253" s="105">
        <v>606264</v>
      </c>
      <c r="C253" s="105" t="s">
        <v>2018</v>
      </c>
      <c r="D253" s="107" t="s">
        <v>508</v>
      </c>
      <c r="E253" s="105" t="s">
        <v>1945</v>
      </c>
      <c r="F253" s="107" t="s">
        <v>1128</v>
      </c>
      <c r="G253" s="107" t="s">
        <v>830</v>
      </c>
      <c r="H253" s="107" t="s">
        <v>830</v>
      </c>
      <c r="I253" s="107" t="s">
        <v>830</v>
      </c>
      <c r="J253" s="107" t="s">
        <v>262</v>
      </c>
      <c r="K253" s="107" t="s">
        <v>31</v>
      </c>
      <c r="L253" s="107" t="s">
        <v>311</v>
      </c>
      <c r="M253" s="107" t="s">
        <v>158</v>
      </c>
      <c r="N253" s="107" t="s">
        <v>403</v>
      </c>
      <c r="O253" s="107" t="s">
        <v>395</v>
      </c>
      <c r="P253" s="109">
        <v>43330</v>
      </c>
      <c r="Q253" s="107" t="s">
        <v>651</v>
      </c>
      <c r="R253" s="108">
        <v>1</v>
      </c>
      <c r="S253" s="109">
        <v>43476</v>
      </c>
      <c r="T253" s="109">
        <v>43536</v>
      </c>
      <c r="U253" s="109">
        <v>44389</v>
      </c>
      <c r="V253" s="108">
        <v>913</v>
      </c>
      <c r="W253" s="107" t="s">
        <v>398</v>
      </c>
      <c r="X253" s="107" t="s">
        <v>702</v>
      </c>
      <c r="Y253" s="107" t="s">
        <v>293</v>
      </c>
      <c r="Z253" s="108">
        <v>0</v>
      </c>
      <c r="AA253" s="113">
        <v>4483.05</v>
      </c>
      <c r="AB253" s="113">
        <v>0</v>
      </c>
      <c r="AC253" s="113">
        <v>0</v>
      </c>
      <c r="AD253" s="113">
        <v>0</v>
      </c>
      <c r="AE253" s="113">
        <v>0</v>
      </c>
      <c r="AF253" s="113">
        <v>0</v>
      </c>
      <c r="AG253" s="113">
        <v>4483.05</v>
      </c>
      <c r="AH253" s="113">
        <f>CFR_Data[[#This Row],[Total Spent SFY]]+CFR_Data[[#This Row],[CF Current SFY]]</f>
        <v>0</v>
      </c>
      <c r="AI253" s="113">
        <v>0</v>
      </c>
      <c r="AJ253" s="113">
        <v>0</v>
      </c>
      <c r="AK253" s="113">
        <v>0</v>
      </c>
      <c r="AL253" s="113">
        <v>0</v>
      </c>
      <c r="AM253" s="113">
        <v>0</v>
      </c>
      <c r="AN253" s="113">
        <v>0</v>
      </c>
      <c r="AO253" s="113">
        <v>0</v>
      </c>
      <c r="AP253" s="113">
        <v>0</v>
      </c>
      <c r="AQ253" s="107" t="s">
        <v>699</v>
      </c>
      <c r="AR253" s="107" t="s">
        <v>699</v>
      </c>
      <c r="AS253" s="107" t="s">
        <v>396</v>
      </c>
      <c r="AT253" s="107" t="s">
        <v>2955</v>
      </c>
      <c r="AU253" s="107" t="s">
        <v>1120</v>
      </c>
      <c r="AV253" s="107" t="s">
        <v>391</v>
      </c>
      <c r="AW253" s="108">
        <v>2</v>
      </c>
      <c r="AX253" s="107" t="s">
        <v>396</v>
      </c>
      <c r="AY253" s="107" t="s">
        <v>698</v>
      </c>
      <c r="AZ253" s="107" t="s">
        <v>697</v>
      </c>
      <c r="BA253" s="107" t="s">
        <v>392</v>
      </c>
      <c r="BB253" s="109">
        <v>45355.272070752311</v>
      </c>
      <c r="BC253" s="107" t="s">
        <v>31</v>
      </c>
      <c r="BD253" s="107" t="s">
        <v>293</v>
      </c>
    </row>
    <row r="254" spans="1:56" x14ac:dyDescent="0.2">
      <c r="A254" s="107" t="s">
        <v>393</v>
      </c>
      <c r="B254" s="105">
        <v>606264</v>
      </c>
      <c r="C254" s="105" t="s">
        <v>2018</v>
      </c>
      <c r="D254" s="107" t="s">
        <v>508</v>
      </c>
      <c r="E254" s="105" t="s">
        <v>1945</v>
      </c>
      <c r="F254" s="107" t="s">
        <v>1128</v>
      </c>
      <c r="G254" s="107" t="s">
        <v>830</v>
      </c>
      <c r="H254" s="107" t="s">
        <v>830</v>
      </c>
      <c r="I254" s="107" t="s">
        <v>830</v>
      </c>
      <c r="J254" s="107" t="s">
        <v>262</v>
      </c>
      <c r="K254" s="107" t="s">
        <v>31</v>
      </c>
      <c r="L254" s="107" t="s">
        <v>311</v>
      </c>
      <c r="M254" s="107" t="s">
        <v>158</v>
      </c>
      <c r="N254" s="107" t="s">
        <v>403</v>
      </c>
      <c r="O254" s="107" t="s">
        <v>395</v>
      </c>
      <c r="P254" s="109">
        <v>43330</v>
      </c>
      <c r="Q254" s="107" t="s">
        <v>651</v>
      </c>
      <c r="R254" s="108">
        <v>1</v>
      </c>
      <c r="S254" s="109">
        <v>43476</v>
      </c>
      <c r="T254" s="109">
        <v>43536</v>
      </c>
      <c r="U254" s="109">
        <v>44389</v>
      </c>
      <c r="V254" s="108">
        <v>913</v>
      </c>
      <c r="W254" s="107" t="s">
        <v>424</v>
      </c>
      <c r="X254" s="107" t="s">
        <v>401</v>
      </c>
      <c r="Y254" s="107" t="s">
        <v>399</v>
      </c>
      <c r="Z254" s="108">
        <v>0.8</v>
      </c>
      <c r="AA254" s="113">
        <v>5257964.8499999996</v>
      </c>
      <c r="AB254" s="113">
        <v>0</v>
      </c>
      <c r="AC254" s="113">
        <v>0</v>
      </c>
      <c r="AD254" s="113">
        <v>0</v>
      </c>
      <c r="AE254" s="113">
        <v>0</v>
      </c>
      <c r="AF254" s="113">
        <v>0</v>
      </c>
      <c r="AG254" s="113">
        <v>5257964.8499999996</v>
      </c>
      <c r="AH254" s="113">
        <f>CFR_Data[[#This Row],[Total Spent SFY]]+CFR_Data[[#This Row],[CF Current SFY]]</f>
        <v>0</v>
      </c>
      <c r="AI254" s="113">
        <v>0</v>
      </c>
      <c r="AJ254" s="113">
        <v>0</v>
      </c>
      <c r="AK254" s="113">
        <v>0</v>
      </c>
      <c r="AL254" s="113">
        <v>0</v>
      </c>
      <c r="AM254" s="113">
        <v>0</v>
      </c>
      <c r="AN254" s="113">
        <v>0</v>
      </c>
      <c r="AO254" s="113">
        <v>0</v>
      </c>
      <c r="AP254" s="113">
        <v>0</v>
      </c>
      <c r="AQ254" s="107" t="s">
        <v>699</v>
      </c>
      <c r="AR254" s="107" t="s">
        <v>699</v>
      </c>
      <c r="AS254" s="107" t="s">
        <v>396</v>
      </c>
      <c r="AT254" s="107" t="s">
        <v>2955</v>
      </c>
      <c r="AU254" s="107" t="s">
        <v>1120</v>
      </c>
      <c r="AV254" s="107" t="s">
        <v>391</v>
      </c>
      <c r="AW254" s="108">
        <v>2</v>
      </c>
      <c r="AX254" s="107" t="s">
        <v>396</v>
      </c>
      <c r="AY254" s="107" t="s">
        <v>698</v>
      </c>
      <c r="AZ254" s="107" t="s">
        <v>697</v>
      </c>
      <c r="BA254" s="107" t="s">
        <v>392</v>
      </c>
      <c r="BB254" s="109">
        <v>45355.272070752311</v>
      </c>
      <c r="BC254" s="107" t="s">
        <v>31</v>
      </c>
      <c r="BD254" s="107" t="s">
        <v>292</v>
      </c>
    </row>
    <row r="255" spans="1:56" x14ac:dyDescent="0.2">
      <c r="A255" s="107" t="s">
        <v>409</v>
      </c>
      <c r="B255" s="105">
        <v>606272</v>
      </c>
      <c r="C255" s="105" t="s">
        <v>2019</v>
      </c>
      <c r="D255" s="107" t="s">
        <v>509</v>
      </c>
      <c r="E255" s="105" t="s">
        <v>1945</v>
      </c>
      <c r="F255" s="107" t="s">
        <v>1717</v>
      </c>
      <c r="G255" s="107" t="s">
        <v>830</v>
      </c>
      <c r="H255" s="107" t="s">
        <v>830</v>
      </c>
      <c r="I255" s="107" t="s">
        <v>830</v>
      </c>
      <c r="J255" s="107" t="s">
        <v>113</v>
      </c>
      <c r="K255" s="107" t="s">
        <v>23</v>
      </c>
      <c r="L255" s="107" t="s">
        <v>311</v>
      </c>
      <c r="M255" s="107" t="s">
        <v>158</v>
      </c>
      <c r="N255" s="107" t="s">
        <v>410</v>
      </c>
      <c r="O255" s="107" t="s">
        <v>395</v>
      </c>
      <c r="P255" s="109">
        <v>44352</v>
      </c>
      <c r="Q255" s="107" t="s">
        <v>655</v>
      </c>
      <c r="R255" s="108">
        <v>1</v>
      </c>
      <c r="S255" s="109">
        <v>44475</v>
      </c>
      <c r="T255" s="109">
        <v>44535</v>
      </c>
      <c r="U255" s="109">
        <v>45518</v>
      </c>
      <c r="V255" s="108">
        <v>1043</v>
      </c>
      <c r="W255" s="107" t="s">
        <v>424</v>
      </c>
      <c r="X255" s="107" t="s">
        <v>709</v>
      </c>
      <c r="Y255" s="107" t="s">
        <v>416</v>
      </c>
      <c r="Z255" s="108">
        <v>0.8</v>
      </c>
      <c r="AA255" s="113">
        <v>95579.6</v>
      </c>
      <c r="AB255" s="113">
        <v>94879.6</v>
      </c>
      <c r="AC255" s="113">
        <v>398292.9</v>
      </c>
      <c r="AD255" s="113">
        <v>336777.76689999999</v>
      </c>
      <c r="AE255" s="113">
        <v>336777.76689999999</v>
      </c>
      <c r="AF255" s="113">
        <v>114986.78230000001</v>
      </c>
      <c r="AG255" s="113">
        <v>210566.3823</v>
      </c>
      <c r="AH255" s="113">
        <f>CFR_Data[[#This Row],[Total Spent SFY]]+CFR_Data[[#This Row],[CF Current SFY]]</f>
        <v>209866.3823</v>
      </c>
      <c r="AI255" s="113">
        <v>221790.9846</v>
      </c>
      <c r="AJ255" s="113">
        <v>0</v>
      </c>
      <c r="AK255" s="113">
        <v>0</v>
      </c>
      <c r="AL255" s="113">
        <v>0</v>
      </c>
      <c r="AM255" s="113">
        <v>0</v>
      </c>
      <c r="AN255" s="113">
        <v>61515.133099999999</v>
      </c>
      <c r="AO255" s="113">
        <v>0</v>
      </c>
      <c r="AP255" s="113">
        <v>0</v>
      </c>
      <c r="AQ255" s="107" t="s">
        <v>699</v>
      </c>
      <c r="AR255" s="107" t="s">
        <v>699</v>
      </c>
      <c r="AS255" s="107" t="s">
        <v>396</v>
      </c>
      <c r="AT255" s="107" t="s">
        <v>2933</v>
      </c>
      <c r="AU255" s="107" t="s">
        <v>1123</v>
      </c>
      <c r="AV255" s="107" t="s">
        <v>391</v>
      </c>
      <c r="AW255" s="108">
        <v>6</v>
      </c>
      <c r="AX255" s="107" t="s">
        <v>473</v>
      </c>
      <c r="AY255" s="107" t="s">
        <v>698</v>
      </c>
      <c r="AZ255" s="107" t="s">
        <v>697</v>
      </c>
      <c r="BA255" s="107" t="s">
        <v>392</v>
      </c>
      <c r="BB255" s="109">
        <v>45355.272070752311</v>
      </c>
      <c r="BC255" s="107" t="s">
        <v>23</v>
      </c>
      <c r="BD255" s="107" t="s">
        <v>292</v>
      </c>
    </row>
    <row r="256" spans="1:56" x14ac:dyDescent="0.2">
      <c r="A256" s="107" t="s">
        <v>409</v>
      </c>
      <c r="B256" s="105">
        <v>606272</v>
      </c>
      <c r="C256" s="105" t="s">
        <v>2019</v>
      </c>
      <c r="D256" s="107" t="s">
        <v>509</v>
      </c>
      <c r="E256" s="105" t="s">
        <v>1945</v>
      </c>
      <c r="F256" s="107" t="s">
        <v>1717</v>
      </c>
      <c r="G256" s="107" t="s">
        <v>830</v>
      </c>
      <c r="H256" s="107" t="s">
        <v>830</v>
      </c>
      <c r="I256" s="107" t="s">
        <v>830</v>
      </c>
      <c r="J256" s="107" t="s">
        <v>113</v>
      </c>
      <c r="K256" s="107" t="s">
        <v>23</v>
      </c>
      <c r="L256" s="107" t="s">
        <v>311</v>
      </c>
      <c r="M256" s="107" t="s">
        <v>158</v>
      </c>
      <c r="N256" s="107" t="s">
        <v>410</v>
      </c>
      <c r="O256" s="107" t="s">
        <v>395</v>
      </c>
      <c r="P256" s="109">
        <v>44352</v>
      </c>
      <c r="Q256" s="107" t="s">
        <v>655</v>
      </c>
      <c r="R256" s="108">
        <v>1</v>
      </c>
      <c r="S256" s="109">
        <v>44475</v>
      </c>
      <c r="T256" s="109">
        <v>44535</v>
      </c>
      <c r="U256" s="109">
        <v>45518</v>
      </c>
      <c r="V256" s="108">
        <v>1043</v>
      </c>
      <c r="W256" s="107" t="s">
        <v>424</v>
      </c>
      <c r="X256" s="107" t="s">
        <v>751</v>
      </c>
      <c r="Y256" s="107" t="s">
        <v>750</v>
      </c>
      <c r="Z256" s="108">
        <v>0.8</v>
      </c>
      <c r="AA256" s="113">
        <v>86035</v>
      </c>
      <c r="AB256" s="113">
        <v>0</v>
      </c>
      <c r="AC256" s="113">
        <v>65996</v>
      </c>
      <c r="AD256" s="113">
        <v>50707.918100000003</v>
      </c>
      <c r="AE256" s="113">
        <v>50707.918100000003</v>
      </c>
      <c r="AF256" s="113">
        <v>17313.317299999999</v>
      </c>
      <c r="AG256" s="113">
        <v>103348.3173</v>
      </c>
      <c r="AH256" s="113">
        <f>CFR_Data[[#This Row],[Total Spent SFY]]+CFR_Data[[#This Row],[CF Current SFY]]</f>
        <v>17313.317299999999</v>
      </c>
      <c r="AI256" s="113">
        <v>33394.6008</v>
      </c>
      <c r="AJ256" s="113">
        <v>0</v>
      </c>
      <c r="AK256" s="113">
        <v>0</v>
      </c>
      <c r="AL256" s="113">
        <v>0</v>
      </c>
      <c r="AM256" s="113">
        <v>0</v>
      </c>
      <c r="AN256" s="113">
        <v>15288.081899999999</v>
      </c>
      <c r="AO256" s="113">
        <v>0</v>
      </c>
      <c r="AP256" s="113">
        <v>0</v>
      </c>
      <c r="AQ256" s="107" t="s">
        <v>699</v>
      </c>
      <c r="AR256" s="107" t="s">
        <v>699</v>
      </c>
      <c r="AS256" s="107" t="s">
        <v>396</v>
      </c>
      <c r="AT256" s="107" t="s">
        <v>2933</v>
      </c>
      <c r="AU256" s="107" t="s">
        <v>1123</v>
      </c>
      <c r="AV256" s="107" t="s">
        <v>391</v>
      </c>
      <c r="AW256" s="108">
        <v>6</v>
      </c>
      <c r="AX256" s="107" t="s">
        <v>473</v>
      </c>
      <c r="AY256" s="107" t="s">
        <v>698</v>
      </c>
      <c r="AZ256" s="107" t="s">
        <v>697</v>
      </c>
      <c r="BA256" s="107" t="s">
        <v>392</v>
      </c>
      <c r="BB256" s="109">
        <v>45355.272070752311</v>
      </c>
      <c r="BC256" s="107" t="s">
        <v>23</v>
      </c>
      <c r="BD256" s="107" t="s">
        <v>292</v>
      </c>
    </row>
    <row r="257" spans="1:56" x14ac:dyDescent="0.2">
      <c r="A257" s="107" t="s">
        <v>409</v>
      </c>
      <c r="B257" s="105">
        <v>606272</v>
      </c>
      <c r="C257" s="105" t="s">
        <v>2019</v>
      </c>
      <c r="D257" s="107" t="s">
        <v>509</v>
      </c>
      <c r="E257" s="105" t="s">
        <v>1945</v>
      </c>
      <c r="F257" s="107" t="s">
        <v>1717</v>
      </c>
      <c r="G257" s="107" t="s">
        <v>830</v>
      </c>
      <c r="H257" s="107" t="s">
        <v>830</v>
      </c>
      <c r="I257" s="107" t="s">
        <v>830</v>
      </c>
      <c r="J257" s="107" t="s">
        <v>113</v>
      </c>
      <c r="K257" s="107" t="s">
        <v>23</v>
      </c>
      <c r="L257" s="107" t="s">
        <v>311</v>
      </c>
      <c r="M257" s="107" t="s">
        <v>158</v>
      </c>
      <c r="N257" s="107" t="s">
        <v>410</v>
      </c>
      <c r="O257" s="107" t="s">
        <v>395</v>
      </c>
      <c r="P257" s="109">
        <v>44352</v>
      </c>
      <c r="Q257" s="107" t="s">
        <v>655</v>
      </c>
      <c r="R257" s="108">
        <v>1</v>
      </c>
      <c r="S257" s="109">
        <v>44475</v>
      </c>
      <c r="T257" s="109">
        <v>44535</v>
      </c>
      <c r="U257" s="109">
        <v>45518</v>
      </c>
      <c r="V257" s="108">
        <v>1043</v>
      </c>
      <c r="W257" s="107" t="s">
        <v>424</v>
      </c>
      <c r="X257" s="107" t="s">
        <v>726</v>
      </c>
      <c r="Y257" s="107" t="s">
        <v>725</v>
      </c>
      <c r="Z257" s="108">
        <v>0.8</v>
      </c>
      <c r="AA257" s="113">
        <v>10086310.609999999</v>
      </c>
      <c r="AB257" s="113">
        <v>1558899.64</v>
      </c>
      <c r="AC257" s="113">
        <v>6019394.3899999997</v>
      </c>
      <c r="AD257" s="113">
        <v>6307816.3163000001</v>
      </c>
      <c r="AE257" s="113">
        <v>6307816.3163000001</v>
      </c>
      <c r="AF257" s="113">
        <v>2153691.7601999999</v>
      </c>
      <c r="AG257" s="113">
        <v>12240002.370200001</v>
      </c>
      <c r="AH257" s="113">
        <f>CFR_Data[[#This Row],[Total Spent SFY]]+CFR_Data[[#This Row],[CF Current SFY]]</f>
        <v>3712591.4002</v>
      </c>
      <c r="AI257" s="113">
        <v>4154124.5561000002</v>
      </c>
      <c r="AJ257" s="113">
        <v>0</v>
      </c>
      <c r="AK257" s="113">
        <v>0</v>
      </c>
      <c r="AL257" s="113">
        <v>0</v>
      </c>
      <c r="AM257" s="113">
        <v>0</v>
      </c>
      <c r="AN257" s="113">
        <v>-288421.92629999999</v>
      </c>
      <c r="AO257" s="113">
        <v>0</v>
      </c>
      <c r="AP257" s="113">
        <v>0</v>
      </c>
      <c r="AQ257" s="107" t="s">
        <v>699</v>
      </c>
      <c r="AR257" s="107" t="s">
        <v>699</v>
      </c>
      <c r="AS257" s="107" t="s">
        <v>396</v>
      </c>
      <c r="AT257" s="107" t="s">
        <v>2933</v>
      </c>
      <c r="AU257" s="107" t="s">
        <v>1123</v>
      </c>
      <c r="AV257" s="107" t="s">
        <v>391</v>
      </c>
      <c r="AW257" s="108">
        <v>6</v>
      </c>
      <c r="AX257" s="107" t="s">
        <v>473</v>
      </c>
      <c r="AY257" s="107" t="s">
        <v>698</v>
      </c>
      <c r="AZ257" s="107" t="s">
        <v>697</v>
      </c>
      <c r="BA257" s="107" t="s">
        <v>392</v>
      </c>
      <c r="BB257" s="109">
        <v>45355.272070752311</v>
      </c>
      <c r="BC257" s="107" t="s">
        <v>23</v>
      </c>
      <c r="BD257" s="107" t="s">
        <v>292</v>
      </c>
    </row>
    <row r="258" spans="1:56" x14ac:dyDescent="0.2">
      <c r="A258" s="107" t="s">
        <v>409</v>
      </c>
      <c r="B258" s="105">
        <v>606272</v>
      </c>
      <c r="C258" s="105" t="s">
        <v>2019</v>
      </c>
      <c r="D258" s="107" t="s">
        <v>509</v>
      </c>
      <c r="E258" s="105" t="s">
        <v>1945</v>
      </c>
      <c r="F258" s="107" t="s">
        <v>1717</v>
      </c>
      <c r="G258" s="107" t="s">
        <v>830</v>
      </c>
      <c r="H258" s="107" t="s">
        <v>830</v>
      </c>
      <c r="I258" s="107" t="s">
        <v>830</v>
      </c>
      <c r="J258" s="107" t="s">
        <v>113</v>
      </c>
      <c r="K258" s="107" t="s">
        <v>23</v>
      </c>
      <c r="L258" s="107" t="s">
        <v>311</v>
      </c>
      <c r="M258" s="107" t="s">
        <v>158</v>
      </c>
      <c r="N258" s="107" t="s">
        <v>410</v>
      </c>
      <c r="O258" s="107" t="s">
        <v>395</v>
      </c>
      <c r="P258" s="109">
        <v>44352</v>
      </c>
      <c r="Q258" s="107" t="s">
        <v>655</v>
      </c>
      <c r="R258" s="108">
        <v>1</v>
      </c>
      <c r="S258" s="109">
        <v>44475</v>
      </c>
      <c r="T258" s="109">
        <v>44535</v>
      </c>
      <c r="U258" s="109">
        <v>45518</v>
      </c>
      <c r="V258" s="108">
        <v>1043</v>
      </c>
      <c r="W258" s="107" t="s">
        <v>424</v>
      </c>
      <c r="X258" s="107" t="s">
        <v>710</v>
      </c>
      <c r="Y258" s="107" t="s">
        <v>411</v>
      </c>
      <c r="Z258" s="108">
        <v>0.8</v>
      </c>
      <c r="AA258" s="113">
        <v>48932.75</v>
      </c>
      <c r="AB258" s="113">
        <v>10122</v>
      </c>
      <c r="AC258" s="113">
        <v>92003.65</v>
      </c>
      <c r="AD258" s="113">
        <v>84809.2552</v>
      </c>
      <c r="AE258" s="113">
        <v>84809.2552</v>
      </c>
      <c r="AF258" s="113">
        <v>28956.612700000001</v>
      </c>
      <c r="AG258" s="113">
        <v>77889.362699999998</v>
      </c>
      <c r="AH258" s="113">
        <f>CFR_Data[[#This Row],[Total Spent SFY]]+CFR_Data[[#This Row],[CF Current SFY]]</f>
        <v>39078.612699999998</v>
      </c>
      <c r="AI258" s="113">
        <v>55852.642500000002</v>
      </c>
      <c r="AJ258" s="113">
        <v>0</v>
      </c>
      <c r="AK258" s="113">
        <v>0</v>
      </c>
      <c r="AL258" s="113">
        <v>0</v>
      </c>
      <c r="AM258" s="113">
        <v>0</v>
      </c>
      <c r="AN258" s="113">
        <v>7194.3948</v>
      </c>
      <c r="AO258" s="113">
        <v>0</v>
      </c>
      <c r="AP258" s="113">
        <v>0</v>
      </c>
      <c r="AQ258" s="107" t="s">
        <v>699</v>
      </c>
      <c r="AR258" s="107" t="s">
        <v>699</v>
      </c>
      <c r="AS258" s="107" t="s">
        <v>396</v>
      </c>
      <c r="AT258" s="107" t="s">
        <v>2933</v>
      </c>
      <c r="AU258" s="107" t="s">
        <v>1123</v>
      </c>
      <c r="AV258" s="107" t="s">
        <v>391</v>
      </c>
      <c r="AW258" s="108">
        <v>6</v>
      </c>
      <c r="AX258" s="107" t="s">
        <v>473</v>
      </c>
      <c r="AY258" s="107" t="s">
        <v>698</v>
      </c>
      <c r="AZ258" s="107" t="s">
        <v>697</v>
      </c>
      <c r="BA258" s="107" t="s">
        <v>392</v>
      </c>
      <c r="BB258" s="109">
        <v>45355.272070752311</v>
      </c>
      <c r="BC258" s="107" t="s">
        <v>23</v>
      </c>
      <c r="BD258" s="107" t="s">
        <v>292</v>
      </c>
    </row>
    <row r="259" spans="1:56" x14ac:dyDescent="0.2">
      <c r="A259" s="107" t="s">
        <v>409</v>
      </c>
      <c r="B259" s="105">
        <v>606272</v>
      </c>
      <c r="C259" s="105" t="s">
        <v>2019</v>
      </c>
      <c r="D259" s="107" t="s">
        <v>509</v>
      </c>
      <c r="E259" s="105" t="s">
        <v>1945</v>
      </c>
      <c r="F259" s="107" t="s">
        <v>1717</v>
      </c>
      <c r="G259" s="107" t="s">
        <v>830</v>
      </c>
      <c r="H259" s="107" t="s">
        <v>830</v>
      </c>
      <c r="I259" s="107" t="s">
        <v>830</v>
      </c>
      <c r="J259" s="107" t="s">
        <v>113</v>
      </c>
      <c r="K259" s="107" t="s">
        <v>23</v>
      </c>
      <c r="L259" s="107" t="s">
        <v>311</v>
      </c>
      <c r="M259" s="107" t="s">
        <v>158</v>
      </c>
      <c r="N259" s="107" t="s">
        <v>410</v>
      </c>
      <c r="O259" s="107" t="s">
        <v>395</v>
      </c>
      <c r="P259" s="109">
        <v>44352</v>
      </c>
      <c r="Q259" s="107" t="s">
        <v>655</v>
      </c>
      <c r="R259" s="108">
        <v>1</v>
      </c>
      <c r="S259" s="109">
        <v>44475</v>
      </c>
      <c r="T259" s="109">
        <v>44535</v>
      </c>
      <c r="U259" s="109">
        <v>45518</v>
      </c>
      <c r="V259" s="108">
        <v>1043</v>
      </c>
      <c r="W259" s="107" t="s">
        <v>424</v>
      </c>
      <c r="X259" s="107" t="s">
        <v>713</v>
      </c>
      <c r="Y259" s="107" t="s">
        <v>397</v>
      </c>
      <c r="Z259" s="108">
        <v>0.9</v>
      </c>
      <c r="AA259" s="113">
        <v>277500</v>
      </c>
      <c r="AB259" s="113">
        <v>21000</v>
      </c>
      <c r="AC259" s="113">
        <v>907750</v>
      </c>
      <c r="AD259" s="113">
        <v>782394.29929999996</v>
      </c>
      <c r="AE259" s="113">
        <v>782394.29929999996</v>
      </c>
      <c r="AF259" s="113">
        <v>267134.62650000001</v>
      </c>
      <c r="AG259" s="113">
        <v>544634.62650000001</v>
      </c>
      <c r="AH259" s="113">
        <f>CFR_Data[[#This Row],[Total Spent SFY]]+CFR_Data[[#This Row],[CF Current SFY]]</f>
        <v>288134.62650000001</v>
      </c>
      <c r="AI259" s="113">
        <v>515259.6728</v>
      </c>
      <c r="AJ259" s="113">
        <v>0</v>
      </c>
      <c r="AK259" s="113">
        <v>0</v>
      </c>
      <c r="AL259" s="113">
        <v>0</v>
      </c>
      <c r="AM259" s="113">
        <v>0</v>
      </c>
      <c r="AN259" s="113">
        <v>125355.7007</v>
      </c>
      <c r="AO259" s="113">
        <v>0</v>
      </c>
      <c r="AP259" s="113">
        <v>0</v>
      </c>
      <c r="AQ259" s="107" t="s">
        <v>699</v>
      </c>
      <c r="AR259" s="107" t="s">
        <v>699</v>
      </c>
      <c r="AS259" s="107" t="s">
        <v>396</v>
      </c>
      <c r="AT259" s="107" t="s">
        <v>2933</v>
      </c>
      <c r="AU259" s="107" t="s">
        <v>1123</v>
      </c>
      <c r="AV259" s="107" t="s">
        <v>391</v>
      </c>
      <c r="AW259" s="108">
        <v>6</v>
      </c>
      <c r="AX259" s="107" t="s">
        <v>473</v>
      </c>
      <c r="AY259" s="107" t="s">
        <v>698</v>
      </c>
      <c r="AZ259" s="107" t="s">
        <v>697</v>
      </c>
      <c r="BA259" s="107" t="s">
        <v>392</v>
      </c>
      <c r="BB259" s="109">
        <v>45355.272070752311</v>
      </c>
      <c r="BC259" s="107" t="s">
        <v>23</v>
      </c>
      <c r="BD259" s="107" t="s">
        <v>292</v>
      </c>
    </row>
    <row r="260" spans="1:56" x14ac:dyDescent="0.2">
      <c r="A260" s="107" t="s">
        <v>409</v>
      </c>
      <c r="B260" s="105">
        <v>606272</v>
      </c>
      <c r="C260" s="105" t="s">
        <v>2019</v>
      </c>
      <c r="D260" s="107" t="s">
        <v>509</v>
      </c>
      <c r="E260" s="105" t="s">
        <v>1945</v>
      </c>
      <c r="F260" s="107" t="s">
        <v>1717</v>
      </c>
      <c r="G260" s="107" t="s">
        <v>830</v>
      </c>
      <c r="H260" s="107" t="s">
        <v>830</v>
      </c>
      <c r="I260" s="107" t="s">
        <v>830</v>
      </c>
      <c r="J260" s="107" t="s">
        <v>113</v>
      </c>
      <c r="K260" s="107" t="s">
        <v>23</v>
      </c>
      <c r="L260" s="107" t="s">
        <v>311</v>
      </c>
      <c r="M260" s="107" t="s">
        <v>158</v>
      </c>
      <c r="N260" s="107" t="s">
        <v>410</v>
      </c>
      <c r="O260" s="107" t="s">
        <v>395</v>
      </c>
      <c r="P260" s="109">
        <v>44352</v>
      </c>
      <c r="Q260" s="107" t="s">
        <v>655</v>
      </c>
      <c r="R260" s="108">
        <v>1</v>
      </c>
      <c r="S260" s="109">
        <v>44475</v>
      </c>
      <c r="T260" s="109">
        <v>44535</v>
      </c>
      <c r="U260" s="109">
        <v>45518</v>
      </c>
      <c r="V260" s="108">
        <v>1043</v>
      </c>
      <c r="W260" s="107" t="s">
        <v>398</v>
      </c>
      <c r="X260" s="107" t="s">
        <v>702</v>
      </c>
      <c r="Y260" s="107" t="s">
        <v>293</v>
      </c>
      <c r="Z260" s="108">
        <v>0</v>
      </c>
      <c r="AA260" s="113">
        <v>29800</v>
      </c>
      <c r="AB260" s="113">
        <v>3835.5</v>
      </c>
      <c r="AC260" s="113">
        <v>270200</v>
      </c>
      <c r="AD260" s="113">
        <v>257494.44510000001</v>
      </c>
      <c r="AE260" s="113">
        <v>257494.44510000001</v>
      </c>
      <c r="AF260" s="113">
        <v>87916.901299999998</v>
      </c>
      <c r="AG260" s="113">
        <v>117716.9013</v>
      </c>
      <c r="AH260" s="113">
        <f>CFR_Data[[#This Row],[Total Spent SFY]]+CFR_Data[[#This Row],[CF Current SFY]]</f>
        <v>91752.401299999998</v>
      </c>
      <c r="AI260" s="113">
        <v>169577.54380000001</v>
      </c>
      <c r="AJ260" s="113">
        <v>0</v>
      </c>
      <c r="AK260" s="113">
        <v>0</v>
      </c>
      <c r="AL260" s="113">
        <v>0</v>
      </c>
      <c r="AM260" s="113">
        <v>0</v>
      </c>
      <c r="AN260" s="113">
        <v>12705.554899999999</v>
      </c>
      <c r="AO260" s="113">
        <v>0</v>
      </c>
      <c r="AP260" s="113">
        <v>0</v>
      </c>
      <c r="AQ260" s="107" t="s">
        <v>699</v>
      </c>
      <c r="AR260" s="107" t="s">
        <v>699</v>
      </c>
      <c r="AS260" s="107" t="s">
        <v>396</v>
      </c>
      <c r="AT260" s="107" t="s">
        <v>2933</v>
      </c>
      <c r="AU260" s="107" t="s">
        <v>1123</v>
      </c>
      <c r="AV260" s="107" t="s">
        <v>391</v>
      </c>
      <c r="AW260" s="108">
        <v>6</v>
      </c>
      <c r="AX260" s="107" t="s">
        <v>473</v>
      </c>
      <c r="AY260" s="107" t="s">
        <v>698</v>
      </c>
      <c r="AZ260" s="107" t="s">
        <v>697</v>
      </c>
      <c r="BA260" s="107" t="s">
        <v>392</v>
      </c>
      <c r="BB260" s="109">
        <v>45355.272070752311</v>
      </c>
      <c r="BC260" s="107" t="s">
        <v>23</v>
      </c>
      <c r="BD260" s="107" t="s">
        <v>293</v>
      </c>
    </row>
    <row r="261" spans="1:56" x14ac:dyDescent="0.2">
      <c r="A261" s="107" t="s">
        <v>409</v>
      </c>
      <c r="B261" s="105">
        <v>606308</v>
      </c>
      <c r="C261" s="105" t="s">
        <v>2021</v>
      </c>
      <c r="D261" s="107" t="s">
        <v>618</v>
      </c>
      <c r="E261" s="105" t="s">
        <v>1954</v>
      </c>
      <c r="F261" s="107" t="s">
        <v>1159</v>
      </c>
      <c r="G261" s="107" t="s">
        <v>830</v>
      </c>
      <c r="H261" s="107" t="b">
        <v>1</v>
      </c>
      <c r="I261" s="107" t="s">
        <v>830</v>
      </c>
      <c r="J261" s="107" t="s">
        <v>170</v>
      </c>
      <c r="K261" s="107" t="s">
        <v>24</v>
      </c>
      <c r="L261" s="107" t="s">
        <v>235</v>
      </c>
      <c r="M261" s="107" t="s">
        <v>233</v>
      </c>
      <c r="N261" s="107" t="s">
        <v>410</v>
      </c>
      <c r="O261" s="107" t="s">
        <v>395</v>
      </c>
      <c r="P261" s="109">
        <v>42763</v>
      </c>
      <c r="Q261" s="107" t="s">
        <v>653</v>
      </c>
      <c r="R261" s="108">
        <v>1</v>
      </c>
      <c r="S261" s="109">
        <v>42948</v>
      </c>
      <c r="T261" s="109">
        <v>43008</v>
      </c>
      <c r="U261" s="109">
        <v>44926</v>
      </c>
      <c r="V261" s="108">
        <v>1978</v>
      </c>
      <c r="W261" s="107" t="s">
        <v>398</v>
      </c>
      <c r="X261" s="107" t="s">
        <v>702</v>
      </c>
      <c r="Y261" s="107" t="s">
        <v>293</v>
      </c>
      <c r="Z261" s="108">
        <v>0</v>
      </c>
      <c r="AA261" s="113">
        <v>41317077.140000001</v>
      </c>
      <c r="AB261" s="113">
        <v>27658.07</v>
      </c>
      <c r="AC261" s="113">
        <v>662235.89</v>
      </c>
      <c r="AD261" s="113">
        <v>0</v>
      </c>
      <c r="AE261" s="113">
        <v>0</v>
      </c>
      <c r="AF261" s="113">
        <v>0</v>
      </c>
      <c r="AG261" s="113">
        <v>41317077.140000001</v>
      </c>
      <c r="AH261" s="113">
        <f>CFR_Data[[#This Row],[Total Spent SFY]]+CFR_Data[[#This Row],[CF Current SFY]]</f>
        <v>27658.07</v>
      </c>
      <c r="AI261" s="113">
        <v>0</v>
      </c>
      <c r="AJ261" s="113">
        <v>0</v>
      </c>
      <c r="AK261" s="113">
        <v>0</v>
      </c>
      <c r="AL261" s="113">
        <v>0</v>
      </c>
      <c r="AM261" s="113">
        <v>0</v>
      </c>
      <c r="AN261" s="113">
        <v>0</v>
      </c>
      <c r="AO261" s="113">
        <v>0</v>
      </c>
      <c r="AP261" s="113">
        <v>0</v>
      </c>
      <c r="AQ261" s="107" t="s">
        <v>699</v>
      </c>
      <c r="AR261" s="107" t="s">
        <v>699</v>
      </c>
      <c r="AS261" s="107" t="s">
        <v>396</v>
      </c>
      <c r="AT261" s="107" t="s">
        <v>395</v>
      </c>
      <c r="AU261" s="107" t="s">
        <v>1123</v>
      </c>
      <c r="AV261" s="107" t="s">
        <v>391</v>
      </c>
      <c r="AW261" s="108">
        <v>1</v>
      </c>
      <c r="AX261" s="107" t="s">
        <v>473</v>
      </c>
      <c r="AY261" s="107" t="s">
        <v>736</v>
      </c>
      <c r="AZ261" s="107" t="s">
        <v>706</v>
      </c>
      <c r="BA261" s="107" t="s">
        <v>434</v>
      </c>
      <c r="BB261" s="109">
        <v>45355.272070752311</v>
      </c>
      <c r="BC261" s="107" t="s">
        <v>24</v>
      </c>
      <c r="BD261" s="107" t="s">
        <v>293</v>
      </c>
    </row>
    <row r="262" spans="1:56" x14ac:dyDescent="0.2">
      <c r="A262" s="107" t="s">
        <v>393</v>
      </c>
      <c r="B262" s="105">
        <v>606309</v>
      </c>
      <c r="C262" s="105" t="s">
        <v>2022</v>
      </c>
      <c r="D262" s="107" t="s">
        <v>278</v>
      </c>
      <c r="E262" s="105" t="s">
        <v>1947</v>
      </c>
      <c r="F262" s="107" t="s">
        <v>1126</v>
      </c>
      <c r="G262" s="107" t="s">
        <v>830</v>
      </c>
      <c r="H262" s="107" t="s">
        <v>830</v>
      </c>
      <c r="I262" s="107" t="s">
        <v>830</v>
      </c>
      <c r="J262" s="107" t="s">
        <v>111</v>
      </c>
      <c r="K262" s="107" t="s">
        <v>25</v>
      </c>
      <c r="L262" s="107" t="s">
        <v>88</v>
      </c>
      <c r="M262" s="107" t="s">
        <v>41</v>
      </c>
      <c r="N262" s="107" t="s">
        <v>394</v>
      </c>
      <c r="O262" s="107" t="s">
        <v>395</v>
      </c>
      <c r="P262" s="109">
        <v>43820</v>
      </c>
      <c r="Q262" s="107" t="s">
        <v>656</v>
      </c>
      <c r="R262" s="108">
        <v>1</v>
      </c>
      <c r="S262" s="109">
        <v>44027</v>
      </c>
      <c r="T262" s="109">
        <v>44087</v>
      </c>
      <c r="U262" s="109">
        <v>45243</v>
      </c>
      <c r="V262" s="108">
        <v>1216</v>
      </c>
      <c r="W262" s="107" t="s">
        <v>398</v>
      </c>
      <c r="X262" s="107" t="s">
        <v>702</v>
      </c>
      <c r="Y262" s="107" t="s">
        <v>293</v>
      </c>
      <c r="Z262" s="108">
        <v>0</v>
      </c>
      <c r="AA262" s="113">
        <v>401029.42</v>
      </c>
      <c r="AB262" s="113">
        <v>29852.1</v>
      </c>
      <c r="AC262" s="113">
        <v>213970.58</v>
      </c>
      <c r="AD262" s="113">
        <v>0</v>
      </c>
      <c r="AE262" s="113">
        <v>213970.58</v>
      </c>
      <c r="AF262" s="113">
        <v>213970.58</v>
      </c>
      <c r="AG262" s="113">
        <v>615000</v>
      </c>
      <c r="AH262" s="113">
        <f>CFR_Data[[#This Row],[Total Spent SFY]]+CFR_Data[[#This Row],[CF Current SFY]]</f>
        <v>243822.68</v>
      </c>
      <c r="AI262" s="113">
        <v>0</v>
      </c>
      <c r="AJ262" s="113">
        <v>0</v>
      </c>
      <c r="AK262" s="113">
        <v>0</v>
      </c>
      <c r="AL262" s="113">
        <v>0</v>
      </c>
      <c r="AM262" s="113">
        <v>0</v>
      </c>
      <c r="AN262" s="113">
        <v>0</v>
      </c>
      <c r="AO262" s="113">
        <v>0</v>
      </c>
      <c r="AP262" s="113">
        <v>0</v>
      </c>
      <c r="AQ262" s="107" t="s">
        <v>699</v>
      </c>
      <c r="AR262" s="107" t="s">
        <v>699</v>
      </c>
      <c r="AS262" s="107" t="s">
        <v>396</v>
      </c>
      <c r="AT262" s="107" t="s">
        <v>395</v>
      </c>
      <c r="AU262" s="107" t="s">
        <v>1123</v>
      </c>
      <c r="AV262" s="107" t="s">
        <v>391</v>
      </c>
      <c r="AW262" s="108">
        <v>2</v>
      </c>
      <c r="AX262" s="107" t="s">
        <v>473</v>
      </c>
      <c r="AY262" s="107" t="s">
        <v>707</v>
      </c>
      <c r="AZ262" s="107" t="s">
        <v>706</v>
      </c>
      <c r="BA262" s="107" t="s">
        <v>412</v>
      </c>
      <c r="BB262" s="109">
        <v>45355.272070752311</v>
      </c>
      <c r="BC262" s="107" t="s">
        <v>25</v>
      </c>
      <c r="BD262" s="107" t="s">
        <v>293</v>
      </c>
    </row>
    <row r="263" spans="1:56" x14ac:dyDescent="0.2">
      <c r="A263" s="107" t="s">
        <v>393</v>
      </c>
      <c r="B263" s="105">
        <v>606309</v>
      </c>
      <c r="C263" s="105" t="s">
        <v>2022</v>
      </c>
      <c r="D263" s="107" t="s">
        <v>278</v>
      </c>
      <c r="E263" s="105" t="s">
        <v>1947</v>
      </c>
      <c r="F263" s="107" t="s">
        <v>1126</v>
      </c>
      <c r="G263" s="107" t="s">
        <v>830</v>
      </c>
      <c r="H263" s="107" t="s">
        <v>830</v>
      </c>
      <c r="I263" s="107" t="s">
        <v>830</v>
      </c>
      <c r="J263" s="107" t="s">
        <v>111</v>
      </c>
      <c r="K263" s="107" t="s">
        <v>25</v>
      </c>
      <c r="L263" s="107" t="s">
        <v>88</v>
      </c>
      <c r="M263" s="107" t="s">
        <v>41</v>
      </c>
      <c r="N263" s="107" t="s">
        <v>394</v>
      </c>
      <c r="O263" s="107" t="s">
        <v>395</v>
      </c>
      <c r="P263" s="109">
        <v>43820</v>
      </c>
      <c r="Q263" s="107" t="s">
        <v>656</v>
      </c>
      <c r="R263" s="108">
        <v>1</v>
      </c>
      <c r="S263" s="109">
        <v>44027</v>
      </c>
      <c r="T263" s="109">
        <v>44087</v>
      </c>
      <c r="U263" s="109">
        <v>45243</v>
      </c>
      <c r="V263" s="108">
        <v>1216</v>
      </c>
      <c r="W263" s="107" t="s">
        <v>424</v>
      </c>
      <c r="X263" s="107" t="s">
        <v>705</v>
      </c>
      <c r="Y263" s="107" t="s">
        <v>413</v>
      </c>
      <c r="Z263" s="108">
        <v>0.8</v>
      </c>
      <c r="AA263" s="113">
        <v>17531037.440000001</v>
      </c>
      <c r="AB263" s="113">
        <v>362883.24</v>
      </c>
      <c r="AC263" s="113">
        <v>97677.88</v>
      </c>
      <c r="AD263" s="113">
        <v>30000</v>
      </c>
      <c r="AE263" s="113">
        <v>30000</v>
      </c>
      <c r="AF263" s="113">
        <v>30000</v>
      </c>
      <c r="AG263" s="113">
        <v>17561037.440000001</v>
      </c>
      <c r="AH263" s="113">
        <f>CFR_Data[[#This Row],[Total Spent SFY]]+CFR_Data[[#This Row],[CF Current SFY]]</f>
        <v>392883.24</v>
      </c>
      <c r="AI263" s="113">
        <v>0</v>
      </c>
      <c r="AJ263" s="113">
        <v>0</v>
      </c>
      <c r="AK263" s="113">
        <v>0</v>
      </c>
      <c r="AL263" s="113">
        <v>0</v>
      </c>
      <c r="AM263" s="113">
        <v>0</v>
      </c>
      <c r="AN263" s="113">
        <v>67677.88</v>
      </c>
      <c r="AO263" s="113">
        <v>0</v>
      </c>
      <c r="AP263" s="113">
        <v>0</v>
      </c>
      <c r="AQ263" s="107" t="s">
        <v>699</v>
      </c>
      <c r="AR263" s="107" t="s">
        <v>699</v>
      </c>
      <c r="AS263" s="107" t="s">
        <v>396</v>
      </c>
      <c r="AT263" s="107" t="s">
        <v>395</v>
      </c>
      <c r="AU263" s="107" t="s">
        <v>1123</v>
      </c>
      <c r="AV263" s="107" t="s">
        <v>391</v>
      </c>
      <c r="AW263" s="108">
        <v>2</v>
      </c>
      <c r="AX263" s="107" t="s">
        <v>473</v>
      </c>
      <c r="AY263" s="107" t="s">
        <v>707</v>
      </c>
      <c r="AZ263" s="107" t="s">
        <v>706</v>
      </c>
      <c r="BA263" s="107" t="s">
        <v>412</v>
      </c>
      <c r="BB263" s="109">
        <v>45355.272070752311</v>
      </c>
      <c r="BC263" s="107" t="s">
        <v>25</v>
      </c>
      <c r="BD263" s="107" t="s">
        <v>292</v>
      </c>
    </row>
    <row r="264" spans="1:56" x14ac:dyDescent="0.2">
      <c r="A264" s="107" t="s">
        <v>393</v>
      </c>
      <c r="B264" s="105">
        <v>606316</v>
      </c>
      <c r="C264" s="105" t="s">
        <v>2023</v>
      </c>
      <c r="D264" s="107" t="s">
        <v>510</v>
      </c>
      <c r="E264" s="105" t="s">
        <v>1943</v>
      </c>
      <c r="F264" s="107" t="s">
        <v>1368</v>
      </c>
      <c r="G264" s="107" t="s">
        <v>830</v>
      </c>
      <c r="H264" s="107" t="s">
        <v>830</v>
      </c>
      <c r="I264" s="107" t="s">
        <v>830</v>
      </c>
      <c r="J264" s="107" t="s">
        <v>212</v>
      </c>
      <c r="K264" s="107" t="s">
        <v>22</v>
      </c>
      <c r="L264" s="107" t="s">
        <v>42</v>
      </c>
      <c r="M264" s="107" t="s">
        <v>41</v>
      </c>
      <c r="N264" s="107" t="s">
        <v>394</v>
      </c>
      <c r="O264" s="107" t="s">
        <v>395</v>
      </c>
      <c r="P264" s="109">
        <v>44079</v>
      </c>
      <c r="Q264" s="107" t="s">
        <v>656</v>
      </c>
      <c r="R264" s="108">
        <v>1</v>
      </c>
      <c r="S264" s="109">
        <v>44174</v>
      </c>
      <c r="T264" s="109">
        <v>44234</v>
      </c>
      <c r="U264" s="109">
        <v>45064</v>
      </c>
      <c r="V264" s="108">
        <v>890</v>
      </c>
      <c r="W264" s="107" t="s">
        <v>424</v>
      </c>
      <c r="X264" s="107" t="s">
        <v>710</v>
      </c>
      <c r="Y264" s="107" t="s">
        <v>411</v>
      </c>
      <c r="Z264" s="108">
        <v>0.8</v>
      </c>
      <c r="AA264" s="113">
        <v>3365887.9</v>
      </c>
      <c r="AB264" s="113">
        <v>0</v>
      </c>
      <c r="AC264" s="113">
        <v>0</v>
      </c>
      <c r="AD264" s="113">
        <v>675874.04070000001</v>
      </c>
      <c r="AE264" s="113">
        <v>675874.04070000001</v>
      </c>
      <c r="AF264" s="113">
        <v>675874.04070000001</v>
      </c>
      <c r="AG264" s="113">
        <v>4041761.9407000002</v>
      </c>
      <c r="AH264" s="113">
        <f>CFR_Data[[#This Row],[Total Spent SFY]]+CFR_Data[[#This Row],[CF Current SFY]]</f>
        <v>675874.04070000001</v>
      </c>
      <c r="AI264" s="113">
        <v>0</v>
      </c>
      <c r="AJ264" s="113">
        <v>0</v>
      </c>
      <c r="AK264" s="113">
        <v>0</v>
      </c>
      <c r="AL264" s="113">
        <v>0</v>
      </c>
      <c r="AM264" s="113">
        <v>0</v>
      </c>
      <c r="AN264" s="113">
        <v>-675874.04070000001</v>
      </c>
      <c r="AO264" s="113">
        <v>0</v>
      </c>
      <c r="AP264" s="113">
        <v>0</v>
      </c>
      <c r="AQ264" s="107" t="s">
        <v>699</v>
      </c>
      <c r="AR264" s="107" t="s">
        <v>699</v>
      </c>
      <c r="AS264" s="107" t="s">
        <v>396</v>
      </c>
      <c r="AT264" s="107" t="s">
        <v>395</v>
      </c>
      <c r="AU264" s="107" t="s">
        <v>1120</v>
      </c>
      <c r="AV264" s="107" t="s">
        <v>391</v>
      </c>
      <c r="AW264" s="108">
        <v>3</v>
      </c>
      <c r="AX264" s="107" t="s">
        <v>473</v>
      </c>
      <c r="AY264" s="107" t="s">
        <v>707</v>
      </c>
      <c r="AZ264" s="107" t="s">
        <v>706</v>
      </c>
      <c r="BA264" s="107" t="s">
        <v>412</v>
      </c>
      <c r="BB264" s="109">
        <v>45355.272070752311</v>
      </c>
      <c r="BC264" s="107" t="s">
        <v>22</v>
      </c>
      <c r="BD264" s="107" t="s">
        <v>292</v>
      </c>
    </row>
    <row r="265" spans="1:56" x14ac:dyDescent="0.2">
      <c r="A265" s="107" t="s">
        <v>393</v>
      </c>
      <c r="B265" s="105">
        <v>606316</v>
      </c>
      <c r="C265" s="105" t="s">
        <v>2023</v>
      </c>
      <c r="D265" s="107" t="s">
        <v>510</v>
      </c>
      <c r="E265" s="105" t="s">
        <v>1943</v>
      </c>
      <c r="F265" s="107" t="s">
        <v>1368</v>
      </c>
      <c r="G265" s="107" t="s">
        <v>830</v>
      </c>
      <c r="H265" s="107" t="s">
        <v>830</v>
      </c>
      <c r="I265" s="107" t="s">
        <v>830</v>
      </c>
      <c r="J265" s="107" t="s">
        <v>212</v>
      </c>
      <c r="K265" s="107" t="s">
        <v>22</v>
      </c>
      <c r="L265" s="107" t="s">
        <v>42</v>
      </c>
      <c r="M265" s="107" t="s">
        <v>41</v>
      </c>
      <c r="N265" s="107" t="s">
        <v>394</v>
      </c>
      <c r="O265" s="107" t="s">
        <v>395</v>
      </c>
      <c r="P265" s="109">
        <v>44079</v>
      </c>
      <c r="Q265" s="107" t="s">
        <v>656</v>
      </c>
      <c r="R265" s="108">
        <v>1</v>
      </c>
      <c r="S265" s="109">
        <v>44174</v>
      </c>
      <c r="T265" s="109">
        <v>44234</v>
      </c>
      <c r="U265" s="109">
        <v>45064</v>
      </c>
      <c r="V265" s="108">
        <v>890</v>
      </c>
      <c r="W265" s="107" t="s">
        <v>424</v>
      </c>
      <c r="X265" s="107" t="s">
        <v>704</v>
      </c>
      <c r="Y265" s="107" t="s">
        <v>425</v>
      </c>
      <c r="Z265" s="108">
        <v>0.8</v>
      </c>
      <c r="AA265" s="113">
        <v>264000</v>
      </c>
      <c r="AB265" s="113">
        <v>0</v>
      </c>
      <c r="AC265" s="113">
        <v>0</v>
      </c>
      <c r="AD265" s="113">
        <v>5079.1493</v>
      </c>
      <c r="AE265" s="113">
        <v>5079.1493</v>
      </c>
      <c r="AF265" s="113">
        <v>5079.1493</v>
      </c>
      <c r="AG265" s="113">
        <v>269079.14929999999</v>
      </c>
      <c r="AH265" s="113">
        <f>CFR_Data[[#This Row],[Total Spent SFY]]+CFR_Data[[#This Row],[CF Current SFY]]</f>
        <v>5079.1493</v>
      </c>
      <c r="AI265" s="113">
        <v>0</v>
      </c>
      <c r="AJ265" s="113">
        <v>0</v>
      </c>
      <c r="AK265" s="113">
        <v>0</v>
      </c>
      <c r="AL265" s="113">
        <v>0</v>
      </c>
      <c r="AM265" s="113">
        <v>0</v>
      </c>
      <c r="AN265" s="113">
        <v>-5079.1493</v>
      </c>
      <c r="AO265" s="113">
        <v>0</v>
      </c>
      <c r="AP265" s="113">
        <v>0</v>
      </c>
      <c r="AQ265" s="107" t="s">
        <v>699</v>
      </c>
      <c r="AR265" s="107" t="s">
        <v>699</v>
      </c>
      <c r="AS265" s="107" t="s">
        <v>396</v>
      </c>
      <c r="AT265" s="107" t="s">
        <v>395</v>
      </c>
      <c r="AU265" s="107" t="s">
        <v>1120</v>
      </c>
      <c r="AV265" s="107" t="s">
        <v>391</v>
      </c>
      <c r="AW265" s="108">
        <v>3</v>
      </c>
      <c r="AX265" s="107" t="s">
        <v>473</v>
      </c>
      <c r="AY265" s="107" t="s">
        <v>707</v>
      </c>
      <c r="AZ265" s="107" t="s">
        <v>706</v>
      </c>
      <c r="BA265" s="107" t="s">
        <v>412</v>
      </c>
      <c r="BB265" s="109">
        <v>45355.272070752311</v>
      </c>
      <c r="BC265" s="107" t="s">
        <v>22</v>
      </c>
      <c r="BD265" s="107" t="s">
        <v>292</v>
      </c>
    </row>
    <row r="266" spans="1:56" x14ac:dyDescent="0.2">
      <c r="A266" s="107" t="s">
        <v>393</v>
      </c>
      <c r="B266" s="105">
        <v>606316</v>
      </c>
      <c r="C266" s="105" t="s">
        <v>2023</v>
      </c>
      <c r="D266" s="107" t="s">
        <v>510</v>
      </c>
      <c r="E266" s="105" t="s">
        <v>1943</v>
      </c>
      <c r="F266" s="107" t="s">
        <v>1368</v>
      </c>
      <c r="G266" s="107" t="s">
        <v>830</v>
      </c>
      <c r="H266" s="107" t="s">
        <v>830</v>
      </c>
      <c r="I266" s="107" t="s">
        <v>830</v>
      </c>
      <c r="J266" s="107" t="s">
        <v>212</v>
      </c>
      <c r="K266" s="107" t="s">
        <v>22</v>
      </c>
      <c r="L266" s="107" t="s">
        <v>42</v>
      </c>
      <c r="M266" s="107" t="s">
        <v>41</v>
      </c>
      <c r="N266" s="107" t="s">
        <v>394</v>
      </c>
      <c r="O266" s="107" t="s">
        <v>395</v>
      </c>
      <c r="P266" s="109">
        <v>44079</v>
      </c>
      <c r="Q266" s="107" t="s">
        <v>656</v>
      </c>
      <c r="R266" s="108">
        <v>1</v>
      </c>
      <c r="S266" s="109">
        <v>44174</v>
      </c>
      <c r="T266" s="109">
        <v>44234</v>
      </c>
      <c r="U266" s="109">
        <v>45064</v>
      </c>
      <c r="V266" s="108">
        <v>890</v>
      </c>
      <c r="W266" s="107" t="s">
        <v>398</v>
      </c>
      <c r="X266" s="107" t="s">
        <v>702</v>
      </c>
      <c r="Y266" s="107" t="s">
        <v>293</v>
      </c>
      <c r="Z266" s="108">
        <v>0</v>
      </c>
      <c r="AA266" s="113">
        <v>222500</v>
      </c>
      <c r="AB266" s="113">
        <v>0</v>
      </c>
      <c r="AC266" s="113">
        <v>0</v>
      </c>
      <c r="AD266" s="113">
        <v>19046.810000000001</v>
      </c>
      <c r="AE266" s="113">
        <v>19046.810000000001</v>
      </c>
      <c r="AF266" s="113">
        <v>19046.810000000001</v>
      </c>
      <c r="AG266" s="113">
        <v>241546.81</v>
      </c>
      <c r="AH266" s="113">
        <f>CFR_Data[[#This Row],[Total Spent SFY]]+CFR_Data[[#This Row],[CF Current SFY]]</f>
        <v>19046.810000000001</v>
      </c>
      <c r="AI266" s="113">
        <v>0</v>
      </c>
      <c r="AJ266" s="113">
        <v>0</v>
      </c>
      <c r="AK266" s="113">
        <v>0</v>
      </c>
      <c r="AL266" s="113">
        <v>0</v>
      </c>
      <c r="AM266" s="113">
        <v>0</v>
      </c>
      <c r="AN266" s="113">
        <v>-19046.810000000001</v>
      </c>
      <c r="AO266" s="113">
        <v>0</v>
      </c>
      <c r="AP266" s="113">
        <v>0</v>
      </c>
      <c r="AQ266" s="107" t="s">
        <v>699</v>
      </c>
      <c r="AR266" s="107" t="s">
        <v>699</v>
      </c>
      <c r="AS266" s="107" t="s">
        <v>396</v>
      </c>
      <c r="AT266" s="107" t="s">
        <v>395</v>
      </c>
      <c r="AU266" s="107" t="s">
        <v>1120</v>
      </c>
      <c r="AV266" s="107" t="s">
        <v>391</v>
      </c>
      <c r="AW266" s="108">
        <v>3</v>
      </c>
      <c r="AX266" s="107" t="s">
        <v>473</v>
      </c>
      <c r="AY266" s="107" t="s">
        <v>707</v>
      </c>
      <c r="AZ266" s="107" t="s">
        <v>706</v>
      </c>
      <c r="BA266" s="107" t="s">
        <v>412</v>
      </c>
      <c r="BB266" s="109">
        <v>45355.272070752311</v>
      </c>
      <c r="BC266" s="107" t="s">
        <v>22</v>
      </c>
      <c r="BD266" s="107" t="s">
        <v>293</v>
      </c>
    </row>
    <row r="267" spans="1:56" x14ac:dyDescent="0.2">
      <c r="A267" s="107" t="s">
        <v>472</v>
      </c>
      <c r="B267" s="105">
        <v>606352</v>
      </c>
      <c r="C267" s="105" t="s">
        <v>395</v>
      </c>
      <c r="D267" s="107" t="s">
        <v>2956</v>
      </c>
      <c r="E267" s="105" t="s">
        <v>1945</v>
      </c>
      <c r="F267" s="107" t="s">
        <v>1128</v>
      </c>
      <c r="G267" s="107" t="s">
        <v>830</v>
      </c>
      <c r="H267" s="107" t="s">
        <v>830</v>
      </c>
      <c r="I267" s="107" t="s">
        <v>830</v>
      </c>
      <c r="J267" s="107" t="s">
        <v>197</v>
      </c>
      <c r="K267" s="107" t="s">
        <v>33</v>
      </c>
      <c r="L267" s="107" t="s">
        <v>88</v>
      </c>
      <c r="M267" s="107" t="s">
        <v>41</v>
      </c>
      <c r="N267" s="107" t="s">
        <v>472</v>
      </c>
      <c r="O267" s="107" t="s">
        <v>1142</v>
      </c>
      <c r="P267" s="109">
        <v>45773</v>
      </c>
      <c r="Q267" s="107" t="s">
        <v>1101</v>
      </c>
      <c r="R267" s="108">
        <v>0</v>
      </c>
      <c r="S267" s="109">
        <v>45923</v>
      </c>
      <c r="T267" s="109">
        <v>45983</v>
      </c>
      <c r="U267" s="109">
        <v>46873</v>
      </c>
      <c r="V267" s="108">
        <v>950</v>
      </c>
      <c r="W267" s="107" t="s">
        <v>398</v>
      </c>
      <c r="X267" s="107" t="s">
        <v>702</v>
      </c>
      <c r="Y267" s="107" t="s">
        <v>293</v>
      </c>
      <c r="Z267" s="108">
        <v>0</v>
      </c>
      <c r="AA267" s="113">
        <v>0</v>
      </c>
      <c r="AB267" s="113">
        <v>0</v>
      </c>
      <c r="AC267" s="113">
        <v>30000</v>
      </c>
      <c r="AD267" s="113">
        <v>0</v>
      </c>
      <c r="AE267" s="113">
        <v>30000</v>
      </c>
      <c r="AF267" s="113">
        <v>0</v>
      </c>
      <c r="AG267" s="113">
        <v>0</v>
      </c>
      <c r="AH267" s="113">
        <f>CFR_Data[[#This Row],[Total Spent SFY]]+CFR_Data[[#This Row],[CF Current SFY]]</f>
        <v>0</v>
      </c>
      <c r="AI267" s="113">
        <v>0</v>
      </c>
      <c r="AJ267" s="113">
        <v>8000</v>
      </c>
      <c r="AK267" s="113">
        <v>12000</v>
      </c>
      <c r="AL267" s="113">
        <v>10000</v>
      </c>
      <c r="AM267" s="113">
        <v>0</v>
      </c>
      <c r="AN267" s="113">
        <v>0</v>
      </c>
      <c r="AO267" s="113">
        <v>0</v>
      </c>
      <c r="AP267" s="113">
        <v>0</v>
      </c>
      <c r="AQ267" s="107" t="s">
        <v>699</v>
      </c>
      <c r="AR267" s="107" t="s">
        <v>699</v>
      </c>
      <c r="AS267" s="107" t="s">
        <v>396</v>
      </c>
      <c r="AT267" s="107" t="s">
        <v>395</v>
      </c>
      <c r="AU267" s="107" t="s">
        <v>1123</v>
      </c>
      <c r="AV267" s="107" t="s">
        <v>391</v>
      </c>
      <c r="AW267" s="108">
        <v>3</v>
      </c>
      <c r="AX267" s="107" t="s">
        <v>473</v>
      </c>
      <c r="AY267" s="107" t="s">
        <v>2957</v>
      </c>
      <c r="AZ267" s="107" t="s">
        <v>697</v>
      </c>
      <c r="BA267" s="107" t="s">
        <v>2958</v>
      </c>
      <c r="BB267" s="109">
        <v>45355.272070752311</v>
      </c>
      <c r="BC267" s="107" t="s">
        <v>33</v>
      </c>
      <c r="BD267" s="107" t="s">
        <v>293</v>
      </c>
    </row>
    <row r="268" spans="1:56" x14ac:dyDescent="0.2">
      <c r="A268" s="107" t="s">
        <v>472</v>
      </c>
      <c r="B268" s="105">
        <v>606352</v>
      </c>
      <c r="C268" s="105" t="s">
        <v>395</v>
      </c>
      <c r="D268" s="107" t="s">
        <v>2956</v>
      </c>
      <c r="E268" s="105" t="s">
        <v>1945</v>
      </c>
      <c r="F268" s="107" t="s">
        <v>1128</v>
      </c>
      <c r="G268" s="107" t="s">
        <v>830</v>
      </c>
      <c r="H268" s="107" t="s">
        <v>830</v>
      </c>
      <c r="I268" s="107" t="s">
        <v>830</v>
      </c>
      <c r="J268" s="107" t="s">
        <v>197</v>
      </c>
      <c r="K268" s="107" t="s">
        <v>33</v>
      </c>
      <c r="L268" s="107" t="s">
        <v>88</v>
      </c>
      <c r="M268" s="107" t="s">
        <v>41</v>
      </c>
      <c r="N268" s="107" t="s">
        <v>472</v>
      </c>
      <c r="O268" s="107" t="s">
        <v>1142</v>
      </c>
      <c r="P268" s="109">
        <v>45773</v>
      </c>
      <c r="Q268" s="107" t="s">
        <v>1101</v>
      </c>
      <c r="R268" s="108">
        <v>0</v>
      </c>
      <c r="S268" s="109">
        <v>45923</v>
      </c>
      <c r="T268" s="109">
        <v>45983</v>
      </c>
      <c r="U268" s="109">
        <v>46873</v>
      </c>
      <c r="V268" s="108">
        <v>950</v>
      </c>
      <c r="W268" s="107" t="s">
        <v>424</v>
      </c>
      <c r="X268" s="107" t="s">
        <v>2832</v>
      </c>
      <c r="Y268" s="107" t="s">
        <v>292</v>
      </c>
      <c r="Z268" s="108">
        <v>0.8</v>
      </c>
      <c r="AA268" s="113">
        <v>0</v>
      </c>
      <c r="AB268" s="113">
        <v>0</v>
      </c>
      <c r="AC268" s="113">
        <v>43912721.260799997</v>
      </c>
      <c r="AD268" s="113">
        <v>0</v>
      </c>
      <c r="AE268" s="113">
        <v>43912721.260799997</v>
      </c>
      <c r="AF268" s="113">
        <v>0</v>
      </c>
      <c r="AG268" s="113">
        <v>0</v>
      </c>
      <c r="AH268" s="113">
        <f>CFR_Data[[#This Row],[Total Spent SFY]]+CFR_Data[[#This Row],[CF Current SFY]]</f>
        <v>0</v>
      </c>
      <c r="AI268" s="113">
        <v>0</v>
      </c>
      <c r="AJ268" s="113">
        <v>11710059.002900001</v>
      </c>
      <c r="AK268" s="113">
        <v>17565088.504299998</v>
      </c>
      <c r="AL268" s="113">
        <v>14637573.753599999</v>
      </c>
      <c r="AM268" s="113">
        <v>0</v>
      </c>
      <c r="AN268" s="113">
        <v>0</v>
      </c>
      <c r="AO268" s="113">
        <v>0</v>
      </c>
      <c r="AP268" s="113">
        <v>0</v>
      </c>
      <c r="AQ268" s="107" t="s">
        <v>699</v>
      </c>
      <c r="AR268" s="107" t="s">
        <v>699</v>
      </c>
      <c r="AS268" s="107" t="s">
        <v>396</v>
      </c>
      <c r="AT268" s="107" t="s">
        <v>395</v>
      </c>
      <c r="AU268" s="107" t="s">
        <v>1123</v>
      </c>
      <c r="AV268" s="107" t="s">
        <v>391</v>
      </c>
      <c r="AW268" s="108">
        <v>3</v>
      </c>
      <c r="AX268" s="107" t="s">
        <v>473</v>
      </c>
      <c r="AY268" s="107" t="s">
        <v>2957</v>
      </c>
      <c r="AZ268" s="107" t="s">
        <v>697</v>
      </c>
      <c r="BA268" s="107" t="s">
        <v>2958</v>
      </c>
      <c r="BB268" s="109">
        <v>45355.272070752311</v>
      </c>
      <c r="BC268" s="107" t="s">
        <v>33</v>
      </c>
      <c r="BD268" s="107" t="s">
        <v>292</v>
      </c>
    </row>
    <row r="269" spans="1:56" x14ac:dyDescent="0.2">
      <c r="A269" s="107" t="s">
        <v>409</v>
      </c>
      <c r="B269" s="105">
        <v>606381</v>
      </c>
      <c r="C269" s="105" t="s">
        <v>2024</v>
      </c>
      <c r="D269" s="107" t="s">
        <v>785</v>
      </c>
      <c r="E269" s="105" t="s">
        <v>1941</v>
      </c>
      <c r="F269" s="107" t="s">
        <v>1156</v>
      </c>
      <c r="G269" s="107" t="s">
        <v>830</v>
      </c>
      <c r="H269" s="107" t="s">
        <v>830</v>
      </c>
      <c r="I269" s="107" t="b">
        <v>1</v>
      </c>
      <c r="J269" s="107" t="s">
        <v>786</v>
      </c>
      <c r="K269" s="107" t="s">
        <v>22</v>
      </c>
      <c r="L269" s="107" t="s">
        <v>358</v>
      </c>
      <c r="M269" s="107" t="s">
        <v>395</v>
      </c>
      <c r="N269" s="107" t="s">
        <v>410</v>
      </c>
      <c r="O269" s="107" t="s">
        <v>395</v>
      </c>
      <c r="P269" s="109">
        <v>43344</v>
      </c>
      <c r="Q269" s="107" t="s">
        <v>651</v>
      </c>
      <c r="R269" s="108">
        <v>1</v>
      </c>
      <c r="S269" s="109">
        <v>43621</v>
      </c>
      <c r="T269" s="109">
        <v>43681</v>
      </c>
      <c r="U269" s="109">
        <v>45487</v>
      </c>
      <c r="V269" s="108">
        <v>1866</v>
      </c>
      <c r="W269" s="107" t="s">
        <v>398</v>
      </c>
      <c r="X269" s="107" t="s">
        <v>702</v>
      </c>
      <c r="Y269" s="107" t="s">
        <v>293</v>
      </c>
      <c r="Z269" s="108">
        <v>0</v>
      </c>
      <c r="AA269" s="113">
        <v>13737.88</v>
      </c>
      <c r="AB269" s="113">
        <v>0</v>
      </c>
      <c r="AC269" s="113">
        <v>16831.57</v>
      </c>
      <c r="AD269" s="113">
        <v>4734.0144</v>
      </c>
      <c r="AE269" s="113">
        <v>16831.57</v>
      </c>
      <c r="AF269" s="113">
        <v>10782.7922</v>
      </c>
      <c r="AG269" s="113">
        <v>24520.672200000001</v>
      </c>
      <c r="AH269" s="113">
        <f>CFR_Data[[#This Row],[Total Spent SFY]]+CFR_Data[[#This Row],[CF Current SFY]]</f>
        <v>10782.7922</v>
      </c>
      <c r="AI269" s="113">
        <v>6048.7777999999998</v>
      </c>
      <c r="AJ269" s="113">
        <v>0</v>
      </c>
      <c r="AK269" s="113">
        <v>0</v>
      </c>
      <c r="AL269" s="113">
        <v>0</v>
      </c>
      <c r="AM269" s="113">
        <v>0</v>
      </c>
      <c r="AN269" s="113">
        <v>0</v>
      </c>
      <c r="AO269" s="113">
        <v>0</v>
      </c>
      <c r="AP269" s="113">
        <v>0</v>
      </c>
      <c r="AQ269" s="107" t="s">
        <v>699</v>
      </c>
      <c r="AR269" s="107" t="s">
        <v>699</v>
      </c>
      <c r="AS269" s="107" t="s">
        <v>396</v>
      </c>
      <c r="AT269" s="107" t="s">
        <v>395</v>
      </c>
      <c r="AU269" s="107" t="s">
        <v>1123</v>
      </c>
      <c r="AV269" s="107" t="s">
        <v>391</v>
      </c>
      <c r="AW269" s="108">
        <v>4</v>
      </c>
      <c r="AX269" s="107" t="s">
        <v>473</v>
      </c>
      <c r="AY269" s="107" t="s">
        <v>762</v>
      </c>
      <c r="AZ269" s="107" t="s">
        <v>706</v>
      </c>
      <c r="BA269" s="107" t="s">
        <v>433</v>
      </c>
      <c r="BB269" s="109">
        <v>45355.272070752311</v>
      </c>
      <c r="BC269" s="107" t="s">
        <v>22</v>
      </c>
      <c r="BD269" s="107" t="s">
        <v>293</v>
      </c>
    </row>
    <row r="270" spans="1:56" x14ac:dyDescent="0.2">
      <c r="A270" s="107" t="s">
        <v>409</v>
      </c>
      <c r="B270" s="105">
        <v>606381</v>
      </c>
      <c r="C270" s="105" t="s">
        <v>2024</v>
      </c>
      <c r="D270" s="107" t="s">
        <v>785</v>
      </c>
      <c r="E270" s="105" t="s">
        <v>1941</v>
      </c>
      <c r="F270" s="107" t="s">
        <v>1156</v>
      </c>
      <c r="G270" s="107" t="s">
        <v>830</v>
      </c>
      <c r="H270" s="107" t="s">
        <v>830</v>
      </c>
      <c r="I270" s="107" t="b">
        <v>1</v>
      </c>
      <c r="J270" s="107" t="s">
        <v>786</v>
      </c>
      <c r="K270" s="107" t="s">
        <v>22</v>
      </c>
      <c r="L270" s="107" t="s">
        <v>358</v>
      </c>
      <c r="M270" s="107" t="s">
        <v>395</v>
      </c>
      <c r="N270" s="107" t="s">
        <v>410</v>
      </c>
      <c r="O270" s="107" t="s">
        <v>395</v>
      </c>
      <c r="P270" s="109">
        <v>43344</v>
      </c>
      <c r="Q270" s="107" t="s">
        <v>651</v>
      </c>
      <c r="R270" s="108">
        <v>1</v>
      </c>
      <c r="S270" s="109">
        <v>43621</v>
      </c>
      <c r="T270" s="109">
        <v>43681</v>
      </c>
      <c r="U270" s="109">
        <v>45487</v>
      </c>
      <c r="V270" s="108">
        <v>1866</v>
      </c>
      <c r="W270" s="107" t="s">
        <v>424</v>
      </c>
      <c r="X270" s="107" t="s">
        <v>401</v>
      </c>
      <c r="Y270" s="107" t="s">
        <v>399</v>
      </c>
      <c r="Z270" s="108">
        <v>0.8</v>
      </c>
      <c r="AA270" s="113">
        <v>12235182.17</v>
      </c>
      <c r="AB270" s="113">
        <v>104441.32</v>
      </c>
      <c r="AC270" s="113">
        <v>471832.83</v>
      </c>
      <c r="AD270" s="113">
        <v>308090.77919999999</v>
      </c>
      <c r="AE270" s="113">
        <v>471832.83</v>
      </c>
      <c r="AF270" s="113">
        <v>389961.80459999997</v>
      </c>
      <c r="AG270" s="113">
        <v>12625143.9746</v>
      </c>
      <c r="AH270" s="113">
        <f>CFR_Data[[#This Row],[Total Spent SFY]]+CFR_Data[[#This Row],[CF Current SFY]]</f>
        <v>494403.12459999998</v>
      </c>
      <c r="AI270" s="113">
        <v>81871.025399999999</v>
      </c>
      <c r="AJ270" s="113">
        <v>0</v>
      </c>
      <c r="AK270" s="113">
        <v>0</v>
      </c>
      <c r="AL270" s="113">
        <v>0</v>
      </c>
      <c r="AM270" s="113">
        <v>0</v>
      </c>
      <c r="AN270" s="113">
        <v>0</v>
      </c>
      <c r="AO270" s="113">
        <v>0</v>
      </c>
      <c r="AP270" s="113">
        <v>0</v>
      </c>
      <c r="AQ270" s="107" t="s">
        <v>699</v>
      </c>
      <c r="AR270" s="107" t="s">
        <v>699</v>
      </c>
      <c r="AS270" s="107" t="s">
        <v>396</v>
      </c>
      <c r="AT270" s="107" t="s">
        <v>395</v>
      </c>
      <c r="AU270" s="107" t="s">
        <v>1123</v>
      </c>
      <c r="AV270" s="107" t="s">
        <v>391</v>
      </c>
      <c r="AW270" s="108">
        <v>4</v>
      </c>
      <c r="AX270" s="107" t="s">
        <v>473</v>
      </c>
      <c r="AY270" s="107" t="s">
        <v>762</v>
      </c>
      <c r="AZ270" s="107" t="s">
        <v>706</v>
      </c>
      <c r="BA270" s="107" t="s">
        <v>433</v>
      </c>
      <c r="BB270" s="109">
        <v>45355.272070752311</v>
      </c>
      <c r="BC270" s="107" t="s">
        <v>22</v>
      </c>
      <c r="BD270" s="107" t="s">
        <v>292</v>
      </c>
    </row>
    <row r="271" spans="1:56" x14ac:dyDescent="0.2">
      <c r="A271" s="107" t="s">
        <v>409</v>
      </c>
      <c r="B271" s="105">
        <v>606381</v>
      </c>
      <c r="C271" s="105" t="s">
        <v>2024</v>
      </c>
      <c r="D271" s="107" t="s">
        <v>785</v>
      </c>
      <c r="E271" s="105" t="s">
        <v>1941</v>
      </c>
      <c r="F271" s="107" t="s">
        <v>1156</v>
      </c>
      <c r="G271" s="107" t="s">
        <v>830</v>
      </c>
      <c r="H271" s="107" t="s">
        <v>830</v>
      </c>
      <c r="I271" s="107" t="b">
        <v>1</v>
      </c>
      <c r="J271" s="107" t="s">
        <v>786</v>
      </c>
      <c r="K271" s="107" t="s">
        <v>22</v>
      </c>
      <c r="L271" s="107" t="s">
        <v>358</v>
      </c>
      <c r="M271" s="107" t="s">
        <v>395</v>
      </c>
      <c r="N271" s="107" t="s">
        <v>410</v>
      </c>
      <c r="O271" s="107" t="s">
        <v>395</v>
      </c>
      <c r="P271" s="109">
        <v>43344</v>
      </c>
      <c r="Q271" s="107" t="s">
        <v>651</v>
      </c>
      <c r="R271" s="108">
        <v>1</v>
      </c>
      <c r="S271" s="109">
        <v>43621</v>
      </c>
      <c r="T271" s="109">
        <v>43681</v>
      </c>
      <c r="U271" s="109">
        <v>45487</v>
      </c>
      <c r="V271" s="108">
        <v>1866</v>
      </c>
      <c r="W271" s="107" t="s">
        <v>424</v>
      </c>
      <c r="X271" s="107" t="s">
        <v>768</v>
      </c>
      <c r="Y271" s="107" t="s">
        <v>425</v>
      </c>
      <c r="Z271" s="108">
        <v>0.8</v>
      </c>
      <c r="AA271" s="113">
        <v>1700475.97</v>
      </c>
      <c r="AB271" s="113">
        <v>0</v>
      </c>
      <c r="AC271" s="113">
        <v>430782.32</v>
      </c>
      <c r="AD271" s="113">
        <v>52225.739000000001</v>
      </c>
      <c r="AE271" s="113">
        <v>430782.32</v>
      </c>
      <c r="AF271" s="113">
        <v>241504.0295</v>
      </c>
      <c r="AG271" s="113">
        <v>1941979.9994999999</v>
      </c>
      <c r="AH271" s="113">
        <f>CFR_Data[[#This Row],[Total Spent SFY]]+CFR_Data[[#This Row],[CF Current SFY]]</f>
        <v>241504.0295</v>
      </c>
      <c r="AI271" s="113">
        <v>189278.2905</v>
      </c>
      <c r="AJ271" s="113">
        <v>0</v>
      </c>
      <c r="AK271" s="113">
        <v>0</v>
      </c>
      <c r="AL271" s="113">
        <v>0</v>
      </c>
      <c r="AM271" s="113">
        <v>0</v>
      </c>
      <c r="AN271" s="113">
        <v>0</v>
      </c>
      <c r="AO271" s="113">
        <v>0</v>
      </c>
      <c r="AP271" s="113">
        <v>0</v>
      </c>
      <c r="AQ271" s="107" t="s">
        <v>699</v>
      </c>
      <c r="AR271" s="107" t="s">
        <v>699</v>
      </c>
      <c r="AS271" s="107" t="s">
        <v>396</v>
      </c>
      <c r="AT271" s="107" t="s">
        <v>395</v>
      </c>
      <c r="AU271" s="107" t="s">
        <v>1123</v>
      </c>
      <c r="AV271" s="107" t="s">
        <v>391</v>
      </c>
      <c r="AW271" s="108">
        <v>4</v>
      </c>
      <c r="AX271" s="107" t="s">
        <v>473</v>
      </c>
      <c r="AY271" s="107" t="s">
        <v>762</v>
      </c>
      <c r="AZ271" s="107" t="s">
        <v>706</v>
      </c>
      <c r="BA271" s="107" t="s">
        <v>433</v>
      </c>
      <c r="BB271" s="109">
        <v>45355.272070752311</v>
      </c>
      <c r="BC271" s="107" t="s">
        <v>22</v>
      </c>
      <c r="BD271" s="107" t="s">
        <v>292</v>
      </c>
    </row>
    <row r="272" spans="1:56" x14ac:dyDescent="0.2">
      <c r="A272" s="107" t="s">
        <v>409</v>
      </c>
      <c r="B272" s="105">
        <v>606381</v>
      </c>
      <c r="C272" s="105" t="s">
        <v>2024</v>
      </c>
      <c r="D272" s="107" t="s">
        <v>785</v>
      </c>
      <c r="E272" s="105" t="s">
        <v>1941</v>
      </c>
      <c r="F272" s="107" t="s">
        <v>1156</v>
      </c>
      <c r="G272" s="107" t="s">
        <v>830</v>
      </c>
      <c r="H272" s="107" t="s">
        <v>830</v>
      </c>
      <c r="I272" s="107" t="b">
        <v>1</v>
      </c>
      <c r="J272" s="107" t="s">
        <v>786</v>
      </c>
      <c r="K272" s="107" t="s">
        <v>22</v>
      </c>
      <c r="L272" s="107" t="s">
        <v>358</v>
      </c>
      <c r="M272" s="107" t="s">
        <v>395</v>
      </c>
      <c r="N272" s="107" t="s">
        <v>410</v>
      </c>
      <c r="O272" s="107" t="s">
        <v>395</v>
      </c>
      <c r="P272" s="109">
        <v>43344</v>
      </c>
      <c r="Q272" s="107" t="s">
        <v>651</v>
      </c>
      <c r="R272" s="108">
        <v>1</v>
      </c>
      <c r="S272" s="109">
        <v>43621</v>
      </c>
      <c r="T272" s="109">
        <v>43681</v>
      </c>
      <c r="U272" s="109">
        <v>45487</v>
      </c>
      <c r="V272" s="108">
        <v>1866</v>
      </c>
      <c r="W272" s="107" t="s">
        <v>424</v>
      </c>
      <c r="X272" s="107" t="s">
        <v>769</v>
      </c>
      <c r="Y272" s="107" t="s">
        <v>425</v>
      </c>
      <c r="Z272" s="108">
        <v>0.8</v>
      </c>
      <c r="AA272" s="113">
        <v>1022117.95</v>
      </c>
      <c r="AB272" s="113">
        <v>0</v>
      </c>
      <c r="AC272" s="113">
        <v>392981.45</v>
      </c>
      <c r="AD272" s="113">
        <v>949.4674</v>
      </c>
      <c r="AE272" s="113">
        <v>392981.45</v>
      </c>
      <c r="AF272" s="113">
        <v>196965.45869999999</v>
      </c>
      <c r="AG272" s="113">
        <v>1219083.4087</v>
      </c>
      <c r="AH272" s="113">
        <f>CFR_Data[[#This Row],[Total Spent SFY]]+CFR_Data[[#This Row],[CF Current SFY]]</f>
        <v>196965.45869999999</v>
      </c>
      <c r="AI272" s="113">
        <v>196015.99129999999</v>
      </c>
      <c r="AJ272" s="113">
        <v>0</v>
      </c>
      <c r="AK272" s="113">
        <v>0</v>
      </c>
      <c r="AL272" s="113">
        <v>0</v>
      </c>
      <c r="AM272" s="113">
        <v>0</v>
      </c>
      <c r="AN272" s="113">
        <v>0</v>
      </c>
      <c r="AO272" s="113">
        <v>0</v>
      </c>
      <c r="AP272" s="113">
        <v>0</v>
      </c>
      <c r="AQ272" s="107" t="s">
        <v>699</v>
      </c>
      <c r="AR272" s="107" t="s">
        <v>699</v>
      </c>
      <c r="AS272" s="107" t="s">
        <v>396</v>
      </c>
      <c r="AT272" s="107" t="s">
        <v>395</v>
      </c>
      <c r="AU272" s="107" t="s">
        <v>1123</v>
      </c>
      <c r="AV272" s="107" t="s">
        <v>391</v>
      </c>
      <c r="AW272" s="108">
        <v>4</v>
      </c>
      <c r="AX272" s="107" t="s">
        <v>473</v>
      </c>
      <c r="AY272" s="107" t="s">
        <v>762</v>
      </c>
      <c r="AZ272" s="107" t="s">
        <v>706</v>
      </c>
      <c r="BA272" s="107" t="s">
        <v>433</v>
      </c>
      <c r="BB272" s="109">
        <v>45355.272070752311</v>
      </c>
      <c r="BC272" s="107" t="s">
        <v>22</v>
      </c>
      <c r="BD272" s="107" t="s">
        <v>292</v>
      </c>
    </row>
    <row r="273" spans="1:56" x14ac:dyDescent="0.2">
      <c r="A273" s="107" t="s">
        <v>472</v>
      </c>
      <c r="B273" s="105">
        <v>606389</v>
      </c>
      <c r="C273" s="105" t="s">
        <v>395</v>
      </c>
      <c r="D273" s="107" t="s">
        <v>2025</v>
      </c>
      <c r="E273" s="105" t="s">
        <v>1945</v>
      </c>
      <c r="F273" s="107" t="s">
        <v>1969</v>
      </c>
      <c r="G273" s="107" t="s">
        <v>830</v>
      </c>
      <c r="H273" s="107" t="s">
        <v>830</v>
      </c>
      <c r="I273" s="107" t="s">
        <v>830</v>
      </c>
      <c r="J273" s="107" t="s">
        <v>2010</v>
      </c>
      <c r="K273" s="107" t="s">
        <v>33</v>
      </c>
      <c r="L273" s="107" t="s">
        <v>88</v>
      </c>
      <c r="M273" s="107" t="s">
        <v>41</v>
      </c>
      <c r="N273" s="107" t="s">
        <v>472</v>
      </c>
      <c r="O273" s="107" t="s">
        <v>1122</v>
      </c>
      <c r="P273" s="109">
        <v>45717</v>
      </c>
      <c r="Q273" s="107" t="s">
        <v>1101</v>
      </c>
      <c r="R273" s="108">
        <v>0</v>
      </c>
      <c r="S273" s="109">
        <v>45867</v>
      </c>
      <c r="T273" s="109">
        <v>45927</v>
      </c>
      <c r="U273" s="109">
        <v>46597</v>
      </c>
      <c r="V273" s="108">
        <v>730</v>
      </c>
      <c r="W273" s="107" t="s">
        <v>1400</v>
      </c>
      <c r="X273" s="107" t="s">
        <v>1401</v>
      </c>
      <c r="Y273" s="107" t="s">
        <v>292</v>
      </c>
      <c r="Z273" s="108">
        <v>0.8</v>
      </c>
      <c r="AA273" s="113">
        <v>0</v>
      </c>
      <c r="AB273" s="113">
        <v>0</v>
      </c>
      <c r="AC273" s="113">
        <v>6997760</v>
      </c>
      <c r="AD273" s="113">
        <v>0</v>
      </c>
      <c r="AE273" s="113">
        <v>6997760</v>
      </c>
      <c r="AF273" s="113">
        <v>0</v>
      </c>
      <c r="AG273" s="113">
        <v>0</v>
      </c>
      <c r="AH273" s="113">
        <f>CFR_Data[[#This Row],[Total Spent SFY]]+CFR_Data[[#This Row],[CF Current SFY]]</f>
        <v>0</v>
      </c>
      <c r="AI273" s="113">
        <v>0</v>
      </c>
      <c r="AJ273" s="113">
        <v>3042504.3478000001</v>
      </c>
      <c r="AK273" s="113">
        <v>3651005.2174</v>
      </c>
      <c r="AL273" s="113">
        <v>304250.43479999999</v>
      </c>
      <c r="AM273" s="113">
        <v>0</v>
      </c>
      <c r="AN273" s="113">
        <v>0</v>
      </c>
      <c r="AO273" s="113">
        <v>0</v>
      </c>
      <c r="AP273" s="113">
        <v>0</v>
      </c>
      <c r="AQ273" s="107" t="s">
        <v>699</v>
      </c>
      <c r="AR273" s="107" t="s">
        <v>699</v>
      </c>
      <c r="AS273" s="107" t="s">
        <v>396</v>
      </c>
      <c r="AT273" s="107" t="s">
        <v>395</v>
      </c>
      <c r="AU273" s="107" t="s">
        <v>1123</v>
      </c>
      <c r="AV273" s="107" t="s">
        <v>391</v>
      </c>
      <c r="AW273" s="108">
        <v>1</v>
      </c>
      <c r="AX273" s="107" t="s">
        <v>473</v>
      </c>
      <c r="AY273" s="107" t="s">
        <v>707</v>
      </c>
      <c r="AZ273" s="107" t="s">
        <v>706</v>
      </c>
      <c r="BA273" s="107" t="s">
        <v>412</v>
      </c>
      <c r="BB273" s="109">
        <v>45355.272070752311</v>
      </c>
      <c r="BC273" s="107" t="s">
        <v>33</v>
      </c>
      <c r="BD273" s="107" t="s">
        <v>292</v>
      </c>
    </row>
    <row r="274" spans="1:56" x14ac:dyDescent="0.2">
      <c r="A274" s="107" t="s">
        <v>393</v>
      </c>
      <c r="B274" s="105">
        <v>606406</v>
      </c>
      <c r="C274" s="105" t="s">
        <v>2026</v>
      </c>
      <c r="D274" s="107" t="s">
        <v>511</v>
      </c>
      <c r="E274" s="105" t="s">
        <v>1962</v>
      </c>
      <c r="F274" s="107" t="s">
        <v>1128</v>
      </c>
      <c r="G274" s="107" t="s">
        <v>830</v>
      </c>
      <c r="H274" s="107" t="s">
        <v>830</v>
      </c>
      <c r="I274" s="107" t="s">
        <v>830</v>
      </c>
      <c r="J274" s="107" t="s">
        <v>787</v>
      </c>
      <c r="K274" s="107" t="s">
        <v>21</v>
      </c>
      <c r="L274" s="107" t="s">
        <v>311</v>
      </c>
      <c r="M274" s="107" t="s">
        <v>158</v>
      </c>
      <c r="N274" s="107" t="s">
        <v>716</v>
      </c>
      <c r="O274" s="107" t="s">
        <v>395</v>
      </c>
      <c r="P274" s="109">
        <v>44401</v>
      </c>
      <c r="Q274" s="107" t="s">
        <v>655</v>
      </c>
      <c r="R274" s="108">
        <v>1</v>
      </c>
      <c r="S274" s="109">
        <v>44483</v>
      </c>
      <c r="T274" s="109">
        <v>44543</v>
      </c>
      <c r="U274" s="109">
        <v>45171</v>
      </c>
      <c r="V274" s="108">
        <v>688</v>
      </c>
      <c r="W274" s="107" t="s">
        <v>398</v>
      </c>
      <c r="X274" s="107" t="s">
        <v>702</v>
      </c>
      <c r="Y274" s="107" t="s">
        <v>293</v>
      </c>
      <c r="Z274" s="108">
        <v>0</v>
      </c>
      <c r="AA274" s="113">
        <v>3542.75</v>
      </c>
      <c r="AB274" s="113">
        <v>1238.25</v>
      </c>
      <c r="AC274" s="113">
        <v>88179.75</v>
      </c>
      <c r="AD274" s="113">
        <v>0</v>
      </c>
      <c r="AE274" s="113">
        <v>0</v>
      </c>
      <c r="AF274" s="113">
        <v>0</v>
      </c>
      <c r="AG274" s="113">
        <v>3542.75</v>
      </c>
      <c r="AH274" s="113">
        <f>CFR_Data[[#This Row],[Total Spent SFY]]+CFR_Data[[#This Row],[CF Current SFY]]</f>
        <v>1238.25</v>
      </c>
      <c r="AI274" s="113">
        <v>0</v>
      </c>
      <c r="AJ274" s="113">
        <v>0</v>
      </c>
      <c r="AK274" s="113">
        <v>0</v>
      </c>
      <c r="AL274" s="113">
        <v>0</v>
      </c>
      <c r="AM274" s="113">
        <v>0</v>
      </c>
      <c r="AN274" s="113">
        <v>0</v>
      </c>
      <c r="AO274" s="113">
        <v>0</v>
      </c>
      <c r="AP274" s="113">
        <v>0</v>
      </c>
      <c r="AQ274" s="107" t="s">
        <v>699</v>
      </c>
      <c r="AR274" s="107" t="s">
        <v>699</v>
      </c>
      <c r="AS274" s="107" t="s">
        <v>396</v>
      </c>
      <c r="AT274" s="107" t="s">
        <v>2959</v>
      </c>
      <c r="AU274" s="107" t="s">
        <v>1123</v>
      </c>
      <c r="AV274" s="107" t="s">
        <v>391</v>
      </c>
      <c r="AW274" s="108">
        <v>2</v>
      </c>
      <c r="AX274" s="107" t="s">
        <v>473</v>
      </c>
      <c r="AY274" s="107" t="s">
        <v>698</v>
      </c>
      <c r="AZ274" s="107" t="s">
        <v>697</v>
      </c>
      <c r="BA274" s="107" t="s">
        <v>392</v>
      </c>
      <c r="BB274" s="109">
        <v>45355.272070752311</v>
      </c>
      <c r="BC274" s="107" t="s">
        <v>21</v>
      </c>
      <c r="BD274" s="107" t="s">
        <v>293</v>
      </c>
    </row>
    <row r="275" spans="1:56" x14ac:dyDescent="0.2">
      <c r="A275" s="107" t="s">
        <v>393</v>
      </c>
      <c r="B275" s="105">
        <v>606406</v>
      </c>
      <c r="C275" s="105" t="s">
        <v>2026</v>
      </c>
      <c r="D275" s="107" t="s">
        <v>511</v>
      </c>
      <c r="E275" s="105" t="s">
        <v>1962</v>
      </c>
      <c r="F275" s="107" t="s">
        <v>1128</v>
      </c>
      <c r="G275" s="107" t="s">
        <v>830</v>
      </c>
      <c r="H275" s="107" t="s">
        <v>830</v>
      </c>
      <c r="I275" s="107" t="s">
        <v>830</v>
      </c>
      <c r="J275" s="107" t="s">
        <v>787</v>
      </c>
      <c r="K275" s="107" t="s">
        <v>21</v>
      </c>
      <c r="L275" s="107" t="s">
        <v>311</v>
      </c>
      <c r="M275" s="107" t="s">
        <v>158</v>
      </c>
      <c r="N275" s="107" t="s">
        <v>716</v>
      </c>
      <c r="O275" s="107" t="s">
        <v>395</v>
      </c>
      <c r="P275" s="109">
        <v>44401</v>
      </c>
      <c r="Q275" s="107" t="s">
        <v>655</v>
      </c>
      <c r="R275" s="108">
        <v>1</v>
      </c>
      <c r="S275" s="109">
        <v>44483</v>
      </c>
      <c r="T275" s="109">
        <v>44543</v>
      </c>
      <c r="U275" s="109">
        <v>45171</v>
      </c>
      <c r="V275" s="108">
        <v>688</v>
      </c>
      <c r="W275" s="107" t="s">
        <v>424</v>
      </c>
      <c r="X275" s="107" t="s">
        <v>726</v>
      </c>
      <c r="Y275" s="107" t="s">
        <v>725</v>
      </c>
      <c r="Z275" s="108">
        <v>0.8</v>
      </c>
      <c r="AA275" s="113">
        <v>6893433.8300000001</v>
      </c>
      <c r="AB275" s="113">
        <v>836851.64</v>
      </c>
      <c r="AC275" s="113">
        <v>17982.72</v>
      </c>
      <c r="AD275" s="113">
        <v>0</v>
      </c>
      <c r="AE275" s="113">
        <v>0</v>
      </c>
      <c r="AF275" s="113">
        <v>0</v>
      </c>
      <c r="AG275" s="113">
        <v>6893433.8300000001</v>
      </c>
      <c r="AH275" s="113">
        <f>CFR_Data[[#This Row],[Total Spent SFY]]+CFR_Data[[#This Row],[CF Current SFY]]</f>
        <v>836851.64</v>
      </c>
      <c r="AI275" s="113">
        <v>0</v>
      </c>
      <c r="AJ275" s="113">
        <v>0</v>
      </c>
      <c r="AK275" s="113">
        <v>0</v>
      </c>
      <c r="AL275" s="113">
        <v>0</v>
      </c>
      <c r="AM275" s="113">
        <v>0</v>
      </c>
      <c r="AN275" s="113">
        <v>0</v>
      </c>
      <c r="AO275" s="113">
        <v>0</v>
      </c>
      <c r="AP275" s="113">
        <v>0</v>
      </c>
      <c r="AQ275" s="107" t="s">
        <v>699</v>
      </c>
      <c r="AR275" s="107" t="s">
        <v>699</v>
      </c>
      <c r="AS275" s="107" t="s">
        <v>396</v>
      </c>
      <c r="AT275" s="107" t="s">
        <v>2959</v>
      </c>
      <c r="AU275" s="107" t="s">
        <v>1123</v>
      </c>
      <c r="AV275" s="107" t="s">
        <v>391</v>
      </c>
      <c r="AW275" s="108">
        <v>2</v>
      </c>
      <c r="AX275" s="107" t="s">
        <v>473</v>
      </c>
      <c r="AY275" s="107" t="s">
        <v>698</v>
      </c>
      <c r="AZ275" s="107" t="s">
        <v>697</v>
      </c>
      <c r="BA275" s="107" t="s">
        <v>392</v>
      </c>
      <c r="BB275" s="109">
        <v>45355.272070752311</v>
      </c>
      <c r="BC275" s="107" t="s">
        <v>21</v>
      </c>
      <c r="BD275" s="107" t="s">
        <v>292</v>
      </c>
    </row>
    <row r="276" spans="1:56" x14ac:dyDescent="0.2">
      <c r="A276" s="107" t="s">
        <v>409</v>
      </c>
      <c r="B276" s="105">
        <v>606434</v>
      </c>
      <c r="C276" s="105" t="s">
        <v>2027</v>
      </c>
      <c r="D276" s="107" t="s">
        <v>512</v>
      </c>
      <c r="E276" s="105" t="s">
        <v>1954</v>
      </c>
      <c r="F276" s="107" t="s">
        <v>1121</v>
      </c>
      <c r="G276" s="107" t="s">
        <v>830</v>
      </c>
      <c r="H276" s="107" t="s">
        <v>830</v>
      </c>
      <c r="I276" s="107" t="s">
        <v>830</v>
      </c>
      <c r="J276" s="107" t="s">
        <v>170</v>
      </c>
      <c r="K276" s="107" t="s">
        <v>24</v>
      </c>
      <c r="L276" s="107" t="s">
        <v>187</v>
      </c>
      <c r="M276" s="107" t="s">
        <v>158</v>
      </c>
      <c r="N276" s="107" t="s">
        <v>410</v>
      </c>
      <c r="O276" s="107" t="s">
        <v>395</v>
      </c>
      <c r="P276" s="109">
        <v>42973</v>
      </c>
      <c r="Q276" s="107" t="s">
        <v>653</v>
      </c>
      <c r="R276" s="108">
        <v>1</v>
      </c>
      <c r="S276" s="109">
        <v>43192</v>
      </c>
      <c r="T276" s="109">
        <v>43252</v>
      </c>
      <c r="U276" s="109">
        <v>44462</v>
      </c>
      <c r="V276" s="108">
        <v>1270</v>
      </c>
      <c r="W276" s="107" t="s">
        <v>424</v>
      </c>
      <c r="X276" s="107" t="s">
        <v>704</v>
      </c>
      <c r="Y276" s="107" t="s">
        <v>425</v>
      </c>
      <c r="Z276" s="108">
        <v>0.8</v>
      </c>
      <c r="AA276" s="113">
        <v>9011048.5099999998</v>
      </c>
      <c r="AB276" s="113">
        <v>139493.12</v>
      </c>
      <c r="AC276" s="113">
        <v>87716.49</v>
      </c>
      <c r="AD276" s="113">
        <v>0</v>
      </c>
      <c r="AE276" s="113">
        <v>0</v>
      </c>
      <c r="AF276" s="113">
        <v>0</v>
      </c>
      <c r="AG276" s="113">
        <v>9011048.5099999998</v>
      </c>
      <c r="AH276" s="113">
        <f>CFR_Data[[#This Row],[Total Spent SFY]]+CFR_Data[[#This Row],[CF Current SFY]]</f>
        <v>139493.12</v>
      </c>
      <c r="AI276" s="113">
        <v>0</v>
      </c>
      <c r="AJ276" s="113">
        <v>0</v>
      </c>
      <c r="AK276" s="113">
        <v>0</v>
      </c>
      <c r="AL276" s="113">
        <v>0</v>
      </c>
      <c r="AM276" s="113">
        <v>0</v>
      </c>
      <c r="AN276" s="113">
        <v>0</v>
      </c>
      <c r="AO276" s="113">
        <v>0</v>
      </c>
      <c r="AP276" s="113">
        <v>0</v>
      </c>
      <c r="AQ276" s="107" t="s">
        <v>699</v>
      </c>
      <c r="AR276" s="107" t="s">
        <v>699</v>
      </c>
      <c r="AS276" s="107" t="s">
        <v>396</v>
      </c>
      <c r="AT276" s="107" t="s">
        <v>395</v>
      </c>
      <c r="AU276" s="107" t="s">
        <v>1120</v>
      </c>
      <c r="AV276" s="107" t="s">
        <v>391</v>
      </c>
      <c r="AW276" s="108">
        <v>3</v>
      </c>
      <c r="AX276" s="107" t="s">
        <v>473</v>
      </c>
      <c r="AY276" s="107" t="s">
        <v>698</v>
      </c>
      <c r="AZ276" s="107" t="s">
        <v>697</v>
      </c>
      <c r="BA276" s="107" t="s">
        <v>392</v>
      </c>
      <c r="BB276" s="109">
        <v>45355.272070752311</v>
      </c>
      <c r="BC276" s="107" t="s">
        <v>24</v>
      </c>
      <c r="BD276" s="107" t="s">
        <v>292</v>
      </c>
    </row>
    <row r="277" spans="1:56" x14ac:dyDescent="0.2">
      <c r="A277" s="107" t="s">
        <v>409</v>
      </c>
      <c r="B277" s="105">
        <v>606434</v>
      </c>
      <c r="C277" s="105" t="s">
        <v>2027</v>
      </c>
      <c r="D277" s="107" t="s">
        <v>512</v>
      </c>
      <c r="E277" s="105" t="s">
        <v>1954</v>
      </c>
      <c r="F277" s="107" t="s">
        <v>1121</v>
      </c>
      <c r="G277" s="107" t="s">
        <v>830</v>
      </c>
      <c r="H277" s="107" t="s">
        <v>830</v>
      </c>
      <c r="I277" s="107" t="s">
        <v>830</v>
      </c>
      <c r="J277" s="107" t="s">
        <v>170</v>
      </c>
      <c r="K277" s="107" t="s">
        <v>24</v>
      </c>
      <c r="L277" s="107" t="s">
        <v>187</v>
      </c>
      <c r="M277" s="107" t="s">
        <v>158</v>
      </c>
      <c r="N277" s="107" t="s">
        <v>410</v>
      </c>
      <c r="O277" s="107" t="s">
        <v>395</v>
      </c>
      <c r="P277" s="109">
        <v>42973</v>
      </c>
      <c r="Q277" s="107" t="s">
        <v>653</v>
      </c>
      <c r="R277" s="108">
        <v>1</v>
      </c>
      <c r="S277" s="109">
        <v>43192</v>
      </c>
      <c r="T277" s="109">
        <v>43252</v>
      </c>
      <c r="U277" s="109">
        <v>44462</v>
      </c>
      <c r="V277" s="108">
        <v>1270</v>
      </c>
      <c r="W277" s="107" t="s">
        <v>398</v>
      </c>
      <c r="X277" s="107" t="s">
        <v>702</v>
      </c>
      <c r="Y277" s="107" t="s">
        <v>293</v>
      </c>
      <c r="Z277" s="108">
        <v>0</v>
      </c>
      <c r="AA277" s="113">
        <v>153941.71</v>
      </c>
      <c r="AB277" s="113">
        <v>5535</v>
      </c>
      <c r="AC277" s="113">
        <v>106576.12</v>
      </c>
      <c r="AD277" s="113">
        <v>0</v>
      </c>
      <c r="AE277" s="113">
        <v>0</v>
      </c>
      <c r="AF277" s="113">
        <v>0</v>
      </c>
      <c r="AG277" s="113">
        <v>153941.71</v>
      </c>
      <c r="AH277" s="113">
        <f>CFR_Data[[#This Row],[Total Spent SFY]]+CFR_Data[[#This Row],[CF Current SFY]]</f>
        <v>5535</v>
      </c>
      <c r="AI277" s="113">
        <v>0</v>
      </c>
      <c r="AJ277" s="113">
        <v>0</v>
      </c>
      <c r="AK277" s="113">
        <v>0</v>
      </c>
      <c r="AL277" s="113">
        <v>0</v>
      </c>
      <c r="AM277" s="113">
        <v>0</v>
      </c>
      <c r="AN277" s="113">
        <v>0</v>
      </c>
      <c r="AO277" s="113">
        <v>0</v>
      </c>
      <c r="AP277" s="113">
        <v>0</v>
      </c>
      <c r="AQ277" s="107" t="s">
        <v>699</v>
      </c>
      <c r="AR277" s="107" t="s">
        <v>699</v>
      </c>
      <c r="AS277" s="107" t="s">
        <v>396</v>
      </c>
      <c r="AT277" s="107" t="s">
        <v>395</v>
      </c>
      <c r="AU277" s="107" t="s">
        <v>1120</v>
      </c>
      <c r="AV277" s="107" t="s">
        <v>391</v>
      </c>
      <c r="AW277" s="108">
        <v>3</v>
      </c>
      <c r="AX277" s="107" t="s">
        <v>473</v>
      </c>
      <c r="AY277" s="107" t="s">
        <v>698</v>
      </c>
      <c r="AZ277" s="107" t="s">
        <v>697</v>
      </c>
      <c r="BA277" s="107" t="s">
        <v>392</v>
      </c>
      <c r="BB277" s="109">
        <v>45355.272070752311</v>
      </c>
      <c r="BC277" s="107" t="s">
        <v>24</v>
      </c>
      <c r="BD277" s="107" t="s">
        <v>293</v>
      </c>
    </row>
    <row r="278" spans="1:56" x14ac:dyDescent="0.2">
      <c r="A278" s="107" t="s">
        <v>409</v>
      </c>
      <c r="B278" s="105">
        <v>606434</v>
      </c>
      <c r="C278" s="105" t="s">
        <v>2027</v>
      </c>
      <c r="D278" s="107" t="s">
        <v>512</v>
      </c>
      <c r="E278" s="105" t="s">
        <v>1954</v>
      </c>
      <c r="F278" s="107" t="s">
        <v>1121</v>
      </c>
      <c r="G278" s="107" t="s">
        <v>830</v>
      </c>
      <c r="H278" s="107" t="s">
        <v>830</v>
      </c>
      <c r="I278" s="107" t="s">
        <v>830</v>
      </c>
      <c r="J278" s="107" t="s">
        <v>170</v>
      </c>
      <c r="K278" s="107" t="s">
        <v>24</v>
      </c>
      <c r="L278" s="107" t="s">
        <v>187</v>
      </c>
      <c r="M278" s="107" t="s">
        <v>158</v>
      </c>
      <c r="N278" s="107" t="s">
        <v>410</v>
      </c>
      <c r="O278" s="107" t="s">
        <v>395</v>
      </c>
      <c r="P278" s="109">
        <v>42973</v>
      </c>
      <c r="Q278" s="107" t="s">
        <v>653</v>
      </c>
      <c r="R278" s="108">
        <v>1</v>
      </c>
      <c r="S278" s="109">
        <v>43192</v>
      </c>
      <c r="T278" s="109">
        <v>43252</v>
      </c>
      <c r="U278" s="109">
        <v>44462</v>
      </c>
      <c r="V278" s="108">
        <v>1270</v>
      </c>
      <c r="W278" s="107" t="s">
        <v>424</v>
      </c>
      <c r="X278" s="107" t="s">
        <v>401</v>
      </c>
      <c r="Y278" s="107" t="s">
        <v>399</v>
      </c>
      <c r="Z278" s="108">
        <v>0.8</v>
      </c>
      <c r="AA278" s="113">
        <v>3389795.08</v>
      </c>
      <c r="AB278" s="113">
        <v>0</v>
      </c>
      <c r="AC278" s="113">
        <v>46.92</v>
      </c>
      <c r="AD278" s="113">
        <v>0</v>
      </c>
      <c r="AE278" s="113">
        <v>0</v>
      </c>
      <c r="AF278" s="113">
        <v>0</v>
      </c>
      <c r="AG278" s="113">
        <v>3389795.08</v>
      </c>
      <c r="AH278" s="113">
        <f>CFR_Data[[#This Row],[Total Spent SFY]]+CFR_Data[[#This Row],[CF Current SFY]]</f>
        <v>0</v>
      </c>
      <c r="AI278" s="113">
        <v>0</v>
      </c>
      <c r="AJ278" s="113">
        <v>0</v>
      </c>
      <c r="AK278" s="113">
        <v>0</v>
      </c>
      <c r="AL278" s="113">
        <v>0</v>
      </c>
      <c r="AM278" s="113">
        <v>0</v>
      </c>
      <c r="AN278" s="113">
        <v>0</v>
      </c>
      <c r="AO278" s="113">
        <v>0</v>
      </c>
      <c r="AP278" s="113">
        <v>0</v>
      </c>
      <c r="AQ278" s="107" t="s">
        <v>699</v>
      </c>
      <c r="AR278" s="107" t="s">
        <v>699</v>
      </c>
      <c r="AS278" s="107" t="s">
        <v>396</v>
      </c>
      <c r="AT278" s="107" t="s">
        <v>395</v>
      </c>
      <c r="AU278" s="107" t="s">
        <v>1120</v>
      </c>
      <c r="AV278" s="107" t="s">
        <v>391</v>
      </c>
      <c r="AW278" s="108">
        <v>3</v>
      </c>
      <c r="AX278" s="107" t="s">
        <v>473</v>
      </c>
      <c r="AY278" s="107" t="s">
        <v>698</v>
      </c>
      <c r="AZ278" s="107" t="s">
        <v>697</v>
      </c>
      <c r="BA278" s="107" t="s">
        <v>392</v>
      </c>
      <c r="BB278" s="109">
        <v>45355.272070752311</v>
      </c>
      <c r="BC278" s="107" t="s">
        <v>24</v>
      </c>
      <c r="BD278" s="107" t="s">
        <v>292</v>
      </c>
    </row>
    <row r="279" spans="1:56" x14ac:dyDescent="0.2">
      <c r="A279" s="107" t="s">
        <v>472</v>
      </c>
      <c r="B279" s="105">
        <v>606449</v>
      </c>
      <c r="C279" s="105" t="s">
        <v>395</v>
      </c>
      <c r="D279" s="107" t="s">
        <v>2028</v>
      </c>
      <c r="E279" s="105" t="s">
        <v>1943</v>
      </c>
      <c r="F279" s="107" t="s">
        <v>1128</v>
      </c>
      <c r="G279" s="107" t="s">
        <v>830</v>
      </c>
      <c r="H279" s="107" t="s">
        <v>830</v>
      </c>
      <c r="I279" s="107" t="s">
        <v>830</v>
      </c>
      <c r="J279" s="107" t="s">
        <v>1309</v>
      </c>
      <c r="K279" s="107" t="s">
        <v>22</v>
      </c>
      <c r="L279" s="107" t="s">
        <v>88</v>
      </c>
      <c r="M279" s="107" t="s">
        <v>41</v>
      </c>
      <c r="N279" s="107" t="s">
        <v>472</v>
      </c>
      <c r="O279" s="107" t="s">
        <v>1122</v>
      </c>
      <c r="P279" s="109">
        <v>46046</v>
      </c>
      <c r="Q279" s="107" t="s">
        <v>1353</v>
      </c>
      <c r="R279" s="108">
        <v>0</v>
      </c>
      <c r="S279" s="109">
        <v>46196</v>
      </c>
      <c r="T279" s="109">
        <v>46256</v>
      </c>
      <c r="U279" s="109">
        <v>46991</v>
      </c>
      <c r="V279" s="108">
        <v>795</v>
      </c>
      <c r="W279" s="107" t="s">
        <v>424</v>
      </c>
      <c r="X279" s="107" t="s">
        <v>705</v>
      </c>
      <c r="Y279" s="107" t="s">
        <v>413</v>
      </c>
      <c r="Z279" s="108">
        <v>0.8</v>
      </c>
      <c r="AA279" s="113">
        <v>0</v>
      </c>
      <c r="AB279" s="113">
        <v>0</v>
      </c>
      <c r="AC279" s="113">
        <v>15675000</v>
      </c>
      <c r="AD279" s="113">
        <v>0</v>
      </c>
      <c r="AE279" s="113">
        <v>15675000</v>
      </c>
      <c r="AF279" s="113">
        <v>0</v>
      </c>
      <c r="AG279" s="113">
        <v>0</v>
      </c>
      <c r="AH279" s="113">
        <f>CFR_Data[[#This Row],[Total Spent SFY]]+CFR_Data[[#This Row],[CF Current SFY]]</f>
        <v>0</v>
      </c>
      <c r="AI279" s="113">
        <v>0</v>
      </c>
      <c r="AJ279" s="113">
        <v>0</v>
      </c>
      <c r="AK279" s="113">
        <v>6897000</v>
      </c>
      <c r="AL279" s="113">
        <v>7524000</v>
      </c>
      <c r="AM279" s="113">
        <v>1254000</v>
      </c>
      <c r="AN279" s="113">
        <v>0</v>
      </c>
      <c r="AO279" s="113">
        <v>0</v>
      </c>
      <c r="AP279" s="113">
        <v>0</v>
      </c>
      <c r="AQ279" s="107" t="s">
        <v>699</v>
      </c>
      <c r="AR279" s="107" t="s">
        <v>699</v>
      </c>
      <c r="AS279" s="107" t="s">
        <v>396</v>
      </c>
      <c r="AT279" s="107" t="s">
        <v>395</v>
      </c>
      <c r="AU279" s="107" t="s">
        <v>1123</v>
      </c>
      <c r="AV279" s="107" t="s">
        <v>391</v>
      </c>
      <c r="AW279" s="108">
        <v>1</v>
      </c>
      <c r="AX279" s="107" t="s">
        <v>473</v>
      </c>
      <c r="AY279" s="107" t="s">
        <v>707</v>
      </c>
      <c r="AZ279" s="107" t="s">
        <v>706</v>
      </c>
      <c r="BA279" s="107" t="s">
        <v>412</v>
      </c>
      <c r="BB279" s="109">
        <v>45355.272070752311</v>
      </c>
      <c r="BC279" s="107" t="s">
        <v>22</v>
      </c>
      <c r="BD279" s="107" t="s">
        <v>292</v>
      </c>
    </row>
    <row r="280" spans="1:56" x14ac:dyDescent="0.2">
      <c r="A280" s="107" t="s">
        <v>472</v>
      </c>
      <c r="B280" s="105">
        <v>606453</v>
      </c>
      <c r="C280" s="105" t="s">
        <v>395</v>
      </c>
      <c r="D280" s="107" t="s">
        <v>513</v>
      </c>
      <c r="E280" s="105" t="s">
        <v>1943</v>
      </c>
      <c r="F280" s="107" t="s">
        <v>1175</v>
      </c>
      <c r="G280" s="107" t="s">
        <v>830</v>
      </c>
      <c r="H280" s="107" t="s">
        <v>830</v>
      </c>
      <c r="I280" s="107" t="s">
        <v>830</v>
      </c>
      <c r="J280" s="107" t="s">
        <v>44</v>
      </c>
      <c r="K280" s="107" t="s">
        <v>22</v>
      </c>
      <c r="L280" s="107" t="s">
        <v>311</v>
      </c>
      <c r="M280" s="107" t="s">
        <v>158</v>
      </c>
      <c r="N280" s="107" t="s">
        <v>472</v>
      </c>
      <c r="O280" s="107" t="s">
        <v>1125</v>
      </c>
      <c r="P280" s="109">
        <v>45633</v>
      </c>
      <c r="Q280" s="107" t="s">
        <v>1101</v>
      </c>
      <c r="R280" s="108">
        <v>0</v>
      </c>
      <c r="S280" s="109">
        <v>45783</v>
      </c>
      <c r="T280" s="109">
        <v>45843</v>
      </c>
      <c r="U280" s="109">
        <v>46148</v>
      </c>
      <c r="V280" s="108">
        <v>365</v>
      </c>
      <c r="W280" s="107" t="s">
        <v>424</v>
      </c>
      <c r="X280" s="107" t="s">
        <v>710</v>
      </c>
      <c r="Y280" s="107" t="s">
        <v>411</v>
      </c>
      <c r="Z280" s="108">
        <v>0.8</v>
      </c>
      <c r="AA280" s="113">
        <v>0</v>
      </c>
      <c r="AB280" s="113">
        <v>0</v>
      </c>
      <c r="AC280" s="113">
        <v>1314618.3600000001</v>
      </c>
      <c r="AD280" s="113">
        <v>0</v>
      </c>
      <c r="AE280" s="113">
        <v>1314618.3600000001</v>
      </c>
      <c r="AF280" s="113">
        <v>0</v>
      </c>
      <c r="AG280" s="113">
        <v>0</v>
      </c>
      <c r="AH280" s="113">
        <f>CFR_Data[[#This Row],[Total Spent SFY]]+CFR_Data[[#This Row],[CF Current SFY]]</f>
        <v>0</v>
      </c>
      <c r="AI280" s="113">
        <v>0</v>
      </c>
      <c r="AJ280" s="113">
        <v>1314618.3600000001</v>
      </c>
      <c r="AK280" s="113">
        <v>0</v>
      </c>
      <c r="AL280" s="113">
        <v>0</v>
      </c>
      <c r="AM280" s="113">
        <v>0</v>
      </c>
      <c r="AN280" s="113">
        <v>0</v>
      </c>
      <c r="AO280" s="113">
        <v>0</v>
      </c>
      <c r="AP280" s="113">
        <v>0</v>
      </c>
      <c r="AQ280" s="107" t="s">
        <v>699</v>
      </c>
      <c r="AR280" s="107" t="s">
        <v>699</v>
      </c>
      <c r="AS280" s="107" t="s">
        <v>396</v>
      </c>
      <c r="AT280" s="107" t="s">
        <v>2960</v>
      </c>
      <c r="AU280" s="107" t="s">
        <v>1120</v>
      </c>
      <c r="AV280" s="107" t="s">
        <v>391</v>
      </c>
      <c r="AW280" s="108">
        <v>4</v>
      </c>
      <c r="AX280" s="107" t="s">
        <v>473</v>
      </c>
      <c r="AY280" s="107" t="s">
        <v>698</v>
      </c>
      <c r="AZ280" s="107" t="s">
        <v>697</v>
      </c>
      <c r="BA280" s="107" t="s">
        <v>392</v>
      </c>
      <c r="BB280" s="109">
        <v>45355.272070752311</v>
      </c>
      <c r="BC280" s="107" t="s">
        <v>22</v>
      </c>
      <c r="BD280" s="107" t="s">
        <v>292</v>
      </c>
    </row>
    <row r="281" spans="1:56" x14ac:dyDescent="0.2">
      <c r="A281" s="107" t="s">
        <v>472</v>
      </c>
      <c r="B281" s="105">
        <v>606453</v>
      </c>
      <c r="C281" s="105" t="s">
        <v>395</v>
      </c>
      <c r="D281" s="107" t="s">
        <v>513</v>
      </c>
      <c r="E281" s="105" t="s">
        <v>1943</v>
      </c>
      <c r="F281" s="107" t="s">
        <v>1175</v>
      </c>
      <c r="G281" s="107" t="s">
        <v>830</v>
      </c>
      <c r="H281" s="107" t="s">
        <v>830</v>
      </c>
      <c r="I281" s="107" t="s">
        <v>830</v>
      </c>
      <c r="J281" s="107" t="s">
        <v>44</v>
      </c>
      <c r="K281" s="107" t="s">
        <v>22</v>
      </c>
      <c r="L281" s="107" t="s">
        <v>311</v>
      </c>
      <c r="M281" s="107" t="s">
        <v>158</v>
      </c>
      <c r="N281" s="107" t="s">
        <v>472</v>
      </c>
      <c r="O281" s="107" t="s">
        <v>1125</v>
      </c>
      <c r="P281" s="109">
        <v>45633</v>
      </c>
      <c r="Q281" s="107" t="s">
        <v>1101</v>
      </c>
      <c r="R281" s="108">
        <v>0</v>
      </c>
      <c r="S281" s="109">
        <v>45783</v>
      </c>
      <c r="T281" s="109">
        <v>45843</v>
      </c>
      <c r="U281" s="109">
        <v>46148</v>
      </c>
      <c r="V281" s="108">
        <v>365</v>
      </c>
      <c r="W281" s="107" t="s">
        <v>398</v>
      </c>
      <c r="X281" s="107" t="s">
        <v>702</v>
      </c>
      <c r="Y281" s="107" t="s">
        <v>293</v>
      </c>
      <c r="Z281" s="108">
        <v>0</v>
      </c>
      <c r="AA281" s="113">
        <v>0</v>
      </c>
      <c r="AB281" s="113">
        <v>0</v>
      </c>
      <c r="AC281" s="113">
        <v>30000</v>
      </c>
      <c r="AD281" s="113">
        <v>0</v>
      </c>
      <c r="AE281" s="113">
        <v>30000</v>
      </c>
      <c r="AF281" s="113">
        <v>0</v>
      </c>
      <c r="AG281" s="113">
        <v>0</v>
      </c>
      <c r="AH281" s="113">
        <f>CFR_Data[[#This Row],[Total Spent SFY]]+CFR_Data[[#This Row],[CF Current SFY]]</f>
        <v>0</v>
      </c>
      <c r="AI281" s="113">
        <v>0</v>
      </c>
      <c r="AJ281" s="113">
        <v>30000</v>
      </c>
      <c r="AK281" s="113">
        <v>0</v>
      </c>
      <c r="AL281" s="113">
        <v>0</v>
      </c>
      <c r="AM281" s="113">
        <v>0</v>
      </c>
      <c r="AN281" s="113">
        <v>0</v>
      </c>
      <c r="AO281" s="113">
        <v>0</v>
      </c>
      <c r="AP281" s="113">
        <v>0</v>
      </c>
      <c r="AQ281" s="107" t="s">
        <v>699</v>
      </c>
      <c r="AR281" s="107" t="s">
        <v>699</v>
      </c>
      <c r="AS281" s="107" t="s">
        <v>396</v>
      </c>
      <c r="AT281" s="107" t="s">
        <v>2960</v>
      </c>
      <c r="AU281" s="107" t="s">
        <v>1120</v>
      </c>
      <c r="AV281" s="107" t="s">
        <v>391</v>
      </c>
      <c r="AW281" s="108">
        <v>4</v>
      </c>
      <c r="AX281" s="107" t="s">
        <v>473</v>
      </c>
      <c r="AY281" s="107" t="s">
        <v>698</v>
      </c>
      <c r="AZ281" s="107" t="s">
        <v>697</v>
      </c>
      <c r="BA281" s="107" t="s">
        <v>392</v>
      </c>
      <c r="BB281" s="109">
        <v>45355.272070752311</v>
      </c>
      <c r="BC281" s="107" t="s">
        <v>22</v>
      </c>
      <c r="BD281" s="107" t="s">
        <v>293</v>
      </c>
    </row>
    <row r="282" spans="1:56" x14ac:dyDescent="0.2">
      <c r="A282" s="107" t="s">
        <v>472</v>
      </c>
      <c r="B282" s="105">
        <v>606453</v>
      </c>
      <c r="C282" s="105" t="s">
        <v>395</v>
      </c>
      <c r="D282" s="107" t="s">
        <v>513</v>
      </c>
      <c r="E282" s="105" t="s">
        <v>1943</v>
      </c>
      <c r="F282" s="107" t="s">
        <v>1175</v>
      </c>
      <c r="G282" s="107" t="s">
        <v>830</v>
      </c>
      <c r="H282" s="107" t="s">
        <v>830</v>
      </c>
      <c r="I282" s="107" t="s">
        <v>830</v>
      </c>
      <c r="J282" s="107" t="s">
        <v>44</v>
      </c>
      <c r="K282" s="107" t="s">
        <v>22</v>
      </c>
      <c r="L282" s="107" t="s">
        <v>311</v>
      </c>
      <c r="M282" s="107" t="s">
        <v>158</v>
      </c>
      <c r="N282" s="107" t="s">
        <v>472</v>
      </c>
      <c r="O282" s="107" t="s">
        <v>1125</v>
      </c>
      <c r="P282" s="109">
        <v>45633</v>
      </c>
      <c r="Q282" s="107" t="s">
        <v>1101</v>
      </c>
      <c r="R282" s="108">
        <v>0</v>
      </c>
      <c r="S282" s="109">
        <v>45783</v>
      </c>
      <c r="T282" s="109">
        <v>45843</v>
      </c>
      <c r="U282" s="109">
        <v>46148</v>
      </c>
      <c r="V282" s="108">
        <v>365</v>
      </c>
      <c r="W282" s="107" t="s">
        <v>424</v>
      </c>
      <c r="X282" s="107" t="s">
        <v>709</v>
      </c>
      <c r="Y282" s="107" t="s">
        <v>416</v>
      </c>
      <c r="Z282" s="108">
        <v>0.8</v>
      </c>
      <c r="AA282" s="113">
        <v>0</v>
      </c>
      <c r="AB282" s="113">
        <v>0</v>
      </c>
      <c r="AC282" s="113">
        <v>1067361.24</v>
      </c>
      <c r="AD282" s="113">
        <v>0</v>
      </c>
      <c r="AE282" s="113">
        <v>1067361.24</v>
      </c>
      <c r="AF282" s="113">
        <v>0</v>
      </c>
      <c r="AG282" s="113">
        <v>0</v>
      </c>
      <c r="AH282" s="113">
        <f>CFR_Data[[#This Row],[Total Spent SFY]]+CFR_Data[[#This Row],[CF Current SFY]]</f>
        <v>0</v>
      </c>
      <c r="AI282" s="113">
        <v>0</v>
      </c>
      <c r="AJ282" s="113">
        <v>1067361.24</v>
      </c>
      <c r="AK282" s="113">
        <v>0</v>
      </c>
      <c r="AL282" s="113">
        <v>0</v>
      </c>
      <c r="AM282" s="113">
        <v>0</v>
      </c>
      <c r="AN282" s="113">
        <v>0</v>
      </c>
      <c r="AO282" s="113">
        <v>0</v>
      </c>
      <c r="AP282" s="113">
        <v>0</v>
      </c>
      <c r="AQ282" s="107" t="s">
        <v>699</v>
      </c>
      <c r="AR282" s="107" t="s">
        <v>699</v>
      </c>
      <c r="AS282" s="107" t="s">
        <v>396</v>
      </c>
      <c r="AT282" s="107" t="s">
        <v>2960</v>
      </c>
      <c r="AU282" s="107" t="s">
        <v>1120</v>
      </c>
      <c r="AV282" s="107" t="s">
        <v>391</v>
      </c>
      <c r="AW282" s="108">
        <v>4</v>
      </c>
      <c r="AX282" s="107" t="s">
        <v>473</v>
      </c>
      <c r="AY282" s="107" t="s">
        <v>698</v>
      </c>
      <c r="AZ282" s="107" t="s">
        <v>697</v>
      </c>
      <c r="BA282" s="107" t="s">
        <v>392</v>
      </c>
      <c r="BB282" s="109">
        <v>45355.272070752311</v>
      </c>
      <c r="BC282" s="107" t="s">
        <v>22</v>
      </c>
      <c r="BD282" s="107" t="s">
        <v>292</v>
      </c>
    </row>
    <row r="283" spans="1:56" x14ac:dyDescent="0.2">
      <c r="A283" s="107" t="s">
        <v>472</v>
      </c>
      <c r="B283" s="105">
        <v>606453</v>
      </c>
      <c r="C283" s="105" t="s">
        <v>395</v>
      </c>
      <c r="D283" s="107" t="s">
        <v>513</v>
      </c>
      <c r="E283" s="105" t="s">
        <v>1943</v>
      </c>
      <c r="F283" s="107" t="s">
        <v>1175</v>
      </c>
      <c r="G283" s="107" t="s">
        <v>830</v>
      </c>
      <c r="H283" s="107" t="s">
        <v>830</v>
      </c>
      <c r="I283" s="107" t="s">
        <v>830</v>
      </c>
      <c r="J283" s="107" t="s">
        <v>44</v>
      </c>
      <c r="K283" s="107" t="s">
        <v>22</v>
      </c>
      <c r="L283" s="107" t="s">
        <v>311</v>
      </c>
      <c r="M283" s="107" t="s">
        <v>158</v>
      </c>
      <c r="N283" s="107" t="s">
        <v>472</v>
      </c>
      <c r="O283" s="107" t="s">
        <v>1125</v>
      </c>
      <c r="P283" s="109">
        <v>45633</v>
      </c>
      <c r="Q283" s="107" t="s">
        <v>1101</v>
      </c>
      <c r="R283" s="108">
        <v>0</v>
      </c>
      <c r="S283" s="109">
        <v>45783</v>
      </c>
      <c r="T283" s="109">
        <v>45843</v>
      </c>
      <c r="U283" s="109">
        <v>46148</v>
      </c>
      <c r="V283" s="108">
        <v>365</v>
      </c>
      <c r="W283" s="107" t="s">
        <v>424</v>
      </c>
      <c r="X283" s="107" t="s">
        <v>726</v>
      </c>
      <c r="Y283" s="107" t="s">
        <v>725</v>
      </c>
      <c r="Z283" s="108">
        <v>0.8</v>
      </c>
      <c r="AA283" s="113">
        <v>0</v>
      </c>
      <c r="AB283" s="113">
        <v>0</v>
      </c>
      <c r="AC283" s="113">
        <v>6925432.1799999997</v>
      </c>
      <c r="AD283" s="113">
        <v>0</v>
      </c>
      <c r="AE283" s="113">
        <v>6925432.1799999997</v>
      </c>
      <c r="AF283" s="113">
        <v>0</v>
      </c>
      <c r="AG283" s="113">
        <v>0</v>
      </c>
      <c r="AH283" s="113">
        <f>CFR_Data[[#This Row],[Total Spent SFY]]+CFR_Data[[#This Row],[CF Current SFY]]</f>
        <v>0</v>
      </c>
      <c r="AI283" s="113">
        <v>0</v>
      </c>
      <c r="AJ283" s="113">
        <v>6925432.1799999997</v>
      </c>
      <c r="AK283" s="113">
        <v>0</v>
      </c>
      <c r="AL283" s="113">
        <v>0</v>
      </c>
      <c r="AM283" s="113">
        <v>0</v>
      </c>
      <c r="AN283" s="113">
        <v>0</v>
      </c>
      <c r="AO283" s="113">
        <v>0</v>
      </c>
      <c r="AP283" s="113">
        <v>0</v>
      </c>
      <c r="AQ283" s="107" t="s">
        <v>699</v>
      </c>
      <c r="AR283" s="107" t="s">
        <v>699</v>
      </c>
      <c r="AS283" s="107" t="s">
        <v>396</v>
      </c>
      <c r="AT283" s="107" t="s">
        <v>2960</v>
      </c>
      <c r="AU283" s="107" t="s">
        <v>1120</v>
      </c>
      <c r="AV283" s="107" t="s">
        <v>391</v>
      </c>
      <c r="AW283" s="108">
        <v>4</v>
      </c>
      <c r="AX283" s="107" t="s">
        <v>473</v>
      </c>
      <c r="AY283" s="107" t="s">
        <v>698</v>
      </c>
      <c r="AZ283" s="107" t="s">
        <v>697</v>
      </c>
      <c r="BA283" s="107" t="s">
        <v>392</v>
      </c>
      <c r="BB283" s="109">
        <v>45355.272070752311</v>
      </c>
      <c r="BC283" s="107" t="s">
        <v>22</v>
      </c>
      <c r="BD283" s="107" t="s">
        <v>292</v>
      </c>
    </row>
    <row r="284" spans="1:56" x14ac:dyDescent="0.2">
      <c r="A284" s="107" t="s">
        <v>409</v>
      </c>
      <c r="B284" s="105">
        <v>606463</v>
      </c>
      <c r="C284" s="105" t="s">
        <v>2029</v>
      </c>
      <c r="D284" s="107" t="s">
        <v>1161</v>
      </c>
      <c r="E284" s="105" t="s">
        <v>1962</v>
      </c>
      <c r="F284" s="107" t="s">
        <v>1718</v>
      </c>
      <c r="G284" s="107" t="s">
        <v>830</v>
      </c>
      <c r="H284" s="107" t="s">
        <v>830</v>
      </c>
      <c r="I284" s="107" t="s">
        <v>830</v>
      </c>
      <c r="J284" s="107" t="s">
        <v>153</v>
      </c>
      <c r="K284" s="107" t="s">
        <v>25</v>
      </c>
      <c r="L284" s="107" t="s">
        <v>311</v>
      </c>
      <c r="M284" s="107" t="s">
        <v>158</v>
      </c>
      <c r="N284" s="107" t="s">
        <v>410</v>
      </c>
      <c r="O284" s="107" t="s">
        <v>395</v>
      </c>
      <c r="P284" s="109">
        <v>44436</v>
      </c>
      <c r="Q284" s="107" t="s">
        <v>655</v>
      </c>
      <c r="R284" s="108">
        <v>1</v>
      </c>
      <c r="S284" s="109">
        <v>44573</v>
      </c>
      <c r="T284" s="109">
        <v>44633</v>
      </c>
      <c r="U284" s="109">
        <v>45414</v>
      </c>
      <c r="V284" s="108">
        <v>841</v>
      </c>
      <c r="W284" s="107" t="s">
        <v>398</v>
      </c>
      <c r="X284" s="107" t="s">
        <v>702</v>
      </c>
      <c r="Y284" s="107" t="s">
        <v>293</v>
      </c>
      <c r="Z284" s="108">
        <v>0</v>
      </c>
      <c r="AA284" s="113">
        <v>1296.97</v>
      </c>
      <c r="AB284" s="113">
        <v>464.15</v>
      </c>
      <c r="AC284" s="113">
        <v>128360.03</v>
      </c>
      <c r="AD284" s="113">
        <v>169869.1513</v>
      </c>
      <c r="AE284" s="113">
        <v>169869.1513</v>
      </c>
      <c r="AF284" s="113">
        <v>169869.1513</v>
      </c>
      <c r="AG284" s="113">
        <v>171166.1213</v>
      </c>
      <c r="AH284" s="113">
        <f>CFR_Data[[#This Row],[Total Spent SFY]]+CFR_Data[[#This Row],[CF Current SFY]]</f>
        <v>170333.30129999999</v>
      </c>
      <c r="AI284" s="113">
        <v>0</v>
      </c>
      <c r="AJ284" s="113">
        <v>0</v>
      </c>
      <c r="AK284" s="113">
        <v>0</v>
      </c>
      <c r="AL284" s="113">
        <v>0</v>
      </c>
      <c r="AM284" s="113">
        <v>0</v>
      </c>
      <c r="AN284" s="113">
        <v>-41509.121299999999</v>
      </c>
      <c r="AO284" s="113">
        <v>0</v>
      </c>
      <c r="AP284" s="113">
        <v>0</v>
      </c>
      <c r="AQ284" s="107" t="s">
        <v>699</v>
      </c>
      <c r="AR284" s="107" t="s">
        <v>699</v>
      </c>
      <c r="AS284" s="107" t="s">
        <v>396</v>
      </c>
      <c r="AT284" s="107" t="s">
        <v>2961</v>
      </c>
      <c r="AU284" s="107" t="s">
        <v>1120</v>
      </c>
      <c r="AV284" s="107" t="s">
        <v>391</v>
      </c>
      <c r="AW284" s="108">
        <v>2</v>
      </c>
      <c r="AX284" s="107" t="s">
        <v>473</v>
      </c>
      <c r="AY284" s="107" t="s">
        <v>698</v>
      </c>
      <c r="AZ284" s="107" t="s">
        <v>697</v>
      </c>
      <c r="BA284" s="107" t="s">
        <v>392</v>
      </c>
      <c r="BB284" s="109">
        <v>45355.272070752311</v>
      </c>
      <c r="BC284" s="107" t="s">
        <v>25</v>
      </c>
      <c r="BD284" s="107" t="s">
        <v>293</v>
      </c>
    </row>
    <row r="285" spans="1:56" x14ac:dyDescent="0.2">
      <c r="A285" s="107" t="s">
        <v>409</v>
      </c>
      <c r="B285" s="105">
        <v>606463</v>
      </c>
      <c r="C285" s="105" t="s">
        <v>2029</v>
      </c>
      <c r="D285" s="107" t="s">
        <v>1161</v>
      </c>
      <c r="E285" s="105" t="s">
        <v>1962</v>
      </c>
      <c r="F285" s="107" t="s">
        <v>1718</v>
      </c>
      <c r="G285" s="107" t="s">
        <v>830</v>
      </c>
      <c r="H285" s="107" t="s">
        <v>830</v>
      </c>
      <c r="I285" s="107" t="s">
        <v>830</v>
      </c>
      <c r="J285" s="107" t="s">
        <v>153</v>
      </c>
      <c r="K285" s="107" t="s">
        <v>25</v>
      </c>
      <c r="L285" s="107" t="s">
        <v>311</v>
      </c>
      <c r="M285" s="107" t="s">
        <v>158</v>
      </c>
      <c r="N285" s="107" t="s">
        <v>410</v>
      </c>
      <c r="O285" s="107" t="s">
        <v>395</v>
      </c>
      <c r="P285" s="109">
        <v>44436</v>
      </c>
      <c r="Q285" s="107" t="s">
        <v>655</v>
      </c>
      <c r="R285" s="108">
        <v>1</v>
      </c>
      <c r="S285" s="109">
        <v>44573</v>
      </c>
      <c r="T285" s="109">
        <v>44633</v>
      </c>
      <c r="U285" s="109">
        <v>45414</v>
      </c>
      <c r="V285" s="108">
        <v>841</v>
      </c>
      <c r="W285" s="107" t="s">
        <v>424</v>
      </c>
      <c r="X285" s="107" t="s">
        <v>726</v>
      </c>
      <c r="Y285" s="107" t="s">
        <v>725</v>
      </c>
      <c r="Z285" s="108">
        <v>0.8</v>
      </c>
      <c r="AA285" s="113">
        <v>7646533.1299999999</v>
      </c>
      <c r="AB285" s="113">
        <v>620618.64</v>
      </c>
      <c r="AC285" s="113">
        <v>469464.62</v>
      </c>
      <c r="AD285" s="113">
        <v>430955.4987</v>
      </c>
      <c r="AE285" s="113">
        <v>430955.4987</v>
      </c>
      <c r="AF285" s="113">
        <v>430955.4987</v>
      </c>
      <c r="AG285" s="113">
        <v>8077488.6287000002</v>
      </c>
      <c r="AH285" s="113">
        <f>CFR_Data[[#This Row],[Total Spent SFY]]+CFR_Data[[#This Row],[CF Current SFY]]</f>
        <v>1051574.1387</v>
      </c>
      <c r="AI285" s="113">
        <v>0</v>
      </c>
      <c r="AJ285" s="113">
        <v>0</v>
      </c>
      <c r="AK285" s="113">
        <v>0</v>
      </c>
      <c r="AL285" s="113">
        <v>0</v>
      </c>
      <c r="AM285" s="113">
        <v>0</v>
      </c>
      <c r="AN285" s="113">
        <v>38509.121299999999</v>
      </c>
      <c r="AO285" s="113">
        <v>0</v>
      </c>
      <c r="AP285" s="113">
        <v>0</v>
      </c>
      <c r="AQ285" s="107" t="s">
        <v>699</v>
      </c>
      <c r="AR285" s="107" t="s">
        <v>699</v>
      </c>
      <c r="AS285" s="107" t="s">
        <v>396</v>
      </c>
      <c r="AT285" s="107" t="s">
        <v>2961</v>
      </c>
      <c r="AU285" s="107" t="s">
        <v>1120</v>
      </c>
      <c r="AV285" s="107" t="s">
        <v>391</v>
      </c>
      <c r="AW285" s="108">
        <v>2</v>
      </c>
      <c r="AX285" s="107" t="s">
        <v>473</v>
      </c>
      <c r="AY285" s="107" t="s">
        <v>698</v>
      </c>
      <c r="AZ285" s="107" t="s">
        <v>697</v>
      </c>
      <c r="BA285" s="107" t="s">
        <v>392</v>
      </c>
      <c r="BB285" s="109">
        <v>45355.272070752311</v>
      </c>
      <c r="BC285" s="107" t="s">
        <v>25</v>
      </c>
      <c r="BD285" s="107" t="s">
        <v>292</v>
      </c>
    </row>
    <row r="286" spans="1:56" x14ac:dyDescent="0.2">
      <c r="A286" s="107" t="s">
        <v>409</v>
      </c>
      <c r="B286" s="105">
        <v>606476</v>
      </c>
      <c r="C286" s="105" t="s">
        <v>2030</v>
      </c>
      <c r="D286" s="107" t="s">
        <v>1340</v>
      </c>
      <c r="E286" s="105" t="s">
        <v>1943</v>
      </c>
      <c r="F286" s="107" t="s">
        <v>1135</v>
      </c>
      <c r="G286" s="107" t="s">
        <v>830</v>
      </c>
      <c r="H286" s="107" t="s">
        <v>830</v>
      </c>
      <c r="I286" s="107" t="s">
        <v>830</v>
      </c>
      <c r="J286" s="107" t="s">
        <v>44</v>
      </c>
      <c r="K286" s="107" t="s">
        <v>22</v>
      </c>
      <c r="L286" s="107" t="s">
        <v>323</v>
      </c>
      <c r="M286" s="107" t="s">
        <v>239</v>
      </c>
      <c r="N286" s="107" t="s">
        <v>410</v>
      </c>
      <c r="O286" s="107" t="s">
        <v>395</v>
      </c>
      <c r="P286" s="109">
        <v>44373</v>
      </c>
      <c r="Q286" s="107" t="s">
        <v>655</v>
      </c>
      <c r="R286" s="108">
        <v>1</v>
      </c>
      <c r="S286" s="109">
        <v>44560</v>
      </c>
      <c r="T286" s="109">
        <v>44620</v>
      </c>
      <c r="U286" s="109">
        <v>45623</v>
      </c>
      <c r="V286" s="108">
        <v>1063</v>
      </c>
      <c r="W286" s="107" t="s">
        <v>424</v>
      </c>
      <c r="X286" s="107" t="s">
        <v>713</v>
      </c>
      <c r="Y286" s="107" t="s">
        <v>397</v>
      </c>
      <c r="Z286" s="108">
        <v>0.9</v>
      </c>
      <c r="AA286" s="113">
        <v>745500</v>
      </c>
      <c r="AB286" s="113">
        <v>745500</v>
      </c>
      <c r="AC286" s="113">
        <v>5191200</v>
      </c>
      <c r="AD286" s="113">
        <v>4478197.2931000004</v>
      </c>
      <c r="AE286" s="113">
        <v>4478197.2931000004</v>
      </c>
      <c r="AF286" s="113">
        <v>358052.28110000002</v>
      </c>
      <c r="AG286" s="113">
        <v>1103552.2811</v>
      </c>
      <c r="AH286" s="113">
        <f>CFR_Data[[#This Row],[Total Spent SFY]]+CFR_Data[[#This Row],[CF Current SFY]]</f>
        <v>1103552.2811</v>
      </c>
      <c r="AI286" s="113">
        <v>4120145.0120000001</v>
      </c>
      <c r="AJ286" s="113">
        <v>0</v>
      </c>
      <c r="AK286" s="113">
        <v>0</v>
      </c>
      <c r="AL286" s="113">
        <v>0</v>
      </c>
      <c r="AM286" s="113">
        <v>0</v>
      </c>
      <c r="AN286" s="113">
        <v>713002.70689999999</v>
      </c>
      <c r="AO286" s="113">
        <v>0</v>
      </c>
      <c r="AP286" s="113">
        <v>0</v>
      </c>
      <c r="AQ286" s="107" t="s">
        <v>699</v>
      </c>
      <c r="AR286" s="107" t="s">
        <v>699</v>
      </c>
      <c r="AS286" s="107" t="s">
        <v>396</v>
      </c>
      <c r="AT286" s="107" t="s">
        <v>395</v>
      </c>
      <c r="AU286" s="107" t="s">
        <v>1123</v>
      </c>
      <c r="AV286" s="107" t="s">
        <v>391</v>
      </c>
      <c r="AW286" s="108">
        <v>6</v>
      </c>
      <c r="AX286" s="107" t="s">
        <v>473</v>
      </c>
      <c r="AY286" s="107" t="s">
        <v>791</v>
      </c>
      <c r="AZ286" s="107" t="s">
        <v>706</v>
      </c>
      <c r="BA286" s="107" t="s">
        <v>449</v>
      </c>
      <c r="BB286" s="109">
        <v>45355.272070752311</v>
      </c>
      <c r="BC286" s="107" t="s">
        <v>22</v>
      </c>
      <c r="BD286" s="107" t="s">
        <v>292</v>
      </c>
    </row>
    <row r="287" spans="1:56" x14ac:dyDescent="0.2">
      <c r="A287" s="107" t="s">
        <v>409</v>
      </c>
      <c r="B287" s="105">
        <v>606476</v>
      </c>
      <c r="C287" s="105" t="s">
        <v>2030</v>
      </c>
      <c r="D287" s="107" t="s">
        <v>1340</v>
      </c>
      <c r="E287" s="105" t="s">
        <v>1943</v>
      </c>
      <c r="F287" s="107" t="s">
        <v>1135</v>
      </c>
      <c r="G287" s="107" t="s">
        <v>830</v>
      </c>
      <c r="H287" s="107" t="s">
        <v>830</v>
      </c>
      <c r="I287" s="107" t="s">
        <v>830</v>
      </c>
      <c r="J287" s="107" t="s">
        <v>44</v>
      </c>
      <c r="K287" s="107" t="s">
        <v>22</v>
      </c>
      <c r="L287" s="107" t="s">
        <v>323</v>
      </c>
      <c r="M287" s="107" t="s">
        <v>239</v>
      </c>
      <c r="N287" s="107" t="s">
        <v>410</v>
      </c>
      <c r="O287" s="107" t="s">
        <v>395</v>
      </c>
      <c r="P287" s="109">
        <v>44373</v>
      </c>
      <c r="Q287" s="107" t="s">
        <v>655</v>
      </c>
      <c r="R287" s="108">
        <v>1</v>
      </c>
      <c r="S287" s="109">
        <v>44560</v>
      </c>
      <c r="T287" s="109">
        <v>44620</v>
      </c>
      <c r="U287" s="109">
        <v>45623</v>
      </c>
      <c r="V287" s="108">
        <v>1063</v>
      </c>
      <c r="W287" s="107" t="s">
        <v>398</v>
      </c>
      <c r="X287" s="107" t="s">
        <v>702</v>
      </c>
      <c r="Y287" s="107" t="s">
        <v>293</v>
      </c>
      <c r="Z287" s="108">
        <v>0</v>
      </c>
      <c r="AA287" s="113">
        <v>172771.7</v>
      </c>
      <c r="AB287" s="113">
        <v>130920.72</v>
      </c>
      <c r="AC287" s="113">
        <v>127228.3</v>
      </c>
      <c r="AD287" s="113">
        <v>122488.1063</v>
      </c>
      <c r="AE287" s="113">
        <v>122488.1063</v>
      </c>
      <c r="AF287" s="113">
        <v>9793.4822999999997</v>
      </c>
      <c r="AG287" s="113">
        <v>182565.18229999999</v>
      </c>
      <c r="AH287" s="113">
        <f>CFR_Data[[#This Row],[Total Spent SFY]]+CFR_Data[[#This Row],[CF Current SFY]]</f>
        <v>140714.2023</v>
      </c>
      <c r="AI287" s="113">
        <v>112694.624</v>
      </c>
      <c r="AJ287" s="113">
        <v>0</v>
      </c>
      <c r="AK287" s="113">
        <v>0</v>
      </c>
      <c r="AL287" s="113">
        <v>0</v>
      </c>
      <c r="AM287" s="113">
        <v>0</v>
      </c>
      <c r="AN287" s="113">
        <v>4740.1936999999998</v>
      </c>
      <c r="AO287" s="113">
        <v>0</v>
      </c>
      <c r="AP287" s="113">
        <v>0</v>
      </c>
      <c r="AQ287" s="107" t="s">
        <v>699</v>
      </c>
      <c r="AR287" s="107" t="s">
        <v>699</v>
      </c>
      <c r="AS287" s="107" t="s">
        <v>396</v>
      </c>
      <c r="AT287" s="107" t="s">
        <v>395</v>
      </c>
      <c r="AU287" s="107" t="s">
        <v>1123</v>
      </c>
      <c r="AV287" s="107" t="s">
        <v>391</v>
      </c>
      <c r="AW287" s="108">
        <v>6</v>
      </c>
      <c r="AX287" s="107" t="s">
        <v>473</v>
      </c>
      <c r="AY287" s="107" t="s">
        <v>791</v>
      </c>
      <c r="AZ287" s="107" t="s">
        <v>706</v>
      </c>
      <c r="BA287" s="107" t="s">
        <v>449</v>
      </c>
      <c r="BB287" s="109">
        <v>45355.272070752311</v>
      </c>
      <c r="BC287" s="107" t="s">
        <v>22</v>
      </c>
      <c r="BD287" s="107" t="s">
        <v>293</v>
      </c>
    </row>
    <row r="288" spans="1:56" x14ac:dyDescent="0.2">
      <c r="A288" s="107" t="s">
        <v>409</v>
      </c>
      <c r="B288" s="105">
        <v>606476</v>
      </c>
      <c r="C288" s="105" t="s">
        <v>2030</v>
      </c>
      <c r="D288" s="107" t="s">
        <v>1340</v>
      </c>
      <c r="E288" s="105" t="s">
        <v>1943</v>
      </c>
      <c r="F288" s="107" t="s">
        <v>1135</v>
      </c>
      <c r="G288" s="107" t="s">
        <v>830</v>
      </c>
      <c r="H288" s="107" t="s">
        <v>830</v>
      </c>
      <c r="I288" s="107" t="s">
        <v>830</v>
      </c>
      <c r="J288" s="107" t="s">
        <v>44</v>
      </c>
      <c r="K288" s="107" t="s">
        <v>22</v>
      </c>
      <c r="L288" s="107" t="s">
        <v>323</v>
      </c>
      <c r="M288" s="107" t="s">
        <v>239</v>
      </c>
      <c r="N288" s="107" t="s">
        <v>410</v>
      </c>
      <c r="O288" s="107" t="s">
        <v>395</v>
      </c>
      <c r="P288" s="109">
        <v>44373</v>
      </c>
      <c r="Q288" s="107" t="s">
        <v>655</v>
      </c>
      <c r="R288" s="108">
        <v>1</v>
      </c>
      <c r="S288" s="109">
        <v>44560</v>
      </c>
      <c r="T288" s="109">
        <v>44620</v>
      </c>
      <c r="U288" s="109">
        <v>45623</v>
      </c>
      <c r="V288" s="108">
        <v>1063</v>
      </c>
      <c r="W288" s="107" t="s">
        <v>424</v>
      </c>
      <c r="X288" s="107" t="s">
        <v>733</v>
      </c>
      <c r="Y288" s="107" t="s">
        <v>413</v>
      </c>
      <c r="Z288" s="108">
        <v>0.8</v>
      </c>
      <c r="AA288" s="113">
        <v>46887723.210000001</v>
      </c>
      <c r="AB288" s="113">
        <v>26677981.629999999</v>
      </c>
      <c r="AC288" s="113">
        <v>23085476.789999999</v>
      </c>
      <c r="AD288" s="113">
        <v>24889457.846299998</v>
      </c>
      <c r="AE288" s="113">
        <v>24889457.846299998</v>
      </c>
      <c r="AF288" s="113">
        <v>1990025.5782999999</v>
      </c>
      <c r="AG288" s="113">
        <v>48877748.7883</v>
      </c>
      <c r="AH288" s="113">
        <f>CFR_Data[[#This Row],[Total Spent SFY]]+CFR_Data[[#This Row],[CF Current SFY]]</f>
        <v>28668007.208299998</v>
      </c>
      <c r="AI288" s="113">
        <v>22899432.267999999</v>
      </c>
      <c r="AJ288" s="113">
        <v>0</v>
      </c>
      <c r="AK288" s="113">
        <v>0</v>
      </c>
      <c r="AL288" s="113">
        <v>0</v>
      </c>
      <c r="AM288" s="113">
        <v>0</v>
      </c>
      <c r="AN288" s="113">
        <v>-1803981.0563000001</v>
      </c>
      <c r="AO288" s="113">
        <v>0</v>
      </c>
      <c r="AP288" s="113">
        <v>0</v>
      </c>
      <c r="AQ288" s="107" t="s">
        <v>699</v>
      </c>
      <c r="AR288" s="107" t="s">
        <v>699</v>
      </c>
      <c r="AS288" s="107" t="s">
        <v>396</v>
      </c>
      <c r="AT288" s="107" t="s">
        <v>395</v>
      </c>
      <c r="AU288" s="107" t="s">
        <v>1123</v>
      </c>
      <c r="AV288" s="107" t="s">
        <v>391</v>
      </c>
      <c r="AW288" s="108">
        <v>6</v>
      </c>
      <c r="AX288" s="107" t="s">
        <v>473</v>
      </c>
      <c r="AY288" s="107" t="s">
        <v>791</v>
      </c>
      <c r="AZ288" s="107" t="s">
        <v>706</v>
      </c>
      <c r="BA288" s="107" t="s">
        <v>449</v>
      </c>
      <c r="BB288" s="109">
        <v>45355.272070752311</v>
      </c>
      <c r="BC288" s="107" t="s">
        <v>22</v>
      </c>
      <c r="BD288" s="107" t="s">
        <v>292</v>
      </c>
    </row>
    <row r="289" spans="1:56" x14ac:dyDescent="0.2">
      <c r="A289" s="107" t="s">
        <v>409</v>
      </c>
      <c r="B289" s="105">
        <v>606476</v>
      </c>
      <c r="C289" s="105" t="s">
        <v>2030</v>
      </c>
      <c r="D289" s="107" t="s">
        <v>1340</v>
      </c>
      <c r="E289" s="105" t="s">
        <v>1943</v>
      </c>
      <c r="F289" s="107" t="s">
        <v>1135</v>
      </c>
      <c r="G289" s="107" t="s">
        <v>830</v>
      </c>
      <c r="H289" s="107" t="s">
        <v>830</v>
      </c>
      <c r="I289" s="107" t="s">
        <v>830</v>
      </c>
      <c r="J289" s="107" t="s">
        <v>44</v>
      </c>
      <c r="K289" s="107" t="s">
        <v>22</v>
      </c>
      <c r="L289" s="107" t="s">
        <v>323</v>
      </c>
      <c r="M289" s="107" t="s">
        <v>239</v>
      </c>
      <c r="N289" s="107" t="s">
        <v>410</v>
      </c>
      <c r="O289" s="107" t="s">
        <v>395</v>
      </c>
      <c r="P289" s="109">
        <v>44373</v>
      </c>
      <c r="Q289" s="107" t="s">
        <v>655</v>
      </c>
      <c r="R289" s="108">
        <v>1</v>
      </c>
      <c r="S289" s="109">
        <v>44560</v>
      </c>
      <c r="T289" s="109">
        <v>44620</v>
      </c>
      <c r="U289" s="109">
        <v>45623</v>
      </c>
      <c r="V289" s="108">
        <v>1063</v>
      </c>
      <c r="W289" s="107" t="s">
        <v>424</v>
      </c>
      <c r="X289" s="107" t="s">
        <v>792</v>
      </c>
      <c r="Y289" s="107" t="s">
        <v>413</v>
      </c>
      <c r="Z289" s="108">
        <v>0.8</v>
      </c>
      <c r="AA289" s="113">
        <v>23398825.399999999</v>
      </c>
      <c r="AB289" s="113">
        <v>12982368.310000001</v>
      </c>
      <c r="AC289" s="113">
        <v>6397424.5999999996</v>
      </c>
      <c r="AD289" s="113">
        <v>3552760.9523999998</v>
      </c>
      <c r="AE289" s="113">
        <v>3552760.9523999998</v>
      </c>
      <c r="AF289" s="113">
        <v>284059.42839999998</v>
      </c>
      <c r="AG289" s="113">
        <v>23682884.828400001</v>
      </c>
      <c r="AH289" s="113">
        <f>CFR_Data[[#This Row],[Total Spent SFY]]+CFR_Data[[#This Row],[CF Current SFY]]</f>
        <v>13266427.738400001</v>
      </c>
      <c r="AI289" s="113">
        <v>3268701.5240000002</v>
      </c>
      <c r="AJ289" s="113">
        <v>0</v>
      </c>
      <c r="AK289" s="113">
        <v>0</v>
      </c>
      <c r="AL289" s="113">
        <v>0</v>
      </c>
      <c r="AM289" s="113">
        <v>0</v>
      </c>
      <c r="AN289" s="113">
        <v>2844663.6475999998</v>
      </c>
      <c r="AO289" s="113">
        <v>0</v>
      </c>
      <c r="AP289" s="113">
        <v>0</v>
      </c>
      <c r="AQ289" s="107" t="s">
        <v>699</v>
      </c>
      <c r="AR289" s="107" t="s">
        <v>699</v>
      </c>
      <c r="AS289" s="107" t="s">
        <v>396</v>
      </c>
      <c r="AT289" s="107" t="s">
        <v>395</v>
      </c>
      <c r="AU289" s="107" t="s">
        <v>1123</v>
      </c>
      <c r="AV289" s="107" t="s">
        <v>391</v>
      </c>
      <c r="AW289" s="108">
        <v>6</v>
      </c>
      <c r="AX289" s="107" t="s">
        <v>473</v>
      </c>
      <c r="AY289" s="107" t="s">
        <v>791</v>
      </c>
      <c r="AZ289" s="107" t="s">
        <v>706</v>
      </c>
      <c r="BA289" s="107" t="s">
        <v>449</v>
      </c>
      <c r="BB289" s="109">
        <v>45355.272070752311</v>
      </c>
      <c r="BC289" s="107" t="s">
        <v>22</v>
      </c>
      <c r="BD289" s="107" t="s">
        <v>292</v>
      </c>
    </row>
    <row r="290" spans="1:56" x14ac:dyDescent="0.2">
      <c r="A290" s="107" t="s">
        <v>409</v>
      </c>
      <c r="B290" s="105">
        <v>606476</v>
      </c>
      <c r="C290" s="105" t="s">
        <v>2030</v>
      </c>
      <c r="D290" s="107" t="s">
        <v>1340</v>
      </c>
      <c r="E290" s="105" t="s">
        <v>1943</v>
      </c>
      <c r="F290" s="107" t="s">
        <v>1135</v>
      </c>
      <c r="G290" s="107" t="s">
        <v>830</v>
      </c>
      <c r="H290" s="107" t="s">
        <v>830</v>
      </c>
      <c r="I290" s="107" t="s">
        <v>830</v>
      </c>
      <c r="J290" s="107" t="s">
        <v>44</v>
      </c>
      <c r="K290" s="107" t="s">
        <v>22</v>
      </c>
      <c r="L290" s="107" t="s">
        <v>323</v>
      </c>
      <c r="M290" s="107" t="s">
        <v>239</v>
      </c>
      <c r="N290" s="107" t="s">
        <v>410</v>
      </c>
      <c r="O290" s="107" t="s">
        <v>395</v>
      </c>
      <c r="P290" s="109">
        <v>44373</v>
      </c>
      <c r="Q290" s="107" t="s">
        <v>655</v>
      </c>
      <c r="R290" s="108">
        <v>1</v>
      </c>
      <c r="S290" s="109">
        <v>44560</v>
      </c>
      <c r="T290" s="109">
        <v>44620</v>
      </c>
      <c r="U290" s="109">
        <v>45623</v>
      </c>
      <c r="V290" s="108">
        <v>1063</v>
      </c>
      <c r="W290" s="107" t="s">
        <v>424</v>
      </c>
      <c r="X290" s="107" t="s">
        <v>772</v>
      </c>
      <c r="Y290" s="107" t="s">
        <v>771</v>
      </c>
      <c r="Z290" s="108">
        <v>0.8</v>
      </c>
      <c r="AA290" s="113">
        <v>25501120</v>
      </c>
      <c r="AB290" s="113">
        <v>3975360</v>
      </c>
      <c r="AC290" s="113">
        <v>5731880</v>
      </c>
      <c r="AD290" s="113">
        <v>2785098.8706</v>
      </c>
      <c r="AE290" s="113">
        <v>2785098.8706</v>
      </c>
      <c r="AF290" s="113">
        <v>222681.34659999999</v>
      </c>
      <c r="AG290" s="113">
        <v>25723801.3466</v>
      </c>
      <c r="AH290" s="113">
        <f>CFR_Data[[#This Row],[Total Spent SFY]]+CFR_Data[[#This Row],[CF Current SFY]]</f>
        <v>4198041.3465999998</v>
      </c>
      <c r="AI290" s="113">
        <v>2562417.5240000002</v>
      </c>
      <c r="AJ290" s="113">
        <v>0</v>
      </c>
      <c r="AK290" s="113">
        <v>0</v>
      </c>
      <c r="AL290" s="113">
        <v>0</v>
      </c>
      <c r="AM290" s="113">
        <v>0</v>
      </c>
      <c r="AN290" s="113">
        <v>2946781.1294</v>
      </c>
      <c r="AO290" s="113">
        <v>0</v>
      </c>
      <c r="AP290" s="113">
        <v>0</v>
      </c>
      <c r="AQ290" s="107" t="s">
        <v>699</v>
      </c>
      <c r="AR290" s="107" t="s">
        <v>699</v>
      </c>
      <c r="AS290" s="107" t="s">
        <v>396</v>
      </c>
      <c r="AT290" s="107" t="s">
        <v>395</v>
      </c>
      <c r="AU290" s="107" t="s">
        <v>1123</v>
      </c>
      <c r="AV290" s="107" t="s">
        <v>391</v>
      </c>
      <c r="AW290" s="108">
        <v>6</v>
      </c>
      <c r="AX290" s="107" t="s">
        <v>473</v>
      </c>
      <c r="AY290" s="107" t="s">
        <v>791</v>
      </c>
      <c r="AZ290" s="107" t="s">
        <v>706</v>
      </c>
      <c r="BA290" s="107" t="s">
        <v>449</v>
      </c>
      <c r="BB290" s="109">
        <v>45355.272070752311</v>
      </c>
      <c r="BC290" s="107" t="s">
        <v>22</v>
      </c>
      <c r="BD290" s="107" t="s">
        <v>292</v>
      </c>
    </row>
    <row r="291" spans="1:56" x14ac:dyDescent="0.2">
      <c r="A291" s="107" t="s">
        <v>409</v>
      </c>
      <c r="B291" s="105">
        <v>606476</v>
      </c>
      <c r="C291" s="105" t="s">
        <v>2030</v>
      </c>
      <c r="D291" s="107" t="s">
        <v>1340</v>
      </c>
      <c r="E291" s="105" t="s">
        <v>1943</v>
      </c>
      <c r="F291" s="107" t="s">
        <v>1135</v>
      </c>
      <c r="G291" s="107" t="s">
        <v>830</v>
      </c>
      <c r="H291" s="107" t="s">
        <v>830</v>
      </c>
      <c r="I291" s="107" t="s">
        <v>830</v>
      </c>
      <c r="J291" s="107" t="s">
        <v>44</v>
      </c>
      <c r="K291" s="107" t="s">
        <v>22</v>
      </c>
      <c r="L291" s="107" t="s">
        <v>323</v>
      </c>
      <c r="M291" s="107" t="s">
        <v>239</v>
      </c>
      <c r="N291" s="107" t="s">
        <v>410</v>
      </c>
      <c r="O291" s="107" t="s">
        <v>395</v>
      </c>
      <c r="P291" s="109">
        <v>44373</v>
      </c>
      <c r="Q291" s="107" t="s">
        <v>655</v>
      </c>
      <c r="R291" s="108">
        <v>1</v>
      </c>
      <c r="S291" s="109">
        <v>44560</v>
      </c>
      <c r="T291" s="109">
        <v>44620</v>
      </c>
      <c r="U291" s="109">
        <v>45623</v>
      </c>
      <c r="V291" s="108">
        <v>1063</v>
      </c>
      <c r="W291" s="107" t="s">
        <v>424</v>
      </c>
      <c r="X291" s="107" t="s">
        <v>726</v>
      </c>
      <c r="Y291" s="107" t="s">
        <v>725</v>
      </c>
      <c r="Z291" s="108">
        <v>0.8</v>
      </c>
      <c r="AA291" s="113">
        <v>9725989.75</v>
      </c>
      <c r="AB291" s="113">
        <v>3097874.59</v>
      </c>
      <c r="AC291" s="113">
        <v>9711066.3499999996</v>
      </c>
      <c r="AD291" s="113">
        <v>7648110.3213</v>
      </c>
      <c r="AE291" s="113">
        <v>7648110.3213</v>
      </c>
      <c r="AF291" s="113">
        <v>611501.2733</v>
      </c>
      <c r="AG291" s="113">
        <v>10337491.0233</v>
      </c>
      <c r="AH291" s="113">
        <f>CFR_Data[[#This Row],[Total Spent SFY]]+CFR_Data[[#This Row],[CF Current SFY]]</f>
        <v>3709375.8632999999</v>
      </c>
      <c r="AI291" s="113">
        <v>7036609.0480000004</v>
      </c>
      <c r="AJ291" s="113">
        <v>0</v>
      </c>
      <c r="AK291" s="113">
        <v>0</v>
      </c>
      <c r="AL291" s="113">
        <v>0</v>
      </c>
      <c r="AM291" s="113">
        <v>0</v>
      </c>
      <c r="AN291" s="113">
        <v>2062956.0286999999</v>
      </c>
      <c r="AO291" s="113">
        <v>0</v>
      </c>
      <c r="AP291" s="113">
        <v>0</v>
      </c>
      <c r="AQ291" s="107" t="s">
        <v>699</v>
      </c>
      <c r="AR291" s="107" t="s">
        <v>699</v>
      </c>
      <c r="AS291" s="107" t="s">
        <v>396</v>
      </c>
      <c r="AT291" s="107" t="s">
        <v>395</v>
      </c>
      <c r="AU291" s="107" t="s">
        <v>1123</v>
      </c>
      <c r="AV291" s="107" t="s">
        <v>391</v>
      </c>
      <c r="AW291" s="108">
        <v>6</v>
      </c>
      <c r="AX291" s="107" t="s">
        <v>473</v>
      </c>
      <c r="AY291" s="107" t="s">
        <v>791</v>
      </c>
      <c r="AZ291" s="107" t="s">
        <v>706</v>
      </c>
      <c r="BA291" s="107" t="s">
        <v>449</v>
      </c>
      <c r="BB291" s="109">
        <v>45355.272070752311</v>
      </c>
      <c r="BC291" s="107" t="s">
        <v>22</v>
      </c>
      <c r="BD291" s="107" t="s">
        <v>292</v>
      </c>
    </row>
    <row r="292" spans="1:56" x14ac:dyDescent="0.2">
      <c r="A292" s="107" t="s">
        <v>472</v>
      </c>
      <c r="B292" s="105">
        <v>606496</v>
      </c>
      <c r="C292" s="105" t="s">
        <v>395</v>
      </c>
      <c r="D292" s="107" t="s">
        <v>2962</v>
      </c>
      <c r="E292" s="105" t="s">
        <v>1943</v>
      </c>
      <c r="F292" s="107" t="s">
        <v>1969</v>
      </c>
      <c r="G292" s="107" t="s">
        <v>830</v>
      </c>
      <c r="H292" s="107" t="s">
        <v>830</v>
      </c>
      <c r="I292" s="107" t="s">
        <v>830</v>
      </c>
      <c r="J292" s="107" t="s">
        <v>44</v>
      </c>
      <c r="K292" s="107" t="s">
        <v>22</v>
      </c>
      <c r="L292" s="107" t="s">
        <v>42</v>
      </c>
      <c r="M292" s="107" t="s">
        <v>41</v>
      </c>
      <c r="N292" s="107" t="s">
        <v>472</v>
      </c>
      <c r="O292" s="107" t="s">
        <v>1125</v>
      </c>
      <c r="P292" s="109">
        <v>45521</v>
      </c>
      <c r="Q292" s="107" t="s">
        <v>754</v>
      </c>
      <c r="R292" s="108">
        <v>0</v>
      </c>
      <c r="S292" s="109">
        <v>45671</v>
      </c>
      <c r="T292" s="109">
        <v>45731</v>
      </c>
      <c r="U292" s="109">
        <v>46766</v>
      </c>
      <c r="V292" s="108">
        <v>1095</v>
      </c>
      <c r="W292" s="107" t="s">
        <v>1400</v>
      </c>
      <c r="X292" s="107" t="s">
        <v>1401</v>
      </c>
      <c r="Y292" s="107" t="s">
        <v>292</v>
      </c>
      <c r="Z292" s="108">
        <v>0.8</v>
      </c>
      <c r="AA292" s="113">
        <v>0</v>
      </c>
      <c r="AB292" s="113">
        <v>0</v>
      </c>
      <c r="AC292" s="113">
        <v>89102506.662400007</v>
      </c>
      <c r="AD292" s="113">
        <v>0</v>
      </c>
      <c r="AE292" s="113">
        <v>89102506.662499994</v>
      </c>
      <c r="AF292" s="113">
        <v>0</v>
      </c>
      <c r="AG292" s="113">
        <v>0</v>
      </c>
      <c r="AH292" s="113">
        <f>CFR_Data[[#This Row],[Total Spent SFY]]+CFR_Data[[#This Row],[CF Current SFY]]</f>
        <v>0</v>
      </c>
      <c r="AI292" s="113">
        <v>10183143.6186</v>
      </c>
      <c r="AJ292" s="113">
        <v>30549430.855700001</v>
      </c>
      <c r="AK292" s="113">
        <v>30549430.855700001</v>
      </c>
      <c r="AL292" s="113">
        <v>17820501.3325</v>
      </c>
      <c r="AM292" s="113">
        <v>0</v>
      </c>
      <c r="AN292" s="113">
        <v>-1E-4</v>
      </c>
      <c r="AO292" s="113">
        <v>0</v>
      </c>
      <c r="AP292" s="113">
        <v>0</v>
      </c>
      <c r="AQ292" s="107" t="s">
        <v>699</v>
      </c>
      <c r="AR292" s="107" t="s">
        <v>699</v>
      </c>
      <c r="AS292" s="107" t="s">
        <v>396</v>
      </c>
      <c r="AT292" s="107" t="s">
        <v>395</v>
      </c>
      <c r="AU292" s="107" t="s">
        <v>1123</v>
      </c>
      <c r="AV292" s="107" t="s">
        <v>391</v>
      </c>
      <c r="AW292" s="108">
        <v>1</v>
      </c>
      <c r="AX292" s="107" t="s">
        <v>473</v>
      </c>
      <c r="AY292" s="107" t="s">
        <v>707</v>
      </c>
      <c r="AZ292" s="107" t="s">
        <v>706</v>
      </c>
      <c r="BA292" s="107" t="s">
        <v>412</v>
      </c>
      <c r="BB292" s="109">
        <v>45355.272070752311</v>
      </c>
      <c r="BC292" s="107" t="s">
        <v>22</v>
      </c>
      <c r="BD292" s="107" t="s">
        <v>292</v>
      </c>
    </row>
    <row r="293" spans="1:56" x14ac:dyDescent="0.2">
      <c r="A293" s="107" t="s">
        <v>393</v>
      </c>
      <c r="B293" s="105">
        <v>606501</v>
      </c>
      <c r="C293" s="105" t="s">
        <v>2031</v>
      </c>
      <c r="D293" s="107" t="s">
        <v>514</v>
      </c>
      <c r="E293" s="105" t="s">
        <v>1945</v>
      </c>
      <c r="F293" s="107" t="s">
        <v>1128</v>
      </c>
      <c r="G293" s="107" t="s">
        <v>830</v>
      </c>
      <c r="H293" s="107" t="s">
        <v>830</v>
      </c>
      <c r="I293" s="107" t="s">
        <v>830</v>
      </c>
      <c r="J293" s="107" t="s">
        <v>515</v>
      </c>
      <c r="K293" s="107" t="s">
        <v>22</v>
      </c>
      <c r="L293" s="107" t="s">
        <v>187</v>
      </c>
      <c r="M293" s="107" t="s">
        <v>158</v>
      </c>
      <c r="N293" s="107" t="s">
        <v>394</v>
      </c>
      <c r="O293" s="107" t="s">
        <v>395</v>
      </c>
      <c r="P293" s="109">
        <v>44135</v>
      </c>
      <c r="Q293" s="107" t="s">
        <v>655</v>
      </c>
      <c r="R293" s="108">
        <v>1</v>
      </c>
      <c r="S293" s="109">
        <v>44207</v>
      </c>
      <c r="T293" s="109">
        <v>44267</v>
      </c>
      <c r="U293" s="109">
        <v>45213</v>
      </c>
      <c r="V293" s="108">
        <v>1006</v>
      </c>
      <c r="W293" s="107" t="s">
        <v>424</v>
      </c>
      <c r="X293" s="107" t="s">
        <v>704</v>
      </c>
      <c r="Y293" s="107" t="s">
        <v>425</v>
      </c>
      <c r="Z293" s="108">
        <v>0.8</v>
      </c>
      <c r="AA293" s="113">
        <v>978135.08</v>
      </c>
      <c r="AB293" s="113">
        <v>0</v>
      </c>
      <c r="AC293" s="113">
        <v>152105.57</v>
      </c>
      <c r="AD293" s="113">
        <v>0</v>
      </c>
      <c r="AE293" s="113">
        <v>152105.57</v>
      </c>
      <c r="AF293" s="113">
        <v>152105.57</v>
      </c>
      <c r="AG293" s="113">
        <v>1130240.6499999999</v>
      </c>
      <c r="AH293" s="113">
        <f>CFR_Data[[#This Row],[Total Spent SFY]]+CFR_Data[[#This Row],[CF Current SFY]]</f>
        <v>152105.57</v>
      </c>
      <c r="AI293" s="113">
        <v>0</v>
      </c>
      <c r="AJ293" s="113">
        <v>0</v>
      </c>
      <c r="AK293" s="113">
        <v>0</v>
      </c>
      <c r="AL293" s="113">
        <v>0</v>
      </c>
      <c r="AM293" s="113">
        <v>0</v>
      </c>
      <c r="AN293" s="113">
        <v>0</v>
      </c>
      <c r="AO293" s="113">
        <v>0</v>
      </c>
      <c r="AP293" s="113">
        <v>0</v>
      </c>
      <c r="AQ293" s="107" t="s">
        <v>699</v>
      </c>
      <c r="AR293" s="107" t="s">
        <v>699</v>
      </c>
      <c r="AS293" s="107" t="s">
        <v>396</v>
      </c>
      <c r="AT293" s="107" t="s">
        <v>2963</v>
      </c>
      <c r="AU293" s="107" t="s">
        <v>1120</v>
      </c>
      <c r="AV293" s="107" t="s">
        <v>391</v>
      </c>
      <c r="AW293" s="108">
        <v>4</v>
      </c>
      <c r="AX293" s="107" t="s">
        <v>473</v>
      </c>
      <c r="AY293" s="107" t="s">
        <v>698</v>
      </c>
      <c r="AZ293" s="107" t="s">
        <v>697</v>
      </c>
      <c r="BA293" s="107" t="s">
        <v>392</v>
      </c>
      <c r="BB293" s="109">
        <v>45355.272070752311</v>
      </c>
      <c r="BC293" s="107" t="s">
        <v>22</v>
      </c>
      <c r="BD293" s="107" t="s">
        <v>292</v>
      </c>
    </row>
    <row r="294" spans="1:56" x14ac:dyDescent="0.2">
      <c r="A294" s="107" t="s">
        <v>393</v>
      </c>
      <c r="B294" s="105">
        <v>606501</v>
      </c>
      <c r="C294" s="105" t="s">
        <v>2031</v>
      </c>
      <c r="D294" s="107" t="s">
        <v>514</v>
      </c>
      <c r="E294" s="105" t="s">
        <v>1945</v>
      </c>
      <c r="F294" s="107" t="s">
        <v>1128</v>
      </c>
      <c r="G294" s="107" t="s">
        <v>830</v>
      </c>
      <c r="H294" s="107" t="s">
        <v>830</v>
      </c>
      <c r="I294" s="107" t="s">
        <v>830</v>
      </c>
      <c r="J294" s="107" t="s">
        <v>515</v>
      </c>
      <c r="K294" s="107" t="s">
        <v>22</v>
      </c>
      <c r="L294" s="107" t="s">
        <v>187</v>
      </c>
      <c r="M294" s="107" t="s">
        <v>158</v>
      </c>
      <c r="N294" s="107" t="s">
        <v>394</v>
      </c>
      <c r="O294" s="107" t="s">
        <v>395</v>
      </c>
      <c r="P294" s="109">
        <v>44135</v>
      </c>
      <c r="Q294" s="107" t="s">
        <v>655</v>
      </c>
      <c r="R294" s="108">
        <v>1</v>
      </c>
      <c r="S294" s="109">
        <v>44207</v>
      </c>
      <c r="T294" s="109">
        <v>44267</v>
      </c>
      <c r="U294" s="109">
        <v>45213</v>
      </c>
      <c r="V294" s="108">
        <v>1006</v>
      </c>
      <c r="W294" s="107" t="s">
        <v>398</v>
      </c>
      <c r="X294" s="107" t="s">
        <v>702</v>
      </c>
      <c r="Y294" s="107" t="s">
        <v>293</v>
      </c>
      <c r="Z294" s="108">
        <v>0</v>
      </c>
      <c r="AA294" s="113">
        <v>5096.6099999999997</v>
      </c>
      <c r="AB294" s="113">
        <v>0</v>
      </c>
      <c r="AC294" s="113">
        <v>50809.64</v>
      </c>
      <c r="AD294" s="113">
        <v>0</v>
      </c>
      <c r="AE294" s="113">
        <v>50809.64</v>
      </c>
      <c r="AF294" s="113">
        <v>50809.64</v>
      </c>
      <c r="AG294" s="113">
        <v>55906.25</v>
      </c>
      <c r="AH294" s="113">
        <f>CFR_Data[[#This Row],[Total Spent SFY]]+CFR_Data[[#This Row],[CF Current SFY]]</f>
        <v>50809.64</v>
      </c>
      <c r="AI294" s="113">
        <v>0</v>
      </c>
      <c r="AJ294" s="113">
        <v>0</v>
      </c>
      <c r="AK294" s="113">
        <v>0</v>
      </c>
      <c r="AL294" s="113">
        <v>0</v>
      </c>
      <c r="AM294" s="113">
        <v>0</v>
      </c>
      <c r="AN294" s="113">
        <v>0</v>
      </c>
      <c r="AO294" s="113">
        <v>0</v>
      </c>
      <c r="AP294" s="113">
        <v>0</v>
      </c>
      <c r="AQ294" s="107" t="s">
        <v>699</v>
      </c>
      <c r="AR294" s="107" t="s">
        <v>699</v>
      </c>
      <c r="AS294" s="107" t="s">
        <v>396</v>
      </c>
      <c r="AT294" s="107" t="s">
        <v>2963</v>
      </c>
      <c r="AU294" s="107" t="s">
        <v>1120</v>
      </c>
      <c r="AV294" s="107" t="s">
        <v>391</v>
      </c>
      <c r="AW294" s="108">
        <v>4</v>
      </c>
      <c r="AX294" s="107" t="s">
        <v>473</v>
      </c>
      <c r="AY294" s="107" t="s">
        <v>698</v>
      </c>
      <c r="AZ294" s="107" t="s">
        <v>697</v>
      </c>
      <c r="BA294" s="107" t="s">
        <v>392</v>
      </c>
      <c r="BB294" s="109">
        <v>45355.272070752311</v>
      </c>
      <c r="BC294" s="107" t="s">
        <v>22</v>
      </c>
      <c r="BD294" s="107" t="s">
        <v>293</v>
      </c>
    </row>
    <row r="295" spans="1:56" x14ac:dyDescent="0.2">
      <c r="A295" s="107" t="s">
        <v>393</v>
      </c>
      <c r="B295" s="105">
        <v>606501</v>
      </c>
      <c r="C295" s="105" t="s">
        <v>2031</v>
      </c>
      <c r="D295" s="107" t="s">
        <v>514</v>
      </c>
      <c r="E295" s="105" t="s">
        <v>1945</v>
      </c>
      <c r="F295" s="107" t="s">
        <v>1128</v>
      </c>
      <c r="G295" s="107" t="s">
        <v>830</v>
      </c>
      <c r="H295" s="107" t="s">
        <v>830</v>
      </c>
      <c r="I295" s="107" t="s">
        <v>830</v>
      </c>
      <c r="J295" s="107" t="s">
        <v>515</v>
      </c>
      <c r="K295" s="107" t="s">
        <v>22</v>
      </c>
      <c r="L295" s="107" t="s">
        <v>187</v>
      </c>
      <c r="M295" s="107" t="s">
        <v>158</v>
      </c>
      <c r="N295" s="107" t="s">
        <v>394</v>
      </c>
      <c r="O295" s="107" t="s">
        <v>395</v>
      </c>
      <c r="P295" s="109">
        <v>44135</v>
      </c>
      <c r="Q295" s="107" t="s">
        <v>655</v>
      </c>
      <c r="R295" s="108">
        <v>1</v>
      </c>
      <c r="S295" s="109">
        <v>44207</v>
      </c>
      <c r="T295" s="109">
        <v>44267</v>
      </c>
      <c r="U295" s="109">
        <v>45213</v>
      </c>
      <c r="V295" s="108">
        <v>1006</v>
      </c>
      <c r="W295" s="107" t="s">
        <v>424</v>
      </c>
      <c r="X295" s="107" t="s">
        <v>709</v>
      </c>
      <c r="Y295" s="107" t="s">
        <v>416</v>
      </c>
      <c r="Z295" s="108">
        <v>0.8</v>
      </c>
      <c r="AA295" s="113">
        <v>255679.44</v>
      </c>
      <c r="AB295" s="113">
        <v>0</v>
      </c>
      <c r="AC295" s="113">
        <v>982.68</v>
      </c>
      <c r="AD295" s="113">
        <v>0</v>
      </c>
      <c r="AE295" s="113">
        <v>982.68</v>
      </c>
      <c r="AF295" s="113">
        <v>982.68</v>
      </c>
      <c r="AG295" s="113">
        <v>256662.12</v>
      </c>
      <c r="AH295" s="113">
        <f>CFR_Data[[#This Row],[Total Spent SFY]]+CFR_Data[[#This Row],[CF Current SFY]]</f>
        <v>982.68</v>
      </c>
      <c r="AI295" s="113">
        <v>0</v>
      </c>
      <c r="AJ295" s="113">
        <v>0</v>
      </c>
      <c r="AK295" s="113">
        <v>0</v>
      </c>
      <c r="AL295" s="113">
        <v>0</v>
      </c>
      <c r="AM295" s="113">
        <v>0</v>
      </c>
      <c r="AN295" s="113">
        <v>0</v>
      </c>
      <c r="AO295" s="113">
        <v>0</v>
      </c>
      <c r="AP295" s="113">
        <v>0</v>
      </c>
      <c r="AQ295" s="107" t="s">
        <v>699</v>
      </c>
      <c r="AR295" s="107" t="s">
        <v>699</v>
      </c>
      <c r="AS295" s="107" t="s">
        <v>396</v>
      </c>
      <c r="AT295" s="107" t="s">
        <v>2963</v>
      </c>
      <c r="AU295" s="107" t="s">
        <v>1120</v>
      </c>
      <c r="AV295" s="107" t="s">
        <v>391</v>
      </c>
      <c r="AW295" s="108">
        <v>4</v>
      </c>
      <c r="AX295" s="107" t="s">
        <v>473</v>
      </c>
      <c r="AY295" s="107" t="s">
        <v>698</v>
      </c>
      <c r="AZ295" s="107" t="s">
        <v>697</v>
      </c>
      <c r="BA295" s="107" t="s">
        <v>392</v>
      </c>
      <c r="BB295" s="109">
        <v>45355.272070752311</v>
      </c>
      <c r="BC295" s="107" t="s">
        <v>22</v>
      </c>
      <c r="BD295" s="107" t="s">
        <v>292</v>
      </c>
    </row>
    <row r="296" spans="1:56" x14ac:dyDescent="0.2">
      <c r="A296" s="107" t="s">
        <v>393</v>
      </c>
      <c r="B296" s="105">
        <v>606501</v>
      </c>
      <c r="C296" s="105" t="s">
        <v>2031</v>
      </c>
      <c r="D296" s="107" t="s">
        <v>514</v>
      </c>
      <c r="E296" s="105" t="s">
        <v>1945</v>
      </c>
      <c r="F296" s="107" t="s">
        <v>1128</v>
      </c>
      <c r="G296" s="107" t="s">
        <v>830</v>
      </c>
      <c r="H296" s="107" t="s">
        <v>830</v>
      </c>
      <c r="I296" s="107" t="s">
        <v>830</v>
      </c>
      <c r="J296" s="107" t="s">
        <v>515</v>
      </c>
      <c r="K296" s="107" t="s">
        <v>22</v>
      </c>
      <c r="L296" s="107" t="s">
        <v>187</v>
      </c>
      <c r="M296" s="107" t="s">
        <v>158</v>
      </c>
      <c r="N296" s="107" t="s">
        <v>394</v>
      </c>
      <c r="O296" s="107" t="s">
        <v>395</v>
      </c>
      <c r="P296" s="109">
        <v>44135</v>
      </c>
      <c r="Q296" s="107" t="s">
        <v>655</v>
      </c>
      <c r="R296" s="108">
        <v>1</v>
      </c>
      <c r="S296" s="109">
        <v>44207</v>
      </c>
      <c r="T296" s="109">
        <v>44267</v>
      </c>
      <c r="U296" s="109">
        <v>45213</v>
      </c>
      <c r="V296" s="108">
        <v>1006</v>
      </c>
      <c r="W296" s="107" t="s">
        <v>424</v>
      </c>
      <c r="X296" s="107" t="s">
        <v>726</v>
      </c>
      <c r="Y296" s="107" t="s">
        <v>725</v>
      </c>
      <c r="Z296" s="108">
        <v>0.8</v>
      </c>
      <c r="AA296" s="113">
        <v>2492895.31</v>
      </c>
      <c r="AB296" s="113">
        <v>0</v>
      </c>
      <c r="AC296" s="113">
        <v>69713.45</v>
      </c>
      <c r="AD296" s="113">
        <v>0</v>
      </c>
      <c r="AE296" s="113">
        <v>69713.45</v>
      </c>
      <c r="AF296" s="113">
        <v>69713.45</v>
      </c>
      <c r="AG296" s="113">
        <v>2562608.7599999998</v>
      </c>
      <c r="AH296" s="113">
        <f>CFR_Data[[#This Row],[Total Spent SFY]]+CFR_Data[[#This Row],[CF Current SFY]]</f>
        <v>69713.45</v>
      </c>
      <c r="AI296" s="113">
        <v>0</v>
      </c>
      <c r="AJ296" s="113">
        <v>0</v>
      </c>
      <c r="AK296" s="113">
        <v>0</v>
      </c>
      <c r="AL296" s="113">
        <v>0</v>
      </c>
      <c r="AM296" s="113">
        <v>0</v>
      </c>
      <c r="AN296" s="113">
        <v>0</v>
      </c>
      <c r="AO296" s="113">
        <v>0</v>
      </c>
      <c r="AP296" s="113">
        <v>0</v>
      </c>
      <c r="AQ296" s="107" t="s">
        <v>699</v>
      </c>
      <c r="AR296" s="107" t="s">
        <v>699</v>
      </c>
      <c r="AS296" s="107" t="s">
        <v>396</v>
      </c>
      <c r="AT296" s="107" t="s">
        <v>2963</v>
      </c>
      <c r="AU296" s="107" t="s">
        <v>1120</v>
      </c>
      <c r="AV296" s="107" t="s">
        <v>391</v>
      </c>
      <c r="AW296" s="108">
        <v>4</v>
      </c>
      <c r="AX296" s="107" t="s">
        <v>473</v>
      </c>
      <c r="AY296" s="107" t="s">
        <v>698</v>
      </c>
      <c r="AZ296" s="107" t="s">
        <v>697</v>
      </c>
      <c r="BA296" s="107" t="s">
        <v>392</v>
      </c>
      <c r="BB296" s="109">
        <v>45355.272070752311</v>
      </c>
      <c r="BC296" s="107" t="s">
        <v>22</v>
      </c>
      <c r="BD296" s="107" t="s">
        <v>292</v>
      </c>
    </row>
    <row r="297" spans="1:56" x14ac:dyDescent="0.2">
      <c r="A297" s="107" t="s">
        <v>393</v>
      </c>
      <c r="B297" s="105">
        <v>606507</v>
      </c>
      <c r="C297" s="105" t="s">
        <v>2032</v>
      </c>
      <c r="D297" s="107" t="s">
        <v>516</v>
      </c>
      <c r="E297" s="105" t="s">
        <v>1962</v>
      </c>
      <c r="F297" s="107" t="s">
        <v>1128</v>
      </c>
      <c r="G297" s="107" t="s">
        <v>830</v>
      </c>
      <c r="H297" s="107" t="s">
        <v>830</v>
      </c>
      <c r="I297" s="107" t="s">
        <v>830</v>
      </c>
      <c r="J297" s="107" t="s">
        <v>68</v>
      </c>
      <c r="K297" s="107" t="s">
        <v>25</v>
      </c>
      <c r="L297" s="107" t="s">
        <v>312</v>
      </c>
      <c r="M297" s="107" t="s">
        <v>158</v>
      </c>
      <c r="N297" s="107" t="s">
        <v>716</v>
      </c>
      <c r="O297" s="107" t="s">
        <v>395</v>
      </c>
      <c r="P297" s="109">
        <v>43701</v>
      </c>
      <c r="Q297" s="107" t="s">
        <v>657</v>
      </c>
      <c r="R297" s="108">
        <v>1</v>
      </c>
      <c r="S297" s="109">
        <v>43847</v>
      </c>
      <c r="T297" s="109">
        <v>43907</v>
      </c>
      <c r="U297" s="109">
        <v>45082</v>
      </c>
      <c r="V297" s="108">
        <v>1235</v>
      </c>
      <c r="W297" s="107" t="s">
        <v>424</v>
      </c>
      <c r="X297" s="107" t="s">
        <v>710</v>
      </c>
      <c r="Y297" s="107" t="s">
        <v>411</v>
      </c>
      <c r="Z297" s="108">
        <v>0.8</v>
      </c>
      <c r="AA297" s="113">
        <v>288556.82</v>
      </c>
      <c r="AB297" s="113">
        <v>0</v>
      </c>
      <c r="AC297" s="113">
        <v>30001.03</v>
      </c>
      <c r="AD297" s="113">
        <v>0</v>
      </c>
      <c r="AE297" s="113">
        <v>0</v>
      </c>
      <c r="AF297" s="113">
        <v>0</v>
      </c>
      <c r="AG297" s="113">
        <v>288556.82</v>
      </c>
      <c r="AH297" s="113">
        <f>CFR_Data[[#This Row],[Total Spent SFY]]+CFR_Data[[#This Row],[CF Current SFY]]</f>
        <v>0</v>
      </c>
      <c r="AI297" s="113">
        <v>0</v>
      </c>
      <c r="AJ297" s="113">
        <v>0</v>
      </c>
      <c r="AK297" s="113">
        <v>0</v>
      </c>
      <c r="AL297" s="113">
        <v>0</v>
      </c>
      <c r="AM297" s="113">
        <v>0</v>
      </c>
      <c r="AN297" s="113">
        <v>0</v>
      </c>
      <c r="AO297" s="113">
        <v>0</v>
      </c>
      <c r="AP297" s="113">
        <v>0</v>
      </c>
      <c r="AQ297" s="107" t="s">
        <v>699</v>
      </c>
      <c r="AR297" s="107" t="s">
        <v>699</v>
      </c>
      <c r="AS297" s="107" t="s">
        <v>396</v>
      </c>
      <c r="AT297" s="107" t="s">
        <v>2964</v>
      </c>
      <c r="AU297" s="107" t="s">
        <v>1123</v>
      </c>
      <c r="AV297" s="107" t="s">
        <v>391</v>
      </c>
      <c r="AW297" s="108">
        <v>3</v>
      </c>
      <c r="AX297" s="107" t="s">
        <v>473</v>
      </c>
      <c r="AY297" s="107" t="s">
        <v>698</v>
      </c>
      <c r="AZ297" s="107" t="s">
        <v>697</v>
      </c>
      <c r="BA297" s="107" t="s">
        <v>392</v>
      </c>
      <c r="BB297" s="109">
        <v>45355.272070752311</v>
      </c>
      <c r="BC297" s="107" t="s">
        <v>25</v>
      </c>
      <c r="BD297" s="107" t="s">
        <v>292</v>
      </c>
    </row>
    <row r="298" spans="1:56" x14ac:dyDescent="0.2">
      <c r="A298" s="107" t="s">
        <v>393</v>
      </c>
      <c r="B298" s="105">
        <v>606507</v>
      </c>
      <c r="C298" s="105" t="s">
        <v>2032</v>
      </c>
      <c r="D298" s="107" t="s">
        <v>516</v>
      </c>
      <c r="E298" s="105" t="s">
        <v>1962</v>
      </c>
      <c r="F298" s="107" t="s">
        <v>1128</v>
      </c>
      <c r="G298" s="107" t="s">
        <v>830</v>
      </c>
      <c r="H298" s="107" t="s">
        <v>830</v>
      </c>
      <c r="I298" s="107" t="s">
        <v>830</v>
      </c>
      <c r="J298" s="107" t="s">
        <v>68</v>
      </c>
      <c r="K298" s="107" t="s">
        <v>25</v>
      </c>
      <c r="L298" s="107" t="s">
        <v>312</v>
      </c>
      <c r="M298" s="107" t="s">
        <v>158</v>
      </c>
      <c r="N298" s="107" t="s">
        <v>716</v>
      </c>
      <c r="O298" s="107" t="s">
        <v>395</v>
      </c>
      <c r="P298" s="109">
        <v>43701</v>
      </c>
      <c r="Q298" s="107" t="s">
        <v>657</v>
      </c>
      <c r="R298" s="108">
        <v>1</v>
      </c>
      <c r="S298" s="109">
        <v>43847</v>
      </c>
      <c r="T298" s="109">
        <v>43907</v>
      </c>
      <c r="U298" s="109">
        <v>45082</v>
      </c>
      <c r="V298" s="108">
        <v>1235</v>
      </c>
      <c r="W298" s="107" t="s">
        <v>398</v>
      </c>
      <c r="X298" s="107" t="s">
        <v>702</v>
      </c>
      <c r="Y298" s="107" t="s">
        <v>293</v>
      </c>
      <c r="Z298" s="108">
        <v>0</v>
      </c>
      <c r="AA298" s="113">
        <v>57660.35</v>
      </c>
      <c r="AB298" s="113">
        <v>0</v>
      </c>
      <c r="AC298" s="113">
        <v>58321.25</v>
      </c>
      <c r="AD298" s="113">
        <v>0</v>
      </c>
      <c r="AE298" s="113">
        <v>0</v>
      </c>
      <c r="AF298" s="113">
        <v>0</v>
      </c>
      <c r="AG298" s="113">
        <v>57660.35</v>
      </c>
      <c r="AH298" s="113">
        <f>CFR_Data[[#This Row],[Total Spent SFY]]+CFR_Data[[#This Row],[CF Current SFY]]</f>
        <v>0</v>
      </c>
      <c r="AI298" s="113">
        <v>0</v>
      </c>
      <c r="AJ298" s="113">
        <v>0</v>
      </c>
      <c r="AK298" s="113">
        <v>0</v>
      </c>
      <c r="AL298" s="113">
        <v>0</v>
      </c>
      <c r="AM298" s="113">
        <v>0</v>
      </c>
      <c r="AN298" s="113">
        <v>0</v>
      </c>
      <c r="AO298" s="113">
        <v>0</v>
      </c>
      <c r="AP298" s="113">
        <v>0</v>
      </c>
      <c r="AQ298" s="107" t="s">
        <v>699</v>
      </c>
      <c r="AR298" s="107" t="s">
        <v>699</v>
      </c>
      <c r="AS298" s="107" t="s">
        <v>396</v>
      </c>
      <c r="AT298" s="107" t="s">
        <v>2964</v>
      </c>
      <c r="AU298" s="107" t="s">
        <v>1123</v>
      </c>
      <c r="AV298" s="107" t="s">
        <v>391</v>
      </c>
      <c r="AW298" s="108">
        <v>3</v>
      </c>
      <c r="AX298" s="107" t="s">
        <v>473</v>
      </c>
      <c r="AY298" s="107" t="s">
        <v>698</v>
      </c>
      <c r="AZ298" s="107" t="s">
        <v>697</v>
      </c>
      <c r="BA298" s="107" t="s">
        <v>392</v>
      </c>
      <c r="BB298" s="109">
        <v>45355.272070752311</v>
      </c>
      <c r="BC298" s="107" t="s">
        <v>25</v>
      </c>
      <c r="BD298" s="107" t="s">
        <v>293</v>
      </c>
    </row>
    <row r="299" spans="1:56" x14ac:dyDescent="0.2">
      <c r="A299" s="107" t="s">
        <v>393</v>
      </c>
      <c r="B299" s="105">
        <v>606507</v>
      </c>
      <c r="C299" s="105" t="s">
        <v>2032</v>
      </c>
      <c r="D299" s="107" t="s">
        <v>516</v>
      </c>
      <c r="E299" s="105" t="s">
        <v>1962</v>
      </c>
      <c r="F299" s="107" t="s">
        <v>1128</v>
      </c>
      <c r="G299" s="107" t="s">
        <v>830</v>
      </c>
      <c r="H299" s="107" t="s">
        <v>830</v>
      </c>
      <c r="I299" s="107" t="s">
        <v>830</v>
      </c>
      <c r="J299" s="107" t="s">
        <v>68</v>
      </c>
      <c r="K299" s="107" t="s">
        <v>25</v>
      </c>
      <c r="L299" s="107" t="s">
        <v>312</v>
      </c>
      <c r="M299" s="107" t="s">
        <v>158</v>
      </c>
      <c r="N299" s="107" t="s">
        <v>716</v>
      </c>
      <c r="O299" s="107" t="s">
        <v>395</v>
      </c>
      <c r="P299" s="109">
        <v>43701</v>
      </c>
      <c r="Q299" s="107" t="s">
        <v>657</v>
      </c>
      <c r="R299" s="108">
        <v>1</v>
      </c>
      <c r="S299" s="109">
        <v>43847</v>
      </c>
      <c r="T299" s="109">
        <v>43907</v>
      </c>
      <c r="U299" s="109">
        <v>45082</v>
      </c>
      <c r="V299" s="108">
        <v>1235</v>
      </c>
      <c r="W299" s="107" t="s">
        <v>424</v>
      </c>
      <c r="X299" s="107" t="s">
        <v>401</v>
      </c>
      <c r="Y299" s="107" t="s">
        <v>399</v>
      </c>
      <c r="Z299" s="108">
        <v>0.8</v>
      </c>
      <c r="AA299" s="113">
        <v>7008022.7400000002</v>
      </c>
      <c r="AB299" s="113">
        <v>8030.21</v>
      </c>
      <c r="AC299" s="113">
        <v>41694.67</v>
      </c>
      <c r="AD299" s="113">
        <v>0</v>
      </c>
      <c r="AE299" s="113">
        <v>0</v>
      </c>
      <c r="AF299" s="113">
        <v>0</v>
      </c>
      <c r="AG299" s="113">
        <v>7008022.7400000002</v>
      </c>
      <c r="AH299" s="113">
        <f>CFR_Data[[#This Row],[Total Spent SFY]]+CFR_Data[[#This Row],[CF Current SFY]]</f>
        <v>8030.21</v>
      </c>
      <c r="AI299" s="113">
        <v>0</v>
      </c>
      <c r="AJ299" s="113">
        <v>0</v>
      </c>
      <c r="AK299" s="113">
        <v>0</v>
      </c>
      <c r="AL299" s="113">
        <v>0</v>
      </c>
      <c r="AM299" s="113">
        <v>0</v>
      </c>
      <c r="AN299" s="113">
        <v>0</v>
      </c>
      <c r="AO299" s="113">
        <v>0</v>
      </c>
      <c r="AP299" s="113">
        <v>0</v>
      </c>
      <c r="AQ299" s="107" t="s">
        <v>699</v>
      </c>
      <c r="AR299" s="107" t="s">
        <v>699</v>
      </c>
      <c r="AS299" s="107" t="s">
        <v>396</v>
      </c>
      <c r="AT299" s="107" t="s">
        <v>2964</v>
      </c>
      <c r="AU299" s="107" t="s">
        <v>1123</v>
      </c>
      <c r="AV299" s="107" t="s">
        <v>391</v>
      </c>
      <c r="AW299" s="108">
        <v>3</v>
      </c>
      <c r="AX299" s="107" t="s">
        <v>473</v>
      </c>
      <c r="AY299" s="107" t="s">
        <v>698</v>
      </c>
      <c r="AZ299" s="107" t="s">
        <v>697</v>
      </c>
      <c r="BA299" s="107" t="s">
        <v>392</v>
      </c>
      <c r="BB299" s="109">
        <v>45355.272070752311</v>
      </c>
      <c r="BC299" s="107" t="s">
        <v>25</v>
      </c>
      <c r="BD299" s="107" t="s">
        <v>292</v>
      </c>
    </row>
    <row r="300" spans="1:56" x14ac:dyDescent="0.2">
      <c r="A300" s="107" t="s">
        <v>472</v>
      </c>
      <c r="B300" s="105">
        <v>606517</v>
      </c>
      <c r="C300" s="105" t="s">
        <v>395</v>
      </c>
      <c r="D300" s="107" t="s">
        <v>793</v>
      </c>
      <c r="E300" s="105" t="s">
        <v>1947</v>
      </c>
      <c r="F300" s="107" t="s">
        <v>1121</v>
      </c>
      <c r="G300" s="107" t="s">
        <v>830</v>
      </c>
      <c r="H300" s="107" t="s">
        <v>830</v>
      </c>
      <c r="I300" s="107" t="s">
        <v>830</v>
      </c>
      <c r="J300" s="107" t="s">
        <v>89</v>
      </c>
      <c r="K300" s="107" t="s">
        <v>24</v>
      </c>
      <c r="L300" s="107" t="s">
        <v>187</v>
      </c>
      <c r="M300" s="107" t="s">
        <v>158</v>
      </c>
      <c r="N300" s="107" t="s">
        <v>472</v>
      </c>
      <c r="O300" s="107" t="s">
        <v>1127</v>
      </c>
      <c r="P300" s="109">
        <v>45395</v>
      </c>
      <c r="Q300" s="107" t="s">
        <v>754</v>
      </c>
      <c r="R300" s="108">
        <v>0</v>
      </c>
      <c r="S300" s="109">
        <v>45545</v>
      </c>
      <c r="T300" s="109">
        <v>45605</v>
      </c>
      <c r="U300" s="109">
        <v>46111</v>
      </c>
      <c r="V300" s="108">
        <v>566</v>
      </c>
      <c r="W300" s="107" t="s">
        <v>398</v>
      </c>
      <c r="X300" s="107" t="s">
        <v>702</v>
      </c>
      <c r="Y300" s="107" t="s">
        <v>293</v>
      </c>
      <c r="Z300" s="108">
        <v>0</v>
      </c>
      <c r="AA300" s="113">
        <v>0</v>
      </c>
      <c r="AB300" s="113">
        <v>0</v>
      </c>
      <c r="AC300" s="113">
        <v>105727.4</v>
      </c>
      <c r="AD300" s="113">
        <v>0</v>
      </c>
      <c r="AE300" s="113">
        <v>105727.4</v>
      </c>
      <c r="AF300" s="113">
        <v>0</v>
      </c>
      <c r="AG300" s="113">
        <v>0</v>
      </c>
      <c r="AH300" s="113">
        <f>CFR_Data[[#This Row],[Total Spent SFY]]+CFR_Data[[#This Row],[CF Current SFY]]</f>
        <v>0</v>
      </c>
      <c r="AI300" s="113">
        <v>49754.070599999999</v>
      </c>
      <c r="AJ300" s="113">
        <v>55973.329400000002</v>
      </c>
      <c r="AK300" s="113">
        <v>0</v>
      </c>
      <c r="AL300" s="113">
        <v>0</v>
      </c>
      <c r="AM300" s="113">
        <v>0</v>
      </c>
      <c r="AN300" s="113">
        <v>0</v>
      </c>
      <c r="AO300" s="113">
        <v>0</v>
      </c>
      <c r="AP300" s="113">
        <v>0</v>
      </c>
      <c r="AQ300" s="107" t="s">
        <v>699</v>
      </c>
      <c r="AR300" s="107" t="s">
        <v>699</v>
      </c>
      <c r="AS300" s="107" t="s">
        <v>396</v>
      </c>
      <c r="AT300" s="107" t="s">
        <v>2965</v>
      </c>
      <c r="AU300" s="107" t="s">
        <v>1120</v>
      </c>
      <c r="AV300" s="107" t="s">
        <v>391</v>
      </c>
      <c r="AW300" s="108">
        <v>3</v>
      </c>
      <c r="AX300" s="107" t="s">
        <v>473</v>
      </c>
      <c r="AY300" s="107" t="s">
        <v>698</v>
      </c>
      <c r="AZ300" s="107" t="s">
        <v>697</v>
      </c>
      <c r="BA300" s="107" t="s">
        <v>392</v>
      </c>
      <c r="BB300" s="109">
        <v>45355.272070752311</v>
      </c>
      <c r="BC300" s="107" t="s">
        <v>24</v>
      </c>
      <c r="BD300" s="107" t="s">
        <v>293</v>
      </c>
    </row>
    <row r="301" spans="1:56" x14ac:dyDescent="0.2">
      <c r="A301" s="107" t="s">
        <v>472</v>
      </c>
      <c r="B301" s="105">
        <v>606517</v>
      </c>
      <c r="C301" s="105" t="s">
        <v>395</v>
      </c>
      <c r="D301" s="107" t="s">
        <v>793</v>
      </c>
      <c r="E301" s="105" t="s">
        <v>1947</v>
      </c>
      <c r="F301" s="107" t="s">
        <v>1121</v>
      </c>
      <c r="G301" s="107" t="s">
        <v>830</v>
      </c>
      <c r="H301" s="107" t="s">
        <v>830</v>
      </c>
      <c r="I301" s="107" t="s">
        <v>830</v>
      </c>
      <c r="J301" s="107" t="s">
        <v>89</v>
      </c>
      <c r="K301" s="107" t="s">
        <v>24</v>
      </c>
      <c r="L301" s="107" t="s">
        <v>187</v>
      </c>
      <c r="M301" s="107" t="s">
        <v>158</v>
      </c>
      <c r="N301" s="107" t="s">
        <v>472</v>
      </c>
      <c r="O301" s="107" t="s">
        <v>1127</v>
      </c>
      <c r="P301" s="109">
        <v>45395</v>
      </c>
      <c r="Q301" s="107" t="s">
        <v>754</v>
      </c>
      <c r="R301" s="108">
        <v>0</v>
      </c>
      <c r="S301" s="109">
        <v>45545</v>
      </c>
      <c r="T301" s="109">
        <v>45605</v>
      </c>
      <c r="U301" s="109">
        <v>46111</v>
      </c>
      <c r="V301" s="108">
        <v>566</v>
      </c>
      <c r="W301" s="107" t="s">
        <v>424</v>
      </c>
      <c r="X301" s="107" t="s">
        <v>709</v>
      </c>
      <c r="Y301" s="107" t="s">
        <v>416</v>
      </c>
      <c r="Z301" s="108">
        <v>0.8</v>
      </c>
      <c r="AA301" s="113">
        <v>0</v>
      </c>
      <c r="AB301" s="113">
        <v>0</v>
      </c>
      <c r="AC301" s="113">
        <v>2578530.2400000002</v>
      </c>
      <c r="AD301" s="113">
        <v>0</v>
      </c>
      <c r="AE301" s="113">
        <v>2578530.2400000002</v>
      </c>
      <c r="AF301" s="113">
        <v>0</v>
      </c>
      <c r="AG301" s="113">
        <v>0</v>
      </c>
      <c r="AH301" s="113">
        <f>CFR_Data[[#This Row],[Total Spent SFY]]+CFR_Data[[#This Row],[CF Current SFY]]</f>
        <v>0</v>
      </c>
      <c r="AI301" s="113">
        <v>1213425.9953000001</v>
      </c>
      <c r="AJ301" s="113">
        <v>1365104.2446999999</v>
      </c>
      <c r="AK301" s="113">
        <v>0</v>
      </c>
      <c r="AL301" s="113">
        <v>0</v>
      </c>
      <c r="AM301" s="113">
        <v>0</v>
      </c>
      <c r="AN301" s="113">
        <v>0</v>
      </c>
      <c r="AO301" s="113">
        <v>0</v>
      </c>
      <c r="AP301" s="113">
        <v>0</v>
      </c>
      <c r="AQ301" s="107" t="s">
        <v>699</v>
      </c>
      <c r="AR301" s="107" t="s">
        <v>699</v>
      </c>
      <c r="AS301" s="107" t="s">
        <v>396</v>
      </c>
      <c r="AT301" s="107" t="s">
        <v>2965</v>
      </c>
      <c r="AU301" s="107" t="s">
        <v>1120</v>
      </c>
      <c r="AV301" s="107" t="s">
        <v>391</v>
      </c>
      <c r="AW301" s="108">
        <v>3</v>
      </c>
      <c r="AX301" s="107" t="s">
        <v>473</v>
      </c>
      <c r="AY301" s="107" t="s">
        <v>698</v>
      </c>
      <c r="AZ301" s="107" t="s">
        <v>697</v>
      </c>
      <c r="BA301" s="107" t="s">
        <v>392</v>
      </c>
      <c r="BB301" s="109">
        <v>45355.272070752311</v>
      </c>
      <c r="BC301" s="107" t="s">
        <v>24</v>
      </c>
      <c r="BD301" s="107" t="s">
        <v>292</v>
      </c>
    </row>
    <row r="302" spans="1:56" x14ac:dyDescent="0.2">
      <c r="A302" s="107" t="s">
        <v>472</v>
      </c>
      <c r="B302" s="105">
        <v>606517</v>
      </c>
      <c r="C302" s="105" t="s">
        <v>395</v>
      </c>
      <c r="D302" s="107" t="s">
        <v>793</v>
      </c>
      <c r="E302" s="105" t="s">
        <v>1947</v>
      </c>
      <c r="F302" s="107" t="s">
        <v>1121</v>
      </c>
      <c r="G302" s="107" t="s">
        <v>830</v>
      </c>
      <c r="H302" s="107" t="s">
        <v>830</v>
      </c>
      <c r="I302" s="107" t="s">
        <v>830</v>
      </c>
      <c r="J302" s="107" t="s">
        <v>89</v>
      </c>
      <c r="K302" s="107" t="s">
        <v>24</v>
      </c>
      <c r="L302" s="107" t="s">
        <v>187</v>
      </c>
      <c r="M302" s="107" t="s">
        <v>158</v>
      </c>
      <c r="N302" s="107" t="s">
        <v>472</v>
      </c>
      <c r="O302" s="107" t="s">
        <v>1127</v>
      </c>
      <c r="P302" s="109">
        <v>45395</v>
      </c>
      <c r="Q302" s="107" t="s">
        <v>754</v>
      </c>
      <c r="R302" s="108">
        <v>0</v>
      </c>
      <c r="S302" s="109">
        <v>45545</v>
      </c>
      <c r="T302" s="109">
        <v>45605</v>
      </c>
      <c r="U302" s="109">
        <v>46111</v>
      </c>
      <c r="V302" s="108">
        <v>566</v>
      </c>
      <c r="W302" s="107" t="s">
        <v>424</v>
      </c>
      <c r="X302" s="107" t="s">
        <v>726</v>
      </c>
      <c r="Y302" s="107" t="s">
        <v>725</v>
      </c>
      <c r="Z302" s="108">
        <v>0.8</v>
      </c>
      <c r="AA302" s="113">
        <v>0</v>
      </c>
      <c r="AB302" s="113">
        <v>0</v>
      </c>
      <c r="AC302" s="113">
        <v>7415193.6560000004</v>
      </c>
      <c r="AD302" s="113">
        <v>0</v>
      </c>
      <c r="AE302" s="113">
        <v>7415193.6560000004</v>
      </c>
      <c r="AF302" s="113">
        <v>0</v>
      </c>
      <c r="AG302" s="113">
        <v>0</v>
      </c>
      <c r="AH302" s="113">
        <f>CFR_Data[[#This Row],[Total Spent SFY]]+CFR_Data[[#This Row],[CF Current SFY]]</f>
        <v>0</v>
      </c>
      <c r="AI302" s="113">
        <v>3489502.8969000001</v>
      </c>
      <c r="AJ302" s="113">
        <v>3925690.7590999999</v>
      </c>
      <c r="AK302" s="113">
        <v>0</v>
      </c>
      <c r="AL302" s="113">
        <v>0</v>
      </c>
      <c r="AM302" s="113">
        <v>0</v>
      </c>
      <c r="AN302" s="113">
        <v>0</v>
      </c>
      <c r="AO302" s="113">
        <v>0</v>
      </c>
      <c r="AP302" s="113">
        <v>0</v>
      </c>
      <c r="AQ302" s="107" t="s">
        <v>699</v>
      </c>
      <c r="AR302" s="107" t="s">
        <v>699</v>
      </c>
      <c r="AS302" s="107" t="s">
        <v>396</v>
      </c>
      <c r="AT302" s="107" t="s">
        <v>2965</v>
      </c>
      <c r="AU302" s="107" t="s">
        <v>1120</v>
      </c>
      <c r="AV302" s="107" t="s">
        <v>391</v>
      </c>
      <c r="AW302" s="108">
        <v>3</v>
      </c>
      <c r="AX302" s="107" t="s">
        <v>473</v>
      </c>
      <c r="AY302" s="107" t="s">
        <v>698</v>
      </c>
      <c r="AZ302" s="107" t="s">
        <v>697</v>
      </c>
      <c r="BA302" s="107" t="s">
        <v>392</v>
      </c>
      <c r="BB302" s="109">
        <v>45355.272070752311</v>
      </c>
      <c r="BC302" s="107" t="s">
        <v>24</v>
      </c>
      <c r="BD302" s="107" t="s">
        <v>292</v>
      </c>
    </row>
    <row r="303" spans="1:56" x14ac:dyDescent="0.2">
      <c r="A303" s="107" t="s">
        <v>409</v>
      </c>
      <c r="B303" s="105">
        <v>606522</v>
      </c>
      <c r="C303" s="105" t="s">
        <v>2033</v>
      </c>
      <c r="D303" s="107" t="s">
        <v>2034</v>
      </c>
      <c r="E303" s="105" t="s">
        <v>1941</v>
      </c>
      <c r="F303" s="107" t="s">
        <v>2035</v>
      </c>
      <c r="G303" s="107" t="s">
        <v>830</v>
      </c>
      <c r="H303" s="107" t="s">
        <v>830</v>
      </c>
      <c r="I303" s="107" t="s">
        <v>830</v>
      </c>
      <c r="J303" s="107" t="s">
        <v>2036</v>
      </c>
      <c r="K303" s="107" t="s">
        <v>27</v>
      </c>
      <c r="L303" s="107" t="s">
        <v>42</v>
      </c>
      <c r="M303" s="107" t="s">
        <v>41</v>
      </c>
      <c r="N303" s="107" t="s">
        <v>410</v>
      </c>
      <c r="O303" s="107" t="s">
        <v>395</v>
      </c>
      <c r="P303" s="109">
        <v>44968</v>
      </c>
      <c r="Q303" s="107" t="s">
        <v>712</v>
      </c>
      <c r="R303" s="108">
        <v>1</v>
      </c>
      <c r="S303" s="109">
        <v>45160</v>
      </c>
      <c r="T303" s="109">
        <v>45220</v>
      </c>
      <c r="U303" s="109">
        <v>46748</v>
      </c>
      <c r="V303" s="108">
        <v>1588</v>
      </c>
      <c r="W303" s="107" t="s">
        <v>398</v>
      </c>
      <c r="X303" s="107" t="s">
        <v>702</v>
      </c>
      <c r="Y303" s="107" t="s">
        <v>293</v>
      </c>
      <c r="Z303" s="108">
        <v>0</v>
      </c>
      <c r="AA303" s="113">
        <v>480</v>
      </c>
      <c r="AB303" s="113">
        <v>480</v>
      </c>
      <c r="AC303" s="113">
        <v>2491982.4</v>
      </c>
      <c r="AD303" s="113">
        <v>2465207.4012000002</v>
      </c>
      <c r="AE303" s="113">
        <v>2465207.4010999999</v>
      </c>
      <c r="AF303" s="113">
        <v>125756.8355</v>
      </c>
      <c r="AG303" s="113">
        <v>126236.8355</v>
      </c>
      <c r="AH303" s="113">
        <f>CFR_Data[[#This Row],[Total Spent SFY]]+CFR_Data[[#This Row],[CF Current SFY]]</f>
        <v>126236.8355</v>
      </c>
      <c r="AI303" s="113">
        <v>757203.14229999995</v>
      </c>
      <c r="AJ303" s="113">
        <v>653935.54460000002</v>
      </c>
      <c r="AK303" s="113">
        <v>653935.54460000002</v>
      </c>
      <c r="AL303" s="113">
        <v>274376.33409999998</v>
      </c>
      <c r="AM303" s="113">
        <v>0</v>
      </c>
      <c r="AN303" s="113">
        <v>26774.998899999999</v>
      </c>
      <c r="AO303" s="113">
        <v>0</v>
      </c>
      <c r="AP303" s="113">
        <v>0</v>
      </c>
      <c r="AQ303" s="107" t="s">
        <v>699</v>
      </c>
      <c r="AR303" s="107" t="s">
        <v>699</v>
      </c>
      <c r="AS303" s="107" t="s">
        <v>396</v>
      </c>
      <c r="AT303" s="107" t="s">
        <v>395</v>
      </c>
      <c r="AU303" s="107" t="s">
        <v>1123</v>
      </c>
      <c r="AV303" s="107" t="s">
        <v>391</v>
      </c>
      <c r="AW303" s="108">
        <v>3</v>
      </c>
      <c r="AX303" s="107" t="s">
        <v>473</v>
      </c>
      <c r="AY303" s="107" t="s">
        <v>707</v>
      </c>
      <c r="AZ303" s="107" t="s">
        <v>706</v>
      </c>
      <c r="BA303" s="107" t="s">
        <v>412</v>
      </c>
      <c r="BB303" s="109">
        <v>45355.272070752311</v>
      </c>
      <c r="BC303" s="107" t="s">
        <v>27</v>
      </c>
      <c r="BD303" s="107" t="s">
        <v>293</v>
      </c>
    </row>
    <row r="304" spans="1:56" x14ac:dyDescent="0.2">
      <c r="A304" s="107" t="s">
        <v>409</v>
      </c>
      <c r="B304" s="105">
        <v>606522</v>
      </c>
      <c r="C304" s="105" t="s">
        <v>2033</v>
      </c>
      <c r="D304" s="107" t="s">
        <v>2034</v>
      </c>
      <c r="E304" s="105" t="s">
        <v>1941</v>
      </c>
      <c r="F304" s="107" t="s">
        <v>2035</v>
      </c>
      <c r="G304" s="107" t="s">
        <v>830</v>
      </c>
      <c r="H304" s="107" t="s">
        <v>830</v>
      </c>
      <c r="I304" s="107" t="s">
        <v>830</v>
      </c>
      <c r="J304" s="107" t="s">
        <v>2036</v>
      </c>
      <c r="K304" s="107" t="s">
        <v>27</v>
      </c>
      <c r="L304" s="107" t="s">
        <v>42</v>
      </c>
      <c r="M304" s="107" t="s">
        <v>41</v>
      </c>
      <c r="N304" s="107" t="s">
        <v>410</v>
      </c>
      <c r="O304" s="107" t="s">
        <v>395</v>
      </c>
      <c r="P304" s="109">
        <v>44968</v>
      </c>
      <c r="Q304" s="107" t="s">
        <v>712</v>
      </c>
      <c r="R304" s="108">
        <v>1</v>
      </c>
      <c r="S304" s="109">
        <v>45160</v>
      </c>
      <c r="T304" s="109">
        <v>45220</v>
      </c>
      <c r="U304" s="109">
        <v>46748</v>
      </c>
      <c r="V304" s="108">
        <v>1588</v>
      </c>
      <c r="W304" s="107" t="s">
        <v>424</v>
      </c>
      <c r="X304" s="107" t="s">
        <v>705</v>
      </c>
      <c r="Y304" s="107" t="s">
        <v>413</v>
      </c>
      <c r="Z304" s="108">
        <v>0.8</v>
      </c>
      <c r="AA304" s="113">
        <v>7083370.8799999999</v>
      </c>
      <c r="AB304" s="113">
        <v>7083370.8799999999</v>
      </c>
      <c r="AC304" s="113">
        <v>60815702.82</v>
      </c>
      <c r="AD304" s="113">
        <v>55236820.721500002</v>
      </c>
      <c r="AE304" s="113">
        <v>55236820.721600004</v>
      </c>
      <c r="AF304" s="113">
        <v>2817778.2420000001</v>
      </c>
      <c r="AG304" s="113">
        <v>9901149.1219999995</v>
      </c>
      <c r="AH304" s="113">
        <f>CFR_Data[[#This Row],[Total Spent SFY]]+CFR_Data[[#This Row],[CF Current SFY]]</f>
        <v>9901149.1219999995</v>
      </c>
      <c r="AI304" s="113">
        <v>16966318.6164</v>
      </c>
      <c r="AJ304" s="113">
        <v>14652446.8584</v>
      </c>
      <c r="AK304" s="113">
        <v>14652446.8584</v>
      </c>
      <c r="AL304" s="113">
        <v>6147830.1464</v>
      </c>
      <c r="AM304" s="113">
        <v>0</v>
      </c>
      <c r="AN304" s="113">
        <v>5578882.0983999996</v>
      </c>
      <c r="AO304" s="113">
        <v>0</v>
      </c>
      <c r="AP304" s="113">
        <v>0</v>
      </c>
      <c r="AQ304" s="107" t="s">
        <v>699</v>
      </c>
      <c r="AR304" s="107" t="s">
        <v>699</v>
      </c>
      <c r="AS304" s="107" t="s">
        <v>396</v>
      </c>
      <c r="AT304" s="107" t="s">
        <v>395</v>
      </c>
      <c r="AU304" s="107" t="s">
        <v>1123</v>
      </c>
      <c r="AV304" s="107" t="s">
        <v>391</v>
      </c>
      <c r="AW304" s="108">
        <v>3</v>
      </c>
      <c r="AX304" s="107" t="s">
        <v>473</v>
      </c>
      <c r="AY304" s="107" t="s">
        <v>707</v>
      </c>
      <c r="AZ304" s="107" t="s">
        <v>706</v>
      </c>
      <c r="BA304" s="107" t="s">
        <v>412</v>
      </c>
      <c r="BB304" s="109">
        <v>45355.272070752311</v>
      </c>
      <c r="BC304" s="107" t="s">
        <v>27</v>
      </c>
      <c r="BD304" s="107" t="s">
        <v>292</v>
      </c>
    </row>
    <row r="305" spans="1:56" x14ac:dyDescent="0.2">
      <c r="A305" s="107" t="s">
        <v>409</v>
      </c>
      <c r="B305" s="105">
        <v>606522</v>
      </c>
      <c r="C305" s="105" t="s">
        <v>2033</v>
      </c>
      <c r="D305" s="107" t="s">
        <v>2034</v>
      </c>
      <c r="E305" s="105" t="s">
        <v>1941</v>
      </c>
      <c r="F305" s="107" t="s">
        <v>2035</v>
      </c>
      <c r="G305" s="107" t="s">
        <v>830</v>
      </c>
      <c r="H305" s="107" t="s">
        <v>830</v>
      </c>
      <c r="I305" s="107" t="s">
        <v>830</v>
      </c>
      <c r="J305" s="107" t="s">
        <v>2036</v>
      </c>
      <c r="K305" s="107" t="s">
        <v>27</v>
      </c>
      <c r="L305" s="107" t="s">
        <v>42</v>
      </c>
      <c r="M305" s="107" t="s">
        <v>41</v>
      </c>
      <c r="N305" s="107" t="s">
        <v>410</v>
      </c>
      <c r="O305" s="107" t="s">
        <v>395</v>
      </c>
      <c r="P305" s="109">
        <v>44968</v>
      </c>
      <c r="Q305" s="107" t="s">
        <v>712</v>
      </c>
      <c r="R305" s="108">
        <v>1</v>
      </c>
      <c r="S305" s="109">
        <v>45160</v>
      </c>
      <c r="T305" s="109">
        <v>45220</v>
      </c>
      <c r="U305" s="109">
        <v>46748</v>
      </c>
      <c r="V305" s="108">
        <v>1588</v>
      </c>
      <c r="W305" s="107" t="s">
        <v>424</v>
      </c>
      <c r="X305" s="107" t="s">
        <v>1759</v>
      </c>
      <c r="Y305" s="107" t="s">
        <v>292</v>
      </c>
      <c r="Z305" s="108">
        <v>1</v>
      </c>
      <c r="AA305" s="113">
        <v>1800190</v>
      </c>
      <c r="AB305" s="113">
        <v>1800190</v>
      </c>
      <c r="AC305" s="113">
        <v>44524119.899999999</v>
      </c>
      <c r="AD305" s="113">
        <v>40312818.997299999</v>
      </c>
      <c r="AE305" s="113">
        <v>40312818.997299999</v>
      </c>
      <c r="AF305" s="113">
        <v>2056464.9225000001</v>
      </c>
      <c r="AG305" s="113">
        <v>3856654.9224999999</v>
      </c>
      <c r="AH305" s="113">
        <f>CFR_Data[[#This Row],[Total Spent SFY]]+CFR_Data[[#This Row],[CF Current SFY]]</f>
        <v>3856654.9225000003</v>
      </c>
      <c r="AI305" s="113">
        <v>12382322.5613</v>
      </c>
      <c r="AJ305" s="113">
        <v>10693617.596999999</v>
      </c>
      <c r="AK305" s="113">
        <v>10693617.596999999</v>
      </c>
      <c r="AL305" s="113">
        <v>4486796.3195000002</v>
      </c>
      <c r="AM305" s="113">
        <v>0</v>
      </c>
      <c r="AN305" s="113">
        <v>4211300.9027000004</v>
      </c>
      <c r="AO305" s="113">
        <v>0</v>
      </c>
      <c r="AP305" s="113">
        <v>0</v>
      </c>
      <c r="AQ305" s="107" t="s">
        <v>699</v>
      </c>
      <c r="AR305" s="107" t="s">
        <v>699</v>
      </c>
      <c r="AS305" s="107" t="s">
        <v>396</v>
      </c>
      <c r="AT305" s="107" t="s">
        <v>395</v>
      </c>
      <c r="AU305" s="107" t="s">
        <v>1123</v>
      </c>
      <c r="AV305" s="107" t="s">
        <v>391</v>
      </c>
      <c r="AW305" s="108">
        <v>3</v>
      </c>
      <c r="AX305" s="107" t="s">
        <v>473</v>
      </c>
      <c r="AY305" s="107" t="s">
        <v>707</v>
      </c>
      <c r="AZ305" s="107" t="s">
        <v>706</v>
      </c>
      <c r="BA305" s="107" t="s">
        <v>412</v>
      </c>
      <c r="BB305" s="109">
        <v>45355.272070752311</v>
      </c>
      <c r="BC305" s="107" t="s">
        <v>27</v>
      </c>
      <c r="BD305" s="107" t="s">
        <v>292</v>
      </c>
    </row>
    <row r="306" spans="1:56" x14ac:dyDescent="0.2">
      <c r="A306" s="107" t="s">
        <v>472</v>
      </c>
      <c r="B306" s="105">
        <v>606527</v>
      </c>
      <c r="C306" s="105" t="s">
        <v>395</v>
      </c>
      <c r="D306" s="107" t="s">
        <v>2966</v>
      </c>
      <c r="E306" s="105" t="s">
        <v>1945</v>
      </c>
      <c r="F306" s="107" t="s">
        <v>2037</v>
      </c>
      <c r="G306" s="107" t="s">
        <v>830</v>
      </c>
      <c r="H306" s="107" t="s">
        <v>830</v>
      </c>
      <c r="I306" s="107" t="s">
        <v>830</v>
      </c>
      <c r="J306" s="107" t="s">
        <v>151</v>
      </c>
      <c r="K306" s="107" t="s">
        <v>33</v>
      </c>
      <c r="L306" s="107" t="s">
        <v>42</v>
      </c>
      <c r="M306" s="107" t="s">
        <v>41</v>
      </c>
      <c r="N306" s="107" t="s">
        <v>472</v>
      </c>
      <c r="O306" s="107" t="s">
        <v>1125</v>
      </c>
      <c r="P306" s="109">
        <v>45521</v>
      </c>
      <c r="Q306" s="107" t="s">
        <v>754</v>
      </c>
      <c r="R306" s="108">
        <v>0</v>
      </c>
      <c r="S306" s="109">
        <v>45721</v>
      </c>
      <c r="T306" s="109">
        <v>45781</v>
      </c>
      <c r="U306" s="109">
        <v>46767</v>
      </c>
      <c r="V306" s="108">
        <v>1046</v>
      </c>
      <c r="W306" s="107" t="s">
        <v>398</v>
      </c>
      <c r="X306" s="107" t="s">
        <v>702</v>
      </c>
      <c r="Y306" s="107" t="s">
        <v>293</v>
      </c>
      <c r="Z306" s="108">
        <v>0</v>
      </c>
      <c r="AA306" s="113">
        <v>0</v>
      </c>
      <c r="AB306" s="113">
        <v>0</v>
      </c>
      <c r="AC306" s="113">
        <v>1860536</v>
      </c>
      <c r="AD306" s="113">
        <v>0</v>
      </c>
      <c r="AE306" s="113">
        <v>1860536.0001000001</v>
      </c>
      <c r="AF306" s="113">
        <v>0</v>
      </c>
      <c r="AG306" s="113">
        <v>0</v>
      </c>
      <c r="AH306" s="113">
        <f>CFR_Data[[#This Row],[Total Spent SFY]]+CFR_Data[[#This Row],[CF Current SFY]]</f>
        <v>0</v>
      </c>
      <c r="AI306" s="113">
        <v>112759.7576</v>
      </c>
      <c r="AJ306" s="113">
        <v>676558.54550000001</v>
      </c>
      <c r="AK306" s="113">
        <v>676558.54550000001</v>
      </c>
      <c r="AL306" s="113">
        <v>394659.15149999998</v>
      </c>
      <c r="AM306" s="113">
        <v>0</v>
      </c>
      <c r="AN306" s="113">
        <v>-1E-4</v>
      </c>
      <c r="AO306" s="113">
        <v>0</v>
      </c>
      <c r="AP306" s="113">
        <v>0</v>
      </c>
      <c r="AQ306" s="107" t="s">
        <v>699</v>
      </c>
      <c r="AR306" s="107" t="s">
        <v>699</v>
      </c>
      <c r="AS306" s="107" t="s">
        <v>396</v>
      </c>
      <c r="AT306" s="107" t="s">
        <v>395</v>
      </c>
      <c r="AU306" s="107" t="s">
        <v>1123</v>
      </c>
      <c r="AV306" s="107" t="s">
        <v>391</v>
      </c>
      <c r="AW306" s="108">
        <v>2</v>
      </c>
      <c r="AX306" s="107" t="s">
        <v>473</v>
      </c>
      <c r="AY306" s="107" t="s">
        <v>707</v>
      </c>
      <c r="AZ306" s="107" t="s">
        <v>706</v>
      </c>
      <c r="BA306" s="107" t="s">
        <v>412</v>
      </c>
      <c r="BB306" s="109">
        <v>45355.272070752311</v>
      </c>
      <c r="BC306" s="107" t="s">
        <v>33</v>
      </c>
      <c r="BD306" s="107" t="s">
        <v>293</v>
      </c>
    </row>
    <row r="307" spans="1:56" x14ac:dyDescent="0.2">
      <c r="A307" s="107" t="s">
        <v>472</v>
      </c>
      <c r="B307" s="105">
        <v>606527</v>
      </c>
      <c r="C307" s="105" t="s">
        <v>395</v>
      </c>
      <c r="D307" s="107" t="s">
        <v>2966</v>
      </c>
      <c r="E307" s="105" t="s">
        <v>1945</v>
      </c>
      <c r="F307" s="107" t="s">
        <v>2037</v>
      </c>
      <c r="G307" s="107" t="s">
        <v>830</v>
      </c>
      <c r="H307" s="107" t="s">
        <v>830</v>
      </c>
      <c r="I307" s="107" t="s">
        <v>830</v>
      </c>
      <c r="J307" s="107" t="s">
        <v>151</v>
      </c>
      <c r="K307" s="107" t="s">
        <v>33</v>
      </c>
      <c r="L307" s="107" t="s">
        <v>42</v>
      </c>
      <c r="M307" s="107" t="s">
        <v>41</v>
      </c>
      <c r="N307" s="107" t="s">
        <v>472</v>
      </c>
      <c r="O307" s="107" t="s">
        <v>1125</v>
      </c>
      <c r="P307" s="109">
        <v>45521</v>
      </c>
      <c r="Q307" s="107" t="s">
        <v>754</v>
      </c>
      <c r="R307" s="108">
        <v>0</v>
      </c>
      <c r="S307" s="109">
        <v>45721</v>
      </c>
      <c r="T307" s="109">
        <v>45781</v>
      </c>
      <c r="U307" s="109">
        <v>46767</v>
      </c>
      <c r="V307" s="108">
        <v>1046</v>
      </c>
      <c r="W307" s="107" t="s">
        <v>424</v>
      </c>
      <c r="X307" s="107" t="s">
        <v>1149</v>
      </c>
      <c r="Y307" s="107" t="s">
        <v>771</v>
      </c>
      <c r="Z307" s="108">
        <v>0.8</v>
      </c>
      <c r="AA307" s="113">
        <v>0</v>
      </c>
      <c r="AB307" s="113">
        <v>0</v>
      </c>
      <c r="AC307" s="113">
        <v>380657278.352</v>
      </c>
      <c r="AD307" s="113">
        <v>0</v>
      </c>
      <c r="AE307" s="113">
        <v>380657278.35189998</v>
      </c>
      <c r="AF307" s="113">
        <v>0</v>
      </c>
      <c r="AG307" s="113">
        <v>0</v>
      </c>
      <c r="AH307" s="113">
        <f>CFR_Data[[#This Row],[Total Spent SFY]]+CFR_Data[[#This Row],[CF Current SFY]]</f>
        <v>0</v>
      </c>
      <c r="AI307" s="113">
        <v>23070138.081900001</v>
      </c>
      <c r="AJ307" s="113">
        <v>138420828.49160001</v>
      </c>
      <c r="AK307" s="113">
        <v>138420828.49160001</v>
      </c>
      <c r="AL307" s="113">
        <v>80745483.286799997</v>
      </c>
      <c r="AM307" s="113">
        <v>0</v>
      </c>
      <c r="AN307" s="113">
        <v>1E-4</v>
      </c>
      <c r="AO307" s="113">
        <v>0</v>
      </c>
      <c r="AP307" s="113">
        <v>0</v>
      </c>
      <c r="AQ307" s="107" t="s">
        <v>699</v>
      </c>
      <c r="AR307" s="107" t="s">
        <v>699</v>
      </c>
      <c r="AS307" s="107" t="s">
        <v>396</v>
      </c>
      <c r="AT307" s="107" t="s">
        <v>395</v>
      </c>
      <c r="AU307" s="107" t="s">
        <v>1123</v>
      </c>
      <c r="AV307" s="107" t="s">
        <v>391</v>
      </c>
      <c r="AW307" s="108">
        <v>2</v>
      </c>
      <c r="AX307" s="107" t="s">
        <v>473</v>
      </c>
      <c r="AY307" s="107" t="s">
        <v>707</v>
      </c>
      <c r="AZ307" s="107" t="s">
        <v>706</v>
      </c>
      <c r="BA307" s="107" t="s">
        <v>412</v>
      </c>
      <c r="BB307" s="109">
        <v>45355.272070752311</v>
      </c>
      <c r="BC307" s="107" t="s">
        <v>33</v>
      </c>
      <c r="BD307" s="107" t="s">
        <v>292</v>
      </c>
    </row>
    <row r="308" spans="1:56" x14ac:dyDescent="0.2">
      <c r="A308" s="107" t="s">
        <v>409</v>
      </c>
      <c r="B308" s="105">
        <v>606528</v>
      </c>
      <c r="C308" s="105" t="s">
        <v>2038</v>
      </c>
      <c r="D308" s="107" t="s">
        <v>1341</v>
      </c>
      <c r="E308" s="105" t="s">
        <v>1941</v>
      </c>
      <c r="F308" s="107" t="s">
        <v>1342</v>
      </c>
      <c r="G308" s="107" t="s">
        <v>830</v>
      </c>
      <c r="H308" s="107" t="s">
        <v>830</v>
      </c>
      <c r="I308" s="107" t="s">
        <v>830</v>
      </c>
      <c r="J308" s="107" t="s">
        <v>173</v>
      </c>
      <c r="K308" s="107" t="s">
        <v>22</v>
      </c>
      <c r="L308" s="107" t="s">
        <v>349</v>
      </c>
      <c r="M308" s="107" t="s">
        <v>395</v>
      </c>
      <c r="N308" s="107" t="s">
        <v>410</v>
      </c>
      <c r="O308" s="107" t="s">
        <v>395</v>
      </c>
      <c r="P308" s="109">
        <v>44415</v>
      </c>
      <c r="Q308" s="107" t="s">
        <v>655</v>
      </c>
      <c r="R308" s="108">
        <v>1</v>
      </c>
      <c r="S308" s="109">
        <v>44607</v>
      </c>
      <c r="T308" s="109">
        <v>44667</v>
      </c>
      <c r="U308" s="109">
        <v>45618</v>
      </c>
      <c r="V308" s="108">
        <v>1011</v>
      </c>
      <c r="W308" s="107" t="s">
        <v>398</v>
      </c>
      <c r="X308" s="107" t="s">
        <v>702</v>
      </c>
      <c r="Y308" s="107" t="s">
        <v>293</v>
      </c>
      <c r="Z308" s="108">
        <v>0</v>
      </c>
      <c r="AA308" s="113">
        <v>328203.21000000002</v>
      </c>
      <c r="AB308" s="113">
        <v>208772.17</v>
      </c>
      <c r="AC308" s="113">
        <v>6178186.79</v>
      </c>
      <c r="AD308" s="113">
        <v>4966495.3838999998</v>
      </c>
      <c r="AE308" s="113">
        <v>4966495.3838999998</v>
      </c>
      <c r="AF308" s="113">
        <v>1910102.7350999999</v>
      </c>
      <c r="AG308" s="113">
        <v>2238305.9451000001</v>
      </c>
      <c r="AH308" s="113">
        <f>CFR_Data[[#This Row],[Total Spent SFY]]+CFR_Data[[#This Row],[CF Current SFY]]</f>
        <v>2118874.9051000001</v>
      </c>
      <c r="AI308" s="113">
        <v>3056392.6488000001</v>
      </c>
      <c r="AJ308" s="113">
        <v>0</v>
      </c>
      <c r="AK308" s="113">
        <v>0</v>
      </c>
      <c r="AL308" s="113">
        <v>0</v>
      </c>
      <c r="AM308" s="113">
        <v>0</v>
      </c>
      <c r="AN308" s="113">
        <v>1211691.4061</v>
      </c>
      <c r="AO308" s="113">
        <v>0</v>
      </c>
      <c r="AP308" s="113">
        <v>0</v>
      </c>
      <c r="AQ308" s="107" t="s">
        <v>699</v>
      </c>
      <c r="AR308" s="107" t="s">
        <v>699</v>
      </c>
      <c r="AS308" s="107" t="s">
        <v>396</v>
      </c>
      <c r="AT308" s="107" t="s">
        <v>395</v>
      </c>
      <c r="AU308" s="107" t="s">
        <v>1123</v>
      </c>
      <c r="AV308" s="107" t="s">
        <v>391</v>
      </c>
      <c r="AW308" s="108">
        <v>2</v>
      </c>
      <c r="AX308" s="107" t="s">
        <v>473</v>
      </c>
      <c r="AY308" s="107" t="s">
        <v>707</v>
      </c>
      <c r="AZ308" s="107" t="s">
        <v>706</v>
      </c>
      <c r="BA308" s="107" t="s">
        <v>412</v>
      </c>
      <c r="BB308" s="109">
        <v>45355.272070752311</v>
      </c>
      <c r="BC308" s="107" t="s">
        <v>22</v>
      </c>
      <c r="BD308" s="107" t="s">
        <v>293</v>
      </c>
    </row>
    <row r="309" spans="1:56" x14ac:dyDescent="0.2">
      <c r="A309" s="107" t="s">
        <v>409</v>
      </c>
      <c r="B309" s="105">
        <v>606528</v>
      </c>
      <c r="C309" s="105" t="s">
        <v>2038</v>
      </c>
      <c r="D309" s="107" t="s">
        <v>1341</v>
      </c>
      <c r="E309" s="105" t="s">
        <v>1941</v>
      </c>
      <c r="F309" s="107" t="s">
        <v>1342</v>
      </c>
      <c r="G309" s="107" t="s">
        <v>830</v>
      </c>
      <c r="H309" s="107" t="s">
        <v>830</v>
      </c>
      <c r="I309" s="107" t="s">
        <v>830</v>
      </c>
      <c r="J309" s="107" t="s">
        <v>173</v>
      </c>
      <c r="K309" s="107" t="s">
        <v>22</v>
      </c>
      <c r="L309" s="107" t="s">
        <v>349</v>
      </c>
      <c r="M309" s="107" t="s">
        <v>395</v>
      </c>
      <c r="N309" s="107" t="s">
        <v>410</v>
      </c>
      <c r="O309" s="107" t="s">
        <v>395</v>
      </c>
      <c r="P309" s="109">
        <v>44415</v>
      </c>
      <c r="Q309" s="107" t="s">
        <v>655</v>
      </c>
      <c r="R309" s="108">
        <v>1</v>
      </c>
      <c r="S309" s="109">
        <v>44607</v>
      </c>
      <c r="T309" s="109">
        <v>44667</v>
      </c>
      <c r="U309" s="109">
        <v>45618</v>
      </c>
      <c r="V309" s="108">
        <v>1011</v>
      </c>
      <c r="W309" s="107" t="s">
        <v>424</v>
      </c>
      <c r="X309" s="107" t="s">
        <v>705</v>
      </c>
      <c r="Y309" s="107" t="s">
        <v>413</v>
      </c>
      <c r="Z309" s="108">
        <v>0.8</v>
      </c>
      <c r="AA309" s="113">
        <v>11584454.33</v>
      </c>
      <c r="AB309" s="113">
        <v>5622301.6200000001</v>
      </c>
      <c r="AC309" s="113">
        <v>20692759.07</v>
      </c>
      <c r="AD309" s="113">
        <v>15378422.8861</v>
      </c>
      <c r="AE309" s="113">
        <v>15378422.8861</v>
      </c>
      <c r="AF309" s="113">
        <v>5914506.1749</v>
      </c>
      <c r="AG309" s="113">
        <v>17498960.504900001</v>
      </c>
      <c r="AH309" s="113">
        <f>CFR_Data[[#This Row],[Total Spent SFY]]+CFR_Data[[#This Row],[CF Current SFY]]</f>
        <v>11536807.7949</v>
      </c>
      <c r="AI309" s="113">
        <v>9463916.7112000007</v>
      </c>
      <c r="AJ309" s="113">
        <v>0</v>
      </c>
      <c r="AK309" s="113">
        <v>0</v>
      </c>
      <c r="AL309" s="113">
        <v>0</v>
      </c>
      <c r="AM309" s="113">
        <v>0</v>
      </c>
      <c r="AN309" s="113">
        <v>5314336.1838999996</v>
      </c>
      <c r="AO309" s="113">
        <v>0</v>
      </c>
      <c r="AP309" s="113">
        <v>0</v>
      </c>
      <c r="AQ309" s="107" t="s">
        <v>699</v>
      </c>
      <c r="AR309" s="107" t="s">
        <v>699</v>
      </c>
      <c r="AS309" s="107" t="s">
        <v>396</v>
      </c>
      <c r="AT309" s="107" t="s">
        <v>395</v>
      </c>
      <c r="AU309" s="107" t="s">
        <v>1123</v>
      </c>
      <c r="AV309" s="107" t="s">
        <v>391</v>
      </c>
      <c r="AW309" s="108">
        <v>2</v>
      </c>
      <c r="AX309" s="107" t="s">
        <v>473</v>
      </c>
      <c r="AY309" s="107" t="s">
        <v>707</v>
      </c>
      <c r="AZ309" s="107" t="s">
        <v>706</v>
      </c>
      <c r="BA309" s="107" t="s">
        <v>412</v>
      </c>
      <c r="BB309" s="109">
        <v>45355.272070752311</v>
      </c>
      <c r="BC309" s="107" t="s">
        <v>22</v>
      </c>
      <c r="BD309" s="107" t="s">
        <v>292</v>
      </c>
    </row>
    <row r="310" spans="1:56" x14ac:dyDescent="0.2">
      <c r="A310" s="107" t="s">
        <v>409</v>
      </c>
      <c r="B310" s="105">
        <v>606548</v>
      </c>
      <c r="C310" s="105" t="s">
        <v>2039</v>
      </c>
      <c r="D310" s="107" t="s">
        <v>329</v>
      </c>
      <c r="E310" s="105" t="s">
        <v>1947</v>
      </c>
      <c r="F310" s="107" t="s">
        <v>1163</v>
      </c>
      <c r="G310" s="107" t="s">
        <v>830</v>
      </c>
      <c r="H310" s="107" t="s">
        <v>830</v>
      </c>
      <c r="I310" s="107" t="s">
        <v>830</v>
      </c>
      <c r="J310" s="107" t="s">
        <v>200</v>
      </c>
      <c r="K310" s="107" t="s">
        <v>25</v>
      </c>
      <c r="L310" s="107" t="s">
        <v>88</v>
      </c>
      <c r="M310" s="107" t="s">
        <v>41</v>
      </c>
      <c r="N310" s="107" t="s">
        <v>410</v>
      </c>
      <c r="O310" s="107" t="s">
        <v>395</v>
      </c>
      <c r="P310" s="109">
        <v>43659</v>
      </c>
      <c r="Q310" s="107" t="s">
        <v>657</v>
      </c>
      <c r="R310" s="108">
        <v>1</v>
      </c>
      <c r="S310" s="109">
        <v>43867</v>
      </c>
      <c r="T310" s="109">
        <v>43927</v>
      </c>
      <c r="U310" s="109">
        <v>45564</v>
      </c>
      <c r="V310" s="108">
        <v>1697</v>
      </c>
      <c r="W310" s="107" t="s">
        <v>398</v>
      </c>
      <c r="X310" s="107" t="s">
        <v>702</v>
      </c>
      <c r="Y310" s="107" t="s">
        <v>293</v>
      </c>
      <c r="Z310" s="108">
        <v>0</v>
      </c>
      <c r="AA310" s="113">
        <v>595675.39</v>
      </c>
      <c r="AB310" s="113">
        <v>11631.32</v>
      </c>
      <c r="AC310" s="113">
        <v>325305.11</v>
      </c>
      <c r="AD310" s="113">
        <v>3959.1596</v>
      </c>
      <c r="AE310" s="113">
        <v>3959.1597000000002</v>
      </c>
      <c r="AF310" s="113">
        <v>1615.8896</v>
      </c>
      <c r="AG310" s="113">
        <v>597291.27960000001</v>
      </c>
      <c r="AH310" s="113">
        <f>CFR_Data[[#This Row],[Total Spent SFY]]+CFR_Data[[#This Row],[CF Current SFY]]</f>
        <v>13247.2096</v>
      </c>
      <c r="AI310" s="113">
        <v>2343.2701000000002</v>
      </c>
      <c r="AJ310" s="113">
        <v>0</v>
      </c>
      <c r="AK310" s="113">
        <v>0</v>
      </c>
      <c r="AL310" s="113">
        <v>0</v>
      </c>
      <c r="AM310" s="113">
        <v>0</v>
      </c>
      <c r="AN310" s="113">
        <v>321345.95030000003</v>
      </c>
      <c r="AO310" s="113">
        <v>0</v>
      </c>
      <c r="AP310" s="113">
        <v>0</v>
      </c>
      <c r="AQ310" s="107" t="s">
        <v>699</v>
      </c>
      <c r="AR310" s="107" t="s">
        <v>699</v>
      </c>
      <c r="AS310" s="107" t="s">
        <v>396</v>
      </c>
      <c r="AT310" s="107" t="s">
        <v>395</v>
      </c>
      <c r="AU310" s="107" t="s">
        <v>1123</v>
      </c>
      <c r="AV310" s="107" t="s">
        <v>391</v>
      </c>
      <c r="AW310" s="108">
        <v>2</v>
      </c>
      <c r="AX310" s="107" t="s">
        <v>473</v>
      </c>
      <c r="AY310" s="107" t="s">
        <v>707</v>
      </c>
      <c r="AZ310" s="107" t="s">
        <v>706</v>
      </c>
      <c r="BA310" s="107" t="s">
        <v>412</v>
      </c>
      <c r="BB310" s="109">
        <v>45355.272070752311</v>
      </c>
      <c r="BC310" s="107" t="s">
        <v>25</v>
      </c>
      <c r="BD310" s="107" t="s">
        <v>293</v>
      </c>
    </row>
    <row r="311" spans="1:56" x14ac:dyDescent="0.2">
      <c r="A311" s="107" t="s">
        <v>409</v>
      </c>
      <c r="B311" s="105">
        <v>606548</v>
      </c>
      <c r="C311" s="105" t="s">
        <v>2039</v>
      </c>
      <c r="D311" s="107" t="s">
        <v>329</v>
      </c>
      <c r="E311" s="105" t="s">
        <v>1947</v>
      </c>
      <c r="F311" s="107" t="s">
        <v>1163</v>
      </c>
      <c r="G311" s="107" t="s">
        <v>830</v>
      </c>
      <c r="H311" s="107" t="s">
        <v>830</v>
      </c>
      <c r="I311" s="107" t="s">
        <v>830</v>
      </c>
      <c r="J311" s="107" t="s">
        <v>200</v>
      </c>
      <c r="K311" s="107" t="s">
        <v>25</v>
      </c>
      <c r="L311" s="107" t="s">
        <v>88</v>
      </c>
      <c r="M311" s="107" t="s">
        <v>41</v>
      </c>
      <c r="N311" s="107" t="s">
        <v>410</v>
      </c>
      <c r="O311" s="107" t="s">
        <v>395</v>
      </c>
      <c r="P311" s="109">
        <v>43659</v>
      </c>
      <c r="Q311" s="107" t="s">
        <v>657</v>
      </c>
      <c r="R311" s="108">
        <v>1</v>
      </c>
      <c r="S311" s="109">
        <v>43867</v>
      </c>
      <c r="T311" s="109">
        <v>43927</v>
      </c>
      <c r="U311" s="109">
        <v>45564</v>
      </c>
      <c r="V311" s="108">
        <v>1697</v>
      </c>
      <c r="W311" s="107" t="s">
        <v>424</v>
      </c>
      <c r="X311" s="107" t="s">
        <v>792</v>
      </c>
      <c r="Y311" s="107" t="s">
        <v>413</v>
      </c>
      <c r="Z311" s="108">
        <v>0.8</v>
      </c>
      <c r="AA311" s="113">
        <v>19741426.899999999</v>
      </c>
      <c r="AB311" s="113">
        <v>2080560.04</v>
      </c>
      <c r="AC311" s="113">
        <v>2224126.0699999998</v>
      </c>
      <c r="AD311" s="113">
        <v>1716040.8404000001</v>
      </c>
      <c r="AE311" s="113">
        <v>1716040.8403</v>
      </c>
      <c r="AF311" s="113">
        <v>700384.11040000001</v>
      </c>
      <c r="AG311" s="113">
        <v>20441811.010400001</v>
      </c>
      <c r="AH311" s="113">
        <f>CFR_Data[[#This Row],[Total Spent SFY]]+CFR_Data[[#This Row],[CF Current SFY]]</f>
        <v>2780944.1504000002</v>
      </c>
      <c r="AI311" s="113">
        <v>1015656.7299</v>
      </c>
      <c r="AJ311" s="113">
        <v>0</v>
      </c>
      <c r="AK311" s="113">
        <v>0</v>
      </c>
      <c r="AL311" s="113">
        <v>0</v>
      </c>
      <c r="AM311" s="113">
        <v>0</v>
      </c>
      <c r="AN311" s="113">
        <v>508085.22970000003</v>
      </c>
      <c r="AO311" s="113">
        <v>0</v>
      </c>
      <c r="AP311" s="113">
        <v>0</v>
      </c>
      <c r="AQ311" s="107" t="s">
        <v>699</v>
      </c>
      <c r="AR311" s="107" t="s">
        <v>699</v>
      </c>
      <c r="AS311" s="107" t="s">
        <v>396</v>
      </c>
      <c r="AT311" s="107" t="s">
        <v>395</v>
      </c>
      <c r="AU311" s="107" t="s">
        <v>1123</v>
      </c>
      <c r="AV311" s="107" t="s">
        <v>391</v>
      </c>
      <c r="AW311" s="108">
        <v>2</v>
      </c>
      <c r="AX311" s="107" t="s">
        <v>473</v>
      </c>
      <c r="AY311" s="107" t="s">
        <v>707</v>
      </c>
      <c r="AZ311" s="107" t="s">
        <v>706</v>
      </c>
      <c r="BA311" s="107" t="s">
        <v>412</v>
      </c>
      <c r="BB311" s="109">
        <v>45355.272070752311</v>
      </c>
      <c r="BC311" s="107" t="s">
        <v>25</v>
      </c>
      <c r="BD311" s="107" t="s">
        <v>292</v>
      </c>
    </row>
    <row r="312" spans="1:56" x14ac:dyDescent="0.2">
      <c r="A312" s="107" t="s">
        <v>409</v>
      </c>
      <c r="B312" s="105">
        <v>606552</v>
      </c>
      <c r="C312" s="105" t="s">
        <v>2040</v>
      </c>
      <c r="D312" s="107" t="s">
        <v>794</v>
      </c>
      <c r="E312" s="105" t="s">
        <v>1947</v>
      </c>
      <c r="F312" s="107" t="s">
        <v>1373</v>
      </c>
      <c r="G312" s="107" t="s">
        <v>830</v>
      </c>
      <c r="H312" s="107" t="s">
        <v>830</v>
      </c>
      <c r="I312" s="107" t="s">
        <v>830</v>
      </c>
      <c r="J312" s="107" t="s">
        <v>175</v>
      </c>
      <c r="K312" s="107" t="s">
        <v>32</v>
      </c>
      <c r="L312" s="107" t="s">
        <v>88</v>
      </c>
      <c r="M312" s="107" t="s">
        <v>41</v>
      </c>
      <c r="N312" s="107" t="s">
        <v>410</v>
      </c>
      <c r="O312" s="107" t="s">
        <v>395</v>
      </c>
      <c r="P312" s="109">
        <v>44044</v>
      </c>
      <c r="Q312" s="107" t="s">
        <v>656</v>
      </c>
      <c r="R312" s="108">
        <v>1</v>
      </c>
      <c r="S312" s="109">
        <v>44235</v>
      </c>
      <c r="T312" s="109">
        <v>44295</v>
      </c>
      <c r="U312" s="109">
        <v>45654</v>
      </c>
      <c r="V312" s="108">
        <v>1419</v>
      </c>
      <c r="W312" s="107" t="s">
        <v>398</v>
      </c>
      <c r="X312" s="107" t="s">
        <v>702</v>
      </c>
      <c r="Y312" s="107" t="s">
        <v>293</v>
      </c>
      <c r="Z312" s="108">
        <v>0</v>
      </c>
      <c r="AA312" s="113">
        <v>3436.09</v>
      </c>
      <c r="AB312" s="113">
        <v>253.14</v>
      </c>
      <c r="AC312" s="113">
        <v>720488.91</v>
      </c>
      <c r="AD312" s="113">
        <v>567706.58050000004</v>
      </c>
      <c r="AE312" s="113">
        <v>567706.58050000004</v>
      </c>
      <c r="AF312" s="113">
        <v>227707.43919999999</v>
      </c>
      <c r="AG312" s="113">
        <v>231143.52919999999</v>
      </c>
      <c r="AH312" s="113">
        <f>CFR_Data[[#This Row],[Total Spent SFY]]+CFR_Data[[#This Row],[CF Current SFY]]</f>
        <v>227960.57920000001</v>
      </c>
      <c r="AI312" s="113">
        <v>339999.14130000002</v>
      </c>
      <c r="AJ312" s="113">
        <v>0</v>
      </c>
      <c r="AK312" s="113">
        <v>0</v>
      </c>
      <c r="AL312" s="113">
        <v>0</v>
      </c>
      <c r="AM312" s="113">
        <v>0</v>
      </c>
      <c r="AN312" s="113">
        <v>152782.32949999999</v>
      </c>
      <c r="AO312" s="113">
        <v>0</v>
      </c>
      <c r="AP312" s="113">
        <v>0</v>
      </c>
      <c r="AQ312" s="107" t="s">
        <v>699</v>
      </c>
      <c r="AR312" s="107" t="s">
        <v>699</v>
      </c>
      <c r="AS312" s="107" t="s">
        <v>396</v>
      </c>
      <c r="AT312" s="107" t="s">
        <v>395</v>
      </c>
      <c r="AU312" s="107" t="s">
        <v>1123</v>
      </c>
      <c r="AV312" s="107" t="s">
        <v>391</v>
      </c>
      <c r="AW312" s="108">
        <v>3</v>
      </c>
      <c r="AX312" s="107" t="s">
        <v>473</v>
      </c>
      <c r="AY312" s="107" t="s">
        <v>707</v>
      </c>
      <c r="AZ312" s="107" t="s">
        <v>706</v>
      </c>
      <c r="BA312" s="107" t="s">
        <v>412</v>
      </c>
      <c r="BB312" s="109">
        <v>45355.272070752311</v>
      </c>
      <c r="BC312" s="107" t="s">
        <v>32</v>
      </c>
      <c r="BD312" s="107" t="s">
        <v>293</v>
      </c>
    </row>
    <row r="313" spans="1:56" x14ac:dyDescent="0.2">
      <c r="A313" s="107" t="s">
        <v>409</v>
      </c>
      <c r="B313" s="105">
        <v>606552</v>
      </c>
      <c r="C313" s="105" t="s">
        <v>2040</v>
      </c>
      <c r="D313" s="107" t="s">
        <v>794</v>
      </c>
      <c r="E313" s="105" t="s">
        <v>1947</v>
      </c>
      <c r="F313" s="107" t="s">
        <v>1373</v>
      </c>
      <c r="G313" s="107" t="s">
        <v>830</v>
      </c>
      <c r="H313" s="107" t="s">
        <v>830</v>
      </c>
      <c r="I313" s="107" t="s">
        <v>830</v>
      </c>
      <c r="J313" s="107" t="s">
        <v>175</v>
      </c>
      <c r="K313" s="107" t="s">
        <v>32</v>
      </c>
      <c r="L313" s="107" t="s">
        <v>88</v>
      </c>
      <c r="M313" s="107" t="s">
        <v>41</v>
      </c>
      <c r="N313" s="107" t="s">
        <v>410</v>
      </c>
      <c r="O313" s="107" t="s">
        <v>395</v>
      </c>
      <c r="P313" s="109">
        <v>44044</v>
      </c>
      <c r="Q313" s="107" t="s">
        <v>656</v>
      </c>
      <c r="R313" s="108">
        <v>1</v>
      </c>
      <c r="S313" s="109">
        <v>44235</v>
      </c>
      <c r="T313" s="109">
        <v>44295</v>
      </c>
      <c r="U313" s="109">
        <v>45654</v>
      </c>
      <c r="V313" s="108">
        <v>1419</v>
      </c>
      <c r="W313" s="107" t="s">
        <v>424</v>
      </c>
      <c r="X313" s="107" t="s">
        <v>705</v>
      </c>
      <c r="Y313" s="107" t="s">
        <v>413</v>
      </c>
      <c r="Z313" s="108">
        <v>0.8</v>
      </c>
      <c r="AA313" s="113">
        <v>18599536.829999998</v>
      </c>
      <c r="AB313" s="113">
        <v>8465554.1699999999</v>
      </c>
      <c r="AC313" s="113">
        <v>7736121.5</v>
      </c>
      <c r="AD313" s="113">
        <v>6352027.0264999997</v>
      </c>
      <c r="AE313" s="113">
        <v>6352027.0264999997</v>
      </c>
      <c r="AF313" s="113">
        <v>2547801.73</v>
      </c>
      <c r="AG313" s="113">
        <v>21147338.559999999</v>
      </c>
      <c r="AH313" s="113">
        <f>CFR_Data[[#This Row],[Total Spent SFY]]+CFR_Data[[#This Row],[CF Current SFY]]</f>
        <v>11013355.9</v>
      </c>
      <c r="AI313" s="113">
        <v>3804225.2965000002</v>
      </c>
      <c r="AJ313" s="113">
        <v>0</v>
      </c>
      <c r="AK313" s="113">
        <v>0</v>
      </c>
      <c r="AL313" s="113">
        <v>0</v>
      </c>
      <c r="AM313" s="113">
        <v>0</v>
      </c>
      <c r="AN313" s="113">
        <v>1384094.4735000001</v>
      </c>
      <c r="AO313" s="113">
        <v>0</v>
      </c>
      <c r="AP313" s="113">
        <v>0</v>
      </c>
      <c r="AQ313" s="107" t="s">
        <v>699</v>
      </c>
      <c r="AR313" s="107" t="s">
        <v>699</v>
      </c>
      <c r="AS313" s="107" t="s">
        <v>396</v>
      </c>
      <c r="AT313" s="107" t="s">
        <v>395</v>
      </c>
      <c r="AU313" s="107" t="s">
        <v>1123</v>
      </c>
      <c r="AV313" s="107" t="s">
        <v>391</v>
      </c>
      <c r="AW313" s="108">
        <v>3</v>
      </c>
      <c r="AX313" s="107" t="s">
        <v>473</v>
      </c>
      <c r="AY313" s="107" t="s">
        <v>707</v>
      </c>
      <c r="AZ313" s="107" t="s">
        <v>706</v>
      </c>
      <c r="BA313" s="107" t="s">
        <v>412</v>
      </c>
      <c r="BB313" s="109">
        <v>45355.272070752311</v>
      </c>
      <c r="BC313" s="107" t="s">
        <v>32</v>
      </c>
      <c r="BD313" s="107" t="s">
        <v>292</v>
      </c>
    </row>
    <row r="314" spans="1:56" x14ac:dyDescent="0.2">
      <c r="A314" s="107" t="s">
        <v>409</v>
      </c>
      <c r="B314" s="105">
        <v>606552</v>
      </c>
      <c r="C314" s="105" t="s">
        <v>2040</v>
      </c>
      <c r="D314" s="107" t="s">
        <v>794</v>
      </c>
      <c r="E314" s="105" t="s">
        <v>1947</v>
      </c>
      <c r="F314" s="107" t="s">
        <v>1373</v>
      </c>
      <c r="G314" s="107" t="s">
        <v>830</v>
      </c>
      <c r="H314" s="107" t="s">
        <v>830</v>
      </c>
      <c r="I314" s="107" t="s">
        <v>830</v>
      </c>
      <c r="J314" s="107" t="s">
        <v>175</v>
      </c>
      <c r="K314" s="107" t="s">
        <v>32</v>
      </c>
      <c r="L314" s="107" t="s">
        <v>88</v>
      </c>
      <c r="M314" s="107" t="s">
        <v>41</v>
      </c>
      <c r="N314" s="107" t="s">
        <v>410</v>
      </c>
      <c r="O314" s="107" t="s">
        <v>395</v>
      </c>
      <c r="P314" s="109">
        <v>44044</v>
      </c>
      <c r="Q314" s="107" t="s">
        <v>656</v>
      </c>
      <c r="R314" s="108">
        <v>1</v>
      </c>
      <c r="S314" s="109">
        <v>44235</v>
      </c>
      <c r="T314" s="109">
        <v>44295</v>
      </c>
      <c r="U314" s="109">
        <v>45654</v>
      </c>
      <c r="V314" s="108">
        <v>1419</v>
      </c>
      <c r="W314" s="107" t="s">
        <v>424</v>
      </c>
      <c r="X314" s="107" t="s">
        <v>1149</v>
      </c>
      <c r="Y314" s="107" t="s">
        <v>771</v>
      </c>
      <c r="Z314" s="108">
        <v>0.8</v>
      </c>
      <c r="AA314" s="113">
        <v>17809561.059999999</v>
      </c>
      <c r="AB314" s="113">
        <v>342633.82</v>
      </c>
      <c r="AC314" s="113">
        <v>4264579.76</v>
      </c>
      <c r="AD314" s="113">
        <v>2893266.3928999999</v>
      </c>
      <c r="AE314" s="113">
        <v>2893266.3928999999</v>
      </c>
      <c r="AF314" s="113">
        <v>1160490.8308000001</v>
      </c>
      <c r="AG314" s="113">
        <v>18970051.890799999</v>
      </c>
      <c r="AH314" s="113">
        <f>CFR_Data[[#This Row],[Total Spent SFY]]+CFR_Data[[#This Row],[CF Current SFY]]</f>
        <v>1503124.6508000002</v>
      </c>
      <c r="AI314" s="113">
        <v>1732775.5621</v>
      </c>
      <c r="AJ314" s="113">
        <v>0</v>
      </c>
      <c r="AK314" s="113">
        <v>0</v>
      </c>
      <c r="AL314" s="113">
        <v>0</v>
      </c>
      <c r="AM314" s="113">
        <v>0</v>
      </c>
      <c r="AN314" s="113">
        <v>1371313.3670999999</v>
      </c>
      <c r="AO314" s="113">
        <v>0</v>
      </c>
      <c r="AP314" s="113">
        <v>0</v>
      </c>
      <c r="AQ314" s="107" t="s">
        <v>699</v>
      </c>
      <c r="AR314" s="107" t="s">
        <v>699</v>
      </c>
      <c r="AS314" s="107" t="s">
        <v>396</v>
      </c>
      <c r="AT314" s="107" t="s">
        <v>395</v>
      </c>
      <c r="AU314" s="107" t="s">
        <v>1123</v>
      </c>
      <c r="AV314" s="107" t="s">
        <v>391</v>
      </c>
      <c r="AW314" s="108">
        <v>3</v>
      </c>
      <c r="AX314" s="107" t="s">
        <v>473</v>
      </c>
      <c r="AY314" s="107" t="s">
        <v>707</v>
      </c>
      <c r="AZ314" s="107" t="s">
        <v>706</v>
      </c>
      <c r="BA314" s="107" t="s">
        <v>412</v>
      </c>
      <c r="BB314" s="109">
        <v>45355.272070752311</v>
      </c>
      <c r="BC314" s="107" t="s">
        <v>32</v>
      </c>
      <c r="BD314" s="107" t="s">
        <v>292</v>
      </c>
    </row>
    <row r="315" spans="1:56" x14ac:dyDescent="0.2">
      <c r="A315" s="107" t="s">
        <v>393</v>
      </c>
      <c r="B315" s="105">
        <v>606553</v>
      </c>
      <c r="C315" s="105" t="s">
        <v>2041</v>
      </c>
      <c r="D315" s="107" t="s">
        <v>619</v>
      </c>
      <c r="E315" s="105" t="s">
        <v>1945</v>
      </c>
      <c r="F315" s="107" t="s">
        <v>1129</v>
      </c>
      <c r="G315" s="107" t="s">
        <v>830</v>
      </c>
      <c r="H315" s="107" t="s">
        <v>830</v>
      </c>
      <c r="I315" s="107" t="s">
        <v>830</v>
      </c>
      <c r="J315" s="107" t="s">
        <v>795</v>
      </c>
      <c r="K315" s="107" t="s">
        <v>728</v>
      </c>
      <c r="L315" s="107" t="s">
        <v>88</v>
      </c>
      <c r="M315" s="107" t="s">
        <v>41</v>
      </c>
      <c r="N315" s="107" t="s">
        <v>403</v>
      </c>
      <c r="O315" s="107" t="s">
        <v>395</v>
      </c>
      <c r="P315" s="109">
        <v>42637</v>
      </c>
      <c r="Q315" s="107" t="s">
        <v>649</v>
      </c>
      <c r="R315" s="108">
        <v>1</v>
      </c>
      <c r="S315" s="109">
        <v>42853</v>
      </c>
      <c r="T315" s="109">
        <v>42913</v>
      </c>
      <c r="U315" s="109">
        <v>44105</v>
      </c>
      <c r="V315" s="108">
        <v>1252</v>
      </c>
      <c r="W315" s="107" t="s">
        <v>398</v>
      </c>
      <c r="X315" s="107" t="s">
        <v>702</v>
      </c>
      <c r="Y315" s="107" t="s">
        <v>293</v>
      </c>
      <c r="Z315" s="108">
        <v>0</v>
      </c>
      <c r="AA315" s="113">
        <v>274022.59000000003</v>
      </c>
      <c r="AB315" s="113">
        <v>0</v>
      </c>
      <c r="AC315" s="113">
        <v>534117.92000000004</v>
      </c>
      <c r="AD315" s="113">
        <v>0</v>
      </c>
      <c r="AE315" s="113">
        <v>0</v>
      </c>
      <c r="AF315" s="113">
        <v>0</v>
      </c>
      <c r="AG315" s="113">
        <v>274022.59000000003</v>
      </c>
      <c r="AH315" s="113">
        <f>CFR_Data[[#This Row],[Total Spent SFY]]+CFR_Data[[#This Row],[CF Current SFY]]</f>
        <v>0</v>
      </c>
      <c r="AI315" s="113">
        <v>0</v>
      </c>
      <c r="AJ315" s="113">
        <v>0</v>
      </c>
      <c r="AK315" s="113">
        <v>0</v>
      </c>
      <c r="AL315" s="113">
        <v>0</v>
      </c>
      <c r="AM315" s="113">
        <v>0</v>
      </c>
      <c r="AN315" s="113">
        <v>0</v>
      </c>
      <c r="AO315" s="113">
        <v>0</v>
      </c>
      <c r="AP315" s="113">
        <v>0</v>
      </c>
      <c r="AQ315" s="107" t="s">
        <v>699</v>
      </c>
      <c r="AR315" s="107" t="s">
        <v>699</v>
      </c>
      <c r="AS315" s="107" t="s">
        <v>396</v>
      </c>
      <c r="AT315" s="107" t="s">
        <v>395</v>
      </c>
      <c r="AU315" s="107" t="s">
        <v>1123</v>
      </c>
      <c r="AV315" s="107" t="s">
        <v>391</v>
      </c>
      <c r="AW315" s="108">
        <v>2</v>
      </c>
      <c r="AX315" s="107" t="s">
        <v>473</v>
      </c>
      <c r="AY315" s="107" t="s">
        <v>707</v>
      </c>
      <c r="AZ315" s="107" t="s">
        <v>706</v>
      </c>
      <c r="BA315" s="107" t="s">
        <v>412</v>
      </c>
      <c r="BB315" s="109">
        <v>45355.272070752311</v>
      </c>
      <c r="BC315" s="107" t="s">
        <v>465</v>
      </c>
      <c r="BD315" s="107" t="s">
        <v>293</v>
      </c>
    </row>
    <row r="316" spans="1:56" x14ac:dyDescent="0.2">
      <c r="A316" s="107" t="s">
        <v>393</v>
      </c>
      <c r="B316" s="105">
        <v>606553</v>
      </c>
      <c r="C316" s="105" t="s">
        <v>2041</v>
      </c>
      <c r="D316" s="107" t="s">
        <v>619</v>
      </c>
      <c r="E316" s="105" t="s">
        <v>1945</v>
      </c>
      <c r="F316" s="107" t="s">
        <v>1129</v>
      </c>
      <c r="G316" s="107" t="s">
        <v>830</v>
      </c>
      <c r="H316" s="107" t="s">
        <v>830</v>
      </c>
      <c r="I316" s="107" t="s">
        <v>830</v>
      </c>
      <c r="J316" s="107" t="s">
        <v>795</v>
      </c>
      <c r="K316" s="107" t="s">
        <v>728</v>
      </c>
      <c r="L316" s="107" t="s">
        <v>88</v>
      </c>
      <c r="M316" s="107" t="s">
        <v>41</v>
      </c>
      <c r="N316" s="107" t="s">
        <v>403</v>
      </c>
      <c r="O316" s="107" t="s">
        <v>395</v>
      </c>
      <c r="P316" s="109">
        <v>42637</v>
      </c>
      <c r="Q316" s="107" t="s">
        <v>649</v>
      </c>
      <c r="R316" s="108">
        <v>1</v>
      </c>
      <c r="S316" s="109">
        <v>42853</v>
      </c>
      <c r="T316" s="109">
        <v>42913</v>
      </c>
      <c r="U316" s="109">
        <v>44105</v>
      </c>
      <c r="V316" s="108">
        <v>1252</v>
      </c>
      <c r="W316" s="107" t="s">
        <v>424</v>
      </c>
      <c r="X316" s="107" t="s">
        <v>705</v>
      </c>
      <c r="Y316" s="107" t="s">
        <v>413</v>
      </c>
      <c r="Z316" s="108">
        <v>0.8</v>
      </c>
      <c r="AA316" s="113">
        <v>33117090.289999999</v>
      </c>
      <c r="AB316" s="113">
        <v>54003.5</v>
      </c>
      <c r="AC316" s="113">
        <v>625793.06000000006</v>
      </c>
      <c r="AD316" s="113">
        <v>0</v>
      </c>
      <c r="AE316" s="113">
        <v>0</v>
      </c>
      <c r="AF316" s="113">
        <v>0</v>
      </c>
      <c r="AG316" s="113">
        <v>33117090.289999999</v>
      </c>
      <c r="AH316" s="113">
        <f>CFR_Data[[#This Row],[Total Spent SFY]]+CFR_Data[[#This Row],[CF Current SFY]]</f>
        <v>54003.5</v>
      </c>
      <c r="AI316" s="113">
        <v>0</v>
      </c>
      <c r="AJ316" s="113">
        <v>0</v>
      </c>
      <c r="AK316" s="113">
        <v>0</v>
      </c>
      <c r="AL316" s="113">
        <v>0</v>
      </c>
      <c r="AM316" s="113">
        <v>0</v>
      </c>
      <c r="AN316" s="113">
        <v>0</v>
      </c>
      <c r="AO316" s="113">
        <v>0</v>
      </c>
      <c r="AP316" s="113">
        <v>0</v>
      </c>
      <c r="AQ316" s="107" t="s">
        <v>699</v>
      </c>
      <c r="AR316" s="107" t="s">
        <v>699</v>
      </c>
      <c r="AS316" s="107" t="s">
        <v>396</v>
      </c>
      <c r="AT316" s="107" t="s">
        <v>395</v>
      </c>
      <c r="AU316" s="107" t="s">
        <v>1123</v>
      </c>
      <c r="AV316" s="107" t="s">
        <v>391</v>
      </c>
      <c r="AW316" s="108">
        <v>2</v>
      </c>
      <c r="AX316" s="107" t="s">
        <v>473</v>
      </c>
      <c r="AY316" s="107" t="s">
        <v>707</v>
      </c>
      <c r="AZ316" s="107" t="s">
        <v>706</v>
      </c>
      <c r="BA316" s="107" t="s">
        <v>412</v>
      </c>
      <c r="BB316" s="109">
        <v>45355.272070752311</v>
      </c>
      <c r="BC316" s="107" t="s">
        <v>465</v>
      </c>
      <c r="BD316" s="107" t="s">
        <v>292</v>
      </c>
    </row>
    <row r="317" spans="1:56" x14ac:dyDescent="0.2">
      <c r="A317" s="107" t="s">
        <v>393</v>
      </c>
      <c r="B317" s="105">
        <v>606562</v>
      </c>
      <c r="C317" s="105" t="s">
        <v>2967</v>
      </c>
      <c r="D317" s="107" t="s">
        <v>2968</v>
      </c>
      <c r="E317" s="105" t="s">
        <v>1954</v>
      </c>
      <c r="F317" s="107" t="s">
        <v>1128</v>
      </c>
      <c r="G317" s="107" t="s">
        <v>830</v>
      </c>
      <c r="H317" s="107" t="s">
        <v>830</v>
      </c>
      <c r="I317" s="107" t="s">
        <v>830</v>
      </c>
      <c r="J317" s="107" t="s">
        <v>2969</v>
      </c>
      <c r="K317" s="107" t="s">
        <v>24</v>
      </c>
      <c r="L317" s="107" t="s">
        <v>193</v>
      </c>
      <c r="M317" s="107" t="s">
        <v>192</v>
      </c>
      <c r="N317" s="107" t="s">
        <v>403</v>
      </c>
      <c r="O317" s="107" t="s">
        <v>395</v>
      </c>
      <c r="P317" s="109">
        <v>41489</v>
      </c>
      <c r="Q317" s="107" t="s">
        <v>645</v>
      </c>
      <c r="R317" s="108">
        <v>1</v>
      </c>
      <c r="S317" s="109">
        <v>41751</v>
      </c>
      <c r="T317" s="109">
        <v>41811</v>
      </c>
      <c r="U317" s="109">
        <v>42481</v>
      </c>
      <c r="V317" s="108">
        <v>730</v>
      </c>
      <c r="W317" s="107" t="s">
        <v>398</v>
      </c>
      <c r="X317" s="107" t="s">
        <v>417</v>
      </c>
      <c r="Y317" s="107" t="s">
        <v>293</v>
      </c>
      <c r="Z317" s="108">
        <v>0</v>
      </c>
      <c r="AA317" s="113">
        <v>10566.75</v>
      </c>
      <c r="AB317" s="113">
        <v>2210</v>
      </c>
      <c r="AC317" s="113">
        <v>83506.509999999995</v>
      </c>
      <c r="AD317" s="113">
        <v>0</v>
      </c>
      <c r="AE317" s="113">
        <v>0</v>
      </c>
      <c r="AF317" s="113">
        <v>0</v>
      </c>
      <c r="AG317" s="113">
        <v>10566.75</v>
      </c>
      <c r="AH317" s="113">
        <f>CFR_Data[[#This Row],[Total Spent SFY]]+CFR_Data[[#This Row],[CF Current SFY]]</f>
        <v>2210</v>
      </c>
      <c r="AI317" s="113">
        <v>0</v>
      </c>
      <c r="AJ317" s="113">
        <v>0</v>
      </c>
      <c r="AK317" s="113">
        <v>0</v>
      </c>
      <c r="AL317" s="113">
        <v>0</v>
      </c>
      <c r="AM317" s="113">
        <v>0</v>
      </c>
      <c r="AN317" s="113">
        <v>0</v>
      </c>
      <c r="AO317" s="113">
        <v>0</v>
      </c>
      <c r="AP317" s="113">
        <v>0</v>
      </c>
      <c r="AQ317" s="107" t="s">
        <v>699</v>
      </c>
      <c r="AR317" s="107" t="s">
        <v>699</v>
      </c>
      <c r="AS317" s="107" t="s">
        <v>396</v>
      </c>
      <c r="AT317" s="107" t="s">
        <v>395</v>
      </c>
      <c r="AU317" s="107" t="s">
        <v>1123</v>
      </c>
      <c r="AV317" s="107" t="s">
        <v>391</v>
      </c>
      <c r="AW317" s="108">
        <v>2</v>
      </c>
      <c r="AX317" s="107" t="s">
        <v>473</v>
      </c>
      <c r="AY317" s="107" t="s">
        <v>731</v>
      </c>
      <c r="AZ317" s="107" t="s">
        <v>706</v>
      </c>
      <c r="BA317" s="107" t="s">
        <v>435</v>
      </c>
      <c r="BB317" s="109">
        <v>45355.272070752311</v>
      </c>
      <c r="BC317" s="107" t="s">
        <v>24</v>
      </c>
      <c r="BD317" s="107" t="s">
        <v>293</v>
      </c>
    </row>
    <row r="318" spans="1:56" x14ac:dyDescent="0.2">
      <c r="A318" s="107" t="s">
        <v>393</v>
      </c>
      <c r="B318" s="105">
        <v>606562</v>
      </c>
      <c r="C318" s="105" t="s">
        <v>2967</v>
      </c>
      <c r="D318" s="107" t="s">
        <v>2968</v>
      </c>
      <c r="E318" s="105" t="s">
        <v>1954</v>
      </c>
      <c r="F318" s="107" t="s">
        <v>1128</v>
      </c>
      <c r="G318" s="107" t="s">
        <v>830</v>
      </c>
      <c r="H318" s="107" t="s">
        <v>830</v>
      </c>
      <c r="I318" s="107" t="s">
        <v>830</v>
      </c>
      <c r="J318" s="107" t="s">
        <v>2969</v>
      </c>
      <c r="K318" s="107" t="s">
        <v>24</v>
      </c>
      <c r="L318" s="107" t="s">
        <v>193</v>
      </c>
      <c r="M318" s="107" t="s">
        <v>192</v>
      </c>
      <c r="N318" s="107" t="s">
        <v>403</v>
      </c>
      <c r="O318" s="107" t="s">
        <v>395</v>
      </c>
      <c r="P318" s="109">
        <v>41489</v>
      </c>
      <c r="Q318" s="107" t="s">
        <v>645</v>
      </c>
      <c r="R318" s="108">
        <v>1</v>
      </c>
      <c r="S318" s="109">
        <v>41751</v>
      </c>
      <c r="T318" s="109">
        <v>41811</v>
      </c>
      <c r="U318" s="109">
        <v>42481</v>
      </c>
      <c r="V318" s="108">
        <v>730</v>
      </c>
      <c r="W318" s="107" t="s">
        <v>424</v>
      </c>
      <c r="X318" s="107" t="s">
        <v>401</v>
      </c>
      <c r="Y318" s="107" t="s">
        <v>399</v>
      </c>
      <c r="Z318" s="108">
        <v>0.8</v>
      </c>
      <c r="AA318" s="113">
        <v>3145161.74</v>
      </c>
      <c r="AB318" s="113">
        <v>0</v>
      </c>
      <c r="AC318" s="113">
        <v>0</v>
      </c>
      <c r="AD318" s="113">
        <v>0</v>
      </c>
      <c r="AE318" s="113">
        <v>0</v>
      </c>
      <c r="AF318" s="113">
        <v>0</v>
      </c>
      <c r="AG318" s="113">
        <v>3145161.74</v>
      </c>
      <c r="AH318" s="113">
        <f>CFR_Data[[#This Row],[Total Spent SFY]]+CFR_Data[[#This Row],[CF Current SFY]]</f>
        <v>0</v>
      </c>
      <c r="AI318" s="113">
        <v>0</v>
      </c>
      <c r="AJ318" s="113">
        <v>0</v>
      </c>
      <c r="AK318" s="113">
        <v>0</v>
      </c>
      <c r="AL318" s="113">
        <v>0</v>
      </c>
      <c r="AM318" s="113">
        <v>0</v>
      </c>
      <c r="AN318" s="113">
        <v>0</v>
      </c>
      <c r="AO318" s="113">
        <v>0</v>
      </c>
      <c r="AP318" s="113">
        <v>0</v>
      </c>
      <c r="AQ318" s="107" t="s">
        <v>699</v>
      </c>
      <c r="AR318" s="107" t="s">
        <v>699</v>
      </c>
      <c r="AS318" s="107" t="s">
        <v>396</v>
      </c>
      <c r="AT318" s="107" t="s">
        <v>395</v>
      </c>
      <c r="AU318" s="107" t="s">
        <v>1123</v>
      </c>
      <c r="AV318" s="107" t="s">
        <v>391</v>
      </c>
      <c r="AW318" s="108">
        <v>2</v>
      </c>
      <c r="AX318" s="107" t="s">
        <v>473</v>
      </c>
      <c r="AY318" s="107" t="s">
        <v>731</v>
      </c>
      <c r="AZ318" s="107" t="s">
        <v>706</v>
      </c>
      <c r="BA318" s="107" t="s">
        <v>435</v>
      </c>
      <c r="BB318" s="109">
        <v>45355.272070752311</v>
      </c>
      <c r="BC318" s="107" t="s">
        <v>24</v>
      </c>
      <c r="BD318" s="107" t="s">
        <v>292</v>
      </c>
    </row>
    <row r="319" spans="1:56" x14ac:dyDescent="0.2">
      <c r="A319" s="107" t="s">
        <v>393</v>
      </c>
      <c r="B319" s="105">
        <v>606599</v>
      </c>
      <c r="C319" s="105" t="s">
        <v>2042</v>
      </c>
      <c r="D319" s="107" t="s">
        <v>1164</v>
      </c>
      <c r="E319" s="105" t="s">
        <v>1947</v>
      </c>
      <c r="F319" s="107" t="s">
        <v>439</v>
      </c>
      <c r="G319" s="107" t="s">
        <v>830</v>
      </c>
      <c r="H319" s="107" t="s">
        <v>830</v>
      </c>
      <c r="I319" s="107" t="s">
        <v>830</v>
      </c>
      <c r="J319" s="107" t="s">
        <v>149</v>
      </c>
      <c r="K319" s="107" t="s">
        <v>32</v>
      </c>
      <c r="L319" s="107" t="s">
        <v>213</v>
      </c>
      <c r="M319" s="107" t="s">
        <v>208</v>
      </c>
      <c r="N319" s="107" t="s">
        <v>394</v>
      </c>
      <c r="O319" s="107" t="s">
        <v>395</v>
      </c>
      <c r="P319" s="109">
        <v>44107</v>
      </c>
      <c r="Q319" s="107" t="s">
        <v>655</v>
      </c>
      <c r="R319" s="108">
        <v>1</v>
      </c>
      <c r="S319" s="109">
        <v>44239</v>
      </c>
      <c r="T319" s="109">
        <v>44299</v>
      </c>
      <c r="U319" s="109">
        <v>44907</v>
      </c>
      <c r="V319" s="108">
        <v>668</v>
      </c>
      <c r="W319" s="107" t="s">
        <v>438</v>
      </c>
      <c r="X319" s="107" t="s">
        <v>775</v>
      </c>
      <c r="Y319" s="107" t="s">
        <v>293</v>
      </c>
      <c r="Z319" s="108">
        <v>0</v>
      </c>
      <c r="AA319" s="113">
        <v>9403606.5099999998</v>
      </c>
      <c r="AB319" s="113">
        <v>0</v>
      </c>
      <c r="AC319" s="113">
        <v>0</v>
      </c>
      <c r="AD319" s="113">
        <v>0</v>
      </c>
      <c r="AE319" s="113">
        <v>0</v>
      </c>
      <c r="AF319" s="113">
        <v>0</v>
      </c>
      <c r="AG319" s="113">
        <v>9403606.5099999998</v>
      </c>
      <c r="AH319" s="113">
        <f>CFR_Data[[#This Row],[Total Spent SFY]]+CFR_Data[[#This Row],[CF Current SFY]]</f>
        <v>0</v>
      </c>
      <c r="AI319" s="113">
        <v>0</v>
      </c>
      <c r="AJ319" s="113">
        <v>0</v>
      </c>
      <c r="AK319" s="113">
        <v>0</v>
      </c>
      <c r="AL319" s="113">
        <v>0</v>
      </c>
      <c r="AM319" s="113">
        <v>0</v>
      </c>
      <c r="AN319" s="113">
        <v>0</v>
      </c>
      <c r="AO319" s="113">
        <v>0</v>
      </c>
      <c r="AP319" s="113">
        <v>0</v>
      </c>
      <c r="AQ319" s="107" t="s">
        <v>699</v>
      </c>
      <c r="AR319" s="107" t="s">
        <v>699</v>
      </c>
      <c r="AS319" s="107" t="s">
        <v>396</v>
      </c>
      <c r="AT319" s="107" t="s">
        <v>395</v>
      </c>
      <c r="AU319" s="107" t="s">
        <v>1123</v>
      </c>
      <c r="AV319" s="107" t="s">
        <v>391</v>
      </c>
      <c r="AW319" s="108">
        <v>1</v>
      </c>
      <c r="AX319" s="107" t="s">
        <v>473</v>
      </c>
      <c r="AY319" s="107" t="s">
        <v>722</v>
      </c>
      <c r="AZ319" s="107" t="s">
        <v>697</v>
      </c>
      <c r="BA319" s="107" t="s">
        <v>402</v>
      </c>
      <c r="BB319" s="109">
        <v>45355.272070752311</v>
      </c>
      <c r="BC319" s="107" t="s">
        <v>32</v>
      </c>
      <c r="BD319" s="107" t="s">
        <v>293</v>
      </c>
    </row>
    <row r="320" spans="1:56" x14ac:dyDescent="0.2">
      <c r="A320" s="107" t="s">
        <v>393</v>
      </c>
      <c r="B320" s="105">
        <v>606619</v>
      </c>
      <c r="C320" s="105" t="s">
        <v>2043</v>
      </c>
      <c r="D320" s="107" t="s">
        <v>450</v>
      </c>
      <c r="E320" s="105" t="s">
        <v>2020</v>
      </c>
      <c r="F320" s="107" t="s">
        <v>439</v>
      </c>
      <c r="G320" s="107" t="s">
        <v>830</v>
      </c>
      <c r="H320" s="107" t="s">
        <v>830</v>
      </c>
      <c r="I320" s="107" t="s">
        <v>830</v>
      </c>
      <c r="J320" s="107" t="s">
        <v>798</v>
      </c>
      <c r="K320" s="107" t="s">
        <v>451</v>
      </c>
      <c r="L320" s="107" t="s">
        <v>218</v>
      </c>
      <c r="M320" s="107" t="s">
        <v>217</v>
      </c>
      <c r="N320" s="107" t="s">
        <v>403</v>
      </c>
      <c r="O320" s="107" t="s">
        <v>395</v>
      </c>
      <c r="P320" s="109">
        <v>42084</v>
      </c>
      <c r="Q320" s="107" t="s">
        <v>650</v>
      </c>
      <c r="R320" s="108">
        <v>1</v>
      </c>
      <c r="S320" s="109">
        <v>42300</v>
      </c>
      <c r="T320" s="109">
        <v>42360</v>
      </c>
      <c r="U320" s="109">
        <v>44707</v>
      </c>
      <c r="V320" s="108">
        <v>2407</v>
      </c>
      <c r="W320" s="107" t="s">
        <v>438</v>
      </c>
      <c r="X320" s="107" t="s">
        <v>775</v>
      </c>
      <c r="Y320" s="107" t="s">
        <v>293</v>
      </c>
      <c r="Z320" s="108">
        <v>0</v>
      </c>
      <c r="AA320" s="113">
        <v>7429520.8300000001</v>
      </c>
      <c r="AB320" s="113">
        <v>230614.34</v>
      </c>
      <c r="AC320" s="113">
        <v>16511.349999999999</v>
      </c>
      <c r="AD320" s="113">
        <v>0</v>
      </c>
      <c r="AE320" s="113">
        <v>0</v>
      </c>
      <c r="AF320" s="113">
        <v>0</v>
      </c>
      <c r="AG320" s="113">
        <v>7429520.8300000001</v>
      </c>
      <c r="AH320" s="113">
        <f>CFR_Data[[#This Row],[Total Spent SFY]]+CFR_Data[[#This Row],[CF Current SFY]]</f>
        <v>230614.34</v>
      </c>
      <c r="AI320" s="113">
        <v>0</v>
      </c>
      <c r="AJ320" s="113">
        <v>0</v>
      </c>
      <c r="AK320" s="113">
        <v>0</v>
      </c>
      <c r="AL320" s="113">
        <v>0</v>
      </c>
      <c r="AM320" s="113">
        <v>0</v>
      </c>
      <c r="AN320" s="113">
        <v>0</v>
      </c>
      <c r="AO320" s="113">
        <v>0</v>
      </c>
      <c r="AP320" s="113">
        <v>0</v>
      </c>
      <c r="AQ320" s="107" t="s">
        <v>699</v>
      </c>
      <c r="AR320" s="107" t="s">
        <v>699</v>
      </c>
      <c r="AS320" s="107" t="s">
        <v>396</v>
      </c>
      <c r="AT320" s="107" t="s">
        <v>395</v>
      </c>
      <c r="AU320" s="107" t="s">
        <v>1123</v>
      </c>
      <c r="AV320" s="107" t="s">
        <v>391</v>
      </c>
      <c r="AW320" s="108">
        <v>1</v>
      </c>
      <c r="AX320" s="107" t="s">
        <v>473</v>
      </c>
      <c r="AY320" s="107" t="s">
        <v>762</v>
      </c>
      <c r="AZ320" s="107" t="s">
        <v>706</v>
      </c>
      <c r="BA320" s="107" t="s">
        <v>433</v>
      </c>
      <c r="BB320" s="109">
        <v>45355.272070752311</v>
      </c>
      <c r="BC320" s="107" t="s">
        <v>465</v>
      </c>
      <c r="BD320" s="107" t="s">
        <v>293</v>
      </c>
    </row>
    <row r="321" spans="1:56" x14ac:dyDescent="0.2">
      <c r="A321" s="107" t="s">
        <v>409</v>
      </c>
      <c r="B321" s="105">
        <v>606620</v>
      </c>
      <c r="C321" s="105" t="s">
        <v>2044</v>
      </c>
      <c r="D321" s="107" t="s">
        <v>452</v>
      </c>
      <c r="E321" s="105" t="s">
        <v>1954</v>
      </c>
      <c r="F321" s="107" t="s">
        <v>1156</v>
      </c>
      <c r="G321" s="107" t="s">
        <v>830</v>
      </c>
      <c r="H321" s="107" t="s">
        <v>830</v>
      </c>
      <c r="I321" s="107" t="b">
        <v>1</v>
      </c>
      <c r="J321" s="107" t="s">
        <v>799</v>
      </c>
      <c r="K321" s="107" t="s">
        <v>453</v>
      </c>
      <c r="L321" s="107" t="s">
        <v>218</v>
      </c>
      <c r="M321" s="107" t="s">
        <v>217</v>
      </c>
      <c r="N321" s="107" t="s">
        <v>410</v>
      </c>
      <c r="O321" s="107" t="s">
        <v>395</v>
      </c>
      <c r="P321" s="109">
        <v>42392</v>
      </c>
      <c r="Q321" s="107" t="s">
        <v>649</v>
      </c>
      <c r="R321" s="108">
        <v>1</v>
      </c>
      <c r="S321" s="109">
        <v>42534</v>
      </c>
      <c r="T321" s="109">
        <v>42594</v>
      </c>
      <c r="U321" s="109">
        <v>44733</v>
      </c>
      <c r="V321" s="108">
        <v>2199</v>
      </c>
      <c r="W321" s="107" t="s">
        <v>424</v>
      </c>
      <c r="X321" s="107" t="s">
        <v>713</v>
      </c>
      <c r="Y321" s="107" t="s">
        <v>397</v>
      </c>
      <c r="Z321" s="108">
        <v>0.9</v>
      </c>
      <c r="AA321" s="113">
        <v>8087525.5700000003</v>
      </c>
      <c r="AB321" s="113">
        <v>54024.81</v>
      </c>
      <c r="AC321" s="113">
        <v>237229.03</v>
      </c>
      <c r="AD321" s="113">
        <v>0</v>
      </c>
      <c r="AE321" s="113">
        <v>0</v>
      </c>
      <c r="AF321" s="113">
        <v>0</v>
      </c>
      <c r="AG321" s="113">
        <v>8087525.5700000003</v>
      </c>
      <c r="AH321" s="113">
        <f>CFR_Data[[#This Row],[Total Spent SFY]]+CFR_Data[[#This Row],[CF Current SFY]]</f>
        <v>54024.81</v>
      </c>
      <c r="AI321" s="113">
        <v>0</v>
      </c>
      <c r="AJ321" s="113">
        <v>0</v>
      </c>
      <c r="AK321" s="113">
        <v>0</v>
      </c>
      <c r="AL321" s="113">
        <v>0</v>
      </c>
      <c r="AM321" s="113">
        <v>0</v>
      </c>
      <c r="AN321" s="113">
        <v>0</v>
      </c>
      <c r="AO321" s="113">
        <v>0</v>
      </c>
      <c r="AP321" s="113">
        <v>0</v>
      </c>
      <c r="AQ321" s="107" t="s">
        <v>699</v>
      </c>
      <c r="AR321" s="107" t="s">
        <v>699</v>
      </c>
      <c r="AS321" s="107" t="s">
        <v>396</v>
      </c>
      <c r="AT321" s="107" t="s">
        <v>395</v>
      </c>
      <c r="AU321" s="107" t="s">
        <v>1123</v>
      </c>
      <c r="AV321" s="107" t="s">
        <v>391</v>
      </c>
      <c r="AW321" s="108">
        <v>2</v>
      </c>
      <c r="AX321" s="107" t="s">
        <v>473</v>
      </c>
      <c r="AY321" s="107" t="s">
        <v>762</v>
      </c>
      <c r="AZ321" s="107" t="s">
        <v>706</v>
      </c>
      <c r="BA321" s="107" t="s">
        <v>433</v>
      </c>
      <c r="BB321" s="109">
        <v>45355.272070752311</v>
      </c>
      <c r="BC321" s="107" t="s">
        <v>465</v>
      </c>
      <c r="BD321" s="107" t="s">
        <v>292</v>
      </c>
    </row>
    <row r="322" spans="1:56" x14ac:dyDescent="0.2">
      <c r="A322" s="107" t="s">
        <v>409</v>
      </c>
      <c r="B322" s="105">
        <v>606620</v>
      </c>
      <c r="C322" s="105" t="s">
        <v>2044</v>
      </c>
      <c r="D322" s="107" t="s">
        <v>452</v>
      </c>
      <c r="E322" s="105" t="s">
        <v>1954</v>
      </c>
      <c r="F322" s="107" t="s">
        <v>1156</v>
      </c>
      <c r="G322" s="107" t="s">
        <v>830</v>
      </c>
      <c r="H322" s="107" t="s">
        <v>830</v>
      </c>
      <c r="I322" s="107" t="b">
        <v>1</v>
      </c>
      <c r="J322" s="107" t="s">
        <v>799</v>
      </c>
      <c r="K322" s="107" t="s">
        <v>453</v>
      </c>
      <c r="L322" s="107" t="s">
        <v>218</v>
      </c>
      <c r="M322" s="107" t="s">
        <v>217</v>
      </c>
      <c r="N322" s="107" t="s">
        <v>410</v>
      </c>
      <c r="O322" s="107" t="s">
        <v>395</v>
      </c>
      <c r="P322" s="109">
        <v>42392</v>
      </c>
      <c r="Q322" s="107" t="s">
        <v>649</v>
      </c>
      <c r="R322" s="108">
        <v>1</v>
      </c>
      <c r="S322" s="109">
        <v>42534</v>
      </c>
      <c r="T322" s="109">
        <v>42594</v>
      </c>
      <c r="U322" s="109">
        <v>44733</v>
      </c>
      <c r="V322" s="108">
        <v>2199</v>
      </c>
      <c r="W322" s="107" t="s">
        <v>398</v>
      </c>
      <c r="X322" s="107" t="s">
        <v>720</v>
      </c>
      <c r="Y322" s="107" t="s">
        <v>293</v>
      </c>
      <c r="Z322" s="108">
        <v>0</v>
      </c>
      <c r="AA322" s="113">
        <v>2412.5</v>
      </c>
      <c r="AB322" s="113">
        <v>0</v>
      </c>
      <c r="AC322" s="113">
        <v>93587.5</v>
      </c>
      <c r="AD322" s="113">
        <v>0</v>
      </c>
      <c r="AE322" s="113">
        <v>0</v>
      </c>
      <c r="AF322" s="113">
        <v>0</v>
      </c>
      <c r="AG322" s="113">
        <v>2412.5</v>
      </c>
      <c r="AH322" s="113">
        <f>CFR_Data[[#This Row],[Total Spent SFY]]+CFR_Data[[#This Row],[CF Current SFY]]</f>
        <v>0</v>
      </c>
      <c r="AI322" s="113">
        <v>0</v>
      </c>
      <c r="AJ322" s="113">
        <v>0</v>
      </c>
      <c r="AK322" s="113">
        <v>0</v>
      </c>
      <c r="AL322" s="113">
        <v>0</v>
      </c>
      <c r="AM322" s="113">
        <v>0</v>
      </c>
      <c r="AN322" s="113">
        <v>0</v>
      </c>
      <c r="AO322" s="113">
        <v>0</v>
      </c>
      <c r="AP322" s="113">
        <v>0</v>
      </c>
      <c r="AQ322" s="107" t="s">
        <v>699</v>
      </c>
      <c r="AR322" s="107" t="s">
        <v>699</v>
      </c>
      <c r="AS322" s="107" t="s">
        <v>396</v>
      </c>
      <c r="AT322" s="107" t="s">
        <v>395</v>
      </c>
      <c r="AU322" s="107" t="s">
        <v>1123</v>
      </c>
      <c r="AV322" s="107" t="s">
        <v>391</v>
      </c>
      <c r="AW322" s="108">
        <v>2</v>
      </c>
      <c r="AX322" s="107" t="s">
        <v>473</v>
      </c>
      <c r="AY322" s="107" t="s">
        <v>762</v>
      </c>
      <c r="AZ322" s="107" t="s">
        <v>706</v>
      </c>
      <c r="BA322" s="107" t="s">
        <v>433</v>
      </c>
      <c r="BB322" s="109">
        <v>45355.272070752311</v>
      </c>
      <c r="BC322" s="107" t="s">
        <v>465</v>
      </c>
      <c r="BD322" s="107" t="s">
        <v>293</v>
      </c>
    </row>
    <row r="323" spans="1:56" x14ac:dyDescent="0.2">
      <c r="A323" s="107" t="s">
        <v>409</v>
      </c>
      <c r="B323" s="105">
        <v>606632</v>
      </c>
      <c r="C323" s="105" t="s">
        <v>2045</v>
      </c>
      <c r="D323" s="107" t="s">
        <v>517</v>
      </c>
      <c r="E323" s="105" t="s">
        <v>1954</v>
      </c>
      <c r="F323" s="107" t="s">
        <v>1133</v>
      </c>
      <c r="G323" s="107" t="s">
        <v>830</v>
      </c>
      <c r="H323" s="107" t="s">
        <v>830</v>
      </c>
      <c r="I323" s="107" t="s">
        <v>830</v>
      </c>
      <c r="J323" s="107" t="s">
        <v>801</v>
      </c>
      <c r="K323" s="107" t="s">
        <v>455</v>
      </c>
      <c r="L323" s="107" t="s">
        <v>88</v>
      </c>
      <c r="M323" s="107" t="s">
        <v>41</v>
      </c>
      <c r="N323" s="107" t="s">
        <v>410</v>
      </c>
      <c r="O323" s="107" t="s">
        <v>395</v>
      </c>
      <c r="P323" s="109">
        <v>43960</v>
      </c>
      <c r="Q323" s="107" t="s">
        <v>656</v>
      </c>
      <c r="R323" s="108">
        <v>1</v>
      </c>
      <c r="S323" s="109">
        <v>44124</v>
      </c>
      <c r="T323" s="109">
        <v>44184</v>
      </c>
      <c r="U323" s="109">
        <v>45497</v>
      </c>
      <c r="V323" s="108">
        <v>1373</v>
      </c>
      <c r="W323" s="107" t="s">
        <v>398</v>
      </c>
      <c r="X323" s="107" t="s">
        <v>702</v>
      </c>
      <c r="Y323" s="107" t="s">
        <v>293</v>
      </c>
      <c r="Z323" s="108">
        <v>0</v>
      </c>
      <c r="AA323" s="113">
        <v>1570</v>
      </c>
      <c r="AB323" s="113">
        <v>112.5</v>
      </c>
      <c r="AC323" s="113">
        <v>38430</v>
      </c>
      <c r="AD323" s="113">
        <v>9373.366</v>
      </c>
      <c r="AE323" s="113">
        <v>9373.366</v>
      </c>
      <c r="AF323" s="113">
        <v>6561.3562000000002</v>
      </c>
      <c r="AG323" s="113">
        <v>8131.3562000000002</v>
      </c>
      <c r="AH323" s="113">
        <f>CFR_Data[[#This Row],[Total Spent SFY]]+CFR_Data[[#This Row],[CF Current SFY]]</f>
        <v>6673.8562000000002</v>
      </c>
      <c r="AI323" s="113">
        <v>2812.0097999999998</v>
      </c>
      <c r="AJ323" s="113">
        <v>0</v>
      </c>
      <c r="AK323" s="113">
        <v>0</v>
      </c>
      <c r="AL323" s="113">
        <v>0</v>
      </c>
      <c r="AM323" s="113">
        <v>0</v>
      </c>
      <c r="AN323" s="113">
        <v>29056.633999999998</v>
      </c>
      <c r="AO323" s="113">
        <v>0</v>
      </c>
      <c r="AP323" s="113">
        <v>0</v>
      </c>
      <c r="AQ323" s="107" t="s">
        <v>699</v>
      </c>
      <c r="AR323" s="107" t="s">
        <v>699</v>
      </c>
      <c r="AS323" s="107" t="s">
        <v>396</v>
      </c>
      <c r="AT323" s="107" t="s">
        <v>395</v>
      </c>
      <c r="AU323" s="107" t="s">
        <v>1123</v>
      </c>
      <c r="AV323" s="107" t="s">
        <v>391</v>
      </c>
      <c r="AW323" s="108">
        <v>2</v>
      </c>
      <c r="AX323" s="107" t="s">
        <v>473</v>
      </c>
      <c r="AY323" s="107" t="s">
        <v>707</v>
      </c>
      <c r="AZ323" s="107" t="s">
        <v>706</v>
      </c>
      <c r="BA323" s="107" t="s">
        <v>412</v>
      </c>
      <c r="BB323" s="109">
        <v>45355.272070752311</v>
      </c>
      <c r="BC323" s="107" t="s">
        <v>465</v>
      </c>
      <c r="BD323" s="107" t="s">
        <v>293</v>
      </c>
    </row>
    <row r="324" spans="1:56" x14ac:dyDescent="0.2">
      <c r="A324" s="107" t="s">
        <v>409</v>
      </c>
      <c r="B324" s="105">
        <v>606632</v>
      </c>
      <c r="C324" s="105" t="s">
        <v>2045</v>
      </c>
      <c r="D324" s="107" t="s">
        <v>517</v>
      </c>
      <c r="E324" s="105" t="s">
        <v>1954</v>
      </c>
      <c r="F324" s="107" t="s">
        <v>1133</v>
      </c>
      <c r="G324" s="107" t="s">
        <v>830</v>
      </c>
      <c r="H324" s="107" t="s">
        <v>830</v>
      </c>
      <c r="I324" s="107" t="s">
        <v>830</v>
      </c>
      <c r="J324" s="107" t="s">
        <v>801</v>
      </c>
      <c r="K324" s="107" t="s">
        <v>455</v>
      </c>
      <c r="L324" s="107" t="s">
        <v>88</v>
      </c>
      <c r="M324" s="107" t="s">
        <v>41</v>
      </c>
      <c r="N324" s="107" t="s">
        <v>410</v>
      </c>
      <c r="O324" s="107" t="s">
        <v>395</v>
      </c>
      <c r="P324" s="109">
        <v>43960</v>
      </c>
      <c r="Q324" s="107" t="s">
        <v>656</v>
      </c>
      <c r="R324" s="108">
        <v>1</v>
      </c>
      <c r="S324" s="109">
        <v>44124</v>
      </c>
      <c r="T324" s="109">
        <v>44184</v>
      </c>
      <c r="U324" s="109">
        <v>45497</v>
      </c>
      <c r="V324" s="108">
        <v>1373</v>
      </c>
      <c r="W324" s="107" t="s">
        <v>424</v>
      </c>
      <c r="X324" s="107" t="s">
        <v>1149</v>
      </c>
      <c r="Y324" s="107" t="s">
        <v>771</v>
      </c>
      <c r="Z324" s="108">
        <v>0.8</v>
      </c>
      <c r="AA324" s="113">
        <v>11526425.710000001</v>
      </c>
      <c r="AB324" s="113">
        <v>2951326.17</v>
      </c>
      <c r="AC324" s="113">
        <v>974473.07</v>
      </c>
      <c r="AD324" s="113">
        <v>840626.63399999996</v>
      </c>
      <c r="AE324" s="113">
        <v>840626.63399999996</v>
      </c>
      <c r="AF324" s="113">
        <v>588438.64379999996</v>
      </c>
      <c r="AG324" s="113">
        <v>12114864.353800001</v>
      </c>
      <c r="AH324" s="113">
        <f>CFR_Data[[#This Row],[Total Spent SFY]]+CFR_Data[[#This Row],[CF Current SFY]]</f>
        <v>3539764.8137999997</v>
      </c>
      <c r="AI324" s="113">
        <v>252187.9902</v>
      </c>
      <c r="AJ324" s="113">
        <v>0</v>
      </c>
      <c r="AK324" s="113">
        <v>0</v>
      </c>
      <c r="AL324" s="113">
        <v>0</v>
      </c>
      <c r="AM324" s="113">
        <v>0</v>
      </c>
      <c r="AN324" s="113">
        <v>133846.43599999999</v>
      </c>
      <c r="AO324" s="113">
        <v>0</v>
      </c>
      <c r="AP324" s="113">
        <v>0</v>
      </c>
      <c r="AQ324" s="107" t="s">
        <v>699</v>
      </c>
      <c r="AR324" s="107" t="s">
        <v>699</v>
      </c>
      <c r="AS324" s="107" t="s">
        <v>396</v>
      </c>
      <c r="AT324" s="107" t="s">
        <v>395</v>
      </c>
      <c r="AU324" s="107" t="s">
        <v>1123</v>
      </c>
      <c r="AV324" s="107" t="s">
        <v>391</v>
      </c>
      <c r="AW324" s="108">
        <v>2</v>
      </c>
      <c r="AX324" s="107" t="s">
        <v>473</v>
      </c>
      <c r="AY324" s="107" t="s">
        <v>707</v>
      </c>
      <c r="AZ324" s="107" t="s">
        <v>706</v>
      </c>
      <c r="BA324" s="107" t="s">
        <v>412</v>
      </c>
      <c r="BB324" s="109">
        <v>45355.272070752311</v>
      </c>
      <c r="BC324" s="107" t="s">
        <v>465</v>
      </c>
      <c r="BD324" s="107" t="s">
        <v>292</v>
      </c>
    </row>
    <row r="325" spans="1:56" x14ac:dyDescent="0.2">
      <c r="A325" s="107" t="s">
        <v>409</v>
      </c>
      <c r="B325" s="105">
        <v>606635</v>
      </c>
      <c r="C325" s="105" t="s">
        <v>2046</v>
      </c>
      <c r="D325" s="107" t="s">
        <v>518</v>
      </c>
      <c r="E325" s="105" t="s">
        <v>1943</v>
      </c>
      <c r="F325" s="107" t="s">
        <v>1121</v>
      </c>
      <c r="G325" s="107" t="s">
        <v>830</v>
      </c>
      <c r="H325" s="107" t="s">
        <v>830</v>
      </c>
      <c r="I325" s="107" t="s">
        <v>830</v>
      </c>
      <c r="J325" s="107" t="s">
        <v>803</v>
      </c>
      <c r="K325" s="107" t="s">
        <v>22</v>
      </c>
      <c r="L325" s="107" t="s">
        <v>187</v>
      </c>
      <c r="M325" s="107" t="s">
        <v>158</v>
      </c>
      <c r="N325" s="107" t="s">
        <v>410</v>
      </c>
      <c r="O325" s="107" t="s">
        <v>395</v>
      </c>
      <c r="P325" s="109">
        <v>43715</v>
      </c>
      <c r="Q325" s="107" t="s">
        <v>657</v>
      </c>
      <c r="R325" s="108">
        <v>1</v>
      </c>
      <c r="S325" s="109">
        <v>44029</v>
      </c>
      <c r="T325" s="109">
        <v>44089</v>
      </c>
      <c r="U325" s="109">
        <v>45554</v>
      </c>
      <c r="V325" s="108">
        <v>1525</v>
      </c>
      <c r="W325" s="107" t="s">
        <v>424</v>
      </c>
      <c r="X325" s="107" t="s">
        <v>710</v>
      </c>
      <c r="Y325" s="107" t="s">
        <v>411</v>
      </c>
      <c r="Z325" s="108">
        <v>0.8</v>
      </c>
      <c r="AA325" s="113">
        <v>3331704.61</v>
      </c>
      <c r="AB325" s="113">
        <v>415350.48</v>
      </c>
      <c r="AC325" s="113">
        <v>771109.39</v>
      </c>
      <c r="AD325" s="113">
        <v>593067.95759999997</v>
      </c>
      <c r="AE325" s="113">
        <v>593067.95759999997</v>
      </c>
      <c r="AF325" s="113">
        <v>221755.845</v>
      </c>
      <c r="AG325" s="113">
        <v>3553460.4550000001</v>
      </c>
      <c r="AH325" s="113">
        <f>CFR_Data[[#This Row],[Total Spent SFY]]+CFR_Data[[#This Row],[CF Current SFY]]</f>
        <v>637106.32499999995</v>
      </c>
      <c r="AI325" s="113">
        <v>371312.11259999999</v>
      </c>
      <c r="AJ325" s="113">
        <v>0</v>
      </c>
      <c r="AK325" s="113">
        <v>0</v>
      </c>
      <c r="AL325" s="113">
        <v>0</v>
      </c>
      <c r="AM325" s="113">
        <v>0</v>
      </c>
      <c r="AN325" s="113">
        <v>178041.43239999999</v>
      </c>
      <c r="AO325" s="113">
        <v>0</v>
      </c>
      <c r="AP325" s="113">
        <v>0</v>
      </c>
      <c r="AQ325" s="107" t="s">
        <v>699</v>
      </c>
      <c r="AR325" s="107" t="s">
        <v>699</v>
      </c>
      <c r="AS325" s="107" t="s">
        <v>396</v>
      </c>
      <c r="AT325" s="107" t="s">
        <v>2970</v>
      </c>
      <c r="AU325" s="107" t="s">
        <v>1123</v>
      </c>
      <c r="AV325" s="107" t="s">
        <v>391</v>
      </c>
      <c r="AW325" s="108">
        <v>5</v>
      </c>
      <c r="AX325" s="107" t="s">
        <v>473</v>
      </c>
      <c r="AY325" s="107" t="s">
        <v>698</v>
      </c>
      <c r="AZ325" s="107" t="s">
        <v>697</v>
      </c>
      <c r="BA325" s="107" t="s">
        <v>392</v>
      </c>
      <c r="BB325" s="109">
        <v>45355.272070752311</v>
      </c>
      <c r="BC325" s="107" t="s">
        <v>22</v>
      </c>
      <c r="BD325" s="107" t="s">
        <v>292</v>
      </c>
    </row>
    <row r="326" spans="1:56" x14ac:dyDescent="0.2">
      <c r="A326" s="107" t="s">
        <v>409</v>
      </c>
      <c r="B326" s="105">
        <v>606635</v>
      </c>
      <c r="C326" s="105" t="s">
        <v>2046</v>
      </c>
      <c r="D326" s="107" t="s">
        <v>518</v>
      </c>
      <c r="E326" s="105" t="s">
        <v>1943</v>
      </c>
      <c r="F326" s="107" t="s">
        <v>1121</v>
      </c>
      <c r="G326" s="107" t="s">
        <v>830</v>
      </c>
      <c r="H326" s="107" t="s">
        <v>830</v>
      </c>
      <c r="I326" s="107" t="s">
        <v>830</v>
      </c>
      <c r="J326" s="107" t="s">
        <v>803</v>
      </c>
      <c r="K326" s="107" t="s">
        <v>22</v>
      </c>
      <c r="L326" s="107" t="s">
        <v>187</v>
      </c>
      <c r="M326" s="107" t="s">
        <v>158</v>
      </c>
      <c r="N326" s="107" t="s">
        <v>410</v>
      </c>
      <c r="O326" s="107" t="s">
        <v>395</v>
      </c>
      <c r="P326" s="109">
        <v>43715</v>
      </c>
      <c r="Q326" s="107" t="s">
        <v>657</v>
      </c>
      <c r="R326" s="108">
        <v>1</v>
      </c>
      <c r="S326" s="109">
        <v>44029</v>
      </c>
      <c r="T326" s="109">
        <v>44089</v>
      </c>
      <c r="U326" s="109">
        <v>45554</v>
      </c>
      <c r="V326" s="108">
        <v>1525</v>
      </c>
      <c r="W326" s="107" t="s">
        <v>424</v>
      </c>
      <c r="X326" s="107" t="s">
        <v>713</v>
      </c>
      <c r="Y326" s="107" t="s">
        <v>397</v>
      </c>
      <c r="Z326" s="108">
        <v>0.9</v>
      </c>
      <c r="AA326" s="113">
        <v>6935409.0300000003</v>
      </c>
      <c r="AB326" s="113">
        <v>2004729.25</v>
      </c>
      <c r="AC326" s="113">
        <v>3263022.17</v>
      </c>
      <c r="AD326" s="113">
        <v>2397741.3434000001</v>
      </c>
      <c r="AE326" s="113">
        <v>2397741.3434000001</v>
      </c>
      <c r="AF326" s="113">
        <v>896546.76320000004</v>
      </c>
      <c r="AG326" s="113">
        <v>7831955.7932000002</v>
      </c>
      <c r="AH326" s="113">
        <f>CFR_Data[[#This Row],[Total Spent SFY]]+CFR_Data[[#This Row],[CF Current SFY]]</f>
        <v>2901276.0131999999</v>
      </c>
      <c r="AI326" s="113">
        <v>1501194.5802</v>
      </c>
      <c r="AJ326" s="113">
        <v>0</v>
      </c>
      <c r="AK326" s="113">
        <v>0</v>
      </c>
      <c r="AL326" s="113">
        <v>0</v>
      </c>
      <c r="AM326" s="113">
        <v>0</v>
      </c>
      <c r="AN326" s="113">
        <v>865280.82660000003</v>
      </c>
      <c r="AO326" s="113">
        <v>0</v>
      </c>
      <c r="AP326" s="113">
        <v>0</v>
      </c>
      <c r="AQ326" s="107" t="s">
        <v>699</v>
      </c>
      <c r="AR326" s="107" t="s">
        <v>699</v>
      </c>
      <c r="AS326" s="107" t="s">
        <v>396</v>
      </c>
      <c r="AT326" s="107" t="s">
        <v>2970</v>
      </c>
      <c r="AU326" s="107" t="s">
        <v>1123</v>
      </c>
      <c r="AV326" s="107" t="s">
        <v>391</v>
      </c>
      <c r="AW326" s="108">
        <v>5</v>
      </c>
      <c r="AX326" s="107" t="s">
        <v>473</v>
      </c>
      <c r="AY326" s="107" t="s">
        <v>698</v>
      </c>
      <c r="AZ326" s="107" t="s">
        <v>697</v>
      </c>
      <c r="BA326" s="107" t="s">
        <v>392</v>
      </c>
      <c r="BB326" s="109">
        <v>45355.272070752311</v>
      </c>
      <c r="BC326" s="107" t="s">
        <v>22</v>
      </c>
      <c r="BD326" s="107" t="s">
        <v>292</v>
      </c>
    </row>
    <row r="327" spans="1:56" x14ac:dyDescent="0.2">
      <c r="A327" s="107" t="s">
        <v>409</v>
      </c>
      <c r="B327" s="105">
        <v>606635</v>
      </c>
      <c r="C327" s="105" t="s">
        <v>2046</v>
      </c>
      <c r="D327" s="107" t="s">
        <v>518</v>
      </c>
      <c r="E327" s="105" t="s">
        <v>1943</v>
      </c>
      <c r="F327" s="107" t="s">
        <v>1121</v>
      </c>
      <c r="G327" s="107" t="s">
        <v>830</v>
      </c>
      <c r="H327" s="107" t="s">
        <v>830</v>
      </c>
      <c r="I327" s="107" t="s">
        <v>830</v>
      </c>
      <c r="J327" s="107" t="s">
        <v>803</v>
      </c>
      <c r="K327" s="107" t="s">
        <v>22</v>
      </c>
      <c r="L327" s="107" t="s">
        <v>187</v>
      </c>
      <c r="M327" s="107" t="s">
        <v>158</v>
      </c>
      <c r="N327" s="107" t="s">
        <v>410</v>
      </c>
      <c r="O327" s="107" t="s">
        <v>395</v>
      </c>
      <c r="P327" s="109">
        <v>43715</v>
      </c>
      <c r="Q327" s="107" t="s">
        <v>657</v>
      </c>
      <c r="R327" s="108">
        <v>1</v>
      </c>
      <c r="S327" s="109">
        <v>44029</v>
      </c>
      <c r="T327" s="109">
        <v>44089</v>
      </c>
      <c r="U327" s="109">
        <v>45554</v>
      </c>
      <c r="V327" s="108">
        <v>1525</v>
      </c>
      <c r="W327" s="107" t="s">
        <v>398</v>
      </c>
      <c r="X327" s="107" t="s">
        <v>702</v>
      </c>
      <c r="Y327" s="107" t="s">
        <v>293</v>
      </c>
      <c r="Z327" s="108">
        <v>0</v>
      </c>
      <c r="AA327" s="113">
        <v>67743.28</v>
      </c>
      <c r="AB327" s="113">
        <v>58438</v>
      </c>
      <c r="AC327" s="113">
        <v>326096.71999999997</v>
      </c>
      <c r="AD327" s="113">
        <v>268791.56140000001</v>
      </c>
      <c r="AE327" s="113">
        <v>268791.56140000001</v>
      </c>
      <c r="AF327" s="113">
        <v>100504.67080000001</v>
      </c>
      <c r="AG327" s="113">
        <v>168247.95079999999</v>
      </c>
      <c r="AH327" s="113">
        <f>CFR_Data[[#This Row],[Total Spent SFY]]+CFR_Data[[#This Row],[CF Current SFY]]</f>
        <v>158942.67080000002</v>
      </c>
      <c r="AI327" s="113">
        <v>168286.89060000001</v>
      </c>
      <c r="AJ327" s="113">
        <v>0</v>
      </c>
      <c r="AK327" s="113">
        <v>0</v>
      </c>
      <c r="AL327" s="113">
        <v>0</v>
      </c>
      <c r="AM327" s="113">
        <v>0</v>
      </c>
      <c r="AN327" s="113">
        <v>57305.158600000002</v>
      </c>
      <c r="AO327" s="113">
        <v>0</v>
      </c>
      <c r="AP327" s="113">
        <v>0</v>
      </c>
      <c r="AQ327" s="107" t="s">
        <v>699</v>
      </c>
      <c r="AR327" s="107" t="s">
        <v>699</v>
      </c>
      <c r="AS327" s="107" t="s">
        <v>396</v>
      </c>
      <c r="AT327" s="107" t="s">
        <v>2970</v>
      </c>
      <c r="AU327" s="107" t="s">
        <v>1123</v>
      </c>
      <c r="AV327" s="107" t="s">
        <v>391</v>
      </c>
      <c r="AW327" s="108">
        <v>5</v>
      </c>
      <c r="AX327" s="107" t="s">
        <v>473</v>
      </c>
      <c r="AY327" s="107" t="s">
        <v>698</v>
      </c>
      <c r="AZ327" s="107" t="s">
        <v>697</v>
      </c>
      <c r="BA327" s="107" t="s">
        <v>392</v>
      </c>
      <c r="BB327" s="109">
        <v>45355.272070752311</v>
      </c>
      <c r="BC327" s="107" t="s">
        <v>22</v>
      </c>
      <c r="BD327" s="107" t="s">
        <v>293</v>
      </c>
    </row>
    <row r="328" spans="1:56" x14ac:dyDescent="0.2">
      <c r="A328" s="107" t="s">
        <v>409</v>
      </c>
      <c r="B328" s="105">
        <v>606635</v>
      </c>
      <c r="C328" s="105" t="s">
        <v>2046</v>
      </c>
      <c r="D328" s="107" t="s">
        <v>518</v>
      </c>
      <c r="E328" s="105" t="s">
        <v>1943</v>
      </c>
      <c r="F328" s="107" t="s">
        <v>1121</v>
      </c>
      <c r="G328" s="107" t="s">
        <v>830</v>
      </c>
      <c r="H328" s="107" t="s">
        <v>830</v>
      </c>
      <c r="I328" s="107" t="s">
        <v>830</v>
      </c>
      <c r="J328" s="107" t="s">
        <v>803</v>
      </c>
      <c r="K328" s="107" t="s">
        <v>22</v>
      </c>
      <c r="L328" s="107" t="s">
        <v>187</v>
      </c>
      <c r="M328" s="107" t="s">
        <v>158</v>
      </c>
      <c r="N328" s="107" t="s">
        <v>410</v>
      </c>
      <c r="O328" s="107" t="s">
        <v>395</v>
      </c>
      <c r="P328" s="109">
        <v>43715</v>
      </c>
      <c r="Q328" s="107" t="s">
        <v>657</v>
      </c>
      <c r="R328" s="108">
        <v>1</v>
      </c>
      <c r="S328" s="109">
        <v>44029</v>
      </c>
      <c r="T328" s="109">
        <v>44089</v>
      </c>
      <c r="U328" s="109">
        <v>45554</v>
      </c>
      <c r="V328" s="108">
        <v>1525</v>
      </c>
      <c r="W328" s="107" t="s">
        <v>424</v>
      </c>
      <c r="X328" s="107" t="s">
        <v>709</v>
      </c>
      <c r="Y328" s="107" t="s">
        <v>416</v>
      </c>
      <c r="Z328" s="108">
        <v>0.8</v>
      </c>
      <c r="AA328" s="113">
        <v>3219761.55</v>
      </c>
      <c r="AB328" s="113">
        <v>921230.87</v>
      </c>
      <c r="AC328" s="113">
        <v>317352.45</v>
      </c>
      <c r="AD328" s="113">
        <v>219181.92069999999</v>
      </c>
      <c r="AE328" s="113">
        <v>219181.92060000001</v>
      </c>
      <c r="AF328" s="113">
        <v>81954.979000000007</v>
      </c>
      <c r="AG328" s="113">
        <v>3301716.5290000001</v>
      </c>
      <c r="AH328" s="113">
        <f>CFR_Data[[#This Row],[Total Spent SFY]]+CFR_Data[[#This Row],[CF Current SFY]]</f>
        <v>1003185.849</v>
      </c>
      <c r="AI328" s="113">
        <v>137226.94159999999</v>
      </c>
      <c r="AJ328" s="113">
        <v>0</v>
      </c>
      <c r="AK328" s="113">
        <v>0</v>
      </c>
      <c r="AL328" s="113">
        <v>0</v>
      </c>
      <c r="AM328" s="113">
        <v>0</v>
      </c>
      <c r="AN328" s="113">
        <v>98170.529399999999</v>
      </c>
      <c r="AO328" s="113">
        <v>0</v>
      </c>
      <c r="AP328" s="113">
        <v>0</v>
      </c>
      <c r="AQ328" s="107" t="s">
        <v>699</v>
      </c>
      <c r="AR328" s="107" t="s">
        <v>699</v>
      </c>
      <c r="AS328" s="107" t="s">
        <v>396</v>
      </c>
      <c r="AT328" s="107" t="s">
        <v>2970</v>
      </c>
      <c r="AU328" s="107" t="s">
        <v>1123</v>
      </c>
      <c r="AV328" s="107" t="s">
        <v>391</v>
      </c>
      <c r="AW328" s="108">
        <v>5</v>
      </c>
      <c r="AX328" s="107" t="s">
        <v>473</v>
      </c>
      <c r="AY328" s="107" t="s">
        <v>698</v>
      </c>
      <c r="AZ328" s="107" t="s">
        <v>697</v>
      </c>
      <c r="BA328" s="107" t="s">
        <v>392</v>
      </c>
      <c r="BB328" s="109">
        <v>45355.272070752311</v>
      </c>
      <c r="BC328" s="107" t="s">
        <v>22</v>
      </c>
      <c r="BD328" s="107" t="s">
        <v>292</v>
      </c>
    </row>
    <row r="329" spans="1:56" x14ac:dyDescent="0.2">
      <c r="A329" s="107" t="s">
        <v>409</v>
      </c>
      <c r="B329" s="105">
        <v>606635</v>
      </c>
      <c r="C329" s="105" t="s">
        <v>2046</v>
      </c>
      <c r="D329" s="107" t="s">
        <v>518</v>
      </c>
      <c r="E329" s="105" t="s">
        <v>1943</v>
      </c>
      <c r="F329" s="107" t="s">
        <v>1121</v>
      </c>
      <c r="G329" s="107" t="s">
        <v>830</v>
      </c>
      <c r="H329" s="107" t="s">
        <v>830</v>
      </c>
      <c r="I329" s="107" t="s">
        <v>830</v>
      </c>
      <c r="J329" s="107" t="s">
        <v>803</v>
      </c>
      <c r="K329" s="107" t="s">
        <v>22</v>
      </c>
      <c r="L329" s="107" t="s">
        <v>187</v>
      </c>
      <c r="M329" s="107" t="s">
        <v>158</v>
      </c>
      <c r="N329" s="107" t="s">
        <v>410</v>
      </c>
      <c r="O329" s="107" t="s">
        <v>395</v>
      </c>
      <c r="P329" s="109">
        <v>43715</v>
      </c>
      <c r="Q329" s="107" t="s">
        <v>657</v>
      </c>
      <c r="R329" s="108">
        <v>1</v>
      </c>
      <c r="S329" s="109">
        <v>44029</v>
      </c>
      <c r="T329" s="109">
        <v>44089</v>
      </c>
      <c r="U329" s="109">
        <v>45554</v>
      </c>
      <c r="V329" s="108">
        <v>1525</v>
      </c>
      <c r="W329" s="107" t="s">
        <v>424</v>
      </c>
      <c r="X329" s="107" t="s">
        <v>401</v>
      </c>
      <c r="Y329" s="107" t="s">
        <v>399</v>
      </c>
      <c r="Z329" s="108">
        <v>0.8</v>
      </c>
      <c r="AA329" s="113">
        <v>11834718.73</v>
      </c>
      <c r="AB329" s="113">
        <v>2673677.67</v>
      </c>
      <c r="AC329" s="113">
        <v>2405753.27</v>
      </c>
      <c r="AD329" s="113">
        <v>2271217.2170000002</v>
      </c>
      <c r="AE329" s="113">
        <v>2271217.2170000002</v>
      </c>
      <c r="AF329" s="113">
        <v>849237.74199999997</v>
      </c>
      <c r="AG329" s="113">
        <v>12683956.471999999</v>
      </c>
      <c r="AH329" s="113">
        <f>CFR_Data[[#This Row],[Total Spent SFY]]+CFR_Data[[#This Row],[CF Current SFY]]</f>
        <v>3522915.412</v>
      </c>
      <c r="AI329" s="113">
        <v>1421979.4750000001</v>
      </c>
      <c r="AJ329" s="113">
        <v>0</v>
      </c>
      <c r="AK329" s="113">
        <v>0</v>
      </c>
      <c r="AL329" s="113">
        <v>0</v>
      </c>
      <c r="AM329" s="113">
        <v>0</v>
      </c>
      <c r="AN329" s="113">
        <v>134536.05300000001</v>
      </c>
      <c r="AO329" s="113">
        <v>0</v>
      </c>
      <c r="AP329" s="113">
        <v>0</v>
      </c>
      <c r="AQ329" s="107" t="s">
        <v>699</v>
      </c>
      <c r="AR329" s="107" t="s">
        <v>699</v>
      </c>
      <c r="AS329" s="107" t="s">
        <v>396</v>
      </c>
      <c r="AT329" s="107" t="s">
        <v>2970</v>
      </c>
      <c r="AU329" s="107" t="s">
        <v>1123</v>
      </c>
      <c r="AV329" s="107" t="s">
        <v>391</v>
      </c>
      <c r="AW329" s="108">
        <v>5</v>
      </c>
      <c r="AX329" s="107" t="s">
        <v>473</v>
      </c>
      <c r="AY329" s="107" t="s">
        <v>698</v>
      </c>
      <c r="AZ329" s="107" t="s">
        <v>697</v>
      </c>
      <c r="BA329" s="107" t="s">
        <v>392</v>
      </c>
      <c r="BB329" s="109">
        <v>45355.272070752311</v>
      </c>
      <c r="BC329" s="107" t="s">
        <v>22</v>
      </c>
      <c r="BD329" s="107" t="s">
        <v>292</v>
      </c>
    </row>
    <row r="330" spans="1:56" x14ac:dyDescent="0.2">
      <c r="A330" s="107" t="s">
        <v>409</v>
      </c>
      <c r="B330" s="105">
        <v>606660</v>
      </c>
      <c r="C330" s="105" t="s">
        <v>2047</v>
      </c>
      <c r="D330" s="107" t="s">
        <v>519</v>
      </c>
      <c r="E330" s="105" t="s">
        <v>1943</v>
      </c>
      <c r="F330" s="107" t="s">
        <v>1200</v>
      </c>
      <c r="G330" s="107" t="s">
        <v>830</v>
      </c>
      <c r="H330" s="107" t="s">
        <v>830</v>
      </c>
      <c r="I330" s="107" t="s">
        <v>830</v>
      </c>
      <c r="J330" s="107" t="s">
        <v>44</v>
      </c>
      <c r="K330" s="107" t="s">
        <v>22</v>
      </c>
      <c r="L330" s="107" t="s">
        <v>235</v>
      </c>
      <c r="M330" s="107" t="s">
        <v>233</v>
      </c>
      <c r="N330" s="107" t="s">
        <v>410</v>
      </c>
      <c r="O330" s="107" t="s">
        <v>395</v>
      </c>
      <c r="P330" s="109">
        <v>44233</v>
      </c>
      <c r="Q330" s="107" t="s">
        <v>655</v>
      </c>
      <c r="R330" s="108">
        <v>1</v>
      </c>
      <c r="S330" s="109">
        <v>44389</v>
      </c>
      <c r="T330" s="109">
        <v>44449</v>
      </c>
      <c r="U330" s="109">
        <v>45403</v>
      </c>
      <c r="V330" s="108">
        <v>1014</v>
      </c>
      <c r="W330" s="107" t="s">
        <v>442</v>
      </c>
      <c r="X330" s="107" t="s">
        <v>790</v>
      </c>
      <c r="Y330" s="107" t="s">
        <v>293</v>
      </c>
      <c r="Z330" s="108">
        <v>0</v>
      </c>
      <c r="AA330" s="113">
        <v>36211063.969999999</v>
      </c>
      <c r="AB330" s="113">
        <v>7001893.5199999996</v>
      </c>
      <c r="AC330" s="113">
        <v>6985286.0300000003</v>
      </c>
      <c r="AD330" s="113">
        <v>3248700.85</v>
      </c>
      <c r="AE330" s="113">
        <v>3248700.85</v>
      </c>
      <c r="AF330" s="113">
        <v>3248700.85</v>
      </c>
      <c r="AG330" s="113">
        <v>39459764.82</v>
      </c>
      <c r="AH330" s="113">
        <f>CFR_Data[[#This Row],[Total Spent SFY]]+CFR_Data[[#This Row],[CF Current SFY]]</f>
        <v>10250594.369999999</v>
      </c>
      <c r="AI330" s="113">
        <v>0</v>
      </c>
      <c r="AJ330" s="113">
        <v>0</v>
      </c>
      <c r="AK330" s="113">
        <v>0</v>
      </c>
      <c r="AL330" s="113">
        <v>0</v>
      </c>
      <c r="AM330" s="113">
        <v>0</v>
      </c>
      <c r="AN330" s="113">
        <v>3736585.18</v>
      </c>
      <c r="AO330" s="113">
        <v>0</v>
      </c>
      <c r="AP330" s="113">
        <v>0</v>
      </c>
      <c r="AQ330" s="107" t="s">
        <v>699</v>
      </c>
      <c r="AR330" s="107" t="s">
        <v>699</v>
      </c>
      <c r="AS330" s="107" t="s">
        <v>396</v>
      </c>
      <c r="AT330" s="107" t="s">
        <v>395</v>
      </c>
      <c r="AU330" s="107" t="s">
        <v>1123</v>
      </c>
      <c r="AV330" s="107" t="s">
        <v>391</v>
      </c>
      <c r="AW330" s="108">
        <v>1</v>
      </c>
      <c r="AX330" s="107" t="s">
        <v>473</v>
      </c>
      <c r="AY330" s="107" t="s">
        <v>791</v>
      </c>
      <c r="AZ330" s="107" t="s">
        <v>706</v>
      </c>
      <c r="BA330" s="107" t="s">
        <v>449</v>
      </c>
      <c r="BB330" s="109">
        <v>45355.272070752311</v>
      </c>
      <c r="BC330" s="107" t="s">
        <v>22</v>
      </c>
      <c r="BD330" s="107" t="s">
        <v>293</v>
      </c>
    </row>
    <row r="331" spans="1:56" x14ac:dyDescent="0.2">
      <c r="A331" s="107" t="s">
        <v>409</v>
      </c>
      <c r="B331" s="105">
        <v>606701</v>
      </c>
      <c r="C331" s="105" t="s">
        <v>2048</v>
      </c>
      <c r="D331" s="107" t="s">
        <v>330</v>
      </c>
      <c r="E331" s="105" t="s">
        <v>1954</v>
      </c>
      <c r="F331" s="107" t="s">
        <v>1166</v>
      </c>
      <c r="G331" s="107" t="s">
        <v>830</v>
      </c>
      <c r="H331" s="107" t="s">
        <v>830</v>
      </c>
      <c r="I331" s="107" t="s">
        <v>830</v>
      </c>
      <c r="J331" s="107" t="s">
        <v>50</v>
      </c>
      <c r="K331" s="107" t="s">
        <v>24</v>
      </c>
      <c r="L331" s="107" t="s">
        <v>88</v>
      </c>
      <c r="M331" s="107" t="s">
        <v>41</v>
      </c>
      <c r="N331" s="107" t="s">
        <v>410</v>
      </c>
      <c r="O331" s="107" t="s">
        <v>395</v>
      </c>
      <c r="P331" s="109">
        <v>43960</v>
      </c>
      <c r="Q331" s="107" t="s">
        <v>656</v>
      </c>
      <c r="R331" s="108">
        <v>1</v>
      </c>
      <c r="S331" s="109">
        <v>44074</v>
      </c>
      <c r="T331" s="109">
        <v>44134</v>
      </c>
      <c r="U331" s="109">
        <v>45067</v>
      </c>
      <c r="V331" s="108">
        <v>993</v>
      </c>
      <c r="W331" s="107" t="s">
        <v>398</v>
      </c>
      <c r="X331" s="107" t="s">
        <v>702</v>
      </c>
      <c r="Y331" s="107" t="s">
        <v>293</v>
      </c>
      <c r="Z331" s="108">
        <v>0</v>
      </c>
      <c r="AA331" s="113">
        <v>15683.87</v>
      </c>
      <c r="AB331" s="113">
        <v>0</v>
      </c>
      <c r="AC331" s="113">
        <v>36960.129999999997</v>
      </c>
      <c r="AD331" s="113">
        <v>0</v>
      </c>
      <c r="AE331" s="113">
        <v>0</v>
      </c>
      <c r="AF331" s="113">
        <v>0</v>
      </c>
      <c r="AG331" s="113">
        <v>15683.87</v>
      </c>
      <c r="AH331" s="113">
        <f>CFR_Data[[#This Row],[Total Spent SFY]]+CFR_Data[[#This Row],[CF Current SFY]]</f>
        <v>0</v>
      </c>
      <c r="AI331" s="113">
        <v>0</v>
      </c>
      <c r="AJ331" s="113">
        <v>0</v>
      </c>
      <c r="AK331" s="113">
        <v>0</v>
      </c>
      <c r="AL331" s="113">
        <v>0</v>
      </c>
      <c r="AM331" s="113">
        <v>0</v>
      </c>
      <c r="AN331" s="113">
        <v>0</v>
      </c>
      <c r="AO331" s="113">
        <v>0</v>
      </c>
      <c r="AP331" s="113">
        <v>0</v>
      </c>
      <c r="AQ331" s="107" t="s">
        <v>699</v>
      </c>
      <c r="AR331" s="107" t="s">
        <v>699</v>
      </c>
      <c r="AS331" s="107" t="s">
        <v>396</v>
      </c>
      <c r="AT331" s="107" t="s">
        <v>395</v>
      </c>
      <c r="AU331" s="107" t="s">
        <v>1123</v>
      </c>
      <c r="AV331" s="107" t="s">
        <v>391</v>
      </c>
      <c r="AW331" s="108">
        <v>2</v>
      </c>
      <c r="AX331" s="107" t="s">
        <v>473</v>
      </c>
      <c r="AY331" s="107" t="s">
        <v>707</v>
      </c>
      <c r="AZ331" s="107" t="s">
        <v>706</v>
      </c>
      <c r="BA331" s="107" t="s">
        <v>412</v>
      </c>
      <c r="BB331" s="109">
        <v>45355.272070752311</v>
      </c>
      <c r="BC331" s="107" t="s">
        <v>24</v>
      </c>
      <c r="BD331" s="107" t="s">
        <v>293</v>
      </c>
    </row>
    <row r="332" spans="1:56" x14ac:dyDescent="0.2">
      <c r="A332" s="107" t="s">
        <v>409</v>
      </c>
      <c r="B332" s="105">
        <v>606701</v>
      </c>
      <c r="C332" s="105" t="s">
        <v>2048</v>
      </c>
      <c r="D332" s="107" t="s">
        <v>330</v>
      </c>
      <c r="E332" s="105" t="s">
        <v>1954</v>
      </c>
      <c r="F332" s="107" t="s">
        <v>1166</v>
      </c>
      <c r="G332" s="107" t="s">
        <v>830</v>
      </c>
      <c r="H332" s="107" t="s">
        <v>830</v>
      </c>
      <c r="I332" s="107" t="s">
        <v>830</v>
      </c>
      <c r="J332" s="107" t="s">
        <v>50</v>
      </c>
      <c r="K332" s="107" t="s">
        <v>24</v>
      </c>
      <c r="L332" s="107" t="s">
        <v>88</v>
      </c>
      <c r="M332" s="107" t="s">
        <v>41</v>
      </c>
      <c r="N332" s="107" t="s">
        <v>410</v>
      </c>
      <c r="O332" s="107" t="s">
        <v>395</v>
      </c>
      <c r="P332" s="109">
        <v>43960</v>
      </c>
      <c r="Q332" s="107" t="s">
        <v>656</v>
      </c>
      <c r="R332" s="108">
        <v>1</v>
      </c>
      <c r="S332" s="109">
        <v>44074</v>
      </c>
      <c r="T332" s="109">
        <v>44134</v>
      </c>
      <c r="U332" s="109">
        <v>45067</v>
      </c>
      <c r="V332" s="108">
        <v>993</v>
      </c>
      <c r="W332" s="107" t="s">
        <v>424</v>
      </c>
      <c r="X332" s="107" t="s">
        <v>726</v>
      </c>
      <c r="Y332" s="107" t="s">
        <v>725</v>
      </c>
      <c r="Z332" s="108">
        <v>0.8</v>
      </c>
      <c r="AA332" s="113">
        <v>4804306.79</v>
      </c>
      <c r="AB332" s="113">
        <v>193949.71</v>
      </c>
      <c r="AC332" s="113">
        <v>579987.94999999995</v>
      </c>
      <c r="AD332" s="113">
        <v>0</v>
      </c>
      <c r="AE332" s="113">
        <v>0</v>
      </c>
      <c r="AF332" s="113">
        <v>0</v>
      </c>
      <c r="AG332" s="113">
        <v>4804306.79</v>
      </c>
      <c r="AH332" s="113">
        <f>CFR_Data[[#This Row],[Total Spent SFY]]+CFR_Data[[#This Row],[CF Current SFY]]</f>
        <v>193949.71</v>
      </c>
      <c r="AI332" s="113">
        <v>0</v>
      </c>
      <c r="AJ332" s="113">
        <v>0</v>
      </c>
      <c r="AK332" s="113">
        <v>0</v>
      </c>
      <c r="AL332" s="113">
        <v>0</v>
      </c>
      <c r="AM332" s="113">
        <v>0</v>
      </c>
      <c r="AN332" s="113">
        <v>0</v>
      </c>
      <c r="AO332" s="113">
        <v>0</v>
      </c>
      <c r="AP332" s="113">
        <v>0</v>
      </c>
      <c r="AQ332" s="107" t="s">
        <v>699</v>
      </c>
      <c r="AR332" s="107" t="s">
        <v>699</v>
      </c>
      <c r="AS332" s="107" t="s">
        <v>396</v>
      </c>
      <c r="AT332" s="107" t="s">
        <v>395</v>
      </c>
      <c r="AU332" s="107" t="s">
        <v>1123</v>
      </c>
      <c r="AV332" s="107" t="s">
        <v>391</v>
      </c>
      <c r="AW332" s="108">
        <v>2</v>
      </c>
      <c r="AX332" s="107" t="s">
        <v>473</v>
      </c>
      <c r="AY332" s="107" t="s">
        <v>707</v>
      </c>
      <c r="AZ332" s="107" t="s">
        <v>706</v>
      </c>
      <c r="BA332" s="107" t="s">
        <v>412</v>
      </c>
      <c r="BB332" s="109">
        <v>45355.272070752311</v>
      </c>
      <c r="BC332" s="107" t="s">
        <v>24</v>
      </c>
      <c r="BD332" s="107" t="s">
        <v>292</v>
      </c>
    </row>
    <row r="333" spans="1:56" x14ac:dyDescent="0.2">
      <c r="A333" s="107" t="s">
        <v>409</v>
      </c>
      <c r="B333" s="105">
        <v>606709</v>
      </c>
      <c r="C333" s="105" t="s">
        <v>2049</v>
      </c>
      <c r="D333" s="107" t="s">
        <v>520</v>
      </c>
      <c r="E333" s="105" t="s">
        <v>1945</v>
      </c>
      <c r="F333" s="107" t="s">
        <v>1128</v>
      </c>
      <c r="G333" s="107" t="s">
        <v>830</v>
      </c>
      <c r="H333" s="107" t="s">
        <v>830</v>
      </c>
      <c r="I333" s="107" t="s">
        <v>830</v>
      </c>
      <c r="J333" s="107" t="s">
        <v>151</v>
      </c>
      <c r="K333" s="107" t="s">
        <v>33</v>
      </c>
      <c r="L333" s="107" t="s">
        <v>311</v>
      </c>
      <c r="M333" s="107" t="s">
        <v>158</v>
      </c>
      <c r="N333" s="107" t="s">
        <v>410</v>
      </c>
      <c r="O333" s="107" t="s">
        <v>395</v>
      </c>
      <c r="P333" s="109">
        <v>43708</v>
      </c>
      <c r="Q333" s="107" t="s">
        <v>657</v>
      </c>
      <c r="R333" s="108">
        <v>1</v>
      </c>
      <c r="S333" s="109">
        <v>43866</v>
      </c>
      <c r="T333" s="109">
        <v>43926</v>
      </c>
      <c r="U333" s="109">
        <v>45669</v>
      </c>
      <c r="V333" s="108">
        <v>1803</v>
      </c>
      <c r="W333" s="107" t="s">
        <v>424</v>
      </c>
      <c r="X333" s="107" t="s">
        <v>713</v>
      </c>
      <c r="Y333" s="107" t="s">
        <v>397</v>
      </c>
      <c r="Z333" s="108">
        <v>0.9</v>
      </c>
      <c r="AA333" s="113">
        <v>773139.42</v>
      </c>
      <c r="AB333" s="113">
        <v>0</v>
      </c>
      <c r="AC333" s="113">
        <v>309320.58</v>
      </c>
      <c r="AD333" s="113">
        <v>137771.28320000001</v>
      </c>
      <c r="AE333" s="113">
        <v>137771.28320000001</v>
      </c>
      <c r="AF333" s="113">
        <v>64502.205000000002</v>
      </c>
      <c r="AG333" s="113">
        <v>837641.625</v>
      </c>
      <c r="AH333" s="113">
        <f>CFR_Data[[#This Row],[Total Spent SFY]]+CFR_Data[[#This Row],[CF Current SFY]]</f>
        <v>64502.205000000002</v>
      </c>
      <c r="AI333" s="113">
        <v>73269.078200000004</v>
      </c>
      <c r="AJ333" s="113">
        <v>0</v>
      </c>
      <c r="AK333" s="113">
        <v>0</v>
      </c>
      <c r="AL333" s="113">
        <v>0</v>
      </c>
      <c r="AM333" s="113">
        <v>0</v>
      </c>
      <c r="AN333" s="113">
        <v>171549.29680000001</v>
      </c>
      <c r="AO333" s="113">
        <v>0</v>
      </c>
      <c r="AP333" s="113">
        <v>0</v>
      </c>
      <c r="AQ333" s="107" t="s">
        <v>699</v>
      </c>
      <c r="AR333" s="107" t="s">
        <v>699</v>
      </c>
      <c r="AS333" s="107" t="s">
        <v>396</v>
      </c>
      <c r="AT333" s="107" t="s">
        <v>2971</v>
      </c>
      <c r="AU333" s="107" t="s">
        <v>1120</v>
      </c>
      <c r="AV333" s="107" t="s">
        <v>391</v>
      </c>
      <c r="AW333" s="108">
        <v>4</v>
      </c>
      <c r="AX333" s="107" t="s">
        <v>473</v>
      </c>
      <c r="AY333" s="107" t="s">
        <v>698</v>
      </c>
      <c r="AZ333" s="107" t="s">
        <v>697</v>
      </c>
      <c r="BA333" s="107" t="s">
        <v>392</v>
      </c>
      <c r="BB333" s="109">
        <v>45355.272070752311</v>
      </c>
      <c r="BC333" s="107" t="s">
        <v>33</v>
      </c>
      <c r="BD333" s="107" t="s">
        <v>292</v>
      </c>
    </row>
    <row r="334" spans="1:56" x14ac:dyDescent="0.2">
      <c r="A334" s="107" t="s">
        <v>409</v>
      </c>
      <c r="B334" s="105">
        <v>606709</v>
      </c>
      <c r="C334" s="105" t="s">
        <v>2049</v>
      </c>
      <c r="D334" s="107" t="s">
        <v>520</v>
      </c>
      <c r="E334" s="105" t="s">
        <v>1945</v>
      </c>
      <c r="F334" s="107" t="s">
        <v>1128</v>
      </c>
      <c r="G334" s="107" t="s">
        <v>830</v>
      </c>
      <c r="H334" s="107" t="s">
        <v>830</v>
      </c>
      <c r="I334" s="107" t="s">
        <v>830</v>
      </c>
      <c r="J334" s="107" t="s">
        <v>151</v>
      </c>
      <c r="K334" s="107" t="s">
        <v>33</v>
      </c>
      <c r="L334" s="107" t="s">
        <v>311</v>
      </c>
      <c r="M334" s="107" t="s">
        <v>158</v>
      </c>
      <c r="N334" s="107" t="s">
        <v>410</v>
      </c>
      <c r="O334" s="107" t="s">
        <v>395</v>
      </c>
      <c r="P334" s="109">
        <v>43708</v>
      </c>
      <c r="Q334" s="107" t="s">
        <v>657</v>
      </c>
      <c r="R334" s="108">
        <v>1</v>
      </c>
      <c r="S334" s="109">
        <v>43866</v>
      </c>
      <c r="T334" s="109">
        <v>43926</v>
      </c>
      <c r="U334" s="109">
        <v>45669</v>
      </c>
      <c r="V334" s="108">
        <v>1803</v>
      </c>
      <c r="W334" s="107" t="s">
        <v>398</v>
      </c>
      <c r="X334" s="107" t="s">
        <v>702</v>
      </c>
      <c r="Y334" s="107" t="s">
        <v>293</v>
      </c>
      <c r="Z334" s="108">
        <v>0</v>
      </c>
      <c r="AA334" s="113">
        <v>8674.5</v>
      </c>
      <c r="AB334" s="113">
        <v>0</v>
      </c>
      <c r="AC334" s="113">
        <v>116005.5</v>
      </c>
      <c r="AD334" s="113">
        <v>13733.4462</v>
      </c>
      <c r="AE334" s="113">
        <v>13733.4463</v>
      </c>
      <c r="AF334" s="113">
        <v>6429.7692999999999</v>
      </c>
      <c r="AG334" s="113">
        <v>15104.2693</v>
      </c>
      <c r="AH334" s="113">
        <f>CFR_Data[[#This Row],[Total Spent SFY]]+CFR_Data[[#This Row],[CF Current SFY]]</f>
        <v>6429.7692999999999</v>
      </c>
      <c r="AI334" s="113">
        <v>7303.6769999999997</v>
      </c>
      <c r="AJ334" s="113">
        <v>0</v>
      </c>
      <c r="AK334" s="113">
        <v>0</v>
      </c>
      <c r="AL334" s="113">
        <v>0</v>
      </c>
      <c r="AM334" s="113">
        <v>0</v>
      </c>
      <c r="AN334" s="113">
        <v>102272.0537</v>
      </c>
      <c r="AO334" s="113">
        <v>0</v>
      </c>
      <c r="AP334" s="113">
        <v>0</v>
      </c>
      <c r="AQ334" s="107" t="s">
        <v>699</v>
      </c>
      <c r="AR334" s="107" t="s">
        <v>699</v>
      </c>
      <c r="AS334" s="107" t="s">
        <v>396</v>
      </c>
      <c r="AT334" s="107" t="s">
        <v>2971</v>
      </c>
      <c r="AU334" s="107" t="s">
        <v>1120</v>
      </c>
      <c r="AV334" s="107" t="s">
        <v>391</v>
      </c>
      <c r="AW334" s="108">
        <v>4</v>
      </c>
      <c r="AX334" s="107" t="s">
        <v>473</v>
      </c>
      <c r="AY334" s="107" t="s">
        <v>698</v>
      </c>
      <c r="AZ334" s="107" t="s">
        <v>697</v>
      </c>
      <c r="BA334" s="107" t="s">
        <v>392</v>
      </c>
      <c r="BB334" s="109">
        <v>45355.272070752311</v>
      </c>
      <c r="BC334" s="107" t="s">
        <v>33</v>
      </c>
      <c r="BD334" s="107" t="s">
        <v>293</v>
      </c>
    </row>
    <row r="335" spans="1:56" x14ac:dyDescent="0.2">
      <c r="A335" s="107" t="s">
        <v>409</v>
      </c>
      <c r="B335" s="105">
        <v>606709</v>
      </c>
      <c r="C335" s="105" t="s">
        <v>2049</v>
      </c>
      <c r="D335" s="107" t="s">
        <v>520</v>
      </c>
      <c r="E335" s="105" t="s">
        <v>1945</v>
      </c>
      <c r="F335" s="107" t="s">
        <v>1128</v>
      </c>
      <c r="G335" s="107" t="s">
        <v>830</v>
      </c>
      <c r="H335" s="107" t="s">
        <v>830</v>
      </c>
      <c r="I335" s="107" t="s">
        <v>830</v>
      </c>
      <c r="J335" s="107" t="s">
        <v>151</v>
      </c>
      <c r="K335" s="107" t="s">
        <v>33</v>
      </c>
      <c r="L335" s="107" t="s">
        <v>311</v>
      </c>
      <c r="M335" s="107" t="s">
        <v>158</v>
      </c>
      <c r="N335" s="107" t="s">
        <v>410</v>
      </c>
      <c r="O335" s="107" t="s">
        <v>395</v>
      </c>
      <c r="P335" s="109">
        <v>43708</v>
      </c>
      <c r="Q335" s="107" t="s">
        <v>657</v>
      </c>
      <c r="R335" s="108">
        <v>1</v>
      </c>
      <c r="S335" s="109">
        <v>43866</v>
      </c>
      <c r="T335" s="109">
        <v>43926</v>
      </c>
      <c r="U335" s="109">
        <v>45669</v>
      </c>
      <c r="V335" s="108">
        <v>1803</v>
      </c>
      <c r="W335" s="107" t="s">
        <v>424</v>
      </c>
      <c r="X335" s="107" t="s">
        <v>709</v>
      </c>
      <c r="Y335" s="107" t="s">
        <v>416</v>
      </c>
      <c r="Z335" s="108">
        <v>0.8</v>
      </c>
      <c r="AA335" s="113">
        <v>275688.81</v>
      </c>
      <c r="AB335" s="113">
        <v>3720</v>
      </c>
      <c r="AC335" s="113">
        <v>80398.09</v>
      </c>
      <c r="AD335" s="113">
        <v>50706.182999999997</v>
      </c>
      <c r="AE335" s="113">
        <v>50706.182999999997</v>
      </c>
      <c r="AF335" s="113">
        <v>23739.784800000001</v>
      </c>
      <c r="AG335" s="113">
        <v>299428.59480000002</v>
      </c>
      <c r="AH335" s="113">
        <f>CFR_Data[[#This Row],[Total Spent SFY]]+CFR_Data[[#This Row],[CF Current SFY]]</f>
        <v>27459.784800000001</v>
      </c>
      <c r="AI335" s="113">
        <v>26966.3982</v>
      </c>
      <c r="AJ335" s="113">
        <v>0</v>
      </c>
      <c r="AK335" s="113">
        <v>0</v>
      </c>
      <c r="AL335" s="113">
        <v>0</v>
      </c>
      <c r="AM335" s="113">
        <v>0</v>
      </c>
      <c r="AN335" s="113">
        <v>29691.906999999999</v>
      </c>
      <c r="AO335" s="113">
        <v>0</v>
      </c>
      <c r="AP335" s="113">
        <v>0</v>
      </c>
      <c r="AQ335" s="107" t="s">
        <v>699</v>
      </c>
      <c r="AR335" s="107" t="s">
        <v>699</v>
      </c>
      <c r="AS335" s="107" t="s">
        <v>396</v>
      </c>
      <c r="AT335" s="107" t="s">
        <v>2971</v>
      </c>
      <c r="AU335" s="107" t="s">
        <v>1120</v>
      </c>
      <c r="AV335" s="107" t="s">
        <v>391</v>
      </c>
      <c r="AW335" s="108">
        <v>4</v>
      </c>
      <c r="AX335" s="107" t="s">
        <v>473</v>
      </c>
      <c r="AY335" s="107" t="s">
        <v>698</v>
      </c>
      <c r="AZ335" s="107" t="s">
        <v>697</v>
      </c>
      <c r="BA335" s="107" t="s">
        <v>392</v>
      </c>
      <c r="BB335" s="109">
        <v>45355.272070752311</v>
      </c>
      <c r="BC335" s="107" t="s">
        <v>33</v>
      </c>
      <c r="BD335" s="107" t="s">
        <v>292</v>
      </c>
    </row>
    <row r="336" spans="1:56" x14ac:dyDescent="0.2">
      <c r="A336" s="107" t="s">
        <v>409</v>
      </c>
      <c r="B336" s="105">
        <v>606709</v>
      </c>
      <c r="C336" s="105" t="s">
        <v>2049</v>
      </c>
      <c r="D336" s="107" t="s">
        <v>520</v>
      </c>
      <c r="E336" s="105" t="s">
        <v>1945</v>
      </c>
      <c r="F336" s="107" t="s">
        <v>1128</v>
      </c>
      <c r="G336" s="107" t="s">
        <v>830</v>
      </c>
      <c r="H336" s="107" t="s">
        <v>830</v>
      </c>
      <c r="I336" s="107" t="s">
        <v>830</v>
      </c>
      <c r="J336" s="107" t="s">
        <v>151</v>
      </c>
      <c r="K336" s="107" t="s">
        <v>33</v>
      </c>
      <c r="L336" s="107" t="s">
        <v>311</v>
      </c>
      <c r="M336" s="107" t="s">
        <v>158</v>
      </c>
      <c r="N336" s="107" t="s">
        <v>410</v>
      </c>
      <c r="O336" s="107" t="s">
        <v>395</v>
      </c>
      <c r="P336" s="109">
        <v>43708</v>
      </c>
      <c r="Q336" s="107" t="s">
        <v>657</v>
      </c>
      <c r="R336" s="108">
        <v>1</v>
      </c>
      <c r="S336" s="109">
        <v>43866</v>
      </c>
      <c r="T336" s="109">
        <v>43926</v>
      </c>
      <c r="U336" s="109">
        <v>45669</v>
      </c>
      <c r="V336" s="108">
        <v>1803</v>
      </c>
      <c r="W336" s="107" t="s">
        <v>424</v>
      </c>
      <c r="X336" s="107" t="s">
        <v>401</v>
      </c>
      <c r="Y336" s="107" t="s">
        <v>399</v>
      </c>
      <c r="Z336" s="108">
        <v>0.8</v>
      </c>
      <c r="AA336" s="113">
        <v>5687591.4699999997</v>
      </c>
      <c r="AB336" s="113">
        <v>129254.21</v>
      </c>
      <c r="AC336" s="113">
        <v>1863188.63</v>
      </c>
      <c r="AD336" s="113">
        <v>1302066.5977</v>
      </c>
      <c r="AE336" s="113">
        <v>1302066.5977</v>
      </c>
      <c r="AF336" s="113">
        <v>609605.75109999999</v>
      </c>
      <c r="AG336" s="113">
        <v>6297197.2210999997</v>
      </c>
      <c r="AH336" s="113">
        <f>CFR_Data[[#This Row],[Total Spent SFY]]+CFR_Data[[#This Row],[CF Current SFY]]</f>
        <v>738859.96109999996</v>
      </c>
      <c r="AI336" s="113">
        <v>692460.84660000005</v>
      </c>
      <c r="AJ336" s="113">
        <v>0</v>
      </c>
      <c r="AK336" s="113">
        <v>0</v>
      </c>
      <c r="AL336" s="113">
        <v>0</v>
      </c>
      <c r="AM336" s="113">
        <v>0</v>
      </c>
      <c r="AN336" s="113">
        <v>561122.03229999996</v>
      </c>
      <c r="AO336" s="113">
        <v>0</v>
      </c>
      <c r="AP336" s="113">
        <v>0</v>
      </c>
      <c r="AQ336" s="107" t="s">
        <v>699</v>
      </c>
      <c r="AR336" s="107" t="s">
        <v>699</v>
      </c>
      <c r="AS336" s="107" t="s">
        <v>396</v>
      </c>
      <c r="AT336" s="107" t="s">
        <v>2971</v>
      </c>
      <c r="AU336" s="107" t="s">
        <v>1120</v>
      </c>
      <c r="AV336" s="107" t="s">
        <v>391</v>
      </c>
      <c r="AW336" s="108">
        <v>4</v>
      </c>
      <c r="AX336" s="107" t="s">
        <v>473</v>
      </c>
      <c r="AY336" s="107" t="s">
        <v>698</v>
      </c>
      <c r="AZ336" s="107" t="s">
        <v>697</v>
      </c>
      <c r="BA336" s="107" t="s">
        <v>392</v>
      </c>
      <c r="BB336" s="109">
        <v>45355.272070752311</v>
      </c>
      <c r="BC336" s="107" t="s">
        <v>33</v>
      </c>
      <c r="BD336" s="107" t="s">
        <v>292</v>
      </c>
    </row>
    <row r="337" spans="1:56" x14ac:dyDescent="0.2">
      <c r="A337" s="107" t="s">
        <v>472</v>
      </c>
      <c r="B337" s="105">
        <v>606715</v>
      </c>
      <c r="C337" s="105" t="s">
        <v>395</v>
      </c>
      <c r="D337" s="107" t="s">
        <v>1719</v>
      </c>
      <c r="E337" s="105" t="s">
        <v>1945</v>
      </c>
      <c r="F337" s="107" t="s">
        <v>1128</v>
      </c>
      <c r="G337" s="107" t="s">
        <v>830</v>
      </c>
      <c r="H337" s="107" t="s">
        <v>830</v>
      </c>
      <c r="I337" s="107" t="s">
        <v>830</v>
      </c>
      <c r="J337" s="107" t="s">
        <v>1720</v>
      </c>
      <c r="K337" s="107" t="s">
        <v>33</v>
      </c>
      <c r="L337" s="107" t="s">
        <v>311</v>
      </c>
      <c r="M337" s="107" t="s">
        <v>158</v>
      </c>
      <c r="N337" s="107" t="s">
        <v>472</v>
      </c>
      <c r="O337" s="107" t="s">
        <v>1130</v>
      </c>
      <c r="P337" s="109">
        <v>45731</v>
      </c>
      <c r="Q337" s="107" t="s">
        <v>1101</v>
      </c>
      <c r="R337" s="108">
        <v>0</v>
      </c>
      <c r="S337" s="109">
        <v>45881</v>
      </c>
      <c r="T337" s="109">
        <v>45941</v>
      </c>
      <c r="U337" s="109">
        <v>46246</v>
      </c>
      <c r="V337" s="108">
        <v>365</v>
      </c>
      <c r="W337" s="107" t="s">
        <v>424</v>
      </c>
      <c r="X337" s="107" t="s">
        <v>710</v>
      </c>
      <c r="Y337" s="107" t="s">
        <v>411</v>
      </c>
      <c r="Z337" s="108">
        <v>0.8</v>
      </c>
      <c r="AA337" s="113">
        <v>0</v>
      </c>
      <c r="AB337" s="113">
        <v>0</v>
      </c>
      <c r="AC337" s="113">
        <v>4999948.2878</v>
      </c>
      <c r="AD337" s="113">
        <v>0</v>
      </c>
      <c r="AE337" s="113">
        <v>4999948.2878</v>
      </c>
      <c r="AF337" s="113">
        <v>0</v>
      </c>
      <c r="AG337" s="113">
        <v>0</v>
      </c>
      <c r="AH337" s="113">
        <f>CFR_Data[[#This Row],[Total Spent SFY]]+CFR_Data[[#This Row],[CF Current SFY]]</f>
        <v>0</v>
      </c>
      <c r="AI337" s="113">
        <v>0</v>
      </c>
      <c r="AJ337" s="113">
        <v>4090866.7809000001</v>
      </c>
      <c r="AK337" s="113">
        <v>909081.50690000004</v>
      </c>
      <c r="AL337" s="113">
        <v>0</v>
      </c>
      <c r="AM337" s="113">
        <v>0</v>
      </c>
      <c r="AN337" s="113">
        <v>0</v>
      </c>
      <c r="AO337" s="113">
        <v>0</v>
      </c>
      <c r="AP337" s="113">
        <v>0</v>
      </c>
      <c r="AQ337" s="107" t="s">
        <v>699</v>
      </c>
      <c r="AR337" s="107" t="s">
        <v>699</v>
      </c>
      <c r="AS337" s="107" t="s">
        <v>396</v>
      </c>
      <c r="AT337" s="107" t="s">
        <v>2908</v>
      </c>
      <c r="AU337" s="107" t="s">
        <v>1120</v>
      </c>
      <c r="AV337" s="107" t="s">
        <v>391</v>
      </c>
      <c r="AW337" s="108">
        <v>3</v>
      </c>
      <c r="AX337" s="107" t="s">
        <v>473</v>
      </c>
      <c r="AY337" s="107" t="s">
        <v>698</v>
      </c>
      <c r="AZ337" s="107" t="s">
        <v>697</v>
      </c>
      <c r="BA337" s="107" t="s">
        <v>392</v>
      </c>
      <c r="BB337" s="109">
        <v>45355.272070752311</v>
      </c>
      <c r="BC337" s="107" t="s">
        <v>33</v>
      </c>
      <c r="BD337" s="107" t="s">
        <v>292</v>
      </c>
    </row>
    <row r="338" spans="1:56" x14ac:dyDescent="0.2">
      <c r="A338" s="107" t="s">
        <v>472</v>
      </c>
      <c r="B338" s="105">
        <v>606715</v>
      </c>
      <c r="C338" s="105" t="s">
        <v>395</v>
      </c>
      <c r="D338" s="107" t="s">
        <v>1719</v>
      </c>
      <c r="E338" s="105" t="s">
        <v>1945</v>
      </c>
      <c r="F338" s="107" t="s">
        <v>1128</v>
      </c>
      <c r="G338" s="107" t="s">
        <v>830</v>
      </c>
      <c r="H338" s="107" t="s">
        <v>830</v>
      </c>
      <c r="I338" s="107" t="s">
        <v>830</v>
      </c>
      <c r="J338" s="107" t="s">
        <v>1720</v>
      </c>
      <c r="K338" s="107" t="s">
        <v>33</v>
      </c>
      <c r="L338" s="107" t="s">
        <v>311</v>
      </c>
      <c r="M338" s="107" t="s">
        <v>158</v>
      </c>
      <c r="N338" s="107" t="s">
        <v>472</v>
      </c>
      <c r="O338" s="107" t="s">
        <v>1130</v>
      </c>
      <c r="P338" s="109">
        <v>45731</v>
      </c>
      <c r="Q338" s="107" t="s">
        <v>1101</v>
      </c>
      <c r="R338" s="108">
        <v>0</v>
      </c>
      <c r="S338" s="109">
        <v>45881</v>
      </c>
      <c r="T338" s="109">
        <v>45941</v>
      </c>
      <c r="U338" s="109">
        <v>46246</v>
      </c>
      <c r="V338" s="108">
        <v>365</v>
      </c>
      <c r="W338" s="107" t="s">
        <v>398</v>
      </c>
      <c r="X338" s="107" t="s">
        <v>702</v>
      </c>
      <c r="Y338" s="107" t="s">
        <v>293</v>
      </c>
      <c r="Z338" s="108">
        <v>0</v>
      </c>
      <c r="AA338" s="113">
        <v>0</v>
      </c>
      <c r="AB338" s="113">
        <v>0</v>
      </c>
      <c r="AC338" s="113">
        <v>249300.114</v>
      </c>
      <c r="AD338" s="113">
        <v>0</v>
      </c>
      <c r="AE338" s="113">
        <v>249300.114</v>
      </c>
      <c r="AF338" s="113">
        <v>0</v>
      </c>
      <c r="AG338" s="113">
        <v>0</v>
      </c>
      <c r="AH338" s="113">
        <f>CFR_Data[[#This Row],[Total Spent SFY]]+CFR_Data[[#This Row],[CF Current SFY]]</f>
        <v>0</v>
      </c>
      <c r="AI338" s="113">
        <v>0</v>
      </c>
      <c r="AJ338" s="113">
        <v>203972.8205</v>
      </c>
      <c r="AK338" s="113">
        <v>45327.2935</v>
      </c>
      <c r="AL338" s="113">
        <v>0</v>
      </c>
      <c r="AM338" s="113">
        <v>0</v>
      </c>
      <c r="AN338" s="113">
        <v>0</v>
      </c>
      <c r="AO338" s="113">
        <v>0</v>
      </c>
      <c r="AP338" s="113">
        <v>0</v>
      </c>
      <c r="AQ338" s="107" t="s">
        <v>699</v>
      </c>
      <c r="AR338" s="107" t="s">
        <v>699</v>
      </c>
      <c r="AS338" s="107" t="s">
        <v>396</v>
      </c>
      <c r="AT338" s="107" t="s">
        <v>2908</v>
      </c>
      <c r="AU338" s="107" t="s">
        <v>1120</v>
      </c>
      <c r="AV338" s="107" t="s">
        <v>391</v>
      </c>
      <c r="AW338" s="108">
        <v>3</v>
      </c>
      <c r="AX338" s="107" t="s">
        <v>473</v>
      </c>
      <c r="AY338" s="107" t="s">
        <v>698</v>
      </c>
      <c r="AZ338" s="107" t="s">
        <v>697</v>
      </c>
      <c r="BA338" s="107" t="s">
        <v>392</v>
      </c>
      <c r="BB338" s="109">
        <v>45355.272070752311</v>
      </c>
      <c r="BC338" s="107" t="s">
        <v>33</v>
      </c>
      <c r="BD338" s="107" t="s">
        <v>293</v>
      </c>
    </row>
    <row r="339" spans="1:56" x14ac:dyDescent="0.2">
      <c r="A339" s="107" t="s">
        <v>472</v>
      </c>
      <c r="B339" s="105">
        <v>606715</v>
      </c>
      <c r="C339" s="105" t="s">
        <v>395</v>
      </c>
      <c r="D339" s="107" t="s">
        <v>1719</v>
      </c>
      <c r="E339" s="105" t="s">
        <v>1945</v>
      </c>
      <c r="F339" s="107" t="s">
        <v>1128</v>
      </c>
      <c r="G339" s="107" t="s">
        <v>830</v>
      </c>
      <c r="H339" s="107" t="s">
        <v>830</v>
      </c>
      <c r="I339" s="107" t="s">
        <v>830</v>
      </c>
      <c r="J339" s="107" t="s">
        <v>1720</v>
      </c>
      <c r="K339" s="107" t="s">
        <v>33</v>
      </c>
      <c r="L339" s="107" t="s">
        <v>311</v>
      </c>
      <c r="M339" s="107" t="s">
        <v>158</v>
      </c>
      <c r="N339" s="107" t="s">
        <v>472</v>
      </c>
      <c r="O339" s="107" t="s">
        <v>1130</v>
      </c>
      <c r="P339" s="109">
        <v>45731</v>
      </c>
      <c r="Q339" s="107" t="s">
        <v>1101</v>
      </c>
      <c r="R339" s="108">
        <v>0</v>
      </c>
      <c r="S339" s="109">
        <v>45881</v>
      </c>
      <c r="T339" s="109">
        <v>45941</v>
      </c>
      <c r="U339" s="109">
        <v>46246</v>
      </c>
      <c r="V339" s="108">
        <v>365</v>
      </c>
      <c r="W339" s="107" t="s">
        <v>424</v>
      </c>
      <c r="X339" s="107" t="s">
        <v>726</v>
      </c>
      <c r="Y339" s="107" t="s">
        <v>725</v>
      </c>
      <c r="Z339" s="108">
        <v>0.8</v>
      </c>
      <c r="AA339" s="113">
        <v>0</v>
      </c>
      <c r="AB339" s="113">
        <v>0</v>
      </c>
      <c r="AC339" s="113">
        <v>13226158.988</v>
      </c>
      <c r="AD339" s="113">
        <v>0</v>
      </c>
      <c r="AE339" s="113">
        <v>13226158.988</v>
      </c>
      <c r="AF339" s="113">
        <v>0</v>
      </c>
      <c r="AG339" s="113">
        <v>0</v>
      </c>
      <c r="AH339" s="113">
        <f>CFR_Data[[#This Row],[Total Spent SFY]]+CFR_Data[[#This Row],[CF Current SFY]]</f>
        <v>0</v>
      </c>
      <c r="AI339" s="113">
        <v>0</v>
      </c>
      <c r="AJ339" s="113">
        <v>10821402.8084</v>
      </c>
      <c r="AK339" s="113">
        <v>2404756.1795999999</v>
      </c>
      <c r="AL339" s="113">
        <v>0</v>
      </c>
      <c r="AM339" s="113">
        <v>0</v>
      </c>
      <c r="AN339" s="113">
        <v>0</v>
      </c>
      <c r="AO339" s="113">
        <v>0</v>
      </c>
      <c r="AP339" s="113">
        <v>0</v>
      </c>
      <c r="AQ339" s="107" t="s">
        <v>699</v>
      </c>
      <c r="AR339" s="107" t="s">
        <v>699</v>
      </c>
      <c r="AS339" s="107" t="s">
        <v>396</v>
      </c>
      <c r="AT339" s="107" t="s">
        <v>2908</v>
      </c>
      <c r="AU339" s="107" t="s">
        <v>1120</v>
      </c>
      <c r="AV339" s="107" t="s">
        <v>391</v>
      </c>
      <c r="AW339" s="108">
        <v>3</v>
      </c>
      <c r="AX339" s="107" t="s">
        <v>473</v>
      </c>
      <c r="AY339" s="107" t="s">
        <v>698</v>
      </c>
      <c r="AZ339" s="107" t="s">
        <v>697</v>
      </c>
      <c r="BA339" s="107" t="s">
        <v>392</v>
      </c>
      <c r="BB339" s="109">
        <v>45355.272070752311</v>
      </c>
      <c r="BC339" s="107" t="s">
        <v>33</v>
      </c>
      <c r="BD339" s="107" t="s">
        <v>292</v>
      </c>
    </row>
    <row r="340" spans="1:56" x14ac:dyDescent="0.2">
      <c r="A340" s="107" t="s">
        <v>393</v>
      </c>
      <c r="B340" s="105">
        <v>606718</v>
      </c>
      <c r="C340" s="105" t="s">
        <v>2050</v>
      </c>
      <c r="D340" s="107" t="s">
        <v>804</v>
      </c>
      <c r="E340" s="105" t="s">
        <v>1945</v>
      </c>
      <c r="F340" s="107" t="s">
        <v>1128</v>
      </c>
      <c r="G340" s="107" t="s">
        <v>830</v>
      </c>
      <c r="H340" s="107" t="s">
        <v>830</v>
      </c>
      <c r="I340" s="107" t="s">
        <v>830</v>
      </c>
      <c r="J340" s="107" t="s">
        <v>151</v>
      </c>
      <c r="K340" s="107" t="s">
        <v>33</v>
      </c>
      <c r="L340" s="107" t="s">
        <v>186</v>
      </c>
      <c r="M340" s="107" t="s">
        <v>158</v>
      </c>
      <c r="N340" s="107" t="s">
        <v>716</v>
      </c>
      <c r="O340" s="107" t="s">
        <v>395</v>
      </c>
      <c r="P340" s="109">
        <v>43897</v>
      </c>
      <c r="Q340" s="107" t="s">
        <v>656</v>
      </c>
      <c r="R340" s="108">
        <v>1</v>
      </c>
      <c r="S340" s="109">
        <v>44033</v>
      </c>
      <c r="T340" s="109">
        <v>44093</v>
      </c>
      <c r="U340" s="109">
        <v>45038</v>
      </c>
      <c r="V340" s="108">
        <v>1005</v>
      </c>
      <c r="W340" s="107" t="s">
        <v>424</v>
      </c>
      <c r="X340" s="107" t="s">
        <v>710</v>
      </c>
      <c r="Y340" s="107" t="s">
        <v>411</v>
      </c>
      <c r="Z340" s="108">
        <v>0.8</v>
      </c>
      <c r="AA340" s="113">
        <v>3145336.78</v>
      </c>
      <c r="AB340" s="113">
        <v>0</v>
      </c>
      <c r="AC340" s="113">
        <v>0</v>
      </c>
      <c r="AD340" s="113">
        <v>127436.66</v>
      </c>
      <c r="AE340" s="113">
        <v>127436.66</v>
      </c>
      <c r="AF340" s="113">
        <v>127436.66</v>
      </c>
      <c r="AG340" s="113">
        <v>3272773.44</v>
      </c>
      <c r="AH340" s="113">
        <f>CFR_Data[[#This Row],[Total Spent SFY]]+CFR_Data[[#This Row],[CF Current SFY]]</f>
        <v>127436.66</v>
      </c>
      <c r="AI340" s="113">
        <v>0</v>
      </c>
      <c r="AJ340" s="113">
        <v>0</v>
      </c>
      <c r="AK340" s="113">
        <v>0</v>
      </c>
      <c r="AL340" s="113">
        <v>0</v>
      </c>
      <c r="AM340" s="113">
        <v>0</v>
      </c>
      <c r="AN340" s="113">
        <v>-127436.66</v>
      </c>
      <c r="AO340" s="113">
        <v>0</v>
      </c>
      <c r="AP340" s="113">
        <v>0</v>
      </c>
      <c r="AQ340" s="107" t="s">
        <v>699</v>
      </c>
      <c r="AR340" s="107" t="s">
        <v>699</v>
      </c>
      <c r="AS340" s="107" t="s">
        <v>396</v>
      </c>
      <c r="AT340" s="107" t="s">
        <v>2972</v>
      </c>
      <c r="AU340" s="107" t="s">
        <v>1120</v>
      </c>
      <c r="AV340" s="107" t="s">
        <v>391</v>
      </c>
      <c r="AW340" s="108">
        <v>3</v>
      </c>
      <c r="AX340" s="107" t="s">
        <v>473</v>
      </c>
      <c r="AY340" s="107" t="s">
        <v>701</v>
      </c>
      <c r="AZ340" s="107" t="s">
        <v>700</v>
      </c>
      <c r="BA340" s="107" t="s">
        <v>418</v>
      </c>
      <c r="BB340" s="109">
        <v>45355.272070752311</v>
      </c>
      <c r="BC340" s="107" t="s">
        <v>33</v>
      </c>
      <c r="BD340" s="107" t="s">
        <v>292</v>
      </c>
    </row>
    <row r="341" spans="1:56" x14ac:dyDescent="0.2">
      <c r="A341" s="107" t="s">
        <v>393</v>
      </c>
      <c r="B341" s="105">
        <v>606718</v>
      </c>
      <c r="C341" s="105" t="s">
        <v>2050</v>
      </c>
      <c r="D341" s="107" t="s">
        <v>804</v>
      </c>
      <c r="E341" s="105" t="s">
        <v>1945</v>
      </c>
      <c r="F341" s="107" t="s">
        <v>1128</v>
      </c>
      <c r="G341" s="107" t="s">
        <v>830</v>
      </c>
      <c r="H341" s="107" t="s">
        <v>830</v>
      </c>
      <c r="I341" s="107" t="s">
        <v>830</v>
      </c>
      <c r="J341" s="107" t="s">
        <v>151</v>
      </c>
      <c r="K341" s="107" t="s">
        <v>33</v>
      </c>
      <c r="L341" s="107" t="s">
        <v>186</v>
      </c>
      <c r="M341" s="107" t="s">
        <v>158</v>
      </c>
      <c r="N341" s="107" t="s">
        <v>716</v>
      </c>
      <c r="O341" s="107" t="s">
        <v>395</v>
      </c>
      <c r="P341" s="109">
        <v>43897</v>
      </c>
      <c r="Q341" s="107" t="s">
        <v>656</v>
      </c>
      <c r="R341" s="108">
        <v>1</v>
      </c>
      <c r="S341" s="109">
        <v>44033</v>
      </c>
      <c r="T341" s="109">
        <v>44093</v>
      </c>
      <c r="U341" s="109">
        <v>45038</v>
      </c>
      <c r="V341" s="108">
        <v>1005</v>
      </c>
      <c r="W341" s="107" t="s">
        <v>398</v>
      </c>
      <c r="X341" s="107" t="s">
        <v>702</v>
      </c>
      <c r="Y341" s="107" t="s">
        <v>293</v>
      </c>
      <c r="Z341" s="108">
        <v>0</v>
      </c>
      <c r="AA341" s="113">
        <v>7025.15</v>
      </c>
      <c r="AB341" s="113">
        <v>0</v>
      </c>
      <c r="AC341" s="113">
        <v>0</v>
      </c>
      <c r="AD341" s="113">
        <v>0</v>
      </c>
      <c r="AE341" s="113">
        <v>0</v>
      </c>
      <c r="AF341" s="113">
        <v>0</v>
      </c>
      <c r="AG341" s="113">
        <v>7025.15</v>
      </c>
      <c r="AH341" s="113">
        <f>CFR_Data[[#This Row],[Total Spent SFY]]+CFR_Data[[#This Row],[CF Current SFY]]</f>
        <v>0</v>
      </c>
      <c r="AI341" s="113">
        <v>0</v>
      </c>
      <c r="AJ341" s="113">
        <v>0</v>
      </c>
      <c r="AK341" s="113">
        <v>0</v>
      </c>
      <c r="AL341" s="113">
        <v>0</v>
      </c>
      <c r="AM341" s="113">
        <v>0</v>
      </c>
      <c r="AN341" s="113">
        <v>0</v>
      </c>
      <c r="AO341" s="113">
        <v>0</v>
      </c>
      <c r="AP341" s="113">
        <v>0</v>
      </c>
      <c r="AQ341" s="107" t="s">
        <v>699</v>
      </c>
      <c r="AR341" s="107" t="s">
        <v>699</v>
      </c>
      <c r="AS341" s="107" t="s">
        <v>396</v>
      </c>
      <c r="AT341" s="107" t="s">
        <v>2972</v>
      </c>
      <c r="AU341" s="107" t="s">
        <v>1120</v>
      </c>
      <c r="AV341" s="107" t="s">
        <v>391</v>
      </c>
      <c r="AW341" s="108">
        <v>3</v>
      </c>
      <c r="AX341" s="107" t="s">
        <v>473</v>
      </c>
      <c r="AY341" s="107" t="s">
        <v>701</v>
      </c>
      <c r="AZ341" s="107" t="s">
        <v>700</v>
      </c>
      <c r="BA341" s="107" t="s">
        <v>418</v>
      </c>
      <c r="BB341" s="109">
        <v>45355.272070752311</v>
      </c>
      <c r="BC341" s="107" t="s">
        <v>33</v>
      </c>
      <c r="BD341" s="107" t="s">
        <v>293</v>
      </c>
    </row>
    <row r="342" spans="1:56" x14ac:dyDescent="0.2">
      <c r="A342" s="107" t="s">
        <v>393</v>
      </c>
      <c r="B342" s="105">
        <v>606718</v>
      </c>
      <c r="C342" s="105" t="s">
        <v>2050</v>
      </c>
      <c r="D342" s="107" t="s">
        <v>804</v>
      </c>
      <c r="E342" s="105" t="s">
        <v>1945</v>
      </c>
      <c r="F342" s="107" t="s">
        <v>1128</v>
      </c>
      <c r="G342" s="107" t="s">
        <v>830</v>
      </c>
      <c r="H342" s="107" t="s">
        <v>830</v>
      </c>
      <c r="I342" s="107" t="s">
        <v>830</v>
      </c>
      <c r="J342" s="107" t="s">
        <v>151</v>
      </c>
      <c r="K342" s="107" t="s">
        <v>33</v>
      </c>
      <c r="L342" s="107" t="s">
        <v>186</v>
      </c>
      <c r="M342" s="107" t="s">
        <v>158</v>
      </c>
      <c r="N342" s="107" t="s">
        <v>716</v>
      </c>
      <c r="O342" s="107" t="s">
        <v>395</v>
      </c>
      <c r="P342" s="109">
        <v>43897</v>
      </c>
      <c r="Q342" s="107" t="s">
        <v>656</v>
      </c>
      <c r="R342" s="108">
        <v>1</v>
      </c>
      <c r="S342" s="109">
        <v>44033</v>
      </c>
      <c r="T342" s="109">
        <v>44093</v>
      </c>
      <c r="U342" s="109">
        <v>45038</v>
      </c>
      <c r="V342" s="108">
        <v>1005</v>
      </c>
      <c r="W342" s="107" t="s">
        <v>422</v>
      </c>
      <c r="X342" s="107" t="s">
        <v>422</v>
      </c>
      <c r="Y342" s="107" t="s">
        <v>395</v>
      </c>
      <c r="Z342" s="108">
        <v>0</v>
      </c>
      <c r="AA342" s="113">
        <v>0</v>
      </c>
      <c r="AB342" s="113">
        <v>0</v>
      </c>
      <c r="AC342" s="113">
        <v>721309.83</v>
      </c>
      <c r="AD342" s="113">
        <v>0</v>
      </c>
      <c r="AE342" s="113">
        <v>0</v>
      </c>
      <c r="AF342" s="113">
        <v>0</v>
      </c>
      <c r="AG342" s="113">
        <v>0</v>
      </c>
      <c r="AH342" s="113">
        <f>CFR_Data[[#This Row],[Total Spent SFY]]+CFR_Data[[#This Row],[CF Current SFY]]</f>
        <v>0</v>
      </c>
      <c r="AI342" s="113">
        <v>0</v>
      </c>
      <c r="AJ342" s="113">
        <v>0</v>
      </c>
      <c r="AK342" s="113">
        <v>0</v>
      </c>
      <c r="AL342" s="113">
        <v>0</v>
      </c>
      <c r="AM342" s="113">
        <v>0</v>
      </c>
      <c r="AN342" s="113">
        <v>0</v>
      </c>
      <c r="AO342" s="113">
        <v>0</v>
      </c>
      <c r="AP342" s="113">
        <v>0</v>
      </c>
      <c r="AQ342" s="107" t="s">
        <v>699</v>
      </c>
      <c r="AR342" s="107" t="s">
        <v>699</v>
      </c>
      <c r="AS342" s="107" t="s">
        <v>396</v>
      </c>
      <c r="AT342" s="107" t="s">
        <v>2972</v>
      </c>
      <c r="AU342" s="107" t="s">
        <v>1120</v>
      </c>
      <c r="AV342" s="107" t="s">
        <v>391</v>
      </c>
      <c r="AW342" s="108">
        <v>3</v>
      </c>
      <c r="AX342" s="107" t="s">
        <v>473</v>
      </c>
      <c r="AY342" s="107" t="s">
        <v>701</v>
      </c>
      <c r="AZ342" s="107" t="s">
        <v>700</v>
      </c>
      <c r="BA342" s="107" t="s">
        <v>418</v>
      </c>
      <c r="BB342" s="109">
        <v>45355.272070752311</v>
      </c>
      <c r="BC342" s="107" t="s">
        <v>33</v>
      </c>
      <c r="BD342" s="107" t="s">
        <v>293</v>
      </c>
    </row>
    <row r="343" spans="1:56" x14ac:dyDescent="0.2">
      <c r="A343" s="107" t="s">
        <v>472</v>
      </c>
      <c r="B343" s="105">
        <v>606728</v>
      </c>
      <c r="C343" s="105" t="s">
        <v>395</v>
      </c>
      <c r="D343" s="107" t="s">
        <v>2051</v>
      </c>
      <c r="E343" s="105" t="s">
        <v>1943</v>
      </c>
      <c r="F343" s="107" t="s">
        <v>1128</v>
      </c>
      <c r="G343" s="107" t="s">
        <v>830</v>
      </c>
      <c r="H343" s="107" t="s">
        <v>830</v>
      </c>
      <c r="I343" s="107" t="s">
        <v>830</v>
      </c>
      <c r="J343" s="107" t="s">
        <v>44</v>
      </c>
      <c r="K343" s="107" t="s">
        <v>22</v>
      </c>
      <c r="L343" s="107" t="s">
        <v>88</v>
      </c>
      <c r="M343" s="107" t="s">
        <v>41</v>
      </c>
      <c r="N343" s="107" t="s">
        <v>472</v>
      </c>
      <c r="O343" s="107" t="s">
        <v>1122</v>
      </c>
      <c r="P343" s="109">
        <v>46410</v>
      </c>
      <c r="Q343" s="107" t="s">
        <v>1914</v>
      </c>
      <c r="R343" s="108">
        <v>0</v>
      </c>
      <c r="S343" s="109">
        <v>46560</v>
      </c>
      <c r="T343" s="109">
        <v>46620</v>
      </c>
      <c r="U343" s="109">
        <v>48020</v>
      </c>
      <c r="V343" s="108">
        <v>1460</v>
      </c>
      <c r="W343" s="107" t="s">
        <v>424</v>
      </c>
      <c r="X343" s="107" t="s">
        <v>1149</v>
      </c>
      <c r="Y343" s="107" t="s">
        <v>771</v>
      </c>
      <c r="Z343" s="108">
        <v>0.8</v>
      </c>
      <c r="AA343" s="113">
        <v>0</v>
      </c>
      <c r="AB343" s="113">
        <v>0</v>
      </c>
      <c r="AC343" s="113">
        <v>122496000</v>
      </c>
      <c r="AD343" s="113">
        <v>0</v>
      </c>
      <c r="AE343" s="113">
        <v>59944851.0638</v>
      </c>
      <c r="AF343" s="113">
        <v>0</v>
      </c>
      <c r="AG343" s="113">
        <v>0</v>
      </c>
      <c r="AH343" s="113">
        <f>CFR_Data[[#This Row],[Total Spent SFY]]+CFR_Data[[#This Row],[CF Current SFY]]</f>
        <v>0</v>
      </c>
      <c r="AI343" s="113">
        <v>0</v>
      </c>
      <c r="AJ343" s="113">
        <v>0</v>
      </c>
      <c r="AK343" s="113">
        <v>0</v>
      </c>
      <c r="AL343" s="113">
        <v>28669276.595699999</v>
      </c>
      <c r="AM343" s="113">
        <v>31275574.4681</v>
      </c>
      <c r="AN343" s="113">
        <v>62551148.9362</v>
      </c>
      <c r="AO343" s="113">
        <v>0</v>
      </c>
      <c r="AP343" s="113">
        <v>0</v>
      </c>
      <c r="AQ343" s="107" t="s">
        <v>699</v>
      </c>
      <c r="AR343" s="107" t="s">
        <v>699</v>
      </c>
      <c r="AS343" s="107" t="s">
        <v>396</v>
      </c>
      <c r="AT343" s="107" t="s">
        <v>395</v>
      </c>
      <c r="AU343" s="107" t="s">
        <v>1123</v>
      </c>
      <c r="AV343" s="107" t="s">
        <v>391</v>
      </c>
      <c r="AW343" s="108">
        <v>1</v>
      </c>
      <c r="AX343" s="107" t="s">
        <v>473</v>
      </c>
      <c r="AY343" s="107" t="s">
        <v>707</v>
      </c>
      <c r="AZ343" s="107" t="s">
        <v>706</v>
      </c>
      <c r="BA343" s="107" t="s">
        <v>412</v>
      </c>
      <c r="BB343" s="109">
        <v>45355.272070752311</v>
      </c>
      <c r="BC343" s="107" t="s">
        <v>22</v>
      </c>
      <c r="BD343" s="107" t="s">
        <v>292</v>
      </c>
    </row>
    <row r="344" spans="1:56" x14ac:dyDescent="0.2">
      <c r="A344" s="107" t="s">
        <v>393</v>
      </c>
      <c r="B344" s="105">
        <v>606739</v>
      </c>
      <c r="C344" s="105" t="s">
        <v>2052</v>
      </c>
      <c r="D344" s="107" t="s">
        <v>682</v>
      </c>
      <c r="E344" s="105" t="s">
        <v>1943</v>
      </c>
      <c r="F344" s="107" t="s">
        <v>1167</v>
      </c>
      <c r="G344" s="107" t="s">
        <v>830</v>
      </c>
      <c r="H344" s="107" t="s">
        <v>830</v>
      </c>
      <c r="I344" s="107" t="b">
        <v>1</v>
      </c>
      <c r="J344" s="107" t="s">
        <v>440</v>
      </c>
      <c r="K344" s="107" t="s">
        <v>441</v>
      </c>
      <c r="L344" s="107" t="s">
        <v>235</v>
      </c>
      <c r="M344" s="107" t="s">
        <v>233</v>
      </c>
      <c r="N344" s="107" t="s">
        <v>716</v>
      </c>
      <c r="O344" s="107" t="s">
        <v>395</v>
      </c>
      <c r="P344" s="109">
        <v>42833</v>
      </c>
      <c r="Q344" s="107" t="s">
        <v>653</v>
      </c>
      <c r="R344" s="108">
        <v>1</v>
      </c>
      <c r="S344" s="109">
        <v>42976</v>
      </c>
      <c r="T344" s="109">
        <v>43036</v>
      </c>
      <c r="U344" s="109">
        <v>44316</v>
      </c>
      <c r="V344" s="108">
        <v>1340</v>
      </c>
      <c r="W344" s="107" t="s">
        <v>442</v>
      </c>
      <c r="X344" s="107" t="s">
        <v>790</v>
      </c>
      <c r="Y344" s="107" t="s">
        <v>293</v>
      </c>
      <c r="Z344" s="108">
        <v>0</v>
      </c>
      <c r="AA344" s="113">
        <v>3537766.09</v>
      </c>
      <c r="AB344" s="113">
        <v>101260.91</v>
      </c>
      <c r="AC344" s="113">
        <v>390286.41</v>
      </c>
      <c r="AD344" s="113">
        <v>0</v>
      </c>
      <c r="AE344" s="113">
        <v>0</v>
      </c>
      <c r="AF344" s="113">
        <v>0</v>
      </c>
      <c r="AG344" s="113">
        <v>3537766.09</v>
      </c>
      <c r="AH344" s="113">
        <f>CFR_Data[[#This Row],[Total Spent SFY]]+CFR_Data[[#This Row],[CF Current SFY]]</f>
        <v>101260.91</v>
      </c>
      <c r="AI344" s="113">
        <v>0</v>
      </c>
      <c r="AJ344" s="113">
        <v>0</v>
      </c>
      <c r="AK344" s="113">
        <v>0</v>
      </c>
      <c r="AL344" s="113">
        <v>0</v>
      </c>
      <c r="AM344" s="113">
        <v>0</v>
      </c>
      <c r="AN344" s="113">
        <v>0</v>
      </c>
      <c r="AO344" s="113">
        <v>0</v>
      </c>
      <c r="AP344" s="113">
        <v>0</v>
      </c>
      <c r="AQ344" s="107" t="s">
        <v>699</v>
      </c>
      <c r="AR344" s="107" t="s">
        <v>699</v>
      </c>
      <c r="AS344" s="107" t="s">
        <v>396</v>
      </c>
      <c r="AT344" s="107" t="s">
        <v>395</v>
      </c>
      <c r="AU344" s="107" t="s">
        <v>1123</v>
      </c>
      <c r="AV344" s="107" t="s">
        <v>391</v>
      </c>
      <c r="AW344" s="108">
        <v>1</v>
      </c>
      <c r="AX344" s="107" t="s">
        <v>473</v>
      </c>
      <c r="AY344" s="107" t="s">
        <v>736</v>
      </c>
      <c r="AZ344" s="107" t="s">
        <v>706</v>
      </c>
      <c r="BA344" s="107" t="s">
        <v>434</v>
      </c>
      <c r="BB344" s="109">
        <v>45355.272070752311</v>
      </c>
      <c r="BC344" s="107" t="s">
        <v>465</v>
      </c>
      <c r="BD344" s="107" t="s">
        <v>293</v>
      </c>
    </row>
    <row r="345" spans="1:56" x14ac:dyDescent="0.2">
      <c r="A345" s="107" t="s">
        <v>409</v>
      </c>
      <c r="B345" s="105">
        <v>606783</v>
      </c>
      <c r="C345" s="105" t="s">
        <v>2053</v>
      </c>
      <c r="D345" s="107" t="s">
        <v>1721</v>
      </c>
      <c r="E345" s="105" t="s">
        <v>1943</v>
      </c>
      <c r="F345" s="107" t="s">
        <v>1162</v>
      </c>
      <c r="G345" s="107" t="s">
        <v>830</v>
      </c>
      <c r="H345" s="107" t="s">
        <v>830</v>
      </c>
      <c r="I345" s="107" t="s">
        <v>830</v>
      </c>
      <c r="J345" s="107" t="s">
        <v>708</v>
      </c>
      <c r="K345" s="107" t="s">
        <v>22</v>
      </c>
      <c r="L345" s="107" t="s">
        <v>42</v>
      </c>
      <c r="M345" s="107" t="s">
        <v>41</v>
      </c>
      <c r="N345" s="107" t="s">
        <v>410</v>
      </c>
      <c r="O345" s="107" t="s">
        <v>395</v>
      </c>
      <c r="P345" s="109">
        <v>44821</v>
      </c>
      <c r="Q345" s="107" t="s">
        <v>658</v>
      </c>
      <c r="R345" s="108">
        <v>1</v>
      </c>
      <c r="S345" s="109">
        <v>45038</v>
      </c>
      <c r="T345" s="109">
        <v>45098</v>
      </c>
      <c r="U345" s="109">
        <v>47084</v>
      </c>
      <c r="V345" s="108">
        <v>2046</v>
      </c>
      <c r="W345" s="107" t="s">
        <v>442</v>
      </c>
      <c r="X345" s="107" t="s">
        <v>790</v>
      </c>
      <c r="Y345" s="107" t="s">
        <v>293</v>
      </c>
      <c r="Z345" s="108">
        <v>0</v>
      </c>
      <c r="AA345" s="113">
        <v>38851088.159999996</v>
      </c>
      <c r="AB345" s="113">
        <v>34853168.159999996</v>
      </c>
      <c r="AC345" s="113">
        <v>347829975.42000002</v>
      </c>
      <c r="AD345" s="113">
        <v>315603000</v>
      </c>
      <c r="AE345" s="113">
        <v>315603000</v>
      </c>
      <c r="AF345" s="113">
        <v>36000000</v>
      </c>
      <c r="AG345" s="113">
        <v>74851088.159999996</v>
      </c>
      <c r="AH345" s="113">
        <f>CFR_Data[[#This Row],[Total Spent SFY]]+CFR_Data[[#This Row],[CF Current SFY]]</f>
        <v>70853168.159999996</v>
      </c>
      <c r="AI345" s="113">
        <v>70000000</v>
      </c>
      <c r="AJ345" s="113">
        <v>68000000</v>
      </c>
      <c r="AK345" s="113">
        <v>74000000</v>
      </c>
      <c r="AL345" s="113">
        <v>61003000</v>
      </c>
      <c r="AM345" s="113">
        <v>6600000</v>
      </c>
      <c r="AN345" s="113">
        <v>32226975.420000002</v>
      </c>
      <c r="AO345" s="113">
        <v>0</v>
      </c>
      <c r="AP345" s="113">
        <v>0</v>
      </c>
      <c r="AQ345" s="107" t="s">
        <v>699</v>
      </c>
      <c r="AR345" s="107" t="s">
        <v>699</v>
      </c>
      <c r="AS345" s="107" t="s">
        <v>396</v>
      </c>
      <c r="AT345" s="107" t="s">
        <v>395</v>
      </c>
      <c r="AU345" s="107" t="s">
        <v>1123</v>
      </c>
      <c r="AV345" s="107" t="s">
        <v>391</v>
      </c>
      <c r="AW345" s="108">
        <v>1</v>
      </c>
      <c r="AX345" s="107" t="s">
        <v>473</v>
      </c>
      <c r="AY345" s="107" t="s">
        <v>707</v>
      </c>
      <c r="AZ345" s="107" t="s">
        <v>706</v>
      </c>
      <c r="BA345" s="107" t="s">
        <v>412</v>
      </c>
      <c r="BB345" s="109">
        <v>45355.272070752311</v>
      </c>
      <c r="BC345" s="107" t="s">
        <v>22</v>
      </c>
      <c r="BD345" s="107" t="s">
        <v>293</v>
      </c>
    </row>
    <row r="346" spans="1:56" x14ac:dyDescent="0.2">
      <c r="A346" s="107" t="s">
        <v>409</v>
      </c>
      <c r="B346" s="105">
        <v>606797</v>
      </c>
      <c r="C346" s="105" t="s">
        <v>2973</v>
      </c>
      <c r="D346" s="107" t="s">
        <v>1722</v>
      </c>
      <c r="E346" s="105" t="s">
        <v>1962</v>
      </c>
      <c r="F346" s="107" t="s">
        <v>1128</v>
      </c>
      <c r="G346" s="107" t="s">
        <v>830</v>
      </c>
      <c r="H346" s="107" t="s">
        <v>830</v>
      </c>
      <c r="I346" s="107" t="s">
        <v>830</v>
      </c>
      <c r="J346" s="107" t="s">
        <v>206</v>
      </c>
      <c r="K346" s="107" t="s">
        <v>32</v>
      </c>
      <c r="L346" s="107" t="s">
        <v>187</v>
      </c>
      <c r="M346" s="107" t="s">
        <v>158</v>
      </c>
      <c r="N346" s="107" t="s">
        <v>410</v>
      </c>
      <c r="O346" s="107" t="s">
        <v>395</v>
      </c>
      <c r="P346" s="109">
        <v>45136</v>
      </c>
      <c r="Q346" s="107" t="s">
        <v>712</v>
      </c>
      <c r="R346" s="108">
        <v>1</v>
      </c>
      <c r="S346" s="109">
        <v>45201</v>
      </c>
      <c r="T346" s="109">
        <v>45261</v>
      </c>
      <c r="U346" s="109">
        <v>45786</v>
      </c>
      <c r="V346" s="108">
        <v>585</v>
      </c>
      <c r="W346" s="107" t="s">
        <v>398</v>
      </c>
      <c r="X346" s="107" t="s">
        <v>702</v>
      </c>
      <c r="Y346" s="107" t="s">
        <v>293</v>
      </c>
      <c r="Z346" s="108">
        <v>0</v>
      </c>
      <c r="AA346" s="113">
        <v>0</v>
      </c>
      <c r="AB346" s="113">
        <v>0</v>
      </c>
      <c r="AC346" s="113">
        <v>57108</v>
      </c>
      <c r="AD346" s="113">
        <v>61444.933799999999</v>
      </c>
      <c r="AE346" s="113">
        <v>61444.933799999999</v>
      </c>
      <c r="AF346" s="113">
        <v>23130.5409</v>
      </c>
      <c r="AG346" s="113">
        <v>23130.5409</v>
      </c>
      <c r="AH346" s="113">
        <f>CFR_Data[[#This Row],[Total Spent SFY]]+CFR_Data[[#This Row],[CF Current SFY]]</f>
        <v>23130.5409</v>
      </c>
      <c r="AI346" s="113">
        <v>38314.392899999999</v>
      </c>
      <c r="AJ346" s="113">
        <v>0</v>
      </c>
      <c r="AK346" s="113">
        <v>0</v>
      </c>
      <c r="AL346" s="113">
        <v>0</v>
      </c>
      <c r="AM346" s="113">
        <v>0</v>
      </c>
      <c r="AN346" s="113">
        <v>-4336.9337999999998</v>
      </c>
      <c r="AO346" s="113">
        <v>0</v>
      </c>
      <c r="AP346" s="113">
        <v>0</v>
      </c>
      <c r="AQ346" s="107" t="s">
        <v>699</v>
      </c>
      <c r="AR346" s="107" t="s">
        <v>699</v>
      </c>
      <c r="AS346" s="107" t="s">
        <v>396</v>
      </c>
      <c r="AT346" s="107" t="s">
        <v>2974</v>
      </c>
      <c r="AU346" s="107" t="s">
        <v>1123</v>
      </c>
      <c r="AV346" s="107" t="s">
        <v>391</v>
      </c>
      <c r="AW346" s="108">
        <v>2</v>
      </c>
      <c r="AX346" s="107" t="s">
        <v>473</v>
      </c>
      <c r="AY346" s="107" t="s">
        <v>698</v>
      </c>
      <c r="AZ346" s="107" t="s">
        <v>697</v>
      </c>
      <c r="BA346" s="107" t="s">
        <v>392</v>
      </c>
      <c r="BB346" s="109">
        <v>45355.272070752311</v>
      </c>
      <c r="BC346" s="107" t="s">
        <v>32</v>
      </c>
      <c r="BD346" s="107" t="s">
        <v>293</v>
      </c>
    </row>
    <row r="347" spans="1:56" x14ac:dyDescent="0.2">
      <c r="A347" s="107" t="s">
        <v>409</v>
      </c>
      <c r="B347" s="105">
        <v>606797</v>
      </c>
      <c r="C347" s="105" t="s">
        <v>2973</v>
      </c>
      <c r="D347" s="107" t="s">
        <v>1722</v>
      </c>
      <c r="E347" s="105" t="s">
        <v>1962</v>
      </c>
      <c r="F347" s="107" t="s">
        <v>1128</v>
      </c>
      <c r="G347" s="107" t="s">
        <v>830</v>
      </c>
      <c r="H347" s="107" t="s">
        <v>830</v>
      </c>
      <c r="I347" s="107" t="s">
        <v>830</v>
      </c>
      <c r="J347" s="107" t="s">
        <v>206</v>
      </c>
      <c r="K347" s="107" t="s">
        <v>32</v>
      </c>
      <c r="L347" s="107" t="s">
        <v>187</v>
      </c>
      <c r="M347" s="107" t="s">
        <v>158</v>
      </c>
      <c r="N347" s="107" t="s">
        <v>410</v>
      </c>
      <c r="O347" s="107" t="s">
        <v>395</v>
      </c>
      <c r="P347" s="109">
        <v>45136</v>
      </c>
      <c r="Q347" s="107" t="s">
        <v>712</v>
      </c>
      <c r="R347" s="108">
        <v>1</v>
      </c>
      <c r="S347" s="109">
        <v>45201</v>
      </c>
      <c r="T347" s="109">
        <v>45261</v>
      </c>
      <c r="U347" s="109">
        <v>45786</v>
      </c>
      <c r="V347" s="108">
        <v>585</v>
      </c>
      <c r="W347" s="107" t="s">
        <v>424</v>
      </c>
      <c r="X347" s="107" t="s">
        <v>726</v>
      </c>
      <c r="Y347" s="107" t="s">
        <v>725</v>
      </c>
      <c r="Z347" s="108">
        <v>0.8</v>
      </c>
      <c r="AA347" s="113">
        <v>18400</v>
      </c>
      <c r="AB347" s="113">
        <v>18400</v>
      </c>
      <c r="AC347" s="113">
        <v>4352351.8</v>
      </c>
      <c r="AD347" s="113">
        <v>4268555.0662000002</v>
      </c>
      <c r="AE347" s="113">
        <v>4268555.0662000002</v>
      </c>
      <c r="AF347" s="113">
        <v>1606869.4591000001</v>
      </c>
      <c r="AG347" s="113">
        <v>1625269.4591000001</v>
      </c>
      <c r="AH347" s="113">
        <f>CFR_Data[[#This Row],[Total Spent SFY]]+CFR_Data[[#This Row],[CF Current SFY]]</f>
        <v>1625269.4591000001</v>
      </c>
      <c r="AI347" s="113">
        <v>2661685.6071000001</v>
      </c>
      <c r="AJ347" s="113">
        <v>0</v>
      </c>
      <c r="AK347" s="113">
        <v>0</v>
      </c>
      <c r="AL347" s="113">
        <v>0</v>
      </c>
      <c r="AM347" s="113">
        <v>0</v>
      </c>
      <c r="AN347" s="113">
        <v>83796.733800000002</v>
      </c>
      <c r="AO347" s="113">
        <v>0</v>
      </c>
      <c r="AP347" s="113">
        <v>0</v>
      </c>
      <c r="AQ347" s="107" t="s">
        <v>699</v>
      </c>
      <c r="AR347" s="107" t="s">
        <v>699</v>
      </c>
      <c r="AS347" s="107" t="s">
        <v>396</v>
      </c>
      <c r="AT347" s="107" t="s">
        <v>2974</v>
      </c>
      <c r="AU347" s="107" t="s">
        <v>1123</v>
      </c>
      <c r="AV347" s="107" t="s">
        <v>391</v>
      </c>
      <c r="AW347" s="108">
        <v>2</v>
      </c>
      <c r="AX347" s="107" t="s">
        <v>473</v>
      </c>
      <c r="AY347" s="107" t="s">
        <v>698</v>
      </c>
      <c r="AZ347" s="107" t="s">
        <v>697</v>
      </c>
      <c r="BA347" s="107" t="s">
        <v>392</v>
      </c>
      <c r="BB347" s="109">
        <v>45355.272070752311</v>
      </c>
      <c r="BC347" s="107" t="s">
        <v>32</v>
      </c>
      <c r="BD347" s="107" t="s">
        <v>292</v>
      </c>
    </row>
    <row r="348" spans="1:56" x14ac:dyDescent="0.2">
      <c r="A348" s="107" t="s">
        <v>409</v>
      </c>
      <c r="B348" s="105">
        <v>606801</v>
      </c>
      <c r="C348" s="105" t="s">
        <v>2055</v>
      </c>
      <c r="D348" s="107" t="s">
        <v>806</v>
      </c>
      <c r="E348" s="105" t="s">
        <v>1943</v>
      </c>
      <c r="F348" s="107" t="s">
        <v>2054</v>
      </c>
      <c r="G348" s="107" t="s">
        <v>830</v>
      </c>
      <c r="H348" s="107" t="s">
        <v>830</v>
      </c>
      <c r="I348" s="107" t="s">
        <v>830</v>
      </c>
      <c r="J348" s="107" t="s">
        <v>44</v>
      </c>
      <c r="K348" s="107" t="s">
        <v>22</v>
      </c>
      <c r="L348" s="107" t="s">
        <v>235</v>
      </c>
      <c r="M348" s="107" t="s">
        <v>233</v>
      </c>
      <c r="N348" s="107" t="s">
        <v>410</v>
      </c>
      <c r="O348" s="107" t="s">
        <v>395</v>
      </c>
      <c r="P348" s="109">
        <v>44730</v>
      </c>
      <c r="Q348" s="107" t="s">
        <v>658</v>
      </c>
      <c r="R348" s="108">
        <v>1</v>
      </c>
      <c r="S348" s="109">
        <v>45083</v>
      </c>
      <c r="T348" s="109">
        <v>45143</v>
      </c>
      <c r="U348" s="109">
        <v>46465</v>
      </c>
      <c r="V348" s="108">
        <v>1382</v>
      </c>
      <c r="W348" s="107" t="s">
        <v>442</v>
      </c>
      <c r="X348" s="107" t="s">
        <v>790</v>
      </c>
      <c r="Y348" s="107" t="s">
        <v>293</v>
      </c>
      <c r="Z348" s="108">
        <v>0</v>
      </c>
      <c r="AA348" s="113">
        <v>4125931.7</v>
      </c>
      <c r="AB348" s="113">
        <v>4125931.7</v>
      </c>
      <c r="AC348" s="113">
        <v>33798699.299999997</v>
      </c>
      <c r="AD348" s="113">
        <v>32838049.300000001</v>
      </c>
      <c r="AE348" s="113">
        <v>32838049.300000001</v>
      </c>
      <c r="AF348" s="113">
        <v>4690572.3</v>
      </c>
      <c r="AG348" s="113">
        <v>8816504</v>
      </c>
      <c r="AH348" s="113">
        <f>CFR_Data[[#This Row],[Total Spent SFY]]+CFR_Data[[#This Row],[CF Current SFY]]</f>
        <v>8816504</v>
      </c>
      <c r="AI348" s="113">
        <v>12982846</v>
      </c>
      <c r="AJ348" s="113">
        <v>10810000</v>
      </c>
      <c r="AK348" s="113">
        <v>4354631</v>
      </c>
      <c r="AL348" s="113">
        <v>0</v>
      </c>
      <c r="AM348" s="113">
        <v>0</v>
      </c>
      <c r="AN348" s="113">
        <v>960650</v>
      </c>
      <c r="AO348" s="113">
        <v>0</v>
      </c>
      <c r="AP348" s="113">
        <v>0</v>
      </c>
      <c r="AQ348" s="107" t="s">
        <v>699</v>
      </c>
      <c r="AR348" s="107" t="s">
        <v>699</v>
      </c>
      <c r="AS348" s="107" t="s">
        <v>396</v>
      </c>
      <c r="AT348" s="107" t="s">
        <v>395</v>
      </c>
      <c r="AU348" s="107" t="s">
        <v>1123</v>
      </c>
      <c r="AV348" s="107" t="s">
        <v>391</v>
      </c>
      <c r="AW348" s="108">
        <v>1</v>
      </c>
      <c r="AX348" s="107" t="s">
        <v>473</v>
      </c>
      <c r="AY348" s="107" t="s">
        <v>791</v>
      </c>
      <c r="AZ348" s="107" t="s">
        <v>706</v>
      </c>
      <c r="BA348" s="107" t="s">
        <v>449</v>
      </c>
      <c r="BB348" s="109">
        <v>45355.272070752311</v>
      </c>
      <c r="BC348" s="107" t="s">
        <v>22</v>
      </c>
      <c r="BD348" s="107" t="s">
        <v>293</v>
      </c>
    </row>
    <row r="349" spans="1:56" x14ac:dyDescent="0.2">
      <c r="A349" s="107" t="s">
        <v>472</v>
      </c>
      <c r="B349" s="105">
        <v>606859</v>
      </c>
      <c r="C349" s="105" t="s">
        <v>395</v>
      </c>
      <c r="D349" s="107" t="s">
        <v>2975</v>
      </c>
      <c r="E349" s="105" t="s">
        <v>1943</v>
      </c>
      <c r="F349" s="107" t="s">
        <v>443</v>
      </c>
      <c r="G349" s="107" t="s">
        <v>830</v>
      </c>
      <c r="H349" s="107" t="s">
        <v>830</v>
      </c>
      <c r="I349" s="107" t="s">
        <v>830</v>
      </c>
      <c r="J349" s="107" t="s">
        <v>44</v>
      </c>
      <c r="K349" s="107" t="s">
        <v>22</v>
      </c>
      <c r="L349" s="107" t="s">
        <v>323</v>
      </c>
      <c r="M349" s="107" t="s">
        <v>239</v>
      </c>
      <c r="N349" s="107" t="s">
        <v>472</v>
      </c>
      <c r="O349" s="107" t="s">
        <v>1142</v>
      </c>
      <c r="P349" s="109">
        <v>45682</v>
      </c>
      <c r="Q349" s="107" t="s">
        <v>1101</v>
      </c>
      <c r="R349" s="108">
        <v>0</v>
      </c>
      <c r="S349" s="109">
        <v>45832</v>
      </c>
      <c r="T349" s="109">
        <v>45892</v>
      </c>
      <c r="U349" s="109">
        <v>47212</v>
      </c>
      <c r="V349" s="108">
        <v>1380</v>
      </c>
      <c r="W349" s="107" t="s">
        <v>442</v>
      </c>
      <c r="X349" s="107" t="s">
        <v>790</v>
      </c>
      <c r="Y349" s="107" t="s">
        <v>293</v>
      </c>
      <c r="Z349" s="108">
        <v>0</v>
      </c>
      <c r="AA349" s="113">
        <v>0</v>
      </c>
      <c r="AB349" s="113">
        <v>0</v>
      </c>
      <c r="AC349" s="113">
        <v>73440849.899200007</v>
      </c>
      <c r="AD349" s="113">
        <v>0</v>
      </c>
      <c r="AE349" s="113">
        <v>73440849.899200007</v>
      </c>
      <c r="AF349" s="113">
        <v>0</v>
      </c>
      <c r="AG349" s="113">
        <v>0</v>
      </c>
      <c r="AH349" s="113">
        <f>CFR_Data[[#This Row],[Total Spent SFY]]+CFR_Data[[#This Row],[CF Current SFY]]</f>
        <v>0</v>
      </c>
      <c r="AI349" s="113">
        <v>0</v>
      </c>
      <c r="AJ349" s="113">
        <v>17952207.7531</v>
      </c>
      <c r="AK349" s="113">
        <v>19584226.639800001</v>
      </c>
      <c r="AL349" s="113">
        <v>19584226.639800001</v>
      </c>
      <c r="AM349" s="113">
        <v>16320188.8665</v>
      </c>
      <c r="AN349" s="113">
        <v>0</v>
      </c>
      <c r="AO349" s="113">
        <v>0</v>
      </c>
      <c r="AP349" s="113">
        <v>0</v>
      </c>
      <c r="AQ349" s="107" t="s">
        <v>699</v>
      </c>
      <c r="AR349" s="107" t="s">
        <v>699</v>
      </c>
      <c r="AS349" s="107" t="s">
        <v>396</v>
      </c>
      <c r="AT349" s="107" t="s">
        <v>395</v>
      </c>
      <c r="AU349" s="107" t="s">
        <v>1123</v>
      </c>
      <c r="AV349" s="107" t="s">
        <v>391</v>
      </c>
      <c r="AW349" s="108">
        <v>1</v>
      </c>
      <c r="AX349" s="107" t="s">
        <v>473</v>
      </c>
      <c r="AY349" s="107" t="s">
        <v>791</v>
      </c>
      <c r="AZ349" s="107" t="s">
        <v>706</v>
      </c>
      <c r="BA349" s="107" t="s">
        <v>449</v>
      </c>
      <c r="BB349" s="109">
        <v>45355.272070752311</v>
      </c>
      <c r="BC349" s="107" t="s">
        <v>22</v>
      </c>
      <c r="BD349" s="107" t="s">
        <v>293</v>
      </c>
    </row>
    <row r="350" spans="1:56" x14ac:dyDescent="0.2">
      <c r="A350" s="107" t="s">
        <v>409</v>
      </c>
      <c r="B350" s="105">
        <v>606886</v>
      </c>
      <c r="C350" s="105" t="s">
        <v>2056</v>
      </c>
      <c r="D350" s="107" t="s">
        <v>689</v>
      </c>
      <c r="E350" s="105" t="s">
        <v>1962</v>
      </c>
      <c r="F350" s="107" t="s">
        <v>439</v>
      </c>
      <c r="G350" s="107" t="s">
        <v>830</v>
      </c>
      <c r="H350" s="107" t="s">
        <v>830</v>
      </c>
      <c r="I350" s="107" t="s">
        <v>830</v>
      </c>
      <c r="J350" s="107" t="s">
        <v>808</v>
      </c>
      <c r="K350" s="107" t="s">
        <v>32</v>
      </c>
      <c r="L350" s="107" t="s">
        <v>349</v>
      </c>
      <c r="M350" s="107" t="s">
        <v>395</v>
      </c>
      <c r="N350" s="107" t="s">
        <v>410</v>
      </c>
      <c r="O350" s="107" t="s">
        <v>395</v>
      </c>
      <c r="P350" s="109">
        <v>43666</v>
      </c>
      <c r="Q350" s="107" t="s">
        <v>657</v>
      </c>
      <c r="R350" s="108">
        <v>1</v>
      </c>
      <c r="S350" s="109">
        <v>43913</v>
      </c>
      <c r="T350" s="109">
        <v>43973</v>
      </c>
      <c r="U350" s="109">
        <v>45994</v>
      </c>
      <c r="V350" s="108">
        <v>2081</v>
      </c>
      <c r="W350" s="107" t="s">
        <v>438</v>
      </c>
      <c r="X350" s="107" t="s">
        <v>775</v>
      </c>
      <c r="Y350" s="107" t="s">
        <v>293</v>
      </c>
      <c r="Z350" s="108">
        <v>0</v>
      </c>
      <c r="AA350" s="113">
        <v>35268387.43</v>
      </c>
      <c r="AB350" s="113">
        <v>9445313.3200000003</v>
      </c>
      <c r="AC350" s="113">
        <v>20023211.57</v>
      </c>
      <c r="AD350" s="113">
        <v>21478083.359999999</v>
      </c>
      <c r="AE350" s="113">
        <v>21478083.359999999</v>
      </c>
      <c r="AF350" s="113">
        <v>8731612.5700000003</v>
      </c>
      <c r="AG350" s="113">
        <v>44000000</v>
      </c>
      <c r="AH350" s="113">
        <f>CFR_Data[[#This Row],[Total Spent SFY]]+CFR_Data[[#This Row],[CF Current SFY]]</f>
        <v>18176925.890000001</v>
      </c>
      <c r="AI350" s="113">
        <v>9840332.5</v>
      </c>
      <c r="AJ350" s="113">
        <v>2906138.29</v>
      </c>
      <c r="AK350" s="113">
        <v>0</v>
      </c>
      <c r="AL350" s="113">
        <v>0</v>
      </c>
      <c r="AM350" s="113">
        <v>0</v>
      </c>
      <c r="AN350" s="113">
        <v>-1454871.79</v>
      </c>
      <c r="AO350" s="113">
        <v>0</v>
      </c>
      <c r="AP350" s="113">
        <v>0</v>
      </c>
      <c r="AQ350" s="107" t="s">
        <v>699</v>
      </c>
      <c r="AR350" s="107" t="s">
        <v>699</v>
      </c>
      <c r="AS350" s="107" t="s">
        <v>396</v>
      </c>
      <c r="AT350" s="107" t="s">
        <v>395</v>
      </c>
      <c r="AU350" s="107" t="s">
        <v>1123</v>
      </c>
      <c r="AV350" s="107" t="s">
        <v>391</v>
      </c>
      <c r="AW350" s="108">
        <v>1</v>
      </c>
      <c r="AX350" s="107" t="s">
        <v>473</v>
      </c>
      <c r="AY350" s="107" t="s">
        <v>707</v>
      </c>
      <c r="AZ350" s="107" t="s">
        <v>706</v>
      </c>
      <c r="BA350" s="107" t="s">
        <v>412</v>
      </c>
      <c r="BB350" s="109">
        <v>45355.272070752311</v>
      </c>
      <c r="BC350" s="107" t="s">
        <v>32</v>
      </c>
      <c r="BD350" s="107" t="s">
        <v>293</v>
      </c>
    </row>
    <row r="351" spans="1:56" x14ac:dyDescent="0.2">
      <c r="A351" s="107" t="s">
        <v>409</v>
      </c>
      <c r="B351" s="105">
        <v>606888</v>
      </c>
      <c r="C351" s="105" t="s">
        <v>2976</v>
      </c>
      <c r="D351" s="107" t="s">
        <v>2977</v>
      </c>
      <c r="E351" s="105" t="s">
        <v>1954</v>
      </c>
      <c r="F351" s="107" t="s">
        <v>1128</v>
      </c>
      <c r="G351" s="107" t="s">
        <v>830</v>
      </c>
      <c r="H351" s="107" t="s">
        <v>830</v>
      </c>
      <c r="I351" s="107" t="s">
        <v>830</v>
      </c>
      <c r="J351" s="107" t="s">
        <v>170</v>
      </c>
      <c r="K351" s="107" t="s">
        <v>24</v>
      </c>
      <c r="L351" s="107" t="s">
        <v>187</v>
      </c>
      <c r="M351" s="107" t="s">
        <v>158</v>
      </c>
      <c r="N351" s="107" t="s">
        <v>410</v>
      </c>
      <c r="O351" s="107" t="s">
        <v>395</v>
      </c>
      <c r="P351" s="109">
        <v>43092</v>
      </c>
      <c r="Q351" s="107" t="s">
        <v>651</v>
      </c>
      <c r="R351" s="108">
        <v>1</v>
      </c>
      <c r="S351" s="109">
        <v>43329</v>
      </c>
      <c r="T351" s="109">
        <v>43389</v>
      </c>
      <c r="U351" s="109">
        <v>43951</v>
      </c>
      <c r="V351" s="108">
        <v>622</v>
      </c>
      <c r="W351" s="107" t="s">
        <v>398</v>
      </c>
      <c r="X351" s="107" t="s">
        <v>702</v>
      </c>
      <c r="Y351" s="107" t="s">
        <v>293</v>
      </c>
      <c r="Z351" s="108">
        <v>0</v>
      </c>
      <c r="AA351" s="113">
        <v>12782.76</v>
      </c>
      <c r="AB351" s="113">
        <v>0</v>
      </c>
      <c r="AC351" s="113">
        <v>46675.38</v>
      </c>
      <c r="AD351" s="113">
        <v>0</v>
      </c>
      <c r="AE351" s="113">
        <v>0</v>
      </c>
      <c r="AF351" s="113">
        <v>0</v>
      </c>
      <c r="AG351" s="113">
        <v>12782.76</v>
      </c>
      <c r="AH351" s="113">
        <f>CFR_Data[[#This Row],[Total Spent SFY]]+CFR_Data[[#This Row],[CF Current SFY]]</f>
        <v>0</v>
      </c>
      <c r="AI351" s="113">
        <v>0</v>
      </c>
      <c r="AJ351" s="113">
        <v>0</v>
      </c>
      <c r="AK351" s="113">
        <v>0</v>
      </c>
      <c r="AL351" s="113">
        <v>0</v>
      </c>
      <c r="AM351" s="113">
        <v>0</v>
      </c>
      <c r="AN351" s="113">
        <v>0</v>
      </c>
      <c r="AO351" s="113">
        <v>0</v>
      </c>
      <c r="AP351" s="113">
        <v>0</v>
      </c>
      <c r="AQ351" s="107" t="s">
        <v>699</v>
      </c>
      <c r="AR351" s="107" t="s">
        <v>699</v>
      </c>
      <c r="AS351" s="107" t="s">
        <v>396</v>
      </c>
      <c r="AT351" s="107" t="s">
        <v>2921</v>
      </c>
      <c r="AU351" s="107" t="s">
        <v>1120</v>
      </c>
      <c r="AV351" s="107" t="s">
        <v>391</v>
      </c>
      <c r="AW351" s="108">
        <v>4</v>
      </c>
      <c r="AX351" s="107" t="s">
        <v>396</v>
      </c>
      <c r="AY351" s="107" t="s">
        <v>698</v>
      </c>
      <c r="AZ351" s="107" t="s">
        <v>697</v>
      </c>
      <c r="BA351" s="107" t="s">
        <v>392</v>
      </c>
      <c r="BB351" s="109">
        <v>45355.272070752311</v>
      </c>
      <c r="BC351" s="107" t="s">
        <v>24</v>
      </c>
      <c r="BD351" s="107" t="s">
        <v>293</v>
      </c>
    </row>
    <row r="352" spans="1:56" x14ac:dyDescent="0.2">
      <c r="A352" s="107" t="s">
        <v>409</v>
      </c>
      <c r="B352" s="105">
        <v>606888</v>
      </c>
      <c r="C352" s="105" t="s">
        <v>2976</v>
      </c>
      <c r="D352" s="107" t="s">
        <v>2977</v>
      </c>
      <c r="E352" s="105" t="s">
        <v>1954</v>
      </c>
      <c r="F352" s="107" t="s">
        <v>1128</v>
      </c>
      <c r="G352" s="107" t="s">
        <v>830</v>
      </c>
      <c r="H352" s="107" t="s">
        <v>830</v>
      </c>
      <c r="I352" s="107" t="s">
        <v>830</v>
      </c>
      <c r="J352" s="107" t="s">
        <v>170</v>
      </c>
      <c r="K352" s="107" t="s">
        <v>24</v>
      </c>
      <c r="L352" s="107" t="s">
        <v>187</v>
      </c>
      <c r="M352" s="107" t="s">
        <v>158</v>
      </c>
      <c r="N352" s="107" t="s">
        <v>410</v>
      </c>
      <c r="O352" s="107" t="s">
        <v>395</v>
      </c>
      <c r="P352" s="109">
        <v>43092</v>
      </c>
      <c r="Q352" s="107" t="s">
        <v>651</v>
      </c>
      <c r="R352" s="108">
        <v>1</v>
      </c>
      <c r="S352" s="109">
        <v>43329</v>
      </c>
      <c r="T352" s="109">
        <v>43389</v>
      </c>
      <c r="U352" s="109">
        <v>43951</v>
      </c>
      <c r="V352" s="108">
        <v>622</v>
      </c>
      <c r="W352" s="107" t="s">
        <v>424</v>
      </c>
      <c r="X352" s="107" t="s">
        <v>784</v>
      </c>
      <c r="Y352" s="107" t="s">
        <v>448</v>
      </c>
      <c r="Z352" s="108">
        <v>1</v>
      </c>
      <c r="AA352" s="113">
        <v>679965.22</v>
      </c>
      <c r="AB352" s="113">
        <v>0</v>
      </c>
      <c r="AC352" s="113">
        <v>75481.83</v>
      </c>
      <c r="AD352" s="113">
        <v>0</v>
      </c>
      <c r="AE352" s="113">
        <v>0</v>
      </c>
      <c r="AF352" s="113">
        <v>0</v>
      </c>
      <c r="AG352" s="113">
        <v>679965.22</v>
      </c>
      <c r="AH352" s="113">
        <f>CFR_Data[[#This Row],[Total Spent SFY]]+CFR_Data[[#This Row],[CF Current SFY]]</f>
        <v>0</v>
      </c>
      <c r="AI352" s="113">
        <v>0</v>
      </c>
      <c r="AJ352" s="113">
        <v>0</v>
      </c>
      <c r="AK352" s="113">
        <v>0</v>
      </c>
      <c r="AL352" s="113">
        <v>0</v>
      </c>
      <c r="AM352" s="113">
        <v>0</v>
      </c>
      <c r="AN352" s="113">
        <v>0</v>
      </c>
      <c r="AO352" s="113">
        <v>0</v>
      </c>
      <c r="AP352" s="113">
        <v>0</v>
      </c>
      <c r="AQ352" s="107" t="s">
        <v>699</v>
      </c>
      <c r="AR352" s="107" t="s">
        <v>699</v>
      </c>
      <c r="AS352" s="107" t="s">
        <v>396</v>
      </c>
      <c r="AT352" s="107" t="s">
        <v>2921</v>
      </c>
      <c r="AU352" s="107" t="s">
        <v>1120</v>
      </c>
      <c r="AV352" s="107" t="s">
        <v>391</v>
      </c>
      <c r="AW352" s="108">
        <v>4</v>
      </c>
      <c r="AX352" s="107" t="s">
        <v>396</v>
      </c>
      <c r="AY352" s="107" t="s">
        <v>698</v>
      </c>
      <c r="AZ352" s="107" t="s">
        <v>697</v>
      </c>
      <c r="BA352" s="107" t="s">
        <v>392</v>
      </c>
      <c r="BB352" s="109">
        <v>45355.272070752311</v>
      </c>
      <c r="BC352" s="107" t="s">
        <v>24</v>
      </c>
      <c r="BD352" s="107" t="s">
        <v>292</v>
      </c>
    </row>
    <row r="353" spans="1:56" x14ac:dyDescent="0.2">
      <c r="A353" s="107" t="s">
        <v>409</v>
      </c>
      <c r="B353" s="105">
        <v>606888</v>
      </c>
      <c r="C353" s="105" t="s">
        <v>2976</v>
      </c>
      <c r="D353" s="107" t="s">
        <v>2977</v>
      </c>
      <c r="E353" s="105" t="s">
        <v>1954</v>
      </c>
      <c r="F353" s="107" t="s">
        <v>1128</v>
      </c>
      <c r="G353" s="107" t="s">
        <v>830</v>
      </c>
      <c r="H353" s="107" t="s">
        <v>830</v>
      </c>
      <c r="I353" s="107" t="s">
        <v>830</v>
      </c>
      <c r="J353" s="107" t="s">
        <v>170</v>
      </c>
      <c r="K353" s="107" t="s">
        <v>24</v>
      </c>
      <c r="L353" s="107" t="s">
        <v>187</v>
      </c>
      <c r="M353" s="107" t="s">
        <v>158</v>
      </c>
      <c r="N353" s="107" t="s">
        <v>410</v>
      </c>
      <c r="O353" s="107" t="s">
        <v>395</v>
      </c>
      <c r="P353" s="109">
        <v>43092</v>
      </c>
      <c r="Q353" s="107" t="s">
        <v>651</v>
      </c>
      <c r="R353" s="108">
        <v>1</v>
      </c>
      <c r="S353" s="109">
        <v>43329</v>
      </c>
      <c r="T353" s="109">
        <v>43389</v>
      </c>
      <c r="U353" s="109">
        <v>43951</v>
      </c>
      <c r="V353" s="108">
        <v>622</v>
      </c>
      <c r="W353" s="107" t="s">
        <v>424</v>
      </c>
      <c r="X353" s="107" t="s">
        <v>709</v>
      </c>
      <c r="Y353" s="107" t="s">
        <v>416</v>
      </c>
      <c r="Z353" s="108">
        <v>0.8</v>
      </c>
      <c r="AA353" s="113">
        <v>326320.40000000002</v>
      </c>
      <c r="AB353" s="113">
        <v>0</v>
      </c>
      <c r="AC353" s="113">
        <v>57267.3</v>
      </c>
      <c r="AD353" s="113">
        <v>0</v>
      </c>
      <c r="AE353" s="113">
        <v>0</v>
      </c>
      <c r="AF353" s="113">
        <v>0</v>
      </c>
      <c r="AG353" s="113">
        <v>326320.40000000002</v>
      </c>
      <c r="AH353" s="113">
        <f>CFR_Data[[#This Row],[Total Spent SFY]]+CFR_Data[[#This Row],[CF Current SFY]]</f>
        <v>0</v>
      </c>
      <c r="AI353" s="113">
        <v>0</v>
      </c>
      <c r="AJ353" s="113">
        <v>0</v>
      </c>
      <c r="AK353" s="113">
        <v>0</v>
      </c>
      <c r="AL353" s="113">
        <v>0</v>
      </c>
      <c r="AM353" s="113">
        <v>0</v>
      </c>
      <c r="AN353" s="113">
        <v>0</v>
      </c>
      <c r="AO353" s="113">
        <v>0</v>
      </c>
      <c r="AP353" s="113">
        <v>0</v>
      </c>
      <c r="AQ353" s="107" t="s">
        <v>699</v>
      </c>
      <c r="AR353" s="107" t="s">
        <v>699</v>
      </c>
      <c r="AS353" s="107" t="s">
        <v>396</v>
      </c>
      <c r="AT353" s="107" t="s">
        <v>2921</v>
      </c>
      <c r="AU353" s="107" t="s">
        <v>1120</v>
      </c>
      <c r="AV353" s="107" t="s">
        <v>391</v>
      </c>
      <c r="AW353" s="108">
        <v>4</v>
      </c>
      <c r="AX353" s="107" t="s">
        <v>396</v>
      </c>
      <c r="AY353" s="107" t="s">
        <v>698</v>
      </c>
      <c r="AZ353" s="107" t="s">
        <v>697</v>
      </c>
      <c r="BA353" s="107" t="s">
        <v>392</v>
      </c>
      <c r="BB353" s="109">
        <v>45355.272070752311</v>
      </c>
      <c r="BC353" s="107" t="s">
        <v>24</v>
      </c>
      <c r="BD353" s="107" t="s">
        <v>292</v>
      </c>
    </row>
    <row r="354" spans="1:56" x14ac:dyDescent="0.2">
      <c r="A354" s="107" t="s">
        <v>409</v>
      </c>
      <c r="B354" s="105">
        <v>606888</v>
      </c>
      <c r="C354" s="105" t="s">
        <v>2976</v>
      </c>
      <c r="D354" s="107" t="s">
        <v>2977</v>
      </c>
      <c r="E354" s="105" t="s">
        <v>1954</v>
      </c>
      <c r="F354" s="107" t="s">
        <v>1128</v>
      </c>
      <c r="G354" s="107" t="s">
        <v>830</v>
      </c>
      <c r="H354" s="107" t="s">
        <v>830</v>
      </c>
      <c r="I354" s="107" t="s">
        <v>830</v>
      </c>
      <c r="J354" s="107" t="s">
        <v>170</v>
      </c>
      <c r="K354" s="107" t="s">
        <v>24</v>
      </c>
      <c r="L354" s="107" t="s">
        <v>187</v>
      </c>
      <c r="M354" s="107" t="s">
        <v>158</v>
      </c>
      <c r="N354" s="107" t="s">
        <v>410</v>
      </c>
      <c r="O354" s="107" t="s">
        <v>395</v>
      </c>
      <c r="P354" s="109">
        <v>43092</v>
      </c>
      <c r="Q354" s="107" t="s">
        <v>651</v>
      </c>
      <c r="R354" s="108">
        <v>1</v>
      </c>
      <c r="S354" s="109">
        <v>43329</v>
      </c>
      <c r="T354" s="109">
        <v>43389</v>
      </c>
      <c r="U354" s="109">
        <v>43951</v>
      </c>
      <c r="V354" s="108">
        <v>622</v>
      </c>
      <c r="W354" s="107" t="s">
        <v>424</v>
      </c>
      <c r="X354" s="107" t="s">
        <v>401</v>
      </c>
      <c r="Y354" s="107" t="s">
        <v>399</v>
      </c>
      <c r="Z354" s="108">
        <v>0.8</v>
      </c>
      <c r="AA354" s="113">
        <v>393497.77</v>
      </c>
      <c r="AB354" s="113">
        <v>3710.76</v>
      </c>
      <c r="AC354" s="113">
        <v>179155.98</v>
      </c>
      <c r="AD354" s="113">
        <v>0</v>
      </c>
      <c r="AE354" s="113">
        <v>0</v>
      </c>
      <c r="AF354" s="113">
        <v>0</v>
      </c>
      <c r="AG354" s="113">
        <v>393497.77</v>
      </c>
      <c r="AH354" s="113">
        <f>CFR_Data[[#This Row],[Total Spent SFY]]+CFR_Data[[#This Row],[CF Current SFY]]</f>
        <v>3710.76</v>
      </c>
      <c r="AI354" s="113">
        <v>0</v>
      </c>
      <c r="AJ354" s="113">
        <v>0</v>
      </c>
      <c r="AK354" s="113">
        <v>0</v>
      </c>
      <c r="AL354" s="113">
        <v>0</v>
      </c>
      <c r="AM354" s="113">
        <v>0</v>
      </c>
      <c r="AN354" s="113">
        <v>0</v>
      </c>
      <c r="AO354" s="113">
        <v>0</v>
      </c>
      <c r="AP354" s="113">
        <v>0</v>
      </c>
      <c r="AQ354" s="107" t="s">
        <v>699</v>
      </c>
      <c r="AR354" s="107" t="s">
        <v>699</v>
      </c>
      <c r="AS354" s="107" t="s">
        <v>396</v>
      </c>
      <c r="AT354" s="107" t="s">
        <v>2921</v>
      </c>
      <c r="AU354" s="107" t="s">
        <v>1120</v>
      </c>
      <c r="AV354" s="107" t="s">
        <v>391</v>
      </c>
      <c r="AW354" s="108">
        <v>4</v>
      </c>
      <c r="AX354" s="107" t="s">
        <v>396</v>
      </c>
      <c r="AY354" s="107" t="s">
        <v>698</v>
      </c>
      <c r="AZ354" s="107" t="s">
        <v>697</v>
      </c>
      <c r="BA354" s="107" t="s">
        <v>392</v>
      </c>
      <c r="BB354" s="109">
        <v>45355.272070752311</v>
      </c>
      <c r="BC354" s="107" t="s">
        <v>24</v>
      </c>
      <c r="BD354" s="107" t="s">
        <v>292</v>
      </c>
    </row>
    <row r="355" spans="1:56" x14ac:dyDescent="0.2">
      <c r="A355" s="107" t="s">
        <v>472</v>
      </c>
      <c r="B355" s="105">
        <v>606890</v>
      </c>
      <c r="C355" s="105" t="s">
        <v>395</v>
      </c>
      <c r="D355" s="107" t="s">
        <v>521</v>
      </c>
      <c r="E355" s="105" t="s">
        <v>1962</v>
      </c>
      <c r="F355" s="107" t="s">
        <v>1128</v>
      </c>
      <c r="G355" s="107" t="s">
        <v>830</v>
      </c>
      <c r="H355" s="107" t="s">
        <v>830</v>
      </c>
      <c r="I355" s="107" t="s">
        <v>830</v>
      </c>
      <c r="J355" s="107" t="s">
        <v>809</v>
      </c>
      <c r="K355" s="107" t="s">
        <v>21</v>
      </c>
      <c r="L355" s="107" t="s">
        <v>237</v>
      </c>
      <c r="M355" s="107" t="s">
        <v>236</v>
      </c>
      <c r="N355" s="107" t="s">
        <v>472</v>
      </c>
      <c r="O355" s="107" t="s">
        <v>1122</v>
      </c>
      <c r="P355" s="109">
        <v>46732</v>
      </c>
      <c r="Q355" s="107" t="s">
        <v>2912</v>
      </c>
      <c r="R355" s="108">
        <v>0</v>
      </c>
      <c r="S355" s="109">
        <v>46882</v>
      </c>
      <c r="T355" s="109">
        <v>46942</v>
      </c>
      <c r="U355" s="109">
        <v>47716</v>
      </c>
      <c r="V355" s="108">
        <v>834</v>
      </c>
      <c r="W355" s="107" t="s">
        <v>424</v>
      </c>
      <c r="X355" s="107" t="s">
        <v>710</v>
      </c>
      <c r="Y355" s="107" t="s">
        <v>411</v>
      </c>
      <c r="Z355" s="108">
        <v>0.8</v>
      </c>
      <c r="AA355" s="113">
        <v>0</v>
      </c>
      <c r="AB355" s="113">
        <v>0</v>
      </c>
      <c r="AC355" s="113">
        <v>9264250</v>
      </c>
      <c r="AD355" s="113">
        <v>0</v>
      </c>
      <c r="AE355" s="113">
        <v>4275807.6923000002</v>
      </c>
      <c r="AF355" s="113">
        <v>0</v>
      </c>
      <c r="AG355" s="113">
        <v>0</v>
      </c>
      <c r="AH355" s="113">
        <f>CFR_Data[[#This Row],[Total Spent SFY]]+CFR_Data[[#This Row],[CF Current SFY]]</f>
        <v>0</v>
      </c>
      <c r="AI355" s="113">
        <v>0</v>
      </c>
      <c r="AJ355" s="113">
        <v>0</v>
      </c>
      <c r="AK355" s="113">
        <v>0</v>
      </c>
      <c r="AL355" s="113">
        <v>0</v>
      </c>
      <c r="AM355" s="113">
        <v>4275807.6923000002</v>
      </c>
      <c r="AN355" s="113">
        <v>4988442.3076999998</v>
      </c>
      <c r="AO355" s="113">
        <v>0</v>
      </c>
      <c r="AP355" s="113">
        <v>0</v>
      </c>
      <c r="AQ355" s="107" t="s">
        <v>699</v>
      </c>
      <c r="AR355" s="107" t="s">
        <v>699</v>
      </c>
      <c r="AS355" s="107" t="s">
        <v>396</v>
      </c>
      <c r="AT355" s="107" t="s">
        <v>2959</v>
      </c>
      <c r="AU355" s="107" t="s">
        <v>1120</v>
      </c>
      <c r="AV355" s="107" t="s">
        <v>391</v>
      </c>
      <c r="AW355" s="108">
        <v>3</v>
      </c>
      <c r="AX355" s="107" t="s">
        <v>473</v>
      </c>
      <c r="AY355" s="107" t="s">
        <v>738</v>
      </c>
      <c r="AZ355" s="107" t="s">
        <v>700</v>
      </c>
      <c r="BA355" s="107" t="s">
        <v>652</v>
      </c>
      <c r="BB355" s="109">
        <v>45355.272070752311</v>
      </c>
      <c r="BC355" s="107" t="s">
        <v>21</v>
      </c>
      <c r="BD355" s="107" t="s">
        <v>292</v>
      </c>
    </row>
    <row r="356" spans="1:56" x14ac:dyDescent="0.2">
      <c r="A356" s="107" t="s">
        <v>472</v>
      </c>
      <c r="B356" s="105">
        <v>606890</v>
      </c>
      <c r="C356" s="105" t="s">
        <v>395</v>
      </c>
      <c r="D356" s="107" t="s">
        <v>521</v>
      </c>
      <c r="E356" s="105" t="s">
        <v>1962</v>
      </c>
      <c r="F356" s="107" t="s">
        <v>1128</v>
      </c>
      <c r="G356" s="107" t="s">
        <v>830</v>
      </c>
      <c r="H356" s="107" t="s">
        <v>830</v>
      </c>
      <c r="I356" s="107" t="s">
        <v>830</v>
      </c>
      <c r="J356" s="107" t="s">
        <v>809</v>
      </c>
      <c r="K356" s="107" t="s">
        <v>21</v>
      </c>
      <c r="L356" s="107" t="s">
        <v>237</v>
      </c>
      <c r="M356" s="107" t="s">
        <v>236</v>
      </c>
      <c r="N356" s="107" t="s">
        <v>472</v>
      </c>
      <c r="O356" s="107" t="s">
        <v>1122</v>
      </c>
      <c r="P356" s="109">
        <v>46732</v>
      </c>
      <c r="Q356" s="107" t="s">
        <v>2912</v>
      </c>
      <c r="R356" s="108">
        <v>0</v>
      </c>
      <c r="S356" s="109">
        <v>46882</v>
      </c>
      <c r="T356" s="109">
        <v>46942</v>
      </c>
      <c r="U356" s="109">
        <v>47716</v>
      </c>
      <c r="V356" s="108">
        <v>834</v>
      </c>
      <c r="W356" s="107" t="s">
        <v>424</v>
      </c>
      <c r="X356" s="107" t="s">
        <v>704</v>
      </c>
      <c r="Y356" s="107" t="s">
        <v>425</v>
      </c>
      <c r="Z356" s="108">
        <v>0.8</v>
      </c>
      <c r="AA356" s="113">
        <v>0</v>
      </c>
      <c r="AB356" s="113">
        <v>0</v>
      </c>
      <c r="AC356" s="113">
        <v>1161600</v>
      </c>
      <c r="AD356" s="113">
        <v>0</v>
      </c>
      <c r="AE356" s="113">
        <v>536123.07689999999</v>
      </c>
      <c r="AF356" s="113">
        <v>0</v>
      </c>
      <c r="AG356" s="113">
        <v>0</v>
      </c>
      <c r="AH356" s="113">
        <f>CFR_Data[[#This Row],[Total Spent SFY]]+CFR_Data[[#This Row],[CF Current SFY]]</f>
        <v>0</v>
      </c>
      <c r="AI356" s="113">
        <v>0</v>
      </c>
      <c r="AJ356" s="113">
        <v>0</v>
      </c>
      <c r="AK356" s="113">
        <v>0</v>
      </c>
      <c r="AL356" s="113">
        <v>0</v>
      </c>
      <c r="AM356" s="113">
        <v>536123.07689999999</v>
      </c>
      <c r="AN356" s="113">
        <v>625476.92310000001</v>
      </c>
      <c r="AO356" s="113">
        <v>0</v>
      </c>
      <c r="AP356" s="113">
        <v>0</v>
      </c>
      <c r="AQ356" s="107" t="s">
        <v>699</v>
      </c>
      <c r="AR356" s="107" t="s">
        <v>699</v>
      </c>
      <c r="AS356" s="107" t="s">
        <v>396</v>
      </c>
      <c r="AT356" s="107" t="s">
        <v>2959</v>
      </c>
      <c r="AU356" s="107" t="s">
        <v>1120</v>
      </c>
      <c r="AV356" s="107" t="s">
        <v>391</v>
      </c>
      <c r="AW356" s="108">
        <v>3</v>
      </c>
      <c r="AX356" s="107" t="s">
        <v>473</v>
      </c>
      <c r="AY356" s="107" t="s">
        <v>738</v>
      </c>
      <c r="AZ356" s="107" t="s">
        <v>700</v>
      </c>
      <c r="BA356" s="107" t="s">
        <v>652</v>
      </c>
      <c r="BB356" s="109">
        <v>45355.272070752311</v>
      </c>
      <c r="BC356" s="107" t="s">
        <v>21</v>
      </c>
      <c r="BD356" s="107" t="s">
        <v>292</v>
      </c>
    </row>
    <row r="357" spans="1:56" x14ac:dyDescent="0.2">
      <c r="A357" s="107" t="s">
        <v>472</v>
      </c>
      <c r="B357" s="105">
        <v>606890</v>
      </c>
      <c r="C357" s="105" t="s">
        <v>395</v>
      </c>
      <c r="D357" s="107" t="s">
        <v>521</v>
      </c>
      <c r="E357" s="105" t="s">
        <v>1962</v>
      </c>
      <c r="F357" s="107" t="s">
        <v>1128</v>
      </c>
      <c r="G357" s="107" t="s">
        <v>830</v>
      </c>
      <c r="H357" s="107" t="s">
        <v>830</v>
      </c>
      <c r="I357" s="107" t="s">
        <v>830</v>
      </c>
      <c r="J357" s="107" t="s">
        <v>809</v>
      </c>
      <c r="K357" s="107" t="s">
        <v>21</v>
      </c>
      <c r="L357" s="107" t="s">
        <v>237</v>
      </c>
      <c r="M357" s="107" t="s">
        <v>236</v>
      </c>
      <c r="N357" s="107" t="s">
        <v>472</v>
      </c>
      <c r="O357" s="107" t="s">
        <v>1122</v>
      </c>
      <c r="P357" s="109">
        <v>46732</v>
      </c>
      <c r="Q357" s="107" t="s">
        <v>2912</v>
      </c>
      <c r="R357" s="108">
        <v>0</v>
      </c>
      <c r="S357" s="109">
        <v>46882</v>
      </c>
      <c r="T357" s="109">
        <v>46942</v>
      </c>
      <c r="U357" s="109">
        <v>47716</v>
      </c>
      <c r="V357" s="108">
        <v>834</v>
      </c>
      <c r="W357" s="107" t="s">
        <v>398</v>
      </c>
      <c r="X357" s="107" t="s">
        <v>702</v>
      </c>
      <c r="Y357" s="107" t="s">
        <v>293</v>
      </c>
      <c r="Z357" s="108">
        <v>0</v>
      </c>
      <c r="AA357" s="113">
        <v>0</v>
      </c>
      <c r="AB357" s="113">
        <v>0</v>
      </c>
      <c r="AC357" s="113">
        <v>120000</v>
      </c>
      <c r="AD357" s="113">
        <v>0</v>
      </c>
      <c r="AE357" s="113">
        <v>55384.615400000002</v>
      </c>
      <c r="AF357" s="113">
        <v>0</v>
      </c>
      <c r="AG357" s="113">
        <v>0</v>
      </c>
      <c r="AH357" s="113">
        <f>CFR_Data[[#This Row],[Total Spent SFY]]+CFR_Data[[#This Row],[CF Current SFY]]</f>
        <v>0</v>
      </c>
      <c r="AI357" s="113">
        <v>0</v>
      </c>
      <c r="AJ357" s="113">
        <v>0</v>
      </c>
      <c r="AK357" s="113">
        <v>0</v>
      </c>
      <c r="AL357" s="113">
        <v>0</v>
      </c>
      <c r="AM357" s="113">
        <v>55384.615400000002</v>
      </c>
      <c r="AN357" s="113">
        <v>64615.384599999998</v>
      </c>
      <c r="AO357" s="113">
        <v>0</v>
      </c>
      <c r="AP357" s="113">
        <v>0</v>
      </c>
      <c r="AQ357" s="107" t="s">
        <v>699</v>
      </c>
      <c r="AR357" s="107" t="s">
        <v>699</v>
      </c>
      <c r="AS357" s="107" t="s">
        <v>396</v>
      </c>
      <c r="AT357" s="107" t="s">
        <v>2959</v>
      </c>
      <c r="AU357" s="107" t="s">
        <v>1120</v>
      </c>
      <c r="AV357" s="107" t="s">
        <v>391</v>
      </c>
      <c r="AW357" s="108">
        <v>3</v>
      </c>
      <c r="AX357" s="107" t="s">
        <v>473</v>
      </c>
      <c r="AY357" s="107" t="s">
        <v>738</v>
      </c>
      <c r="AZ357" s="107" t="s">
        <v>700</v>
      </c>
      <c r="BA357" s="107" t="s">
        <v>652</v>
      </c>
      <c r="BB357" s="109">
        <v>45355.272070752311</v>
      </c>
      <c r="BC357" s="107" t="s">
        <v>21</v>
      </c>
      <c r="BD357" s="107" t="s">
        <v>293</v>
      </c>
    </row>
    <row r="358" spans="1:56" x14ac:dyDescent="0.2">
      <c r="A358" s="107" t="s">
        <v>393</v>
      </c>
      <c r="B358" s="105">
        <v>606891</v>
      </c>
      <c r="C358" s="105" t="s">
        <v>2978</v>
      </c>
      <c r="D358" s="107" t="s">
        <v>2979</v>
      </c>
      <c r="E358" s="105" t="s">
        <v>1962</v>
      </c>
      <c r="F358" s="107" t="s">
        <v>1128</v>
      </c>
      <c r="G358" s="107" t="s">
        <v>830</v>
      </c>
      <c r="H358" s="107" t="s">
        <v>830</v>
      </c>
      <c r="I358" s="107" t="s">
        <v>830</v>
      </c>
      <c r="J358" s="107" t="s">
        <v>810</v>
      </c>
      <c r="K358" s="107" t="s">
        <v>21</v>
      </c>
      <c r="L358" s="107" t="s">
        <v>237</v>
      </c>
      <c r="M358" s="107" t="s">
        <v>236</v>
      </c>
      <c r="N358" s="107" t="s">
        <v>721</v>
      </c>
      <c r="O358" s="107" t="s">
        <v>395</v>
      </c>
      <c r="P358" s="109">
        <v>44086</v>
      </c>
      <c r="Q358" s="107" t="s">
        <v>656</v>
      </c>
      <c r="R358" s="108">
        <v>1</v>
      </c>
      <c r="S358" s="109">
        <v>44150</v>
      </c>
      <c r="T358" s="109">
        <v>44210</v>
      </c>
      <c r="U358" s="109">
        <v>44690</v>
      </c>
      <c r="V358" s="108">
        <v>540</v>
      </c>
      <c r="W358" s="107" t="s">
        <v>424</v>
      </c>
      <c r="X358" s="107" t="s">
        <v>710</v>
      </c>
      <c r="Y358" s="107" t="s">
        <v>411</v>
      </c>
      <c r="Z358" s="108">
        <v>0.8</v>
      </c>
      <c r="AA358" s="113">
        <v>2443071.66</v>
      </c>
      <c r="AB358" s="113">
        <v>4875.13</v>
      </c>
      <c r="AC358" s="113">
        <v>45467.37</v>
      </c>
      <c r="AD358" s="113">
        <v>0</v>
      </c>
      <c r="AE358" s="113">
        <v>0</v>
      </c>
      <c r="AF358" s="113">
        <v>0</v>
      </c>
      <c r="AG358" s="113">
        <v>2443071.66</v>
      </c>
      <c r="AH358" s="113">
        <f>CFR_Data[[#This Row],[Total Spent SFY]]+CFR_Data[[#This Row],[CF Current SFY]]</f>
        <v>4875.13</v>
      </c>
      <c r="AI358" s="113">
        <v>0</v>
      </c>
      <c r="AJ358" s="113">
        <v>0</v>
      </c>
      <c r="AK358" s="113">
        <v>0</v>
      </c>
      <c r="AL358" s="113">
        <v>0</v>
      </c>
      <c r="AM358" s="113">
        <v>0</v>
      </c>
      <c r="AN358" s="113">
        <v>0</v>
      </c>
      <c r="AO358" s="113">
        <v>0</v>
      </c>
      <c r="AP358" s="113">
        <v>0</v>
      </c>
      <c r="AQ358" s="107" t="s">
        <v>699</v>
      </c>
      <c r="AR358" s="107" t="s">
        <v>699</v>
      </c>
      <c r="AS358" s="107" t="s">
        <v>396</v>
      </c>
      <c r="AT358" s="107" t="s">
        <v>2980</v>
      </c>
      <c r="AU358" s="107" t="s">
        <v>1120</v>
      </c>
      <c r="AV358" s="107" t="s">
        <v>391</v>
      </c>
      <c r="AW358" s="108">
        <v>2</v>
      </c>
      <c r="AX358" s="107" t="s">
        <v>473</v>
      </c>
      <c r="AY358" s="107" t="s">
        <v>738</v>
      </c>
      <c r="AZ358" s="107" t="s">
        <v>700</v>
      </c>
      <c r="BA358" s="107" t="s">
        <v>652</v>
      </c>
      <c r="BB358" s="109">
        <v>45355.272070752311</v>
      </c>
      <c r="BC358" s="107" t="s">
        <v>21</v>
      </c>
      <c r="BD358" s="107" t="s">
        <v>292</v>
      </c>
    </row>
    <row r="359" spans="1:56" x14ac:dyDescent="0.2">
      <c r="A359" s="107" t="s">
        <v>393</v>
      </c>
      <c r="B359" s="105">
        <v>606891</v>
      </c>
      <c r="C359" s="105" t="s">
        <v>2978</v>
      </c>
      <c r="D359" s="107" t="s">
        <v>2979</v>
      </c>
      <c r="E359" s="105" t="s">
        <v>1962</v>
      </c>
      <c r="F359" s="107" t="s">
        <v>1128</v>
      </c>
      <c r="G359" s="107" t="s">
        <v>830</v>
      </c>
      <c r="H359" s="107" t="s">
        <v>830</v>
      </c>
      <c r="I359" s="107" t="s">
        <v>830</v>
      </c>
      <c r="J359" s="107" t="s">
        <v>810</v>
      </c>
      <c r="K359" s="107" t="s">
        <v>21</v>
      </c>
      <c r="L359" s="107" t="s">
        <v>237</v>
      </c>
      <c r="M359" s="107" t="s">
        <v>236</v>
      </c>
      <c r="N359" s="107" t="s">
        <v>721</v>
      </c>
      <c r="O359" s="107" t="s">
        <v>395</v>
      </c>
      <c r="P359" s="109">
        <v>44086</v>
      </c>
      <c r="Q359" s="107" t="s">
        <v>656</v>
      </c>
      <c r="R359" s="108">
        <v>1</v>
      </c>
      <c r="S359" s="109">
        <v>44150</v>
      </c>
      <c r="T359" s="109">
        <v>44210</v>
      </c>
      <c r="U359" s="109">
        <v>44690</v>
      </c>
      <c r="V359" s="108">
        <v>540</v>
      </c>
      <c r="W359" s="107" t="s">
        <v>398</v>
      </c>
      <c r="X359" s="107" t="s">
        <v>702</v>
      </c>
      <c r="Y359" s="107" t="s">
        <v>293</v>
      </c>
      <c r="Z359" s="108">
        <v>0</v>
      </c>
      <c r="AA359" s="113">
        <v>258.5</v>
      </c>
      <c r="AB359" s="113">
        <v>0</v>
      </c>
      <c r="AC359" s="113">
        <v>27254</v>
      </c>
      <c r="AD359" s="113">
        <v>0</v>
      </c>
      <c r="AE359" s="113">
        <v>0</v>
      </c>
      <c r="AF359" s="113">
        <v>0</v>
      </c>
      <c r="AG359" s="113">
        <v>258.5</v>
      </c>
      <c r="AH359" s="113">
        <f>CFR_Data[[#This Row],[Total Spent SFY]]+CFR_Data[[#This Row],[CF Current SFY]]</f>
        <v>0</v>
      </c>
      <c r="AI359" s="113">
        <v>0</v>
      </c>
      <c r="AJ359" s="113">
        <v>0</v>
      </c>
      <c r="AK359" s="113">
        <v>0</v>
      </c>
      <c r="AL359" s="113">
        <v>0</v>
      </c>
      <c r="AM359" s="113">
        <v>0</v>
      </c>
      <c r="AN359" s="113">
        <v>0</v>
      </c>
      <c r="AO359" s="113">
        <v>0</v>
      </c>
      <c r="AP359" s="113">
        <v>0</v>
      </c>
      <c r="AQ359" s="107" t="s">
        <v>699</v>
      </c>
      <c r="AR359" s="107" t="s">
        <v>699</v>
      </c>
      <c r="AS359" s="107" t="s">
        <v>396</v>
      </c>
      <c r="AT359" s="107" t="s">
        <v>2980</v>
      </c>
      <c r="AU359" s="107" t="s">
        <v>1120</v>
      </c>
      <c r="AV359" s="107" t="s">
        <v>391</v>
      </c>
      <c r="AW359" s="108">
        <v>2</v>
      </c>
      <c r="AX359" s="107" t="s">
        <v>473</v>
      </c>
      <c r="AY359" s="107" t="s">
        <v>738</v>
      </c>
      <c r="AZ359" s="107" t="s">
        <v>700</v>
      </c>
      <c r="BA359" s="107" t="s">
        <v>652</v>
      </c>
      <c r="BB359" s="109">
        <v>45355.272070752311</v>
      </c>
      <c r="BC359" s="107" t="s">
        <v>21</v>
      </c>
      <c r="BD359" s="107" t="s">
        <v>293</v>
      </c>
    </row>
    <row r="360" spans="1:56" x14ac:dyDescent="0.2">
      <c r="A360" s="107" t="s">
        <v>409</v>
      </c>
      <c r="B360" s="105">
        <v>606895</v>
      </c>
      <c r="C360" s="105" t="s">
        <v>2981</v>
      </c>
      <c r="D360" s="107" t="s">
        <v>1723</v>
      </c>
      <c r="E360" s="105" t="s">
        <v>1947</v>
      </c>
      <c r="F360" s="107" t="s">
        <v>1128</v>
      </c>
      <c r="G360" s="107" t="s">
        <v>830</v>
      </c>
      <c r="H360" s="107" t="s">
        <v>830</v>
      </c>
      <c r="I360" s="107" t="s">
        <v>830</v>
      </c>
      <c r="J360" s="107" t="s">
        <v>522</v>
      </c>
      <c r="K360" s="107" t="s">
        <v>32</v>
      </c>
      <c r="L360" s="107" t="s">
        <v>213</v>
      </c>
      <c r="M360" s="107" t="s">
        <v>208</v>
      </c>
      <c r="N360" s="107" t="s">
        <v>410</v>
      </c>
      <c r="O360" s="107" t="s">
        <v>395</v>
      </c>
      <c r="P360" s="109">
        <v>45178</v>
      </c>
      <c r="Q360" s="107" t="s">
        <v>712</v>
      </c>
      <c r="R360" s="108">
        <v>1</v>
      </c>
      <c r="S360" s="109">
        <v>45239</v>
      </c>
      <c r="T360" s="109">
        <v>45299</v>
      </c>
      <c r="U360" s="109">
        <v>46204</v>
      </c>
      <c r="V360" s="108">
        <v>965</v>
      </c>
      <c r="W360" s="107" t="s">
        <v>424</v>
      </c>
      <c r="X360" s="107" t="s">
        <v>713</v>
      </c>
      <c r="Y360" s="107" t="s">
        <v>397</v>
      </c>
      <c r="Z360" s="108">
        <v>0.9</v>
      </c>
      <c r="AA360" s="113">
        <v>0</v>
      </c>
      <c r="AB360" s="113">
        <v>0</v>
      </c>
      <c r="AC360" s="113">
        <v>2079689.7</v>
      </c>
      <c r="AD360" s="113">
        <v>979822.09180000005</v>
      </c>
      <c r="AE360" s="113">
        <v>2079689.7</v>
      </c>
      <c r="AF360" s="113">
        <v>401538.3003</v>
      </c>
      <c r="AG360" s="113">
        <v>401538.3003</v>
      </c>
      <c r="AH360" s="113">
        <f>CFR_Data[[#This Row],[Total Spent SFY]]+CFR_Data[[#This Row],[CF Current SFY]]</f>
        <v>401538.3003</v>
      </c>
      <c r="AI360" s="113">
        <v>578283.79150000005</v>
      </c>
      <c r="AJ360" s="113">
        <v>1070177.9081999999</v>
      </c>
      <c r="AK360" s="113">
        <v>29689.7</v>
      </c>
      <c r="AL360" s="113">
        <v>0</v>
      </c>
      <c r="AM360" s="113">
        <v>0</v>
      </c>
      <c r="AN360" s="113">
        <v>0</v>
      </c>
      <c r="AO360" s="113">
        <v>0</v>
      </c>
      <c r="AP360" s="113">
        <v>0</v>
      </c>
      <c r="AQ360" s="107" t="s">
        <v>699</v>
      </c>
      <c r="AR360" s="107" t="s">
        <v>699</v>
      </c>
      <c r="AS360" s="107" t="s">
        <v>396</v>
      </c>
      <c r="AT360" s="107" t="s">
        <v>2905</v>
      </c>
      <c r="AU360" s="107" t="s">
        <v>1123</v>
      </c>
      <c r="AV360" s="107" t="s">
        <v>391</v>
      </c>
      <c r="AW360" s="108">
        <v>4</v>
      </c>
      <c r="AX360" s="107" t="s">
        <v>473</v>
      </c>
      <c r="AY360" s="107" t="s">
        <v>722</v>
      </c>
      <c r="AZ360" s="107" t="s">
        <v>697</v>
      </c>
      <c r="BA360" s="107" t="s">
        <v>402</v>
      </c>
      <c r="BB360" s="109">
        <v>45355.272070752311</v>
      </c>
      <c r="BC360" s="107" t="s">
        <v>32</v>
      </c>
      <c r="BD360" s="107" t="s">
        <v>292</v>
      </c>
    </row>
    <row r="361" spans="1:56" x14ac:dyDescent="0.2">
      <c r="A361" s="107" t="s">
        <v>409</v>
      </c>
      <c r="B361" s="105">
        <v>606895</v>
      </c>
      <c r="C361" s="105" t="s">
        <v>2981</v>
      </c>
      <c r="D361" s="107" t="s">
        <v>1723</v>
      </c>
      <c r="E361" s="105" t="s">
        <v>1947</v>
      </c>
      <c r="F361" s="107" t="s">
        <v>1128</v>
      </c>
      <c r="G361" s="107" t="s">
        <v>830</v>
      </c>
      <c r="H361" s="107" t="s">
        <v>830</v>
      </c>
      <c r="I361" s="107" t="s">
        <v>830</v>
      </c>
      <c r="J361" s="107" t="s">
        <v>522</v>
      </c>
      <c r="K361" s="107" t="s">
        <v>32</v>
      </c>
      <c r="L361" s="107" t="s">
        <v>213</v>
      </c>
      <c r="M361" s="107" t="s">
        <v>208</v>
      </c>
      <c r="N361" s="107" t="s">
        <v>410</v>
      </c>
      <c r="O361" s="107" t="s">
        <v>395</v>
      </c>
      <c r="P361" s="109">
        <v>45178</v>
      </c>
      <c r="Q361" s="107" t="s">
        <v>712</v>
      </c>
      <c r="R361" s="108">
        <v>1</v>
      </c>
      <c r="S361" s="109">
        <v>45239</v>
      </c>
      <c r="T361" s="109">
        <v>45299</v>
      </c>
      <c r="U361" s="109">
        <v>46204</v>
      </c>
      <c r="V361" s="108">
        <v>965</v>
      </c>
      <c r="W361" s="107" t="s">
        <v>398</v>
      </c>
      <c r="X361" s="107" t="s">
        <v>702</v>
      </c>
      <c r="Y361" s="107" t="s">
        <v>293</v>
      </c>
      <c r="Z361" s="108">
        <v>0</v>
      </c>
      <c r="AA361" s="113">
        <v>0</v>
      </c>
      <c r="AB361" s="113">
        <v>0</v>
      </c>
      <c r="AC361" s="113">
        <v>64625</v>
      </c>
      <c r="AD361" s="113">
        <v>32986.769099999998</v>
      </c>
      <c r="AE361" s="113">
        <v>64625</v>
      </c>
      <c r="AF361" s="113">
        <v>13518.220600000001</v>
      </c>
      <c r="AG361" s="113">
        <v>13518.220600000001</v>
      </c>
      <c r="AH361" s="113">
        <f>CFR_Data[[#This Row],[Total Spent SFY]]+CFR_Data[[#This Row],[CF Current SFY]]</f>
        <v>13518.220600000001</v>
      </c>
      <c r="AI361" s="113">
        <v>19468.548500000001</v>
      </c>
      <c r="AJ361" s="113">
        <v>30513.230899999999</v>
      </c>
      <c r="AK361" s="113">
        <v>1125</v>
      </c>
      <c r="AL361" s="113">
        <v>0</v>
      </c>
      <c r="AM361" s="113">
        <v>0</v>
      </c>
      <c r="AN361" s="113">
        <v>0</v>
      </c>
      <c r="AO361" s="113">
        <v>0</v>
      </c>
      <c r="AP361" s="113">
        <v>0</v>
      </c>
      <c r="AQ361" s="107" t="s">
        <v>699</v>
      </c>
      <c r="AR361" s="107" t="s">
        <v>699</v>
      </c>
      <c r="AS361" s="107" t="s">
        <v>396</v>
      </c>
      <c r="AT361" s="107" t="s">
        <v>2905</v>
      </c>
      <c r="AU361" s="107" t="s">
        <v>1123</v>
      </c>
      <c r="AV361" s="107" t="s">
        <v>391</v>
      </c>
      <c r="AW361" s="108">
        <v>4</v>
      </c>
      <c r="AX361" s="107" t="s">
        <v>473</v>
      </c>
      <c r="AY361" s="107" t="s">
        <v>722</v>
      </c>
      <c r="AZ361" s="107" t="s">
        <v>697</v>
      </c>
      <c r="BA361" s="107" t="s">
        <v>402</v>
      </c>
      <c r="BB361" s="109">
        <v>45355.272070752311</v>
      </c>
      <c r="BC361" s="107" t="s">
        <v>32</v>
      </c>
      <c r="BD361" s="107" t="s">
        <v>293</v>
      </c>
    </row>
    <row r="362" spans="1:56" x14ac:dyDescent="0.2">
      <c r="A362" s="107" t="s">
        <v>409</v>
      </c>
      <c r="B362" s="105">
        <v>606895</v>
      </c>
      <c r="C362" s="105" t="s">
        <v>2981</v>
      </c>
      <c r="D362" s="107" t="s">
        <v>1723</v>
      </c>
      <c r="E362" s="105" t="s">
        <v>1947</v>
      </c>
      <c r="F362" s="107" t="s">
        <v>1128</v>
      </c>
      <c r="G362" s="107" t="s">
        <v>830</v>
      </c>
      <c r="H362" s="107" t="s">
        <v>830</v>
      </c>
      <c r="I362" s="107" t="s">
        <v>830</v>
      </c>
      <c r="J362" s="107" t="s">
        <v>522</v>
      </c>
      <c r="K362" s="107" t="s">
        <v>32</v>
      </c>
      <c r="L362" s="107" t="s">
        <v>213</v>
      </c>
      <c r="M362" s="107" t="s">
        <v>208</v>
      </c>
      <c r="N362" s="107" t="s">
        <v>410</v>
      </c>
      <c r="O362" s="107" t="s">
        <v>395</v>
      </c>
      <c r="P362" s="109">
        <v>45178</v>
      </c>
      <c r="Q362" s="107" t="s">
        <v>712</v>
      </c>
      <c r="R362" s="108">
        <v>1</v>
      </c>
      <c r="S362" s="109">
        <v>45239</v>
      </c>
      <c r="T362" s="109">
        <v>45299</v>
      </c>
      <c r="U362" s="109">
        <v>46204</v>
      </c>
      <c r="V362" s="108">
        <v>965</v>
      </c>
      <c r="W362" s="107" t="s">
        <v>424</v>
      </c>
      <c r="X362" s="107" t="s">
        <v>709</v>
      </c>
      <c r="Y362" s="107" t="s">
        <v>416</v>
      </c>
      <c r="Z362" s="108">
        <v>0.8</v>
      </c>
      <c r="AA362" s="113">
        <v>3000</v>
      </c>
      <c r="AB362" s="113">
        <v>3000</v>
      </c>
      <c r="AC362" s="113">
        <v>1386806</v>
      </c>
      <c r="AD362" s="113">
        <v>653236.49459999998</v>
      </c>
      <c r="AE362" s="113">
        <v>1386806</v>
      </c>
      <c r="AF362" s="113">
        <v>267701.12040000001</v>
      </c>
      <c r="AG362" s="113">
        <v>270701.12040000001</v>
      </c>
      <c r="AH362" s="113">
        <f>CFR_Data[[#This Row],[Total Spent SFY]]+CFR_Data[[#This Row],[CF Current SFY]]</f>
        <v>270701.12040000001</v>
      </c>
      <c r="AI362" s="113">
        <v>385535.37420000002</v>
      </c>
      <c r="AJ362" s="113">
        <v>712763.50540000002</v>
      </c>
      <c r="AK362" s="113">
        <v>20806</v>
      </c>
      <c r="AL362" s="113">
        <v>0</v>
      </c>
      <c r="AM362" s="113">
        <v>0</v>
      </c>
      <c r="AN362" s="113">
        <v>0</v>
      </c>
      <c r="AO362" s="113">
        <v>0</v>
      </c>
      <c r="AP362" s="113">
        <v>0</v>
      </c>
      <c r="AQ362" s="107" t="s">
        <v>699</v>
      </c>
      <c r="AR362" s="107" t="s">
        <v>699</v>
      </c>
      <c r="AS362" s="107" t="s">
        <v>396</v>
      </c>
      <c r="AT362" s="107" t="s">
        <v>2905</v>
      </c>
      <c r="AU362" s="107" t="s">
        <v>1123</v>
      </c>
      <c r="AV362" s="107" t="s">
        <v>391</v>
      </c>
      <c r="AW362" s="108">
        <v>4</v>
      </c>
      <c r="AX362" s="107" t="s">
        <v>473</v>
      </c>
      <c r="AY362" s="107" t="s">
        <v>722</v>
      </c>
      <c r="AZ362" s="107" t="s">
        <v>697</v>
      </c>
      <c r="BA362" s="107" t="s">
        <v>402</v>
      </c>
      <c r="BB362" s="109">
        <v>45355.272070752311</v>
      </c>
      <c r="BC362" s="107" t="s">
        <v>32</v>
      </c>
      <c r="BD362" s="107" t="s">
        <v>292</v>
      </c>
    </row>
    <row r="363" spans="1:56" x14ac:dyDescent="0.2">
      <c r="A363" s="107" t="s">
        <v>409</v>
      </c>
      <c r="B363" s="105">
        <v>606895</v>
      </c>
      <c r="C363" s="105" t="s">
        <v>2981</v>
      </c>
      <c r="D363" s="107" t="s">
        <v>1723</v>
      </c>
      <c r="E363" s="105" t="s">
        <v>1947</v>
      </c>
      <c r="F363" s="107" t="s">
        <v>1128</v>
      </c>
      <c r="G363" s="107" t="s">
        <v>830</v>
      </c>
      <c r="H363" s="107" t="s">
        <v>830</v>
      </c>
      <c r="I363" s="107" t="s">
        <v>830</v>
      </c>
      <c r="J363" s="107" t="s">
        <v>522</v>
      </c>
      <c r="K363" s="107" t="s">
        <v>32</v>
      </c>
      <c r="L363" s="107" t="s">
        <v>213</v>
      </c>
      <c r="M363" s="107" t="s">
        <v>208</v>
      </c>
      <c r="N363" s="107" t="s">
        <v>410</v>
      </c>
      <c r="O363" s="107" t="s">
        <v>395</v>
      </c>
      <c r="P363" s="109">
        <v>45178</v>
      </c>
      <c r="Q363" s="107" t="s">
        <v>712</v>
      </c>
      <c r="R363" s="108">
        <v>1</v>
      </c>
      <c r="S363" s="109">
        <v>45239</v>
      </c>
      <c r="T363" s="109">
        <v>45299</v>
      </c>
      <c r="U363" s="109">
        <v>46204</v>
      </c>
      <c r="V363" s="108">
        <v>965</v>
      </c>
      <c r="W363" s="107" t="s">
        <v>424</v>
      </c>
      <c r="X363" s="107" t="s">
        <v>726</v>
      </c>
      <c r="Y363" s="107" t="s">
        <v>725</v>
      </c>
      <c r="Z363" s="108">
        <v>0.8</v>
      </c>
      <c r="AA363" s="113">
        <v>23831.5</v>
      </c>
      <c r="AB363" s="113">
        <v>23831.5</v>
      </c>
      <c r="AC363" s="113">
        <v>1300572.48</v>
      </c>
      <c r="AD363" s="113">
        <v>617954.64439999999</v>
      </c>
      <c r="AE363" s="113">
        <v>1300572.48</v>
      </c>
      <c r="AF363" s="113">
        <v>253242.35870000001</v>
      </c>
      <c r="AG363" s="113">
        <v>277073.85869999998</v>
      </c>
      <c r="AH363" s="113">
        <f>CFR_Data[[#This Row],[Total Spent SFY]]+CFR_Data[[#This Row],[CF Current SFY]]</f>
        <v>277073.85869999998</v>
      </c>
      <c r="AI363" s="113">
        <v>364712.28580000001</v>
      </c>
      <c r="AJ363" s="113">
        <v>658213.85549999995</v>
      </c>
      <c r="AK363" s="113">
        <v>24403.98</v>
      </c>
      <c r="AL363" s="113">
        <v>0</v>
      </c>
      <c r="AM363" s="113">
        <v>0</v>
      </c>
      <c r="AN363" s="113">
        <v>0</v>
      </c>
      <c r="AO363" s="113">
        <v>0</v>
      </c>
      <c r="AP363" s="113">
        <v>0</v>
      </c>
      <c r="AQ363" s="107" t="s">
        <v>699</v>
      </c>
      <c r="AR363" s="107" t="s">
        <v>699</v>
      </c>
      <c r="AS363" s="107" t="s">
        <v>396</v>
      </c>
      <c r="AT363" s="107" t="s">
        <v>2905</v>
      </c>
      <c r="AU363" s="107" t="s">
        <v>1123</v>
      </c>
      <c r="AV363" s="107" t="s">
        <v>391</v>
      </c>
      <c r="AW363" s="108">
        <v>4</v>
      </c>
      <c r="AX363" s="107" t="s">
        <v>473</v>
      </c>
      <c r="AY363" s="107" t="s">
        <v>722</v>
      </c>
      <c r="AZ363" s="107" t="s">
        <v>697</v>
      </c>
      <c r="BA363" s="107" t="s">
        <v>402</v>
      </c>
      <c r="BB363" s="109">
        <v>45355.272070752311</v>
      </c>
      <c r="BC363" s="107" t="s">
        <v>32</v>
      </c>
      <c r="BD363" s="107" t="s">
        <v>292</v>
      </c>
    </row>
    <row r="364" spans="1:56" x14ac:dyDescent="0.2">
      <c r="A364" s="107" t="s">
        <v>393</v>
      </c>
      <c r="B364" s="105">
        <v>606900</v>
      </c>
      <c r="C364" s="105" t="s">
        <v>2057</v>
      </c>
      <c r="D364" s="107" t="s">
        <v>523</v>
      </c>
      <c r="E364" s="105" t="s">
        <v>1945</v>
      </c>
      <c r="F364" s="107" t="s">
        <v>1121</v>
      </c>
      <c r="G364" s="107" t="s">
        <v>830</v>
      </c>
      <c r="H364" s="107" t="s">
        <v>830</v>
      </c>
      <c r="I364" s="107" t="s">
        <v>830</v>
      </c>
      <c r="J364" s="107" t="s">
        <v>180</v>
      </c>
      <c r="K364" s="107" t="s">
        <v>23</v>
      </c>
      <c r="L364" s="107" t="s">
        <v>187</v>
      </c>
      <c r="M364" s="107" t="s">
        <v>158</v>
      </c>
      <c r="N364" s="107" t="s">
        <v>394</v>
      </c>
      <c r="O364" s="107" t="s">
        <v>395</v>
      </c>
      <c r="P364" s="109">
        <v>43995</v>
      </c>
      <c r="Q364" s="107" t="s">
        <v>656</v>
      </c>
      <c r="R364" s="108">
        <v>1</v>
      </c>
      <c r="S364" s="109">
        <v>44084</v>
      </c>
      <c r="T364" s="109">
        <v>44144</v>
      </c>
      <c r="U364" s="109">
        <v>45179</v>
      </c>
      <c r="V364" s="108">
        <v>1095</v>
      </c>
      <c r="W364" s="107" t="s">
        <v>424</v>
      </c>
      <c r="X364" s="107" t="s">
        <v>710</v>
      </c>
      <c r="Y364" s="107" t="s">
        <v>411</v>
      </c>
      <c r="Z364" s="108">
        <v>0.8</v>
      </c>
      <c r="AA364" s="113">
        <v>1108737.46</v>
      </c>
      <c r="AB364" s="113">
        <v>0</v>
      </c>
      <c r="AC364" s="113">
        <v>3682.96</v>
      </c>
      <c r="AD364" s="113">
        <v>1314.6329000000001</v>
      </c>
      <c r="AE364" s="113">
        <v>1314.6329000000001</v>
      </c>
      <c r="AF364" s="113">
        <v>1314.6329000000001</v>
      </c>
      <c r="AG364" s="113">
        <v>1110052.0929</v>
      </c>
      <c r="AH364" s="113">
        <f>CFR_Data[[#This Row],[Total Spent SFY]]+CFR_Data[[#This Row],[CF Current SFY]]</f>
        <v>1314.6329000000001</v>
      </c>
      <c r="AI364" s="113">
        <v>0</v>
      </c>
      <c r="AJ364" s="113">
        <v>0</v>
      </c>
      <c r="AK364" s="113">
        <v>0</v>
      </c>
      <c r="AL364" s="113">
        <v>0</v>
      </c>
      <c r="AM364" s="113">
        <v>0</v>
      </c>
      <c r="AN364" s="113">
        <v>2368.3271</v>
      </c>
      <c r="AO364" s="113">
        <v>0</v>
      </c>
      <c r="AP364" s="113">
        <v>0</v>
      </c>
      <c r="AQ364" s="107" t="s">
        <v>699</v>
      </c>
      <c r="AR364" s="107" t="s">
        <v>699</v>
      </c>
      <c r="AS364" s="107" t="s">
        <v>396</v>
      </c>
      <c r="AT364" s="107" t="s">
        <v>2894</v>
      </c>
      <c r="AU364" s="107" t="s">
        <v>1123</v>
      </c>
      <c r="AV364" s="107" t="s">
        <v>391</v>
      </c>
      <c r="AW364" s="108">
        <v>3</v>
      </c>
      <c r="AX364" s="107" t="s">
        <v>473</v>
      </c>
      <c r="AY364" s="107" t="s">
        <v>698</v>
      </c>
      <c r="AZ364" s="107" t="s">
        <v>697</v>
      </c>
      <c r="BA364" s="107" t="s">
        <v>392</v>
      </c>
      <c r="BB364" s="109">
        <v>45355.272070752311</v>
      </c>
      <c r="BC364" s="107" t="s">
        <v>23</v>
      </c>
      <c r="BD364" s="107" t="s">
        <v>292</v>
      </c>
    </row>
    <row r="365" spans="1:56" x14ac:dyDescent="0.2">
      <c r="A365" s="107" t="s">
        <v>393</v>
      </c>
      <c r="B365" s="105">
        <v>606900</v>
      </c>
      <c r="C365" s="105" t="s">
        <v>2057</v>
      </c>
      <c r="D365" s="107" t="s">
        <v>523</v>
      </c>
      <c r="E365" s="105" t="s">
        <v>1945</v>
      </c>
      <c r="F365" s="107" t="s">
        <v>1121</v>
      </c>
      <c r="G365" s="107" t="s">
        <v>830</v>
      </c>
      <c r="H365" s="107" t="s">
        <v>830</v>
      </c>
      <c r="I365" s="107" t="s">
        <v>830</v>
      </c>
      <c r="J365" s="107" t="s">
        <v>180</v>
      </c>
      <c r="K365" s="107" t="s">
        <v>23</v>
      </c>
      <c r="L365" s="107" t="s">
        <v>187</v>
      </c>
      <c r="M365" s="107" t="s">
        <v>158</v>
      </c>
      <c r="N365" s="107" t="s">
        <v>394</v>
      </c>
      <c r="O365" s="107" t="s">
        <v>395</v>
      </c>
      <c r="P365" s="109">
        <v>43995</v>
      </c>
      <c r="Q365" s="107" t="s">
        <v>656</v>
      </c>
      <c r="R365" s="108">
        <v>1</v>
      </c>
      <c r="S365" s="109">
        <v>44084</v>
      </c>
      <c r="T365" s="109">
        <v>44144</v>
      </c>
      <c r="U365" s="109">
        <v>45179</v>
      </c>
      <c r="V365" s="108">
        <v>1095</v>
      </c>
      <c r="W365" s="107" t="s">
        <v>398</v>
      </c>
      <c r="X365" s="107" t="s">
        <v>702</v>
      </c>
      <c r="Y365" s="107" t="s">
        <v>293</v>
      </c>
      <c r="Z365" s="108">
        <v>0</v>
      </c>
      <c r="AA365" s="113">
        <v>70369.100000000006</v>
      </c>
      <c r="AB365" s="113">
        <v>0</v>
      </c>
      <c r="AC365" s="113">
        <v>23070.6</v>
      </c>
      <c r="AD365" s="113">
        <v>0</v>
      </c>
      <c r="AE365" s="113">
        <v>23070.6</v>
      </c>
      <c r="AF365" s="113">
        <v>23070.6</v>
      </c>
      <c r="AG365" s="113">
        <v>93439.7</v>
      </c>
      <c r="AH365" s="113">
        <f>CFR_Data[[#This Row],[Total Spent SFY]]+CFR_Data[[#This Row],[CF Current SFY]]</f>
        <v>23070.6</v>
      </c>
      <c r="AI365" s="113">
        <v>0</v>
      </c>
      <c r="AJ365" s="113">
        <v>0</v>
      </c>
      <c r="AK365" s="113">
        <v>0</v>
      </c>
      <c r="AL365" s="113">
        <v>0</v>
      </c>
      <c r="AM365" s="113">
        <v>0</v>
      </c>
      <c r="AN365" s="113">
        <v>0</v>
      </c>
      <c r="AO365" s="113">
        <v>0</v>
      </c>
      <c r="AP365" s="113">
        <v>0</v>
      </c>
      <c r="AQ365" s="107" t="s">
        <v>699</v>
      </c>
      <c r="AR365" s="107" t="s">
        <v>699</v>
      </c>
      <c r="AS365" s="107" t="s">
        <v>396</v>
      </c>
      <c r="AT365" s="107" t="s">
        <v>2894</v>
      </c>
      <c r="AU365" s="107" t="s">
        <v>1123</v>
      </c>
      <c r="AV365" s="107" t="s">
        <v>391</v>
      </c>
      <c r="AW365" s="108">
        <v>3</v>
      </c>
      <c r="AX365" s="107" t="s">
        <v>473</v>
      </c>
      <c r="AY365" s="107" t="s">
        <v>698</v>
      </c>
      <c r="AZ365" s="107" t="s">
        <v>697</v>
      </c>
      <c r="BA365" s="107" t="s">
        <v>392</v>
      </c>
      <c r="BB365" s="109">
        <v>45355.272070752311</v>
      </c>
      <c r="BC365" s="107" t="s">
        <v>23</v>
      </c>
      <c r="BD365" s="107" t="s">
        <v>293</v>
      </c>
    </row>
    <row r="366" spans="1:56" x14ac:dyDescent="0.2">
      <c r="A366" s="107" t="s">
        <v>393</v>
      </c>
      <c r="B366" s="105">
        <v>606900</v>
      </c>
      <c r="C366" s="105" t="s">
        <v>2057</v>
      </c>
      <c r="D366" s="107" t="s">
        <v>523</v>
      </c>
      <c r="E366" s="105" t="s">
        <v>1945</v>
      </c>
      <c r="F366" s="107" t="s">
        <v>1121</v>
      </c>
      <c r="G366" s="107" t="s">
        <v>830</v>
      </c>
      <c r="H366" s="107" t="s">
        <v>830</v>
      </c>
      <c r="I366" s="107" t="s">
        <v>830</v>
      </c>
      <c r="J366" s="107" t="s">
        <v>180</v>
      </c>
      <c r="K366" s="107" t="s">
        <v>23</v>
      </c>
      <c r="L366" s="107" t="s">
        <v>187</v>
      </c>
      <c r="M366" s="107" t="s">
        <v>158</v>
      </c>
      <c r="N366" s="107" t="s">
        <v>394</v>
      </c>
      <c r="O366" s="107" t="s">
        <v>395</v>
      </c>
      <c r="P366" s="109">
        <v>43995</v>
      </c>
      <c r="Q366" s="107" t="s">
        <v>656</v>
      </c>
      <c r="R366" s="108">
        <v>1</v>
      </c>
      <c r="S366" s="109">
        <v>44084</v>
      </c>
      <c r="T366" s="109">
        <v>44144</v>
      </c>
      <c r="U366" s="109">
        <v>45179</v>
      </c>
      <c r="V366" s="108">
        <v>1095</v>
      </c>
      <c r="W366" s="107" t="s">
        <v>424</v>
      </c>
      <c r="X366" s="107" t="s">
        <v>726</v>
      </c>
      <c r="Y366" s="107" t="s">
        <v>725</v>
      </c>
      <c r="Z366" s="108">
        <v>0.8</v>
      </c>
      <c r="AA366" s="113">
        <v>3783944.61</v>
      </c>
      <c r="AB366" s="113">
        <v>52896.33</v>
      </c>
      <c r="AC366" s="113">
        <v>148953.49</v>
      </c>
      <c r="AD366" s="113">
        <v>53034.937100000003</v>
      </c>
      <c r="AE366" s="113">
        <v>53034.937100000003</v>
      </c>
      <c r="AF366" s="113">
        <v>53034.937100000003</v>
      </c>
      <c r="AG366" s="113">
        <v>3836979.5471000001</v>
      </c>
      <c r="AH366" s="113">
        <f>CFR_Data[[#This Row],[Total Spent SFY]]+CFR_Data[[#This Row],[CF Current SFY]]</f>
        <v>105931.2671</v>
      </c>
      <c r="AI366" s="113">
        <v>0</v>
      </c>
      <c r="AJ366" s="113">
        <v>0</v>
      </c>
      <c r="AK366" s="113">
        <v>0</v>
      </c>
      <c r="AL366" s="113">
        <v>0</v>
      </c>
      <c r="AM366" s="113">
        <v>0</v>
      </c>
      <c r="AN366" s="113">
        <v>95918.552899999995</v>
      </c>
      <c r="AO366" s="113">
        <v>0</v>
      </c>
      <c r="AP366" s="113">
        <v>0</v>
      </c>
      <c r="AQ366" s="107" t="s">
        <v>699</v>
      </c>
      <c r="AR366" s="107" t="s">
        <v>699</v>
      </c>
      <c r="AS366" s="107" t="s">
        <v>396</v>
      </c>
      <c r="AT366" s="107" t="s">
        <v>2894</v>
      </c>
      <c r="AU366" s="107" t="s">
        <v>1123</v>
      </c>
      <c r="AV366" s="107" t="s">
        <v>391</v>
      </c>
      <c r="AW366" s="108">
        <v>3</v>
      </c>
      <c r="AX366" s="107" t="s">
        <v>473</v>
      </c>
      <c r="AY366" s="107" t="s">
        <v>698</v>
      </c>
      <c r="AZ366" s="107" t="s">
        <v>697</v>
      </c>
      <c r="BA366" s="107" t="s">
        <v>392</v>
      </c>
      <c r="BB366" s="109">
        <v>45355.272070752311</v>
      </c>
      <c r="BC366" s="107" t="s">
        <v>23</v>
      </c>
      <c r="BD366" s="107" t="s">
        <v>292</v>
      </c>
    </row>
    <row r="367" spans="1:56" x14ac:dyDescent="0.2">
      <c r="A367" s="107" t="s">
        <v>472</v>
      </c>
      <c r="B367" s="105">
        <v>606901</v>
      </c>
      <c r="C367" s="105" t="s">
        <v>395</v>
      </c>
      <c r="D367" s="107" t="s">
        <v>1170</v>
      </c>
      <c r="E367" s="105" t="s">
        <v>1943</v>
      </c>
      <c r="F367" s="107" t="s">
        <v>1969</v>
      </c>
      <c r="G367" s="107" t="s">
        <v>830</v>
      </c>
      <c r="H367" s="107" t="s">
        <v>830</v>
      </c>
      <c r="I367" s="107" t="s">
        <v>830</v>
      </c>
      <c r="J367" s="107" t="s">
        <v>44</v>
      </c>
      <c r="K367" s="107" t="s">
        <v>22</v>
      </c>
      <c r="L367" s="107" t="s">
        <v>88</v>
      </c>
      <c r="M367" s="107" t="s">
        <v>41</v>
      </c>
      <c r="N367" s="107" t="s">
        <v>472</v>
      </c>
      <c r="O367" s="107" t="s">
        <v>1125</v>
      </c>
      <c r="P367" s="109">
        <v>45565</v>
      </c>
      <c r="Q367" s="107" t="s">
        <v>754</v>
      </c>
      <c r="R367" s="108">
        <v>0</v>
      </c>
      <c r="S367" s="109">
        <v>45715</v>
      </c>
      <c r="T367" s="109">
        <v>45775</v>
      </c>
      <c r="U367" s="109">
        <v>46435</v>
      </c>
      <c r="V367" s="108">
        <v>720</v>
      </c>
      <c r="W367" s="107" t="s">
        <v>398</v>
      </c>
      <c r="X367" s="107" t="s">
        <v>702</v>
      </c>
      <c r="Y367" s="107" t="s">
        <v>293</v>
      </c>
      <c r="Z367" s="108">
        <v>0</v>
      </c>
      <c r="AA367" s="113">
        <v>0</v>
      </c>
      <c r="AB367" s="113">
        <v>0</v>
      </c>
      <c r="AC367" s="113">
        <v>30900</v>
      </c>
      <c r="AD367" s="113">
        <v>0</v>
      </c>
      <c r="AE367" s="113">
        <v>30900</v>
      </c>
      <c r="AF367" s="113">
        <v>0</v>
      </c>
      <c r="AG367" s="113">
        <v>0</v>
      </c>
      <c r="AH367" s="113">
        <f>CFR_Data[[#This Row],[Total Spent SFY]]+CFR_Data[[#This Row],[CF Current SFY]]</f>
        <v>0</v>
      </c>
      <c r="AI367" s="113">
        <v>4030.4348</v>
      </c>
      <c r="AJ367" s="113">
        <v>16121.739100000001</v>
      </c>
      <c r="AK367" s="113">
        <v>10747.8261</v>
      </c>
      <c r="AL367" s="113">
        <v>0</v>
      </c>
      <c r="AM367" s="113">
        <v>0</v>
      </c>
      <c r="AN367" s="113">
        <v>0</v>
      </c>
      <c r="AO367" s="113">
        <v>0</v>
      </c>
      <c r="AP367" s="113">
        <v>0</v>
      </c>
      <c r="AQ367" s="107" t="s">
        <v>699</v>
      </c>
      <c r="AR367" s="107" t="s">
        <v>699</v>
      </c>
      <c r="AS367" s="107" t="s">
        <v>396</v>
      </c>
      <c r="AT367" s="107" t="s">
        <v>395</v>
      </c>
      <c r="AU367" s="107" t="s">
        <v>1123</v>
      </c>
      <c r="AV367" s="107" t="s">
        <v>391</v>
      </c>
      <c r="AW367" s="108">
        <v>2</v>
      </c>
      <c r="AX367" s="107" t="s">
        <v>473</v>
      </c>
      <c r="AY367" s="107" t="s">
        <v>707</v>
      </c>
      <c r="AZ367" s="107" t="s">
        <v>706</v>
      </c>
      <c r="BA367" s="107" t="s">
        <v>412</v>
      </c>
      <c r="BB367" s="109">
        <v>45355.272070752311</v>
      </c>
      <c r="BC367" s="107" t="s">
        <v>22</v>
      </c>
      <c r="BD367" s="107" t="s">
        <v>293</v>
      </c>
    </row>
    <row r="368" spans="1:56" x14ac:dyDescent="0.2">
      <c r="A368" s="107" t="s">
        <v>472</v>
      </c>
      <c r="B368" s="105">
        <v>606901</v>
      </c>
      <c r="C368" s="105" t="s">
        <v>395</v>
      </c>
      <c r="D368" s="107" t="s">
        <v>1170</v>
      </c>
      <c r="E368" s="105" t="s">
        <v>1943</v>
      </c>
      <c r="F368" s="107" t="s">
        <v>1969</v>
      </c>
      <c r="G368" s="107" t="s">
        <v>830</v>
      </c>
      <c r="H368" s="107" t="s">
        <v>830</v>
      </c>
      <c r="I368" s="107" t="s">
        <v>830</v>
      </c>
      <c r="J368" s="107" t="s">
        <v>44</v>
      </c>
      <c r="K368" s="107" t="s">
        <v>22</v>
      </c>
      <c r="L368" s="107" t="s">
        <v>88</v>
      </c>
      <c r="M368" s="107" t="s">
        <v>41</v>
      </c>
      <c r="N368" s="107" t="s">
        <v>472</v>
      </c>
      <c r="O368" s="107" t="s">
        <v>1125</v>
      </c>
      <c r="P368" s="109">
        <v>45565</v>
      </c>
      <c r="Q368" s="107" t="s">
        <v>754</v>
      </c>
      <c r="R368" s="108">
        <v>0</v>
      </c>
      <c r="S368" s="109">
        <v>45715</v>
      </c>
      <c r="T368" s="109">
        <v>45775</v>
      </c>
      <c r="U368" s="109">
        <v>46435</v>
      </c>
      <c r="V368" s="108">
        <v>720</v>
      </c>
      <c r="W368" s="107" t="s">
        <v>424</v>
      </c>
      <c r="X368" s="107" t="s">
        <v>802</v>
      </c>
      <c r="Y368" s="107" t="s">
        <v>725</v>
      </c>
      <c r="Z368" s="108">
        <v>0.8</v>
      </c>
      <c r="AA368" s="113">
        <v>0</v>
      </c>
      <c r="AB368" s="113">
        <v>0</v>
      </c>
      <c r="AC368" s="113">
        <v>12756500</v>
      </c>
      <c r="AD368" s="113">
        <v>0</v>
      </c>
      <c r="AE368" s="113">
        <v>12756500</v>
      </c>
      <c r="AF368" s="113">
        <v>0</v>
      </c>
      <c r="AG368" s="113">
        <v>0</v>
      </c>
      <c r="AH368" s="113">
        <f>CFR_Data[[#This Row],[Total Spent SFY]]+CFR_Data[[#This Row],[CF Current SFY]]</f>
        <v>0</v>
      </c>
      <c r="AI368" s="113">
        <v>1663891.3043</v>
      </c>
      <c r="AJ368" s="113">
        <v>6655565.2174000004</v>
      </c>
      <c r="AK368" s="113">
        <v>4437043.4782999996</v>
      </c>
      <c r="AL368" s="113">
        <v>0</v>
      </c>
      <c r="AM368" s="113">
        <v>0</v>
      </c>
      <c r="AN368" s="113">
        <v>0</v>
      </c>
      <c r="AO368" s="113">
        <v>0</v>
      </c>
      <c r="AP368" s="113">
        <v>0</v>
      </c>
      <c r="AQ368" s="107" t="s">
        <v>699</v>
      </c>
      <c r="AR368" s="107" t="s">
        <v>699</v>
      </c>
      <c r="AS368" s="107" t="s">
        <v>396</v>
      </c>
      <c r="AT368" s="107" t="s">
        <v>395</v>
      </c>
      <c r="AU368" s="107" t="s">
        <v>1123</v>
      </c>
      <c r="AV368" s="107" t="s">
        <v>391</v>
      </c>
      <c r="AW368" s="108">
        <v>2</v>
      </c>
      <c r="AX368" s="107" t="s">
        <v>473</v>
      </c>
      <c r="AY368" s="107" t="s">
        <v>707</v>
      </c>
      <c r="AZ368" s="107" t="s">
        <v>706</v>
      </c>
      <c r="BA368" s="107" t="s">
        <v>412</v>
      </c>
      <c r="BB368" s="109">
        <v>45355.272070752311</v>
      </c>
      <c r="BC368" s="107" t="s">
        <v>22</v>
      </c>
      <c r="BD368" s="107" t="s">
        <v>292</v>
      </c>
    </row>
    <row r="369" spans="1:56" x14ac:dyDescent="0.2">
      <c r="A369" s="107" t="s">
        <v>472</v>
      </c>
      <c r="B369" s="105">
        <v>606902</v>
      </c>
      <c r="C369" s="105" t="s">
        <v>395</v>
      </c>
      <c r="D369" s="107" t="s">
        <v>2058</v>
      </c>
      <c r="E369" s="105" t="s">
        <v>1943</v>
      </c>
      <c r="F369" s="107" t="s">
        <v>1126</v>
      </c>
      <c r="G369" s="107" t="s">
        <v>830</v>
      </c>
      <c r="H369" s="107" t="s">
        <v>830</v>
      </c>
      <c r="I369" s="107" t="s">
        <v>830</v>
      </c>
      <c r="J369" s="107" t="s">
        <v>44</v>
      </c>
      <c r="K369" s="107" t="s">
        <v>22</v>
      </c>
      <c r="L369" s="107" t="s">
        <v>88</v>
      </c>
      <c r="M369" s="107" t="s">
        <v>41</v>
      </c>
      <c r="N369" s="107" t="s">
        <v>472</v>
      </c>
      <c r="O369" s="107" t="s">
        <v>1127</v>
      </c>
      <c r="P369" s="109">
        <v>45493</v>
      </c>
      <c r="Q369" s="107" t="s">
        <v>754</v>
      </c>
      <c r="R369" s="108">
        <v>0</v>
      </c>
      <c r="S369" s="109">
        <v>45643</v>
      </c>
      <c r="T369" s="109">
        <v>45703</v>
      </c>
      <c r="U369" s="109">
        <v>45994</v>
      </c>
      <c r="V369" s="108">
        <v>351</v>
      </c>
      <c r="W369" s="107" t="s">
        <v>398</v>
      </c>
      <c r="X369" s="107" t="s">
        <v>702</v>
      </c>
      <c r="Y369" s="107" t="s">
        <v>293</v>
      </c>
      <c r="Z369" s="108">
        <v>0</v>
      </c>
      <c r="AA369" s="113">
        <v>0</v>
      </c>
      <c r="AB369" s="113">
        <v>0</v>
      </c>
      <c r="AC369" s="113">
        <v>67116</v>
      </c>
      <c r="AD369" s="113">
        <v>0</v>
      </c>
      <c r="AE369" s="113">
        <v>67116</v>
      </c>
      <c r="AF369" s="113">
        <v>0</v>
      </c>
      <c r="AG369" s="113">
        <v>0</v>
      </c>
      <c r="AH369" s="113">
        <f>CFR_Data[[#This Row],[Total Spent SFY]]+CFR_Data[[#This Row],[CF Current SFY]]</f>
        <v>0</v>
      </c>
      <c r="AI369" s="113">
        <v>30507.272700000001</v>
      </c>
      <c r="AJ369" s="113">
        <v>36608.727299999999</v>
      </c>
      <c r="AK369" s="113">
        <v>0</v>
      </c>
      <c r="AL369" s="113">
        <v>0</v>
      </c>
      <c r="AM369" s="113">
        <v>0</v>
      </c>
      <c r="AN369" s="113">
        <v>0</v>
      </c>
      <c r="AO369" s="113">
        <v>0</v>
      </c>
      <c r="AP369" s="113">
        <v>0</v>
      </c>
      <c r="AQ369" s="107" t="s">
        <v>699</v>
      </c>
      <c r="AR369" s="107" t="s">
        <v>699</v>
      </c>
      <c r="AS369" s="107" t="s">
        <v>396</v>
      </c>
      <c r="AT369" s="107" t="s">
        <v>395</v>
      </c>
      <c r="AU369" s="107" t="s">
        <v>1123</v>
      </c>
      <c r="AV369" s="107" t="s">
        <v>391</v>
      </c>
      <c r="AW369" s="108">
        <v>2</v>
      </c>
      <c r="AX369" s="107" t="s">
        <v>473</v>
      </c>
      <c r="AY369" s="107" t="s">
        <v>707</v>
      </c>
      <c r="AZ369" s="107" t="s">
        <v>706</v>
      </c>
      <c r="BA369" s="107" t="s">
        <v>412</v>
      </c>
      <c r="BB369" s="109">
        <v>45355.272070752311</v>
      </c>
      <c r="BC369" s="107" t="s">
        <v>22</v>
      </c>
      <c r="BD369" s="107" t="s">
        <v>293</v>
      </c>
    </row>
    <row r="370" spans="1:56" x14ac:dyDescent="0.2">
      <c r="A370" s="107" t="s">
        <v>472</v>
      </c>
      <c r="B370" s="105">
        <v>606902</v>
      </c>
      <c r="C370" s="105" t="s">
        <v>395</v>
      </c>
      <c r="D370" s="107" t="s">
        <v>2058</v>
      </c>
      <c r="E370" s="105" t="s">
        <v>1943</v>
      </c>
      <c r="F370" s="107" t="s">
        <v>1126</v>
      </c>
      <c r="G370" s="107" t="s">
        <v>830</v>
      </c>
      <c r="H370" s="107" t="s">
        <v>830</v>
      </c>
      <c r="I370" s="107" t="s">
        <v>830</v>
      </c>
      <c r="J370" s="107" t="s">
        <v>44</v>
      </c>
      <c r="K370" s="107" t="s">
        <v>22</v>
      </c>
      <c r="L370" s="107" t="s">
        <v>88</v>
      </c>
      <c r="M370" s="107" t="s">
        <v>41</v>
      </c>
      <c r="N370" s="107" t="s">
        <v>472</v>
      </c>
      <c r="O370" s="107" t="s">
        <v>1127</v>
      </c>
      <c r="P370" s="109">
        <v>45493</v>
      </c>
      <c r="Q370" s="107" t="s">
        <v>754</v>
      </c>
      <c r="R370" s="108">
        <v>0</v>
      </c>
      <c r="S370" s="109">
        <v>45643</v>
      </c>
      <c r="T370" s="109">
        <v>45703</v>
      </c>
      <c r="U370" s="109">
        <v>45994</v>
      </c>
      <c r="V370" s="108">
        <v>351</v>
      </c>
      <c r="W370" s="107" t="s">
        <v>424</v>
      </c>
      <c r="X370" s="107" t="s">
        <v>1149</v>
      </c>
      <c r="Y370" s="107" t="s">
        <v>771</v>
      </c>
      <c r="Z370" s="108">
        <v>0.8</v>
      </c>
      <c r="AA370" s="113">
        <v>0</v>
      </c>
      <c r="AB370" s="113">
        <v>0</v>
      </c>
      <c r="AC370" s="113">
        <v>8861925.0439999998</v>
      </c>
      <c r="AD370" s="113">
        <v>0</v>
      </c>
      <c r="AE370" s="113">
        <v>8861925.0439999998</v>
      </c>
      <c r="AF370" s="113">
        <v>0</v>
      </c>
      <c r="AG370" s="113">
        <v>0</v>
      </c>
      <c r="AH370" s="113">
        <f>CFR_Data[[#This Row],[Total Spent SFY]]+CFR_Data[[#This Row],[CF Current SFY]]</f>
        <v>0</v>
      </c>
      <c r="AI370" s="113">
        <v>4028147.7472999999</v>
      </c>
      <c r="AJ370" s="113">
        <v>4833777.2966999998</v>
      </c>
      <c r="AK370" s="113">
        <v>0</v>
      </c>
      <c r="AL370" s="113">
        <v>0</v>
      </c>
      <c r="AM370" s="113">
        <v>0</v>
      </c>
      <c r="AN370" s="113">
        <v>0</v>
      </c>
      <c r="AO370" s="113">
        <v>0</v>
      </c>
      <c r="AP370" s="113">
        <v>0</v>
      </c>
      <c r="AQ370" s="107" t="s">
        <v>699</v>
      </c>
      <c r="AR370" s="107" t="s">
        <v>699</v>
      </c>
      <c r="AS370" s="107" t="s">
        <v>396</v>
      </c>
      <c r="AT370" s="107" t="s">
        <v>395</v>
      </c>
      <c r="AU370" s="107" t="s">
        <v>1123</v>
      </c>
      <c r="AV370" s="107" t="s">
        <v>391</v>
      </c>
      <c r="AW370" s="108">
        <v>2</v>
      </c>
      <c r="AX370" s="107" t="s">
        <v>473</v>
      </c>
      <c r="AY370" s="107" t="s">
        <v>707</v>
      </c>
      <c r="AZ370" s="107" t="s">
        <v>706</v>
      </c>
      <c r="BA370" s="107" t="s">
        <v>412</v>
      </c>
      <c r="BB370" s="109">
        <v>45355.272070752311</v>
      </c>
      <c r="BC370" s="107" t="s">
        <v>22</v>
      </c>
      <c r="BD370" s="107" t="s">
        <v>292</v>
      </c>
    </row>
    <row r="371" spans="1:56" x14ac:dyDescent="0.2">
      <c r="A371" s="107" t="s">
        <v>409</v>
      </c>
      <c r="B371" s="105">
        <v>606938</v>
      </c>
      <c r="C371" s="105" t="s">
        <v>2059</v>
      </c>
      <c r="D371" s="107" t="s">
        <v>659</v>
      </c>
      <c r="E371" s="105" t="s">
        <v>1941</v>
      </c>
      <c r="F371" s="107" t="s">
        <v>1128</v>
      </c>
      <c r="G371" s="107" t="s">
        <v>830</v>
      </c>
      <c r="H371" s="107" t="s">
        <v>830</v>
      </c>
      <c r="I371" s="107" t="s">
        <v>830</v>
      </c>
      <c r="J371" s="107" t="s">
        <v>812</v>
      </c>
      <c r="K371" s="107" t="s">
        <v>441</v>
      </c>
      <c r="L371" s="107" t="s">
        <v>242</v>
      </c>
      <c r="M371" s="107" t="s">
        <v>239</v>
      </c>
      <c r="N371" s="107" t="s">
        <v>410</v>
      </c>
      <c r="O371" s="107" t="s">
        <v>395</v>
      </c>
      <c r="P371" s="109">
        <v>43351</v>
      </c>
      <c r="Q371" s="107" t="s">
        <v>651</v>
      </c>
      <c r="R371" s="108">
        <v>1</v>
      </c>
      <c r="S371" s="109">
        <v>43532</v>
      </c>
      <c r="T371" s="109">
        <v>43592</v>
      </c>
      <c r="U371" s="109">
        <v>45050</v>
      </c>
      <c r="V371" s="108">
        <v>1518</v>
      </c>
      <c r="W371" s="107" t="s">
        <v>398</v>
      </c>
      <c r="X371" s="107" t="s">
        <v>720</v>
      </c>
      <c r="Y371" s="107" t="s">
        <v>293</v>
      </c>
      <c r="Z371" s="108">
        <v>0</v>
      </c>
      <c r="AA371" s="113">
        <v>657</v>
      </c>
      <c r="AB371" s="113">
        <v>0</v>
      </c>
      <c r="AC371" s="113">
        <v>0</v>
      </c>
      <c r="AD371" s="113">
        <v>58220.2768</v>
      </c>
      <c r="AE371" s="113">
        <v>58220.2768</v>
      </c>
      <c r="AF371" s="113">
        <v>58220.2768</v>
      </c>
      <c r="AG371" s="113">
        <v>58877.2768</v>
      </c>
      <c r="AH371" s="113">
        <f>CFR_Data[[#This Row],[Total Spent SFY]]+CFR_Data[[#This Row],[CF Current SFY]]</f>
        <v>58220.2768</v>
      </c>
      <c r="AI371" s="113">
        <v>0</v>
      </c>
      <c r="AJ371" s="113">
        <v>0</v>
      </c>
      <c r="AK371" s="113">
        <v>0</v>
      </c>
      <c r="AL371" s="113">
        <v>0</v>
      </c>
      <c r="AM371" s="113">
        <v>0</v>
      </c>
      <c r="AN371" s="113">
        <v>-58220.2768</v>
      </c>
      <c r="AO371" s="113">
        <v>0</v>
      </c>
      <c r="AP371" s="113">
        <v>0</v>
      </c>
      <c r="AQ371" s="107" t="s">
        <v>699</v>
      </c>
      <c r="AR371" s="107" t="s">
        <v>699</v>
      </c>
      <c r="AS371" s="107" t="s">
        <v>396</v>
      </c>
      <c r="AT371" s="107" t="s">
        <v>395</v>
      </c>
      <c r="AU371" s="107" t="s">
        <v>1123</v>
      </c>
      <c r="AV371" s="107" t="s">
        <v>391</v>
      </c>
      <c r="AW371" s="108">
        <v>2</v>
      </c>
      <c r="AX371" s="107" t="s">
        <v>473</v>
      </c>
      <c r="AY371" s="107" t="s">
        <v>742</v>
      </c>
      <c r="AZ371" s="107" t="s">
        <v>697</v>
      </c>
      <c r="BA371" s="107" t="s">
        <v>420</v>
      </c>
      <c r="BB371" s="109">
        <v>45355.272070752311</v>
      </c>
      <c r="BC371" s="107" t="s">
        <v>465</v>
      </c>
      <c r="BD371" s="107" t="s">
        <v>293</v>
      </c>
    </row>
    <row r="372" spans="1:56" x14ac:dyDescent="0.2">
      <c r="A372" s="107" t="s">
        <v>409</v>
      </c>
      <c r="B372" s="105">
        <v>606938</v>
      </c>
      <c r="C372" s="105" t="s">
        <v>2059</v>
      </c>
      <c r="D372" s="107" t="s">
        <v>659</v>
      </c>
      <c r="E372" s="105" t="s">
        <v>1941</v>
      </c>
      <c r="F372" s="107" t="s">
        <v>1128</v>
      </c>
      <c r="G372" s="107" t="s">
        <v>830</v>
      </c>
      <c r="H372" s="107" t="s">
        <v>830</v>
      </c>
      <c r="I372" s="107" t="s">
        <v>830</v>
      </c>
      <c r="J372" s="107" t="s">
        <v>812</v>
      </c>
      <c r="K372" s="107" t="s">
        <v>441</v>
      </c>
      <c r="L372" s="107" t="s">
        <v>242</v>
      </c>
      <c r="M372" s="107" t="s">
        <v>239</v>
      </c>
      <c r="N372" s="107" t="s">
        <v>410</v>
      </c>
      <c r="O372" s="107" t="s">
        <v>395</v>
      </c>
      <c r="P372" s="109">
        <v>43351</v>
      </c>
      <c r="Q372" s="107" t="s">
        <v>651</v>
      </c>
      <c r="R372" s="108">
        <v>1</v>
      </c>
      <c r="S372" s="109">
        <v>43532</v>
      </c>
      <c r="T372" s="109">
        <v>43592</v>
      </c>
      <c r="U372" s="109">
        <v>45050</v>
      </c>
      <c r="V372" s="108">
        <v>1518</v>
      </c>
      <c r="W372" s="107" t="s">
        <v>424</v>
      </c>
      <c r="X372" s="107" t="s">
        <v>733</v>
      </c>
      <c r="Y372" s="107" t="s">
        <v>413</v>
      </c>
      <c r="Z372" s="108">
        <v>0.8</v>
      </c>
      <c r="AA372" s="113">
        <v>3958869.24</v>
      </c>
      <c r="AB372" s="113">
        <v>0</v>
      </c>
      <c r="AC372" s="113">
        <v>0</v>
      </c>
      <c r="AD372" s="113">
        <v>541779.72320000001</v>
      </c>
      <c r="AE372" s="113">
        <v>541779.72320000001</v>
      </c>
      <c r="AF372" s="113">
        <v>541779.72320000001</v>
      </c>
      <c r="AG372" s="113">
        <v>4500648.9632000001</v>
      </c>
      <c r="AH372" s="113">
        <f>CFR_Data[[#This Row],[Total Spent SFY]]+CFR_Data[[#This Row],[CF Current SFY]]</f>
        <v>541779.72320000001</v>
      </c>
      <c r="AI372" s="113">
        <v>0</v>
      </c>
      <c r="AJ372" s="113">
        <v>0</v>
      </c>
      <c r="AK372" s="113">
        <v>0</v>
      </c>
      <c r="AL372" s="113">
        <v>0</v>
      </c>
      <c r="AM372" s="113">
        <v>0</v>
      </c>
      <c r="AN372" s="113">
        <v>-541779.72320000001</v>
      </c>
      <c r="AO372" s="113">
        <v>0</v>
      </c>
      <c r="AP372" s="113">
        <v>0</v>
      </c>
      <c r="AQ372" s="107" t="s">
        <v>699</v>
      </c>
      <c r="AR372" s="107" t="s">
        <v>699</v>
      </c>
      <c r="AS372" s="107" t="s">
        <v>396</v>
      </c>
      <c r="AT372" s="107" t="s">
        <v>395</v>
      </c>
      <c r="AU372" s="107" t="s">
        <v>1123</v>
      </c>
      <c r="AV372" s="107" t="s">
        <v>391</v>
      </c>
      <c r="AW372" s="108">
        <v>2</v>
      </c>
      <c r="AX372" s="107" t="s">
        <v>473</v>
      </c>
      <c r="AY372" s="107" t="s">
        <v>742</v>
      </c>
      <c r="AZ372" s="107" t="s">
        <v>697</v>
      </c>
      <c r="BA372" s="107" t="s">
        <v>420</v>
      </c>
      <c r="BB372" s="109">
        <v>45355.272070752311</v>
      </c>
      <c r="BC372" s="107" t="s">
        <v>465</v>
      </c>
      <c r="BD372" s="107" t="s">
        <v>292</v>
      </c>
    </row>
    <row r="373" spans="1:56" x14ac:dyDescent="0.2">
      <c r="A373" s="107" t="s">
        <v>472</v>
      </c>
      <c r="B373" s="105">
        <v>606959</v>
      </c>
      <c r="C373" s="105" t="s">
        <v>395</v>
      </c>
      <c r="D373" s="107" t="s">
        <v>2060</v>
      </c>
      <c r="E373" s="105" t="s">
        <v>1943</v>
      </c>
      <c r="F373" s="107" t="s">
        <v>443</v>
      </c>
      <c r="G373" s="107" t="s">
        <v>830</v>
      </c>
      <c r="H373" s="107" t="s">
        <v>830</v>
      </c>
      <c r="I373" s="107" t="s">
        <v>830</v>
      </c>
      <c r="J373" s="107" t="s">
        <v>44</v>
      </c>
      <c r="K373" s="107" t="s">
        <v>22</v>
      </c>
      <c r="L373" s="107" t="s">
        <v>349</v>
      </c>
      <c r="M373" s="107" t="s">
        <v>395</v>
      </c>
      <c r="N373" s="107" t="s">
        <v>472</v>
      </c>
      <c r="O373" s="107" t="s">
        <v>1122</v>
      </c>
      <c r="P373" s="109">
        <v>46480</v>
      </c>
      <c r="Q373" s="107" t="s">
        <v>1914</v>
      </c>
      <c r="R373" s="108">
        <v>0</v>
      </c>
      <c r="S373" s="109">
        <v>46630</v>
      </c>
      <c r="T373" s="109">
        <v>46690</v>
      </c>
      <c r="U373" s="109">
        <v>47350</v>
      </c>
      <c r="V373" s="108">
        <v>720</v>
      </c>
      <c r="W373" s="107" t="s">
        <v>442</v>
      </c>
      <c r="X373" s="107" t="s">
        <v>790</v>
      </c>
      <c r="Y373" s="107" t="s">
        <v>293</v>
      </c>
      <c r="Z373" s="108">
        <v>0</v>
      </c>
      <c r="AA373" s="113">
        <v>0</v>
      </c>
      <c r="AB373" s="113">
        <v>0</v>
      </c>
      <c r="AC373" s="113">
        <v>4664400</v>
      </c>
      <c r="AD373" s="113">
        <v>0</v>
      </c>
      <c r="AE373" s="113">
        <v>4258800</v>
      </c>
      <c r="AF373" s="113">
        <v>0</v>
      </c>
      <c r="AG373" s="113">
        <v>0</v>
      </c>
      <c r="AH373" s="113">
        <f>CFR_Data[[#This Row],[Total Spent SFY]]+CFR_Data[[#This Row],[CF Current SFY]]</f>
        <v>0</v>
      </c>
      <c r="AI373" s="113">
        <v>0</v>
      </c>
      <c r="AJ373" s="113">
        <v>0</v>
      </c>
      <c r="AK373" s="113">
        <v>0</v>
      </c>
      <c r="AL373" s="113">
        <v>1825200</v>
      </c>
      <c r="AM373" s="113">
        <v>2433600</v>
      </c>
      <c r="AN373" s="113">
        <v>405600</v>
      </c>
      <c r="AO373" s="113">
        <v>0</v>
      </c>
      <c r="AP373" s="113">
        <v>0</v>
      </c>
      <c r="AQ373" s="107" t="s">
        <v>699</v>
      </c>
      <c r="AR373" s="107" t="s">
        <v>699</v>
      </c>
      <c r="AS373" s="107" t="s">
        <v>396</v>
      </c>
      <c r="AT373" s="107" t="s">
        <v>395</v>
      </c>
      <c r="AU373" s="107" t="s">
        <v>1123</v>
      </c>
      <c r="AV373" s="107" t="s">
        <v>391</v>
      </c>
      <c r="AW373" s="108">
        <v>1</v>
      </c>
      <c r="AX373" s="107" t="s">
        <v>473</v>
      </c>
      <c r="AY373" s="107" t="s">
        <v>707</v>
      </c>
      <c r="AZ373" s="107" t="s">
        <v>706</v>
      </c>
      <c r="BA373" s="107" t="s">
        <v>412</v>
      </c>
      <c r="BB373" s="109">
        <v>45355.272070752311</v>
      </c>
      <c r="BC373" s="107" t="s">
        <v>22</v>
      </c>
      <c r="BD373" s="107" t="s">
        <v>293</v>
      </c>
    </row>
    <row r="374" spans="1:56" x14ac:dyDescent="0.2">
      <c r="A374" s="107" t="s">
        <v>393</v>
      </c>
      <c r="B374" s="105">
        <v>607174</v>
      </c>
      <c r="C374" s="105" t="s">
        <v>2061</v>
      </c>
      <c r="D374" s="107" t="s">
        <v>2062</v>
      </c>
      <c r="E374" s="105" t="s">
        <v>1941</v>
      </c>
      <c r="F374" s="107" t="s">
        <v>1138</v>
      </c>
      <c r="G374" s="107" t="s">
        <v>830</v>
      </c>
      <c r="H374" s="107" t="s">
        <v>830</v>
      </c>
      <c r="I374" s="107" t="s">
        <v>830</v>
      </c>
      <c r="J374" s="107" t="s">
        <v>2063</v>
      </c>
      <c r="K374" s="107" t="s">
        <v>22</v>
      </c>
      <c r="L374" s="107" t="s">
        <v>193</v>
      </c>
      <c r="M374" s="107" t="s">
        <v>192</v>
      </c>
      <c r="N374" s="107" t="s">
        <v>403</v>
      </c>
      <c r="O374" s="107" t="s">
        <v>395</v>
      </c>
      <c r="P374" s="109">
        <v>42077</v>
      </c>
      <c r="Q374" s="107" t="s">
        <v>650</v>
      </c>
      <c r="R374" s="108">
        <v>1</v>
      </c>
      <c r="S374" s="109">
        <v>42318</v>
      </c>
      <c r="T374" s="109">
        <v>42378</v>
      </c>
      <c r="U374" s="109">
        <v>44134</v>
      </c>
      <c r="V374" s="108">
        <v>1816</v>
      </c>
      <c r="W374" s="107" t="s">
        <v>398</v>
      </c>
      <c r="X374" s="107" t="s">
        <v>702</v>
      </c>
      <c r="Y374" s="107" t="s">
        <v>293</v>
      </c>
      <c r="Z374" s="108">
        <v>0</v>
      </c>
      <c r="AA374" s="113">
        <v>1057640</v>
      </c>
      <c r="AB374" s="113">
        <v>0</v>
      </c>
      <c r="AC374" s="113">
        <v>69184.990000000005</v>
      </c>
      <c r="AD374" s="113">
        <v>0</v>
      </c>
      <c r="AE374" s="113">
        <v>0</v>
      </c>
      <c r="AF374" s="113">
        <v>0</v>
      </c>
      <c r="AG374" s="113">
        <v>1057640</v>
      </c>
      <c r="AH374" s="113">
        <f>CFR_Data[[#This Row],[Total Spent SFY]]+CFR_Data[[#This Row],[CF Current SFY]]</f>
        <v>0</v>
      </c>
      <c r="AI374" s="113">
        <v>0</v>
      </c>
      <c r="AJ374" s="113">
        <v>0</v>
      </c>
      <c r="AK374" s="113">
        <v>0</v>
      </c>
      <c r="AL374" s="113">
        <v>0</v>
      </c>
      <c r="AM374" s="113">
        <v>0</v>
      </c>
      <c r="AN374" s="113">
        <v>0</v>
      </c>
      <c r="AO374" s="113">
        <v>0</v>
      </c>
      <c r="AP374" s="113">
        <v>0</v>
      </c>
      <c r="AQ374" s="107" t="s">
        <v>699</v>
      </c>
      <c r="AR374" s="107" t="s">
        <v>699</v>
      </c>
      <c r="AS374" s="107" t="s">
        <v>396</v>
      </c>
      <c r="AT374" s="107" t="s">
        <v>395</v>
      </c>
      <c r="AU374" s="107" t="s">
        <v>1123</v>
      </c>
      <c r="AV374" s="107" t="s">
        <v>391</v>
      </c>
      <c r="AW374" s="108">
        <v>4</v>
      </c>
      <c r="AX374" s="107" t="s">
        <v>473</v>
      </c>
      <c r="AY374" s="107" t="s">
        <v>731</v>
      </c>
      <c r="AZ374" s="107" t="s">
        <v>706</v>
      </c>
      <c r="BA374" s="107" t="s">
        <v>435</v>
      </c>
      <c r="BB374" s="109">
        <v>45355.272070752311</v>
      </c>
      <c r="BC374" s="107" t="s">
        <v>22</v>
      </c>
      <c r="BD374" s="107" t="s">
        <v>293</v>
      </c>
    </row>
    <row r="375" spans="1:56" x14ac:dyDescent="0.2">
      <c r="A375" s="107" t="s">
        <v>393</v>
      </c>
      <c r="B375" s="105">
        <v>607174</v>
      </c>
      <c r="C375" s="105" t="s">
        <v>2061</v>
      </c>
      <c r="D375" s="107" t="s">
        <v>2062</v>
      </c>
      <c r="E375" s="105" t="s">
        <v>1941</v>
      </c>
      <c r="F375" s="107" t="s">
        <v>1138</v>
      </c>
      <c r="G375" s="107" t="s">
        <v>830</v>
      </c>
      <c r="H375" s="107" t="s">
        <v>830</v>
      </c>
      <c r="I375" s="107" t="s">
        <v>830</v>
      </c>
      <c r="J375" s="107" t="s">
        <v>2063</v>
      </c>
      <c r="K375" s="107" t="s">
        <v>22</v>
      </c>
      <c r="L375" s="107" t="s">
        <v>193</v>
      </c>
      <c r="M375" s="107" t="s">
        <v>192</v>
      </c>
      <c r="N375" s="107" t="s">
        <v>403</v>
      </c>
      <c r="O375" s="107" t="s">
        <v>395</v>
      </c>
      <c r="P375" s="109">
        <v>42077</v>
      </c>
      <c r="Q375" s="107" t="s">
        <v>650</v>
      </c>
      <c r="R375" s="108">
        <v>1</v>
      </c>
      <c r="S375" s="109">
        <v>42318</v>
      </c>
      <c r="T375" s="109">
        <v>42378</v>
      </c>
      <c r="U375" s="109">
        <v>44134</v>
      </c>
      <c r="V375" s="108">
        <v>1816</v>
      </c>
      <c r="W375" s="107" t="s">
        <v>424</v>
      </c>
      <c r="X375" s="107" t="s">
        <v>400</v>
      </c>
      <c r="Y375" s="107" t="s">
        <v>399</v>
      </c>
      <c r="Z375" s="108">
        <v>0.8</v>
      </c>
      <c r="AA375" s="113">
        <v>460434.09</v>
      </c>
      <c r="AB375" s="113">
        <v>0</v>
      </c>
      <c r="AC375" s="113">
        <v>13244.69</v>
      </c>
      <c r="AD375" s="113">
        <v>0</v>
      </c>
      <c r="AE375" s="113">
        <v>0</v>
      </c>
      <c r="AF375" s="113">
        <v>0</v>
      </c>
      <c r="AG375" s="113">
        <v>460434.09</v>
      </c>
      <c r="AH375" s="113">
        <f>CFR_Data[[#This Row],[Total Spent SFY]]+CFR_Data[[#This Row],[CF Current SFY]]</f>
        <v>0</v>
      </c>
      <c r="AI375" s="113">
        <v>0</v>
      </c>
      <c r="AJ375" s="113">
        <v>0</v>
      </c>
      <c r="AK375" s="113">
        <v>0</v>
      </c>
      <c r="AL375" s="113">
        <v>0</v>
      </c>
      <c r="AM375" s="113">
        <v>0</v>
      </c>
      <c r="AN375" s="113">
        <v>0</v>
      </c>
      <c r="AO375" s="113">
        <v>0</v>
      </c>
      <c r="AP375" s="113">
        <v>0</v>
      </c>
      <c r="AQ375" s="107" t="s">
        <v>699</v>
      </c>
      <c r="AR375" s="107" t="s">
        <v>699</v>
      </c>
      <c r="AS375" s="107" t="s">
        <v>396</v>
      </c>
      <c r="AT375" s="107" t="s">
        <v>395</v>
      </c>
      <c r="AU375" s="107" t="s">
        <v>1123</v>
      </c>
      <c r="AV375" s="107" t="s">
        <v>391</v>
      </c>
      <c r="AW375" s="108">
        <v>4</v>
      </c>
      <c r="AX375" s="107" t="s">
        <v>473</v>
      </c>
      <c r="AY375" s="107" t="s">
        <v>731</v>
      </c>
      <c r="AZ375" s="107" t="s">
        <v>706</v>
      </c>
      <c r="BA375" s="107" t="s">
        <v>435</v>
      </c>
      <c r="BB375" s="109">
        <v>45355.272070752311</v>
      </c>
      <c r="BC375" s="107" t="s">
        <v>22</v>
      </c>
      <c r="BD375" s="107" t="s">
        <v>292</v>
      </c>
    </row>
    <row r="376" spans="1:56" x14ac:dyDescent="0.2">
      <c r="A376" s="107" t="s">
        <v>393</v>
      </c>
      <c r="B376" s="105">
        <v>607174</v>
      </c>
      <c r="C376" s="105" t="s">
        <v>2061</v>
      </c>
      <c r="D376" s="107" t="s">
        <v>2062</v>
      </c>
      <c r="E376" s="105" t="s">
        <v>1941</v>
      </c>
      <c r="F376" s="107" t="s">
        <v>1138</v>
      </c>
      <c r="G376" s="107" t="s">
        <v>830</v>
      </c>
      <c r="H376" s="107" t="s">
        <v>830</v>
      </c>
      <c r="I376" s="107" t="s">
        <v>830</v>
      </c>
      <c r="J376" s="107" t="s">
        <v>2063</v>
      </c>
      <c r="K376" s="107" t="s">
        <v>22</v>
      </c>
      <c r="L376" s="107" t="s">
        <v>193</v>
      </c>
      <c r="M376" s="107" t="s">
        <v>192</v>
      </c>
      <c r="N376" s="107" t="s">
        <v>403</v>
      </c>
      <c r="O376" s="107" t="s">
        <v>395</v>
      </c>
      <c r="P376" s="109">
        <v>42077</v>
      </c>
      <c r="Q376" s="107" t="s">
        <v>650</v>
      </c>
      <c r="R376" s="108">
        <v>1</v>
      </c>
      <c r="S376" s="109">
        <v>42318</v>
      </c>
      <c r="T376" s="109">
        <v>42378</v>
      </c>
      <c r="U376" s="109">
        <v>44134</v>
      </c>
      <c r="V376" s="108">
        <v>1816</v>
      </c>
      <c r="W376" s="107" t="s">
        <v>424</v>
      </c>
      <c r="X376" s="107" t="s">
        <v>733</v>
      </c>
      <c r="Y376" s="107" t="s">
        <v>413</v>
      </c>
      <c r="Z376" s="108">
        <v>0.8</v>
      </c>
      <c r="AA376" s="113">
        <v>22024209.719999999</v>
      </c>
      <c r="AB376" s="113">
        <v>0</v>
      </c>
      <c r="AC376" s="113">
        <v>1552.52</v>
      </c>
      <c r="AD376" s="113">
        <v>0</v>
      </c>
      <c r="AE376" s="113">
        <v>0</v>
      </c>
      <c r="AF376" s="113">
        <v>0</v>
      </c>
      <c r="AG376" s="113">
        <v>22024209.719999999</v>
      </c>
      <c r="AH376" s="113">
        <f>CFR_Data[[#This Row],[Total Spent SFY]]+CFR_Data[[#This Row],[CF Current SFY]]</f>
        <v>0</v>
      </c>
      <c r="AI376" s="113">
        <v>0</v>
      </c>
      <c r="AJ376" s="113">
        <v>0</v>
      </c>
      <c r="AK376" s="113">
        <v>0</v>
      </c>
      <c r="AL376" s="113">
        <v>0</v>
      </c>
      <c r="AM376" s="113">
        <v>0</v>
      </c>
      <c r="AN376" s="113">
        <v>0</v>
      </c>
      <c r="AO376" s="113">
        <v>0</v>
      </c>
      <c r="AP376" s="113">
        <v>0</v>
      </c>
      <c r="AQ376" s="107" t="s">
        <v>699</v>
      </c>
      <c r="AR376" s="107" t="s">
        <v>699</v>
      </c>
      <c r="AS376" s="107" t="s">
        <v>396</v>
      </c>
      <c r="AT376" s="107" t="s">
        <v>395</v>
      </c>
      <c r="AU376" s="107" t="s">
        <v>1123</v>
      </c>
      <c r="AV376" s="107" t="s">
        <v>391</v>
      </c>
      <c r="AW376" s="108">
        <v>4</v>
      </c>
      <c r="AX376" s="107" t="s">
        <v>473</v>
      </c>
      <c r="AY376" s="107" t="s">
        <v>731</v>
      </c>
      <c r="AZ376" s="107" t="s">
        <v>706</v>
      </c>
      <c r="BA376" s="107" t="s">
        <v>435</v>
      </c>
      <c r="BB376" s="109">
        <v>45355.272070752311</v>
      </c>
      <c r="BC376" s="107" t="s">
        <v>22</v>
      </c>
      <c r="BD376" s="107" t="s">
        <v>292</v>
      </c>
    </row>
    <row r="377" spans="1:56" x14ac:dyDescent="0.2">
      <c r="A377" s="107" t="s">
        <v>393</v>
      </c>
      <c r="B377" s="105">
        <v>607174</v>
      </c>
      <c r="C377" s="105" t="s">
        <v>2061</v>
      </c>
      <c r="D377" s="107" t="s">
        <v>2062</v>
      </c>
      <c r="E377" s="105" t="s">
        <v>1941</v>
      </c>
      <c r="F377" s="107" t="s">
        <v>1138</v>
      </c>
      <c r="G377" s="107" t="s">
        <v>830</v>
      </c>
      <c r="H377" s="107" t="s">
        <v>830</v>
      </c>
      <c r="I377" s="107" t="s">
        <v>830</v>
      </c>
      <c r="J377" s="107" t="s">
        <v>2063</v>
      </c>
      <c r="K377" s="107" t="s">
        <v>22</v>
      </c>
      <c r="L377" s="107" t="s">
        <v>193</v>
      </c>
      <c r="M377" s="107" t="s">
        <v>192</v>
      </c>
      <c r="N377" s="107" t="s">
        <v>403</v>
      </c>
      <c r="O377" s="107" t="s">
        <v>395</v>
      </c>
      <c r="P377" s="109">
        <v>42077</v>
      </c>
      <c r="Q377" s="107" t="s">
        <v>650</v>
      </c>
      <c r="R377" s="108">
        <v>1</v>
      </c>
      <c r="S377" s="109">
        <v>42318</v>
      </c>
      <c r="T377" s="109">
        <v>42378</v>
      </c>
      <c r="U377" s="109">
        <v>44134</v>
      </c>
      <c r="V377" s="108">
        <v>1816</v>
      </c>
      <c r="W377" s="107" t="s">
        <v>398</v>
      </c>
      <c r="X377" s="107" t="s">
        <v>1100</v>
      </c>
      <c r="Y377" s="107" t="s">
        <v>293</v>
      </c>
      <c r="Z377" s="108">
        <v>0</v>
      </c>
      <c r="AA377" s="113">
        <v>1112202.73</v>
      </c>
      <c r="AB377" s="113">
        <v>0</v>
      </c>
      <c r="AC377" s="113">
        <v>125760.17</v>
      </c>
      <c r="AD377" s="113">
        <v>0</v>
      </c>
      <c r="AE377" s="113">
        <v>0</v>
      </c>
      <c r="AF377" s="113">
        <v>0</v>
      </c>
      <c r="AG377" s="113">
        <v>1112202.73</v>
      </c>
      <c r="AH377" s="113">
        <f>CFR_Data[[#This Row],[Total Spent SFY]]+CFR_Data[[#This Row],[CF Current SFY]]</f>
        <v>0</v>
      </c>
      <c r="AI377" s="113">
        <v>0</v>
      </c>
      <c r="AJ377" s="113">
        <v>0</v>
      </c>
      <c r="AK377" s="113">
        <v>0</v>
      </c>
      <c r="AL377" s="113">
        <v>0</v>
      </c>
      <c r="AM377" s="113">
        <v>0</v>
      </c>
      <c r="AN377" s="113">
        <v>0</v>
      </c>
      <c r="AO377" s="113">
        <v>0</v>
      </c>
      <c r="AP377" s="113">
        <v>0</v>
      </c>
      <c r="AQ377" s="107" t="s">
        <v>699</v>
      </c>
      <c r="AR377" s="107" t="s">
        <v>699</v>
      </c>
      <c r="AS377" s="107" t="s">
        <v>396</v>
      </c>
      <c r="AT377" s="107" t="s">
        <v>395</v>
      </c>
      <c r="AU377" s="107" t="s">
        <v>1123</v>
      </c>
      <c r="AV377" s="107" t="s">
        <v>391</v>
      </c>
      <c r="AW377" s="108">
        <v>4</v>
      </c>
      <c r="AX377" s="107" t="s">
        <v>473</v>
      </c>
      <c r="AY377" s="107" t="s">
        <v>731</v>
      </c>
      <c r="AZ377" s="107" t="s">
        <v>706</v>
      </c>
      <c r="BA377" s="107" t="s">
        <v>435</v>
      </c>
      <c r="BB377" s="109">
        <v>45355.272070752311</v>
      </c>
      <c r="BC377" s="107" t="s">
        <v>22</v>
      </c>
      <c r="BD377" s="107" t="s">
        <v>293</v>
      </c>
    </row>
    <row r="378" spans="1:56" x14ac:dyDescent="0.2">
      <c r="A378" s="107" t="s">
        <v>393</v>
      </c>
      <c r="B378" s="105">
        <v>607179</v>
      </c>
      <c r="C378" s="105" t="s">
        <v>2064</v>
      </c>
      <c r="D378" s="107" t="s">
        <v>2065</v>
      </c>
      <c r="E378" s="105" t="s">
        <v>1954</v>
      </c>
      <c r="F378" s="107" t="s">
        <v>1146</v>
      </c>
      <c r="G378" s="107" t="s">
        <v>830</v>
      </c>
      <c r="H378" s="107" t="s">
        <v>830</v>
      </c>
      <c r="I378" s="107" t="s">
        <v>830</v>
      </c>
      <c r="J378" s="107" t="s">
        <v>2066</v>
      </c>
      <c r="K378" s="107" t="s">
        <v>22</v>
      </c>
      <c r="L378" s="107" t="s">
        <v>193</v>
      </c>
      <c r="M378" s="107" t="s">
        <v>192</v>
      </c>
      <c r="N378" s="107" t="s">
        <v>403</v>
      </c>
      <c r="O378" s="107" t="s">
        <v>395</v>
      </c>
      <c r="P378" s="109">
        <v>41454</v>
      </c>
      <c r="Q378" s="107" t="s">
        <v>645</v>
      </c>
      <c r="R378" s="108">
        <v>1</v>
      </c>
      <c r="S378" s="109">
        <v>41544</v>
      </c>
      <c r="T378" s="109">
        <v>41604</v>
      </c>
      <c r="U378" s="109">
        <v>42174</v>
      </c>
      <c r="V378" s="108">
        <v>630</v>
      </c>
      <c r="W378" s="107" t="s">
        <v>398</v>
      </c>
      <c r="X378" s="107" t="s">
        <v>702</v>
      </c>
      <c r="Y378" s="107" t="s">
        <v>293</v>
      </c>
      <c r="Z378" s="108">
        <v>0</v>
      </c>
      <c r="AA378" s="113">
        <v>136932.97</v>
      </c>
      <c r="AB378" s="113">
        <v>21243.53</v>
      </c>
      <c r="AC378" s="113">
        <v>85289.82</v>
      </c>
      <c r="AD378" s="113">
        <v>0</v>
      </c>
      <c r="AE378" s="113">
        <v>0</v>
      </c>
      <c r="AF378" s="113">
        <v>0</v>
      </c>
      <c r="AG378" s="113">
        <v>136932.97</v>
      </c>
      <c r="AH378" s="113">
        <f>CFR_Data[[#This Row],[Total Spent SFY]]+CFR_Data[[#This Row],[CF Current SFY]]</f>
        <v>21243.53</v>
      </c>
      <c r="AI378" s="113">
        <v>0</v>
      </c>
      <c r="AJ378" s="113">
        <v>0</v>
      </c>
      <c r="AK378" s="113">
        <v>0</v>
      </c>
      <c r="AL378" s="113">
        <v>0</v>
      </c>
      <c r="AM378" s="113">
        <v>0</v>
      </c>
      <c r="AN378" s="113">
        <v>0</v>
      </c>
      <c r="AO378" s="113">
        <v>0</v>
      </c>
      <c r="AP378" s="113">
        <v>0</v>
      </c>
      <c r="AQ378" s="107" t="s">
        <v>699</v>
      </c>
      <c r="AR378" s="107" t="s">
        <v>699</v>
      </c>
      <c r="AS378" s="107" t="s">
        <v>396</v>
      </c>
      <c r="AT378" s="107" t="s">
        <v>395</v>
      </c>
      <c r="AU378" s="107" t="s">
        <v>1123</v>
      </c>
      <c r="AV378" s="107" t="s">
        <v>391</v>
      </c>
      <c r="AW378" s="108">
        <v>3</v>
      </c>
      <c r="AX378" s="107" t="s">
        <v>473</v>
      </c>
      <c r="AY378" s="107" t="s">
        <v>763</v>
      </c>
      <c r="AZ378" s="107" t="s">
        <v>706</v>
      </c>
      <c r="BA378" s="107" t="s">
        <v>430</v>
      </c>
      <c r="BB378" s="109">
        <v>45355.272070752311</v>
      </c>
      <c r="BC378" s="107" t="s">
        <v>22</v>
      </c>
      <c r="BD378" s="107" t="s">
        <v>293</v>
      </c>
    </row>
    <row r="379" spans="1:56" x14ac:dyDescent="0.2">
      <c r="A379" s="107" t="s">
        <v>393</v>
      </c>
      <c r="B379" s="105">
        <v>607179</v>
      </c>
      <c r="C379" s="105" t="s">
        <v>2064</v>
      </c>
      <c r="D379" s="107" t="s">
        <v>2065</v>
      </c>
      <c r="E379" s="105" t="s">
        <v>1954</v>
      </c>
      <c r="F379" s="107" t="s">
        <v>1146</v>
      </c>
      <c r="G379" s="107" t="s">
        <v>830</v>
      </c>
      <c r="H379" s="107" t="s">
        <v>830</v>
      </c>
      <c r="I379" s="107" t="s">
        <v>830</v>
      </c>
      <c r="J379" s="107" t="s">
        <v>2066</v>
      </c>
      <c r="K379" s="107" t="s">
        <v>22</v>
      </c>
      <c r="L379" s="107" t="s">
        <v>193</v>
      </c>
      <c r="M379" s="107" t="s">
        <v>192</v>
      </c>
      <c r="N379" s="107" t="s">
        <v>403</v>
      </c>
      <c r="O379" s="107" t="s">
        <v>395</v>
      </c>
      <c r="P379" s="109">
        <v>41454</v>
      </c>
      <c r="Q379" s="107" t="s">
        <v>645</v>
      </c>
      <c r="R379" s="108">
        <v>1</v>
      </c>
      <c r="S379" s="109">
        <v>41544</v>
      </c>
      <c r="T379" s="109">
        <v>41604</v>
      </c>
      <c r="U379" s="109">
        <v>42174</v>
      </c>
      <c r="V379" s="108">
        <v>630</v>
      </c>
      <c r="W379" s="107" t="s">
        <v>424</v>
      </c>
      <c r="X379" s="107" t="s">
        <v>400</v>
      </c>
      <c r="Y379" s="107" t="s">
        <v>399</v>
      </c>
      <c r="Z379" s="108">
        <v>0.8</v>
      </c>
      <c r="AA379" s="113">
        <v>737984.42</v>
      </c>
      <c r="AB379" s="113">
        <v>0</v>
      </c>
      <c r="AC379" s="113">
        <v>0</v>
      </c>
      <c r="AD379" s="113">
        <v>0</v>
      </c>
      <c r="AE379" s="113">
        <v>0</v>
      </c>
      <c r="AF379" s="113">
        <v>0</v>
      </c>
      <c r="AG379" s="113">
        <v>737984.42</v>
      </c>
      <c r="AH379" s="113">
        <f>CFR_Data[[#This Row],[Total Spent SFY]]+CFR_Data[[#This Row],[CF Current SFY]]</f>
        <v>0</v>
      </c>
      <c r="AI379" s="113">
        <v>0</v>
      </c>
      <c r="AJ379" s="113">
        <v>0</v>
      </c>
      <c r="AK379" s="113">
        <v>0</v>
      </c>
      <c r="AL379" s="113">
        <v>0</v>
      </c>
      <c r="AM379" s="113">
        <v>0</v>
      </c>
      <c r="AN379" s="113">
        <v>0</v>
      </c>
      <c r="AO379" s="113">
        <v>0</v>
      </c>
      <c r="AP379" s="113">
        <v>0</v>
      </c>
      <c r="AQ379" s="107" t="s">
        <v>699</v>
      </c>
      <c r="AR379" s="107" t="s">
        <v>699</v>
      </c>
      <c r="AS379" s="107" t="s">
        <v>396</v>
      </c>
      <c r="AT379" s="107" t="s">
        <v>395</v>
      </c>
      <c r="AU379" s="107" t="s">
        <v>1123</v>
      </c>
      <c r="AV379" s="107" t="s">
        <v>391</v>
      </c>
      <c r="AW379" s="108">
        <v>3</v>
      </c>
      <c r="AX379" s="107" t="s">
        <v>473</v>
      </c>
      <c r="AY379" s="107" t="s">
        <v>763</v>
      </c>
      <c r="AZ379" s="107" t="s">
        <v>706</v>
      </c>
      <c r="BA379" s="107" t="s">
        <v>430</v>
      </c>
      <c r="BB379" s="109">
        <v>45355.272070752311</v>
      </c>
      <c r="BC379" s="107" t="s">
        <v>22</v>
      </c>
      <c r="BD379" s="107" t="s">
        <v>292</v>
      </c>
    </row>
    <row r="380" spans="1:56" x14ac:dyDescent="0.2">
      <c r="A380" s="107" t="s">
        <v>393</v>
      </c>
      <c r="B380" s="105">
        <v>607179</v>
      </c>
      <c r="C380" s="105" t="s">
        <v>2064</v>
      </c>
      <c r="D380" s="107" t="s">
        <v>2065</v>
      </c>
      <c r="E380" s="105" t="s">
        <v>1954</v>
      </c>
      <c r="F380" s="107" t="s">
        <v>1146</v>
      </c>
      <c r="G380" s="107" t="s">
        <v>830</v>
      </c>
      <c r="H380" s="107" t="s">
        <v>830</v>
      </c>
      <c r="I380" s="107" t="s">
        <v>830</v>
      </c>
      <c r="J380" s="107" t="s">
        <v>2066</v>
      </c>
      <c r="K380" s="107" t="s">
        <v>22</v>
      </c>
      <c r="L380" s="107" t="s">
        <v>193</v>
      </c>
      <c r="M380" s="107" t="s">
        <v>192</v>
      </c>
      <c r="N380" s="107" t="s">
        <v>403</v>
      </c>
      <c r="O380" s="107" t="s">
        <v>395</v>
      </c>
      <c r="P380" s="109">
        <v>41454</v>
      </c>
      <c r="Q380" s="107" t="s">
        <v>645</v>
      </c>
      <c r="R380" s="108">
        <v>1</v>
      </c>
      <c r="S380" s="109">
        <v>41544</v>
      </c>
      <c r="T380" s="109">
        <v>41604</v>
      </c>
      <c r="U380" s="109">
        <v>42174</v>
      </c>
      <c r="V380" s="108">
        <v>630</v>
      </c>
      <c r="W380" s="107" t="s">
        <v>424</v>
      </c>
      <c r="X380" s="107" t="s">
        <v>715</v>
      </c>
      <c r="Y380" s="107" t="s">
        <v>413</v>
      </c>
      <c r="Z380" s="108">
        <v>0.9</v>
      </c>
      <c r="AA380" s="113">
        <v>5396563.1900000004</v>
      </c>
      <c r="AB380" s="113">
        <v>0</v>
      </c>
      <c r="AC380" s="113">
        <v>0</v>
      </c>
      <c r="AD380" s="113">
        <v>0</v>
      </c>
      <c r="AE380" s="113">
        <v>0</v>
      </c>
      <c r="AF380" s="113">
        <v>0</v>
      </c>
      <c r="AG380" s="113">
        <v>5396563.1900000004</v>
      </c>
      <c r="AH380" s="113">
        <f>CFR_Data[[#This Row],[Total Spent SFY]]+CFR_Data[[#This Row],[CF Current SFY]]</f>
        <v>0</v>
      </c>
      <c r="AI380" s="113">
        <v>0</v>
      </c>
      <c r="AJ380" s="113">
        <v>0</v>
      </c>
      <c r="AK380" s="113">
        <v>0</v>
      </c>
      <c r="AL380" s="113">
        <v>0</v>
      </c>
      <c r="AM380" s="113">
        <v>0</v>
      </c>
      <c r="AN380" s="113">
        <v>0</v>
      </c>
      <c r="AO380" s="113">
        <v>0</v>
      </c>
      <c r="AP380" s="113">
        <v>0</v>
      </c>
      <c r="AQ380" s="107" t="s">
        <v>699</v>
      </c>
      <c r="AR380" s="107" t="s">
        <v>699</v>
      </c>
      <c r="AS380" s="107" t="s">
        <v>396</v>
      </c>
      <c r="AT380" s="107" t="s">
        <v>395</v>
      </c>
      <c r="AU380" s="107" t="s">
        <v>1123</v>
      </c>
      <c r="AV380" s="107" t="s">
        <v>391</v>
      </c>
      <c r="AW380" s="108">
        <v>3</v>
      </c>
      <c r="AX380" s="107" t="s">
        <v>473</v>
      </c>
      <c r="AY380" s="107" t="s">
        <v>763</v>
      </c>
      <c r="AZ380" s="107" t="s">
        <v>706</v>
      </c>
      <c r="BA380" s="107" t="s">
        <v>430</v>
      </c>
      <c r="BB380" s="109">
        <v>45355.272070752311</v>
      </c>
      <c r="BC380" s="107" t="s">
        <v>22</v>
      </c>
      <c r="BD380" s="107" t="s">
        <v>292</v>
      </c>
    </row>
    <row r="381" spans="1:56" x14ac:dyDescent="0.2">
      <c r="A381" s="107" t="s">
        <v>409</v>
      </c>
      <c r="B381" s="105">
        <v>607217</v>
      </c>
      <c r="C381" s="105" t="s">
        <v>2067</v>
      </c>
      <c r="D381" s="107" t="s">
        <v>527</v>
      </c>
      <c r="E381" s="105" t="s">
        <v>1945</v>
      </c>
      <c r="F381" s="107" t="s">
        <v>1128</v>
      </c>
      <c r="G381" s="107" t="s">
        <v>830</v>
      </c>
      <c r="H381" s="107" t="s">
        <v>830</v>
      </c>
      <c r="I381" s="107" t="s">
        <v>830</v>
      </c>
      <c r="J381" s="107" t="s">
        <v>141</v>
      </c>
      <c r="K381" s="107" t="s">
        <v>31</v>
      </c>
      <c r="L381" s="107" t="s">
        <v>311</v>
      </c>
      <c r="M381" s="107" t="s">
        <v>158</v>
      </c>
      <c r="N381" s="107" t="s">
        <v>410</v>
      </c>
      <c r="O381" s="107" t="s">
        <v>395</v>
      </c>
      <c r="P381" s="109">
        <v>44142</v>
      </c>
      <c r="Q381" s="107" t="s">
        <v>655</v>
      </c>
      <c r="R381" s="108">
        <v>1</v>
      </c>
      <c r="S381" s="109">
        <v>44236</v>
      </c>
      <c r="T381" s="109">
        <v>44296</v>
      </c>
      <c r="U381" s="109">
        <v>45802</v>
      </c>
      <c r="V381" s="108">
        <v>1566</v>
      </c>
      <c r="W381" s="107" t="s">
        <v>424</v>
      </c>
      <c r="X381" s="107" t="s">
        <v>710</v>
      </c>
      <c r="Y381" s="107" t="s">
        <v>411</v>
      </c>
      <c r="Z381" s="108">
        <v>0.8</v>
      </c>
      <c r="AA381" s="113">
        <v>1548898.4</v>
      </c>
      <c r="AB381" s="113">
        <v>19056</v>
      </c>
      <c r="AC381" s="113">
        <v>67896.850000000006</v>
      </c>
      <c r="AD381" s="113">
        <v>46.052500000000002</v>
      </c>
      <c r="AE381" s="113">
        <v>67896.850000000006</v>
      </c>
      <c r="AF381" s="113">
        <v>46.052500000000002</v>
      </c>
      <c r="AG381" s="113">
        <v>1548944.4524999999</v>
      </c>
      <c r="AH381" s="113">
        <f>CFR_Data[[#This Row],[Total Spent SFY]]+CFR_Data[[#This Row],[CF Current SFY]]</f>
        <v>19102.052500000002</v>
      </c>
      <c r="AI381" s="113">
        <v>67850.797500000001</v>
      </c>
      <c r="AJ381" s="113">
        <v>0</v>
      </c>
      <c r="AK381" s="113">
        <v>0</v>
      </c>
      <c r="AL381" s="113">
        <v>0</v>
      </c>
      <c r="AM381" s="113">
        <v>0</v>
      </c>
      <c r="AN381" s="113">
        <v>0</v>
      </c>
      <c r="AO381" s="113">
        <v>0</v>
      </c>
      <c r="AP381" s="113">
        <v>0</v>
      </c>
      <c r="AQ381" s="107" t="s">
        <v>699</v>
      </c>
      <c r="AR381" s="107" t="s">
        <v>699</v>
      </c>
      <c r="AS381" s="107" t="s">
        <v>396</v>
      </c>
      <c r="AT381" s="107" t="s">
        <v>2902</v>
      </c>
      <c r="AU381" s="107" t="s">
        <v>1120</v>
      </c>
      <c r="AV381" s="107" t="s">
        <v>391</v>
      </c>
      <c r="AW381" s="108">
        <v>4</v>
      </c>
      <c r="AX381" s="107" t="s">
        <v>473</v>
      </c>
      <c r="AY381" s="107" t="s">
        <v>698</v>
      </c>
      <c r="AZ381" s="107" t="s">
        <v>697</v>
      </c>
      <c r="BA381" s="107" t="s">
        <v>392</v>
      </c>
      <c r="BB381" s="109">
        <v>45355.272070752311</v>
      </c>
      <c r="BC381" s="107" t="s">
        <v>31</v>
      </c>
      <c r="BD381" s="107" t="s">
        <v>292</v>
      </c>
    </row>
    <row r="382" spans="1:56" x14ac:dyDescent="0.2">
      <c r="A382" s="107" t="s">
        <v>409</v>
      </c>
      <c r="B382" s="105">
        <v>607217</v>
      </c>
      <c r="C382" s="105" t="s">
        <v>2067</v>
      </c>
      <c r="D382" s="107" t="s">
        <v>527</v>
      </c>
      <c r="E382" s="105" t="s">
        <v>1945</v>
      </c>
      <c r="F382" s="107" t="s">
        <v>1128</v>
      </c>
      <c r="G382" s="107" t="s">
        <v>830</v>
      </c>
      <c r="H382" s="107" t="s">
        <v>830</v>
      </c>
      <c r="I382" s="107" t="s">
        <v>830</v>
      </c>
      <c r="J382" s="107" t="s">
        <v>141</v>
      </c>
      <c r="K382" s="107" t="s">
        <v>31</v>
      </c>
      <c r="L382" s="107" t="s">
        <v>311</v>
      </c>
      <c r="M382" s="107" t="s">
        <v>158</v>
      </c>
      <c r="N382" s="107" t="s">
        <v>410</v>
      </c>
      <c r="O382" s="107" t="s">
        <v>395</v>
      </c>
      <c r="P382" s="109">
        <v>44142</v>
      </c>
      <c r="Q382" s="107" t="s">
        <v>655</v>
      </c>
      <c r="R382" s="108">
        <v>1</v>
      </c>
      <c r="S382" s="109">
        <v>44236</v>
      </c>
      <c r="T382" s="109">
        <v>44296</v>
      </c>
      <c r="U382" s="109">
        <v>45802</v>
      </c>
      <c r="V382" s="108">
        <v>1566</v>
      </c>
      <c r="W382" s="107" t="s">
        <v>398</v>
      </c>
      <c r="X382" s="107" t="s">
        <v>702</v>
      </c>
      <c r="Y382" s="107" t="s">
        <v>293</v>
      </c>
      <c r="Z382" s="108">
        <v>0</v>
      </c>
      <c r="AA382" s="113">
        <v>22031.07</v>
      </c>
      <c r="AB382" s="113">
        <v>11106.25</v>
      </c>
      <c r="AC382" s="113">
        <v>142296.43</v>
      </c>
      <c r="AD382" s="113">
        <v>2260.7606000000001</v>
      </c>
      <c r="AE382" s="113">
        <v>142296.43</v>
      </c>
      <c r="AF382" s="113">
        <v>2260.7606000000001</v>
      </c>
      <c r="AG382" s="113">
        <v>24291.830600000001</v>
      </c>
      <c r="AH382" s="113">
        <f>CFR_Data[[#This Row],[Total Spent SFY]]+CFR_Data[[#This Row],[CF Current SFY]]</f>
        <v>13367.0106</v>
      </c>
      <c r="AI382" s="113">
        <v>140035.66940000001</v>
      </c>
      <c r="AJ382" s="113">
        <v>0</v>
      </c>
      <c r="AK382" s="113">
        <v>0</v>
      </c>
      <c r="AL382" s="113">
        <v>0</v>
      </c>
      <c r="AM382" s="113">
        <v>0</v>
      </c>
      <c r="AN382" s="113">
        <v>0</v>
      </c>
      <c r="AO382" s="113">
        <v>0</v>
      </c>
      <c r="AP382" s="113">
        <v>0</v>
      </c>
      <c r="AQ382" s="107" t="s">
        <v>699</v>
      </c>
      <c r="AR382" s="107" t="s">
        <v>699</v>
      </c>
      <c r="AS382" s="107" t="s">
        <v>396</v>
      </c>
      <c r="AT382" s="107" t="s">
        <v>2902</v>
      </c>
      <c r="AU382" s="107" t="s">
        <v>1120</v>
      </c>
      <c r="AV382" s="107" t="s">
        <v>391</v>
      </c>
      <c r="AW382" s="108">
        <v>4</v>
      </c>
      <c r="AX382" s="107" t="s">
        <v>473</v>
      </c>
      <c r="AY382" s="107" t="s">
        <v>698</v>
      </c>
      <c r="AZ382" s="107" t="s">
        <v>697</v>
      </c>
      <c r="BA382" s="107" t="s">
        <v>392</v>
      </c>
      <c r="BB382" s="109">
        <v>45355.272070752311</v>
      </c>
      <c r="BC382" s="107" t="s">
        <v>31</v>
      </c>
      <c r="BD382" s="107" t="s">
        <v>293</v>
      </c>
    </row>
    <row r="383" spans="1:56" x14ac:dyDescent="0.2">
      <c r="A383" s="107" t="s">
        <v>409</v>
      </c>
      <c r="B383" s="105">
        <v>607217</v>
      </c>
      <c r="C383" s="105" t="s">
        <v>2067</v>
      </c>
      <c r="D383" s="107" t="s">
        <v>527</v>
      </c>
      <c r="E383" s="105" t="s">
        <v>1945</v>
      </c>
      <c r="F383" s="107" t="s">
        <v>1128</v>
      </c>
      <c r="G383" s="107" t="s">
        <v>830</v>
      </c>
      <c r="H383" s="107" t="s">
        <v>830</v>
      </c>
      <c r="I383" s="107" t="s">
        <v>830</v>
      </c>
      <c r="J383" s="107" t="s">
        <v>141</v>
      </c>
      <c r="K383" s="107" t="s">
        <v>31</v>
      </c>
      <c r="L383" s="107" t="s">
        <v>311</v>
      </c>
      <c r="M383" s="107" t="s">
        <v>158</v>
      </c>
      <c r="N383" s="107" t="s">
        <v>410</v>
      </c>
      <c r="O383" s="107" t="s">
        <v>395</v>
      </c>
      <c r="P383" s="109">
        <v>44142</v>
      </c>
      <c r="Q383" s="107" t="s">
        <v>655</v>
      </c>
      <c r="R383" s="108">
        <v>1</v>
      </c>
      <c r="S383" s="109">
        <v>44236</v>
      </c>
      <c r="T383" s="109">
        <v>44296</v>
      </c>
      <c r="U383" s="109">
        <v>45802</v>
      </c>
      <c r="V383" s="108">
        <v>1566</v>
      </c>
      <c r="W383" s="107" t="s">
        <v>424</v>
      </c>
      <c r="X383" s="107" t="s">
        <v>709</v>
      </c>
      <c r="Y383" s="107" t="s">
        <v>416</v>
      </c>
      <c r="Z383" s="108">
        <v>0.8</v>
      </c>
      <c r="AA383" s="113">
        <v>327960.25</v>
      </c>
      <c r="AB383" s="113">
        <v>1013.45</v>
      </c>
      <c r="AC383" s="113">
        <v>15446.25</v>
      </c>
      <c r="AD383" s="113">
        <v>5080.1725999999999</v>
      </c>
      <c r="AE383" s="113">
        <v>15446.25</v>
      </c>
      <c r="AF383" s="113">
        <v>5080.1725999999999</v>
      </c>
      <c r="AG383" s="113">
        <v>333040.42259999999</v>
      </c>
      <c r="AH383" s="113">
        <f>CFR_Data[[#This Row],[Total Spent SFY]]+CFR_Data[[#This Row],[CF Current SFY]]</f>
        <v>6093.6225999999997</v>
      </c>
      <c r="AI383" s="113">
        <v>10366.0774</v>
      </c>
      <c r="AJ383" s="113">
        <v>0</v>
      </c>
      <c r="AK383" s="113">
        <v>0</v>
      </c>
      <c r="AL383" s="113">
        <v>0</v>
      </c>
      <c r="AM383" s="113">
        <v>0</v>
      </c>
      <c r="AN383" s="113">
        <v>0</v>
      </c>
      <c r="AO383" s="113">
        <v>0</v>
      </c>
      <c r="AP383" s="113">
        <v>0</v>
      </c>
      <c r="AQ383" s="107" t="s">
        <v>699</v>
      </c>
      <c r="AR383" s="107" t="s">
        <v>699</v>
      </c>
      <c r="AS383" s="107" t="s">
        <v>396</v>
      </c>
      <c r="AT383" s="107" t="s">
        <v>2902</v>
      </c>
      <c r="AU383" s="107" t="s">
        <v>1120</v>
      </c>
      <c r="AV383" s="107" t="s">
        <v>391</v>
      </c>
      <c r="AW383" s="108">
        <v>4</v>
      </c>
      <c r="AX383" s="107" t="s">
        <v>473</v>
      </c>
      <c r="AY383" s="107" t="s">
        <v>698</v>
      </c>
      <c r="AZ383" s="107" t="s">
        <v>697</v>
      </c>
      <c r="BA383" s="107" t="s">
        <v>392</v>
      </c>
      <c r="BB383" s="109">
        <v>45355.272070752311</v>
      </c>
      <c r="BC383" s="107" t="s">
        <v>31</v>
      </c>
      <c r="BD383" s="107" t="s">
        <v>292</v>
      </c>
    </row>
    <row r="384" spans="1:56" x14ac:dyDescent="0.2">
      <c r="A384" s="107" t="s">
        <v>409</v>
      </c>
      <c r="B384" s="105">
        <v>607217</v>
      </c>
      <c r="C384" s="105" t="s">
        <v>2067</v>
      </c>
      <c r="D384" s="107" t="s">
        <v>527</v>
      </c>
      <c r="E384" s="105" t="s">
        <v>1945</v>
      </c>
      <c r="F384" s="107" t="s">
        <v>1128</v>
      </c>
      <c r="G384" s="107" t="s">
        <v>830</v>
      </c>
      <c r="H384" s="107" t="s">
        <v>830</v>
      </c>
      <c r="I384" s="107" t="s">
        <v>830</v>
      </c>
      <c r="J384" s="107" t="s">
        <v>141</v>
      </c>
      <c r="K384" s="107" t="s">
        <v>31</v>
      </c>
      <c r="L384" s="107" t="s">
        <v>311</v>
      </c>
      <c r="M384" s="107" t="s">
        <v>158</v>
      </c>
      <c r="N384" s="107" t="s">
        <v>410</v>
      </c>
      <c r="O384" s="107" t="s">
        <v>395</v>
      </c>
      <c r="P384" s="109">
        <v>44142</v>
      </c>
      <c r="Q384" s="107" t="s">
        <v>655</v>
      </c>
      <c r="R384" s="108">
        <v>1</v>
      </c>
      <c r="S384" s="109">
        <v>44236</v>
      </c>
      <c r="T384" s="109">
        <v>44296</v>
      </c>
      <c r="U384" s="109">
        <v>45802</v>
      </c>
      <c r="V384" s="108">
        <v>1566</v>
      </c>
      <c r="W384" s="107" t="s">
        <v>424</v>
      </c>
      <c r="X384" s="107" t="s">
        <v>726</v>
      </c>
      <c r="Y384" s="107" t="s">
        <v>725</v>
      </c>
      <c r="Z384" s="108">
        <v>0.8</v>
      </c>
      <c r="AA384" s="113">
        <v>8383981.71</v>
      </c>
      <c r="AB384" s="113">
        <v>259450.4</v>
      </c>
      <c r="AC384" s="113">
        <v>14727.3</v>
      </c>
      <c r="AD384" s="113">
        <v>11813.0144</v>
      </c>
      <c r="AE384" s="113">
        <v>14727.3</v>
      </c>
      <c r="AF384" s="113">
        <v>11813.0144</v>
      </c>
      <c r="AG384" s="113">
        <v>8395794.7244000006</v>
      </c>
      <c r="AH384" s="113">
        <f>CFR_Data[[#This Row],[Total Spent SFY]]+CFR_Data[[#This Row],[CF Current SFY]]</f>
        <v>271263.41440000001</v>
      </c>
      <c r="AI384" s="113">
        <v>2914.2856000000002</v>
      </c>
      <c r="AJ384" s="113">
        <v>0</v>
      </c>
      <c r="AK384" s="113">
        <v>0</v>
      </c>
      <c r="AL384" s="113">
        <v>0</v>
      </c>
      <c r="AM384" s="113">
        <v>0</v>
      </c>
      <c r="AN384" s="113">
        <v>0</v>
      </c>
      <c r="AO384" s="113">
        <v>0</v>
      </c>
      <c r="AP384" s="113">
        <v>0</v>
      </c>
      <c r="AQ384" s="107" t="s">
        <v>699</v>
      </c>
      <c r="AR384" s="107" t="s">
        <v>699</v>
      </c>
      <c r="AS384" s="107" t="s">
        <v>396</v>
      </c>
      <c r="AT384" s="107" t="s">
        <v>2902</v>
      </c>
      <c r="AU384" s="107" t="s">
        <v>1120</v>
      </c>
      <c r="AV384" s="107" t="s">
        <v>391</v>
      </c>
      <c r="AW384" s="108">
        <v>4</v>
      </c>
      <c r="AX384" s="107" t="s">
        <v>473</v>
      </c>
      <c r="AY384" s="107" t="s">
        <v>698</v>
      </c>
      <c r="AZ384" s="107" t="s">
        <v>697</v>
      </c>
      <c r="BA384" s="107" t="s">
        <v>392</v>
      </c>
      <c r="BB384" s="109">
        <v>45355.272070752311</v>
      </c>
      <c r="BC384" s="107" t="s">
        <v>31</v>
      </c>
      <c r="BD384" s="107" t="s">
        <v>292</v>
      </c>
    </row>
    <row r="385" spans="1:56" x14ac:dyDescent="0.2">
      <c r="A385" s="107" t="s">
        <v>472</v>
      </c>
      <c r="B385" s="105">
        <v>607231</v>
      </c>
      <c r="C385" s="105" t="s">
        <v>395</v>
      </c>
      <c r="D385" s="107" t="s">
        <v>2068</v>
      </c>
      <c r="E385" s="105" t="s">
        <v>1962</v>
      </c>
      <c r="F385" s="107" t="s">
        <v>1128</v>
      </c>
      <c r="G385" s="107" t="s">
        <v>830</v>
      </c>
      <c r="H385" s="107" t="s">
        <v>830</v>
      </c>
      <c r="I385" s="107" t="s">
        <v>830</v>
      </c>
      <c r="J385" s="107" t="s">
        <v>548</v>
      </c>
      <c r="K385" s="107" t="s">
        <v>32</v>
      </c>
      <c r="L385" s="107" t="s">
        <v>312</v>
      </c>
      <c r="M385" s="107" t="s">
        <v>158</v>
      </c>
      <c r="N385" s="107" t="s">
        <v>472</v>
      </c>
      <c r="O385" s="107" t="s">
        <v>1125</v>
      </c>
      <c r="P385" s="109">
        <v>46046</v>
      </c>
      <c r="Q385" s="107" t="s">
        <v>1353</v>
      </c>
      <c r="R385" s="108">
        <v>0</v>
      </c>
      <c r="S385" s="109">
        <v>46196</v>
      </c>
      <c r="T385" s="109">
        <v>46256</v>
      </c>
      <c r="U385" s="109">
        <v>46744</v>
      </c>
      <c r="V385" s="108">
        <v>548</v>
      </c>
      <c r="W385" s="107" t="s">
        <v>398</v>
      </c>
      <c r="X385" s="107" t="s">
        <v>702</v>
      </c>
      <c r="Y385" s="107" t="s">
        <v>293</v>
      </c>
      <c r="Z385" s="108">
        <v>0</v>
      </c>
      <c r="AA385" s="113">
        <v>0</v>
      </c>
      <c r="AB385" s="113">
        <v>0</v>
      </c>
      <c r="AC385" s="113">
        <v>141715</v>
      </c>
      <c r="AD385" s="113">
        <v>0</v>
      </c>
      <c r="AE385" s="113">
        <v>141715</v>
      </c>
      <c r="AF385" s="113">
        <v>0</v>
      </c>
      <c r="AG385" s="113">
        <v>0</v>
      </c>
      <c r="AH385" s="113">
        <f>CFR_Data[[#This Row],[Total Spent SFY]]+CFR_Data[[#This Row],[CF Current SFY]]</f>
        <v>0</v>
      </c>
      <c r="AI385" s="113">
        <v>0</v>
      </c>
      <c r="AJ385" s="113">
        <v>0</v>
      </c>
      <c r="AK385" s="113">
        <v>91697.941200000001</v>
      </c>
      <c r="AL385" s="113">
        <v>50017.058799999999</v>
      </c>
      <c r="AM385" s="113">
        <v>0</v>
      </c>
      <c r="AN385" s="113">
        <v>0</v>
      </c>
      <c r="AO385" s="113">
        <v>0</v>
      </c>
      <c r="AP385" s="113">
        <v>0</v>
      </c>
      <c r="AQ385" s="107" t="s">
        <v>699</v>
      </c>
      <c r="AR385" s="107" t="s">
        <v>699</v>
      </c>
      <c r="AS385" s="107" t="s">
        <v>396</v>
      </c>
      <c r="AT385" s="107" t="s">
        <v>2927</v>
      </c>
      <c r="AU385" s="107" t="s">
        <v>1123</v>
      </c>
      <c r="AV385" s="107" t="s">
        <v>391</v>
      </c>
      <c r="AW385" s="108">
        <v>2</v>
      </c>
      <c r="AX385" s="107" t="s">
        <v>473</v>
      </c>
      <c r="AY385" s="107" t="s">
        <v>698</v>
      </c>
      <c r="AZ385" s="107" t="s">
        <v>697</v>
      </c>
      <c r="BA385" s="107" t="s">
        <v>392</v>
      </c>
      <c r="BB385" s="109">
        <v>45355.272070752311</v>
      </c>
      <c r="BC385" s="107" t="s">
        <v>32</v>
      </c>
      <c r="BD385" s="107" t="s">
        <v>293</v>
      </c>
    </row>
    <row r="386" spans="1:56" x14ac:dyDescent="0.2">
      <c r="A386" s="107" t="s">
        <v>472</v>
      </c>
      <c r="B386" s="105">
        <v>607231</v>
      </c>
      <c r="C386" s="105" t="s">
        <v>395</v>
      </c>
      <c r="D386" s="107" t="s">
        <v>2068</v>
      </c>
      <c r="E386" s="105" t="s">
        <v>1962</v>
      </c>
      <c r="F386" s="107" t="s">
        <v>1128</v>
      </c>
      <c r="G386" s="107" t="s">
        <v>830</v>
      </c>
      <c r="H386" s="107" t="s">
        <v>830</v>
      </c>
      <c r="I386" s="107" t="s">
        <v>830</v>
      </c>
      <c r="J386" s="107" t="s">
        <v>548</v>
      </c>
      <c r="K386" s="107" t="s">
        <v>32</v>
      </c>
      <c r="L386" s="107" t="s">
        <v>312</v>
      </c>
      <c r="M386" s="107" t="s">
        <v>158</v>
      </c>
      <c r="N386" s="107" t="s">
        <v>472</v>
      </c>
      <c r="O386" s="107" t="s">
        <v>1125</v>
      </c>
      <c r="P386" s="109">
        <v>46046</v>
      </c>
      <c r="Q386" s="107" t="s">
        <v>1353</v>
      </c>
      <c r="R386" s="108">
        <v>0</v>
      </c>
      <c r="S386" s="109">
        <v>46196</v>
      </c>
      <c r="T386" s="109">
        <v>46256</v>
      </c>
      <c r="U386" s="109">
        <v>46744</v>
      </c>
      <c r="V386" s="108">
        <v>548</v>
      </c>
      <c r="W386" s="107" t="s">
        <v>424</v>
      </c>
      <c r="X386" s="107" t="s">
        <v>726</v>
      </c>
      <c r="Y386" s="107" t="s">
        <v>725</v>
      </c>
      <c r="Z386" s="108">
        <v>0.8</v>
      </c>
      <c r="AA386" s="113">
        <v>0</v>
      </c>
      <c r="AB386" s="113">
        <v>0</v>
      </c>
      <c r="AC386" s="113">
        <v>13957040.68</v>
      </c>
      <c r="AD386" s="113">
        <v>0</v>
      </c>
      <c r="AE386" s="113">
        <v>13957040.68</v>
      </c>
      <c r="AF386" s="113">
        <v>0</v>
      </c>
      <c r="AG386" s="113">
        <v>0</v>
      </c>
      <c r="AH386" s="113">
        <f>CFR_Data[[#This Row],[Total Spent SFY]]+CFR_Data[[#This Row],[CF Current SFY]]</f>
        <v>0</v>
      </c>
      <c r="AI386" s="113">
        <v>0</v>
      </c>
      <c r="AJ386" s="113">
        <v>0</v>
      </c>
      <c r="AK386" s="113">
        <v>9031026.3223999999</v>
      </c>
      <c r="AL386" s="113">
        <v>4926014.3575999998</v>
      </c>
      <c r="AM386" s="113">
        <v>0</v>
      </c>
      <c r="AN386" s="113">
        <v>0</v>
      </c>
      <c r="AO386" s="113">
        <v>0</v>
      </c>
      <c r="AP386" s="113">
        <v>0</v>
      </c>
      <c r="AQ386" s="107" t="s">
        <v>699</v>
      </c>
      <c r="AR386" s="107" t="s">
        <v>699</v>
      </c>
      <c r="AS386" s="107" t="s">
        <v>396</v>
      </c>
      <c r="AT386" s="107" t="s">
        <v>2927</v>
      </c>
      <c r="AU386" s="107" t="s">
        <v>1123</v>
      </c>
      <c r="AV386" s="107" t="s">
        <v>391</v>
      </c>
      <c r="AW386" s="108">
        <v>2</v>
      </c>
      <c r="AX386" s="107" t="s">
        <v>473</v>
      </c>
      <c r="AY386" s="107" t="s">
        <v>698</v>
      </c>
      <c r="AZ386" s="107" t="s">
        <v>697</v>
      </c>
      <c r="BA386" s="107" t="s">
        <v>392</v>
      </c>
      <c r="BB386" s="109">
        <v>45355.272070752311</v>
      </c>
      <c r="BC386" s="107" t="s">
        <v>32</v>
      </c>
      <c r="BD386" s="107" t="s">
        <v>292</v>
      </c>
    </row>
    <row r="387" spans="1:56" x14ac:dyDescent="0.2">
      <c r="A387" s="107" t="s">
        <v>409</v>
      </c>
      <c r="B387" s="105">
        <v>607244</v>
      </c>
      <c r="C387" s="105" t="s">
        <v>2982</v>
      </c>
      <c r="D387" s="107" t="s">
        <v>815</v>
      </c>
      <c r="E387" s="105" t="s">
        <v>1943</v>
      </c>
      <c r="F387" s="107" t="s">
        <v>1128</v>
      </c>
      <c r="G387" s="107" t="s">
        <v>830</v>
      </c>
      <c r="H387" s="107" t="s">
        <v>830</v>
      </c>
      <c r="I387" s="107" t="s">
        <v>830</v>
      </c>
      <c r="J387" s="107" t="s">
        <v>816</v>
      </c>
      <c r="K387" s="107" t="s">
        <v>22</v>
      </c>
      <c r="L387" s="107" t="s">
        <v>312</v>
      </c>
      <c r="M387" s="107" t="s">
        <v>158</v>
      </c>
      <c r="N387" s="107" t="s">
        <v>410</v>
      </c>
      <c r="O387" s="107" t="s">
        <v>395</v>
      </c>
      <c r="P387" s="109">
        <v>45101</v>
      </c>
      <c r="Q387" s="107" t="s">
        <v>712</v>
      </c>
      <c r="R387" s="108">
        <v>1</v>
      </c>
      <c r="S387" s="109">
        <v>45181</v>
      </c>
      <c r="T387" s="109">
        <v>45241</v>
      </c>
      <c r="U387" s="109">
        <v>46538</v>
      </c>
      <c r="V387" s="108">
        <v>1357</v>
      </c>
      <c r="W387" s="107" t="s">
        <v>424</v>
      </c>
      <c r="X387" s="107" t="s">
        <v>710</v>
      </c>
      <c r="Y387" s="107" t="s">
        <v>411</v>
      </c>
      <c r="Z387" s="108">
        <v>0.8</v>
      </c>
      <c r="AA387" s="113">
        <v>0</v>
      </c>
      <c r="AB387" s="113">
        <v>0</v>
      </c>
      <c r="AC387" s="113">
        <v>5335490</v>
      </c>
      <c r="AD387" s="113">
        <v>122264.16190000001</v>
      </c>
      <c r="AE387" s="113">
        <v>5335490</v>
      </c>
      <c r="AF387" s="113">
        <v>122264.16190000001</v>
      </c>
      <c r="AG387" s="113">
        <v>122264.16190000001</v>
      </c>
      <c r="AH387" s="113">
        <f>CFR_Data[[#This Row],[Total Spent SFY]]+CFR_Data[[#This Row],[CF Current SFY]]</f>
        <v>122264.16190000001</v>
      </c>
      <c r="AI387" s="113">
        <v>2492735.8380999998</v>
      </c>
      <c r="AJ387" s="113">
        <v>1440000</v>
      </c>
      <c r="AK387" s="113">
        <v>1280490</v>
      </c>
      <c r="AL387" s="113">
        <v>0</v>
      </c>
      <c r="AM387" s="113">
        <v>0</v>
      </c>
      <c r="AN387" s="113">
        <v>0</v>
      </c>
      <c r="AO387" s="113">
        <v>0</v>
      </c>
      <c r="AP387" s="113">
        <v>0</v>
      </c>
      <c r="AQ387" s="107" t="s">
        <v>699</v>
      </c>
      <c r="AR387" s="107" t="s">
        <v>699</v>
      </c>
      <c r="AS387" s="107" t="s">
        <v>396</v>
      </c>
      <c r="AT387" s="107" t="s">
        <v>2932</v>
      </c>
      <c r="AU387" s="107" t="s">
        <v>1120</v>
      </c>
      <c r="AV387" s="107" t="s">
        <v>391</v>
      </c>
      <c r="AW387" s="108">
        <v>4</v>
      </c>
      <c r="AX387" s="107" t="s">
        <v>473</v>
      </c>
      <c r="AY387" s="107" t="s">
        <v>698</v>
      </c>
      <c r="AZ387" s="107" t="s">
        <v>697</v>
      </c>
      <c r="BA387" s="107" t="s">
        <v>392</v>
      </c>
      <c r="BB387" s="109">
        <v>45355.272070752311</v>
      </c>
      <c r="BC387" s="107" t="s">
        <v>22</v>
      </c>
      <c r="BD387" s="107" t="s">
        <v>292</v>
      </c>
    </row>
    <row r="388" spans="1:56" x14ac:dyDescent="0.2">
      <c r="A388" s="107" t="s">
        <v>409</v>
      </c>
      <c r="B388" s="105">
        <v>607244</v>
      </c>
      <c r="C388" s="105" t="s">
        <v>2982</v>
      </c>
      <c r="D388" s="107" t="s">
        <v>815</v>
      </c>
      <c r="E388" s="105" t="s">
        <v>1943</v>
      </c>
      <c r="F388" s="107" t="s">
        <v>1128</v>
      </c>
      <c r="G388" s="107" t="s">
        <v>830</v>
      </c>
      <c r="H388" s="107" t="s">
        <v>830</v>
      </c>
      <c r="I388" s="107" t="s">
        <v>830</v>
      </c>
      <c r="J388" s="107" t="s">
        <v>816</v>
      </c>
      <c r="K388" s="107" t="s">
        <v>22</v>
      </c>
      <c r="L388" s="107" t="s">
        <v>312</v>
      </c>
      <c r="M388" s="107" t="s">
        <v>158</v>
      </c>
      <c r="N388" s="107" t="s">
        <v>410</v>
      </c>
      <c r="O388" s="107" t="s">
        <v>395</v>
      </c>
      <c r="P388" s="109">
        <v>45101</v>
      </c>
      <c r="Q388" s="107" t="s">
        <v>712</v>
      </c>
      <c r="R388" s="108">
        <v>1</v>
      </c>
      <c r="S388" s="109">
        <v>45181</v>
      </c>
      <c r="T388" s="109">
        <v>45241</v>
      </c>
      <c r="U388" s="109">
        <v>46538</v>
      </c>
      <c r="V388" s="108">
        <v>1357</v>
      </c>
      <c r="W388" s="107" t="s">
        <v>398</v>
      </c>
      <c r="X388" s="107" t="s">
        <v>702</v>
      </c>
      <c r="Y388" s="107" t="s">
        <v>293</v>
      </c>
      <c r="Z388" s="108">
        <v>0</v>
      </c>
      <c r="AA388" s="113">
        <v>0</v>
      </c>
      <c r="AB388" s="113">
        <v>0</v>
      </c>
      <c r="AC388" s="113">
        <v>202758</v>
      </c>
      <c r="AD388" s="113">
        <v>4908.3951999999999</v>
      </c>
      <c r="AE388" s="113">
        <v>202758</v>
      </c>
      <c r="AF388" s="113">
        <v>4908.3951999999999</v>
      </c>
      <c r="AG388" s="113">
        <v>4908.3951999999999</v>
      </c>
      <c r="AH388" s="113">
        <f>CFR_Data[[#This Row],[Total Spent SFY]]+CFR_Data[[#This Row],[CF Current SFY]]</f>
        <v>4908.3951999999999</v>
      </c>
      <c r="AI388" s="113">
        <v>95091.604800000001</v>
      </c>
      <c r="AJ388" s="113">
        <v>55000</v>
      </c>
      <c r="AK388" s="113">
        <v>47758</v>
      </c>
      <c r="AL388" s="113">
        <v>0</v>
      </c>
      <c r="AM388" s="113">
        <v>0</v>
      </c>
      <c r="AN388" s="113">
        <v>0</v>
      </c>
      <c r="AO388" s="113">
        <v>0</v>
      </c>
      <c r="AP388" s="113">
        <v>0</v>
      </c>
      <c r="AQ388" s="107" t="s">
        <v>699</v>
      </c>
      <c r="AR388" s="107" t="s">
        <v>699</v>
      </c>
      <c r="AS388" s="107" t="s">
        <v>396</v>
      </c>
      <c r="AT388" s="107" t="s">
        <v>2932</v>
      </c>
      <c r="AU388" s="107" t="s">
        <v>1120</v>
      </c>
      <c r="AV388" s="107" t="s">
        <v>391</v>
      </c>
      <c r="AW388" s="108">
        <v>4</v>
      </c>
      <c r="AX388" s="107" t="s">
        <v>473</v>
      </c>
      <c r="AY388" s="107" t="s">
        <v>698</v>
      </c>
      <c r="AZ388" s="107" t="s">
        <v>697</v>
      </c>
      <c r="BA388" s="107" t="s">
        <v>392</v>
      </c>
      <c r="BB388" s="109">
        <v>45355.272070752311</v>
      </c>
      <c r="BC388" s="107" t="s">
        <v>22</v>
      </c>
      <c r="BD388" s="107" t="s">
        <v>293</v>
      </c>
    </row>
    <row r="389" spans="1:56" x14ac:dyDescent="0.2">
      <c r="A389" s="107" t="s">
        <v>409</v>
      </c>
      <c r="B389" s="105">
        <v>607244</v>
      </c>
      <c r="C389" s="105" t="s">
        <v>2982</v>
      </c>
      <c r="D389" s="107" t="s">
        <v>815</v>
      </c>
      <c r="E389" s="105" t="s">
        <v>1943</v>
      </c>
      <c r="F389" s="107" t="s">
        <v>1128</v>
      </c>
      <c r="G389" s="107" t="s">
        <v>830</v>
      </c>
      <c r="H389" s="107" t="s">
        <v>830</v>
      </c>
      <c r="I389" s="107" t="s">
        <v>830</v>
      </c>
      <c r="J389" s="107" t="s">
        <v>816</v>
      </c>
      <c r="K389" s="107" t="s">
        <v>22</v>
      </c>
      <c r="L389" s="107" t="s">
        <v>312</v>
      </c>
      <c r="M389" s="107" t="s">
        <v>158</v>
      </c>
      <c r="N389" s="107" t="s">
        <v>410</v>
      </c>
      <c r="O389" s="107" t="s">
        <v>395</v>
      </c>
      <c r="P389" s="109">
        <v>45101</v>
      </c>
      <c r="Q389" s="107" t="s">
        <v>712</v>
      </c>
      <c r="R389" s="108">
        <v>1</v>
      </c>
      <c r="S389" s="109">
        <v>45181</v>
      </c>
      <c r="T389" s="109">
        <v>45241</v>
      </c>
      <c r="U389" s="109">
        <v>46538</v>
      </c>
      <c r="V389" s="108">
        <v>1357</v>
      </c>
      <c r="W389" s="107" t="s">
        <v>424</v>
      </c>
      <c r="X389" s="107" t="s">
        <v>709</v>
      </c>
      <c r="Y389" s="107" t="s">
        <v>416</v>
      </c>
      <c r="Z389" s="108">
        <v>0.8</v>
      </c>
      <c r="AA389" s="113">
        <v>0</v>
      </c>
      <c r="AB389" s="113">
        <v>0</v>
      </c>
      <c r="AC389" s="113">
        <v>619177.9</v>
      </c>
      <c r="AD389" s="113">
        <v>14094.8966</v>
      </c>
      <c r="AE389" s="113">
        <v>619177.9</v>
      </c>
      <c r="AF389" s="113">
        <v>14094.8966</v>
      </c>
      <c r="AG389" s="113">
        <v>14094.8966</v>
      </c>
      <c r="AH389" s="113">
        <f>CFR_Data[[#This Row],[Total Spent SFY]]+CFR_Data[[#This Row],[CF Current SFY]]</f>
        <v>14094.8966</v>
      </c>
      <c r="AI389" s="113">
        <v>295905.10340000002</v>
      </c>
      <c r="AJ389" s="113">
        <v>170000</v>
      </c>
      <c r="AK389" s="113">
        <v>139177.9</v>
      </c>
      <c r="AL389" s="113">
        <v>0</v>
      </c>
      <c r="AM389" s="113">
        <v>0</v>
      </c>
      <c r="AN389" s="113">
        <v>0</v>
      </c>
      <c r="AO389" s="113">
        <v>0</v>
      </c>
      <c r="AP389" s="113">
        <v>0</v>
      </c>
      <c r="AQ389" s="107" t="s">
        <v>699</v>
      </c>
      <c r="AR389" s="107" t="s">
        <v>699</v>
      </c>
      <c r="AS389" s="107" t="s">
        <v>396</v>
      </c>
      <c r="AT389" s="107" t="s">
        <v>2932</v>
      </c>
      <c r="AU389" s="107" t="s">
        <v>1120</v>
      </c>
      <c r="AV389" s="107" t="s">
        <v>391</v>
      </c>
      <c r="AW389" s="108">
        <v>4</v>
      </c>
      <c r="AX389" s="107" t="s">
        <v>473</v>
      </c>
      <c r="AY389" s="107" t="s">
        <v>698</v>
      </c>
      <c r="AZ389" s="107" t="s">
        <v>697</v>
      </c>
      <c r="BA389" s="107" t="s">
        <v>392</v>
      </c>
      <c r="BB389" s="109">
        <v>45355.272070752311</v>
      </c>
      <c r="BC389" s="107" t="s">
        <v>22</v>
      </c>
      <c r="BD389" s="107" t="s">
        <v>292</v>
      </c>
    </row>
    <row r="390" spans="1:56" x14ac:dyDescent="0.2">
      <c r="A390" s="107" t="s">
        <v>409</v>
      </c>
      <c r="B390" s="105">
        <v>607244</v>
      </c>
      <c r="C390" s="105" t="s">
        <v>2982</v>
      </c>
      <c r="D390" s="107" t="s">
        <v>815</v>
      </c>
      <c r="E390" s="105" t="s">
        <v>1943</v>
      </c>
      <c r="F390" s="107" t="s">
        <v>1128</v>
      </c>
      <c r="G390" s="107" t="s">
        <v>830</v>
      </c>
      <c r="H390" s="107" t="s">
        <v>830</v>
      </c>
      <c r="I390" s="107" t="s">
        <v>830</v>
      </c>
      <c r="J390" s="107" t="s">
        <v>816</v>
      </c>
      <c r="K390" s="107" t="s">
        <v>22</v>
      </c>
      <c r="L390" s="107" t="s">
        <v>312</v>
      </c>
      <c r="M390" s="107" t="s">
        <v>158</v>
      </c>
      <c r="N390" s="107" t="s">
        <v>410</v>
      </c>
      <c r="O390" s="107" t="s">
        <v>395</v>
      </c>
      <c r="P390" s="109">
        <v>45101</v>
      </c>
      <c r="Q390" s="107" t="s">
        <v>712</v>
      </c>
      <c r="R390" s="108">
        <v>1</v>
      </c>
      <c r="S390" s="109">
        <v>45181</v>
      </c>
      <c r="T390" s="109">
        <v>45241</v>
      </c>
      <c r="U390" s="109">
        <v>46538</v>
      </c>
      <c r="V390" s="108">
        <v>1357</v>
      </c>
      <c r="W390" s="107" t="s">
        <v>424</v>
      </c>
      <c r="X390" s="107" t="s">
        <v>726</v>
      </c>
      <c r="Y390" s="107" t="s">
        <v>725</v>
      </c>
      <c r="Z390" s="108">
        <v>0.8</v>
      </c>
      <c r="AA390" s="113">
        <v>0</v>
      </c>
      <c r="AB390" s="113">
        <v>0</v>
      </c>
      <c r="AC390" s="113">
        <v>2580075.2999999998</v>
      </c>
      <c r="AD390" s="113">
        <v>58732.546300000002</v>
      </c>
      <c r="AE390" s="113">
        <v>2580075.2999999998</v>
      </c>
      <c r="AF390" s="113">
        <v>58732.546300000002</v>
      </c>
      <c r="AG390" s="113">
        <v>58732.546300000002</v>
      </c>
      <c r="AH390" s="113">
        <f>CFR_Data[[#This Row],[Total Spent SFY]]+CFR_Data[[#This Row],[CF Current SFY]]</f>
        <v>58732.546300000002</v>
      </c>
      <c r="AI390" s="113">
        <v>1211267.4537</v>
      </c>
      <c r="AJ390" s="113">
        <v>700000</v>
      </c>
      <c r="AK390" s="113">
        <v>610075.30000000005</v>
      </c>
      <c r="AL390" s="113">
        <v>0</v>
      </c>
      <c r="AM390" s="113">
        <v>0</v>
      </c>
      <c r="AN390" s="113">
        <v>0</v>
      </c>
      <c r="AO390" s="113">
        <v>0</v>
      </c>
      <c r="AP390" s="113">
        <v>0</v>
      </c>
      <c r="AQ390" s="107" t="s">
        <v>699</v>
      </c>
      <c r="AR390" s="107" t="s">
        <v>699</v>
      </c>
      <c r="AS390" s="107" t="s">
        <v>396</v>
      </c>
      <c r="AT390" s="107" t="s">
        <v>2932</v>
      </c>
      <c r="AU390" s="107" t="s">
        <v>1120</v>
      </c>
      <c r="AV390" s="107" t="s">
        <v>391</v>
      </c>
      <c r="AW390" s="108">
        <v>4</v>
      </c>
      <c r="AX390" s="107" t="s">
        <v>473</v>
      </c>
      <c r="AY390" s="107" t="s">
        <v>698</v>
      </c>
      <c r="AZ390" s="107" t="s">
        <v>697</v>
      </c>
      <c r="BA390" s="107" t="s">
        <v>392</v>
      </c>
      <c r="BB390" s="109">
        <v>45355.272070752311</v>
      </c>
      <c r="BC390" s="107" t="s">
        <v>22</v>
      </c>
      <c r="BD390" s="107" t="s">
        <v>292</v>
      </c>
    </row>
    <row r="391" spans="1:56" x14ac:dyDescent="0.2">
      <c r="A391" s="107" t="s">
        <v>393</v>
      </c>
      <c r="B391" s="105">
        <v>607254</v>
      </c>
      <c r="C391" s="105" t="s">
        <v>2069</v>
      </c>
      <c r="D391" s="107" t="s">
        <v>817</v>
      </c>
      <c r="E391" s="105" t="s">
        <v>1962</v>
      </c>
      <c r="F391" s="107" t="s">
        <v>1128</v>
      </c>
      <c r="G391" s="107" t="s">
        <v>830</v>
      </c>
      <c r="H391" s="107" t="s">
        <v>830</v>
      </c>
      <c r="I391" s="107" t="s">
        <v>830</v>
      </c>
      <c r="J391" s="107" t="s">
        <v>120</v>
      </c>
      <c r="K391" s="107" t="s">
        <v>21</v>
      </c>
      <c r="L391" s="107" t="s">
        <v>237</v>
      </c>
      <c r="M391" s="107" t="s">
        <v>236</v>
      </c>
      <c r="N391" s="107" t="s">
        <v>716</v>
      </c>
      <c r="O391" s="107" t="s">
        <v>395</v>
      </c>
      <c r="P391" s="109">
        <v>44093</v>
      </c>
      <c r="Q391" s="107" t="s">
        <v>656</v>
      </c>
      <c r="R391" s="108">
        <v>1</v>
      </c>
      <c r="S391" s="109">
        <v>44173</v>
      </c>
      <c r="T391" s="109">
        <v>44233</v>
      </c>
      <c r="U391" s="109">
        <v>45058</v>
      </c>
      <c r="V391" s="108">
        <v>885</v>
      </c>
      <c r="W391" s="107" t="s">
        <v>424</v>
      </c>
      <c r="X391" s="107" t="s">
        <v>710</v>
      </c>
      <c r="Y391" s="107" t="s">
        <v>411</v>
      </c>
      <c r="Z391" s="108">
        <v>0.8</v>
      </c>
      <c r="AA391" s="113">
        <v>5421301.04</v>
      </c>
      <c r="AB391" s="113">
        <v>0</v>
      </c>
      <c r="AC391" s="113">
        <v>1995.82</v>
      </c>
      <c r="AD391" s="113">
        <v>0</v>
      </c>
      <c r="AE391" s="113">
        <v>0</v>
      </c>
      <c r="AF391" s="113">
        <v>0</v>
      </c>
      <c r="AG391" s="113">
        <v>5421301.04</v>
      </c>
      <c r="AH391" s="113">
        <f>CFR_Data[[#This Row],[Total Spent SFY]]+CFR_Data[[#This Row],[CF Current SFY]]</f>
        <v>0</v>
      </c>
      <c r="AI391" s="113">
        <v>0</v>
      </c>
      <c r="AJ391" s="113">
        <v>0</v>
      </c>
      <c r="AK391" s="113">
        <v>0</v>
      </c>
      <c r="AL391" s="113">
        <v>0</v>
      </c>
      <c r="AM391" s="113">
        <v>0</v>
      </c>
      <c r="AN391" s="113">
        <v>0</v>
      </c>
      <c r="AO391" s="113">
        <v>0</v>
      </c>
      <c r="AP391" s="113">
        <v>0</v>
      </c>
      <c r="AQ391" s="107" t="s">
        <v>699</v>
      </c>
      <c r="AR391" s="107" t="s">
        <v>699</v>
      </c>
      <c r="AS391" s="107" t="s">
        <v>396</v>
      </c>
      <c r="AT391" s="107" t="s">
        <v>2983</v>
      </c>
      <c r="AU391" s="107" t="s">
        <v>1120</v>
      </c>
      <c r="AV391" s="107" t="s">
        <v>391</v>
      </c>
      <c r="AW391" s="108">
        <v>2</v>
      </c>
      <c r="AX391" s="107" t="s">
        <v>473</v>
      </c>
      <c r="AY391" s="107" t="s">
        <v>738</v>
      </c>
      <c r="AZ391" s="107" t="s">
        <v>700</v>
      </c>
      <c r="BA391" s="107" t="s">
        <v>652</v>
      </c>
      <c r="BB391" s="109">
        <v>45355.272070752311</v>
      </c>
      <c r="BC391" s="107" t="s">
        <v>21</v>
      </c>
      <c r="BD391" s="107" t="s">
        <v>292</v>
      </c>
    </row>
    <row r="392" spans="1:56" x14ac:dyDescent="0.2">
      <c r="A392" s="107" t="s">
        <v>393</v>
      </c>
      <c r="B392" s="105">
        <v>607254</v>
      </c>
      <c r="C392" s="105" t="s">
        <v>2069</v>
      </c>
      <c r="D392" s="107" t="s">
        <v>817</v>
      </c>
      <c r="E392" s="105" t="s">
        <v>1962</v>
      </c>
      <c r="F392" s="107" t="s">
        <v>1128</v>
      </c>
      <c r="G392" s="107" t="s">
        <v>830</v>
      </c>
      <c r="H392" s="107" t="s">
        <v>830</v>
      </c>
      <c r="I392" s="107" t="s">
        <v>830</v>
      </c>
      <c r="J392" s="107" t="s">
        <v>120</v>
      </c>
      <c r="K392" s="107" t="s">
        <v>21</v>
      </c>
      <c r="L392" s="107" t="s">
        <v>237</v>
      </c>
      <c r="M392" s="107" t="s">
        <v>236</v>
      </c>
      <c r="N392" s="107" t="s">
        <v>716</v>
      </c>
      <c r="O392" s="107" t="s">
        <v>395</v>
      </c>
      <c r="P392" s="109">
        <v>44093</v>
      </c>
      <c r="Q392" s="107" t="s">
        <v>656</v>
      </c>
      <c r="R392" s="108">
        <v>1</v>
      </c>
      <c r="S392" s="109">
        <v>44173</v>
      </c>
      <c r="T392" s="109">
        <v>44233</v>
      </c>
      <c r="U392" s="109">
        <v>45058</v>
      </c>
      <c r="V392" s="108">
        <v>885</v>
      </c>
      <c r="W392" s="107" t="s">
        <v>398</v>
      </c>
      <c r="X392" s="107" t="s">
        <v>702</v>
      </c>
      <c r="Y392" s="107" t="s">
        <v>293</v>
      </c>
      <c r="Z392" s="108">
        <v>0</v>
      </c>
      <c r="AA392" s="113">
        <v>629711.89</v>
      </c>
      <c r="AB392" s="113">
        <v>2714</v>
      </c>
      <c r="AC392" s="113">
        <v>9478.5</v>
      </c>
      <c r="AD392" s="113">
        <v>0</v>
      </c>
      <c r="AE392" s="113">
        <v>0</v>
      </c>
      <c r="AF392" s="113">
        <v>0</v>
      </c>
      <c r="AG392" s="113">
        <v>629711.89</v>
      </c>
      <c r="AH392" s="113">
        <f>CFR_Data[[#This Row],[Total Spent SFY]]+CFR_Data[[#This Row],[CF Current SFY]]</f>
        <v>2714</v>
      </c>
      <c r="AI392" s="113">
        <v>0</v>
      </c>
      <c r="AJ392" s="113">
        <v>0</v>
      </c>
      <c r="AK392" s="113">
        <v>0</v>
      </c>
      <c r="AL392" s="113">
        <v>0</v>
      </c>
      <c r="AM392" s="113">
        <v>0</v>
      </c>
      <c r="AN392" s="113">
        <v>0</v>
      </c>
      <c r="AO392" s="113">
        <v>0</v>
      </c>
      <c r="AP392" s="113">
        <v>0</v>
      </c>
      <c r="AQ392" s="107" t="s">
        <v>699</v>
      </c>
      <c r="AR392" s="107" t="s">
        <v>699</v>
      </c>
      <c r="AS392" s="107" t="s">
        <v>396</v>
      </c>
      <c r="AT392" s="107" t="s">
        <v>2983</v>
      </c>
      <c r="AU392" s="107" t="s">
        <v>1120</v>
      </c>
      <c r="AV392" s="107" t="s">
        <v>391</v>
      </c>
      <c r="AW392" s="108">
        <v>2</v>
      </c>
      <c r="AX392" s="107" t="s">
        <v>473</v>
      </c>
      <c r="AY392" s="107" t="s">
        <v>738</v>
      </c>
      <c r="AZ392" s="107" t="s">
        <v>700</v>
      </c>
      <c r="BA392" s="107" t="s">
        <v>652</v>
      </c>
      <c r="BB392" s="109">
        <v>45355.272070752311</v>
      </c>
      <c r="BC392" s="107" t="s">
        <v>21</v>
      </c>
      <c r="BD392" s="107" t="s">
        <v>293</v>
      </c>
    </row>
    <row r="393" spans="1:56" x14ac:dyDescent="0.2">
      <c r="A393" s="107" t="s">
        <v>409</v>
      </c>
      <c r="B393" s="105">
        <v>607305</v>
      </c>
      <c r="C393" s="105" t="s">
        <v>2070</v>
      </c>
      <c r="D393" s="107" t="s">
        <v>818</v>
      </c>
      <c r="E393" s="105" t="s">
        <v>1941</v>
      </c>
      <c r="F393" s="107" t="s">
        <v>1343</v>
      </c>
      <c r="G393" s="107" t="s">
        <v>830</v>
      </c>
      <c r="H393" s="107" t="s">
        <v>830</v>
      </c>
      <c r="I393" s="107" t="s">
        <v>830</v>
      </c>
      <c r="J393" s="107" t="s">
        <v>729</v>
      </c>
      <c r="K393" s="107" t="s">
        <v>22</v>
      </c>
      <c r="L393" s="107" t="s">
        <v>213</v>
      </c>
      <c r="M393" s="107" t="s">
        <v>208</v>
      </c>
      <c r="N393" s="107" t="s">
        <v>410</v>
      </c>
      <c r="O393" s="107" t="s">
        <v>395</v>
      </c>
      <c r="P393" s="109">
        <v>44289</v>
      </c>
      <c r="Q393" s="107" t="s">
        <v>655</v>
      </c>
      <c r="R393" s="108">
        <v>1</v>
      </c>
      <c r="S393" s="109">
        <v>44358</v>
      </c>
      <c r="T393" s="109">
        <v>44418</v>
      </c>
      <c r="U393" s="109">
        <v>45210</v>
      </c>
      <c r="V393" s="108">
        <v>852</v>
      </c>
      <c r="W393" s="107" t="s">
        <v>424</v>
      </c>
      <c r="X393" s="107" t="s">
        <v>713</v>
      </c>
      <c r="Y393" s="107" t="s">
        <v>397</v>
      </c>
      <c r="Z393" s="108">
        <v>0.9</v>
      </c>
      <c r="AA393" s="113">
        <v>564990</v>
      </c>
      <c r="AB393" s="113">
        <v>0</v>
      </c>
      <c r="AC393" s="113">
        <v>80930</v>
      </c>
      <c r="AD393" s="113">
        <v>0</v>
      </c>
      <c r="AE393" s="113">
        <v>80930</v>
      </c>
      <c r="AF393" s="113">
        <v>80930</v>
      </c>
      <c r="AG393" s="113">
        <v>645920</v>
      </c>
      <c r="AH393" s="113">
        <f>CFR_Data[[#This Row],[Total Spent SFY]]+CFR_Data[[#This Row],[CF Current SFY]]</f>
        <v>80930</v>
      </c>
      <c r="AI393" s="113">
        <v>0</v>
      </c>
      <c r="AJ393" s="113">
        <v>0</v>
      </c>
      <c r="AK393" s="113">
        <v>0</v>
      </c>
      <c r="AL393" s="113">
        <v>0</v>
      </c>
      <c r="AM393" s="113">
        <v>0</v>
      </c>
      <c r="AN393" s="113">
        <v>0</v>
      </c>
      <c r="AO393" s="113">
        <v>0</v>
      </c>
      <c r="AP393" s="113">
        <v>0</v>
      </c>
      <c r="AQ393" s="107" t="s">
        <v>699</v>
      </c>
      <c r="AR393" s="107" t="s">
        <v>699</v>
      </c>
      <c r="AS393" s="107" t="s">
        <v>396</v>
      </c>
      <c r="AT393" s="107" t="s">
        <v>2984</v>
      </c>
      <c r="AU393" s="107" t="s">
        <v>1123</v>
      </c>
      <c r="AV393" s="107" t="s">
        <v>391</v>
      </c>
      <c r="AW393" s="108">
        <v>3</v>
      </c>
      <c r="AX393" s="107" t="s">
        <v>473</v>
      </c>
      <c r="AY393" s="107" t="s">
        <v>722</v>
      </c>
      <c r="AZ393" s="107" t="s">
        <v>697</v>
      </c>
      <c r="BA393" s="107" t="s">
        <v>402</v>
      </c>
      <c r="BB393" s="109">
        <v>45355.272070752311</v>
      </c>
      <c r="BC393" s="107" t="s">
        <v>22</v>
      </c>
      <c r="BD393" s="107" t="s">
        <v>292</v>
      </c>
    </row>
    <row r="394" spans="1:56" x14ac:dyDescent="0.2">
      <c r="A394" s="107" t="s">
        <v>409</v>
      </c>
      <c r="B394" s="105">
        <v>607305</v>
      </c>
      <c r="C394" s="105" t="s">
        <v>2070</v>
      </c>
      <c r="D394" s="107" t="s">
        <v>818</v>
      </c>
      <c r="E394" s="105" t="s">
        <v>1941</v>
      </c>
      <c r="F394" s="107" t="s">
        <v>1343</v>
      </c>
      <c r="G394" s="107" t="s">
        <v>830</v>
      </c>
      <c r="H394" s="107" t="s">
        <v>830</v>
      </c>
      <c r="I394" s="107" t="s">
        <v>830</v>
      </c>
      <c r="J394" s="107" t="s">
        <v>729</v>
      </c>
      <c r="K394" s="107" t="s">
        <v>22</v>
      </c>
      <c r="L394" s="107" t="s">
        <v>213</v>
      </c>
      <c r="M394" s="107" t="s">
        <v>208</v>
      </c>
      <c r="N394" s="107" t="s">
        <v>410</v>
      </c>
      <c r="O394" s="107" t="s">
        <v>395</v>
      </c>
      <c r="P394" s="109">
        <v>44289</v>
      </c>
      <c r="Q394" s="107" t="s">
        <v>655</v>
      </c>
      <c r="R394" s="108">
        <v>1</v>
      </c>
      <c r="S394" s="109">
        <v>44358</v>
      </c>
      <c r="T394" s="109">
        <v>44418</v>
      </c>
      <c r="U394" s="109">
        <v>45210</v>
      </c>
      <c r="V394" s="108">
        <v>852</v>
      </c>
      <c r="W394" s="107" t="s">
        <v>398</v>
      </c>
      <c r="X394" s="107" t="s">
        <v>702</v>
      </c>
      <c r="Y394" s="107" t="s">
        <v>293</v>
      </c>
      <c r="Z394" s="108">
        <v>0</v>
      </c>
      <c r="AA394" s="113">
        <v>955.78</v>
      </c>
      <c r="AB394" s="113">
        <v>43.85</v>
      </c>
      <c r="AC394" s="113">
        <v>43759.22</v>
      </c>
      <c r="AD394" s="113">
        <v>0</v>
      </c>
      <c r="AE394" s="113">
        <v>43759.22</v>
      </c>
      <c r="AF394" s="113">
        <v>43759.22</v>
      </c>
      <c r="AG394" s="113">
        <v>44715</v>
      </c>
      <c r="AH394" s="113">
        <f>CFR_Data[[#This Row],[Total Spent SFY]]+CFR_Data[[#This Row],[CF Current SFY]]</f>
        <v>43803.07</v>
      </c>
      <c r="AI394" s="113">
        <v>0</v>
      </c>
      <c r="AJ394" s="113">
        <v>0</v>
      </c>
      <c r="AK394" s="113">
        <v>0</v>
      </c>
      <c r="AL394" s="113">
        <v>0</v>
      </c>
      <c r="AM394" s="113">
        <v>0</v>
      </c>
      <c r="AN394" s="113">
        <v>0</v>
      </c>
      <c r="AO394" s="113">
        <v>0</v>
      </c>
      <c r="AP394" s="113">
        <v>0</v>
      </c>
      <c r="AQ394" s="107" t="s">
        <v>699</v>
      </c>
      <c r="AR394" s="107" t="s">
        <v>699</v>
      </c>
      <c r="AS394" s="107" t="s">
        <v>396</v>
      </c>
      <c r="AT394" s="107" t="s">
        <v>2984</v>
      </c>
      <c r="AU394" s="107" t="s">
        <v>1123</v>
      </c>
      <c r="AV394" s="107" t="s">
        <v>391</v>
      </c>
      <c r="AW394" s="108">
        <v>3</v>
      </c>
      <c r="AX394" s="107" t="s">
        <v>473</v>
      </c>
      <c r="AY394" s="107" t="s">
        <v>722</v>
      </c>
      <c r="AZ394" s="107" t="s">
        <v>697</v>
      </c>
      <c r="BA394" s="107" t="s">
        <v>402</v>
      </c>
      <c r="BB394" s="109">
        <v>45355.272070752311</v>
      </c>
      <c r="BC394" s="107" t="s">
        <v>22</v>
      </c>
      <c r="BD394" s="107" t="s">
        <v>293</v>
      </c>
    </row>
    <row r="395" spans="1:56" x14ac:dyDescent="0.2">
      <c r="A395" s="107" t="s">
        <v>409</v>
      </c>
      <c r="B395" s="105">
        <v>607305</v>
      </c>
      <c r="C395" s="105" t="s">
        <v>2070</v>
      </c>
      <c r="D395" s="107" t="s">
        <v>818</v>
      </c>
      <c r="E395" s="105" t="s">
        <v>1941</v>
      </c>
      <c r="F395" s="107" t="s">
        <v>1343</v>
      </c>
      <c r="G395" s="107" t="s">
        <v>830</v>
      </c>
      <c r="H395" s="107" t="s">
        <v>830</v>
      </c>
      <c r="I395" s="107" t="s">
        <v>830</v>
      </c>
      <c r="J395" s="107" t="s">
        <v>729</v>
      </c>
      <c r="K395" s="107" t="s">
        <v>22</v>
      </c>
      <c r="L395" s="107" t="s">
        <v>213</v>
      </c>
      <c r="M395" s="107" t="s">
        <v>208</v>
      </c>
      <c r="N395" s="107" t="s">
        <v>410</v>
      </c>
      <c r="O395" s="107" t="s">
        <v>395</v>
      </c>
      <c r="P395" s="109">
        <v>44289</v>
      </c>
      <c r="Q395" s="107" t="s">
        <v>655</v>
      </c>
      <c r="R395" s="108">
        <v>1</v>
      </c>
      <c r="S395" s="109">
        <v>44358</v>
      </c>
      <c r="T395" s="109">
        <v>44418</v>
      </c>
      <c r="U395" s="109">
        <v>45210</v>
      </c>
      <c r="V395" s="108">
        <v>852</v>
      </c>
      <c r="W395" s="107" t="s">
        <v>424</v>
      </c>
      <c r="X395" s="107" t="s">
        <v>726</v>
      </c>
      <c r="Y395" s="107" t="s">
        <v>725</v>
      </c>
      <c r="Z395" s="108">
        <v>0.8</v>
      </c>
      <c r="AA395" s="113">
        <v>841143.12</v>
      </c>
      <c r="AB395" s="113">
        <v>78738.929999999993</v>
      </c>
      <c r="AC395" s="113">
        <v>316542.55</v>
      </c>
      <c r="AD395" s="113">
        <v>0</v>
      </c>
      <c r="AE395" s="113">
        <v>316542.55</v>
      </c>
      <c r="AF395" s="113">
        <v>316542.55</v>
      </c>
      <c r="AG395" s="113">
        <v>1157685.67</v>
      </c>
      <c r="AH395" s="113">
        <f>CFR_Data[[#This Row],[Total Spent SFY]]+CFR_Data[[#This Row],[CF Current SFY]]</f>
        <v>395281.48</v>
      </c>
      <c r="AI395" s="113">
        <v>0</v>
      </c>
      <c r="AJ395" s="113">
        <v>0</v>
      </c>
      <c r="AK395" s="113">
        <v>0</v>
      </c>
      <c r="AL395" s="113">
        <v>0</v>
      </c>
      <c r="AM395" s="113">
        <v>0</v>
      </c>
      <c r="AN395" s="113">
        <v>0</v>
      </c>
      <c r="AO395" s="113">
        <v>0</v>
      </c>
      <c r="AP395" s="113">
        <v>0</v>
      </c>
      <c r="AQ395" s="107" t="s">
        <v>699</v>
      </c>
      <c r="AR395" s="107" t="s">
        <v>699</v>
      </c>
      <c r="AS395" s="107" t="s">
        <v>396</v>
      </c>
      <c r="AT395" s="107" t="s">
        <v>2984</v>
      </c>
      <c r="AU395" s="107" t="s">
        <v>1123</v>
      </c>
      <c r="AV395" s="107" t="s">
        <v>391</v>
      </c>
      <c r="AW395" s="108">
        <v>3</v>
      </c>
      <c r="AX395" s="107" t="s">
        <v>473</v>
      </c>
      <c r="AY395" s="107" t="s">
        <v>722</v>
      </c>
      <c r="AZ395" s="107" t="s">
        <v>697</v>
      </c>
      <c r="BA395" s="107" t="s">
        <v>402</v>
      </c>
      <c r="BB395" s="109">
        <v>45355.272070752311</v>
      </c>
      <c r="BC395" s="107" t="s">
        <v>22</v>
      </c>
      <c r="BD395" s="107" t="s">
        <v>292</v>
      </c>
    </row>
    <row r="396" spans="1:56" x14ac:dyDescent="0.2">
      <c r="A396" s="107" t="s">
        <v>393</v>
      </c>
      <c r="B396" s="105">
        <v>607309</v>
      </c>
      <c r="C396" s="105" t="s">
        <v>2985</v>
      </c>
      <c r="D396" s="107" t="s">
        <v>2986</v>
      </c>
      <c r="E396" s="105" t="s">
        <v>1945</v>
      </c>
      <c r="F396" s="107" t="s">
        <v>1128</v>
      </c>
      <c r="G396" s="107" t="s">
        <v>830</v>
      </c>
      <c r="H396" s="107" t="s">
        <v>830</v>
      </c>
      <c r="I396" s="107" t="s">
        <v>830</v>
      </c>
      <c r="J396" s="107" t="s">
        <v>251</v>
      </c>
      <c r="K396" s="107" t="s">
        <v>22</v>
      </c>
      <c r="L396" s="107" t="s">
        <v>311</v>
      </c>
      <c r="M396" s="107" t="s">
        <v>158</v>
      </c>
      <c r="N396" s="107" t="s">
        <v>394</v>
      </c>
      <c r="O396" s="107" t="s">
        <v>395</v>
      </c>
      <c r="P396" s="109">
        <v>42973</v>
      </c>
      <c r="Q396" s="107" t="s">
        <v>653</v>
      </c>
      <c r="R396" s="108">
        <v>1</v>
      </c>
      <c r="S396" s="109">
        <v>43195</v>
      </c>
      <c r="T396" s="109">
        <v>43255</v>
      </c>
      <c r="U396" s="109">
        <v>43997</v>
      </c>
      <c r="V396" s="108">
        <v>802</v>
      </c>
      <c r="W396" s="107" t="s">
        <v>424</v>
      </c>
      <c r="X396" s="107" t="s">
        <v>710</v>
      </c>
      <c r="Y396" s="107" t="s">
        <v>411</v>
      </c>
      <c r="Z396" s="108">
        <v>0.8</v>
      </c>
      <c r="AA396" s="113">
        <v>3176089.17</v>
      </c>
      <c r="AB396" s="113">
        <v>0</v>
      </c>
      <c r="AC396" s="113">
        <v>0</v>
      </c>
      <c r="AD396" s="113">
        <v>-1654.3811000000001</v>
      </c>
      <c r="AE396" s="113">
        <v>-1654.3811000000001</v>
      </c>
      <c r="AF396" s="113">
        <v>-1654.3811000000001</v>
      </c>
      <c r="AG396" s="113">
        <v>3174434.7889</v>
      </c>
      <c r="AH396" s="113">
        <f>CFR_Data[[#This Row],[Total Spent SFY]]+CFR_Data[[#This Row],[CF Current SFY]]</f>
        <v>-1654.3811000000001</v>
      </c>
      <c r="AI396" s="113">
        <v>0</v>
      </c>
      <c r="AJ396" s="113">
        <v>0</v>
      </c>
      <c r="AK396" s="113">
        <v>0</v>
      </c>
      <c r="AL396" s="113">
        <v>0</v>
      </c>
      <c r="AM396" s="113">
        <v>0</v>
      </c>
      <c r="AN396" s="113">
        <v>1654.3811000000001</v>
      </c>
      <c r="AO396" s="113">
        <v>0</v>
      </c>
      <c r="AP396" s="113">
        <v>0</v>
      </c>
      <c r="AQ396" s="107" t="s">
        <v>699</v>
      </c>
      <c r="AR396" s="107" t="s">
        <v>699</v>
      </c>
      <c r="AS396" s="107" t="s">
        <v>396</v>
      </c>
      <c r="AT396" s="107" t="s">
        <v>2920</v>
      </c>
      <c r="AU396" s="107" t="s">
        <v>1120</v>
      </c>
      <c r="AV396" s="107" t="s">
        <v>391</v>
      </c>
      <c r="AW396" s="108">
        <v>4</v>
      </c>
      <c r="AX396" s="107" t="s">
        <v>473</v>
      </c>
      <c r="AY396" s="107" t="s">
        <v>698</v>
      </c>
      <c r="AZ396" s="107" t="s">
        <v>697</v>
      </c>
      <c r="BA396" s="107" t="s">
        <v>392</v>
      </c>
      <c r="BB396" s="109">
        <v>45355.272070752311</v>
      </c>
      <c r="BC396" s="107" t="s">
        <v>22</v>
      </c>
      <c r="BD396" s="107" t="s">
        <v>292</v>
      </c>
    </row>
    <row r="397" spans="1:56" x14ac:dyDescent="0.2">
      <c r="A397" s="107" t="s">
        <v>393</v>
      </c>
      <c r="B397" s="105">
        <v>607309</v>
      </c>
      <c r="C397" s="105" t="s">
        <v>2985</v>
      </c>
      <c r="D397" s="107" t="s">
        <v>2986</v>
      </c>
      <c r="E397" s="105" t="s">
        <v>1945</v>
      </c>
      <c r="F397" s="107" t="s">
        <v>1128</v>
      </c>
      <c r="G397" s="107" t="s">
        <v>830</v>
      </c>
      <c r="H397" s="107" t="s">
        <v>830</v>
      </c>
      <c r="I397" s="107" t="s">
        <v>830</v>
      </c>
      <c r="J397" s="107" t="s">
        <v>251</v>
      </c>
      <c r="K397" s="107" t="s">
        <v>22</v>
      </c>
      <c r="L397" s="107" t="s">
        <v>311</v>
      </c>
      <c r="M397" s="107" t="s">
        <v>158</v>
      </c>
      <c r="N397" s="107" t="s">
        <v>394</v>
      </c>
      <c r="O397" s="107" t="s">
        <v>395</v>
      </c>
      <c r="P397" s="109">
        <v>42973</v>
      </c>
      <c r="Q397" s="107" t="s">
        <v>653</v>
      </c>
      <c r="R397" s="108">
        <v>1</v>
      </c>
      <c r="S397" s="109">
        <v>43195</v>
      </c>
      <c r="T397" s="109">
        <v>43255</v>
      </c>
      <c r="U397" s="109">
        <v>43997</v>
      </c>
      <c r="V397" s="108">
        <v>802</v>
      </c>
      <c r="W397" s="107" t="s">
        <v>424</v>
      </c>
      <c r="X397" s="107" t="s">
        <v>713</v>
      </c>
      <c r="Y397" s="107" t="s">
        <v>397</v>
      </c>
      <c r="Z397" s="108">
        <v>0.9</v>
      </c>
      <c r="AA397" s="113">
        <v>1905674.88</v>
      </c>
      <c r="AB397" s="113">
        <v>0</v>
      </c>
      <c r="AC397" s="113">
        <v>0</v>
      </c>
      <c r="AD397" s="113">
        <v>-48.699199999999998</v>
      </c>
      <c r="AE397" s="113">
        <v>-48.699199999999998</v>
      </c>
      <c r="AF397" s="113">
        <v>-48.699199999999998</v>
      </c>
      <c r="AG397" s="113">
        <v>1905626.1808</v>
      </c>
      <c r="AH397" s="113">
        <f>CFR_Data[[#This Row],[Total Spent SFY]]+CFR_Data[[#This Row],[CF Current SFY]]</f>
        <v>-48.699199999999998</v>
      </c>
      <c r="AI397" s="113">
        <v>0</v>
      </c>
      <c r="AJ397" s="113">
        <v>0</v>
      </c>
      <c r="AK397" s="113">
        <v>0</v>
      </c>
      <c r="AL397" s="113">
        <v>0</v>
      </c>
      <c r="AM397" s="113">
        <v>0</v>
      </c>
      <c r="AN397" s="113">
        <v>48.699199999999998</v>
      </c>
      <c r="AO397" s="113">
        <v>0</v>
      </c>
      <c r="AP397" s="113">
        <v>0</v>
      </c>
      <c r="AQ397" s="107" t="s">
        <v>699</v>
      </c>
      <c r="AR397" s="107" t="s">
        <v>699</v>
      </c>
      <c r="AS397" s="107" t="s">
        <v>396</v>
      </c>
      <c r="AT397" s="107" t="s">
        <v>2920</v>
      </c>
      <c r="AU397" s="107" t="s">
        <v>1120</v>
      </c>
      <c r="AV397" s="107" t="s">
        <v>391</v>
      </c>
      <c r="AW397" s="108">
        <v>4</v>
      </c>
      <c r="AX397" s="107" t="s">
        <v>473</v>
      </c>
      <c r="AY397" s="107" t="s">
        <v>698</v>
      </c>
      <c r="AZ397" s="107" t="s">
        <v>697</v>
      </c>
      <c r="BA397" s="107" t="s">
        <v>392</v>
      </c>
      <c r="BB397" s="109">
        <v>45355.272070752311</v>
      </c>
      <c r="BC397" s="107" t="s">
        <v>22</v>
      </c>
      <c r="BD397" s="107" t="s">
        <v>292</v>
      </c>
    </row>
    <row r="398" spans="1:56" x14ac:dyDescent="0.2">
      <c r="A398" s="107" t="s">
        <v>393</v>
      </c>
      <c r="B398" s="105">
        <v>607309</v>
      </c>
      <c r="C398" s="105" t="s">
        <v>2985</v>
      </c>
      <c r="D398" s="107" t="s">
        <v>2986</v>
      </c>
      <c r="E398" s="105" t="s">
        <v>1945</v>
      </c>
      <c r="F398" s="107" t="s">
        <v>1128</v>
      </c>
      <c r="G398" s="107" t="s">
        <v>830</v>
      </c>
      <c r="H398" s="107" t="s">
        <v>830</v>
      </c>
      <c r="I398" s="107" t="s">
        <v>830</v>
      </c>
      <c r="J398" s="107" t="s">
        <v>251</v>
      </c>
      <c r="K398" s="107" t="s">
        <v>22</v>
      </c>
      <c r="L398" s="107" t="s">
        <v>311</v>
      </c>
      <c r="M398" s="107" t="s">
        <v>158</v>
      </c>
      <c r="N398" s="107" t="s">
        <v>394</v>
      </c>
      <c r="O398" s="107" t="s">
        <v>395</v>
      </c>
      <c r="P398" s="109">
        <v>42973</v>
      </c>
      <c r="Q398" s="107" t="s">
        <v>653</v>
      </c>
      <c r="R398" s="108">
        <v>1</v>
      </c>
      <c r="S398" s="109">
        <v>43195</v>
      </c>
      <c r="T398" s="109">
        <v>43255</v>
      </c>
      <c r="U398" s="109">
        <v>43997</v>
      </c>
      <c r="V398" s="108">
        <v>802</v>
      </c>
      <c r="W398" s="107" t="s">
        <v>398</v>
      </c>
      <c r="X398" s="107" t="s">
        <v>702</v>
      </c>
      <c r="Y398" s="107" t="s">
        <v>293</v>
      </c>
      <c r="Z398" s="108">
        <v>0</v>
      </c>
      <c r="AA398" s="113">
        <v>4774</v>
      </c>
      <c r="AB398" s="113">
        <v>0</v>
      </c>
      <c r="AC398" s="113">
        <v>0</v>
      </c>
      <c r="AD398" s="113">
        <v>0</v>
      </c>
      <c r="AE398" s="113">
        <v>0</v>
      </c>
      <c r="AF398" s="113">
        <v>0</v>
      </c>
      <c r="AG398" s="113">
        <v>4774</v>
      </c>
      <c r="AH398" s="113">
        <f>CFR_Data[[#This Row],[Total Spent SFY]]+CFR_Data[[#This Row],[CF Current SFY]]</f>
        <v>0</v>
      </c>
      <c r="AI398" s="113">
        <v>0</v>
      </c>
      <c r="AJ398" s="113">
        <v>0</v>
      </c>
      <c r="AK398" s="113">
        <v>0</v>
      </c>
      <c r="AL398" s="113">
        <v>0</v>
      </c>
      <c r="AM398" s="113">
        <v>0</v>
      </c>
      <c r="AN398" s="113">
        <v>0</v>
      </c>
      <c r="AO398" s="113">
        <v>0</v>
      </c>
      <c r="AP398" s="113">
        <v>0</v>
      </c>
      <c r="AQ398" s="107" t="s">
        <v>699</v>
      </c>
      <c r="AR398" s="107" t="s">
        <v>699</v>
      </c>
      <c r="AS398" s="107" t="s">
        <v>396</v>
      </c>
      <c r="AT398" s="107" t="s">
        <v>2920</v>
      </c>
      <c r="AU398" s="107" t="s">
        <v>1120</v>
      </c>
      <c r="AV398" s="107" t="s">
        <v>391</v>
      </c>
      <c r="AW398" s="108">
        <v>4</v>
      </c>
      <c r="AX398" s="107" t="s">
        <v>473</v>
      </c>
      <c r="AY398" s="107" t="s">
        <v>698</v>
      </c>
      <c r="AZ398" s="107" t="s">
        <v>697</v>
      </c>
      <c r="BA398" s="107" t="s">
        <v>392</v>
      </c>
      <c r="BB398" s="109">
        <v>45355.272070752311</v>
      </c>
      <c r="BC398" s="107" t="s">
        <v>22</v>
      </c>
      <c r="BD398" s="107" t="s">
        <v>293</v>
      </c>
    </row>
    <row r="399" spans="1:56" x14ac:dyDescent="0.2">
      <c r="A399" s="107" t="s">
        <v>393</v>
      </c>
      <c r="B399" s="105">
        <v>607309</v>
      </c>
      <c r="C399" s="105" t="s">
        <v>2985</v>
      </c>
      <c r="D399" s="107" t="s">
        <v>2986</v>
      </c>
      <c r="E399" s="105" t="s">
        <v>1945</v>
      </c>
      <c r="F399" s="107" t="s">
        <v>1128</v>
      </c>
      <c r="G399" s="107" t="s">
        <v>830</v>
      </c>
      <c r="H399" s="107" t="s">
        <v>830</v>
      </c>
      <c r="I399" s="107" t="s">
        <v>830</v>
      </c>
      <c r="J399" s="107" t="s">
        <v>251</v>
      </c>
      <c r="K399" s="107" t="s">
        <v>22</v>
      </c>
      <c r="L399" s="107" t="s">
        <v>311</v>
      </c>
      <c r="M399" s="107" t="s">
        <v>158</v>
      </c>
      <c r="N399" s="107" t="s">
        <v>394</v>
      </c>
      <c r="O399" s="107" t="s">
        <v>395</v>
      </c>
      <c r="P399" s="109">
        <v>42973</v>
      </c>
      <c r="Q399" s="107" t="s">
        <v>653</v>
      </c>
      <c r="R399" s="108">
        <v>1</v>
      </c>
      <c r="S399" s="109">
        <v>43195</v>
      </c>
      <c r="T399" s="109">
        <v>43255</v>
      </c>
      <c r="U399" s="109">
        <v>43997</v>
      </c>
      <c r="V399" s="108">
        <v>802</v>
      </c>
      <c r="W399" s="107" t="s">
        <v>424</v>
      </c>
      <c r="X399" s="107" t="s">
        <v>709</v>
      </c>
      <c r="Y399" s="107" t="s">
        <v>416</v>
      </c>
      <c r="Z399" s="108">
        <v>0.8</v>
      </c>
      <c r="AA399" s="113">
        <v>816377.68</v>
      </c>
      <c r="AB399" s="113">
        <v>0</v>
      </c>
      <c r="AC399" s="113">
        <v>0</v>
      </c>
      <c r="AD399" s="113">
        <v>-1854.3197</v>
      </c>
      <c r="AE399" s="113">
        <v>-1854.3197</v>
      </c>
      <c r="AF399" s="113">
        <v>-1854.3197</v>
      </c>
      <c r="AG399" s="113">
        <v>814523.36029999994</v>
      </c>
      <c r="AH399" s="113">
        <f>CFR_Data[[#This Row],[Total Spent SFY]]+CFR_Data[[#This Row],[CF Current SFY]]</f>
        <v>-1854.3197</v>
      </c>
      <c r="AI399" s="113">
        <v>0</v>
      </c>
      <c r="AJ399" s="113">
        <v>0</v>
      </c>
      <c r="AK399" s="113">
        <v>0</v>
      </c>
      <c r="AL399" s="113">
        <v>0</v>
      </c>
      <c r="AM399" s="113">
        <v>0</v>
      </c>
      <c r="AN399" s="113">
        <v>1854.3197</v>
      </c>
      <c r="AO399" s="113">
        <v>0</v>
      </c>
      <c r="AP399" s="113">
        <v>0</v>
      </c>
      <c r="AQ399" s="107" t="s">
        <v>699</v>
      </c>
      <c r="AR399" s="107" t="s">
        <v>699</v>
      </c>
      <c r="AS399" s="107" t="s">
        <v>396</v>
      </c>
      <c r="AT399" s="107" t="s">
        <v>2920</v>
      </c>
      <c r="AU399" s="107" t="s">
        <v>1120</v>
      </c>
      <c r="AV399" s="107" t="s">
        <v>391</v>
      </c>
      <c r="AW399" s="108">
        <v>4</v>
      </c>
      <c r="AX399" s="107" t="s">
        <v>473</v>
      </c>
      <c r="AY399" s="107" t="s">
        <v>698</v>
      </c>
      <c r="AZ399" s="107" t="s">
        <v>697</v>
      </c>
      <c r="BA399" s="107" t="s">
        <v>392</v>
      </c>
      <c r="BB399" s="109">
        <v>45355.272070752311</v>
      </c>
      <c r="BC399" s="107" t="s">
        <v>22</v>
      </c>
      <c r="BD399" s="107" t="s">
        <v>292</v>
      </c>
    </row>
    <row r="400" spans="1:56" x14ac:dyDescent="0.2">
      <c r="A400" s="107" t="s">
        <v>409</v>
      </c>
      <c r="B400" s="105">
        <v>607319</v>
      </c>
      <c r="C400" s="105" t="s">
        <v>2071</v>
      </c>
      <c r="D400" s="107" t="s">
        <v>1441</v>
      </c>
      <c r="E400" s="105" t="s">
        <v>1945</v>
      </c>
      <c r="F400" s="107" t="s">
        <v>1714</v>
      </c>
      <c r="G400" s="107" t="s">
        <v>830</v>
      </c>
      <c r="H400" s="107" t="s">
        <v>830</v>
      </c>
      <c r="I400" s="107" t="s">
        <v>830</v>
      </c>
      <c r="J400" s="107" t="s">
        <v>528</v>
      </c>
      <c r="K400" s="107" t="s">
        <v>23</v>
      </c>
      <c r="L400" s="107" t="s">
        <v>187</v>
      </c>
      <c r="M400" s="107" t="s">
        <v>158</v>
      </c>
      <c r="N400" s="107" t="s">
        <v>410</v>
      </c>
      <c r="O400" s="107" t="s">
        <v>395</v>
      </c>
      <c r="P400" s="109">
        <v>44380</v>
      </c>
      <c r="Q400" s="107" t="s">
        <v>655</v>
      </c>
      <c r="R400" s="108">
        <v>1</v>
      </c>
      <c r="S400" s="109">
        <v>44495</v>
      </c>
      <c r="T400" s="109">
        <v>44555</v>
      </c>
      <c r="U400" s="109">
        <v>45736</v>
      </c>
      <c r="V400" s="108">
        <v>1241</v>
      </c>
      <c r="W400" s="107" t="s">
        <v>424</v>
      </c>
      <c r="X400" s="107" t="s">
        <v>710</v>
      </c>
      <c r="Y400" s="107" t="s">
        <v>411</v>
      </c>
      <c r="Z400" s="108">
        <v>0.8</v>
      </c>
      <c r="AA400" s="113">
        <v>335111.89</v>
      </c>
      <c r="AB400" s="113">
        <v>263.5</v>
      </c>
      <c r="AC400" s="113">
        <v>184883.02</v>
      </c>
      <c r="AD400" s="113">
        <v>137294.851</v>
      </c>
      <c r="AE400" s="113">
        <v>137294.851</v>
      </c>
      <c r="AF400" s="113">
        <v>61836.309300000001</v>
      </c>
      <c r="AG400" s="113">
        <v>396948.19929999998</v>
      </c>
      <c r="AH400" s="113">
        <f>CFR_Data[[#This Row],[Total Spent SFY]]+CFR_Data[[#This Row],[CF Current SFY]]</f>
        <v>62099.809300000001</v>
      </c>
      <c r="AI400" s="113">
        <v>75458.541700000002</v>
      </c>
      <c r="AJ400" s="113">
        <v>0</v>
      </c>
      <c r="AK400" s="113">
        <v>0</v>
      </c>
      <c r="AL400" s="113">
        <v>0</v>
      </c>
      <c r="AM400" s="113">
        <v>0</v>
      </c>
      <c r="AN400" s="113">
        <v>47588.169000000002</v>
      </c>
      <c r="AO400" s="113">
        <v>0</v>
      </c>
      <c r="AP400" s="113">
        <v>0</v>
      </c>
      <c r="AQ400" s="107" t="s">
        <v>699</v>
      </c>
      <c r="AR400" s="107" t="s">
        <v>699</v>
      </c>
      <c r="AS400" s="107" t="s">
        <v>396</v>
      </c>
      <c r="AT400" s="107" t="s">
        <v>2914</v>
      </c>
      <c r="AU400" s="107" t="s">
        <v>1120</v>
      </c>
      <c r="AV400" s="107" t="s">
        <v>391</v>
      </c>
      <c r="AW400" s="108">
        <v>5</v>
      </c>
      <c r="AX400" s="107" t="s">
        <v>473</v>
      </c>
      <c r="AY400" s="107" t="s">
        <v>698</v>
      </c>
      <c r="AZ400" s="107" t="s">
        <v>697</v>
      </c>
      <c r="BA400" s="107" t="s">
        <v>392</v>
      </c>
      <c r="BB400" s="109">
        <v>45355.272070752311</v>
      </c>
      <c r="BC400" s="107" t="s">
        <v>23</v>
      </c>
      <c r="BD400" s="107" t="s">
        <v>292</v>
      </c>
    </row>
    <row r="401" spans="1:56" x14ac:dyDescent="0.2">
      <c r="A401" s="107" t="s">
        <v>409</v>
      </c>
      <c r="B401" s="105">
        <v>607319</v>
      </c>
      <c r="C401" s="105" t="s">
        <v>2071</v>
      </c>
      <c r="D401" s="107" t="s">
        <v>1441</v>
      </c>
      <c r="E401" s="105" t="s">
        <v>1945</v>
      </c>
      <c r="F401" s="107" t="s">
        <v>1714</v>
      </c>
      <c r="G401" s="107" t="s">
        <v>830</v>
      </c>
      <c r="H401" s="107" t="s">
        <v>830</v>
      </c>
      <c r="I401" s="107" t="s">
        <v>830</v>
      </c>
      <c r="J401" s="107" t="s">
        <v>528</v>
      </c>
      <c r="K401" s="107" t="s">
        <v>23</v>
      </c>
      <c r="L401" s="107" t="s">
        <v>187</v>
      </c>
      <c r="M401" s="107" t="s">
        <v>158</v>
      </c>
      <c r="N401" s="107" t="s">
        <v>410</v>
      </c>
      <c r="O401" s="107" t="s">
        <v>395</v>
      </c>
      <c r="P401" s="109">
        <v>44380</v>
      </c>
      <c r="Q401" s="107" t="s">
        <v>655</v>
      </c>
      <c r="R401" s="108">
        <v>1</v>
      </c>
      <c r="S401" s="109">
        <v>44495</v>
      </c>
      <c r="T401" s="109">
        <v>44555</v>
      </c>
      <c r="U401" s="109">
        <v>45736</v>
      </c>
      <c r="V401" s="108">
        <v>1241</v>
      </c>
      <c r="W401" s="107" t="s">
        <v>424</v>
      </c>
      <c r="X401" s="107" t="s">
        <v>713</v>
      </c>
      <c r="Y401" s="107" t="s">
        <v>397</v>
      </c>
      <c r="Z401" s="108">
        <v>0.9</v>
      </c>
      <c r="AA401" s="113">
        <v>303039.34000000003</v>
      </c>
      <c r="AB401" s="113">
        <v>6410</v>
      </c>
      <c r="AC401" s="113">
        <v>60951.76</v>
      </c>
      <c r="AD401" s="113">
        <v>27797.697700000001</v>
      </c>
      <c r="AE401" s="113">
        <v>27797.697700000001</v>
      </c>
      <c r="AF401" s="113">
        <v>12519.8215</v>
      </c>
      <c r="AG401" s="113">
        <v>315559.16149999999</v>
      </c>
      <c r="AH401" s="113">
        <f>CFR_Data[[#This Row],[Total Spent SFY]]+CFR_Data[[#This Row],[CF Current SFY]]</f>
        <v>18929.821499999998</v>
      </c>
      <c r="AI401" s="113">
        <v>15277.876200000001</v>
      </c>
      <c r="AJ401" s="113">
        <v>0</v>
      </c>
      <c r="AK401" s="113">
        <v>0</v>
      </c>
      <c r="AL401" s="113">
        <v>0</v>
      </c>
      <c r="AM401" s="113">
        <v>0</v>
      </c>
      <c r="AN401" s="113">
        <v>33154.062299999998</v>
      </c>
      <c r="AO401" s="113">
        <v>0</v>
      </c>
      <c r="AP401" s="113">
        <v>0</v>
      </c>
      <c r="AQ401" s="107" t="s">
        <v>699</v>
      </c>
      <c r="AR401" s="107" t="s">
        <v>699</v>
      </c>
      <c r="AS401" s="107" t="s">
        <v>396</v>
      </c>
      <c r="AT401" s="107" t="s">
        <v>2914</v>
      </c>
      <c r="AU401" s="107" t="s">
        <v>1120</v>
      </c>
      <c r="AV401" s="107" t="s">
        <v>391</v>
      </c>
      <c r="AW401" s="108">
        <v>5</v>
      </c>
      <c r="AX401" s="107" t="s">
        <v>473</v>
      </c>
      <c r="AY401" s="107" t="s">
        <v>698</v>
      </c>
      <c r="AZ401" s="107" t="s">
        <v>697</v>
      </c>
      <c r="BA401" s="107" t="s">
        <v>392</v>
      </c>
      <c r="BB401" s="109">
        <v>45355.272070752311</v>
      </c>
      <c r="BC401" s="107" t="s">
        <v>23</v>
      </c>
      <c r="BD401" s="107" t="s">
        <v>292</v>
      </c>
    </row>
    <row r="402" spans="1:56" x14ac:dyDescent="0.2">
      <c r="A402" s="107" t="s">
        <v>409</v>
      </c>
      <c r="B402" s="105">
        <v>607319</v>
      </c>
      <c r="C402" s="105" t="s">
        <v>2071</v>
      </c>
      <c r="D402" s="107" t="s">
        <v>1441</v>
      </c>
      <c r="E402" s="105" t="s">
        <v>1945</v>
      </c>
      <c r="F402" s="107" t="s">
        <v>1714</v>
      </c>
      <c r="G402" s="107" t="s">
        <v>830</v>
      </c>
      <c r="H402" s="107" t="s">
        <v>830</v>
      </c>
      <c r="I402" s="107" t="s">
        <v>830</v>
      </c>
      <c r="J402" s="107" t="s">
        <v>528</v>
      </c>
      <c r="K402" s="107" t="s">
        <v>23</v>
      </c>
      <c r="L402" s="107" t="s">
        <v>187</v>
      </c>
      <c r="M402" s="107" t="s">
        <v>158</v>
      </c>
      <c r="N402" s="107" t="s">
        <v>410</v>
      </c>
      <c r="O402" s="107" t="s">
        <v>395</v>
      </c>
      <c r="P402" s="109">
        <v>44380</v>
      </c>
      <c r="Q402" s="107" t="s">
        <v>655</v>
      </c>
      <c r="R402" s="108">
        <v>1</v>
      </c>
      <c r="S402" s="109">
        <v>44495</v>
      </c>
      <c r="T402" s="109">
        <v>44555</v>
      </c>
      <c r="U402" s="109">
        <v>45736</v>
      </c>
      <c r="V402" s="108">
        <v>1241</v>
      </c>
      <c r="W402" s="107" t="s">
        <v>398</v>
      </c>
      <c r="X402" s="107" t="s">
        <v>702</v>
      </c>
      <c r="Y402" s="107" t="s">
        <v>293</v>
      </c>
      <c r="Z402" s="108">
        <v>0</v>
      </c>
      <c r="AA402" s="113">
        <v>22309</v>
      </c>
      <c r="AB402" s="113">
        <v>3589.5</v>
      </c>
      <c r="AC402" s="113">
        <v>221545.46</v>
      </c>
      <c r="AD402" s="113">
        <v>215655.18</v>
      </c>
      <c r="AE402" s="113">
        <v>215655.1801</v>
      </c>
      <c r="AF402" s="113">
        <v>97129.064299999998</v>
      </c>
      <c r="AG402" s="113">
        <v>119438.0643</v>
      </c>
      <c r="AH402" s="113">
        <f>CFR_Data[[#This Row],[Total Spent SFY]]+CFR_Data[[#This Row],[CF Current SFY]]</f>
        <v>100718.5643</v>
      </c>
      <c r="AI402" s="113">
        <v>118526.1158</v>
      </c>
      <c r="AJ402" s="113">
        <v>0</v>
      </c>
      <c r="AK402" s="113">
        <v>0</v>
      </c>
      <c r="AL402" s="113">
        <v>0</v>
      </c>
      <c r="AM402" s="113">
        <v>0</v>
      </c>
      <c r="AN402" s="113">
        <v>5890.2799000000005</v>
      </c>
      <c r="AO402" s="113">
        <v>0</v>
      </c>
      <c r="AP402" s="113">
        <v>0</v>
      </c>
      <c r="AQ402" s="107" t="s">
        <v>699</v>
      </c>
      <c r="AR402" s="107" t="s">
        <v>699</v>
      </c>
      <c r="AS402" s="107" t="s">
        <v>396</v>
      </c>
      <c r="AT402" s="107" t="s">
        <v>2914</v>
      </c>
      <c r="AU402" s="107" t="s">
        <v>1120</v>
      </c>
      <c r="AV402" s="107" t="s">
        <v>391</v>
      </c>
      <c r="AW402" s="108">
        <v>5</v>
      </c>
      <c r="AX402" s="107" t="s">
        <v>473</v>
      </c>
      <c r="AY402" s="107" t="s">
        <v>698</v>
      </c>
      <c r="AZ402" s="107" t="s">
        <v>697</v>
      </c>
      <c r="BA402" s="107" t="s">
        <v>392</v>
      </c>
      <c r="BB402" s="109">
        <v>45355.272070752311</v>
      </c>
      <c r="BC402" s="107" t="s">
        <v>23</v>
      </c>
      <c r="BD402" s="107" t="s">
        <v>293</v>
      </c>
    </row>
    <row r="403" spans="1:56" x14ac:dyDescent="0.2">
      <c r="A403" s="107" t="s">
        <v>409</v>
      </c>
      <c r="B403" s="105">
        <v>607319</v>
      </c>
      <c r="C403" s="105" t="s">
        <v>2071</v>
      </c>
      <c r="D403" s="107" t="s">
        <v>1441</v>
      </c>
      <c r="E403" s="105" t="s">
        <v>1945</v>
      </c>
      <c r="F403" s="107" t="s">
        <v>1714</v>
      </c>
      <c r="G403" s="107" t="s">
        <v>830</v>
      </c>
      <c r="H403" s="107" t="s">
        <v>830</v>
      </c>
      <c r="I403" s="107" t="s">
        <v>830</v>
      </c>
      <c r="J403" s="107" t="s">
        <v>528</v>
      </c>
      <c r="K403" s="107" t="s">
        <v>23</v>
      </c>
      <c r="L403" s="107" t="s">
        <v>187</v>
      </c>
      <c r="M403" s="107" t="s">
        <v>158</v>
      </c>
      <c r="N403" s="107" t="s">
        <v>410</v>
      </c>
      <c r="O403" s="107" t="s">
        <v>395</v>
      </c>
      <c r="P403" s="109">
        <v>44380</v>
      </c>
      <c r="Q403" s="107" t="s">
        <v>655</v>
      </c>
      <c r="R403" s="108">
        <v>1</v>
      </c>
      <c r="S403" s="109">
        <v>44495</v>
      </c>
      <c r="T403" s="109">
        <v>44555</v>
      </c>
      <c r="U403" s="109">
        <v>45736</v>
      </c>
      <c r="V403" s="108">
        <v>1241</v>
      </c>
      <c r="W403" s="107" t="s">
        <v>424</v>
      </c>
      <c r="X403" s="107" t="s">
        <v>709</v>
      </c>
      <c r="Y403" s="107" t="s">
        <v>416</v>
      </c>
      <c r="Z403" s="108">
        <v>0.8</v>
      </c>
      <c r="AA403" s="113">
        <v>695047.49</v>
      </c>
      <c r="AB403" s="113">
        <v>193880</v>
      </c>
      <c r="AC403" s="113">
        <v>200534.01</v>
      </c>
      <c r="AD403" s="113">
        <v>120551.61199999999</v>
      </c>
      <c r="AE403" s="113">
        <v>120551.61199999999</v>
      </c>
      <c r="AF403" s="113">
        <v>54295.311900000001</v>
      </c>
      <c r="AG403" s="113">
        <v>749342.80189999996</v>
      </c>
      <c r="AH403" s="113">
        <f>CFR_Data[[#This Row],[Total Spent SFY]]+CFR_Data[[#This Row],[CF Current SFY]]</f>
        <v>248175.3119</v>
      </c>
      <c r="AI403" s="113">
        <v>66256.300099999993</v>
      </c>
      <c r="AJ403" s="113">
        <v>0</v>
      </c>
      <c r="AK403" s="113">
        <v>0</v>
      </c>
      <c r="AL403" s="113">
        <v>0</v>
      </c>
      <c r="AM403" s="113">
        <v>0</v>
      </c>
      <c r="AN403" s="113">
        <v>79982.398000000001</v>
      </c>
      <c r="AO403" s="113">
        <v>0</v>
      </c>
      <c r="AP403" s="113">
        <v>0</v>
      </c>
      <c r="AQ403" s="107" t="s">
        <v>699</v>
      </c>
      <c r="AR403" s="107" t="s">
        <v>699</v>
      </c>
      <c r="AS403" s="107" t="s">
        <v>396</v>
      </c>
      <c r="AT403" s="107" t="s">
        <v>2914</v>
      </c>
      <c r="AU403" s="107" t="s">
        <v>1120</v>
      </c>
      <c r="AV403" s="107" t="s">
        <v>391</v>
      </c>
      <c r="AW403" s="108">
        <v>5</v>
      </c>
      <c r="AX403" s="107" t="s">
        <v>473</v>
      </c>
      <c r="AY403" s="107" t="s">
        <v>698</v>
      </c>
      <c r="AZ403" s="107" t="s">
        <v>697</v>
      </c>
      <c r="BA403" s="107" t="s">
        <v>392</v>
      </c>
      <c r="BB403" s="109">
        <v>45355.272070752311</v>
      </c>
      <c r="BC403" s="107" t="s">
        <v>23</v>
      </c>
      <c r="BD403" s="107" t="s">
        <v>292</v>
      </c>
    </row>
    <row r="404" spans="1:56" x14ac:dyDescent="0.2">
      <c r="A404" s="107" t="s">
        <v>409</v>
      </c>
      <c r="B404" s="105">
        <v>607319</v>
      </c>
      <c r="C404" s="105" t="s">
        <v>2071</v>
      </c>
      <c r="D404" s="107" t="s">
        <v>1441</v>
      </c>
      <c r="E404" s="105" t="s">
        <v>1945</v>
      </c>
      <c r="F404" s="107" t="s">
        <v>1714</v>
      </c>
      <c r="G404" s="107" t="s">
        <v>830</v>
      </c>
      <c r="H404" s="107" t="s">
        <v>830</v>
      </c>
      <c r="I404" s="107" t="s">
        <v>830</v>
      </c>
      <c r="J404" s="107" t="s">
        <v>528</v>
      </c>
      <c r="K404" s="107" t="s">
        <v>23</v>
      </c>
      <c r="L404" s="107" t="s">
        <v>187</v>
      </c>
      <c r="M404" s="107" t="s">
        <v>158</v>
      </c>
      <c r="N404" s="107" t="s">
        <v>410</v>
      </c>
      <c r="O404" s="107" t="s">
        <v>395</v>
      </c>
      <c r="P404" s="109">
        <v>44380</v>
      </c>
      <c r="Q404" s="107" t="s">
        <v>655</v>
      </c>
      <c r="R404" s="108">
        <v>1</v>
      </c>
      <c r="S404" s="109">
        <v>44495</v>
      </c>
      <c r="T404" s="109">
        <v>44555</v>
      </c>
      <c r="U404" s="109">
        <v>45736</v>
      </c>
      <c r="V404" s="108">
        <v>1241</v>
      </c>
      <c r="W404" s="107" t="s">
        <v>424</v>
      </c>
      <c r="X404" s="107" t="s">
        <v>726</v>
      </c>
      <c r="Y404" s="107" t="s">
        <v>725</v>
      </c>
      <c r="Z404" s="108">
        <v>0.8</v>
      </c>
      <c r="AA404" s="113">
        <v>5937054.75</v>
      </c>
      <c r="AB404" s="113">
        <v>867082.51</v>
      </c>
      <c r="AC404" s="113">
        <v>4099347.69</v>
      </c>
      <c r="AD404" s="113">
        <v>3423294.1792000001</v>
      </c>
      <c r="AE404" s="113">
        <v>3423294.1792000001</v>
      </c>
      <c r="AF404" s="113">
        <v>1541819.493</v>
      </c>
      <c r="AG404" s="113">
        <v>7478874.2429999998</v>
      </c>
      <c r="AH404" s="113">
        <f>CFR_Data[[#This Row],[Total Spent SFY]]+CFR_Data[[#This Row],[CF Current SFY]]</f>
        <v>2408902.003</v>
      </c>
      <c r="AI404" s="113">
        <v>1881474.6862000001</v>
      </c>
      <c r="AJ404" s="113">
        <v>0</v>
      </c>
      <c r="AK404" s="113">
        <v>0</v>
      </c>
      <c r="AL404" s="113">
        <v>0</v>
      </c>
      <c r="AM404" s="113">
        <v>0</v>
      </c>
      <c r="AN404" s="113">
        <v>676053.51080000005</v>
      </c>
      <c r="AO404" s="113">
        <v>0</v>
      </c>
      <c r="AP404" s="113">
        <v>0</v>
      </c>
      <c r="AQ404" s="107" t="s">
        <v>699</v>
      </c>
      <c r="AR404" s="107" t="s">
        <v>699</v>
      </c>
      <c r="AS404" s="107" t="s">
        <v>396</v>
      </c>
      <c r="AT404" s="107" t="s">
        <v>2914</v>
      </c>
      <c r="AU404" s="107" t="s">
        <v>1120</v>
      </c>
      <c r="AV404" s="107" t="s">
        <v>391</v>
      </c>
      <c r="AW404" s="108">
        <v>5</v>
      </c>
      <c r="AX404" s="107" t="s">
        <v>473</v>
      </c>
      <c r="AY404" s="107" t="s">
        <v>698</v>
      </c>
      <c r="AZ404" s="107" t="s">
        <v>697</v>
      </c>
      <c r="BA404" s="107" t="s">
        <v>392</v>
      </c>
      <c r="BB404" s="109">
        <v>45355.272070752311</v>
      </c>
      <c r="BC404" s="107" t="s">
        <v>23</v>
      </c>
      <c r="BD404" s="107" t="s">
        <v>292</v>
      </c>
    </row>
    <row r="405" spans="1:56" x14ac:dyDescent="0.2">
      <c r="A405" s="107" t="s">
        <v>393</v>
      </c>
      <c r="B405" s="105">
        <v>607321</v>
      </c>
      <c r="C405" s="105" t="s">
        <v>2987</v>
      </c>
      <c r="D405" s="107" t="s">
        <v>2988</v>
      </c>
      <c r="E405" s="105" t="s">
        <v>1947</v>
      </c>
      <c r="F405" s="107" t="s">
        <v>2989</v>
      </c>
      <c r="G405" s="107" t="s">
        <v>830</v>
      </c>
      <c r="H405" s="107" t="s">
        <v>830</v>
      </c>
      <c r="I405" s="107" t="s">
        <v>830</v>
      </c>
      <c r="J405" s="107" t="s">
        <v>185</v>
      </c>
      <c r="K405" s="107" t="s">
        <v>28</v>
      </c>
      <c r="L405" s="107" t="s">
        <v>368</v>
      </c>
      <c r="M405" s="107" t="s">
        <v>395</v>
      </c>
      <c r="N405" s="107" t="s">
        <v>721</v>
      </c>
      <c r="O405" s="107" t="s">
        <v>395</v>
      </c>
      <c r="P405" s="109">
        <v>42630</v>
      </c>
      <c r="Q405" s="107" t="s">
        <v>649</v>
      </c>
      <c r="R405" s="108">
        <v>1</v>
      </c>
      <c r="S405" s="109">
        <v>42832</v>
      </c>
      <c r="T405" s="109">
        <v>42892</v>
      </c>
      <c r="U405" s="109">
        <v>43211</v>
      </c>
      <c r="V405" s="108">
        <v>379</v>
      </c>
      <c r="W405" s="107" t="s">
        <v>398</v>
      </c>
      <c r="X405" s="107" t="s">
        <v>702</v>
      </c>
      <c r="Y405" s="107" t="s">
        <v>293</v>
      </c>
      <c r="Z405" s="108">
        <v>0</v>
      </c>
      <c r="AA405" s="113">
        <v>15413.3</v>
      </c>
      <c r="AB405" s="113">
        <v>8306.02</v>
      </c>
      <c r="AC405" s="113">
        <v>8742.7199999999993</v>
      </c>
      <c r="AD405" s="113">
        <v>0</v>
      </c>
      <c r="AE405" s="113">
        <v>0</v>
      </c>
      <c r="AF405" s="113">
        <v>0</v>
      </c>
      <c r="AG405" s="113">
        <v>15413.3</v>
      </c>
      <c r="AH405" s="113">
        <f>CFR_Data[[#This Row],[Total Spent SFY]]+CFR_Data[[#This Row],[CF Current SFY]]</f>
        <v>8306.02</v>
      </c>
      <c r="AI405" s="113">
        <v>0</v>
      </c>
      <c r="AJ405" s="113">
        <v>0</v>
      </c>
      <c r="AK405" s="113">
        <v>0</v>
      </c>
      <c r="AL405" s="113">
        <v>0</v>
      </c>
      <c r="AM405" s="113">
        <v>0</v>
      </c>
      <c r="AN405" s="113">
        <v>0</v>
      </c>
      <c r="AO405" s="113">
        <v>0</v>
      </c>
      <c r="AP405" s="113">
        <v>0</v>
      </c>
      <c r="AQ405" s="107" t="s">
        <v>699</v>
      </c>
      <c r="AR405" s="107" t="s">
        <v>699</v>
      </c>
      <c r="AS405" s="107" t="s">
        <v>396</v>
      </c>
      <c r="AT405" s="107" t="s">
        <v>395</v>
      </c>
      <c r="AU405" s="107" t="s">
        <v>1123</v>
      </c>
      <c r="AV405" s="107" t="s">
        <v>391</v>
      </c>
      <c r="AW405" s="108">
        <v>2</v>
      </c>
      <c r="AX405" s="107" t="s">
        <v>473</v>
      </c>
      <c r="AY405" s="107" t="s">
        <v>731</v>
      </c>
      <c r="AZ405" s="107" t="s">
        <v>706</v>
      </c>
      <c r="BA405" s="107" t="s">
        <v>435</v>
      </c>
      <c r="BB405" s="109">
        <v>45355.272070752311</v>
      </c>
      <c r="BC405" s="107" t="s">
        <v>28</v>
      </c>
      <c r="BD405" s="107" t="s">
        <v>293</v>
      </c>
    </row>
    <row r="406" spans="1:56" x14ac:dyDescent="0.2">
      <c r="A406" s="107" t="s">
        <v>393</v>
      </c>
      <c r="B406" s="105">
        <v>607321</v>
      </c>
      <c r="C406" s="105" t="s">
        <v>2987</v>
      </c>
      <c r="D406" s="107" t="s">
        <v>2988</v>
      </c>
      <c r="E406" s="105" t="s">
        <v>1947</v>
      </c>
      <c r="F406" s="107" t="s">
        <v>2989</v>
      </c>
      <c r="G406" s="107" t="s">
        <v>830</v>
      </c>
      <c r="H406" s="107" t="s">
        <v>830</v>
      </c>
      <c r="I406" s="107" t="s">
        <v>830</v>
      </c>
      <c r="J406" s="107" t="s">
        <v>185</v>
      </c>
      <c r="K406" s="107" t="s">
        <v>28</v>
      </c>
      <c r="L406" s="107" t="s">
        <v>368</v>
      </c>
      <c r="M406" s="107" t="s">
        <v>395</v>
      </c>
      <c r="N406" s="107" t="s">
        <v>721</v>
      </c>
      <c r="O406" s="107" t="s">
        <v>395</v>
      </c>
      <c r="P406" s="109">
        <v>42630</v>
      </c>
      <c r="Q406" s="107" t="s">
        <v>649</v>
      </c>
      <c r="R406" s="108">
        <v>1</v>
      </c>
      <c r="S406" s="109">
        <v>42832</v>
      </c>
      <c r="T406" s="109">
        <v>42892</v>
      </c>
      <c r="U406" s="109">
        <v>43211</v>
      </c>
      <c r="V406" s="108">
        <v>379</v>
      </c>
      <c r="W406" s="107" t="s">
        <v>424</v>
      </c>
      <c r="X406" s="107" t="s">
        <v>401</v>
      </c>
      <c r="Y406" s="107" t="s">
        <v>399</v>
      </c>
      <c r="Z406" s="108">
        <v>0.8</v>
      </c>
      <c r="AA406" s="113">
        <v>2030431.45</v>
      </c>
      <c r="AB406" s="113">
        <v>0</v>
      </c>
      <c r="AC406" s="113">
        <v>0</v>
      </c>
      <c r="AD406" s="113">
        <v>0</v>
      </c>
      <c r="AE406" s="113">
        <v>0</v>
      </c>
      <c r="AF406" s="113">
        <v>0</v>
      </c>
      <c r="AG406" s="113">
        <v>2030431.45</v>
      </c>
      <c r="AH406" s="113">
        <f>CFR_Data[[#This Row],[Total Spent SFY]]+CFR_Data[[#This Row],[CF Current SFY]]</f>
        <v>0</v>
      </c>
      <c r="AI406" s="113">
        <v>0</v>
      </c>
      <c r="AJ406" s="113">
        <v>0</v>
      </c>
      <c r="AK406" s="113">
        <v>0</v>
      </c>
      <c r="AL406" s="113">
        <v>0</v>
      </c>
      <c r="AM406" s="113">
        <v>0</v>
      </c>
      <c r="AN406" s="113">
        <v>0</v>
      </c>
      <c r="AO406" s="113">
        <v>0</v>
      </c>
      <c r="AP406" s="113">
        <v>0</v>
      </c>
      <c r="AQ406" s="107" t="s">
        <v>699</v>
      </c>
      <c r="AR406" s="107" t="s">
        <v>699</v>
      </c>
      <c r="AS406" s="107" t="s">
        <v>396</v>
      </c>
      <c r="AT406" s="107" t="s">
        <v>395</v>
      </c>
      <c r="AU406" s="107" t="s">
        <v>1123</v>
      </c>
      <c r="AV406" s="107" t="s">
        <v>391</v>
      </c>
      <c r="AW406" s="108">
        <v>2</v>
      </c>
      <c r="AX406" s="107" t="s">
        <v>473</v>
      </c>
      <c r="AY406" s="107" t="s">
        <v>731</v>
      </c>
      <c r="AZ406" s="107" t="s">
        <v>706</v>
      </c>
      <c r="BA406" s="107" t="s">
        <v>435</v>
      </c>
      <c r="BB406" s="109">
        <v>45355.272070752311</v>
      </c>
      <c r="BC406" s="107" t="s">
        <v>28</v>
      </c>
      <c r="BD406" s="107" t="s">
        <v>292</v>
      </c>
    </row>
    <row r="407" spans="1:56" x14ac:dyDescent="0.2">
      <c r="A407" s="107" t="s">
        <v>409</v>
      </c>
      <c r="B407" s="105">
        <v>607327</v>
      </c>
      <c r="C407" s="105" t="s">
        <v>2990</v>
      </c>
      <c r="D407" s="107" t="s">
        <v>2991</v>
      </c>
      <c r="E407" s="105" t="s">
        <v>1941</v>
      </c>
      <c r="F407" s="107" t="s">
        <v>1126</v>
      </c>
      <c r="G407" s="107" t="s">
        <v>830</v>
      </c>
      <c r="H407" s="107" t="s">
        <v>830</v>
      </c>
      <c r="I407" s="107" t="s">
        <v>830</v>
      </c>
      <c r="J407" s="107" t="s">
        <v>168</v>
      </c>
      <c r="K407" s="107" t="s">
        <v>22</v>
      </c>
      <c r="L407" s="107" t="s">
        <v>88</v>
      </c>
      <c r="M407" s="107" t="s">
        <v>41</v>
      </c>
      <c r="N407" s="107" t="s">
        <v>410</v>
      </c>
      <c r="O407" s="107" t="s">
        <v>395</v>
      </c>
      <c r="P407" s="109">
        <v>45108</v>
      </c>
      <c r="Q407" s="107" t="s">
        <v>712</v>
      </c>
      <c r="R407" s="108">
        <v>1</v>
      </c>
      <c r="S407" s="109">
        <v>45204</v>
      </c>
      <c r="T407" s="109">
        <v>45264</v>
      </c>
      <c r="U407" s="109">
        <v>46473</v>
      </c>
      <c r="V407" s="108">
        <v>1269</v>
      </c>
      <c r="W407" s="107" t="s">
        <v>398</v>
      </c>
      <c r="X407" s="107" t="s">
        <v>702</v>
      </c>
      <c r="Y407" s="107" t="s">
        <v>293</v>
      </c>
      <c r="Z407" s="108">
        <v>0</v>
      </c>
      <c r="AA407" s="113">
        <v>0</v>
      </c>
      <c r="AB407" s="113">
        <v>0</v>
      </c>
      <c r="AC407" s="113">
        <v>83100</v>
      </c>
      <c r="AD407" s="113">
        <v>1354.3</v>
      </c>
      <c r="AE407" s="113">
        <v>83100</v>
      </c>
      <c r="AF407" s="113">
        <v>1354.3</v>
      </c>
      <c r="AG407" s="113">
        <v>1354.3</v>
      </c>
      <c r="AH407" s="113">
        <f>CFR_Data[[#This Row],[Total Spent SFY]]+CFR_Data[[#This Row],[CF Current SFY]]</f>
        <v>1354.3</v>
      </c>
      <c r="AI407" s="113">
        <v>44645.7</v>
      </c>
      <c r="AJ407" s="113">
        <v>26000</v>
      </c>
      <c r="AK407" s="113">
        <v>11100</v>
      </c>
      <c r="AL407" s="113">
        <v>0</v>
      </c>
      <c r="AM407" s="113">
        <v>0</v>
      </c>
      <c r="AN407" s="113">
        <v>0</v>
      </c>
      <c r="AO407" s="113">
        <v>0</v>
      </c>
      <c r="AP407" s="113">
        <v>0</v>
      </c>
      <c r="AQ407" s="107" t="s">
        <v>699</v>
      </c>
      <c r="AR407" s="107" t="s">
        <v>699</v>
      </c>
      <c r="AS407" s="107" t="s">
        <v>396</v>
      </c>
      <c r="AT407" s="107" t="s">
        <v>395</v>
      </c>
      <c r="AU407" s="107" t="s">
        <v>1123</v>
      </c>
      <c r="AV407" s="107" t="s">
        <v>391</v>
      </c>
      <c r="AW407" s="108">
        <v>2</v>
      </c>
      <c r="AX407" s="107" t="s">
        <v>473</v>
      </c>
      <c r="AY407" s="107" t="s">
        <v>707</v>
      </c>
      <c r="AZ407" s="107" t="s">
        <v>706</v>
      </c>
      <c r="BA407" s="107" t="s">
        <v>412</v>
      </c>
      <c r="BB407" s="109">
        <v>45355.272070752311</v>
      </c>
      <c r="BC407" s="107" t="s">
        <v>22</v>
      </c>
      <c r="BD407" s="107" t="s">
        <v>293</v>
      </c>
    </row>
    <row r="408" spans="1:56" x14ac:dyDescent="0.2">
      <c r="A408" s="107" t="s">
        <v>409</v>
      </c>
      <c r="B408" s="105">
        <v>607327</v>
      </c>
      <c r="C408" s="105" t="s">
        <v>2990</v>
      </c>
      <c r="D408" s="107" t="s">
        <v>2991</v>
      </c>
      <c r="E408" s="105" t="s">
        <v>1941</v>
      </c>
      <c r="F408" s="107" t="s">
        <v>1126</v>
      </c>
      <c r="G408" s="107" t="s">
        <v>830</v>
      </c>
      <c r="H408" s="107" t="s">
        <v>830</v>
      </c>
      <c r="I408" s="107" t="s">
        <v>830</v>
      </c>
      <c r="J408" s="107" t="s">
        <v>168</v>
      </c>
      <c r="K408" s="107" t="s">
        <v>22</v>
      </c>
      <c r="L408" s="107" t="s">
        <v>88</v>
      </c>
      <c r="M408" s="107" t="s">
        <v>41</v>
      </c>
      <c r="N408" s="107" t="s">
        <v>410</v>
      </c>
      <c r="O408" s="107" t="s">
        <v>395</v>
      </c>
      <c r="P408" s="109">
        <v>45108</v>
      </c>
      <c r="Q408" s="107" t="s">
        <v>712</v>
      </c>
      <c r="R408" s="108">
        <v>1</v>
      </c>
      <c r="S408" s="109">
        <v>45204</v>
      </c>
      <c r="T408" s="109">
        <v>45264</v>
      </c>
      <c r="U408" s="109">
        <v>46473</v>
      </c>
      <c r="V408" s="108">
        <v>1269</v>
      </c>
      <c r="W408" s="107" t="s">
        <v>424</v>
      </c>
      <c r="X408" s="107" t="s">
        <v>705</v>
      </c>
      <c r="Y408" s="107" t="s">
        <v>413</v>
      </c>
      <c r="Z408" s="108">
        <v>0.8</v>
      </c>
      <c r="AA408" s="113">
        <v>119130</v>
      </c>
      <c r="AB408" s="113">
        <v>119130</v>
      </c>
      <c r="AC408" s="113">
        <v>14599859.84</v>
      </c>
      <c r="AD408" s="113">
        <v>218645.7</v>
      </c>
      <c r="AE408" s="113">
        <v>14599859.84</v>
      </c>
      <c r="AF408" s="113">
        <v>218645.7</v>
      </c>
      <c r="AG408" s="113">
        <v>337775.7</v>
      </c>
      <c r="AH408" s="113">
        <f>CFR_Data[[#This Row],[Total Spent SFY]]+CFR_Data[[#This Row],[CF Current SFY]]</f>
        <v>337775.7</v>
      </c>
      <c r="AI408" s="113">
        <v>7782224.2999999998</v>
      </c>
      <c r="AJ408" s="113">
        <v>4570000</v>
      </c>
      <c r="AK408" s="113">
        <v>2028989.84</v>
      </c>
      <c r="AL408" s="113">
        <v>0</v>
      </c>
      <c r="AM408" s="113">
        <v>0</v>
      </c>
      <c r="AN408" s="113">
        <v>0</v>
      </c>
      <c r="AO408" s="113">
        <v>0</v>
      </c>
      <c r="AP408" s="113">
        <v>0</v>
      </c>
      <c r="AQ408" s="107" t="s">
        <v>699</v>
      </c>
      <c r="AR408" s="107" t="s">
        <v>699</v>
      </c>
      <c r="AS408" s="107" t="s">
        <v>396</v>
      </c>
      <c r="AT408" s="107" t="s">
        <v>395</v>
      </c>
      <c r="AU408" s="107" t="s">
        <v>1123</v>
      </c>
      <c r="AV408" s="107" t="s">
        <v>391</v>
      </c>
      <c r="AW408" s="108">
        <v>2</v>
      </c>
      <c r="AX408" s="107" t="s">
        <v>473</v>
      </c>
      <c r="AY408" s="107" t="s">
        <v>707</v>
      </c>
      <c r="AZ408" s="107" t="s">
        <v>706</v>
      </c>
      <c r="BA408" s="107" t="s">
        <v>412</v>
      </c>
      <c r="BB408" s="109">
        <v>45355.272070752311</v>
      </c>
      <c r="BC408" s="107" t="s">
        <v>22</v>
      </c>
      <c r="BD408" s="107" t="s">
        <v>292</v>
      </c>
    </row>
    <row r="409" spans="1:56" x14ac:dyDescent="0.2">
      <c r="A409" s="107" t="s">
        <v>472</v>
      </c>
      <c r="B409" s="105">
        <v>607329</v>
      </c>
      <c r="C409" s="105" t="s">
        <v>395</v>
      </c>
      <c r="D409" s="107" t="s">
        <v>529</v>
      </c>
      <c r="E409" s="105" t="s">
        <v>1941</v>
      </c>
      <c r="F409" s="107" t="s">
        <v>1128</v>
      </c>
      <c r="G409" s="107" t="s">
        <v>830</v>
      </c>
      <c r="H409" s="107" t="s">
        <v>830</v>
      </c>
      <c r="I409" s="107" t="s">
        <v>830</v>
      </c>
      <c r="J409" s="107" t="s">
        <v>819</v>
      </c>
      <c r="K409" s="107" t="s">
        <v>22</v>
      </c>
      <c r="L409" s="107" t="s">
        <v>237</v>
      </c>
      <c r="M409" s="107" t="s">
        <v>236</v>
      </c>
      <c r="N409" s="107" t="s">
        <v>472</v>
      </c>
      <c r="O409" s="107" t="s">
        <v>1125</v>
      </c>
      <c r="P409" s="109">
        <v>46501</v>
      </c>
      <c r="Q409" s="107" t="s">
        <v>1914</v>
      </c>
      <c r="R409" s="108">
        <v>0</v>
      </c>
      <c r="S409" s="109">
        <v>46651</v>
      </c>
      <c r="T409" s="109">
        <v>46711</v>
      </c>
      <c r="U409" s="109">
        <v>47351</v>
      </c>
      <c r="V409" s="108">
        <v>700</v>
      </c>
      <c r="W409" s="107" t="s">
        <v>424</v>
      </c>
      <c r="X409" s="107" t="s">
        <v>710</v>
      </c>
      <c r="Y409" s="107" t="s">
        <v>411</v>
      </c>
      <c r="Z409" s="108">
        <v>0.8</v>
      </c>
      <c r="AA409" s="113">
        <v>0</v>
      </c>
      <c r="AB409" s="113">
        <v>0</v>
      </c>
      <c r="AC409" s="113">
        <v>26627450</v>
      </c>
      <c r="AD409" s="113">
        <v>0</v>
      </c>
      <c r="AE409" s="113">
        <v>24206772.727299999</v>
      </c>
      <c r="AF409" s="113">
        <v>0</v>
      </c>
      <c r="AG409" s="113">
        <v>0</v>
      </c>
      <c r="AH409" s="113">
        <f>CFR_Data[[#This Row],[Total Spent SFY]]+CFR_Data[[#This Row],[CF Current SFY]]</f>
        <v>0</v>
      </c>
      <c r="AI409" s="113">
        <v>0</v>
      </c>
      <c r="AJ409" s="113">
        <v>0</v>
      </c>
      <c r="AK409" s="113">
        <v>0</v>
      </c>
      <c r="AL409" s="113">
        <v>9682709.0909000002</v>
      </c>
      <c r="AM409" s="113">
        <v>14524063.636399999</v>
      </c>
      <c r="AN409" s="113">
        <v>2420677.2727000001</v>
      </c>
      <c r="AO409" s="113">
        <v>0</v>
      </c>
      <c r="AP409" s="113">
        <v>0</v>
      </c>
      <c r="AQ409" s="107" t="s">
        <v>699</v>
      </c>
      <c r="AR409" s="107" t="s">
        <v>699</v>
      </c>
      <c r="AS409" s="107" t="s">
        <v>396</v>
      </c>
      <c r="AT409" s="107" t="s">
        <v>2992</v>
      </c>
      <c r="AU409" s="107" t="s">
        <v>1120</v>
      </c>
      <c r="AV409" s="107" t="s">
        <v>391</v>
      </c>
      <c r="AW409" s="108">
        <v>2</v>
      </c>
      <c r="AX409" s="107" t="s">
        <v>396</v>
      </c>
      <c r="AY409" s="107" t="s">
        <v>738</v>
      </c>
      <c r="AZ409" s="107" t="s">
        <v>700</v>
      </c>
      <c r="BA409" s="107" t="s">
        <v>652</v>
      </c>
      <c r="BB409" s="109">
        <v>45355.272070752311</v>
      </c>
      <c r="BC409" s="107" t="s">
        <v>22</v>
      </c>
      <c r="BD409" s="107" t="s">
        <v>292</v>
      </c>
    </row>
    <row r="410" spans="1:56" x14ac:dyDescent="0.2">
      <c r="A410" s="107" t="s">
        <v>472</v>
      </c>
      <c r="B410" s="105">
        <v>607329</v>
      </c>
      <c r="C410" s="105" t="s">
        <v>395</v>
      </c>
      <c r="D410" s="107" t="s">
        <v>529</v>
      </c>
      <c r="E410" s="105" t="s">
        <v>1941</v>
      </c>
      <c r="F410" s="107" t="s">
        <v>1128</v>
      </c>
      <c r="G410" s="107" t="s">
        <v>830</v>
      </c>
      <c r="H410" s="107" t="s">
        <v>830</v>
      </c>
      <c r="I410" s="107" t="s">
        <v>830</v>
      </c>
      <c r="J410" s="107" t="s">
        <v>819</v>
      </c>
      <c r="K410" s="107" t="s">
        <v>22</v>
      </c>
      <c r="L410" s="107" t="s">
        <v>237</v>
      </c>
      <c r="M410" s="107" t="s">
        <v>236</v>
      </c>
      <c r="N410" s="107" t="s">
        <v>472</v>
      </c>
      <c r="O410" s="107" t="s">
        <v>1125</v>
      </c>
      <c r="P410" s="109">
        <v>46501</v>
      </c>
      <c r="Q410" s="107" t="s">
        <v>1914</v>
      </c>
      <c r="R410" s="108">
        <v>0</v>
      </c>
      <c r="S410" s="109">
        <v>46651</v>
      </c>
      <c r="T410" s="109">
        <v>46711</v>
      </c>
      <c r="U410" s="109">
        <v>47351</v>
      </c>
      <c r="V410" s="108">
        <v>700</v>
      </c>
      <c r="W410" s="107" t="s">
        <v>398</v>
      </c>
      <c r="X410" s="107" t="s">
        <v>702</v>
      </c>
      <c r="Y410" s="107" t="s">
        <v>293</v>
      </c>
      <c r="Z410" s="108">
        <v>0</v>
      </c>
      <c r="AA410" s="113">
        <v>0</v>
      </c>
      <c r="AB410" s="113">
        <v>0</v>
      </c>
      <c r="AC410" s="113">
        <v>52320</v>
      </c>
      <c r="AD410" s="113">
        <v>0</v>
      </c>
      <c r="AE410" s="113">
        <v>47563.636299999998</v>
      </c>
      <c r="AF410" s="113">
        <v>0</v>
      </c>
      <c r="AG410" s="113">
        <v>0</v>
      </c>
      <c r="AH410" s="113">
        <f>CFR_Data[[#This Row],[Total Spent SFY]]+CFR_Data[[#This Row],[CF Current SFY]]</f>
        <v>0</v>
      </c>
      <c r="AI410" s="113">
        <v>0</v>
      </c>
      <c r="AJ410" s="113">
        <v>0</v>
      </c>
      <c r="AK410" s="113">
        <v>0</v>
      </c>
      <c r="AL410" s="113">
        <v>19025.4545</v>
      </c>
      <c r="AM410" s="113">
        <v>28538.181799999998</v>
      </c>
      <c r="AN410" s="113">
        <v>4756.3636999999999</v>
      </c>
      <c r="AO410" s="113">
        <v>0</v>
      </c>
      <c r="AP410" s="113">
        <v>0</v>
      </c>
      <c r="AQ410" s="107" t="s">
        <v>699</v>
      </c>
      <c r="AR410" s="107" t="s">
        <v>699</v>
      </c>
      <c r="AS410" s="107" t="s">
        <v>396</v>
      </c>
      <c r="AT410" s="107" t="s">
        <v>2992</v>
      </c>
      <c r="AU410" s="107" t="s">
        <v>1120</v>
      </c>
      <c r="AV410" s="107" t="s">
        <v>391</v>
      </c>
      <c r="AW410" s="108">
        <v>2</v>
      </c>
      <c r="AX410" s="107" t="s">
        <v>396</v>
      </c>
      <c r="AY410" s="107" t="s">
        <v>738</v>
      </c>
      <c r="AZ410" s="107" t="s">
        <v>700</v>
      </c>
      <c r="BA410" s="107" t="s">
        <v>652</v>
      </c>
      <c r="BB410" s="109">
        <v>45355.272070752311</v>
      </c>
      <c r="BC410" s="107" t="s">
        <v>22</v>
      </c>
      <c r="BD410" s="107" t="s">
        <v>293</v>
      </c>
    </row>
    <row r="411" spans="1:56" x14ac:dyDescent="0.2">
      <c r="A411" s="107" t="s">
        <v>393</v>
      </c>
      <c r="B411" s="105">
        <v>607330</v>
      </c>
      <c r="C411" s="105" t="s">
        <v>2072</v>
      </c>
      <c r="D411" s="107" t="s">
        <v>820</v>
      </c>
      <c r="E411" s="105" t="s">
        <v>1943</v>
      </c>
      <c r="F411" s="107" t="s">
        <v>1121</v>
      </c>
      <c r="G411" s="107" t="s">
        <v>830</v>
      </c>
      <c r="H411" s="107" t="s">
        <v>830</v>
      </c>
      <c r="I411" s="107" t="s">
        <v>830</v>
      </c>
      <c r="J411" s="107" t="s">
        <v>58</v>
      </c>
      <c r="K411" s="107" t="s">
        <v>22</v>
      </c>
      <c r="L411" s="107" t="s">
        <v>187</v>
      </c>
      <c r="M411" s="107" t="s">
        <v>158</v>
      </c>
      <c r="N411" s="107" t="s">
        <v>394</v>
      </c>
      <c r="O411" s="107" t="s">
        <v>395</v>
      </c>
      <c r="P411" s="109">
        <v>43687</v>
      </c>
      <c r="Q411" s="107" t="s">
        <v>657</v>
      </c>
      <c r="R411" s="108">
        <v>1</v>
      </c>
      <c r="S411" s="109">
        <v>43991</v>
      </c>
      <c r="T411" s="109">
        <v>44051</v>
      </c>
      <c r="U411" s="109">
        <v>44846</v>
      </c>
      <c r="V411" s="108">
        <v>855</v>
      </c>
      <c r="W411" s="107" t="s">
        <v>424</v>
      </c>
      <c r="X411" s="107" t="s">
        <v>704</v>
      </c>
      <c r="Y411" s="107" t="s">
        <v>425</v>
      </c>
      <c r="Z411" s="108">
        <v>0.8</v>
      </c>
      <c r="AA411" s="113">
        <v>1556102.28</v>
      </c>
      <c r="AB411" s="113">
        <v>0</v>
      </c>
      <c r="AC411" s="113">
        <v>0</v>
      </c>
      <c r="AD411" s="113">
        <v>83684.7258</v>
      </c>
      <c r="AE411" s="113">
        <v>83684.7258</v>
      </c>
      <c r="AF411" s="113">
        <v>83684.7258</v>
      </c>
      <c r="AG411" s="113">
        <v>1639787.0057999999</v>
      </c>
      <c r="AH411" s="113">
        <f>CFR_Data[[#This Row],[Total Spent SFY]]+CFR_Data[[#This Row],[CF Current SFY]]</f>
        <v>83684.7258</v>
      </c>
      <c r="AI411" s="113">
        <v>0</v>
      </c>
      <c r="AJ411" s="113">
        <v>0</v>
      </c>
      <c r="AK411" s="113">
        <v>0</v>
      </c>
      <c r="AL411" s="113">
        <v>0</v>
      </c>
      <c r="AM411" s="113">
        <v>0</v>
      </c>
      <c r="AN411" s="113">
        <v>-83684.7258</v>
      </c>
      <c r="AO411" s="113">
        <v>0</v>
      </c>
      <c r="AP411" s="113">
        <v>0</v>
      </c>
      <c r="AQ411" s="107" t="s">
        <v>699</v>
      </c>
      <c r="AR411" s="107" t="s">
        <v>699</v>
      </c>
      <c r="AS411" s="107" t="s">
        <v>396</v>
      </c>
      <c r="AT411" s="107" t="s">
        <v>2914</v>
      </c>
      <c r="AU411" s="107" t="s">
        <v>1120</v>
      </c>
      <c r="AV411" s="107" t="s">
        <v>391</v>
      </c>
      <c r="AW411" s="108">
        <v>4</v>
      </c>
      <c r="AX411" s="107" t="s">
        <v>473</v>
      </c>
      <c r="AY411" s="107" t="s">
        <v>698</v>
      </c>
      <c r="AZ411" s="107" t="s">
        <v>697</v>
      </c>
      <c r="BA411" s="107" t="s">
        <v>392</v>
      </c>
      <c r="BB411" s="109">
        <v>45355.272070752311</v>
      </c>
      <c r="BC411" s="107" t="s">
        <v>22</v>
      </c>
      <c r="BD411" s="107" t="s">
        <v>292</v>
      </c>
    </row>
    <row r="412" spans="1:56" x14ac:dyDescent="0.2">
      <c r="A412" s="107" t="s">
        <v>393</v>
      </c>
      <c r="B412" s="105">
        <v>607330</v>
      </c>
      <c r="C412" s="105" t="s">
        <v>2072</v>
      </c>
      <c r="D412" s="107" t="s">
        <v>820</v>
      </c>
      <c r="E412" s="105" t="s">
        <v>1943</v>
      </c>
      <c r="F412" s="107" t="s">
        <v>1121</v>
      </c>
      <c r="G412" s="107" t="s">
        <v>830</v>
      </c>
      <c r="H412" s="107" t="s">
        <v>830</v>
      </c>
      <c r="I412" s="107" t="s">
        <v>830</v>
      </c>
      <c r="J412" s="107" t="s">
        <v>58</v>
      </c>
      <c r="K412" s="107" t="s">
        <v>22</v>
      </c>
      <c r="L412" s="107" t="s">
        <v>187</v>
      </c>
      <c r="M412" s="107" t="s">
        <v>158</v>
      </c>
      <c r="N412" s="107" t="s">
        <v>394</v>
      </c>
      <c r="O412" s="107" t="s">
        <v>395</v>
      </c>
      <c r="P412" s="109">
        <v>43687</v>
      </c>
      <c r="Q412" s="107" t="s">
        <v>657</v>
      </c>
      <c r="R412" s="108">
        <v>1</v>
      </c>
      <c r="S412" s="109">
        <v>43991</v>
      </c>
      <c r="T412" s="109">
        <v>44051</v>
      </c>
      <c r="U412" s="109">
        <v>44846</v>
      </c>
      <c r="V412" s="108">
        <v>855</v>
      </c>
      <c r="W412" s="107" t="s">
        <v>398</v>
      </c>
      <c r="X412" s="107" t="s">
        <v>702</v>
      </c>
      <c r="Y412" s="107" t="s">
        <v>293</v>
      </c>
      <c r="Z412" s="108">
        <v>0</v>
      </c>
      <c r="AA412" s="113">
        <v>2321080.5499999998</v>
      </c>
      <c r="AB412" s="113">
        <v>0</v>
      </c>
      <c r="AC412" s="113">
        <v>0</v>
      </c>
      <c r="AD412" s="113">
        <v>90825.627699999997</v>
      </c>
      <c r="AE412" s="113">
        <v>90825.627699999997</v>
      </c>
      <c r="AF412" s="113">
        <v>90825.627699999997</v>
      </c>
      <c r="AG412" s="113">
        <v>2411906.1776999999</v>
      </c>
      <c r="AH412" s="113">
        <f>CFR_Data[[#This Row],[Total Spent SFY]]+CFR_Data[[#This Row],[CF Current SFY]]</f>
        <v>90825.627699999997</v>
      </c>
      <c r="AI412" s="113">
        <v>0</v>
      </c>
      <c r="AJ412" s="113">
        <v>0</v>
      </c>
      <c r="AK412" s="113">
        <v>0</v>
      </c>
      <c r="AL412" s="113">
        <v>0</v>
      </c>
      <c r="AM412" s="113">
        <v>0</v>
      </c>
      <c r="AN412" s="113">
        <v>-90825.627699999997</v>
      </c>
      <c r="AO412" s="113">
        <v>0</v>
      </c>
      <c r="AP412" s="113">
        <v>0</v>
      </c>
      <c r="AQ412" s="107" t="s">
        <v>699</v>
      </c>
      <c r="AR412" s="107" t="s">
        <v>699</v>
      </c>
      <c r="AS412" s="107" t="s">
        <v>396</v>
      </c>
      <c r="AT412" s="107" t="s">
        <v>2914</v>
      </c>
      <c r="AU412" s="107" t="s">
        <v>1120</v>
      </c>
      <c r="AV412" s="107" t="s">
        <v>391</v>
      </c>
      <c r="AW412" s="108">
        <v>4</v>
      </c>
      <c r="AX412" s="107" t="s">
        <v>473</v>
      </c>
      <c r="AY412" s="107" t="s">
        <v>698</v>
      </c>
      <c r="AZ412" s="107" t="s">
        <v>697</v>
      </c>
      <c r="BA412" s="107" t="s">
        <v>392</v>
      </c>
      <c r="BB412" s="109">
        <v>45355.272070752311</v>
      </c>
      <c r="BC412" s="107" t="s">
        <v>22</v>
      </c>
      <c r="BD412" s="107" t="s">
        <v>293</v>
      </c>
    </row>
    <row r="413" spans="1:56" x14ac:dyDescent="0.2">
      <c r="A413" s="107" t="s">
        <v>393</v>
      </c>
      <c r="B413" s="105">
        <v>607330</v>
      </c>
      <c r="C413" s="105" t="s">
        <v>2072</v>
      </c>
      <c r="D413" s="107" t="s">
        <v>820</v>
      </c>
      <c r="E413" s="105" t="s">
        <v>1943</v>
      </c>
      <c r="F413" s="107" t="s">
        <v>1121</v>
      </c>
      <c r="G413" s="107" t="s">
        <v>830</v>
      </c>
      <c r="H413" s="107" t="s">
        <v>830</v>
      </c>
      <c r="I413" s="107" t="s">
        <v>830</v>
      </c>
      <c r="J413" s="107" t="s">
        <v>58</v>
      </c>
      <c r="K413" s="107" t="s">
        <v>22</v>
      </c>
      <c r="L413" s="107" t="s">
        <v>187</v>
      </c>
      <c r="M413" s="107" t="s">
        <v>158</v>
      </c>
      <c r="N413" s="107" t="s">
        <v>394</v>
      </c>
      <c r="O413" s="107" t="s">
        <v>395</v>
      </c>
      <c r="P413" s="109">
        <v>43687</v>
      </c>
      <c r="Q413" s="107" t="s">
        <v>657</v>
      </c>
      <c r="R413" s="108">
        <v>1</v>
      </c>
      <c r="S413" s="109">
        <v>43991</v>
      </c>
      <c r="T413" s="109">
        <v>44051</v>
      </c>
      <c r="U413" s="109">
        <v>44846</v>
      </c>
      <c r="V413" s="108">
        <v>855</v>
      </c>
      <c r="W413" s="107" t="s">
        <v>424</v>
      </c>
      <c r="X413" s="107" t="s">
        <v>705</v>
      </c>
      <c r="Y413" s="107" t="s">
        <v>413</v>
      </c>
      <c r="Z413" s="108">
        <v>0.8</v>
      </c>
      <c r="AA413" s="113">
        <v>1608398.43</v>
      </c>
      <c r="AB413" s="113">
        <v>0</v>
      </c>
      <c r="AC413" s="113">
        <v>0</v>
      </c>
      <c r="AD413" s="113">
        <v>105489.6464</v>
      </c>
      <c r="AE413" s="113">
        <v>105489.6464</v>
      </c>
      <c r="AF413" s="113">
        <v>105489.6464</v>
      </c>
      <c r="AG413" s="113">
        <v>1713888.0763999999</v>
      </c>
      <c r="AH413" s="113">
        <f>CFR_Data[[#This Row],[Total Spent SFY]]+CFR_Data[[#This Row],[CF Current SFY]]</f>
        <v>105489.6464</v>
      </c>
      <c r="AI413" s="113">
        <v>0</v>
      </c>
      <c r="AJ413" s="113">
        <v>0</v>
      </c>
      <c r="AK413" s="113">
        <v>0</v>
      </c>
      <c r="AL413" s="113">
        <v>0</v>
      </c>
      <c r="AM413" s="113">
        <v>0</v>
      </c>
      <c r="AN413" s="113">
        <v>-105489.6464</v>
      </c>
      <c r="AO413" s="113">
        <v>0</v>
      </c>
      <c r="AP413" s="113">
        <v>0</v>
      </c>
      <c r="AQ413" s="107" t="s">
        <v>699</v>
      </c>
      <c r="AR413" s="107" t="s">
        <v>699</v>
      </c>
      <c r="AS413" s="107" t="s">
        <v>396</v>
      </c>
      <c r="AT413" s="107" t="s">
        <v>2914</v>
      </c>
      <c r="AU413" s="107" t="s">
        <v>1120</v>
      </c>
      <c r="AV413" s="107" t="s">
        <v>391</v>
      </c>
      <c r="AW413" s="108">
        <v>4</v>
      </c>
      <c r="AX413" s="107" t="s">
        <v>473</v>
      </c>
      <c r="AY413" s="107" t="s">
        <v>698</v>
      </c>
      <c r="AZ413" s="107" t="s">
        <v>697</v>
      </c>
      <c r="BA413" s="107" t="s">
        <v>392</v>
      </c>
      <c r="BB413" s="109">
        <v>45355.272070752311</v>
      </c>
      <c r="BC413" s="107" t="s">
        <v>22</v>
      </c>
      <c r="BD413" s="107" t="s">
        <v>292</v>
      </c>
    </row>
    <row r="414" spans="1:56" x14ac:dyDescent="0.2">
      <c r="A414" s="107" t="s">
        <v>393</v>
      </c>
      <c r="B414" s="105">
        <v>607330</v>
      </c>
      <c r="C414" s="105" t="s">
        <v>2072</v>
      </c>
      <c r="D414" s="107" t="s">
        <v>820</v>
      </c>
      <c r="E414" s="105" t="s">
        <v>1943</v>
      </c>
      <c r="F414" s="107" t="s">
        <v>1121</v>
      </c>
      <c r="G414" s="107" t="s">
        <v>830</v>
      </c>
      <c r="H414" s="107" t="s">
        <v>830</v>
      </c>
      <c r="I414" s="107" t="s">
        <v>830</v>
      </c>
      <c r="J414" s="107" t="s">
        <v>58</v>
      </c>
      <c r="K414" s="107" t="s">
        <v>22</v>
      </c>
      <c r="L414" s="107" t="s">
        <v>187</v>
      </c>
      <c r="M414" s="107" t="s">
        <v>158</v>
      </c>
      <c r="N414" s="107" t="s">
        <v>394</v>
      </c>
      <c r="O414" s="107" t="s">
        <v>395</v>
      </c>
      <c r="P414" s="109">
        <v>43687</v>
      </c>
      <c r="Q414" s="107" t="s">
        <v>657</v>
      </c>
      <c r="R414" s="108">
        <v>1</v>
      </c>
      <c r="S414" s="109">
        <v>43991</v>
      </c>
      <c r="T414" s="109">
        <v>44051</v>
      </c>
      <c r="U414" s="109">
        <v>44846</v>
      </c>
      <c r="V414" s="108">
        <v>855</v>
      </c>
      <c r="W414" s="107" t="s">
        <v>424</v>
      </c>
      <c r="X414" s="107" t="s">
        <v>768</v>
      </c>
      <c r="Y414" s="107" t="s">
        <v>425</v>
      </c>
      <c r="Z414" s="108">
        <v>0.8</v>
      </c>
      <c r="AA414" s="113">
        <v>1189070.3700000001</v>
      </c>
      <c r="AB414" s="113">
        <v>0</v>
      </c>
      <c r="AC414" s="113">
        <v>0</v>
      </c>
      <c r="AD414" s="113">
        <v>0</v>
      </c>
      <c r="AE414" s="113">
        <v>0</v>
      </c>
      <c r="AF414" s="113">
        <v>0</v>
      </c>
      <c r="AG414" s="113">
        <v>1189070.3700000001</v>
      </c>
      <c r="AH414" s="113">
        <f>CFR_Data[[#This Row],[Total Spent SFY]]+CFR_Data[[#This Row],[CF Current SFY]]</f>
        <v>0</v>
      </c>
      <c r="AI414" s="113">
        <v>0</v>
      </c>
      <c r="AJ414" s="113">
        <v>0</v>
      </c>
      <c r="AK414" s="113">
        <v>0</v>
      </c>
      <c r="AL414" s="113">
        <v>0</v>
      </c>
      <c r="AM414" s="113">
        <v>0</v>
      </c>
      <c r="AN414" s="113">
        <v>0</v>
      </c>
      <c r="AO414" s="113">
        <v>0</v>
      </c>
      <c r="AP414" s="113">
        <v>0</v>
      </c>
      <c r="AQ414" s="107" t="s">
        <v>699</v>
      </c>
      <c r="AR414" s="107" t="s">
        <v>699</v>
      </c>
      <c r="AS414" s="107" t="s">
        <v>396</v>
      </c>
      <c r="AT414" s="107" t="s">
        <v>2914</v>
      </c>
      <c r="AU414" s="107" t="s">
        <v>1120</v>
      </c>
      <c r="AV414" s="107" t="s">
        <v>391</v>
      </c>
      <c r="AW414" s="108">
        <v>4</v>
      </c>
      <c r="AX414" s="107" t="s">
        <v>473</v>
      </c>
      <c r="AY414" s="107" t="s">
        <v>698</v>
      </c>
      <c r="AZ414" s="107" t="s">
        <v>697</v>
      </c>
      <c r="BA414" s="107" t="s">
        <v>392</v>
      </c>
      <c r="BB414" s="109">
        <v>45355.272070752311</v>
      </c>
      <c r="BC414" s="107" t="s">
        <v>22</v>
      </c>
      <c r="BD414" s="107" t="s">
        <v>292</v>
      </c>
    </row>
    <row r="415" spans="1:56" x14ac:dyDescent="0.2">
      <c r="A415" s="107" t="s">
        <v>409</v>
      </c>
      <c r="B415" s="105">
        <v>607339</v>
      </c>
      <c r="C415" s="105" t="s">
        <v>2073</v>
      </c>
      <c r="D415" s="107" t="s">
        <v>2074</v>
      </c>
      <c r="E415" s="105" t="s">
        <v>1945</v>
      </c>
      <c r="F415" s="107" t="s">
        <v>1738</v>
      </c>
      <c r="G415" s="107" t="s">
        <v>830</v>
      </c>
      <c r="H415" s="107" t="s">
        <v>830</v>
      </c>
      <c r="I415" s="107" t="s">
        <v>830</v>
      </c>
      <c r="J415" s="107" t="s">
        <v>53</v>
      </c>
      <c r="K415" s="107" t="s">
        <v>33</v>
      </c>
      <c r="L415" s="107" t="s">
        <v>213</v>
      </c>
      <c r="M415" s="107" t="s">
        <v>208</v>
      </c>
      <c r="N415" s="107" t="s">
        <v>410</v>
      </c>
      <c r="O415" s="107" t="s">
        <v>395</v>
      </c>
      <c r="P415" s="109">
        <v>44814</v>
      </c>
      <c r="Q415" s="107" t="s">
        <v>658</v>
      </c>
      <c r="R415" s="108">
        <v>1</v>
      </c>
      <c r="S415" s="109">
        <v>44909</v>
      </c>
      <c r="T415" s="109">
        <v>44969</v>
      </c>
      <c r="U415" s="109">
        <v>46259</v>
      </c>
      <c r="V415" s="108">
        <v>1350</v>
      </c>
      <c r="W415" s="107" t="s">
        <v>424</v>
      </c>
      <c r="X415" s="107" t="s">
        <v>710</v>
      </c>
      <c r="Y415" s="107" t="s">
        <v>411</v>
      </c>
      <c r="Z415" s="108">
        <v>0.8</v>
      </c>
      <c r="AA415" s="113">
        <v>56218.64</v>
      </c>
      <c r="AB415" s="113">
        <v>55408.639999999999</v>
      </c>
      <c r="AC415" s="113">
        <v>6204818.0099999998</v>
      </c>
      <c r="AD415" s="113">
        <v>5608393.5011</v>
      </c>
      <c r="AE415" s="113">
        <v>5608393.5010000002</v>
      </c>
      <c r="AF415" s="113">
        <v>1335071.3513</v>
      </c>
      <c r="AG415" s="113">
        <v>1391289.9913000001</v>
      </c>
      <c r="AH415" s="113">
        <f>CFR_Data[[#This Row],[Total Spent SFY]]+CFR_Data[[#This Row],[CF Current SFY]]</f>
        <v>1390479.9912999999</v>
      </c>
      <c r="AI415" s="113">
        <v>2433039.3406000002</v>
      </c>
      <c r="AJ415" s="113">
        <v>1759756.4861999999</v>
      </c>
      <c r="AK415" s="113">
        <v>80526.322899999999</v>
      </c>
      <c r="AL415" s="113">
        <v>0</v>
      </c>
      <c r="AM415" s="113">
        <v>0</v>
      </c>
      <c r="AN415" s="113">
        <v>596424.50899999996</v>
      </c>
      <c r="AO415" s="113">
        <v>0</v>
      </c>
      <c r="AP415" s="113">
        <v>0</v>
      </c>
      <c r="AQ415" s="107" t="s">
        <v>699</v>
      </c>
      <c r="AR415" s="107" t="s">
        <v>699</v>
      </c>
      <c r="AS415" s="107" t="s">
        <v>396</v>
      </c>
      <c r="AT415" s="107" t="s">
        <v>2993</v>
      </c>
      <c r="AU415" s="107" t="s">
        <v>1123</v>
      </c>
      <c r="AV415" s="107" t="s">
        <v>391</v>
      </c>
      <c r="AW415" s="108">
        <v>3</v>
      </c>
      <c r="AX415" s="107" t="s">
        <v>473</v>
      </c>
      <c r="AY415" s="107" t="s">
        <v>722</v>
      </c>
      <c r="AZ415" s="107" t="s">
        <v>697</v>
      </c>
      <c r="BA415" s="107" t="s">
        <v>402</v>
      </c>
      <c r="BB415" s="109">
        <v>45355.272070752311</v>
      </c>
      <c r="BC415" s="107" t="s">
        <v>33</v>
      </c>
      <c r="BD415" s="107" t="s">
        <v>292</v>
      </c>
    </row>
    <row r="416" spans="1:56" x14ac:dyDescent="0.2">
      <c r="A416" s="107" t="s">
        <v>409</v>
      </c>
      <c r="B416" s="105">
        <v>607339</v>
      </c>
      <c r="C416" s="105" t="s">
        <v>2073</v>
      </c>
      <c r="D416" s="107" t="s">
        <v>2074</v>
      </c>
      <c r="E416" s="105" t="s">
        <v>1945</v>
      </c>
      <c r="F416" s="107" t="s">
        <v>1738</v>
      </c>
      <c r="G416" s="107" t="s">
        <v>830</v>
      </c>
      <c r="H416" s="107" t="s">
        <v>830</v>
      </c>
      <c r="I416" s="107" t="s">
        <v>830</v>
      </c>
      <c r="J416" s="107" t="s">
        <v>53</v>
      </c>
      <c r="K416" s="107" t="s">
        <v>33</v>
      </c>
      <c r="L416" s="107" t="s">
        <v>213</v>
      </c>
      <c r="M416" s="107" t="s">
        <v>208</v>
      </c>
      <c r="N416" s="107" t="s">
        <v>410</v>
      </c>
      <c r="O416" s="107" t="s">
        <v>395</v>
      </c>
      <c r="P416" s="109">
        <v>44814</v>
      </c>
      <c r="Q416" s="107" t="s">
        <v>658</v>
      </c>
      <c r="R416" s="108">
        <v>1</v>
      </c>
      <c r="S416" s="109">
        <v>44909</v>
      </c>
      <c r="T416" s="109">
        <v>44969</v>
      </c>
      <c r="U416" s="109">
        <v>46259</v>
      </c>
      <c r="V416" s="108">
        <v>1350</v>
      </c>
      <c r="W416" s="107" t="s">
        <v>398</v>
      </c>
      <c r="X416" s="107" t="s">
        <v>702</v>
      </c>
      <c r="Y416" s="107" t="s">
        <v>293</v>
      </c>
      <c r="Z416" s="108">
        <v>0</v>
      </c>
      <c r="AA416" s="113">
        <v>0</v>
      </c>
      <c r="AB416" s="113">
        <v>0</v>
      </c>
      <c r="AC416" s="113">
        <v>135511.25</v>
      </c>
      <c r="AD416" s="113">
        <v>127452.9458</v>
      </c>
      <c r="AE416" s="113">
        <v>127452.94590000001</v>
      </c>
      <c r="AF416" s="113">
        <v>30340.021000000001</v>
      </c>
      <c r="AG416" s="113">
        <v>30340.021000000001</v>
      </c>
      <c r="AH416" s="113">
        <f>CFR_Data[[#This Row],[Total Spent SFY]]+CFR_Data[[#This Row],[CF Current SFY]]</f>
        <v>30340.021000000001</v>
      </c>
      <c r="AI416" s="113">
        <v>55291.775000000001</v>
      </c>
      <c r="AJ416" s="113">
        <v>39991.157599999999</v>
      </c>
      <c r="AK416" s="113">
        <v>1829.9922999999999</v>
      </c>
      <c r="AL416" s="113">
        <v>0</v>
      </c>
      <c r="AM416" s="113">
        <v>0</v>
      </c>
      <c r="AN416" s="113">
        <v>8058.3041000000003</v>
      </c>
      <c r="AO416" s="113">
        <v>0</v>
      </c>
      <c r="AP416" s="113">
        <v>0</v>
      </c>
      <c r="AQ416" s="107" t="s">
        <v>699</v>
      </c>
      <c r="AR416" s="107" t="s">
        <v>699</v>
      </c>
      <c r="AS416" s="107" t="s">
        <v>396</v>
      </c>
      <c r="AT416" s="107" t="s">
        <v>2993</v>
      </c>
      <c r="AU416" s="107" t="s">
        <v>1123</v>
      </c>
      <c r="AV416" s="107" t="s">
        <v>391</v>
      </c>
      <c r="AW416" s="108">
        <v>3</v>
      </c>
      <c r="AX416" s="107" t="s">
        <v>473</v>
      </c>
      <c r="AY416" s="107" t="s">
        <v>722</v>
      </c>
      <c r="AZ416" s="107" t="s">
        <v>697</v>
      </c>
      <c r="BA416" s="107" t="s">
        <v>402</v>
      </c>
      <c r="BB416" s="109">
        <v>45355.272070752311</v>
      </c>
      <c r="BC416" s="107" t="s">
        <v>33</v>
      </c>
      <c r="BD416" s="107" t="s">
        <v>293</v>
      </c>
    </row>
    <row r="417" spans="1:56" x14ac:dyDescent="0.2">
      <c r="A417" s="107" t="s">
        <v>409</v>
      </c>
      <c r="B417" s="105">
        <v>607339</v>
      </c>
      <c r="C417" s="105" t="s">
        <v>2073</v>
      </c>
      <c r="D417" s="107" t="s">
        <v>2074</v>
      </c>
      <c r="E417" s="105" t="s">
        <v>1945</v>
      </c>
      <c r="F417" s="107" t="s">
        <v>1738</v>
      </c>
      <c r="G417" s="107" t="s">
        <v>830</v>
      </c>
      <c r="H417" s="107" t="s">
        <v>830</v>
      </c>
      <c r="I417" s="107" t="s">
        <v>830</v>
      </c>
      <c r="J417" s="107" t="s">
        <v>53</v>
      </c>
      <c r="K417" s="107" t="s">
        <v>33</v>
      </c>
      <c r="L417" s="107" t="s">
        <v>213</v>
      </c>
      <c r="M417" s="107" t="s">
        <v>208</v>
      </c>
      <c r="N417" s="107" t="s">
        <v>410</v>
      </c>
      <c r="O417" s="107" t="s">
        <v>395</v>
      </c>
      <c r="P417" s="109">
        <v>44814</v>
      </c>
      <c r="Q417" s="107" t="s">
        <v>658</v>
      </c>
      <c r="R417" s="108">
        <v>1</v>
      </c>
      <c r="S417" s="109">
        <v>44909</v>
      </c>
      <c r="T417" s="109">
        <v>44969</v>
      </c>
      <c r="U417" s="109">
        <v>46259</v>
      </c>
      <c r="V417" s="108">
        <v>1350</v>
      </c>
      <c r="W417" s="107" t="s">
        <v>424</v>
      </c>
      <c r="X417" s="107" t="s">
        <v>726</v>
      </c>
      <c r="Y417" s="107" t="s">
        <v>725</v>
      </c>
      <c r="Z417" s="108">
        <v>0.8</v>
      </c>
      <c r="AA417" s="113">
        <v>148608.99</v>
      </c>
      <c r="AB417" s="113">
        <v>76518.990000000005</v>
      </c>
      <c r="AC417" s="113">
        <v>1806678.41</v>
      </c>
      <c r="AD417" s="113">
        <v>1657595.5231000001</v>
      </c>
      <c r="AE417" s="113">
        <v>1657595.523</v>
      </c>
      <c r="AF417" s="113">
        <v>394588.62770000001</v>
      </c>
      <c r="AG417" s="113">
        <v>543197.61769999994</v>
      </c>
      <c r="AH417" s="113">
        <f>CFR_Data[[#This Row],[Total Spent SFY]]+CFR_Data[[#This Row],[CF Current SFY]]</f>
        <v>471107.6177</v>
      </c>
      <c r="AI417" s="113">
        <v>719099.88439999998</v>
      </c>
      <c r="AJ417" s="113">
        <v>520106.95620000002</v>
      </c>
      <c r="AK417" s="113">
        <v>23800.054700000001</v>
      </c>
      <c r="AL417" s="113">
        <v>0</v>
      </c>
      <c r="AM417" s="113">
        <v>0</v>
      </c>
      <c r="AN417" s="113">
        <v>149082.88699999999</v>
      </c>
      <c r="AO417" s="113">
        <v>0</v>
      </c>
      <c r="AP417" s="113">
        <v>0</v>
      </c>
      <c r="AQ417" s="107" t="s">
        <v>699</v>
      </c>
      <c r="AR417" s="107" t="s">
        <v>699</v>
      </c>
      <c r="AS417" s="107" t="s">
        <v>396</v>
      </c>
      <c r="AT417" s="107" t="s">
        <v>2993</v>
      </c>
      <c r="AU417" s="107" t="s">
        <v>1123</v>
      </c>
      <c r="AV417" s="107" t="s">
        <v>391</v>
      </c>
      <c r="AW417" s="108">
        <v>3</v>
      </c>
      <c r="AX417" s="107" t="s">
        <v>473</v>
      </c>
      <c r="AY417" s="107" t="s">
        <v>722</v>
      </c>
      <c r="AZ417" s="107" t="s">
        <v>697</v>
      </c>
      <c r="BA417" s="107" t="s">
        <v>402</v>
      </c>
      <c r="BB417" s="109">
        <v>45355.272070752311</v>
      </c>
      <c r="BC417" s="107" t="s">
        <v>33</v>
      </c>
      <c r="BD417" s="107" t="s">
        <v>292</v>
      </c>
    </row>
    <row r="418" spans="1:56" x14ac:dyDescent="0.2">
      <c r="A418" s="107" t="s">
        <v>472</v>
      </c>
      <c r="B418" s="105">
        <v>607342</v>
      </c>
      <c r="C418" s="105" t="s">
        <v>395</v>
      </c>
      <c r="D418" s="107" t="s">
        <v>2075</v>
      </c>
      <c r="E418" s="105" t="s">
        <v>1943</v>
      </c>
      <c r="F418" s="107" t="s">
        <v>1175</v>
      </c>
      <c r="G418" s="107" t="s">
        <v>830</v>
      </c>
      <c r="H418" s="107" t="s">
        <v>830</v>
      </c>
      <c r="I418" s="107" t="s">
        <v>830</v>
      </c>
      <c r="J418" s="107" t="s">
        <v>58</v>
      </c>
      <c r="K418" s="107" t="s">
        <v>22</v>
      </c>
      <c r="L418" s="107" t="s">
        <v>213</v>
      </c>
      <c r="M418" s="107" t="s">
        <v>208</v>
      </c>
      <c r="N418" s="107" t="s">
        <v>472</v>
      </c>
      <c r="O418" s="107" t="s">
        <v>1142</v>
      </c>
      <c r="P418" s="109">
        <v>45556</v>
      </c>
      <c r="Q418" s="107" t="s">
        <v>754</v>
      </c>
      <c r="R418" s="108">
        <v>0</v>
      </c>
      <c r="S418" s="109">
        <v>45706</v>
      </c>
      <c r="T418" s="109">
        <v>45766</v>
      </c>
      <c r="U418" s="109">
        <v>46426</v>
      </c>
      <c r="V418" s="108">
        <v>720</v>
      </c>
      <c r="W418" s="107" t="s">
        <v>424</v>
      </c>
      <c r="X418" s="107" t="s">
        <v>713</v>
      </c>
      <c r="Y418" s="107" t="s">
        <v>397</v>
      </c>
      <c r="Z418" s="108">
        <v>0.9</v>
      </c>
      <c r="AA418" s="113">
        <v>0</v>
      </c>
      <c r="AB418" s="113">
        <v>0</v>
      </c>
      <c r="AC418" s="113">
        <v>9197818.1241999995</v>
      </c>
      <c r="AD418" s="113">
        <v>0</v>
      </c>
      <c r="AE418" s="113">
        <v>9197818.1241999995</v>
      </c>
      <c r="AF418" s="113">
        <v>0</v>
      </c>
      <c r="AG418" s="113">
        <v>0</v>
      </c>
      <c r="AH418" s="113">
        <f>CFR_Data[[#This Row],[Total Spent SFY]]+CFR_Data[[#This Row],[CF Current SFY]]</f>
        <v>0</v>
      </c>
      <c r="AI418" s="113">
        <v>1199715.4075</v>
      </c>
      <c r="AJ418" s="113">
        <v>4798861.63</v>
      </c>
      <c r="AK418" s="113">
        <v>3199241.0866999999</v>
      </c>
      <c r="AL418" s="113">
        <v>0</v>
      </c>
      <c r="AM418" s="113">
        <v>0</v>
      </c>
      <c r="AN418" s="113">
        <v>0</v>
      </c>
      <c r="AO418" s="113">
        <v>0</v>
      </c>
      <c r="AP418" s="113">
        <v>0</v>
      </c>
      <c r="AQ418" s="107" t="s">
        <v>699</v>
      </c>
      <c r="AR418" s="107" t="s">
        <v>699</v>
      </c>
      <c r="AS418" s="107" t="s">
        <v>396</v>
      </c>
      <c r="AT418" s="107" t="s">
        <v>2994</v>
      </c>
      <c r="AU418" s="107" t="s">
        <v>1123</v>
      </c>
      <c r="AV418" s="107" t="s">
        <v>391</v>
      </c>
      <c r="AW418" s="108">
        <v>2</v>
      </c>
      <c r="AX418" s="107" t="s">
        <v>473</v>
      </c>
      <c r="AY418" s="107" t="s">
        <v>722</v>
      </c>
      <c r="AZ418" s="107" t="s">
        <v>697</v>
      </c>
      <c r="BA418" s="107" t="s">
        <v>402</v>
      </c>
      <c r="BB418" s="109">
        <v>45355.272070752311</v>
      </c>
      <c r="BC418" s="107" t="s">
        <v>22</v>
      </c>
      <c r="BD418" s="107" t="s">
        <v>292</v>
      </c>
    </row>
    <row r="419" spans="1:56" x14ac:dyDescent="0.2">
      <c r="A419" s="107" t="s">
        <v>472</v>
      </c>
      <c r="B419" s="105">
        <v>607342</v>
      </c>
      <c r="C419" s="105" t="s">
        <v>395</v>
      </c>
      <c r="D419" s="107" t="s">
        <v>2075</v>
      </c>
      <c r="E419" s="105" t="s">
        <v>1943</v>
      </c>
      <c r="F419" s="107" t="s">
        <v>1175</v>
      </c>
      <c r="G419" s="107" t="s">
        <v>830</v>
      </c>
      <c r="H419" s="107" t="s">
        <v>830</v>
      </c>
      <c r="I419" s="107" t="s">
        <v>830</v>
      </c>
      <c r="J419" s="107" t="s">
        <v>58</v>
      </c>
      <c r="K419" s="107" t="s">
        <v>22</v>
      </c>
      <c r="L419" s="107" t="s">
        <v>213</v>
      </c>
      <c r="M419" s="107" t="s">
        <v>208</v>
      </c>
      <c r="N419" s="107" t="s">
        <v>472</v>
      </c>
      <c r="O419" s="107" t="s">
        <v>1142</v>
      </c>
      <c r="P419" s="109">
        <v>45556</v>
      </c>
      <c r="Q419" s="107" t="s">
        <v>754</v>
      </c>
      <c r="R419" s="108">
        <v>0</v>
      </c>
      <c r="S419" s="109">
        <v>45706</v>
      </c>
      <c r="T419" s="109">
        <v>45766</v>
      </c>
      <c r="U419" s="109">
        <v>46426</v>
      </c>
      <c r="V419" s="108">
        <v>720</v>
      </c>
      <c r="W419" s="107" t="s">
        <v>398</v>
      </c>
      <c r="X419" s="107" t="s">
        <v>702</v>
      </c>
      <c r="Y419" s="107" t="s">
        <v>293</v>
      </c>
      <c r="Z419" s="108">
        <v>0</v>
      </c>
      <c r="AA419" s="113">
        <v>0</v>
      </c>
      <c r="AB419" s="113">
        <v>0</v>
      </c>
      <c r="AC419" s="113">
        <v>104932.89599999999</v>
      </c>
      <c r="AD419" s="113">
        <v>0</v>
      </c>
      <c r="AE419" s="113">
        <v>104932.89599999999</v>
      </c>
      <c r="AF419" s="113">
        <v>0</v>
      </c>
      <c r="AG419" s="113">
        <v>0</v>
      </c>
      <c r="AH419" s="113">
        <f>CFR_Data[[#This Row],[Total Spent SFY]]+CFR_Data[[#This Row],[CF Current SFY]]</f>
        <v>0</v>
      </c>
      <c r="AI419" s="113">
        <v>13686.8995</v>
      </c>
      <c r="AJ419" s="113">
        <v>54747.597900000001</v>
      </c>
      <c r="AK419" s="113">
        <v>36498.3986</v>
      </c>
      <c r="AL419" s="113">
        <v>0</v>
      </c>
      <c r="AM419" s="113">
        <v>0</v>
      </c>
      <c r="AN419" s="113">
        <v>0</v>
      </c>
      <c r="AO419" s="113">
        <v>0</v>
      </c>
      <c r="AP419" s="113">
        <v>0</v>
      </c>
      <c r="AQ419" s="107" t="s">
        <v>699</v>
      </c>
      <c r="AR419" s="107" t="s">
        <v>699</v>
      </c>
      <c r="AS419" s="107" t="s">
        <v>396</v>
      </c>
      <c r="AT419" s="107" t="s">
        <v>2994</v>
      </c>
      <c r="AU419" s="107" t="s">
        <v>1123</v>
      </c>
      <c r="AV419" s="107" t="s">
        <v>391</v>
      </c>
      <c r="AW419" s="108">
        <v>2</v>
      </c>
      <c r="AX419" s="107" t="s">
        <v>473</v>
      </c>
      <c r="AY419" s="107" t="s">
        <v>722</v>
      </c>
      <c r="AZ419" s="107" t="s">
        <v>697</v>
      </c>
      <c r="BA419" s="107" t="s">
        <v>402</v>
      </c>
      <c r="BB419" s="109">
        <v>45355.272070752311</v>
      </c>
      <c r="BC419" s="107" t="s">
        <v>22</v>
      </c>
      <c r="BD419" s="107" t="s">
        <v>293</v>
      </c>
    </row>
    <row r="420" spans="1:56" x14ac:dyDescent="0.2">
      <c r="A420" s="107" t="s">
        <v>472</v>
      </c>
      <c r="B420" s="105">
        <v>607348</v>
      </c>
      <c r="C420" s="105" t="s">
        <v>395</v>
      </c>
      <c r="D420" s="107" t="s">
        <v>2076</v>
      </c>
      <c r="E420" s="105" t="s">
        <v>1945</v>
      </c>
      <c r="F420" s="107" t="s">
        <v>1969</v>
      </c>
      <c r="G420" s="107" t="s">
        <v>830</v>
      </c>
      <c r="H420" s="107" t="s">
        <v>830</v>
      </c>
      <c r="I420" s="107" t="s">
        <v>830</v>
      </c>
      <c r="J420" s="107" t="s">
        <v>276</v>
      </c>
      <c r="K420" s="107" t="s">
        <v>33</v>
      </c>
      <c r="L420" s="107" t="s">
        <v>88</v>
      </c>
      <c r="M420" s="107" t="s">
        <v>41</v>
      </c>
      <c r="N420" s="107" t="s">
        <v>472</v>
      </c>
      <c r="O420" s="107" t="s">
        <v>1122</v>
      </c>
      <c r="P420" s="109">
        <v>46375</v>
      </c>
      <c r="Q420" s="107" t="s">
        <v>1914</v>
      </c>
      <c r="R420" s="108">
        <v>0</v>
      </c>
      <c r="S420" s="109">
        <v>46525</v>
      </c>
      <c r="T420" s="109">
        <v>46585</v>
      </c>
      <c r="U420" s="109">
        <v>47255</v>
      </c>
      <c r="V420" s="108">
        <v>730</v>
      </c>
      <c r="W420" s="107" t="s">
        <v>1400</v>
      </c>
      <c r="X420" s="107" t="s">
        <v>1401</v>
      </c>
      <c r="Y420" s="107" t="s">
        <v>292</v>
      </c>
      <c r="Z420" s="108">
        <v>0.8</v>
      </c>
      <c r="AA420" s="113">
        <v>0</v>
      </c>
      <c r="AB420" s="113">
        <v>0</v>
      </c>
      <c r="AC420" s="113">
        <v>2898500</v>
      </c>
      <c r="AD420" s="113">
        <v>0</v>
      </c>
      <c r="AE420" s="113">
        <v>2898500</v>
      </c>
      <c r="AF420" s="113">
        <v>0</v>
      </c>
      <c r="AG420" s="113">
        <v>0</v>
      </c>
      <c r="AH420" s="113">
        <f>CFR_Data[[#This Row],[Total Spent SFY]]+CFR_Data[[#This Row],[CF Current SFY]]</f>
        <v>0</v>
      </c>
      <c r="AI420" s="113">
        <v>0</v>
      </c>
      <c r="AJ420" s="113">
        <v>0</v>
      </c>
      <c r="AK420" s="113">
        <v>0</v>
      </c>
      <c r="AL420" s="113">
        <v>1512260.8696000001</v>
      </c>
      <c r="AM420" s="113">
        <v>1386239.1303999999</v>
      </c>
      <c r="AN420" s="113">
        <v>0</v>
      </c>
      <c r="AO420" s="113">
        <v>0</v>
      </c>
      <c r="AP420" s="113">
        <v>0</v>
      </c>
      <c r="AQ420" s="107" t="s">
        <v>699</v>
      </c>
      <c r="AR420" s="107" t="s">
        <v>699</v>
      </c>
      <c r="AS420" s="107" t="s">
        <v>396</v>
      </c>
      <c r="AT420" s="107" t="s">
        <v>395</v>
      </c>
      <c r="AU420" s="107" t="s">
        <v>1123</v>
      </c>
      <c r="AV420" s="107" t="s">
        <v>391</v>
      </c>
      <c r="AW420" s="108">
        <v>1</v>
      </c>
      <c r="AX420" s="107" t="s">
        <v>473</v>
      </c>
      <c r="AY420" s="107" t="s">
        <v>707</v>
      </c>
      <c r="AZ420" s="107" t="s">
        <v>706</v>
      </c>
      <c r="BA420" s="107" t="s">
        <v>412</v>
      </c>
      <c r="BB420" s="109">
        <v>45355.272070752311</v>
      </c>
      <c r="BC420" s="107" t="s">
        <v>33</v>
      </c>
      <c r="BD420" s="107" t="s">
        <v>292</v>
      </c>
    </row>
    <row r="421" spans="1:56" x14ac:dyDescent="0.2">
      <c r="A421" s="107" t="s">
        <v>472</v>
      </c>
      <c r="B421" s="105">
        <v>607349</v>
      </c>
      <c r="C421" s="105" t="s">
        <v>395</v>
      </c>
      <c r="D421" s="107" t="s">
        <v>2077</v>
      </c>
      <c r="E421" s="105" t="s">
        <v>1945</v>
      </c>
      <c r="F421" s="107" t="s">
        <v>1969</v>
      </c>
      <c r="G421" s="107" t="s">
        <v>830</v>
      </c>
      <c r="H421" s="107" t="s">
        <v>830</v>
      </c>
      <c r="I421" s="107" t="s">
        <v>830</v>
      </c>
      <c r="J421" s="107" t="s">
        <v>2078</v>
      </c>
      <c r="K421" s="107" t="s">
        <v>465</v>
      </c>
      <c r="L421" s="107" t="s">
        <v>88</v>
      </c>
      <c r="M421" s="107" t="s">
        <v>41</v>
      </c>
      <c r="N421" s="107" t="s">
        <v>472</v>
      </c>
      <c r="O421" s="107" t="s">
        <v>1122</v>
      </c>
      <c r="P421" s="109">
        <v>45717</v>
      </c>
      <c r="Q421" s="107" t="s">
        <v>1101</v>
      </c>
      <c r="R421" s="108">
        <v>0</v>
      </c>
      <c r="S421" s="109">
        <v>45867</v>
      </c>
      <c r="T421" s="109">
        <v>45927</v>
      </c>
      <c r="U421" s="109">
        <v>46597</v>
      </c>
      <c r="V421" s="108">
        <v>730</v>
      </c>
      <c r="W421" s="107" t="s">
        <v>424</v>
      </c>
      <c r="X421" s="107" t="s">
        <v>1959</v>
      </c>
      <c r="Y421" s="107" t="s">
        <v>292</v>
      </c>
      <c r="Z421" s="108">
        <v>0.8</v>
      </c>
      <c r="AA421" s="113">
        <v>0</v>
      </c>
      <c r="AB421" s="113">
        <v>0</v>
      </c>
      <c r="AC421" s="113">
        <v>1031965</v>
      </c>
      <c r="AD421" s="113">
        <v>0</v>
      </c>
      <c r="AE421" s="113">
        <v>1031965</v>
      </c>
      <c r="AF421" s="113">
        <v>0</v>
      </c>
      <c r="AG421" s="113">
        <v>0</v>
      </c>
      <c r="AH421" s="113">
        <f>CFR_Data[[#This Row],[Total Spent SFY]]+CFR_Data[[#This Row],[CF Current SFY]]</f>
        <v>0</v>
      </c>
      <c r="AI421" s="113">
        <v>0</v>
      </c>
      <c r="AJ421" s="113">
        <v>448680.43479999999</v>
      </c>
      <c r="AK421" s="113">
        <v>538416.52170000004</v>
      </c>
      <c r="AL421" s="113">
        <v>44868.0435</v>
      </c>
      <c r="AM421" s="113">
        <v>0</v>
      </c>
      <c r="AN421" s="113">
        <v>0</v>
      </c>
      <c r="AO421" s="113">
        <v>0</v>
      </c>
      <c r="AP421" s="113">
        <v>0</v>
      </c>
      <c r="AQ421" s="107" t="s">
        <v>699</v>
      </c>
      <c r="AR421" s="107" t="s">
        <v>699</v>
      </c>
      <c r="AS421" s="107" t="s">
        <v>396</v>
      </c>
      <c r="AT421" s="107" t="s">
        <v>395</v>
      </c>
      <c r="AU421" s="107" t="s">
        <v>1123</v>
      </c>
      <c r="AV421" s="107" t="s">
        <v>391</v>
      </c>
      <c r="AW421" s="108">
        <v>2</v>
      </c>
      <c r="AX421" s="107" t="s">
        <v>473</v>
      </c>
      <c r="AY421" s="107" t="s">
        <v>707</v>
      </c>
      <c r="AZ421" s="107" t="s">
        <v>706</v>
      </c>
      <c r="BA421" s="107" t="s">
        <v>412</v>
      </c>
      <c r="BB421" s="109">
        <v>45355.272070752311</v>
      </c>
      <c r="BC421" s="107" t="s">
        <v>465</v>
      </c>
      <c r="BD421" s="107" t="s">
        <v>292</v>
      </c>
    </row>
    <row r="422" spans="1:56" x14ac:dyDescent="0.2">
      <c r="A422" s="107" t="s">
        <v>472</v>
      </c>
      <c r="B422" s="105">
        <v>607349</v>
      </c>
      <c r="C422" s="105" t="s">
        <v>395</v>
      </c>
      <c r="D422" s="107" t="s">
        <v>2077</v>
      </c>
      <c r="E422" s="105" t="s">
        <v>1945</v>
      </c>
      <c r="F422" s="107" t="s">
        <v>1969</v>
      </c>
      <c r="G422" s="107" t="s">
        <v>830</v>
      </c>
      <c r="H422" s="107" t="s">
        <v>830</v>
      </c>
      <c r="I422" s="107" t="s">
        <v>830</v>
      </c>
      <c r="J422" s="107" t="s">
        <v>2078</v>
      </c>
      <c r="K422" s="107" t="s">
        <v>465</v>
      </c>
      <c r="L422" s="107" t="s">
        <v>88</v>
      </c>
      <c r="M422" s="107" t="s">
        <v>41</v>
      </c>
      <c r="N422" s="107" t="s">
        <v>472</v>
      </c>
      <c r="O422" s="107" t="s">
        <v>1122</v>
      </c>
      <c r="P422" s="109">
        <v>45717</v>
      </c>
      <c r="Q422" s="107" t="s">
        <v>1101</v>
      </c>
      <c r="R422" s="108">
        <v>0</v>
      </c>
      <c r="S422" s="109">
        <v>45867</v>
      </c>
      <c r="T422" s="109">
        <v>45927</v>
      </c>
      <c r="U422" s="109">
        <v>46597</v>
      </c>
      <c r="V422" s="108">
        <v>730</v>
      </c>
      <c r="W422" s="107" t="s">
        <v>1400</v>
      </c>
      <c r="X422" s="107" t="s">
        <v>1401</v>
      </c>
      <c r="Y422" s="107" t="s">
        <v>292</v>
      </c>
      <c r="Z422" s="108">
        <v>0.8</v>
      </c>
      <c r="AA422" s="113">
        <v>0</v>
      </c>
      <c r="AB422" s="113">
        <v>0</v>
      </c>
      <c r="AC422" s="113">
        <v>26680500</v>
      </c>
      <c r="AD422" s="113">
        <v>0</v>
      </c>
      <c r="AE422" s="113">
        <v>26680500</v>
      </c>
      <c r="AF422" s="113">
        <v>0</v>
      </c>
      <c r="AG422" s="113">
        <v>0</v>
      </c>
      <c r="AH422" s="113">
        <f>CFR_Data[[#This Row],[Total Spent SFY]]+CFR_Data[[#This Row],[CF Current SFY]]</f>
        <v>0</v>
      </c>
      <c r="AI422" s="113">
        <v>0</v>
      </c>
      <c r="AJ422" s="113">
        <v>11600217.3913</v>
      </c>
      <c r="AK422" s="113">
        <v>13920260.8696</v>
      </c>
      <c r="AL422" s="113">
        <v>1160021.7390999999</v>
      </c>
      <c r="AM422" s="113">
        <v>0</v>
      </c>
      <c r="AN422" s="113">
        <v>0</v>
      </c>
      <c r="AO422" s="113">
        <v>0</v>
      </c>
      <c r="AP422" s="113">
        <v>0</v>
      </c>
      <c r="AQ422" s="107" t="s">
        <v>699</v>
      </c>
      <c r="AR422" s="107" t="s">
        <v>699</v>
      </c>
      <c r="AS422" s="107" t="s">
        <v>396</v>
      </c>
      <c r="AT422" s="107" t="s">
        <v>395</v>
      </c>
      <c r="AU422" s="107" t="s">
        <v>1123</v>
      </c>
      <c r="AV422" s="107" t="s">
        <v>391</v>
      </c>
      <c r="AW422" s="108">
        <v>2</v>
      </c>
      <c r="AX422" s="107" t="s">
        <v>473</v>
      </c>
      <c r="AY422" s="107" t="s">
        <v>707</v>
      </c>
      <c r="AZ422" s="107" t="s">
        <v>706</v>
      </c>
      <c r="BA422" s="107" t="s">
        <v>412</v>
      </c>
      <c r="BB422" s="109">
        <v>45355.272070752311</v>
      </c>
      <c r="BC422" s="107" t="s">
        <v>465</v>
      </c>
      <c r="BD422" s="107" t="s">
        <v>292</v>
      </c>
    </row>
    <row r="423" spans="1:56" x14ac:dyDescent="0.2">
      <c r="A423" s="107" t="s">
        <v>409</v>
      </c>
      <c r="B423" s="105">
        <v>607397</v>
      </c>
      <c r="C423" s="105" t="s">
        <v>2995</v>
      </c>
      <c r="D423" s="107" t="s">
        <v>530</v>
      </c>
      <c r="E423" s="105" t="s">
        <v>1945</v>
      </c>
      <c r="F423" s="107" t="s">
        <v>1128</v>
      </c>
      <c r="G423" s="107" t="s">
        <v>830</v>
      </c>
      <c r="H423" s="107" t="s">
        <v>830</v>
      </c>
      <c r="I423" s="107" t="s">
        <v>830</v>
      </c>
      <c r="J423" s="107" t="s">
        <v>531</v>
      </c>
      <c r="K423" s="107" t="s">
        <v>23</v>
      </c>
      <c r="L423" s="107" t="s">
        <v>213</v>
      </c>
      <c r="M423" s="107" t="s">
        <v>208</v>
      </c>
      <c r="N423" s="107" t="s">
        <v>410</v>
      </c>
      <c r="O423" s="107" t="s">
        <v>395</v>
      </c>
      <c r="P423" s="109">
        <v>45101</v>
      </c>
      <c r="Q423" s="107" t="s">
        <v>712</v>
      </c>
      <c r="R423" s="108">
        <v>1</v>
      </c>
      <c r="S423" s="109">
        <v>45204</v>
      </c>
      <c r="T423" s="109">
        <v>45264</v>
      </c>
      <c r="U423" s="109">
        <v>48009</v>
      </c>
      <c r="V423" s="108">
        <v>2805</v>
      </c>
      <c r="W423" s="107" t="s">
        <v>424</v>
      </c>
      <c r="X423" s="107" t="s">
        <v>710</v>
      </c>
      <c r="Y423" s="107" t="s">
        <v>411</v>
      </c>
      <c r="Z423" s="108">
        <v>0.8</v>
      </c>
      <c r="AA423" s="113">
        <v>0</v>
      </c>
      <c r="AB423" s="113">
        <v>0</v>
      </c>
      <c r="AC423" s="113">
        <v>1642521.37</v>
      </c>
      <c r="AD423" s="113">
        <v>1491702.1342</v>
      </c>
      <c r="AE423" s="113">
        <v>1244256.2553000001</v>
      </c>
      <c r="AF423" s="113">
        <v>140537.2132</v>
      </c>
      <c r="AG423" s="113">
        <v>140537.2132</v>
      </c>
      <c r="AH423" s="113">
        <f>CFR_Data[[#This Row],[Total Spent SFY]]+CFR_Data[[#This Row],[CF Current SFY]]</f>
        <v>140537.2132</v>
      </c>
      <c r="AI423" s="113">
        <v>393504.19689999998</v>
      </c>
      <c r="AJ423" s="113">
        <v>221848.0294</v>
      </c>
      <c r="AK423" s="113">
        <v>206288.55220000001</v>
      </c>
      <c r="AL423" s="113">
        <v>173663.842</v>
      </c>
      <c r="AM423" s="113">
        <v>108414.4216</v>
      </c>
      <c r="AN423" s="113">
        <v>398265.11469999998</v>
      </c>
      <c r="AO423" s="113">
        <v>247445.87890000001</v>
      </c>
      <c r="AP423" s="113">
        <v>351521.37</v>
      </c>
      <c r="AQ423" s="107" t="s">
        <v>699</v>
      </c>
      <c r="AR423" s="107" t="s">
        <v>699</v>
      </c>
      <c r="AS423" s="107" t="s">
        <v>396</v>
      </c>
      <c r="AT423" s="107" t="s">
        <v>2913</v>
      </c>
      <c r="AU423" s="107" t="s">
        <v>1120</v>
      </c>
      <c r="AV423" s="107" t="s">
        <v>391</v>
      </c>
      <c r="AW423" s="108">
        <v>5</v>
      </c>
      <c r="AX423" s="107" t="s">
        <v>473</v>
      </c>
      <c r="AY423" s="107" t="s">
        <v>722</v>
      </c>
      <c r="AZ423" s="107" t="s">
        <v>697</v>
      </c>
      <c r="BA423" s="107" t="s">
        <v>402</v>
      </c>
      <c r="BB423" s="109">
        <v>45355.272070752311</v>
      </c>
      <c r="BC423" s="107" t="s">
        <v>23</v>
      </c>
      <c r="BD423" s="107" t="s">
        <v>292</v>
      </c>
    </row>
    <row r="424" spans="1:56" x14ac:dyDescent="0.2">
      <c r="A424" s="107" t="s">
        <v>409</v>
      </c>
      <c r="B424" s="105">
        <v>607397</v>
      </c>
      <c r="C424" s="105" t="s">
        <v>2995</v>
      </c>
      <c r="D424" s="107" t="s">
        <v>530</v>
      </c>
      <c r="E424" s="105" t="s">
        <v>1945</v>
      </c>
      <c r="F424" s="107" t="s">
        <v>1128</v>
      </c>
      <c r="G424" s="107" t="s">
        <v>830</v>
      </c>
      <c r="H424" s="107" t="s">
        <v>830</v>
      </c>
      <c r="I424" s="107" t="s">
        <v>830</v>
      </c>
      <c r="J424" s="107" t="s">
        <v>531</v>
      </c>
      <c r="K424" s="107" t="s">
        <v>23</v>
      </c>
      <c r="L424" s="107" t="s">
        <v>213</v>
      </c>
      <c r="M424" s="107" t="s">
        <v>208</v>
      </c>
      <c r="N424" s="107" t="s">
        <v>410</v>
      </c>
      <c r="O424" s="107" t="s">
        <v>395</v>
      </c>
      <c r="P424" s="109">
        <v>45101</v>
      </c>
      <c r="Q424" s="107" t="s">
        <v>712</v>
      </c>
      <c r="R424" s="108">
        <v>1</v>
      </c>
      <c r="S424" s="109">
        <v>45204</v>
      </c>
      <c r="T424" s="109">
        <v>45264</v>
      </c>
      <c r="U424" s="109">
        <v>48009</v>
      </c>
      <c r="V424" s="108">
        <v>2805</v>
      </c>
      <c r="W424" s="107" t="s">
        <v>424</v>
      </c>
      <c r="X424" s="107" t="s">
        <v>713</v>
      </c>
      <c r="Y424" s="107" t="s">
        <v>397</v>
      </c>
      <c r="Z424" s="108">
        <v>0.9</v>
      </c>
      <c r="AA424" s="113">
        <v>0</v>
      </c>
      <c r="AB424" s="113">
        <v>0</v>
      </c>
      <c r="AC424" s="113">
        <v>839110.8</v>
      </c>
      <c r="AD424" s="113">
        <v>762062.15090000001</v>
      </c>
      <c r="AE424" s="113">
        <v>635650.09160000004</v>
      </c>
      <c r="AF424" s="113">
        <v>71795.895799999998</v>
      </c>
      <c r="AG424" s="113">
        <v>71795.895799999998</v>
      </c>
      <c r="AH424" s="113">
        <f>CFR_Data[[#This Row],[Total Spent SFY]]+CFR_Data[[#This Row],[CF Current SFY]]</f>
        <v>71795.895799999998</v>
      </c>
      <c r="AI424" s="113">
        <v>201028.50820000001</v>
      </c>
      <c r="AJ424" s="113">
        <v>113334.9498</v>
      </c>
      <c r="AK424" s="113">
        <v>105386.11840000001</v>
      </c>
      <c r="AL424" s="113">
        <v>88719.214099999997</v>
      </c>
      <c r="AM424" s="113">
        <v>55385.405299999999</v>
      </c>
      <c r="AN424" s="113">
        <v>203460.7084</v>
      </c>
      <c r="AO424" s="113">
        <v>126412.0594</v>
      </c>
      <c r="AP424" s="113">
        <v>180110.8</v>
      </c>
      <c r="AQ424" s="107" t="s">
        <v>699</v>
      </c>
      <c r="AR424" s="107" t="s">
        <v>699</v>
      </c>
      <c r="AS424" s="107" t="s">
        <v>396</v>
      </c>
      <c r="AT424" s="107" t="s">
        <v>2913</v>
      </c>
      <c r="AU424" s="107" t="s">
        <v>1120</v>
      </c>
      <c r="AV424" s="107" t="s">
        <v>391</v>
      </c>
      <c r="AW424" s="108">
        <v>5</v>
      </c>
      <c r="AX424" s="107" t="s">
        <v>473</v>
      </c>
      <c r="AY424" s="107" t="s">
        <v>722</v>
      </c>
      <c r="AZ424" s="107" t="s">
        <v>697</v>
      </c>
      <c r="BA424" s="107" t="s">
        <v>402</v>
      </c>
      <c r="BB424" s="109">
        <v>45355.272070752311</v>
      </c>
      <c r="BC424" s="107" t="s">
        <v>23</v>
      </c>
      <c r="BD424" s="107" t="s">
        <v>292</v>
      </c>
    </row>
    <row r="425" spans="1:56" x14ac:dyDescent="0.2">
      <c r="A425" s="107" t="s">
        <v>409</v>
      </c>
      <c r="B425" s="105">
        <v>607397</v>
      </c>
      <c r="C425" s="105" t="s">
        <v>2995</v>
      </c>
      <c r="D425" s="107" t="s">
        <v>530</v>
      </c>
      <c r="E425" s="105" t="s">
        <v>1945</v>
      </c>
      <c r="F425" s="107" t="s">
        <v>1128</v>
      </c>
      <c r="G425" s="107" t="s">
        <v>830</v>
      </c>
      <c r="H425" s="107" t="s">
        <v>830</v>
      </c>
      <c r="I425" s="107" t="s">
        <v>830</v>
      </c>
      <c r="J425" s="107" t="s">
        <v>531</v>
      </c>
      <c r="K425" s="107" t="s">
        <v>23</v>
      </c>
      <c r="L425" s="107" t="s">
        <v>213</v>
      </c>
      <c r="M425" s="107" t="s">
        <v>208</v>
      </c>
      <c r="N425" s="107" t="s">
        <v>410</v>
      </c>
      <c r="O425" s="107" t="s">
        <v>395</v>
      </c>
      <c r="P425" s="109">
        <v>45101</v>
      </c>
      <c r="Q425" s="107" t="s">
        <v>712</v>
      </c>
      <c r="R425" s="108">
        <v>1</v>
      </c>
      <c r="S425" s="109">
        <v>45204</v>
      </c>
      <c r="T425" s="109">
        <v>45264</v>
      </c>
      <c r="U425" s="109">
        <v>48009</v>
      </c>
      <c r="V425" s="108">
        <v>2805</v>
      </c>
      <c r="W425" s="107" t="s">
        <v>398</v>
      </c>
      <c r="X425" s="107" t="s">
        <v>702</v>
      </c>
      <c r="Y425" s="107" t="s">
        <v>293</v>
      </c>
      <c r="Z425" s="108">
        <v>0</v>
      </c>
      <c r="AA425" s="113">
        <v>0</v>
      </c>
      <c r="AB425" s="113">
        <v>0</v>
      </c>
      <c r="AC425" s="113">
        <v>222177</v>
      </c>
      <c r="AD425" s="113">
        <v>211767.1807</v>
      </c>
      <c r="AE425" s="113">
        <v>176638.91020000001</v>
      </c>
      <c r="AF425" s="113">
        <v>19951.1476</v>
      </c>
      <c r="AG425" s="113">
        <v>19951.1476</v>
      </c>
      <c r="AH425" s="113">
        <f>CFR_Data[[#This Row],[Total Spent SFY]]+CFR_Data[[#This Row],[CF Current SFY]]</f>
        <v>19951.1476</v>
      </c>
      <c r="AI425" s="113">
        <v>55863.213199999998</v>
      </c>
      <c r="AJ425" s="113">
        <v>31494.3115</v>
      </c>
      <c r="AK425" s="113">
        <v>29285.434499999999</v>
      </c>
      <c r="AL425" s="113">
        <v>24653.918099999999</v>
      </c>
      <c r="AM425" s="113">
        <v>15390.8853</v>
      </c>
      <c r="AN425" s="113">
        <v>45538.089800000002</v>
      </c>
      <c r="AO425" s="113">
        <v>35128.270600000003</v>
      </c>
      <c r="AP425" s="113">
        <v>47677</v>
      </c>
      <c r="AQ425" s="107" t="s">
        <v>699</v>
      </c>
      <c r="AR425" s="107" t="s">
        <v>699</v>
      </c>
      <c r="AS425" s="107" t="s">
        <v>396</v>
      </c>
      <c r="AT425" s="107" t="s">
        <v>2913</v>
      </c>
      <c r="AU425" s="107" t="s">
        <v>1120</v>
      </c>
      <c r="AV425" s="107" t="s">
        <v>391</v>
      </c>
      <c r="AW425" s="108">
        <v>5</v>
      </c>
      <c r="AX425" s="107" t="s">
        <v>473</v>
      </c>
      <c r="AY425" s="107" t="s">
        <v>722</v>
      </c>
      <c r="AZ425" s="107" t="s">
        <v>697</v>
      </c>
      <c r="BA425" s="107" t="s">
        <v>402</v>
      </c>
      <c r="BB425" s="109">
        <v>45355.272070752311</v>
      </c>
      <c r="BC425" s="107" t="s">
        <v>23</v>
      </c>
      <c r="BD425" s="107" t="s">
        <v>293</v>
      </c>
    </row>
    <row r="426" spans="1:56" x14ac:dyDescent="0.2">
      <c r="A426" s="107" t="s">
        <v>409</v>
      </c>
      <c r="B426" s="105">
        <v>607397</v>
      </c>
      <c r="C426" s="105" t="s">
        <v>2995</v>
      </c>
      <c r="D426" s="107" t="s">
        <v>530</v>
      </c>
      <c r="E426" s="105" t="s">
        <v>1945</v>
      </c>
      <c r="F426" s="107" t="s">
        <v>1128</v>
      </c>
      <c r="G426" s="107" t="s">
        <v>830</v>
      </c>
      <c r="H426" s="107" t="s">
        <v>830</v>
      </c>
      <c r="I426" s="107" t="s">
        <v>830</v>
      </c>
      <c r="J426" s="107" t="s">
        <v>531</v>
      </c>
      <c r="K426" s="107" t="s">
        <v>23</v>
      </c>
      <c r="L426" s="107" t="s">
        <v>213</v>
      </c>
      <c r="M426" s="107" t="s">
        <v>208</v>
      </c>
      <c r="N426" s="107" t="s">
        <v>410</v>
      </c>
      <c r="O426" s="107" t="s">
        <v>395</v>
      </c>
      <c r="P426" s="109">
        <v>45101</v>
      </c>
      <c r="Q426" s="107" t="s">
        <v>712</v>
      </c>
      <c r="R426" s="108">
        <v>1</v>
      </c>
      <c r="S426" s="109">
        <v>45204</v>
      </c>
      <c r="T426" s="109">
        <v>45264</v>
      </c>
      <c r="U426" s="109">
        <v>48009</v>
      </c>
      <c r="V426" s="108">
        <v>2805</v>
      </c>
      <c r="W426" s="107" t="s">
        <v>424</v>
      </c>
      <c r="X426" s="107" t="s">
        <v>709</v>
      </c>
      <c r="Y426" s="107" t="s">
        <v>416</v>
      </c>
      <c r="Z426" s="108">
        <v>0.8</v>
      </c>
      <c r="AA426" s="113">
        <v>0</v>
      </c>
      <c r="AB426" s="113">
        <v>0</v>
      </c>
      <c r="AC426" s="113">
        <v>330715.65000000002</v>
      </c>
      <c r="AD426" s="113">
        <v>300348.75819999998</v>
      </c>
      <c r="AE426" s="113">
        <v>250526.43729999999</v>
      </c>
      <c r="AF426" s="113">
        <v>28296.652900000001</v>
      </c>
      <c r="AG426" s="113">
        <v>28296.652900000001</v>
      </c>
      <c r="AH426" s="113">
        <f>CFR_Data[[#This Row],[Total Spent SFY]]+CFR_Data[[#This Row],[CF Current SFY]]</f>
        <v>28296.652900000001</v>
      </c>
      <c r="AI426" s="113">
        <v>79230.627999999997</v>
      </c>
      <c r="AJ426" s="113">
        <v>44668.287700000001</v>
      </c>
      <c r="AK426" s="113">
        <v>41535.444000000003</v>
      </c>
      <c r="AL426" s="113">
        <v>34966.578200000004</v>
      </c>
      <c r="AM426" s="113">
        <v>21828.8465</v>
      </c>
      <c r="AN426" s="113">
        <v>80189.212700000004</v>
      </c>
      <c r="AO426" s="113">
        <v>49822.320899999999</v>
      </c>
      <c r="AP426" s="113">
        <v>69215.649999999994</v>
      </c>
      <c r="AQ426" s="107" t="s">
        <v>699</v>
      </c>
      <c r="AR426" s="107" t="s">
        <v>699</v>
      </c>
      <c r="AS426" s="107" t="s">
        <v>396</v>
      </c>
      <c r="AT426" s="107" t="s">
        <v>2913</v>
      </c>
      <c r="AU426" s="107" t="s">
        <v>1120</v>
      </c>
      <c r="AV426" s="107" t="s">
        <v>391</v>
      </c>
      <c r="AW426" s="108">
        <v>5</v>
      </c>
      <c r="AX426" s="107" t="s">
        <v>473</v>
      </c>
      <c r="AY426" s="107" t="s">
        <v>722</v>
      </c>
      <c r="AZ426" s="107" t="s">
        <v>697</v>
      </c>
      <c r="BA426" s="107" t="s">
        <v>402</v>
      </c>
      <c r="BB426" s="109">
        <v>45355.272070752311</v>
      </c>
      <c r="BC426" s="107" t="s">
        <v>23</v>
      </c>
      <c r="BD426" s="107" t="s">
        <v>292</v>
      </c>
    </row>
    <row r="427" spans="1:56" x14ac:dyDescent="0.2">
      <c r="A427" s="107" t="s">
        <v>409</v>
      </c>
      <c r="B427" s="105">
        <v>607397</v>
      </c>
      <c r="C427" s="105" t="s">
        <v>2995</v>
      </c>
      <c r="D427" s="107" t="s">
        <v>530</v>
      </c>
      <c r="E427" s="105" t="s">
        <v>1945</v>
      </c>
      <c r="F427" s="107" t="s">
        <v>1128</v>
      </c>
      <c r="G427" s="107" t="s">
        <v>830</v>
      </c>
      <c r="H427" s="107" t="s">
        <v>830</v>
      </c>
      <c r="I427" s="107" t="s">
        <v>830</v>
      </c>
      <c r="J427" s="107" t="s">
        <v>531</v>
      </c>
      <c r="K427" s="107" t="s">
        <v>23</v>
      </c>
      <c r="L427" s="107" t="s">
        <v>213</v>
      </c>
      <c r="M427" s="107" t="s">
        <v>208</v>
      </c>
      <c r="N427" s="107" t="s">
        <v>410</v>
      </c>
      <c r="O427" s="107" t="s">
        <v>395</v>
      </c>
      <c r="P427" s="109">
        <v>45101</v>
      </c>
      <c r="Q427" s="107" t="s">
        <v>712</v>
      </c>
      <c r="R427" s="108">
        <v>1</v>
      </c>
      <c r="S427" s="109">
        <v>45204</v>
      </c>
      <c r="T427" s="109">
        <v>45264</v>
      </c>
      <c r="U427" s="109">
        <v>48009</v>
      </c>
      <c r="V427" s="108">
        <v>2805</v>
      </c>
      <c r="W427" s="107" t="s">
        <v>424</v>
      </c>
      <c r="X427" s="107" t="s">
        <v>726</v>
      </c>
      <c r="Y427" s="107" t="s">
        <v>725</v>
      </c>
      <c r="Z427" s="108">
        <v>0.8</v>
      </c>
      <c r="AA427" s="113">
        <v>0</v>
      </c>
      <c r="AB427" s="113">
        <v>0</v>
      </c>
      <c r="AC427" s="113">
        <v>13282901.4</v>
      </c>
      <c r="AD427" s="113">
        <v>12094119.775900001</v>
      </c>
      <c r="AE427" s="113">
        <v>10087928.3057</v>
      </c>
      <c r="AF427" s="113">
        <v>1139419.0906</v>
      </c>
      <c r="AG427" s="113">
        <v>1139419.0906</v>
      </c>
      <c r="AH427" s="113">
        <f>CFR_Data[[#This Row],[Total Spent SFY]]+CFR_Data[[#This Row],[CF Current SFY]]</f>
        <v>1139419.0906</v>
      </c>
      <c r="AI427" s="113">
        <v>3190373.4537</v>
      </c>
      <c r="AJ427" s="113">
        <v>1798654.4216</v>
      </c>
      <c r="AK427" s="113">
        <v>1672504.4508</v>
      </c>
      <c r="AL427" s="113">
        <v>1407996.4476999999</v>
      </c>
      <c r="AM427" s="113">
        <v>878980.44129999995</v>
      </c>
      <c r="AN427" s="113">
        <v>3194973.0943</v>
      </c>
      <c r="AO427" s="113">
        <v>2006191.4702000001</v>
      </c>
      <c r="AP427" s="113">
        <v>2846901.4</v>
      </c>
      <c r="AQ427" s="107" t="s">
        <v>699</v>
      </c>
      <c r="AR427" s="107" t="s">
        <v>699</v>
      </c>
      <c r="AS427" s="107" t="s">
        <v>396</v>
      </c>
      <c r="AT427" s="107" t="s">
        <v>2913</v>
      </c>
      <c r="AU427" s="107" t="s">
        <v>1120</v>
      </c>
      <c r="AV427" s="107" t="s">
        <v>391</v>
      </c>
      <c r="AW427" s="108">
        <v>5</v>
      </c>
      <c r="AX427" s="107" t="s">
        <v>473</v>
      </c>
      <c r="AY427" s="107" t="s">
        <v>722</v>
      </c>
      <c r="AZ427" s="107" t="s">
        <v>697</v>
      </c>
      <c r="BA427" s="107" t="s">
        <v>402</v>
      </c>
      <c r="BB427" s="109">
        <v>45355.272070752311</v>
      </c>
      <c r="BC427" s="107" t="s">
        <v>23</v>
      </c>
      <c r="BD427" s="107" t="s">
        <v>292</v>
      </c>
    </row>
    <row r="428" spans="1:56" x14ac:dyDescent="0.2">
      <c r="A428" s="107" t="s">
        <v>472</v>
      </c>
      <c r="B428" s="105">
        <v>607398</v>
      </c>
      <c r="C428" s="105" t="s">
        <v>395</v>
      </c>
      <c r="D428" s="107" t="s">
        <v>532</v>
      </c>
      <c r="E428" s="105" t="s">
        <v>1945</v>
      </c>
      <c r="F428" s="107" t="s">
        <v>1175</v>
      </c>
      <c r="G428" s="107" t="s">
        <v>830</v>
      </c>
      <c r="H428" s="107" t="s">
        <v>830</v>
      </c>
      <c r="I428" s="107" t="s">
        <v>830</v>
      </c>
      <c r="J428" s="107" t="s">
        <v>821</v>
      </c>
      <c r="K428" s="107" t="s">
        <v>23</v>
      </c>
      <c r="L428" s="107" t="s">
        <v>237</v>
      </c>
      <c r="M428" s="107" t="s">
        <v>236</v>
      </c>
      <c r="N428" s="107" t="s">
        <v>472</v>
      </c>
      <c r="O428" s="107" t="s">
        <v>1127</v>
      </c>
      <c r="P428" s="109">
        <v>45521</v>
      </c>
      <c r="Q428" s="107" t="s">
        <v>754</v>
      </c>
      <c r="R428" s="108">
        <v>0</v>
      </c>
      <c r="S428" s="109">
        <v>45671</v>
      </c>
      <c r="T428" s="109">
        <v>45731</v>
      </c>
      <c r="U428" s="109">
        <v>46391</v>
      </c>
      <c r="V428" s="108">
        <v>720</v>
      </c>
      <c r="W428" s="107" t="s">
        <v>424</v>
      </c>
      <c r="X428" s="107" t="s">
        <v>710</v>
      </c>
      <c r="Y428" s="107" t="s">
        <v>411</v>
      </c>
      <c r="Z428" s="108">
        <v>0.8</v>
      </c>
      <c r="AA428" s="113">
        <v>0</v>
      </c>
      <c r="AB428" s="113">
        <v>0</v>
      </c>
      <c r="AC428" s="113">
        <v>19606529.32</v>
      </c>
      <c r="AD428" s="113">
        <v>0</v>
      </c>
      <c r="AE428" s="113">
        <v>19606529.320099998</v>
      </c>
      <c r="AF428" s="113">
        <v>0</v>
      </c>
      <c r="AG428" s="113">
        <v>0</v>
      </c>
      <c r="AH428" s="113">
        <f>CFR_Data[[#This Row],[Total Spent SFY]]+CFR_Data[[#This Row],[CF Current SFY]]</f>
        <v>0</v>
      </c>
      <c r="AI428" s="113">
        <v>3409831.1861</v>
      </c>
      <c r="AJ428" s="113">
        <v>10229493.5583</v>
      </c>
      <c r="AK428" s="113">
        <v>5967204.5756999999</v>
      </c>
      <c r="AL428" s="113">
        <v>0</v>
      </c>
      <c r="AM428" s="113">
        <v>0</v>
      </c>
      <c r="AN428" s="113">
        <v>-1E-4</v>
      </c>
      <c r="AO428" s="113">
        <v>0</v>
      </c>
      <c r="AP428" s="113">
        <v>0</v>
      </c>
      <c r="AQ428" s="107" t="s">
        <v>699</v>
      </c>
      <c r="AR428" s="107" t="s">
        <v>699</v>
      </c>
      <c r="AS428" s="107" t="s">
        <v>396</v>
      </c>
      <c r="AT428" s="107" t="s">
        <v>2927</v>
      </c>
      <c r="AU428" s="107" t="s">
        <v>1120</v>
      </c>
      <c r="AV428" s="107" t="s">
        <v>391</v>
      </c>
      <c r="AW428" s="108">
        <v>3</v>
      </c>
      <c r="AX428" s="107" t="s">
        <v>473</v>
      </c>
      <c r="AY428" s="107" t="s">
        <v>738</v>
      </c>
      <c r="AZ428" s="107" t="s">
        <v>700</v>
      </c>
      <c r="BA428" s="107" t="s">
        <v>652</v>
      </c>
      <c r="BB428" s="109">
        <v>45355.272070752311</v>
      </c>
      <c r="BC428" s="107" t="s">
        <v>23</v>
      </c>
      <c r="BD428" s="107" t="s">
        <v>292</v>
      </c>
    </row>
    <row r="429" spans="1:56" x14ac:dyDescent="0.2">
      <c r="A429" s="107" t="s">
        <v>472</v>
      </c>
      <c r="B429" s="105">
        <v>607398</v>
      </c>
      <c r="C429" s="105" t="s">
        <v>395</v>
      </c>
      <c r="D429" s="107" t="s">
        <v>532</v>
      </c>
      <c r="E429" s="105" t="s">
        <v>1945</v>
      </c>
      <c r="F429" s="107" t="s">
        <v>1175</v>
      </c>
      <c r="G429" s="107" t="s">
        <v>830</v>
      </c>
      <c r="H429" s="107" t="s">
        <v>830</v>
      </c>
      <c r="I429" s="107" t="s">
        <v>830</v>
      </c>
      <c r="J429" s="107" t="s">
        <v>821</v>
      </c>
      <c r="K429" s="107" t="s">
        <v>23</v>
      </c>
      <c r="L429" s="107" t="s">
        <v>237</v>
      </c>
      <c r="M429" s="107" t="s">
        <v>236</v>
      </c>
      <c r="N429" s="107" t="s">
        <v>472</v>
      </c>
      <c r="O429" s="107" t="s">
        <v>1127</v>
      </c>
      <c r="P429" s="109">
        <v>45521</v>
      </c>
      <c r="Q429" s="107" t="s">
        <v>754</v>
      </c>
      <c r="R429" s="108">
        <v>0</v>
      </c>
      <c r="S429" s="109">
        <v>45671</v>
      </c>
      <c r="T429" s="109">
        <v>45731</v>
      </c>
      <c r="U429" s="109">
        <v>46391</v>
      </c>
      <c r="V429" s="108">
        <v>720</v>
      </c>
      <c r="W429" s="107" t="s">
        <v>398</v>
      </c>
      <c r="X429" s="107" t="s">
        <v>702</v>
      </c>
      <c r="Y429" s="107" t="s">
        <v>293</v>
      </c>
      <c r="Z429" s="108">
        <v>0</v>
      </c>
      <c r="AA429" s="113">
        <v>0</v>
      </c>
      <c r="AB429" s="113">
        <v>0</v>
      </c>
      <c r="AC429" s="113">
        <v>240000</v>
      </c>
      <c r="AD429" s="113">
        <v>0</v>
      </c>
      <c r="AE429" s="113">
        <v>240000</v>
      </c>
      <c r="AF429" s="113">
        <v>0</v>
      </c>
      <c r="AG429" s="113">
        <v>0</v>
      </c>
      <c r="AH429" s="113">
        <f>CFR_Data[[#This Row],[Total Spent SFY]]+CFR_Data[[#This Row],[CF Current SFY]]</f>
        <v>0</v>
      </c>
      <c r="AI429" s="113">
        <v>41739.130400000002</v>
      </c>
      <c r="AJ429" s="113">
        <v>125217.3913</v>
      </c>
      <c r="AK429" s="113">
        <v>73043.478300000002</v>
      </c>
      <c r="AL429" s="113">
        <v>0</v>
      </c>
      <c r="AM429" s="113">
        <v>0</v>
      </c>
      <c r="AN429" s="113">
        <v>0</v>
      </c>
      <c r="AO429" s="113">
        <v>0</v>
      </c>
      <c r="AP429" s="113">
        <v>0</v>
      </c>
      <c r="AQ429" s="107" t="s">
        <v>699</v>
      </c>
      <c r="AR429" s="107" t="s">
        <v>699</v>
      </c>
      <c r="AS429" s="107" t="s">
        <v>396</v>
      </c>
      <c r="AT429" s="107" t="s">
        <v>2927</v>
      </c>
      <c r="AU429" s="107" t="s">
        <v>1120</v>
      </c>
      <c r="AV429" s="107" t="s">
        <v>391</v>
      </c>
      <c r="AW429" s="108">
        <v>3</v>
      </c>
      <c r="AX429" s="107" t="s">
        <v>473</v>
      </c>
      <c r="AY429" s="107" t="s">
        <v>738</v>
      </c>
      <c r="AZ429" s="107" t="s">
        <v>700</v>
      </c>
      <c r="BA429" s="107" t="s">
        <v>652</v>
      </c>
      <c r="BB429" s="109">
        <v>45355.272070752311</v>
      </c>
      <c r="BC429" s="107" t="s">
        <v>23</v>
      </c>
      <c r="BD429" s="107" t="s">
        <v>293</v>
      </c>
    </row>
    <row r="430" spans="1:56" x14ac:dyDescent="0.2">
      <c r="A430" s="107" t="s">
        <v>472</v>
      </c>
      <c r="B430" s="105">
        <v>607401</v>
      </c>
      <c r="C430" s="105" t="s">
        <v>395</v>
      </c>
      <c r="D430" s="107" t="s">
        <v>2079</v>
      </c>
      <c r="E430" s="105" t="s">
        <v>1941</v>
      </c>
      <c r="F430" s="107" t="s">
        <v>1128</v>
      </c>
      <c r="G430" s="107" t="s">
        <v>830</v>
      </c>
      <c r="H430" s="107" t="s">
        <v>830</v>
      </c>
      <c r="I430" s="107" t="s">
        <v>830</v>
      </c>
      <c r="J430" s="107" t="s">
        <v>163</v>
      </c>
      <c r="K430" s="107" t="s">
        <v>30</v>
      </c>
      <c r="L430" s="107" t="s">
        <v>213</v>
      </c>
      <c r="M430" s="107" t="s">
        <v>208</v>
      </c>
      <c r="N430" s="107" t="s">
        <v>472</v>
      </c>
      <c r="O430" s="107" t="s">
        <v>1122</v>
      </c>
      <c r="P430" s="109">
        <v>45930</v>
      </c>
      <c r="Q430" s="107" t="s">
        <v>1101</v>
      </c>
      <c r="R430" s="108">
        <v>0</v>
      </c>
      <c r="S430" s="109">
        <v>46080</v>
      </c>
      <c r="T430" s="109">
        <v>46140</v>
      </c>
      <c r="U430" s="109">
        <v>46627</v>
      </c>
      <c r="V430" s="108">
        <v>547</v>
      </c>
      <c r="W430" s="107" t="s">
        <v>424</v>
      </c>
      <c r="X430" s="107" t="s">
        <v>713</v>
      </c>
      <c r="Y430" s="107" t="s">
        <v>397</v>
      </c>
      <c r="Z430" s="108">
        <v>0.9</v>
      </c>
      <c r="AA430" s="113">
        <v>0</v>
      </c>
      <c r="AB430" s="113">
        <v>0</v>
      </c>
      <c r="AC430" s="113">
        <v>8222790.2199999997</v>
      </c>
      <c r="AD430" s="113">
        <v>0</v>
      </c>
      <c r="AE430" s="113">
        <v>8222790.2199999997</v>
      </c>
      <c r="AF430" s="113">
        <v>0</v>
      </c>
      <c r="AG430" s="113">
        <v>0</v>
      </c>
      <c r="AH430" s="113">
        <f>CFR_Data[[#This Row],[Total Spent SFY]]+CFR_Data[[#This Row],[CF Current SFY]]</f>
        <v>0</v>
      </c>
      <c r="AI430" s="113">
        <v>0</v>
      </c>
      <c r="AJ430" s="113">
        <v>1451080.6270999999</v>
      </c>
      <c r="AK430" s="113">
        <v>5804322.5082</v>
      </c>
      <c r="AL430" s="113">
        <v>967387.08470000001</v>
      </c>
      <c r="AM430" s="113">
        <v>0</v>
      </c>
      <c r="AN430" s="113">
        <v>0</v>
      </c>
      <c r="AO430" s="113">
        <v>0</v>
      </c>
      <c r="AP430" s="113">
        <v>0</v>
      </c>
      <c r="AQ430" s="107" t="s">
        <v>699</v>
      </c>
      <c r="AR430" s="107" t="s">
        <v>699</v>
      </c>
      <c r="AS430" s="107" t="s">
        <v>396</v>
      </c>
      <c r="AT430" s="107" t="s">
        <v>2910</v>
      </c>
      <c r="AU430" s="107" t="s">
        <v>1123</v>
      </c>
      <c r="AV430" s="107" t="s">
        <v>391</v>
      </c>
      <c r="AW430" s="108">
        <v>2</v>
      </c>
      <c r="AX430" s="107" t="s">
        <v>473</v>
      </c>
      <c r="AY430" s="107" t="s">
        <v>722</v>
      </c>
      <c r="AZ430" s="107" t="s">
        <v>697</v>
      </c>
      <c r="BA430" s="107" t="s">
        <v>402</v>
      </c>
      <c r="BB430" s="109">
        <v>45355.272070752311</v>
      </c>
      <c r="BC430" s="107" t="s">
        <v>30</v>
      </c>
      <c r="BD430" s="107" t="s">
        <v>292</v>
      </c>
    </row>
    <row r="431" spans="1:56" x14ac:dyDescent="0.2">
      <c r="A431" s="107" t="s">
        <v>472</v>
      </c>
      <c r="B431" s="105">
        <v>607401</v>
      </c>
      <c r="C431" s="105" t="s">
        <v>395</v>
      </c>
      <c r="D431" s="107" t="s">
        <v>2079</v>
      </c>
      <c r="E431" s="105" t="s">
        <v>1941</v>
      </c>
      <c r="F431" s="107" t="s">
        <v>1128</v>
      </c>
      <c r="G431" s="107" t="s">
        <v>830</v>
      </c>
      <c r="H431" s="107" t="s">
        <v>830</v>
      </c>
      <c r="I431" s="107" t="s">
        <v>830</v>
      </c>
      <c r="J431" s="107" t="s">
        <v>163</v>
      </c>
      <c r="K431" s="107" t="s">
        <v>30</v>
      </c>
      <c r="L431" s="107" t="s">
        <v>213</v>
      </c>
      <c r="M431" s="107" t="s">
        <v>208</v>
      </c>
      <c r="N431" s="107" t="s">
        <v>472</v>
      </c>
      <c r="O431" s="107" t="s">
        <v>1122</v>
      </c>
      <c r="P431" s="109">
        <v>45930</v>
      </c>
      <c r="Q431" s="107" t="s">
        <v>1101</v>
      </c>
      <c r="R431" s="108">
        <v>0</v>
      </c>
      <c r="S431" s="109">
        <v>46080</v>
      </c>
      <c r="T431" s="109">
        <v>46140</v>
      </c>
      <c r="U431" s="109">
        <v>46627</v>
      </c>
      <c r="V431" s="108">
        <v>547</v>
      </c>
      <c r="W431" s="107" t="s">
        <v>398</v>
      </c>
      <c r="X431" s="107" t="s">
        <v>702</v>
      </c>
      <c r="Y431" s="107" t="s">
        <v>293</v>
      </c>
      <c r="Z431" s="108">
        <v>0</v>
      </c>
      <c r="AA431" s="113">
        <v>0</v>
      </c>
      <c r="AB431" s="113">
        <v>0</v>
      </c>
      <c r="AC431" s="113">
        <v>70800</v>
      </c>
      <c r="AD431" s="113">
        <v>0</v>
      </c>
      <c r="AE431" s="113">
        <v>70800</v>
      </c>
      <c r="AF431" s="113">
        <v>0</v>
      </c>
      <c r="AG431" s="113">
        <v>0</v>
      </c>
      <c r="AH431" s="113">
        <f>CFR_Data[[#This Row],[Total Spent SFY]]+CFR_Data[[#This Row],[CF Current SFY]]</f>
        <v>0</v>
      </c>
      <c r="AI431" s="113">
        <v>0</v>
      </c>
      <c r="AJ431" s="113">
        <v>12494.1176</v>
      </c>
      <c r="AK431" s="113">
        <v>49976.470600000001</v>
      </c>
      <c r="AL431" s="113">
        <v>8329.4117999999999</v>
      </c>
      <c r="AM431" s="113">
        <v>0</v>
      </c>
      <c r="AN431" s="113">
        <v>0</v>
      </c>
      <c r="AO431" s="113">
        <v>0</v>
      </c>
      <c r="AP431" s="113">
        <v>0</v>
      </c>
      <c r="AQ431" s="107" t="s">
        <v>699</v>
      </c>
      <c r="AR431" s="107" t="s">
        <v>699</v>
      </c>
      <c r="AS431" s="107" t="s">
        <v>396</v>
      </c>
      <c r="AT431" s="107" t="s">
        <v>2910</v>
      </c>
      <c r="AU431" s="107" t="s">
        <v>1123</v>
      </c>
      <c r="AV431" s="107" t="s">
        <v>391</v>
      </c>
      <c r="AW431" s="108">
        <v>2</v>
      </c>
      <c r="AX431" s="107" t="s">
        <v>473</v>
      </c>
      <c r="AY431" s="107" t="s">
        <v>722</v>
      </c>
      <c r="AZ431" s="107" t="s">
        <v>697</v>
      </c>
      <c r="BA431" s="107" t="s">
        <v>402</v>
      </c>
      <c r="BB431" s="109">
        <v>45355.272070752311</v>
      </c>
      <c r="BC431" s="107" t="s">
        <v>30</v>
      </c>
      <c r="BD431" s="107" t="s">
        <v>293</v>
      </c>
    </row>
    <row r="432" spans="1:56" x14ac:dyDescent="0.2">
      <c r="A432" s="107" t="s">
        <v>409</v>
      </c>
      <c r="B432" s="105">
        <v>607403</v>
      </c>
      <c r="C432" s="105" t="s">
        <v>2996</v>
      </c>
      <c r="D432" s="107" t="s">
        <v>2997</v>
      </c>
      <c r="E432" s="105" t="s">
        <v>1945</v>
      </c>
      <c r="F432" s="107" t="s">
        <v>1157</v>
      </c>
      <c r="G432" s="107" t="s">
        <v>830</v>
      </c>
      <c r="H432" s="107" t="s">
        <v>830</v>
      </c>
      <c r="I432" s="107" t="s">
        <v>830</v>
      </c>
      <c r="J432" s="107" t="s">
        <v>261</v>
      </c>
      <c r="K432" s="107" t="s">
        <v>31</v>
      </c>
      <c r="L432" s="107" t="s">
        <v>187</v>
      </c>
      <c r="M432" s="107" t="s">
        <v>158</v>
      </c>
      <c r="N432" s="107" t="s">
        <v>410</v>
      </c>
      <c r="O432" s="107" t="s">
        <v>395</v>
      </c>
      <c r="P432" s="109">
        <v>45164</v>
      </c>
      <c r="Q432" s="107" t="s">
        <v>712</v>
      </c>
      <c r="R432" s="108">
        <v>1</v>
      </c>
      <c r="S432" s="109">
        <v>45282</v>
      </c>
      <c r="T432" s="109">
        <v>45342</v>
      </c>
      <c r="U432" s="109">
        <v>46947</v>
      </c>
      <c r="V432" s="108">
        <v>1665</v>
      </c>
      <c r="W432" s="107" t="s">
        <v>398</v>
      </c>
      <c r="X432" s="107" t="s">
        <v>702</v>
      </c>
      <c r="Y432" s="107" t="s">
        <v>293</v>
      </c>
      <c r="Z432" s="108">
        <v>0</v>
      </c>
      <c r="AA432" s="113">
        <v>0</v>
      </c>
      <c r="AB432" s="113">
        <v>0</v>
      </c>
      <c r="AC432" s="113">
        <v>187837.5</v>
      </c>
      <c r="AD432" s="113">
        <v>4912.8771999999999</v>
      </c>
      <c r="AE432" s="113">
        <v>187837.5</v>
      </c>
      <c r="AF432" s="113">
        <v>4912.8771999999999</v>
      </c>
      <c r="AG432" s="113">
        <v>4912.8771999999999</v>
      </c>
      <c r="AH432" s="113">
        <f>CFR_Data[[#This Row],[Total Spent SFY]]+CFR_Data[[#This Row],[CF Current SFY]]</f>
        <v>4912.8771999999999</v>
      </c>
      <c r="AI432" s="113">
        <v>56412.122799999997</v>
      </c>
      <c r="AJ432" s="113">
        <v>41325</v>
      </c>
      <c r="AK432" s="113">
        <v>41325</v>
      </c>
      <c r="AL432" s="113">
        <v>41325</v>
      </c>
      <c r="AM432" s="113">
        <v>2537.5</v>
      </c>
      <c r="AN432" s="113">
        <v>0</v>
      </c>
      <c r="AO432" s="113">
        <v>0</v>
      </c>
      <c r="AP432" s="113">
        <v>0</v>
      </c>
      <c r="AQ432" s="107" t="s">
        <v>699</v>
      </c>
      <c r="AR432" s="107" t="s">
        <v>699</v>
      </c>
      <c r="AS432" s="107" t="s">
        <v>396</v>
      </c>
      <c r="AT432" s="107" t="s">
        <v>2998</v>
      </c>
      <c r="AU432" s="107" t="s">
        <v>1123</v>
      </c>
      <c r="AV432" s="107" t="s">
        <v>391</v>
      </c>
      <c r="AW432" s="108">
        <v>2</v>
      </c>
      <c r="AX432" s="107" t="s">
        <v>473</v>
      </c>
      <c r="AY432" s="107" t="s">
        <v>698</v>
      </c>
      <c r="AZ432" s="107" t="s">
        <v>697</v>
      </c>
      <c r="BA432" s="107" t="s">
        <v>392</v>
      </c>
      <c r="BB432" s="109">
        <v>45355.272070752311</v>
      </c>
      <c r="BC432" s="107" t="s">
        <v>31</v>
      </c>
      <c r="BD432" s="107" t="s">
        <v>293</v>
      </c>
    </row>
    <row r="433" spans="1:56" x14ac:dyDescent="0.2">
      <c r="A433" s="107" t="s">
        <v>409</v>
      </c>
      <c r="B433" s="105">
        <v>607403</v>
      </c>
      <c r="C433" s="105" t="s">
        <v>2996</v>
      </c>
      <c r="D433" s="107" t="s">
        <v>2997</v>
      </c>
      <c r="E433" s="105" t="s">
        <v>1945</v>
      </c>
      <c r="F433" s="107" t="s">
        <v>1157</v>
      </c>
      <c r="G433" s="107" t="s">
        <v>830</v>
      </c>
      <c r="H433" s="107" t="s">
        <v>830</v>
      </c>
      <c r="I433" s="107" t="s">
        <v>830</v>
      </c>
      <c r="J433" s="107" t="s">
        <v>261</v>
      </c>
      <c r="K433" s="107" t="s">
        <v>31</v>
      </c>
      <c r="L433" s="107" t="s">
        <v>187</v>
      </c>
      <c r="M433" s="107" t="s">
        <v>158</v>
      </c>
      <c r="N433" s="107" t="s">
        <v>410</v>
      </c>
      <c r="O433" s="107" t="s">
        <v>395</v>
      </c>
      <c r="P433" s="109">
        <v>45164</v>
      </c>
      <c r="Q433" s="107" t="s">
        <v>712</v>
      </c>
      <c r="R433" s="108">
        <v>1</v>
      </c>
      <c r="S433" s="109">
        <v>45282</v>
      </c>
      <c r="T433" s="109">
        <v>45342</v>
      </c>
      <c r="U433" s="109">
        <v>46947</v>
      </c>
      <c r="V433" s="108">
        <v>1665</v>
      </c>
      <c r="W433" s="107" t="s">
        <v>424</v>
      </c>
      <c r="X433" s="107" t="s">
        <v>726</v>
      </c>
      <c r="Y433" s="107" t="s">
        <v>725</v>
      </c>
      <c r="Z433" s="108">
        <v>0.8</v>
      </c>
      <c r="AA433" s="113">
        <v>0</v>
      </c>
      <c r="AB433" s="113">
        <v>0</v>
      </c>
      <c r="AC433" s="113">
        <v>9839390.9000000004</v>
      </c>
      <c r="AD433" s="113">
        <v>245087.12280000001</v>
      </c>
      <c r="AE433" s="113">
        <v>9839390.9000000004</v>
      </c>
      <c r="AF433" s="113">
        <v>245087.12280000001</v>
      </c>
      <c r="AG433" s="113">
        <v>245087.12280000001</v>
      </c>
      <c r="AH433" s="113">
        <f>CFR_Data[[#This Row],[Total Spent SFY]]+CFR_Data[[#This Row],[CF Current SFY]]</f>
        <v>245087.12280000001</v>
      </c>
      <c r="AI433" s="113">
        <v>2914912.8772</v>
      </c>
      <c r="AJ433" s="113">
        <v>2160000</v>
      </c>
      <c r="AK433" s="113">
        <v>2160000</v>
      </c>
      <c r="AL433" s="113">
        <v>2160000</v>
      </c>
      <c r="AM433" s="113">
        <v>199390.9</v>
      </c>
      <c r="AN433" s="113">
        <v>0</v>
      </c>
      <c r="AO433" s="113">
        <v>0</v>
      </c>
      <c r="AP433" s="113">
        <v>0</v>
      </c>
      <c r="AQ433" s="107" t="s">
        <v>699</v>
      </c>
      <c r="AR433" s="107" t="s">
        <v>699</v>
      </c>
      <c r="AS433" s="107" t="s">
        <v>396</v>
      </c>
      <c r="AT433" s="107" t="s">
        <v>2998</v>
      </c>
      <c r="AU433" s="107" t="s">
        <v>1123</v>
      </c>
      <c r="AV433" s="107" t="s">
        <v>391</v>
      </c>
      <c r="AW433" s="108">
        <v>2</v>
      </c>
      <c r="AX433" s="107" t="s">
        <v>473</v>
      </c>
      <c r="AY433" s="107" t="s">
        <v>698</v>
      </c>
      <c r="AZ433" s="107" t="s">
        <v>697</v>
      </c>
      <c r="BA433" s="107" t="s">
        <v>392</v>
      </c>
      <c r="BB433" s="109">
        <v>45355.272070752311</v>
      </c>
      <c r="BC433" s="107" t="s">
        <v>31</v>
      </c>
      <c r="BD433" s="107" t="s">
        <v>292</v>
      </c>
    </row>
    <row r="434" spans="1:56" x14ac:dyDescent="0.2">
      <c r="A434" s="107" t="s">
        <v>472</v>
      </c>
      <c r="B434" s="105">
        <v>607405</v>
      </c>
      <c r="C434" s="105" t="s">
        <v>395</v>
      </c>
      <c r="D434" s="107" t="s">
        <v>2080</v>
      </c>
      <c r="E434" s="105" t="s">
        <v>1945</v>
      </c>
      <c r="F434" s="107" t="s">
        <v>1128</v>
      </c>
      <c r="G434" s="107" t="s">
        <v>830</v>
      </c>
      <c r="H434" s="107" t="s">
        <v>830</v>
      </c>
      <c r="I434" s="107" t="s">
        <v>830</v>
      </c>
      <c r="J434" s="107" t="s">
        <v>97</v>
      </c>
      <c r="K434" s="107" t="s">
        <v>23</v>
      </c>
      <c r="L434" s="107" t="s">
        <v>187</v>
      </c>
      <c r="M434" s="107" t="s">
        <v>158</v>
      </c>
      <c r="N434" s="107" t="s">
        <v>472</v>
      </c>
      <c r="O434" s="107" t="s">
        <v>1125</v>
      </c>
      <c r="P434" s="109">
        <v>46361</v>
      </c>
      <c r="Q434" s="107" t="s">
        <v>1914</v>
      </c>
      <c r="R434" s="108">
        <v>0</v>
      </c>
      <c r="S434" s="109">
        <v>46511</v>
      </c>
      <c r="T434" s="109">
        <v>46571</v>
      </c>
      <c r="U434" s="109">
        <v>47511</v>
      </c>
      <c r="V434" s="108">
        <v>1000</v>
      </c>
      <c r="W434" s="107" t="s">
        <v>424</v>
      </c>
      <c r="X434" s="107" t="s">
        <v>726</v>
      </c>
      <c r="Y434" s="107" t="s">
        <v>725</v>
      </c>
      <c r="Z434" s="108">
        <v>0.8</v>
      </c>
      <c r="AA434" s="113">
        <v>0</v>
      </c>
      <c r="AB434" s="113">
        <v>0</v>
      </c>
      <c r="AC434" s="113">
        <v>5064352.0949999997</v>
      </c>
      <c r="AD434" s="113">
        <v>0</v>
      </c>
      <c r="AE434" s="113">
        <v>3920788.7187999999</v>
      </c>
      <c r="AF434" s="113">
        <v>0</v>
      </c>
      <c r="AG434" s="113">
        <v>0</v>
      </c>
      <c r="AH434" s="113">
        <f>CFR_Data[[#This Row],[Total Spent SFY]]+CFR_Data[[#This Row],[CF Current SFY]]</f>
        <v>0</v>
      </c>
      <c r="AI434" s="113">
        <v>0</v>
      </c>
      <c r="AJ434" s="113">
        <v>0</v>
      </c>
      <c r="AK434" s="113">
        <v>0</v>
      </c>
      <c r="AL434" s="113">
        <v>1960394.3594</v>
      </c>
      <c r="AM434" s="113">
        <v>1960394.3594</v>
      </c>
      <c r="AN434" s="113">
        <v>1143563.3762000001</v>
      </c>
      <c r="AO434" s="113">
        <v>0</v>
      </c>
      <c r="AP434" s="113">
        <v>0</v>
      </c>
      <c r="AQ434" s="107" t="s">
        <v>699</v>
      </c>
      <c r="AR434" s="107" t="s">
        <v>699</v>
      </c>
      <c r="AS434" s="107" t="s">
        <v>396</v>
      </c>
      <c r="AT434" s="107" t="s">
        <v>2999</v>
      </c>
      <c r="AU434" s="107" t="s">
        <v>1120</v>
      </c>
      <c r="AV434" s="107" t="s">
        <v>391</v>
      </c>
      <c r="AW434" s="108">
        <v>1</v>
      </c>
      <c r="AX434" s="107" t="s">
        <v>473</v>
      </c>
      <c r="AY434" s="107" t="s">
        <v>698</v>
      </c>
      <c r="AZ434" s="107" t="s">
        <v>697</v>
      </c>
      <c r="BA434" s="107" t="s">
        <v>392</v>
      </c>
      <c r="BB434" s="109">
        <v>45355.272070752311</v>
      </c>
      <c r="BC434" s="107" t="s">
        <v>23</v>
      </c>
      <c r="BD434" s="107" t="s">
        <v>292</v>
      </c>
    </row>
    <row r="435" spans="1:56" x14ac:dyDescent="0.2">
      <c r="A435" s="107" t="s">
        <v>393</v>
      </c>
      <c r="B435" s="105">
        <v>607411</v>
      </c>
      <c r="C435" s="105" t="s">
        <v>2081</v>
      </c>
      <c r="D435" s="107" t="s">
        <v>533</v>
      </c>
      <c r="E435" s="105" t="s">
        <v>1945</v>
      </c>
      <c r="F435" s="107" t="s">
        <v>1128</v>
      </c>
      <c r="G435" s="107" t="s">
        <v>830</v>
      </c>
      <c r="H435" s="107" t="s">
        <v>830</v>
      </c>
      <c r="I435" s="107" t="s">
        <v>830</v>
      </c>
      <c r="J435" s="107" t="s">
        <v>204</v>
      </c>
      <c r="K435" s="107" t="s">
        <v>26</v>
      </c>
      <c r="L435" s="107" t="s">
        <v>187</v>
      </c>
      <c r="M435" s="107" t="s">
        <v>158</v>
      </c>
      <c r="N435" s="107" t="s">
        <v>716</v>
      </c>
      <c r="O435" s="107" t="s">
        <v>395</v>
      </c>
      <c r="P435" s="109">
        <v>43708</v>
      </c>
      <c r="Q435" s="107" t="s">
        <v>657</v>
      </c>
      <c r="R435" s="108">
        <v>1</v>
      </c>
      <c r="S435" s="109">
        <v>43971</v>
      </c>
      <c r="T435" s="109">
        <v>44031</v>
      </c>
      <c r="U435" s="109">
        <v>45151</v>
      </c>
      <c r="V435" s="108">
        <v>1180</v>
      </c>
      <c r="W435" s="107" t="s">
        <v>398</v>
      </c>
      <c r="X435" s="107" t="s">
        <v>702</v>
      </c>
      <c r="Y435" s="107" t="s">
        <v>293</v>
      </c>
      <c r="Z435" s="108">
        <v>0</v>
      </c>
      <c r="AA435" s="113">
        <v>35901.050000000003</v>
      </c>
      <c r="AB435" s="113">
        <v>0</v>
      </c>
      <c r="AC435" s="113">
        <v>184369.3</v>
      </c>
      <c r="AD435" s="113">
        <v>0</v>
      </c>
      <c r="AE435" s="113">
        <v>0</v>
      </c>
      <c r="AF435" s="113">
        <v>0</v>
      </c>
      <c r="AG435" s="113">
        <v>35901.050000000003</v>
      </c>
      <c r="AH435" s="113">
        <f>CFR_Data[[#This Row],[Total Spent SFY]]+CFR_Data[[#This Row],[CF Current SFY]]</f>
        <v>0</v>
      </c>
      <c r="AI435" s="113">
        <v>0</v>
      </c>
      <c r="AJ435" s="113">
        <v>0</v>
      </c>
      <c r="AK435" s="113">
        <v>0</v>
      </c>
      <c r="AL435" s="113">
        <v>0</v>
      </c>
      <c r="AM435" s="113">
        <v>0</v>
      </c>
      <c r="AN435" s="113">
        <v>0</v>
      </c>
      <c r="AO435" s="113">
        <v>0</v>
      </c>
      <c r="AP435" s="113">
        <v>0</v>
      </c>
      <c r="AQ435" s="107" t="s">
        <v>699</v>
      </c>
      <c r="AR435" s="107" t="s">
        <v>699</v>
      </c>
      <c r="AS435" s="107" t="s">
        <v>396</v>
      </c>
      <c r="AT435" s="107" t="s">
        <v>3000</v>
      </c>
      <c r="AU435" s="107" t="s">
        <v>1123</v>
      </c>
      <c r="AV435" s="107" t="s">
        <v>391</v>
      </c>
      <c r="AW435" s="108">
        <v>3</v>
      </c>
      <c r="AX435" s="107" t="s">
        <v>473</v>
      </c>
      <c r="AY435" s="107" t="s">
        <v>698</v>
      </c>
      <c r="AZ435" s="107" t="s">
        <v>697</v>
      </c>
      <c r="BA435" s="107" t="s">
        <v>392</v>
      </c>
      <c r="BB435" s="109">
        <v>45355.272070752311</v>
      </c>
      <c r="BC435" s="107" t="s">
        <v>26</v>
      </c>
      <c r="BD435" s="107" t="s">
        <v>293</v>
      </c>
    </row>
    <row r="436" spans="1:56" x14ac:dyDescent="0.2">
      <c r="A436" s="107" t="s">
        <v>393</v>
      </c>
      <c r="B436" s="105">
        <v>607411</v>
      </c>
      <c r="C436" s="105" t="s">
        <v>2081</v>
      </c>
      <c r="D436" s="107" t="s">
        <v>533</v>
      </c>
      <c r="E436" s="105" t="s">
        <v>1945</v>
      </c>
      <c r="F436" s="107" t="s">
        <v>1128</v>
      </c>
      <c r="G436" s="107" t="s">
        <v>830</v>
      </c>
      <c r="H436" s="107" t="s">
        <v>830</v>
      </c>
      <c r="I436" s="107" t="s">
        <v>830</v>
      </c>
      <c r="J436" s="107" t="s">
        <v>204</v>
      </c>
      <c r="K436" s="107" t="s">
        <v>26</v>
      </c>
      <c r="L436" s="107" t="s">
        <v>187</v>
      </c>
      <c r="M436" s="107" t="s">
        <v>158</v>
      </c>
      <c r="N436" s="107" t="s">
        <v>716</v>
      </c>
      <c r="O436" s="107" t="s">
        <v>395</v>
      </c>
      <c r="P436" s="109">
        <v>43708</v>
      </c>
      <c r="Q436" s="107" t="s">
        <v>657</v>
      </c>
      <c r="R436" s="108">
        <v>1</v>
      </c>
      <c r="S436" s="109">
        <v>43971</v>
      </c>
      <c r="T436" s="109">
        <v>44031</v>
      </c>
      <c r="U436" s="109">
        <v>45151</v>
      </c>
      <c r="V436" s="108">
        <v>1180</v>
      </c>
      <c r="W436" s="107" t="s">
        <v>424</v>
      </c>
      <c r="X436" s="107" t="s">
        <v>710</v>
      </c>
      <c r="Y436" s="107" t="s">
        <v>411</v>
      </c>
      <c r="Z436" s="108">
        <v>0.8</v>
      </c>
      <c r="AA436" s="113">
        <v>3686694.13</v>
      </c>
      <c r="AB436" s="113">
        <v>57435.88</v>
      </c>
      <c r="AC436" s="113">
        <v>1177852.25</v>
      </c>
      <c r="AD436" s="113">
        <v>0</v>
      </c>
      <c r="AE436" s="113">
        <v>0</v>
      </c>
      <c r="AF436" s="113">
        <v>0</v>
      </c>
      <c r="AG436" s="113">
        <v>3686694.13</v>
      </c>
      <c r="AH436" s="113">
        <f>CFR_Data[[#This Row],[Total Spent SFY]]+CFR_Data[[#This Row],[CF Current SFY]]</f>
        <v>57435.88</v>
      </c>
      <c r="AI436" s="113">
        <v>0</v>
      </c>
      <c r="AJ436" s="113">
        <v>0</v>
      </c>
      <c r="AK436" s="113">
        <v>0</v>
      </c>
      <c r="AL436" s="113">
        <v>0</v>
      </c>
      <c r="AM436" s="113">
        <v>0</v>
      </c>
      <c r="AN436" s="113">
        <v>0</v>
      </c>
      <c r="AO436" s="113">
        <v>0</v>
      </c>
      <c r="AP436" s="113">
        <v>0</v>
      </c>
      <c r="AQ436" s="107" t="s">
        <v>699</v>
      </c>
      <c r="AR436" s="107" t="s">
        <v>699</v>
      </c>
      <c r="AS436" s="107" t="s">
        <v>396</v>
      </c>
      <c r="AT436" s="107" t="s">
        <v>3000</v>
      </c>
      <c r="AU436" s="107" t="s">
        <v>1123</v>
      </c>
      <c r="AV436" s="107" t="s">
        <v>391</v>
      </c>
      <c r="AW436" s="108">
        <v>3</v>
      </c>
      <c r="AX436" s="107" t="s">
        <v>473</v>
      </c>
      <c r="AY436" s="107" t="s">
        <v>698</v>
      </c>
      <c r="AZ436" s="107" t="s">
        <v>697</v>
      </c>
      <c r="BA436" s="107" t="s">
        <v>392</v>
      </c>
      <c r="BB436" s="109">
        <v>45355.272070752311</v>
      </c>
      <c r="BC436" s="107" t="s">
        <v>26</v>
      </c>
      <c r="BD436" s="107" t="s">
        <v>292</v>
      </c>
    </row>
    <row r="437" spans="1:56" x14ac:dyDescent="0.2">
      <c r="A437" s="107" t="s">
        <v>393</v>
      </c>
      <c r="B437" s="105">
        <v>607411</v>
      </c>
      <c r="C437" s="105" t="s">
        <v>2081</v>
      </c>
      <c r="D437" s="107" t="s">
        <v>533</v>
      </c>
      <c r="E437" s="105" t="s">
        <v>1945</v>
      </c>
      <c r="F437" s="107" t="s">
        <v>1128</v>
      </c>
      <c r="G437" s="107" t="s">
        <v>830</v>
      </c>
      <c r="H437" s="107" t="s">
        <v>830</v>
      </c>
      <c r="I437" s="107" t="s">
        <v>830</v>
      </c>
      <c r="J437" s="107" t="s">
        <v>204</v>
      </c>
      <c r="K437" s="107" t="s">
        <v>26</v>
      </c>
      <c r="L437" s="107" t="s">
        <v>187</v>
      </c>
      <c r="M437" s="107" t="s">
        <v>158</v>
      </c>
      <c r="N437" s="107" t="s">
        <v>716</v>
      </c>
      <c r="O437" s="107" t="s">
        <v>395</v>
      </c>
      <c r="P437" s="109">
        <v>43708</v>
      </c>
      <c r="Q437" s="107" t="s">
        <v>657</v>
      </c>
      <c r="R437" s="108">
        <v>1</v>
      </c>
      <c r="S437" s="109">
        <v>43971</v>
      </c>
      <c r="T437" s="109">
        <v>44031</v>
      </c>
      <c r="U437" s="109">
        <v>45151</v>
      </c>
      <c r="V437" s="108">
        <v>1180</v>
      </c>
      <c r="W437" s="107" t="s">
        <v>424</v>
      </c>
      <c r="X437" s="107" t="s">
        <v>735</v>
      </c>
      <c r="Y437" s="107" t="s">
        <v>423</v>
      </c>
      <c r="Z437" s="108">
        <v>1</v>
      </c>
      <c r="AA437" s="113">
        <v>58000.99</v>
      </c>
      <c r="AB437" s="113">
        <v>0</v>
      </c>
      <c r="AC437" s="113">
        <v>0</v>
      </c>
      <c r="AD437" s="113">
        <v>0</v>
      </c>
      <c r="AE437" s="113">
        <v>0</v>
      </c>
      <c r="AF437" s="113">
        <v>0</v>
      </c>
      <c r="AG437" s="113">
        <v>58000.99</v>
      </c>
      <c r="AH437" s="113">
        <f>CFR_Data[[#This Row],[Total Spent SFY]]+CFR_Data[[#This Row],[CF Current SFY]]</f>
        <v>0</v>
      </c>
      <c r="AI437" s="113">
        <v>0</v>
      </c>
      <c r="AJ437" s="113">
        <v>0</v>
      </c>
      <c r="AK437" s="113">
        <v>0</v>
      </c>
      <c r="AL437" s="113">
        <v>0</v>
      </c>
      <c r="AM437" s="113">
        <v>0</v>
      </c>
      <c r="AN437" s="113">
        <v>0</v>
      </c>
      <c r="AO437" s="113">
        <v>0</v>
      </c>
      <c r="AP437" s="113">
        <v>0</v>
      </c>
      <c r="AQ437" s="107" t="s">
        <v>699</v>
      </c>
      <c r="AR437" s="107" t="s">
        <v>699</v>
      </c>
      <c r="AS437" s="107" t="s">
        <v>396</v>
      </c>
      <c r="AT437" s="107" t="s">
        <v>3000</v>
      </c>
      <c r="AU437" s="107" t="s">
        <v>1123</v>
      </c>
      <c r="AV437" s="107" t="s">
        <v>391</v>
      </c>
      <c r="AW437" s="108">
        <v>3</v>
      </c>
      <c r="AX437" s="107" t="s">
        <v>473</v>
      </c>
      <c r="AY437" s="107" t="s">
        <v>698</v>
      </c>
      <c r="AZ437" s="107" t="s">
        <v>697</v>
      </c>
      <c r="BA437" s="107" t="s">
        <v>392</v>
      </c>
      <c r="BB437" s="109">
        <v>45355.272070752311</v>
      </c>
      <c r="BC437" s="107" t="s">
        <v>26</v>
      </c>
      <c r="BD437" s="107" t="s">
        <v>292</v>
      </c>
    </row>
    <row r="438" spans="1:56" x14ac:dyDescent="0.2">
      <c r="A438" s="107" t="s">
        <v>472</v>
      </c>
      <c r="B438" s="105">
        <v>607417</v>
      </c>
      <c r="C438" s="105" t="s">
        <v>395</v>
      </c>
      <c r="D438" s="107" t="s">
        <v>1725</v>
      </c>
      <c r="E438" s="105" t="s">
        <v>1945</v>
      </c>
      <c r="F438" s="107" t="s">
        <v>1124</v>
      </c>
      <c r="G438" s="107" t="s">
        <v>830</v>
      </c>
      <c r="H438" s="107" t="s">
        <v>830</v>
      </c>
      <c r="I438" s="107" t="s">
        <v>830</v>
      </c>
      <c r="J438" s="107" t="s">
        <v>80</v>
      </c>
      <c r="K438" s="107" t="s">
        <v>33</v>
      </c>
      <c r="L438" s="107" t="s">
        <v>235</v>
      </c>
      <c r="M438" s="107" t="s">
        <v>233</v>
      </c>
      <c r="N438" s="107" t="s">
        <v>472</v>
      </c>
      <c r="O438" s="107" t="s">
        <v>1130</v>
      </c>
      <c r="P438" s="109">
        <v>45955</v>
      </c>
      <c r="Q438" s="107" t="s">
        <v>1353</v>
      </c>
      <c r="R438" s="108">
        <v>0</v>
      </c>
      <c r="S438" s="109">
        <v>46105</v>
      </c>
      <c r="T438" s="109">
        <v>46165</v>
      </c>
      <c r="U438" s="109">
        <v>47018</v>
      </c>
      <c r="V438" s="108">
        <v>913</v>
      </c>
      <c r="W438" s="107" t="s">
        <v>398</v>
      </c>
      <c r="X438" s="107" t="s">
        <v>702</v>
      </c>
      <c r="Y438" s="107" t="s">
        <v>293</v>
      </c>
      <c r="Z438" s="108">
        <v>0</v>
      </c>
      <c r="AA438" s="113">
        <v>0</v>
      </c>
      <c r="AB438" s="113">
        <v>0</v>
      </c>
      <c r="AC438" s="113">
        <v>41354000</v>
      </c>
      <c r="AD438" s="113">
        <v>0</v>
      </c>
      <c r="AE438" s="113">
        <v>41354000</v>
      </c>
      <c r="AF438" s="113">
        <v>0</v>
      </c>
      <c r="AG438" s="113">
        <v>0</v>
      </c>
      <c r="AH438" s="113">
        <f>CFR_Data[[#This Row],[Total Spent SFY]]+CFR_Data[[#This Row],[CF Current SFY]]</f>
        <v>0</v>
      </c>
      <c r="AI438" s="113">
        <v>0</v>
      </c>
      <c r="AJ438" s="113">
        <v>2852000</v>
      </c>
      <c r="AK438" s="113">
        <v>17112000</v>
      </c>
      <c r="AL438" s="113">
        <v>17112000</v>
      </c>
      <c r="AM438" s="113">
        <v>4278000</v>
      </c>
      <c r="AN438" s="113">
        <v>0</v>
      </c>
      <c r="AO438" s="113">
        <v>0</v>
      </c>
      <c r="AP438" s="113">
        <v>0</v>
      </c>
      <c r="AQ438" s="107" t="s">
        <v>699</v>
      </c>
      <c r="AR438" s="107" t="s">
        <v>699</v>
      </c>
      <c r="AS438" s="107" t="s">
        <v>396</v>
      </c>
      <c r="AT438" s="107" t="s">
        <v>395</v>
      </c>
      <c r="AU438" s="107" t="s">
        <v>1123</v>
      </c>
      <c r="AV438" s="107" t="s">
        <v>391</v>
      </c>
      <c r="AW438" s="108">
        <v>1</v>
      </c>
      <c r="AX438" s="107" t="s">
        <v>473</v>
      </c>
      <c r="AY438" s="107" t="s">
        <v>736</v>
      </c>
      <c r="AZ438" s="107" t="s">
        <v>706</v>
      </c>
      <c r="BA438" s="107" t="s">
        <v>434</v>
      </c>
      <c r="BB438" s="109">
        <v>45355.272070752311</v>
      </c>
      <c r="BC438" s="107" t="s">
        <v>33</v>
      </c>
      <c r="BD438" s="107" t="s">
        <v>293</v>
      </c>
    </row>
    <row r="439" spans="1:56" x14ac:dyDescent="0.2">
      <c r="A439" s="107" t="s">
        <v>409</v>
      </c>
      <c r="B439" s="105">
        <v>607418</v>
      </c>
      <c r="C439" s="105" t="s">
        <v>2082</v>
      </c>
      <c r="D439" s="107" t="s">
        <v>534</v>
      </c>
      <c r="E439" s="105" t="s">
        <v>1954</v>
      </c>
      <c r="F439" s="107" t="s">
        <v>439</v>
      </c>
      <c r="G439" s="107" t="s">
        <v>830</v>
      </c>
      <c r="H439" s="107" t="s">
        <v>830</v>
      </c>
      <c r="I439" s="107" t="s">
        <v>830</v>
      </c>
      <c r="J439" s="107" t="s">
        <v>83</v>
      </c>
      <c r="K439" s="107" t="s">
        <v>24</v>
      </c>
      <c r="L439" s="107" t="s">
        <v>42</v>
      </c>
      <c r="M439" s="107" t="s">
        <v>41</v>
      </c>
      <c r="N439" s="107" t="s">
        <v>410</v>
      </c>
      <c r="O439" s="107" t="s">
        <v>395</v>
      </c>
      <c r="P439" s="109">
        <v>44058</v>
      </c>
      <c r="Q439" s="107" t="s">
        <v>656</v>
      </c>
      <c r="R439" s="108">
        <v>1</v>
      </c>
      <c r="S439" s="109">
        <v>44144</v>
      </c>
      <c r="T439" s="109">
        <v>44204</v>
      </c>
      <c r="U439" s="109">
        <v>45230</v>
      </c>
      <c r="V439" s="108">
        <v>1086</v>
      </c>
      <c r="W439" s="107" t="s">
        <v>438</v>
      </c>
      <c r="X439" s="107" t="s">
        <v>775</v>
      </c>
      <c r="Y439" s="107" t="s">
        <v>293</v>
      </c>
      <c r="Z439" s="108">
        <v>0</v>
      </c>
      <c r="AA439" s="113">
        <v>8942128.7100000009</v>
      </c>
      <c r="AB439" s="113">
        <v>1058286.0800000001</v>
      </c>
      <c r="AC439" s="113">
        <v>1838193.88</v>
      </c>
      <c r="AD439" s="113">
        <v>400000</v>
      </c>
      <c r="AE439" s="113">
        <v>400000</v>
      </c>
      <c r="AF439" s="113">
        <v>400000</v>
      </c>
      <c r="AG439" s="113">
        <v>9342128.7100000009</v>
      </c>
      <c r="AH439" s="113">
        <f>CFR_Data[[#This Row],[Total Spent SFY]]+CFR_Data[[#This Row],[CF Current SFY]]</f>
        <v>1458286.08</v>
      </c>
      <c r="AI439" s="113">
        <v>0</v>
      </c>
      <c r="AJ439" s="113">
        <v>0</v>
      </c>
      <c r="AK439" s="113">
        <v>0</v>
      </c>
      <c r="AL439" s="113">
        <v>0</v>
      </c>
      <c r="AM439" s="113">
        <v>0</v>
      </c>
      <c r="AN439" s="113">
        <v>1438193.88</v>
      </c>
      <c r="AO439" s="113">
        <v>0</v>
      </c>
      <c r="AP439" s="113">
        <v>0</v>
      </c>
      <c r="AQ439" s="107" t="s">
        <v>699</v>
      </c>
      <c r="AR439" s="107" t="s">
        <v>699</v>
      </c>
      <c r="AS439" s="107" t="s">
        <v>396</v>
      </c>
      <c r="AT439" s="107" t="s">
        <v>395</v>
      </c>
      <c r="AU439" s="107" t="s">
        <v>1123</v>
      </c>
      <c r="AV439" s="107" t="s">
        <v>391</v>
      </c>
      <c r="AW439" s="108">
        <v>1</v>
      </c>
      <c r="AX439" s="107" t="s">
        <v>473</v>
      </c>
      <c r="AY439" s="107" t="s">
        <v>707</v>
      </c>
      <c r="AZ439" s="107" t="s">
        <v>706</v>
      </c>
      <c r="BA439" s="107" t="s">
        <v>412</v>
      </c>
      <c r="BB439" s="109">
        <v>45355.272070752311</v>
      </c>
      <c r="BC439" s="107" t="s">
        <v>24</v>
      </c>
      <c r="BD439" s="107" t="s">
        <v>293</v>
      </c>
    </row>
    <row r="440" spans="1:56" x14ac:dyDescent="0.2">
      <c r="A440" s="107" t="s">
        <v>472</v>
      </c>
      <c r="B440" s="105">
        <v>607420</v>
      </c>
      <c r="C440" s="105" t="s">
        <v>395</v>
      </c>
      <c r="D440" s="107" t="s">
        <v>2083</v>
      </c>
      <c r="E440" s="105" t="s">
        <v>1954</v>
      </c>
      <c r="F440" s="107" t="s">
        <v>1969</v>
      </c>
      <c r="G440" s="107" t="s">
        <v>830</v>
      </c>
      <c r="H440" s="107" t="s">
        <v>830</v>
      </c>
      <c r="I440" s="107" t="s">
        <v>830</v>
      </c>
      <c r="J440" s="107" t="s">
        <v>176</v>
      </c>
      <c r="K440" s="107" t="s">
        <v>22</v>
      </c>
      <c r="L440" s="107" t="s">
        <v>42</v>
      </c>
      <c r="M440" s="107" t="s">
        <v>41</v>
      </c>
      <c r="N440" s="107" t="s">
        <v>472</v>
      </c>
      <c r="O440" s="107" t="s">
        <v>1125</v>
      </c>
      <c r="P440" s="109">
        <v>46375</v>
      </c>
      <c r="Q440" s="107" t="s">
        <v>1914</v>
      </c>
      <c r="R440" s="108">
        <v>0</v>
      </c>
      <c r="S440" s="109">
        <v>46525</v>
      </c>
      <c r="T440" s="109">
        <v>46585</v>
      </c>
      <c r="U440" s="109">
        <v>47065</v>
      </c>
      <c r="V440" s="108">
        <v>540</v>
      </c>
      <c r="W440" s="107" t="s">
        <v>398</v>
      </c>
      <c r="X440" s="107" t="s">
        <v>702</v>
      </c>
      <c r="Y440" s="107" t="s">
        <v>293</v>
      </c>
      <c r="Z440" s="108">
        <v>0</v>
      </c>
      <c r="AA440" s="113">
        <v>0</v>
      </c>
      <c r="AB440" s="113">
        <v>0</v>
      </c>
      <c r="AC440" s="113">
        <v>54000</v>
      </c>
      <c r="AD440" s="113">
        <v>0</v>
      </c>
      <c r="AE440" s="113">
        <v>54000</v>
      </c>
      <c r="AF440" s="113">
        <v>0</v>
      </c>
      <c r="AG440" s="113">
        <v>0</v>
      </c>
      <c r="AH440" s="113">
        <f>CFR_Data[[#This Row],[Total Spent SFY]]+CFR_Data[[#This Row],[CF Current SFY]]</f>
        <v>0</v>
      </c>
      <c r="AI440" s="113">
        <v>0</v>
      </c>
      <c r="AJ440" s="113">
        <v>0</v>
      </c>
      <c r="AK440" s="113">
        <v>0</v>
      </c>
      <c r="AL440" s="113">
        <v>38117.647100000002</v>
      </c>
      <c r="AM440" s="113">
        <v>15882.3529</v>
      </c>
      <c r="AN440" s="113">
        <v>0</v>
      </c>
      <c r="AO440" s="113">
        <v>0</v>
      </c>
      <c r="AP440" s="113">
        <v>0</v>
      </c>
      <c r="AQ440" s="107" t="s">
        <v>699</v>
      </c>
      <c r="AR440" s="107" t="s">
        <v>699</v>
      </c>
      <c r="AS440" s="107" t="s">
        <v>396</v>
      </c>
      <c r="AT440" s="107" t="s">
        <v>395</v>
      </c>
      <c r="AU440" s="107" t="s">
        <v>1123</v>
      </c>
      <c r="AV440" s="107" t="s">
        <v>391</v>
      </c>
      <c r="AW440" s="108">
        <v>2</v>
      </c>
      <c r="AX440" s="107" t="s">
        <v>473</v>
      </c>
      <c r="AY440" s="107" t="s">
        <v>707</v>
      </c>
      <c r="AZ440" s="107" t="s">
        <v>706</v>
      </c>
      <c r="BA440" s="107" t="s">
        <v>412</v>
      </c>
      <c r="BB440" s="109">
        <v>45355.272070752311</v>
      </c>
      <c r="BC440" s="107" t="s">
        <v>22</v>
      </c>
      <c r="BD440" s="107" t="s">
        <v>293</v>
      </c>
    </row>
    <row r="441" spans="1:56" x14ac:dyDescent="0.2">
      <c r="A441" s="107" t="s">
        <v>472</v>
      </c>
      <c r="B441" s="105">
        <v>607420</v>
      </c>
      <c r="C441" s="105" t="s">
        <v>395</v>
      </c>
      <c r="D441" s="107" t="s">
        <v>2083</v>
      </c>
      <c r="E441" s="105" t="s">
        <v>1954</v>
      </c>
      <c r="F441" s="107" t="s">
        <v>1969</v>
      </c>
      <c r="G441" s="107" t="s">
        <v>830</v>
      </c>
      <c r="H441" s="107" t="s">
        <v>830</v>
      </c>
      <c r="I441" s="107" t="s">
        <v>830</v>
      </c>
      <c r="J441" s="107" t="s">
        <v>176</v>
      </c>
      <c r="K441" s="107" t="s">
        <v>22</v>
      </c>
      <c r="L441" s="107" t="s">
        <v>42</v>
      </c>
      <c r="M441" s="107" t="s">
        <v>41</v>
      </c>
      <c r="N441" s="107" t="s">
        <v>472</v>
      </c>
      <c r="O441" s="107" t="s">
        <v>1125</v>
      </c>
      <c r="P441" s="109">
        <v>46375</v>
      </c>
      <c r="Q441" s="107" t="s">
        <v>1914</v>
      </c>
      <c r="R441" s="108">
        <v>0</v>
      </c>
      <c r="S441" s="109">
        <v>46525</v>
      </c>
      <c r="T441" s="109">
        <v>46585</v>
      </c>
      <c r="U441" s="109">
        <v>47065</v>
      </c>
      <c r="V441" s="108">
        <v>540</v>
      </c>
      <c r="W441" s="107" t="s">
        <v>1400</v>
      </c>
      <c r="X441" s="107" t="s">
        <v>1401</v>
      </c>
      <c r="Y441" s="107" t="s">
        <v>292</v>
      </c>
      <c r="Z441" s="108">
        <v>0.8</v>
      </c>
      <c r="AA441" s="113">
        <v>0</v>
      </c>
      <c r="AB441" s="113">
        <v>0</v>
      </c>
      <c r="AC441" s="113">
        <v>12097203.1328</v>
      </c>
      <c r="AD441" s="113">
        <v>0</v>
      </c>
      <c r="AE441" s="113">
        <v>12097203.1328</v>
      </c>
      <c r="AF441" s="113">
        <v>0</v>
      </c>
      <c r="AG441" s="113">
        <v>0</v>
      </c>
      <c r="AH441" s="113">
        <f>CFR_Data[[#This Row],[Total Spent SFY]]+CFR_Data[[#This Row],[CF Current SFY]]</f>
        <v>0</v>
      </c>
      <c r="AI441" s="113">
        <v>0</v>
      </c>
      <c r="AJ441" s="113">
        <v>0</v>
      </c>
      <c r="AK441" s="113">
        <v>0</v>
      </c>
      <c r="AL441" s="113">
        <v>8539202.2114000004</v>
      </c>
      <c r="AM441" s="113">
        <v>3558000.9213999999</v>
      </c>
      <c r="AN441" s="113">
        <v>0</v>
      </c>
      <c r="AO441" s="113">
        <v>0</v>
      </c>
      <c r="AP441" s="113">
        <v>0</v>
      </c>
      <c r="AQ441" s="107" t="s">
        <v>699</v>
      </c>
      <c r="AR441" s="107" t="s">
        <v>699</v>
      </c>
      <c r="AS441" s="107" t="s">
        <v>396</v>
      </c>
      <c r="AT441" s="107" t="s">
        <v>395</v>
      </c>
      <c r="AU441" s="107" t="s">
        <v>1123</v>
      </c>
      <c r="AV441" s="107" t="s">
        <v>391</v>
      </c>
      <c r="AW441" s="108">
        <v>2</v>
      </c>
      <c r="AX441" s="107" t="s">
        <v>473</v>
      </c>
      <c r="AY441" s="107" t="s">
        <v>707</v>
      </c>
      <c r="AZ441" s="107" t="s">
        <v>706</v>
      </c>
      <c r="BA441" s="107" t="s">
        <v>412</v>
      </c>
      <c r="BB441" s="109">
        <v>45355.272070752311</v>
      </c>
      <c r="BC441" s="107" t="s">
        <v>22</v>
      </c>
      <c r="BD441" s="107" t="s">
        <v>292</v>
      </c>
    </row>
    <row r="442" spans="1:56" x14ac:dyDescent="0.2">
      <c r="A442" s="107" t="s">
        <v>409</v>
      </c>
      <c r="B442" s="105">
        <v>607432</v>
      </c>
      <c r="C442" s="105" t="s">
        <v>3001</v>
      </c>
      <c r="D442" s="107" t="s">
        <v>1172</v>
      </c>
      <c r="E442" s="105" t="s">
        <v>1954</v>
      </c>
      <c r="F442" s="107" t="s">
        <v>1128</v>
      </c>
      <c r="G442" s="107" t="s">
        <v>830</v>
      </c>
      <c r="H442" s="107" t="s">
        <v>830</v>
      </c>
      <c r="I442" s="107" t="s">
        <v>830</v>
      </c>
      <c r="J442" s="107" t="s">
        <v>96</v>
      </c>
      <c r="K442" s="107" t="s">
        <v>28</v>
      </c>
      <c r="L442" s="107" t="s">
        <v>311</v>
      </c>
      <c r="M442" s="107" t="s">
        <v>158</v>
      </c>
      <c r="N442" s="107" t="s">
        <v>410</v>
      </c>
      <c r="O442" s="107" t="s">
        <v>395</v>
      </c>
      <c r="P442" s="109">
        <v>45157</v>
      </c>
      <c r="Q442" s="107" t="s">
        <v>712</v>
      </c>
      <c r="R442" s="108">
        <v>1</v>
      </c>
      <c r="S442" s="109">
        <v>45246</v>
      </c>
      <c r="T442" s="109">
        <v>45306</v>
      </c>
      <c r="U442" s="109">
        <v>45976</v>
      </c>
      <c r="V442" s="108">
        <v>730</v>
      </c>
      <c r="W442" s="107" t="s">
        <v>398</v>
      </c>
      <c r="X442" s="107" t="s">
        <v>702</v>
      </c>
      <c r="Y442" s="107" t="s">
        <v>293</v>
      </c>
      <c r="Z442" s="108">
        <v>0</v>
      </c>
      <c r="AA442" s="113">
        <v>0</v>
      </c>
      <c r="AB442" s="113">
        <v>0</v>
      </c>
      <c r="AC442" s="113">
        <v>101914</v>
      </c>
      <c r="AD442" s="113">
        <v>87661.868000000002</v>
      </c>
      <c r="AE442" s="113">
        <v>87661.868000000002</v>
      </c>
      <c r="AF442" s="113">
        <v>10523.697700000001</v>
      </c>
      <c r="AG442" s="113">
        <v>10523.697700000001</v>
      </c>
      <c r="AH442" s="113">
        <f>CFR_Data[[#This Row],[Total Spent SFY]]+CFR_Data[[#This Row],[CF Current SFY]]</f>
        <v>10523.697700000001</v>
      </c>
      <c r="AI442" s="113">
        <v>50428.277499999997</v>
      </c>
      <c r="AJ442" s="113">
        <v>26709.892800000001</v>
      </c>
      <c r="AK442" s="113">
        <v>0</v>
      </c>
      <c r="AL442" s="113">
        <v>0</v>
      </c>
      <c r="AM442" s="113">
        <v>0</v>
      </c>
      <c r="AN442" s="113">
        <v>14252.132</v>
      </c>
      <c r="AO442" s="113">
        <v>0</v>
      </c>
      <c r="AP442" s="113">
        <v>0</v>
      </c>
      <c r="AQ442" s="107" t="s">
        <v>699</v>
      </c>
      <c r="AR442" s="107" t="s">
        <v>699</v>
      </c>
      <c r="AS442" s="107" t="s">
        <v>396</v>
      </c>
      <c r="AT442" s="107" t="s">
        <v>2938</v>
      </c>
      <c r="AU442" s="107" t="s">
        <v>1120</v>
      </c>
      <c r="AV442" s="107" t="s">
        <v>391</v>
      </c>
      <c r="AW442" s="108">
        <v>3</v>
      </c>
      <c r="AX442" s="107" t="s">
        <v>473</v>
      </c>
      <c r="AY442" s="107" t="s">
        <v>698</v>
      </c>
      <c r="AZ442" s="107" t="s">
        <v>697</v>
      </c>
      <c r="BA442" s="107" t="s">
        <v>392</v>
      </c>
      <c r="BB442" s="109">
        <v>45355.272070752311</v>
      </c>
      <c r="BC442" s="107" t="s">
        <v>28</v>
      </c>
      <c r="BD442" s="107" t="s">
        <v>293</v>
      </c>
    </row>
    <row r="443" spans="1:56" x14ac:dyDescent="0.2">
      <c r="A443" s="107" t="s">
        <v>409</v>
      </c>
      <c r="B443" s="105">
        <v>607432</v>
      </c>
      <c r="C443" s="105" t="s">
        <v>3001</v>
      </c>
      <c r="D443" s="107" t="s">
        <v>1172</v>
      </c>
      <c r="E443" s="105" t="s">
        <v>1954</v>
      </c>
      <c r="F443" s="107" t="s">
        <v>1128</v>
      </c>
      <c r="G443" s="107" t="s">
        <v>830</v>
      </c>
      <c r="H443" s="107" t="s">
        <v>830</v>
      </c>
      <c r="I443" s="107" t="s">
        <v>830</v>
      </c>
      <c r="J443" s="107" t="s">
        <v>96</v>
      </c>
      <c r="K443" s="107" t="s">
        <v>28</v>
      </c>
      <c r="L443" s="107" t="s">
        <v>311</v>
      </c>
      <c r="M443" s="107" t="s">
        <v>158</v>
      </c>
      <c r="N443" s="107" t="s">
        <v>410</v>
      </c>
      <c r="O443" s="107" t="s">
        <v>395</v>
      </c>
      <c r="P443" s="109">
        <v>45157</v>
      </c>
      <c r="Q443" s="107" t="s">
        <v>712</v>
      </c>
      <c r="R443" s="108">
        <v>1</v>
      </c>
      <c r="S443" s="109">
        <v>45246</v>
      </c>
      <c r="T443" s="109">
        <v>45306</v>
      </c>
      <c r="U443" s="109">
        <v>45976</v>
      </c>
      <c r="V443" s="108">
        <v>730</v>
      </c>
      <c r="W443" s="107" t="s">
        <v>424</v>
      </c>
      <c r="X443" s="107" t="s">
        <v>709</v>
      </c>
      <c r="Y443" s="107" t="s">
        <v>416</v>
      </c>
      <c r="Z443" s="108">
        <v>0.8</v>
      </c>
      <c r="AA443" s="113">
        <v>0</v>
      </c>
      <c r="AB443" s="113">
        <v>0</v>
      </c>
      <c r="AC443" s="113">
        <v>336310.7</v>
      </c>
      <c r="AD443" s="113">
        <v>267053.37310000003</v>
      </c>
      <c r="AE443" s="113">
        <v>267053.37300000002</v>
      </c>
      <c r="AF443" s="113">
        <v>32059.4238</v>
      </c>
      <c r="AG443" s="113">
        <v>32059.4238</v>
      </c>
      <c r="AH443" s="113">
        <f>CFR_Data[[#This Row],[Total Spent SFY]]+CFR_Data[[#This Row],[CF Current SFY]]</f>
        <v>32059.4238</v>
      </c>
      <c r="AI443" s="113">
        <v>153624.85320000001</v>
      </c>
      <c r="AJ443" s="113">
        <v>81369.096000000005</v>
      </c>
      <c r="AK443" s="113">
        <v>0</v>
      </c>
      <c r="AL443" s="113">
        <v>0</v>
      </c>
      <c r="AM443" s="113">
        <v>0</v>
      </c>
      <c r="AN443" s="113">
        <v>69257.327000000005</v>
      </c>
      <c r="AO443" s="113">
        <v>0</v>
      </c>
      <c r="AP443" s="113">
        <v>0</v>
      </c>
      <c r="AQ443" s="107" t="s">
        <v>699</v>
      </c>
      <c r="AR443" s="107" t="s">
        <v>699</v>
      </c>
      <c r="AS443" s="107" t="s">
        <v>396</v>
      </c>
      <c r="AT443" s="107" t="s">
        <v>2938</v>
      </c>
      <c r="AU443" s="107" t="s">
        <v>1120</v>
      </c>
      <c r="AV443" s="107" t="s">
        <v>391</v>
      </c>
      <c r="AW443" s="108">
        <v>3</v>
      </c>
      <c r="AX443" s="107" t="s">
        <v>473</v>
      </c>
      <c r="AY443" s="107" t="s">
        <v>698</v>
      </c>
      <c r="AZ443" s="107" t="s">
        <v>697</v>
      </c>
      <c r="BA443" s="107" t="s">
        <v>392</v>
      </c>
      <c r="BB443" s="109">
        <v>45355.272070752311</v>
      </c>
      <c r="BC443" s="107" t="s">
        <v>28</v>
      </c>
      <c r="BD443" s="107" t="s">
        <v>292</v>
      </c>
    </row>
    <row r="444" spans="1:56" x14ac:dyDescent="0.2">
      <c r="A444" s="107" t="s">
        <v>409</v>
      </c>
      <c r="B444" s="105">
        <v>607432</v>
      </c>
      <c r="C444" s="105" t="s">
        <v>3001</v>
      </c>
      <c r="D444" s="107" t="s">
        <v>1172</v>
      </c>
      <c r="E444" s="105" t="s">
        <v>1954</v>
      </c>
      <c r="F444" s="107" t="s">
        <v>1128</v>
      </c>
      <c r="G444" s="107" t="s">
        <v>830</v>
      </c>
      <c r="H444" s="107" t="s">
        <v>830</v>
      </c>
      <c r="I444" s="107" t="s">
        <v>830</v>
      </c>
      <c r="J444" s="107" t="s">
        <v>96</v>
      </c>
      <c r="K444" s="107" t="s">
        <v>28</v>
      </c>
      <c r="L444" s="107" t="s">
        <v>311</v>
      </c>
      <c r="M444" s="107" t="s">
        <v>158</v>
      </c>
      <c r="N444" s="107" t="s">
        <v>410</v>
      </c>
      <c r="O444" s="107" t="s">
        <v>395</v>
      </c>
      <c r="P444" s="109">
        <v>45157</v>
      </c>
      <c r="Q444" s="107" t="s">
        <v>712</v>
      </c>
      <c r="R444" s="108">
        <v>1</v>
      </c>
      <c r="S444" s="109">
        <v>45246</v>
      </c>
      <c r="T444" s="109">
        <v>45306</v>
      </c>
      <c r="U444" s="109">
        <v>45976</v>
      </c>
      <c r="V444" s="108">
        <v>730</v>
      </c>
      <c r="W444" s="107" t="s">
        <v>424</v>
      </c>
      <c r="X444" s="107" t="s">
        <v>726</v>
      </c>
      <c r="Y444" s="107" t="s">
        <v>725</v>
      </c>
      <c r="Z444" s="108">
        <v>0.8</v>
      </c>
      <c r="AA444" s="113">
        <v>0</v>
      </c>
      <c r="AB444" s="113">
        <v>0</v>
      </c>
      <c r="AC444" s="113">
        <v>9864848.9399999995</v>
      </c>
      <c r="AD444" s="113">
        <v>7850284.7588999998</v>
      </c>
      <c r="AE444" s="113">
        <v>7850284.7588999998</v>
      </c>
      <c r="AF444" s="113">
        <v>942416.87840000005</v>
      </c>
      <c r="AG444" s="113">
        <v>942416.87840000005</v>
      </c>
      <c r="AH444" s="113">
        <f>CFR_Data[[#This Row],[Total Spent SFY]]+CFR_Data[[#This Row],[CF Current SFY]]</f>
        <v>942416.87840000005</v>
      </c>
      <c r="AI444" s="113">
        <v>4515946.8691999996</v>
      </c>
      <c r="AJ444" s="113">
        <v>2391921.0112999999</v>
      </c>
      <c r="AK444" s="113">
        <v>0</v>
      </c>
      <c r="AL444" s="113">
        <v>0</v>
      </c>
      <c r="AM444" s="113">
        <v>0</v>
      </c>
      <c r="AN444" s="113">
        <v>2014564.1810999999</v>
      </c>
      <c r="AO444" s="113">
        <v>0</v>
      </c>
      <c r="AP444" s="113">
        <v>0</v>
      </c>
      <c r="AQ444" s="107" t="s">
        <v>699</v>
      </c>
      <c r="AR444" s="107" t="s">
        <v>699</v>
      </c>
      <c r="AS444" s="107" t="s">
        <v>396</v>
      </c>
      <c r="AT444" s="107" t="s">
        <v>2938</v>
      </c>
      <c r="AU444" s="107" t="s">
        <v>1120</v>
      </c>
      <c r="AV444" s="107" t="s">
        <v>391</v>
      </c>
      <c r="AW444" s="108">
        <v>3</v>
      </c>
      <c r="AX444" s="107" t="s">
        <v>473</v>
      </c>
      <c r="AY444" s="107" t="s">
        <v>698</v>
      </c>
      <c r="AZ444" s="107" t="s">
        <v>697</v>
      </c>
      <c r="BA444" s="107" t="s">
        <v>392</v>
      </c>
      <c r="BB444" s="109">
        <v>45355.272070752311</v>
      </c>
      <c r="BC444" s="107" t="s">
        <v>28</v>
      </c>
      <c r="BD444" s="107" t="s">
        <v>292</v>
      </c>
    </row>
    <row r="445" spans="1:56" x14ac:dyDescent="0.2">
      <c r="A445" s="107" t="s">
        <v>409</v>
      </c>
      <c r="B445" s="105">
        <v>607434</v>
      </c>
      <c r="C445" s="105" t="s">
        <v>2084</v>
      </c>
      <c r="D445" s="107" t="s">
        <v>1173</v>
      </c>
      <c r="E445" s="105" t="s">
        <v>1954</v>
      </c>
      <c r="F445" s="107" t="s">
        <v>1133</v>
      </c>
      <c r="G445" s="107" t="s">
        <v>830</v>
      </c>
      <c r="H445" s="107" t="s">
        <v>830</v>
      </c>
      <c r="I445" s="107" t="s">
        <v>830</v>
      </c>
      <c r="J445" s="107" t="s">
        <v>259</v>
      </c>
      <c r="K445" s="107" t="s">
        <v>24</v>
      </c>
      <c r="L445" s="107" t="s">
        <v>88</v>
      </c>
      <c r="M445" s="107" t="s">
        <v>41</v>
      </c>
      <c r="N445" s="107" t="s">
        <v>410</v>
      </c>
      <c r="O445" s="107" t="s">
        <v>395</v>
      </c>
      <c r="P445" s="109">
        <v>44373</v>
      </c>
      <c r="Q445" s="107" t="s">
        <v>655</v>
      </c>
      <c r="R445" s="108">
        <v>1</v>
      </c>
      <c r="S445" s="109">
        <v>44454</v>
      </c>
      <c r="T445" s="109">
        <v>44514</v>
      </c>
      <c r="U445" s="109">
        <v>45436</v>
      </c>
      <c r="V445" s="108">
        <v>982</v>
      </c>
      <c r="W445" s="107" t="s">
        <v>398</v>
      </c>
      <c r="X445" s="107" t="s">
        <v>702</v>
      </c>
      <c r="Y445" s="107" t="s">
        <v>293</v>
      </c>
      <c r="Z445" s="108">
        <v>0</v>
      </c>
      <c r="AA445" s="113">
        <v>0</v>
      </c>
      <c r="AB445" s="113">
        <v>0</v>
      </c>
      <c r="AC445" s="113">
        <v>7500</v>
      </c>
      <c r="AD445" s="113">
        <v>2783.1516999999999</v>
      </c>
      <c r="AE445" s="113">
        <v>2783.1516999999999</v>
      </c>
      <c r="AF445" s="113">
        <v>2783.1516999999999</v>
      </c>
      <c r="AG445" s="113">
        <v>2783.1516999999999</v>
      </c>
      <c r="AH445" s="113">
        <f>CFR_Data[[#This Row],[Total Spent SFY]]+CFR_Data[[#This Row],[CF Current SFY]]</f>
        <v>2783.1516999999999</v>
      </c>
      <c r="AI445" s="113">
        <v>0</v>
      </c>
      <c r="AJ445" s="113">
        <v>0</v>
      </c>
      <c r="AK445" s="113">
        <v>0</v>
      </c>
      <c r="AL445" s="113">
        <v>0</v>
      </c>
      <c r="AM445" s="113">
        <v>0</v>
      </c>
      <c r="AN445" s="113">
        <v>4716.8482999999997</v>
      </c>
      <c r="AO445" s="113">
        <v>0</v>
      </c>
      <c r="AP445" s="113">
        <v>0</v>
      </c>
      <c r="AQ445" s="107" t="s">
        <v>699</v>
      </c>
      <c r="AR445" s="107" t="s">
        <v>699</v>
      </c>
      <c r="AS445" s="107" t="s">
        <v>396</v>
      </c>
      <c r="AT445" s="107" t="s">
        <v>395</v>
      </c>
      <c r="AU445" s="107" t="s">
        <v>1123</v>
      </c>
      <c r="AV445" s="107" t="s">
        <v>391</v>
      </c>
      <c r="AW445" s="108">
        <v>2</v>
      </c>
      <c r="AX445" s="107" t="s">
        <v>473</v>
      </c>
      <c r="AY445" s="107" t="s">
        <v>707</v>
      </c>
      <c r="AZ445" s="107" t="s">
        <v>706</v>
      </c>
      <c r="BA445" s="107" t="s">
        <v>412</v>
      </c>
      <c r="BB445" s="109">
        <v>45355.272070752311</v>
      </c>
      <c r="BC445" s="107" t="s">
        <v>24</v>
      </c>
      <c r="BD445" s="107" t="s">
        <v>293</v>
      </c>
    </row>
    <row r="446" spans="1:56" x14ac:dyDescent="0.2">
      <c r="A446" s="107" t="s">
        <v>409</v>
      </c>
      <c r="B446" s="105">
        <v>607434</v>
      </c>
      <c r="C446" s="105" t="s">
        <v>2084</v>
      </c>
      <c r="D446" s="107" t="s">
        <v>1173</v>
      </c>
      <c r="E446" s="105" t="s">
        <v>1954</v>
      </c>
      <c r="F446" s="107" t="s">
        <v>1133</v>
      </c>
      <c r="G446" s="107" t="s">
        <v>830</v>
      </c>
      <c r="H446" s="107" t="s">
        <v>830</v>
      </c>
      <c r="I446" s="107" t="s">
        <v>830</v>
      </c>
      <c r="J446" s="107" t="s">
        <v>259</v>
      </c>
      <c r="K446" s="107" t="s">
        <v>24</v>
      </c>
      <c r="L446" s="107" t="s">
        <v>88</v>
      </c>
      <c r="M446" s="107" t="s">
        <v>41</v>
      </c>
      <c r="N446" s="107" t="s">
        <v>410</v>
      </c>
      <c r="O446" s="107" t="s">
        <v>395</v>
      </c>
      <c r="P446" s="109">
        <v>44373</v>
      </c>
      <c r="Q446" s="107" t="s">
        <v>655</v>
      </c>
      <c r="R446" s="108">
        <v>1</v>
      </c>
      <c r="S446" s="109">
        <v>44454</v>
      </c>
      <c r="T446" s="109">
        <v>44514</v>
      </c>
      <c r="U446" s="109">
        <v>45436</v>
      </c>
      <c r="V446" s="108">
        <v>982</v>
      </c>
      <c r="W446" s="107" t="s">
        <v>424</v>
      </c>
      <c r="X446" s="107" t="s">
        <v>802</v>
      </c>
      <c r="Y446" s="107" t="s">
        <v>725</v>
      </c>
      <c r="Z446" s="108">
        <v>0.8</v>
      </c>
      <c r="AA446" s="113">
        <v>986934.3</v>
      </c>
      <c r="AB446" s="113">
        <v>296356.42</v>
      </c>
      <c r="AC446" s="113">
        <v>1113890.7</v>
      </c>
      <c r="AD446" s="113">
        <v>481079.62829999998</v>
      </c>
      <c r="AE446" s="113">
        <v>481079.62829999998</v>
      </c>
      <c r="AF446" s="113">
        <v>481079.62829999998</v>
      </c>
      <c r="AG446" s="113">
        <v>1468013.9283</v>
      </c>
      <c r="AH446" s="113">
        <f>CFR_Data[[#This Row],[Total Spent SFY]]+CFR_Data[[#This Row],[CF Current SFY]]</f>
        <v>777436.04829999991</v>
      </c>
      <c r="AI446" s="113">
        <v>0</v>
      </c>
      <c r="AJ446" s="113">
        <v>0</v>
      </c>
      <c r="AK446" s="113">
        <v>0</v>
      </c>
      <c r="AL446" s="113">
        <v>0</v>
      </c>
      <c r="AM446" s="113">
        <v>0</v>
      </c>
      <c r="AN446" s="113">
        <v>632811.07169999997</v>
      </c>
      <c r="AO446" s="113">
        <v>0</v>
      </c>
      <c r="AP446" s="113">
        <v>0</v>
      </c>
      <c r="AQ446" s="107" t="s">
        <v>699</v>
      </c>
      <c r="AR446" s="107" t="s">
        <v>699</v>
      </c>
      <c r="AS446" s="107" t="s">
        <v>396</v>
      </c>
      <c r="AT446" s="107" t="s">
        <v>395</v>
      </c>
      <c r="AU446" s="107" t="s">
        <v>1123</v>
      </c>
      <c r="AV446" s="107" t="s">
        <v>391</v>
      </c>
      <c r="AW446" s="108">
        <v>2</v>
      </c>
      <c r="AX446" s="107" t="s">
        <v>473</v>
      </c>
      <c r="AY446" s="107" t="s">
        <v>707</v>
      </c>
      <c r="AZ446" s="107" t="s">
        <v>706</v>
      </c>
      <c r="BA446" s="107" t="s">
        <v>412</v>
      </c>
      <c r="BB446" s="109">
        <v>45355.272070752311</v>
      </c>
      <c r="BC446" s="107" t="s">
        <v>24</v>
      </c>
      <c r="BD446" s="107" t="s">
        <v>292</v>
      </c>
    </row>
    <row r="447" spans="1:56" x14ac:dyDescent="0.2">
      <c r="A447" s="107" t="s">
        <v>409</v>
      </c>
      <c r="B447" s="105">
        <v>607437</v>
      </c>
      <c r="C447" s="105" t="s">
        <v>2085</v>
      </c>
      <c r="D447" s="107" t="s">
        <v>1726</v>
      </c>
      <c r="E447" s="105" t="s">
        <v>1943</v>
      </c>
      <c r="F447" s="107" t="s">
        <v>443</v>
      </c>
      <c r="G447" s="107" t="s">
        <v>830</v>
      </c>
      <c r="H447" s="107" t="s">
        <v>830</v>
      </c>
      <c r="I447" s="107" t="s">
        <v>830</v>
      </c>
      <c r="J447" s="107" t="s">
        <v>44</v>
      </c>
      <c r="K447" s="107" t="s">
        <v>22</v>
      </c>
      <c r="L447" s="107" t="s">
        <v>235</v>
      </c>
      <c r="M447" s="107" t="s">
        <v>233</v>
      </c>
      <c r="N447" s="107" t="s">
        <v>410</v>
      </c>
      <c r="O447" s="107" t="s">
        <v>395</v>
      </c>
      <c r="P447" s="109">
        <v>44590</v>
      </c>
      <c r="Q447" s="107" t="s">
        <v>658</v>
      </c>
      <c r="R447" s="108">
        <v>1</v>
      </c>
      <c r="S447" s="109">
        <v>44796</v>
      </c>
      <c r="T447" s="109">
        <v>44856</v>
      </c>
      <c r="U447" s="109">
        <v>45462</v>
      </c>
      <c r="V447" s="108">
        <v>666</v>
      </c>
      <c r="W447" s="107" t="s">
        <v>442</v>
      </c>
      <c r="X447" s="107" t="s">
        <v>790</v>
      </c>
      <c r="Y447" s="107" t="s">
        <v>293</v>
      </c>
      <c r="Z447" s="108">
        <v>0</v>
      </c>
      <c r="AA447" s="113">
        <v>368390.65</v>
      </c>
      <c r="AB447" s="113">
        <v>0</v>
      </c>
      <c r="AC447" s="113">
        <v>10902910.439999999</v>
      </c>
      <c r="AD447" s="113">
        <v>9458728.4399999995</v>
      </c>
      <c r="AE447" s="113">
        <v>9458728.4399999995</v>
      </c>
      <c r="AF447" s="113">
        <v>50000</v>
      </c>
      <c r="AG447" s="113">
        <v>418390.65</v>
      </c>
      <c r="AH447" s="113">
        <f>CFR_Data[[#This Row],[Total Spent SFY]]+CFR_Data[[#This Row],[CF Current SFY]]</f>
        <v>50000</v>
      </c>
      <c r="AI447" s="113">
        <v>6814168.4199999999</v>
      </c>
      <c r="AJ447" s="113">
        <v>2594560.02</v>
      </c>
      <c r="AK447" s="113">
        <v>0</v>
      </c>
      <c r="AL447" s="113">
        <v>0</v>
      </c>
      <c r="AM447" s="113">
        <v>0</v>
      </c>
      <c r="AN447" s="113">
        <v>1444182</v>
      </c>
      <c r="AO447" s="113">
        <v>0</v>
      </c>
      <c r="AP447" s="113">
        <v>0</v>
      </c>
      <c r="AQ447" s="107" t="s">
        <v>699</v>
      </c>
      <c r="AR447" s="107" t="s">
        <v>699</v>
      </c>
      <c r="AS447" s="107" t="s">
        <v>396</v>
      </c>
      <c r="AT447" s="107" t="s">
        <v>395</v>
      </c>
      <c r="AU447" s="107" t="s">
        <v>1123</v>
      </c>
      <c r="AV447" s="107" t="s">
        <v>391</v>
      </c>
      <c r="AW447" s="108">
        <v>1</v>
      </c>
      <c r="AX447" s="107" t="s">
        <v>473</v>
      </c>
      <c r="AY447" s="107" t="s">
        <v>736</v>
      </c>
      <c r="AZ447" s="107" t="s">
        <v>706</v>
      </c>
      <c r="BA447" s="107" t="s">
        <v>434</v>
      </c>
      <c r="BB447" s="109">
        <v>45355.272070752311</v>
      </c>
      <c r="BC447" s="107" t="s">
        <v>22</v>
      </c>
      <c r="BD447" s="107" t="s">
        <v>293</v>
      </c>
    </row>
    <row r="448" spans="1:56" x14ac:dyDescent="0.2">
      <c r="A448" s="107" t="s">
        <v>472</v>
      </c>
      <c r="B448" s="105">
        <v>607440</v>
      </c>
      <c r="C448" s="105" t="s">
        <v>395</v>
      </c>
      <c r="D448" s="107" t="s">
        <v>535</v>
      </c>
      <c r="E448" s="105" t="s">
        <v>1945</v>
      </c>
      <c r="F448" s="107" t="s">
        <v>1128</v>
      </c>
      <c r="G448" s="107" t="s">
        <v>830</v>
      </c>
      <c r="H448" s="107" t="s">
        <v>830</v>
      </c>
      <c r="I448" s="107" t="s">
        <v>830</v>
      </c>
      <c r="J448" s="107" t="s">
        <v>288</v>
      </c>
      <c r="K448" s="107" t="s">
        <v>33</v>
      </c>
      <c r="L448" s="107" t="s">
        <v>312</v>
      </c>
      <c r="M448" s="107" t="s">
        <v>158</v>
      </c>
      <c r="N448" s="107" t="s">
        <v>472</v>
      </c>
      <c r="O448" s="107" t="s">
        <v>1125</v>
      </c>
      <c r="P448" s="109">
        <v>46011</v>
      </c>
      <c r="Q448" s="107" t="s">
        <v>1353</v>
      </c>
      <c r="R448" s="108">
        <v>0</v>
      </c>
      <c r="S448" s="109">
        <v>46161</v>
      </c>
      <c r="T448" s="109">
        <v>46221</v>
      </c>
      <c r="U448" s="109">
        <v>47161</v>
      </c>
      <c r="V448" s="108">
        <v>1000</v>
      </c>
      <c r="W448" s="107" t="s">
        <v>398</v>
      </c>
      <c r="X448" s="107" t="s">
        <v>702</v>
      </c>
      <c r="Y448" s="107" t="s">
        <v>293</v>
      </c>
      <c r="Z448" s="108">
        <v>0</v>
      </c>
      <c r="AA448" s="113">
        <v>0</v>
      </c>
      <c r="AB448" s="113">
        <v>0</v>
      </c>
      <c r="AC448" s="113">
        <v>120000</v>
      </c>
      <c r="AD448" s="113">
        <v>0</v>
      </c>
      <c r="AE448" s="113">
        <v>120000</v>
      </c>
      <c r="AF448" s="113">
        <v>0</v>
      </c>
      <c r="AG448" s="113">
        <v>0</v>
      </c>
      <c r="AH448" s="113">
        <f>CFR_Data[[#This Row],[Total Spent SFY]]+CFR_Data[[#This Row],[CF Current SFY]]</f>
        <v>0</v>
      </c>
      <c r="AI448" s="113">
        <v>0</v>
      </c>
      <c r="AJ448" s="113">
        <v>0</v>
      </c>
      <c r="AK448" s="113">
        <v>45000</v>
      </c>
      <c r="AL448" s="113">
        <v>45000</v>
      </c>
      <c r="AM448" s="113">
        <v>30000</v>
      </c>
      <c r="AN448" s="113">
        <v>0</v>
      </c>
      <c r="AO448" s="113">
        <v>0</v>
      </c>
      <c r="AP448" s="113">
        <v>0</v>
      </c>
      <c r="AQ448" s="107" t="s">
        <v>699</v>
      </c>
      <c r="AR448" s="107" t="s">
        <v>699</v>
      </c>
      <c r="AS448" s="107" t="s">
        <v>396</v>
      </c>
      <c r="AT448" s="107" t="s">
        <v>2918</v>
      </c>
      <c r="AU448" s="107" t="s">
        <v>1120</v>
      </c>
      <c r="AV448" s="107" t="s">
        <v>391</v>
      </c>
      <c r="AW448" s="108">
        <v>3</v>
      </c>
      <c r="AX448" s="107" t="s">
        <v>473</v>
      </c>
      <c r="AY448" s="107" t="s">
        <v>698</v>
      </c>
      <c r="AZ448" s="107" t="s">
        <v>697</v>
      </c>
      <c r="BA448" s="107" t="s">
        <v>392</v>
      </c>
      <c r="BB448" s="109">
        <v>45355.272070752311</v>
      </c>
      <c r="BC448" s="107" t="s">
        <v>33</v>
      </c>
      <c r="BD448" s="107" t="s">
        <v>293</v>
      </c>
    </row>
    <row r="449" spans="1:56" x14ac:dyDescent="0.2">
      <c r="A449" s="107" t="s">
        <v>472</v>
      </c>
      <c r="B449" s="105">
        <v>607440</v>
      </c>
      <c r="C449" s="105" t="s">
        <v>395</v>
      </c>
      <c r="D449" s="107" t="s">
        <v>535</v>
      </c>
      <c r="E449" s="105" t="s">
        <v>1945</v>
      </c>
      <c r="F449" s="107" t="s">
        <v>1128</v>
      </c>
      <c r="G449" s="107" t="s">
        <v>830</v>
      </c>
      <c r="H449" s="107" t="s">
        <v>830</v>
      </c>
      <c r="I449" s="107" t="s">
        <v>830</v>
      </c>
      <c r="J449" s="107" t="s">
        <v>288</v>
      </c>
      <c r="K449" s="107" t="s">
        <v>33</v>
      </c>
      <c r="L449" s="107" t="s">
        <v>312</v>
      </c>
      <c r="M449" s="107" t="s">
        <v>158</v>
      </c>
      <c r="N449" s="107" t="s">
        <v>472</v>
      </c>
      <c r="O449" s="107" t="s">
        <v>1125</v>
      </c>
      <c r="P449" s="109">
        <v>46011</v>
      </c>
      <c r="Q449" s="107" t="s">
        <v>1353</v>
      </c>
      <c r="R449" s="108">
        <v>0</v>
      </c>
      <c r="S449" s="109">
        <v>46161</v>
      </c>
      <c r="T449" s="109">
        <v>46221</v>
      </c>
      <c r="U449" s="109">
        <v>47161</v>
      </c>
      <c r="V449" s="108">
        <v>1000</v>
      </c>
      <c r="W449" s="107" t="s">
        <v>424</v>
      </c>
      <c r="X449" s="107" t="s">
        <v>726</v>
      </c>
      <c r="Y449" s="107" t="s">
        <v>725</v>
      </c>
      <c r="Z449" s="108">
        <v>0.8</v>
      </c>
      <c r="AA449" s="113">
        <v>0</v>
      </c>
      <c r="AB449" s="113">
        <v>0</v>
      </c>
      <c r="AC449" s="113">
        <v>13464448.987500001</v>
      </c>
      <c r="AD449" s="113">
        <v>0</v>
      </c>
      <c r="AE449" s="113">
        <v>13464448.987500001</v>
      </c>
      <c r="AF449" s="113">
        <v>0</v>
      </c>
      <c r="AG449" s="113">
        <v>0</v>
      </c>
      <c r="AH449" s="113">
        <f>CFR_Data[[#This Row],[Total Spent SFY]]+CFR_Data[[#This Row],[CF Current SFY]]</f>
        <v>0</v>
      </c>
      <c r="AI449" s="113">
        <v>0</v>
      </c>
      <c r="AJ449" s="113">
        <v>0</v>
      </c>
      <c r="AK449" s="113">
        <v>5049168.3702999996</v>
      </c>
      <c r="AL449" s="113">
        <v>5049168.3702999996</v>
      </c>
      <c r="AM449" s="113">
        <v>3366112.2469000001</v>
      </c>
      <c r="AN449" s="113">
        <v>0</v>
      </c>
      <c r="AO449" s="113">
        <v>0</v>
      </c>
      <c r="AP449" s="113">
        <v>0</v>
      </c>
      <c r="AQ449" s="107" t="s">
        <v>699</v>
      </c>
      <c r="AR449" s="107" t="s">
        <v>699</v>
      </c>
      <c r="AS449" s="107" t="s">
        <v>396</v>
      </c>
      <c r="AT449" s="107" t="s">
        <v>2918</v>
      </c>
      <c r="AU449" s="107" t="s">
        <v>1120</v>
      </c>
      <c r="AV449" s="107" t="s">
        <v>391</v>
      </c>
      <c r="AW449" s="108">
        <v>3</v>
      </c>
      <c r="AX449" s="107" t="s">
        <v>473</v>
      </c>
      <c r="AY449" s="107" t="s">
        <v>698</v>
      </c>
      <c r="AZ449" s="107" t="s">
        <v>697</v>
      </c>
      <c r="BA449" s="107" t="s">
        <v>392</v>
      </c>
      <c r="BB449" s="109">
        <v>45355.272070752311</v>
      </c>
      <c r="BC449" s="107" t="s">
        <v>33</v>
      </c>
      <c r="BD449" s="107" t="s">
        <v>292</v>
      </c>
    </row>
    <row r="450" spans="1:56" x14ac:dyDescent="0.2">
      <c r="A450" s="107" t="s">
        <v>393</v>
      </c>
      <c r="B450" s="105">
        <v>607474</v>
      </c>
      <c r="C450" s="105" t="s">
        <v>2086</v>
      </c>
      <c r="D450" s="107" t="s">
        <v>536</v>
      </c>
      <c r="E450" s="105" t="s">
        <v>1947</v>
      </c>
      <c r="F450" s="107" t="s">
        <v>1449</v>
      </c>
      <c r="G450" s="107" t="s">
        <v>830</v>
      </c>
      <c r="H450" s="107" t="s">
        <v>830</v>
      </c>
      <c r="I450" s="107" t="s">
        <v>830</v>
      </c>
      <c r="J450" s="107" t="s">
        <v>822</v>
      </c>
      <c r="K450" s="107" t="s">
        <v>32</v>
      </c>
      <c r="L450" s="107" t="s">
        <v>368</v>
      </c>
      <c r="M450" s="107" t="s">
        <v>395</v>
      </c>
      <c r="N450" s="107" t="s">
        <v>716</v>
      </c>
      <c r="O450" s="107" t="s">
        <v>395</v>
      </c>
      <c r="P450" s="109">
        <v>44086</v>
      </c>
      <c r="Q450" s="107" t="s">
        <v>656</v>
      </c>
      <c r="R450" s="108">
        <v>1</v>
      </c>
      <c r="S450" s="109">
        <v>44186</v>
      </c>
      <c r="T450" s="109">
        <v>44246</v>
      </c>
      <c r="U450" s="109">
        <v>45044</v>
      </c>
      <c r="V450" s="108">
        <v>858</v>
      </c>
      <c r="W450" s="107" t="s">
        <v>398</v>
      </c>
      <c r="X450" s="107" t="s">
        <v>702</v>
      </c>
      <c r="Y450" s="107" t="s">
        <v>293</v>
      </c>
      <c r="Z450" s="108">
        <v>0</v>
      </c>
      <c r="AA450" s="113">
        <v>1628.41</v>
      </c>
      <c r="AB450" s="113">
        <v>0</v>
      </c>
      <c r="AC450" s="113">
        <v>0</v>
      </c>
      <c r="AD450" s="113">
        <v>940.7355</v>
      </c>
      <c r="AE450" s="113">
        <v>940.7355</v>
      </c>
      <c r="AF450" s="113">
        <v>940.7355</v>
      </c>
      <c r="AG450" s="113">
        <v>2569.1455000000001</v>
      </c>
      <c r="AH450" s="113">
        <f>CFR_Data[[#This Row],[Total Spent SFY]]+CFR_Data[[#This Row],[CF Current SFY]]</f>
        <v>940.7355</v>
      </c>
      <c r="AI450" s="113">
        <v>0</v>
      </c>
      <c r="AJ450" s="113">
        <v>0</v>
      </c>
      <c r="AK450" s="113">
        <v>0</v>
      </c>
      <c r="AL450" s="113">
        <v>0</v>
      </c>
      <c r="AM450" s="113">
        <v>0</v>
      </c>
      <c r="AN450" s="113">
        <v>-940.7355</v>
      </c>
      <c r="AO450" s="113">
        <v>0</v>
      </c>
      <c r="AP450" s="113">
        <v>0</v>
      </c>
      <c r="AQ450" s="107" t="s">
        <v>699</v>
      </c>
      <c r="AR450" s="107" t="s">
        <v>699</v>
      </c>
      <c r="AS450" s="107" t="s">
        <v>396</v>
      </c>
      <c r="AT450" s="107" t="s">
        <v>395</v>
      </c>
      <c r="AU450" s="107" t="s">
        <v>1123</v>
      </c>
      <c r="AV450" s="107" t="s">
        <v>391</v>
      </c>
      <c r="AW450" s="108">
        <v>2</v>
      </c>
      <c r="AX450" s="107" t="s">
        <v>473</v>
      </c>
      <c r="AY450" s="107" t="s">
        <v>731</v>
      </c>
      <c r="AZ450" s="107" t="s">
        <v>706</v>
      </c>
      <c r="BA450" s="107" t="s">
        <v>435</v>
      </c>
      <c r="BB450" s="109">
        <v>45355.272070752311</v>
      </c>
      <c r="BC450" s="107" t="s">
        <v>32</v>
      </c>
      <c r="BD450" s="107" t="s">
        <v>293</v>
      </c>
    </row>
    <row r="451" spans="1:56" x14ac:dyDescent="0.2">
      <c r="A451" s="107" t="s">
        <v>393</v>
      </c>
      <c r="B451" s="105">
        <v>607474</v>
      </c>
      <c r="C451" s="105" t="s">
        <v>2086</v>
      </c>
      <c r="D451" s="107" t="s">
        <v>536</v>
      </c>
      <c r="E451" s="105" t="s">
        <v>1947</v>
      </c>
      <c r="F451" s="107" t="s">
        <v>1449</v>
      </c>
      <c r="G451" s="107" t="s">
        <v>830</v>
      </c>
      <c r="H451" s="107" t="s">
        <v>830</v>
      </c>
      <c r="I451" s="107" t="s">
        <v>830</v>
      </c>
      <c r="J451" s="107" t="s">
        <v>822</v>
      </c>
      <c r="K451" s="107" t="s">
        <v>32</v>
      </c>
      <c r="L451" s="107" t="s">
        <v>368</v>
      </c>
      <c r="M451" s="107" t="s">
        <v>395</v>
      </c>
      <c r="N451" s="107" t="s">
        <v>716</v>
      </c>
      <c r="O451" s="107" t="s">
        <v>395</v>
      </c>
      <c r="P451" s="109">
        <v>44086</v>
      </c>
      <c r="Q451" s="107" t="s">
        <v>656</v>
      </c>
      <c r="R451" s="108">
        <v>1</v>
      </c>
      <c r="S451" s="109">
        <v>44186</v>
      </c>
      <c r="T451" s="109">
        <v>44246</v>
      </c>
      <c r="U451" s="109">
        <v>45044</v>
      </c>
      <c r="V451" s="108">
        <v>858</v>
      </c>
      <c r="W451" s="107" t="s">
        <v>424</v>
      </c>
      <c r="X451" s="107" t="s">
        <v>733</v>
      </c>
      <c r="Y451" s="107" t="s">
        <v>413</v>
      </c>
      <c r="Z451" s="108">
        <v>0.8</v>
      </c>
      <c r="AA451" s="113">
        <v>3769056.78</v>
      </c>
      <c r="AB451" s="113">
        <v>0</v>
      </c>
      <c r="AC451" s="113">
        <v>0</v>
      </c>
      <c r="AD451" s="113">
        <v>9059.2644999999993</v>
      </c>
      <c r="AE451" s="113">
        <v>9059.2644999999993</v>
      </c>
      <c r="AF451" s="113">
        <v>9059.2644999999993</v>
      </c>
      <c r="AG451" s="113">
        <v>3778116.0444999998</v>
      </c>
      <c r="AH451" s="113">
        <f>CFR_Data[[#This Row],[Total Spent SFY]]+CFR_Data[[#This Row],[CF Current SFY]]</f>
        <v>9059.2644999999993</v>
      </c>
      <c r="AI451" s="113">
        <v>0</v>
      </c>
      <c r="AJ451" s="113">
        <v>0</v>
      </c>
      <c r="AK451" s="113">
        <v>0</v>
      </c>
      <c r="AL451" s="113">
        <v>0</v>
      </c>
      <c r="AM451" s="113">
        <v>0</v>
      </c>
      <c r="AN451" s="113">
        <v>-9059.2644999999993</v>
      </c>
      <c r="AO451" s="113">
        <v>0</v>
      </c>
      <c r="AP451" s="113">
        <v>0</v>
      </c>
      <c r="AQ451" s="107" t="s">
        <v>699</v>
      </c>
      <c r="AR451" s="107" t="s">
        <v>699</v>
      </c>
      <c r="AS451" s="107" t="s">
        <v>396</v>
      </c>
      <c r="AT451" s="107" t="s">
        <v>395</v>
      </c>
      <c r="AU451" s="107" t="s">
        <v>1123</v>
      </c>
      <c r="AV451" s="107" t="s">
        <v>391</v>
      </c>
      <c r="AW451" s="108">
        <v>2</v>
      </c>
      <c r="AX451" s="107" t="s">
        <v>473</v>
      </c>
      <c r="AY451" s="107" t="s">
        <v>731</v>
      </c>
      <c r="AZ451" s="107" t="s">
        <v>706</v>
      </c>
      <c r="BA451" s="107" t="s">
        <v>435</v>
      </c>
      <c r="BB451" s="109">
        <v>45355.272070752311</v>
      </c>
      <c r="BC451" s="107" t="s">
        <v>32</v>
      </c>
      <c r="BD451" s="107" t="s">
        <v>292</v>
      </c>
    </row>
    <row r="452" spans="1:56" x14ac:dyDescent="0.2">
      <c r="A452" s="107" t="s">
        <v>393</v>
      </c>
      <c r="B452" s="105">
        <v>607477</v>
      </c>
      <c r="C452" s="105" t="s">
        <v>2087</v>
      </c>
      <c r="D452" s="107" t="s">
        <v>537</v>
      </c>
      <c r="E452" s="105" t="s">
        <v>1941</v>
      </c>
      <c r="F452" s="107" t="s">
        <v>1174</v>
      </c>
      <c r="G452" s="107" t="s">
        <v>830</v>
      </c>
      <c r="H452" s="107" t="s">
        <v>830</v>
      </c>
      <c r="I452" s="107" t="s">
        <v>830</v>
      </c>
      <c r="J452" s="107" t="s">
        <v>823</v>
      </c>
      <c r="K452" s="107" t="s">
        <v>22</v>
      </c>
      <c r="L452" s="107" t="s">
        <v>368</v>
      </c>
      <c r="M452" s="107" t="s">
        <v>395</v>
      </c>
      <c r="N452" s="107" t="s">
        <v>394</v>
      </c>
      <c r="O452" s="107" t="s">
        <v>395</v>
      </c>
      <c r="P452" s="109">
        <v>44142</v>
      </c>
      <c r="Q452" s="107" t="s">
        <v>655</v>
      </c>
      <c r="R452" s="108">
        <v>1</v>
      </c>
      <c r="S452" s="109">
        <v>44235</v>
      </c>
      <c r="T452" s="109">
        <v>44295</v>
      </c>
      <c r="U452" s="109">
        <v>45170</v>
      </c>
      <c r="V452" s="108">
        <v>935</v>
      </c>
      <c r="W452" s="107" t="s">
        <v>398</v>
      </c>
      <c r="X452" s="107" t="s">
        <v>702</v>
      </c>
      <c r="Y452" s="107" t="s">
        <v>293</v>
      </c>
      <c r="Z452" s="108">
        <v>0</v>
      </c>
      <c r="AA452" s="113">
        <v>732646.11</v>
      </c>
      <c r="AB452" s="113">
        <v>29450.02</v>
      </c>
      <c r="AC452" s="113">
        <v>45600.89</v>
      </c>
      <c r="AD452" s="113">
        <v>0</v>
      </c>
      <c r="AE452" s="113">
        <v>0</v>
      </c>
      <c r="AF452" s="113">
        <v>0</v>
      </c>
      <c r="AG452" s="113">
        <v>732646.11</v>
      </c>
      <c r="AH452" s="113">
        <f>CFR_Data[[#This Row],[Total Spent SFY]]+CFR_Data[[#This Row],[CF Current SFY]]</f>
        <v>29450.02</v>
      </c>
      <c r="AI452" s="113">
        <v>0</v>
      </c>
      <c r="AJ452" s="113">
        <v>0</v>
      </c>
      <c r="AK452" s="113">
        <v>0</v>
      </c>
      <c r="AL452" s="113">
        <v>0</v>
      </c>
      <c r="AM452" s="113">
        <v>0</v>
      </c>
      <c r="AN452" s="113">
        <v>0</v>
      </c>
      <c r="AO452" s="113">
        <v>0</v>
      </c>
      <c r="AP452" s="113">
        <v>0</v>
      </c>
      <c r="AQ452" s="107" t="s">
        <v>699</v>
      </c>
      <c r="AR452" s="107" t="s">
        <v>699</v>
      </c>
      <c r="AS452" s="107" t="s">
        <v>396</v>
      </c>
      <c r="AT452" s="107" t="s">
        <v>395</v>
      </c>
      <c r="AU452" s="107" t="s">
        <v>1123</v>
      </c>
      <c r="AV452" s="107" t="s">
        <v>391</v>
      </c>
      <c r="AW452" s="108">
        <v>3</v>
      </c>
      <c r="AX452" s="107" t="s">
        <v>473</v>
      </c>
      <c r="AY452" s="107" t="s">
        <v>731</v>
      </c>
      <c r="AZ452" s="107" t="s">
        <v>706</v>
      </c>
      <c r="BA452" s="107" t="s">
        <v>435</v>
      </c>
      <c r="BB452" s="109">
        <v>45355.272070752311</v>
      </c>
      <c r="BC452" s="107" t="s">
        <v>22</v>
      </c>
      <c r="BD452" s="107" t="s">
        <v>293</v>
      </c>
    </row>
    <row r="453" spans="1:56" x14ac:dyDescent="0.2">
      <c r="A453" s="107" t="s">
        <v>393</v>
      </c>
      <c r="B453" s="105">
        <v>607477</v>
      </c>
      <c r="C453" s="105" t="s">
        <v>2087</v>
      </c>
      <c r="D453" s="107" t="s">
        <v>537</v>
      </c>
      <c r="E453" s="105" t="s">
        <v>1941</v>
      </c>
      <c r="F453" s="107" t="s">
        <v>1174</v>
      </c>
      <c r="G453" s="107" t="s">
        <v>830</v>
      </c>
      <c r="H453" s="107" t="s">
        <v>830</v>
      </c>
      <c r="I453" s="107" t="s">
        <v>830</v>
      </c>
      <c r="J453" s="107" t="s">
        <v>823</v>
      </c>
      <c r="K453" s="107" t="s">
        <v>22</v>
      </c>
      <c r="L453" s="107" t="s">
        <v>368</v>
      </c>
      <c r="M453" s="107" t="s">
        <v>395</v>
      </c>
      <c r="N453" s="107" t="s">
        <v>394</v>
      </c>
      <c r="O453" s="107" t="s">
        <v>395</v>
      </c>
      <c r="P453" s="109">
        <v>44142</v>
      </c>
      <c r="Q453" s="107" t="s">
        <v>655</v>
      </c>
      <c r="R453" s="108">
        <v>1</v>
      </c>
      <c r="S453" s="109">
        <v>44235</v>
      </c>
      <c r="T453" s="109">
        <v>44295</v>
      </c>
      <c r="U453" s="109">
        <v>45170</v>
      </c>
      <c r="V453" s="108">
        <v>935</v>
      </c>
      <c r="W453" s="107" t="s">
        <v>424</v>
      </c>
      <c r="X453" s="107" t="s">
        <v>733</v>
      </c>
      <c r="Y453" s="107" t="s">
        <v>413</v>
      </c>
      <c r="Z453" s="108">
        <v>0.8</v>
      </c>
      <c r="AA453" s="113">
        <v>10126241.130000001</v>
      </c>
      <c r="AB453" s="113">
        <v>809629.61</v>
      </c>
      <c r="AC453" s="113">
        <v>104217.47</v>
      </c>
      <c r="AD453" s="113">
        <v>0</v>
      </c>
      <c r="AE453" s="113">
        <v>0</v>
      </c>
      <c r="AF453" s="113">
        <v>0</v>
      </c>
      <c r="AG453" s="113">
        <v>10126241.130000001</v>
      </c>
      <c r="AH453" s="113">
        <f>CFR_Data[[#This Row],[Total Spent SFY]]+CFR_Data[[#This Row],[CF Current SFY]]</f>
        <v>809629.61</v>
      </c>
      <c r="AI453" s="113">
        <v>0</v>
      </c>
      <c r="AJ453" s="113">
        <v>0</v>
      </c>
      <c r="AK453" s="113">
        <v>0</v>
      </c>
      <c r="AL453" s="113">
        <v>0</v>
      </c>
      <c r="AM453" s="113">
        <v>0</v>
      </c>
      <c r="AN453" s="113">
        <v>0</v>
      </c>
      <c r="AO453" s="113">
        <v>0</v>
      </c>
      <c r="AP453" s="113">
        <v>0</v>
      </c>
      <c r="AQ453" s="107" t="s">
        <v>699</v>
      </c>
      <c r="AR453" s="107" t="s">
        <v>699</v>
      </c>
      <c r="AS453" s="107" t="s">
        <v>396</v>
      </c>
      <c r="AT453" s="107" t="s">
        <v>395</v>
      </c>
      <c r="AU453" s="107" t="s">
        <v>1123</v>
      </c>
      <c r="AV453" s="107" t="s">
        <v>391</v>
      </c>
      <c r="AW453" s="108">
        <v>3</v>
      </c>
      <c r="AX453" s="107" t="s">
        <v>473</v>
      </c>
      <c r="AY453" s="107" t="s">
        <v>731</v>
      </c>
      <c r="AZ453" s="107" t="s">
        <v>706</v>
      </c>
      <c r="BA453" s="107" t="s">
        <v>435</v>
      </c>
      <c r="BB453" s="109">
        <v>45355.272070752311</v>
      </c>
      <c r="BC453" s="107" t="s">
        <v>22</v>
      </c>
      <c r="BD453" s="107" t="s">
        <v>292</v>
      </c>
    </row>
    <row r="454" spans="1:56" x14ac:dyDescent="0.2">
      <c r="A454" s="107" t="s">
        <v>393</v>
      </c>
      <c r="B454" s="105">
        <v>607477</v>
      </c>
      <c r="C454" s="105" t="s">
        <v>2087</v>
      </c>
      <c r="D454" s="107" t="s">
        <v>537</v>
      </c>
      <c r="E454" s="105" t="s">
        <v>1941</v>
      </c>
      <c r="F454" s="107" t="s">
        <v>1174</v>
      </c>
      <c r="G454" s="107" t="s">
        <v>830</v>
      </c>
      <c r="H454" s="107" t="s">
        <v>830</v>
      </c>
      <c r="I454" s="107" t="s">
        <v>830</v>
      </c>
      <c r="J454" s="107" t="s">
        <v>823</v>
      </c>
      <c r="K454" s="107" t="s">
        <v>22</v>
      </c>
      <c r="L454" s="107" t="s">
        <v>368</v>
      </c>
      <c r="M454" s="107" t="s">
        <v>395</v>
      </c>
      <c r="N454" s="107" t="s">
        <v>394</v>
      </c>
      <c r="O454" s="107" t="s">
        <v>395</v>
      </c>
      <c r="P454" s="109">
        <v>44142</v>
      </c>
      <c r="Q454" s="107" t="s">
        <v>655</v>
      </c>
      <c r="R454" s="108">
        <v>1</v>
      </c>
      <c r="S454" s="109">
        <v>44235</v>
      </c>
      <c r="T454" s="109">
        <v>44295</v>
      </c>
      <c r="U454" s="109">
        <v>45170</v>
      </c>
      <c r="V454" s="108">
        <v>935</v>
      </c>
      <c r="W454" s="107" t="s">
        <v>398</v>
      </c>
      <c r="X454" s="107" t="s">
        <v>1100</v>
      </c>
      <c r="Y454" s="107" t="s">
        <v>293</v>
      </c>
      <c r="Z454" s="108">
        <v>0</v>
      </c>
      <c r="AA454" s="113">
        <v>1093345.82</v>
      </c>
      <c r="AB454" s="113">
        <v>5411</v>
      </c>
      <c r="AC454" s="113">
        <v>55784.65</v>
      </c>
      <c r="AD454" s="113">
        <v>0</v>
      </c>
      <c r="AE454" s="113">
        <v>0</v>
      </c>
      <c r="AF454" s="113">
        <v>0</v>
      </c>
      <c r="AG454" s="113">
        <v>1093345.82</v>
      </c>
      <c r="AH454" s="113">
        <f>CFR_Data[[#This Row],[Total Spent SFY]]+CFR_Data[[#This Row],[CF Current SFY]]</f>
        <v>5411</v>
      </c>
      <c r="AI454" s="113">
        <v>0</v>
      </c>
      <c r="AJ454" s="113">
        <v>0</v>
      </c>
      <c r="AK454" s="113">
        <v>0</v>
      </c>
      <c r="AL454" s="113">
        <v>0</v>
      </c>
      <c r="AM454" s="113">
        <v>0</v>
      </c>
      <c r="AN454" s="113">
        <v>0</v>
      </c>
      <c r="AO454" s="113">
        <v>0</v>
      </c>
      <c r="AP454" s="113">
        <v>0</v>
      </c>
      <c r="AQ454" s="107" t="s">
        <v>699</v>
      </c>
      <c r="AR454" s="107" t="s">
        <v>699</v>
      </c>
      <c r="AS454" s="107" t="s">
        <v>396</v>
      </c>
      <c r="AT454" s="107" t="s">
        <v>395</v>
      </c>
      <c r="AU454" s="107" t="s">
        <v>1123</v>
      </c>
      <c r="AV454" s="107" t="s">
        <v>391</v>
      </c>
      <c r="AW454" s="108">
        <v>3</v>
      </c>
      <c r="AX454" s="107" t="s">
        <v>473</v>
      </c>
      <c r="AY454" s="107" t="s">
        <v>731</v>
      </c>
      <c r="AZ454" s="107" t="s">
        <v>706</v>
      </c>
      <c r="BA454" s="107" t="s">
        <v>435</v>
      </c>
      <c r="BB454" s="109">
        <v>45355.272070752311</v>
      </c>
      <c r="BC454" s="107" t="s">
        <v>22</v>
      </c>
      <c r="BD454" s="107" t="s">
        <v>293</v>
      </c>
    </row>
    <row r="455" spans="1:56" x14ac:dyDescent="0.2">
      <c r="A455" s="107" t="s">
        <v>393</v>
      </c>
      <c r="B455" s="105">
        <v>607482</v>
      </c>
      <c r="C455" s="105" t="s">
        <v>2088</v>
      </c>
      <c r="D455" s="107" t="s">
        <v>466</v>
      </c>
      <c r="E455" s="105" t="s">
        <v>1945</v>
      </c>
      <c r="F455" s="107" t="s">
        <v>1128</v>
      </c>
      <c r="G455" s="107" t="s">
        <v>830</v>
      </c>
      <c r="H455" s="107" t="s">
        <v>830</v>
      </c>
      <c r="I455" s="107" t="s">
        <v>830</v>
      </c>
      <c r="J455" s="107" t="s">
        <v>824</v>
      </c>
      <c r="K455" s="107" t="s">
        <v>441</v>
      </c>
      <c r="L455" s="107" t="s">
        <v>242</v>
      </c>
      <c r="M455" s="107" t="s">
        <v>239</v>
      </c>
      <c r="N455" s="107" t="s">
        <v>394</v>
      </c>
      <c r="O455" s="107" t="s">
        <v>395</v>
      </c>
      <c r="P455" s="109">
        <v>42623</v>
      </c>
      <c r="Q455" s="107" t="s">
        <v>649</v>
      </c>
      <c r="R455" s="108">
        <v>1</v>
      </c>
      <c r="S455" s="109">
        <v>42783</v>
      </c>
      <c r="T455" s="109">
        <v>42843</v>
      </c>
      <c r="U455" s="109">
        <v>44948</v>
      </c>
      <c r="V455" s="108">
        <v>2165</v>
      </c>
      <c r="W455" s="107" t="s">
        <v>424</v>
      </c>
      <c r="X455" s="107" t="s">
        <v>710</v>
      </c>
      <c r="Y455" s="107" t="s">
        <v>411</v>
      </c>
      <c r="Z455" s="108">
        <v>0.8</v>
      </c>
      <c r="AA455" s="113">
        <v>4401897.0599999996</v>
      </c>
      <c r="AB455" s="113">
        <v>9301.39</v>
      </c>
      <c r="AC455" s="113">
        <v>617021.93999999994</v>
      </c>
      <c r="AD455" s="113">
        <v>12039.36</v>
      </c>
      <c r="AE455" s="113">
        <v>12039.36</v>
      </c>
      <c r="AF455" s="113">
        <v>12039.36</v>
      </c>
      <c r="AG455" s="113">
        <v>4413936.42</v>
      </c>
      <c r="AH455" s="113">
        <f>CFR_Data[[#This Row],[Total Spent SFY]]+CFR_Data[[#This Row],[CF Current SFY]]</f>
        <v>21340.75</v>
      </c>
      <c r="AI455" s="113">
        <v>0</v>
      </c>
      <c r="AJ455" s="113">
        <v>0</v>
      </c>
      <c r="AK455" s="113">
        <v>0</v>
      </c>
      <c r="AL455" s="113">
        <v>0</v>
      </c>
      <c r="AM455" s="113">
        <v>0</v>
      </c>
      <c r="AN455" s="113">
        <v>604982.57999999996</v>
      </c>
      <c r="AO455" s="113">
        <v>0</v>
      </c>
      <c r="AP455" s="113">
        <v>0</v>
      </c>
      <c r="AQ455" s="107" t="s">
        <v>699</v>
      </c>
      <c r="AR455" s="107" t="s">
        <v>699</v>
      </c>
      <c r="AS455" s="107" t="s">
        <v>396</v>
      </c>
      <c r="AT455" s="107" t="s">
        <v>395</v>
      </c>
      <c r="AU455" s="107" t="s">
        <v>1123</v>
      </c>
      <c r="AV455" s="107" t="s">
        <v>391</v>
      </c>
      <c r="AW455" s="108">
        <v>2</v>
      </c>
      <c r="AX455" s="107" t="s">
        <v>473</v>
      </c>
      <c r="AY455" s="107" t="s">
        <v>742</v>
      </c>
      <c r="AZ455" s="107" t="s">
        <v>697</v>
      </c>
      <c r="BA455" s="107" t="s">
        <v>420</v>
      </c>
      <c r="BB455" s="109">
        <v>45355.272070752311</v>
      </c>
      <c r="BC455" s="107" t="s">
        <v>465</v>
      </c>
      <c r="BD455" s="107" t="s">
        <v>292</v>
      </c>
    </row>
    <row r="456" spans="1:56" x14ac:dyDescent="0.2">
      <c r="A456" s="107" t="s">
        <v>393</v>
      </c>
      <c r="B456" s="105">
        <v>607482</v>
      </c>
      <c r="C456" s="105" t="s">
        <v>2088</v>
      </c>
      <c r="D456" s="107" t="s">
        <v>466</v>
      </c>
      <c r="E456" s="105" t="s">
        <v>1945</v>
      </c>
      <c r="F456" s="107" t="s">
        <v>1128</v>
      </c>
      <c r="G456" s="107" t="s">
        <v>830</v>
      </c>
      <c r="H456" s="107" t="s">
        <v>830</v>
      </c>
      <c r="I456" s="107" t="s">
        <v>830</v>
      </c>
      <c r="J456" s="107" t="s">
        <v>824</v>
      </c>
      <c r="K456" s="107" t="s">
        <v>441</v>
      </c>
      <c r="L456" s="107" t="s">
        <v>242</v>
      </c>
      <c r="M456" s="107" t="s">
        <v>239</v>
      </c>
      <c r="N456" s="107" t="s">
        <v>394</v>
      </c>
      <c r="O456" s="107" t="s">
        <v>395</v>
      </c>
      <c r="P456" s="109">
        <v>42623</v>
      </c>
      <c r="Q456" s="107" t="s">
        <v>649</v>
      </c>
      <c r="R456" s="108">
        <v>1</v>
      </c>
      <c r="S456" s="109">
        <v>42783</v>
      </c>
      <c r="T456" s="109">
        <v>42843</v>
      </c>
      <c r="U456" s="109">
        <v>44948</v>
      </c>
      <c r="V456" s="108">
        <v>2165</v>
      </c>
      <c r="W456" s="107" t="s">
        <v>398</v>
      </c>
      <c r="X456" s="107" t="s">
        <v>720</v>
      </c>
      <c r="Y456" s="107" t="s">
        <v>293</v>
      </c>
      <c r="Z456" s="108">
        <v>0</v>
      </c>
      <c r="AA456" s="113">
        <v>11539.87</v>
      </c>
      <c r="AB456" s="113">
        <v>0</v>
      </c>
      <c r="AC456" s="113">
        <v>67624.13</v>
      </c>
      <c r="AD456" s="113">
        <v>0</v>
      </c>
      <c r="AE456" s="113">
        <v>0</v>
      </c>
      <c r="AF456" s="113">
        <v>0</v>
      </c>
      <c r="AG456" s="113">
        <v>11539.87</v>
      </c>
      <c r="AH456" s="113">
        <f>CFR_Data[[#This Row],[Total Spent SFY]]+CFR_Data[[#This Row],[CF Current SFY]]</f>
        <v>0</v>
      </c>
      <c r="AI456" s="113">
        <v>0</v>
      </c>
      <c r="AJ456" s="113">
        <v>0</v>
      </c>
      <c r="AK456" s="113">
        <v>0</v>
      </c>
      <c r="AL456" s="113">
        <v>0</v>
      </c>
      <c r="AM456" s="113">
        <v>0</v>
      </c>
      <c r="AN456" s="113">
        <v>0</v>
      </c>
      <c r="AO456" s="113">
        <v>0</v>
      </c>
      <c r="AP456" s="113">
        <v>0</v>
      </c>
      <c r="AQ456" s="107" t="s">
        <v>699</v>
      </c>
      <c r="AR456" s="107" t="s">
        <v>699</v>
      </c>
      <c r="AS456" s="107" t="s">
        <v>396</v>
      </c>
      <c r="AT456" s="107" t="s">
        <v>395</v>
      </c>
      <c r="AU456" s="107" t="s">
        <v>1123</v>
      </c>
      <c r="AV456" s="107" t="s">
        <v>391</v>
      </c>
      <c r="AW456" s="108">
        <v>2</v>
      </c>
      <c r="AX456" s="107" t="s">
        <v>473</v>
      </c>
      <c r="AY456" s="107" t="s">
        <v>742</v>
      </c>
      <c r="AZ456" s="107" t="s">
        <v>697</v>
      </c>
      <c r="BA456" s="107" t="s">
        <v>420</v>
      </c>
      <c r="BB456" s="109">
        <v>45355.272070752311</v>
      </c>
      <c r="BC456" s="107" t="s">
        <v>465</v>
      </c>
      <c r="BD456" s="107" t="s">
        <v>293</v>
      </c>
    </row>
    <row r="457" spans="1:56" x14ac:dyDescent="0.2">
      <c r="A457" s="107" t="s">
        <v>409</v>
      </c>
      <c r="B457" s="105">
        <v>607487</v>
      </c>
      <c r="C457" s="105" t="s">
        <v>2089</v>
      </c>
      <c r="D457" s="107" t="s">
        <v>825</v>
      </c>
      <c r="E457" s="105" t="s">
        <v>1954</v>
      </c>
      <c r="F457" s="107" t="s">
        <v>1128</v>
      </c>
      <c r="G457" s="107" t="s">
        <v>830</v>
      </c>
      <c r="H457" s="107" t="s">
        <v>830</v>
      </c>
      <c r="I457" s="107" t="s">
        <v>830</v>
      </c>
      <c r="J457" s="107" t="s">
        <v>463</v>
      </c>
      <c r="K457" s="107" t="s">
        <v>464</v>
      </c>
      <c r="L457" s="107" t="s">
        <v>242</v>
      </c>
      <c r="M457" s="107" t="s">
        <v>239</v>
      </c>
      <c r="N457" s="107" t="s">
        <v>410</v>
      </c>
      <c r="O457" s="107" t="s">
        <v>395</v>
      </c>
      <c r="P457" s="109">
        <v>43337</v>
      </c>
      <c r="Q457" s="107" t="s">
        <v>651</v>
      </c>
      <c r="R457" s="108">
        <v>1</v>
      </c>
      <c r="S457" s="109">
        <v>43490</v>
      </c>
      <c r="T457" s="109">
        <v>43550</v>
      </c>
      <c r="U457" s="109">
        <v>45931</v>
      </c>
      <c r="V457" s="108">
        <v>2441</v>
      </c>
      <c r="W457" s="107" t="s">
        <v>398</v>
      </c>
      <c r="X457" s="107" t="s">
        <v>720</v>
      </c>
      <c r="Y457" s="107" t="s">
        <v>293</v>
      </c>
      <c r="Z457" s="108">
        <v>0</v>
      </c>
      <c r="AA457" s="113">
        <v>11312.5</v>
      </c>
      <c r="AB457" s="113">
        <v>0</v>
      </c>
      <c r="AC457" s="113">
        <v>33087.5</v>
      </c>
      <c r="AD457" s="113">
        <v>0</v>
      </c>
      <c r="AE457" s="113">
        <v>33087.5</v>
      </c>
      <c r="AF457" s="113">
        <v>32087.5</v>
      </c>
      <c r="AG457" s="113">
        <v>43400</v>
      </c>
      <c r="AH457" s="113">
        <f>CFR_Data[[#This Row],[Total Spent SFY]]+CFR_Data[[#This Row],[CF Current SFY]]</f>
        <v>32087.5</v>
      </c>
      <c r="AI457" s="113">
        <v>900</v>
      </c>
      <c r="AJ457" s="113">
        <v>100</v>
      </c>
      <c r="AK457" s="113">
        <v>0</v>
      </c>
      <c r="AL457" s="113">
        <v>0</v>
      </c>
      <c r="AM457" s="113">
        <v>0</v>
      </c>
      <c r="AN457" s="113">
        <v>0</v>
      </c>
      <c r="AO457" s="113">
        <v>0</v>
      </c>
      <c r="AP457" s="113">
        <v>0</v>
      </c>
      <c r="AQ457" s="107" t="s">
        <v>699</v>
      </c>
      <c r="AR457" s="107" t="s">
        <v>699</v>
      </c>
      <c r="AS457" s="107" t="s">
        <v>396</v>
      </c>
      <c r="AT457" s="107" t="s">
        <v>395</v>
      </c>
      <c r="AU457" s="107" t="s">
        <v>1123</v>
      </c>
      <c r="AV457" s="107" t="s">
        <v>391</v>
      </c>
      <c r="AW457" s="108">
        <v>2</v>
      </c>
      <c r="AX457" s="107" t="s">
        <v>473</v>
      </c>
      <c r="AY457" s="107" t="s">
        <v>742</v>
      </c>
      <c r="AZ457" s="107" t="s">
        <v>697</v>
      </c>
      <c r="BA457" s="107" t="s">
        <v>420</v>
      </c>
      <c r="BB457" s="109">
        <v>45355.272070752311</v>
      </c>
      <c r="BC457" s="107" t="s">
        <v>465</v>
      </c>
      <c r="BD457" s="107" t="s">
        <v>293</v>
      </c>
    </row>
    <row r="458" spans="1:56" x14ac:dyDescent="0.2">
      <c r="A458" s="107" t="s">
        <v>409</v>
      </c>
      <c r="B458" s="105">
        <v>607487</v>
      </c>
      <c r="C458" s="105" t="s">
        <v>2089</v>
      </c>
      <c r="D458" s="107" t="s">
        <v>825</v>
      </c>
      <c r="E458" s="105" t="s">
        <v>1954</v>
      </c>
      <c r="F458" s="107" t="s">
        <v>1128</v>
      </c>
      <c r="G458" s="107" t="s">
        <v>830</v>
      </c>
      <c r="H458" s="107" t="s">
        <v>830</v>
      </c>
      <c r="I458" s="107" t="s">
        <v>830</v>
      </c>
      <c r="J458" s="107" t="s">
        <v>463</v>
      </c>
      <c r="K458" s="107" t="s">
        <v>464</v>
      </c>
      <c r="L458" s="107" t="s">
        <v>242</v>
      </c>
      <c r="M458" s="107" t="s">
        <v>239</v>
      </c>
      <c r="N458" s="107" t="s">
        <v>410</v>
      </c>
      <c r="O458" s="107" t="s">
        <v>395</v>
      </c>
      <c r="P458" s="109">
        <v>43337</v>
      </c>
      <c r="Q458" s="107" t="s">
        <v>651</v>
      </c>
      <c r="R458" s="108">
        <v>1</v>
      </c>
      <c r="S458" s="109">
        <v>43490</v>
      </c>
      <c r="T458" s="109">
        <v>43550</v>
      </c>
      <c r="U458" s="109">
        <v>45931</v>
      </c>
      <c r="V458" s="108">
        <v>2441</v>
      </c>
      <c r="W458" s="107" t="s">
        <v>424</v>
      </c>
      <c r="X458" s="107" t="s">
        <v>733</v>
      </c>
      <c r="Y458" s="107" t="s">
        <v>413</v>
      </c>
      <c r="Z458" s="108">
        <v>0.8</v>
      </c>
      <c r="AA458" s="113">
        <v>3122778.18</v>
      </c>
      <c r="AB458" s="113">
        <v>291862.81</v>
      </c>
      <c r="AC458" s="113">
        <v>641916.39</v>
      </c>
      <c r="AD458" s="113">
        <v>0</v>
      </c>
      <c r="AE458" s="113">
        <v>641916.39</v>
      </c>
      <c r="AF458" s="113">
        <v>541916.39</v>
      </c>
      <c r="AG458" s="113">
        <v>3664694.57</v>
      </c>
      <c r="AH458" s="113">
        <f>CFR_Data[[#This Row],[Total Spent SFY]]+CFR_Data[[#This Row],[CF Current SFY]]</f>
        <v>833779.19999999995</v>
      </c>
      <c r="AI458" s="113">
        <v>99000</v>
      </c>
      <c r="AJ458" s="113">
        <v>1000</v>
      </c>
      <c r="AK458" s="113">
        <v>0</v>
      </c>
      <c r="AL458" s="113">
        <v>0</v>
      </c>
      <c r="AM458" s="113">
        <v>0</v>
      </c>
      <c r="AN458" s="113">
        <v>0</v>
      </c>
      <c r="AO458" s="113">
        <v>0</v>
      </c>
      <c r="AP458" s="113">
        <v>0</v>
      </c>
      <c r="AQ458" s="107" t="s">
        <v>699</v>
      </c>
      <c r="AR458" s="107" t="s">
        <v>699</v>
      </c>
      <c r="AS458" s="107" t="s">
        <v>396</v>
      </c>
      <c r="AT458" s="107" t="s">
        <v>395</v>
      </c>
      <c r="AU458" s="107" t="s">
        <v>1123</v>
      </c>
      <c r="AV458" s="107" t="s">
        <v>391</v>
      </c>
      <c r="AW458" s="108">
        <v>2</v>
      </c>
      <c r="AX458" s="107" t="s">
        <v>473</v>
      </c>
      <c r="AY458" s="107" t="s">
        <v>742</v>
      </c>
      <c r="AZ458" s="107" t="s">
        <v>697</v>
      </c>
      <c r="BA458" s="107" t="s">
        <v>420</v>
      </c>
      <c r="BB458" s="109">
        <v>45355.272070752311</v>
      </c>
      <c r="BC458" s="107" t="s">
        <v>465</v>
      </c>
      <c r="BD458" s="107" t="s">
        <v>292</v>
      </c>
    </row>
    <row r="459" spans="1:56" x14ac:dyDescent="0.2">
      <c r="A459" s="107" t="s">
        <v>393</v>
      </c>
      <c r="B459" s="105">
        <v>607502</v>
      </c>
      <c r="C459" s="105" t="s">
        <v>2090</v>
      </c>
      <c r="D459" s="107" t="s">
        <v>538</v>
      </c>
      <c r="E459" s="105" t="s">
        <v>1947</v>
      </c>
      <c r="F459" s="107" t="s">
        <v>1128</v>
      </c>
      <c r="G459" s="107" t="s">
        <v>830</v>
      </c>
      <c r="H459" s="107" t="s">
        <v>830</v>
      </c>
      <c r="I459" s="107" t="s">
        <v>830</v>
      </c>
      <c r="J459" s="107" t="s">
        <v>175</v>
      </c>
      <c r="K459" s="107" t="s">
        <v>32</v>
      </c>
      <c r="L459" s="107" t="s">
        <v>213</v>
      </c>
      <c r="M459" s="107" t="s">
        <v>208</v>
      </c>
      <c r="N459" s="107" t="s">
        <v>716</v>
      </c>
      <c r="O459" s="107" t="s">
        <v>395</v>
      </c>
      <c r="P459" s="109">
        <v>44058</v>
      </c>
      <c r="Q459" s="107" t="s">
        <v>656</v>
      </c>
      <c r="R459" s="108">
        <v>1</v>
      </c>
      <c r="S459" s="109">
        <v>44236</v>
      </c>
      <c r="T459" s="109">
        <v>44296</v>
      </c>
      <c r="U459" s="109">
        <v>44891</v>
      </c>
      <c r="V459" s="108">
        <v>655</v>
      </c>
      <c r="W459" s="107" t="s">
        <v>424</v>
      </c>
      <c r="X459" s="107" t="s">
        <v>710</v>
      </c>
      <c r="Y459" s="107" t="s">
        <v>411</v>
      </c>
      <c r="Z459" s="108">
        <v>0.8</v>
      </c>
      <c r="AA459" s="113">
        <v>702576.17</v>
      </c>
      <c r="AB459" s="113">
        <v>0</v>
      </c>
      <c r="AC459" s="113">
        <v>28318.83</v>
      </c>
      <c r="AD459" s="113">
        <v>0</v>
      </c>
      <c r="AE459" s="113">
        <v>0</v>
      </c>
      <c r="AF459" s="113">
        <v>0</v>
      </c>
      <c r="AG459" s="113">
        <v>702576.17</v>
      </c>
      <c r="AH459" s="113">
        <f>CFR_Data[[#This Row],[Total Spent SFY]]+CFR_Data[[#This Row],[CF Current SFY]]</f>
        <v>0</v>
      </c>
      <c r="AI459" s="113">
        <v>0</v>
      </c>
      <c r="AJ459" s="113">
        <v>0</v>
      </c>
      <c r="AK459" s="113">
        <v>0</v>
      </c>
      <c r="AL459" s="113">
        <v>0</v>
      </c>
      <c r="AM459" s="113">
        <v>0</v>
      </c>
      <c r="AN459" s="113">
        <v>0</v>
      </c>
      <c r="AO459" s="113">
        <v>0</v>
      </c>
      <c r="AP459" s="113">
        <v>0</v>
      </c>
      <c r="AQ459" s="107" t="s">
        <v>699</v>
      </c>
      <c r="AR459" s="107" t="s">
        <v>699</v>
      </c>
      <c r="AS459" s="107" t="s">
        <v>396</v>
      </c>
      <c r="AT459" s="107" t="s">
        <v>3002</v>
      </c>
      <c r="AU459" s="107" t="s">
        <v>1120</v>
      </c>
      <c r="AV459" s="107" t="s">
        <v>391</v>
      </c>
      <c r="AW459" s="108">
        <v>3</v>
      </c>
      <c r="AX459" s="107" t="s">
        <v>473</v>
      </c>
      <c r="AY459" s="107" t="s">
        <v>722</v>
      </c>
      <c r="AZ459" s="107" t="s">
        <v>697</v>
      </c>
      <c r="BA459" s="107" t="s">
        <v>402</v>
      </c>
      <c r="BB459" s="109">
        <v>45355.272070752311</v>
      </c>
      <c r="BC459" s="107" t="s">
        <v>32</v>
      </c>
      <c r="BD459" s="107" t="s">
        <v>292</v>
      </c>
    </row>
    <row r="460" spans="1:56" x14ac:dyDescent="0.2">
      <c r="A460" s="107" t="s">
        <v>393</v>
      </c>
      <c r="B460" s="105">
        <v>607502</v>
      </c>
      <c r="C460" s="105" t="s">
        <v>2090</v>
      </c>
      <c r="D460" s="107" t="s">
        <v>538</v>
      </c>
      <c r="E460" s="105" t="s">
        <v>1947</v>
      </c>
      <c r="F460" s="107" t="s">
        <v>1128</v>
      </c>
      <c r="G460" s="107" t="s">
        <v>830</v>
      </c>
      <c r="H460" s="107" t="s">
        <v>830</v>
      </c>
      <c r="I460" s="107" t="s">
        <v>830</v>
      </c>
      <c r="J460" s="107" t="s">
        <v>175</v>
      </c>
      <c r="K460" s="107" t="s">
        <v>32</v>
      </c>
      <c r="L460" s="107" t="s">
        <v>213</v>
      </c>
      <c r="M460" s="107" t="s">
        <v>208</v>
      </c>
      <c r="N460" s="107" t="s">
        <v>716</v>
      </c>
      <c r="O460" s="107" t="s">
        <v>395</v>
      </c>
      <c r="P460" s="109">
        <v>44058</v>
      </c>
      <c r="Q460" s="107" t="s">
        <v>656</v>
      </c>
      <c r="R460" s="108">
        <v>1</v>
      </c>
      <c r="S460" s="109">
        <v>44236</v>
      </c>
      <c r="T460" s="109">
        <v>44296</v>
      </c>
      <c r="U460" s="109">
        <v>44891</v>
      </c>
      <c r="V460" s="108">
        <v>655</v>
      </c>
      <c r="W460" s="107" t="s">
        <v>398</v>
      </c>
      <c r="X460" s="107" t="s">
        <v>702</v>
      </c>
      <c r="Y460" s="107" t="s">
        <v>293</v>
      </c>
      <c r="Z460" s="108">
        <v>0</v>
      </c>
      <c r="AA460" s="113">
        <v>619.5</v>
      </c>
      <c r="AB460" s="113">
        <v>0</v>
      </c>
      <c r="AC460" s="113">
        <v>46818</v>
      </c>
      <c r="AD460" s="113">
        <v>0</v>
      </c>
      <c r="AE460" s="113">
        <v>0</v>
      </c>
      <c r="AF460" s="113">
        <v>0</v>
      </c>
      <c r="AG460" s="113">
        <v>619.5</v>
      </c>
      <c r="AH460" s="113">
        <f>CFR_Data[[#This Row],[Total Spent SFY]]+CFR_Data[[#This Row],[CF Current SFY]]</f>
        <v>0</v>
      </c>
      <c r="AI460" s="113">
        <v>0</v>
      </c>
      <c r="AJ460" s="113">
        <v>0</v>
      </c>
      <c r="AK460" s="113">
        <v>0</v>
      </c>
      <c r="AL460" s="113">
        <v>0</v>
      </c>
      <c r="AM460" s="113">
        <v>0</v>
      </c>
      <c r="AN460" s="113">
        <v>0</v>
      </c>
      <c r="AO460" s="113">
        <v>0</v>
      </c>
      <c r="AP460" s="113">
        <v>0</v>
      </c>
      <c r="AQ460" s="107" t="s">
        <v>699</v>
      </c>
      <c r="AR460" s="107" t="s">
        <v>699</v>
      </c>
      <c r="AS460" s="107" t="s">
        <v>396</v>
      </c>
      <c r="AT460" s="107" t="s">
        <v>3002</v>
      </c>
      <c r="AU460" s="107" t="s">
        <v>1120</v>
      </c>
      <c r="AV460" s="107" t="s">
        <v>391</v>
      </c>
      <c r="AW460" s="108">
        <v>3</v>
      </c>
      <c r="AX460" s="107" t="s">
        <v>473</v>
      </c>
      <c r="AY460" s="107" t="s">
        <v>722</v>
      </c>
      <c r="AZ460" s="107" t="s">
        <v>697</v>
      </c>
      <c r="BA460" s="107" t="s">
        <v>402</v>
      </c>
      <c r="BB460" s="109">
        <v>45355.272070752311</v>
      </c>
      <c r="BC460" s="107" t="s">
        <v>32</v>
      </c>
      <c r="BD460" s="107" t="s">
        <v>293</v>
      </c>
    </row>
    <row r="461" spans="1:56" x14ac:dyDescent="0.2">
      <c r="A461" s="107" t="s">
        <v>393</v>
      </c>
      <c r="B461" s="105">
        <v>607502</v>
      </c>
      <c r="C461" s="105" t="s">
        <v>2090</v>
      </c>
      <c r="D461" s="107" t="s">
        <v>538</v>
      </c>
      <c r="E461" s="105" t="s">
        <v>1947</v>
      </c>
      <c r="F461" s="107" t="s">
        <v>1128</v>
      </c>
      <c r="G461" s="107" t="s">
        <v>830</v>
      </c>
      <c r="H461" s="107" t="s">
        <v>830</v>
      </c>
      <c r="I461" s="107" t="s">
        <v>830</v>
      </c>
      <c r="J461" s="107" t="s">
        <v>175</v>
      </c>
      <c r="K461" s="107" t="s">
        <v>32</v>
      </c>
      <c r="L461" s="107" t="s">
        <v>213</v>
      </c>
      <c r="M461" s="107" t="s">
        <v>208</v>
      </c>
      <c r="N461" s="107" t="s">
        <v>716</v>
      </c>
      <c r="O461" s="107" t="s">
        <v>395</v>
      </c>
      <c r="P461" s="109">
        <v>44058</v>
      </c>
      <c r="Q461" s="107" t="s">
        <v>656</v>
      </c>
      <c r="R461" s="108">
        <v>1</v>
      </c>
      <c r="S461" s="109">
        <v>44236</v>
      </c>
      <c r="T461" s="109">
        <v>44296</v>
      </c>
      <c r="U461" s="109">
        <v>44891</v>
      </c>
      <c r="V461" s="108">
        <v>655</v>
      </c>
      <c r="W461" s="107" t="s">
        <v>424</v>
      </c>
      <c r="X461" s="107" t="s">
        <v>726</v>
      </c>
      <c r="Y461" s="107" t="s">
        <v>725</v>
      </c>
      <c r="Z461" s="108">
        <v>0.8</v>
      </c>
      <c r="AA461" s="113">
        <v>2591882.62</v>
      </c>
      <c r="AB461" s="113">
        <v>78338.929999999993</v>
      </c>
      <c r="AC461" s="113">
        <v>120266.34</v>
      </c>
      <c r="AD461" s="113">
        <v>5000</v>
      </c>
      <c r="AE461" s="113">
        <v>5000</v>
      </c>
      <c r="AF461" s="113">
        <v>5000</v>
      </c>
      <c r="AG461" s="113">
        <v>2596882.62</v>
      </c>
      <c r="AH461" s="113">
        <f>CFR_Data[[#This Row],[Total Spent SFY]]+CFR_Data[[#This Row],[CF Current SFY]]</f>
        <v>83338.929999999993</v>
      </c>
      <c r="AI461" s="113">
        <v>0</v>
      </c>
      <c r="AJ461" s="113">
        <v>0</v>
      </c>
      <c r="AK461" s="113">
        <v>0</v>
      </c>
      <c r="AL461" s="113">
        <v>0</v>
      </c>
      <c r="AM461" s="113">
        <v>0</v>
      </c>
      <c r="AN461" s="113">
        <v>115266.34</v>
      </c>
      <c r="AO461" s="113">
        <v>0</v>
      </c>
      <c r="AP461" s="113">
        <v>0</v>
      </c>
      <c r="AQ461" s="107" t="s">
        <v>699</v>
      </c>
      <c r="AR461" s="107" t="s">
        <v>699</v>
      </c>
      <c r="AS461" s="107" t="s">
        <v>396</v>
      </c>
      <c r="AT461" s="107" t="s">
        <v>3002</v>
      </c>
      <c r="AU461" s="107" t="s">
        <v>1120</v>
      </c>
      <c r="AV461" s="107" t="s">
        <v>391</v>
      </c>
      <c r="AW461" s="108">
        <v>3</v>
      </c>
      <c r="AX461" s="107" t="s">
        <v>473</v>
      </c>
      <c r="AY461" s="107" t="s">
        <v>722</v>
      </c>
      <c r="AZ461" s="107" t="s">
        <v>697</v>
      </c>
      <c r="BA461" s="107" t="s">
        <v>402</v>
      </c>
      <c r="BB461" s="109">
        <v>45355.272070752311</v>
      </c>
      <c r="BC461" s="107" t="s">
        <v>32</v>
      </c>
      <c r="BD461" s="107" t="s">
        <v>292</v>
      </c>
    </row>
    <row r="462" spans="1:56" x14ac:dyDescent="0.2">
      <c r="A462" s="107" t="s">
        <v>409</v>
      </c>
      <c r="B462" s="105">
        <v>607531</v>
      </c>
      <c r="C462" s="105" t="s">
        <v>2091</v>
      </c>
      <c r="D462" s="107" t="s">
        <v>539</v>
      </c>
      <c r="E462" s="105" t="s">
        <v>1945</v>
      </c>
      <c r="F462" s="107" t="s">
        <v>1121</v>
      </c>
      <c r="G462" s="107" t="s">
        <v>830</v>
      </c>
      <c r="H462" s="107" t="s">
        <v>830</v>
      </c>
      <c r="I462" s="107" t="s">
        <v>830</v>
      </c>
      <c r="J462" s="107" t="s">
        <v>258</v>
      </c>
      <c r="K462" s="107" t="s">
        <v>33</v>
      </c>
      <c r="L462" s="107" t="s">
        <v>311</v>
      </c>
      <c r="M462" s="107" t="s">
        <v>158</v>
      </c>
      <c r="N462" s="107" t="s">
        <v>410</v>
      </c>
      <c r="O462" s="107" t="s">
        <v>395</v>
      </c>
      <c r="P462" s="109">
        <v>43673</v>
      </c>
      <c r="Q462" s="107" t="s">
        <v>657</v>
      </c>
      <c r="R462" s="108">
        <v>1</v>
      </c>
      <c r="S462" s="109">
        <v>43942</v>
      </c>
      <c r="T462" s="109">
        <v>44002</v>
      </c>
      <c r="U462" s="109">
        <v>46047</v>
      </c>
      <c r="V462" s="108">
        <v>2105</v>
      </c>
      <c r="W462" s="107" t="s">
        <v>424</v>
      </c>
      <c r="X462" s="107" t="s">
        <v>710</v>
      </c>
      <c r="Y462" s="107" t="s">
        <v>411</v>
      </c>
      <c r="Z462" s="108">
        <v>0.8</v>
      </c>
      <c r="AA462" s="113">
        <v>4826904.1399999997</v>
      </c>
      <c r="AB462" s="113">
        <v>930693.23</v>
      </c>
      <c r="AC462" s="113">
        <v>255502.81</v>
      </c>
      <c r="AD462" s="113">
        <v>119722.24490000001</v>
      </c>
      <c r="AE462" s="113">
        <v>255502.81</v>
      </c>
      <c r="AF462" s="113">
        <v>119722.24490000001</v>
      </c>
      <c r="AG462" s="113">
        <v>4946626.3848999999</v>
      </c>
      <c r="AH462" s="113">
        <f>CFR_Data[[#This Row],[Total Spent SFY]]+CFR_Data[[#This Row],[CF Current SFY]]</f>
        <v>1050415.4749</v>
      </c>
      <c r="AI462" s="113">
        <v>134780.56510000001</v>
      </c>
      <c r="AJ462" s="113">
        <v>1000</v>
      </c>
      <c r="AK462" s="113">
        <v>0</v>
      </c>
      <c r="AL462" s="113">
        <v>0</v>
      </c>
      <c r="AM462" s="113">
        <v>0</v>
      </c>
      <c r="AN462" s="113">
        <v>0</v>
      </c>
      <c r="AO462" s="113">
        <v>0</v>
      </c>
      <c r="AP462" s="113">
        <v>0</v>
      </c>
      <c r="AQ462" s="107" t="s">
        <v>699</v>
      </c>
      <c r="AR462" s="107" t="s">
        <v>699</v>
      </c>
      <c r="AS462" s="107" t="s">
        <v>396</v>
      </c>
      <c r="AT462" s="107" t="s">
        <v>2992</v>
      </c>
      <c r="AU462" s="107" t="s">
        <v>1120</v>
      </c>
      <c r="AV462" s="107" t="s">
        <v>391</v>
      </c>
      <c r="AW462" s="108">
        <v>3</v>
      </c>
      <c r="AX462" s="107" t="s">
        <v>473</v>
      </c>
      <c r="AY462" s="107" t="s">
        <v>698</v>
      </c>
      <c r="AZ462" s="107" t="s">
        <v>697</v>
      </c>
      <c r="BA462" s="107" t="s">
        <v>392</v>
      </c>
      <c r="BB462" s="109">
        <v>45355.272070752311</v>
      </c>
      <c r="BC462" s="107" t="s">
        <v>33</v>
      </c>
      <c r="BD462" s="107" t="s">
        <v>292</v>
      </c>
    </row>
    <row r="463" spans="1:56" x14ac:dyDescent="0.2">
      <c r="A463" s="107" t="s">
        <v>409</v>
      </c>
      <c r="B463" s="105">
        <v>607531</v>
      </c>
      <c r="C463" s="105" t="s">
        <v>2091</v>
      </c>
      <c r="D463" s="107" t="s">
        <v>539</v>
      </c>
      <c r="E463" s="105" t="s">
        <v>1945</v>
      </c>
      <c r="F463" s="107" t="s">
        <v>1121</v>
      </c>
      <c r="G463" s="107" t="s">
        <v>830</v>
      </c>
      <c r="H463" s="107" t="s">
        <v>830</v>
      </c>
      <c r="I463" s="107" t="s">
        <v>830</v>
      </c>
      <c r="J463" s="107" t="s">
        <v>258</v>
      </c>
      <c r="K463" s="107" t="s">
        <v>33</v>
      </c>
      <c r="L463" s="107" t="s">
        <v>311</v>
      </c>
      <c r="M463" s="107" t="s">
        <v>158</v>
      </c>
      <c r="N463" s="107" t="s">
        <v>410</v>
      </c>
      <c r="O463" s="107" t="s">
        <v>395</v>
      </c>
      <c r="P463" s="109">
        <v>43673</v>
      </c>
      <c r="Q463" s="107" t="s">
        <v>657</v>
      </c>
      <c r="R463" s="108">
        <v>1</v>
      </c>
      <c r="S463" s="109">
        <v>43942</v>
      </c>
      <c r="T463" s="109">
        <v>44002</v>
      </c>
      <c r="U463" s="109">
        <v>46047</v>
      </c>
      <c r="V463" s="108">
        <v>2105</v>
      </c>
      <c r="W463" s="107" t="s">
        <v>398</v>
      </c>
      <c r="X463" s="107" t="s">
        <v>702</v>
      </c>
      <c r="Y463" s="107" t="s">
        <v>293</v>
      </c>
      <c r="Z463" s="108">
        <v>0</v>
      </c>
      <c r="AA463" s="113">
        <v>150704.93</v>
      </c>
      <c r="AB463" s="113">
        <v>6590.26</v>
      </c>
      <c r="AC463" s="113">
        <v>142203.07</v>
      </c>
      <c r="AD463" s="113">
        <v>42518.212500000001</v>
      </c>
      <c r="AE463" s="113">
        <v>142203.07</v>
      </c>
      <c r="AF463" s="113">
        <v>42518.212500000001</v>
      </c>
      <c r="AG463" s="113">
        <v>193223.14249999999</v>
      </c>
      <c r="AH463" s="113">
        <f>CFR_Data[[#This Row],[Total Spent SFY]]+CFR_Data[[#This Row],[CF Current SFY]]</f>
        <v>49108.472500000003</v>
      </c>
      <c r="AI463" s="113">
        <v>99584.857499999998</v>
      </c>
      <c r="AJ463" s="113">
        <v>100</v>
      </c>
      <c r="AK463" s="113">
        <v>0</v>
      </c>
      <c r="AL463" s="113">
        <v>0</v>
      </c>
      <c r="AM463" s="113">
        <v>0</v>
      </c>
      <c r="AN463" s="113">
        <v>0</v>
      </c>
      <c r="AO463" s="113">
        <v>0</v>
      </c>
      <c r="AP463" s="113">
        <v>0</v>
      </c>
      <c r="AQ463" s="107" t="s">
        <v>699</v>
      </c>
      <c r="AR463" s="107" t="s">
        <v>699</v>
      </c>
      <c r="AS463" s="107" t="s">
        <v>396</v>
      </c>
      <c r="AT463" s="107" t="s">
        <v>2992</v>
      </c>
      <c r="AU463" s="107" t="s">
        <v>1120</v>
      </c>
      <c r="AV463" s="107" t="s">
        <v>391</v>
      </c>
      <c r="AW463" s="108">
        <v>3</v>
      </c>
      <c r="AX463" s="107" t="s">
        <v>473</v>
      </c>
      <c r="AY463" s="107" t="s">
        <v>698</v>
      </c>
      <c r="AZ463" s="107" t="s">
        <v>697</v>
      </c>
      <c r="BA463" s="107" t="s">
        <v>392</v>
      </c>
      <c r="BB463" s="109">
        <v>45355.272070752311</v>
      </c>
      <c r="BC463" s="107" t="s">
        <v>33</v>
      </c>
      <c r="BD463" s="107" t="s">
        <v>293</v>
      </c>
    </row>
    <row r="464" spans="1:56" x14ac:dyDescent="0.2">
      <c r="A464" s="107" t="s">
        <v>409</v>
      </c>
      <c r="B464" s="105">
        <v>607531</v>
      </c>
      <c r="C464" s="105" t="s">
        <v>2091</v>
      </c>
      <c r="D464" s="107" t="s">
        <v>539</v>
      </c>
      <c r="E464" s="105" t="s">
        <v>1945</v>
      </c>
      <c r="F464" s="107" t="s">
        <v>1121</v>
      </c>
      <c r="G464" s="107" t="s">
        <v>830</v>
      </c>
      <c r="H464" s="107" t="s">
        <v>830</v>
      </c>
      <c r="I464" s="107" t="s">
        <v>830</v>
      </c>
      <c r="J464" s="107" t="s">
        <v>258</v>
      </c>
      <c r="K464" s="107" t="s">
        <v>33</v>
      </c>
      <c r="L464" s="107" t="s">
        <v>311</v>
      </c>
      <c r="M464" s="107" t="s">
        <v>158</v>
      </c>
      <c r="N464" s="107" t="s">
        <v>410</v>
      </c>
      <c r="O464" s="107" t="s">
        <v>395</v>
      </c>
      <c r="P464" s="109">
        <v>43673</v>
      </c>
      <c r="Q464" s="107" t="s">
        <v>657</v>
      </c>
      <c r="R464" s="108">
        <v>1</v>
      </c>
      <c r="S464" s="109">
        <v>43942</v>
      </c>
      <c r="T464" s="109">
        <v>44002</v>
      </c>
      <c r="U464" s="109">
        <v>46047</v>
      </c>
      <c r="V464" s="108">
        <v>2105</v>
      </c>
      <c r="W464" s="107" t="s">
        <v>424</v>
      </c>
      <c r="X464" s="107" t="s">
        <v>401</v>
      </c>
      <c r="Y464" s="107" t="s">
        <v>399</v>
      </c>
      <c r="Z464" s="108">
        <v>0.8</v>
      </c>
      <c r="AA464" s="113">
        <v>1900726.57</v>
      </c>
      <c r="AB464" s="113">
        <v>494353.89</v>
      </c>
      <c r="AC464" s="113">
        <v>387767.33</v>
      </c>
      <c r="AD464" s="113">
        <v>2859.5426000000002</v>
      </c>
      <c r="AE464" s="113">
        <v>387767.33</v>
      </c>
      <c r="AF464" s="113">
        <v>2859.5426000000002</v>
      </c>
      <c r="AG464" s="113">
        <v>1903586.1126000001</v>
      </c>
      <c r="AH464" s="113">
        <f>CFR_Data[[#This Row],[Total Spent SFY]]+CFR_Data[[#This Row],[CF Current SFY]]</f>
        <v>497213.4326</v>
      </c>
      <c r="AI464" s="113">
        <v>384407.78739999997</v>
      </c>
      <c r="AJ464" s="113">
        <v>500</v>
      </c>
      <c r="AK464" s="113">
        <v>0</v>
      </c>
      <c r="AL464" s="113">
        <v>0</v>
      </c>
      <c r="AM464" s="113">
        <v>0</v>
      </c>
      <c r="AN464" s="113">
        <v>0</v>
      </c>
      <c r="AO464" s="113">
        <v>0</v>
      </c>
      <c r="AP464" s="113">
        <v>0</v>
      </c>
      <c r="AQ464" s="107" t="s">
        <v>699</v>
      </c>
      <c r="AR464" s="107" t="s">
        <v>699</v>
      </c>
      <c r="AS464" s="107" t="s">
        <v>396</v>
      </c>
      <c r="AT464" s="107" t="s">
        <v>2992</v>
      </c>
      <c r="AU464" s="107" t="s">
        <v>1120</v>
      </c>
      <c r="AV464" s="107" t="s">
        <v>391</v>
      </c>
      <c r="AW464" s="108">
        <v>3</v>
      </c>
      <c r="AX464" s="107" t="s">
        <v>473</v>
      </c>
      <c r="AY464" s="107" t="s">
        <v>698</v>
      </c>
      <c r="AZ464" s="107" t="s">
        <v>697</v>
      </c>
      <c r="BA464" s="107" t="s">
        <v>392</v>
      </c>
      <c r="BB464" s="109">
        <v>45355.272070752311</v>
      </c>
      <c r="BC464" s="107" t="s">
        <v>33</v>
      </c>
      <c r="BD464" s="107" t="s">
        <v>292</v>
      </c>
    </row>
    <row r="465" spans="1:56" x14ac:dyDescent="0.2">
      <c r="A465" s="107" t="s">
        <v>393</v>
      </c>
      <c r="B465" s="105">
        <v>607538</v>
      </c>
      <c r="C465" s="105" t="s">
        <v>2092</v>
      </c>
      <c r="D465" s="107" t="s">
        <v>540</v>
      </c>
      <c r="E465" s="105" t="s">
        <v>1962</v>
      </c>
      <c r="F465" s="107" t="s">
        <v>1128</v>
      </c>
      <c r="G465" s="107" t="s">
        <v>830</v>
      </c>
      <c r="H465" s="107" t="s">
        <v>830</v>
      </c>
      <c r="I465" s="107" t="s">
        <v>830</v>
      </c>
      <c r="J465" s="107" t="s">
        <v>101</v>
      </c>
      <c r="K465" s="107" t="s">
        <v>25</v>
      </c>
      <c r="L465" s="107" t="s">
        <v>311</v>
      </c>
      <c r="M465" s="107" t="s">
        <v>158</v>
      </c>
      <c r="N465" s="107" t="s">
        <v>716</v>
      </c>
      <c r="O465" s="107" t="s">
        <v>395</v>
      </c>
      <c r="P465" s="109">
        <v>44072</v>
      </c>
      <c r="Q465" s="107" t="s">
        <v>656</v>
      </c>
      <c r="R465" s="108">
        <v>1</v>
      </c>
      <c r="S465" s="109">
        <v>44193</v>
      </c>
      <c r="T465" s="109">
        <v>44253</v>
      </c>
      <c r="U465" s="109">
        <v>44935</v>
      </c>
      <c r="V465" s="108">
        <v>742</v>
      </c>
      <c r="W465" s="107" t="s">
        <v>398</v>
      </c>
      <c r="X465" s="107" t="s">
        <v>702</v>
      </c>
      <c r="Y465" s="107" t="s">
        <v>293</v>
      </c>
      <c r="Z465" s="108">
        <v>0</v>
      </c>
      <c r="AA465" s="113">
        <v>2575</v>
      </c>
      <c r="AB465" s="113">
        <v>0</v>
      </c>
      <c r="AC465" s="113">
        <v>0</v>
      </c>
      <c r="AD465" s="113">
        <v>0</v>
      </c>
      <c r="AE465" s="113">
        <v>0</v>
      </c>
      <c r="AF465" s="113">
        <v>0</v>
      </c>
      <c r="AG465" s="113">
        <v>2575</v>
      </c>
      <c r="AH465" s="113">
        <f>CFR_Data[[#This Row],[Total Spent SFY]]+CFR_Data[[#This Row],[CF Current SFY]]</f>
        <v>0</v>
      </c>
      <c r="AI465" s="113">
        <v>0</v>
      </c>
      <c r="AJ465" s="113">
        <v>0</v>
      </c>
      <c r="AK465" s="113">
        <v>0</v>
      </c>
      <c r="AL465" s="113">
        <v>0</v>
      </c>
      <c r="AM465" s="113">
        <v>0</v>
      </c>
      <c r="AN465" s="113">
        <v>0</v>
      </c>
      <c r="AO465" s="113">
        <v>0</v>
      </c>
      <c r="AP465" s="113">
        <v>0</v>
      </c>
      <c r="AQ465" s="107" t="s">
        <v>699</v>
      </c>
      <c r="AR465" s="107" t="s">
        <v>699</v>
      </c>
      <c r="AS465" s="107" t="s">
        <v>396</v>
      </c>
      <c r="AT465" s="107" t="s">
        <v>3003</v>
      </c>
      <c r="AU465" s="107" t="s">
        <v>1120</v>
      </c>
      <c r="AV465" s="107" t="s">
        <v>391</v>
      </c>
      <c r="AW465" s="108">
        <v>2</v>
      </c>
      <c r="AX465" s="107" t="s">
        <v>473</v>
      </c>
      <c r="AY465" s="107" t="s">
        <v>698</v>
      </c>
      <c r="AZ465" s="107" t="s">
        <v>697</v>
      </c>
      <c r="BA465" s="107" t="s">
        <v>392</v>
      </c>
      <c r="BB465" s="109">
        <v>45355.272070752311</v>
      </c>
      <c r="BC465" s="107" t="s">
        <v>25</v>
      </c>
      <c r="BD465" s="107" t="s">
        <v>293</v>
      </c>
    </row>
    <row r="466" spans="1:56" x14ac:dyDescent="0.2">
      <c r="A466" s="107" t="s">
        <v>393</v>
      </c>
      <c r="B466" s="105">
        <v>607538</v>
      </c>
      <c r="C466" s="105" t="s">
        <v>2092</v>
      </c>
      <c r="D466" s="107" t="s">
        <v>540</v>
      </c>
      <c r="E466" s="105" t="s">
        <v>1962</v>
      </c>
      <c r="F466" s="107" t="s">
        <v>1128</v>
      </c>
      <c r="G466" s="107" t="s">
        <v>830</v>
      </c>
      <c r="H466" s="107" t="s">
        <v>830</v>
      </c>
      <c r="I466" s="107" t="s">
        <v>830</v>
      </c>
      <c r="J466" s="107" t="s">
        <v>101</v>
      </c>
      <c r="K466" s="107" t="s">
        <v>25</v>
      </c>
      <c r="L466" s="107" t="s">
        <v>311</v>
      </c>
      <c r="M466" s="107" t="s">
        <v>158</v>
      </c>
      <c r="N466" s="107" t="s">
        <v>716</v>
      </c>
      <c r="O466" s="107" t="s">
        <v>395</v>
      </c>
      <c r="P466" s="109">
        <v>44072</v>
      </c>
      <c r="Q466" s="107" t="s">
        <v>656</v>
      </c>
      <c r="R466" s="108">
        <v>1</v>
      </c>
      <c r="S466" s="109">
        <v>44193</v>
      </c>
      <c r="T466" s="109">
        <v>44253</v>
      </c>
      <c r="U466" s="109">
        <v>44935</v>
      </c>
      <c r="V466" s="108">
        <v>742</v>
      </c>
      <c r="W466" s="107" t="s">
        <v>424</v>
      </c>
      <c r="X466" s="107" t="s">
        <v>726</v>
      </c>
      <c r="Y466" s="107" t="s">
        <v>725</v>
      </c>
      <c r="Z466" s="108">
        <v>0.8</v>
      </c>
      <c r="AA466" s="113">
        <v>1694681.72</v>
      </c>
      <c r="AB466" s="113">
        <v>0</v>
      </c>
      <c r="AC466" s="113">
        <v>0</v>
      </c>
      <c r="AD466" s="113">
        <v>0</v>
      </c>
      <c r="AE466" s="113">
        <v>0</v>
      </c>
      <c r="AF466" s="113">
        <v>0</v>
      </c>
      <c r="AG466" s="113">
        <v>1694681.72</v>
      </c>
      <c r="AH466" s="113">
        <f>CFR_Data[[#This Row],[Total Spent SFY]]+CFR_Data[[#This Row],[CF Current SFY]]</f>
        <v>0</v>
      </c>
      <c r="AI466" s="113">
        <v>0</v>
      </c>
      <c r="AJ466" s="113">
        <v>0</v>
      </c>
      <c r="AK466" s="113">
        <v>0</v>
      </c>
      <c r="AL466" s="113">
        <v>0</v>
      </c>
      <c r="AM466" s="113">
        <v>0</v>
      </c>
      <c r="AN466" s="113">
        <v>0</v>
      </c>
      <c r="AO466" s="113">
        <v>0</v>
      </c>
      <c r="AP466" s="113">
        <v>0</v>
      </c>
      <c r="AQ466" s="107" t="s">
        <v>699</v>
      </c>
      <c r="AR466" s="107" t="s">
        <v>699</v>
      </c>
      <c r="AS466" s="107" t="s">
        <v>396</v>
      </c>
      <c r="AT466" s="107" t="s">
        <v>3003</v>
      </c>
      <c r="AU466" s="107" t="s">
        <v>1120</v>
      </c>
      <c r="AV466" s="107" t="s">
        <v>391</v>
      </c>
      <c r="AW466" s="108">
        <v>2</v>
      </c>
      <c r="AX466" s="107" t="s">
        <v>473</v>
      </c>
      <c r="AY466" s="107" t="s">
        <v>698</v>
      </c>
      <c r="AZ466" s="107" t="s">
        <v>697</v>
      </c>
      <c r="BA466" s="107" t="s">
        <v>392</v>
      </c>
      <c r="BB466" s="109">
        <v>45355.272070752311</v>
      </c>
      <c r="BC466" s="107" t="s">
        <v>25</v>
      </c>
      <c r="BD466" s="107" t="s">
        <v>292</v>
      </c>
    </row>
    <row r="467" spans="1:56" x14ac:dyDescent="0.2">
      <c r="A467" s="107" t="s">
        <v>472</v>
      </c>
      <c r="B467" s="105">
        <v>607541</v>
      </c>
      <c r="C467" s="105" t="s">
        <v>395</v>
      </c>
      <c r="D467" s="107" t="s">
        <v>541</v>
      </c>
      <c r="E467" s="105" t="s">
        <v>1941</v>
      </c>
      <c r="F467" s="107" t="s">
        <v>1128</v>
      </c>
      <c r="G467" s="107" t="s">
        <v>830</v>
      </c>
      <c r="H467" s="107" t="s">
        <v>830</v>
      </c>
      <c r="I467" s="107" t="s">
        <v>830</v>
      </c>
      <c r="J467" s="107" t="s">
        <v>827</v>
      </c>
      <c r="K467" s="107" t="s">
        <v>27</v>
      </c>
      <c r="L467" s="107" t="s">
        <v>237</v>
      </c>
      <c r="M467" s="107" t="s">
        <v>236</v>
      </c>
      <c r="N467" s="107" t="s">
        <v>472</v>
      </c>
      <c r="O467" s="107" t="s">
        <v>1130</v>
      </c>
      <c r="P467" s="109">
        <v>45565</v>
      </c>
      <c r="Q467" s="107" t="s">
        <v>754</v>
      </c>
      <c r="R467" s="108">
        <v>0</v>
      </c>
      <c r="S467" s="109">
        <v>45715</v>
      </c>
      <c r="T467" s="109">
        <v>45775</v>
      </c>
      <c r="U467" s="109">
        <v>46080</v>
      </c>
      <c r="V467" s="108">
        <v>365</v>
      </c>
      <c r="W467" s="107" t="s">
        <v>424</v>
      </c>
      <c r="X467" s="107" t="s">
        <v>710</v>
      </c>
      <c r="Y467" s="107" t="s">
        <v>411</v>
      </c>
      <c r="Z467" s="108">
        <v>0.8</v>
      </c>
      <c r="AA467" s="113">
        <v>0</v>
      </c>
      <c r="AB467" s="113">
        <v>0</v>
      </c>
      <c r="AC467" s="113">
        <v>4610550.8439999996</v>
      </c>
      <c r="AD467" s="113">
        <v>0</v>
      </c>
      <c r="AE467" s="113">
        <v>4610550.8439999996</v>
      </c>
      <c r="AF467" s="113">
        <v>0</v>
      </c>
      <c r="AG467" s="113">
        <v>0</v>
      </c>
      <c r="AH467" s="113">
        <f>CFR_Data[[#This Row],[Total Spent SFY]]+CFR_Data[[#This Row],[CF Current SFY]]</f>
        <v>0</v>
      </c>
      <c r="AI467" s="113">
        <v>1257422.9575</v>
      </c>
      <c r="AJ467" s="113">
        <v>3353127.8865</v>
      </c>
      <c r="AK467" s="113">
        <v>0</v>
      </c>
      <c r="AL467" s="113">
        <v>0</v>
      </c>
      <c r="AM467" s="113">
        <v>0</v>
      </c>
      <c r="AN467" s="113">
        <v>0</v>
      </c>
      <c r="AO467" s="113">
        <v>0</v>
      </c>
      <c r="AP467" s="113">
        <v>0</v>
      </c>
      <c r="AQ467" s="107" t="s">
        <v>699</v>
      </c>
      <c r="AR467" s="107" t="s">
        <v>699</v>
      </c>
      <c r="AS467" s="107" t="s">
        <v>396</v>
      </c>
      <c r="AT467" s="107" t="s">
        <v>2983</v>
      </c>
      <c r="AU467" s="107" t="s">
        <v>1120</v>
      </c>
      <c r="AV467" s="107" t="s">
        <v>391</v>
      </c>
      <c r="AW467" s="108">
        <v>2</v>
      </c>
      <c r="AX467" s="107" t="s">
        <v>473</v>
      </c>
      <c r="AY467" s="107" t="s">
        <v>738</v>
      </c>
      <c r="AZ467" s="107" t="s">
        <v>700</v>
      </c>
      <c r="BA467" s="107" t="s">
        <v>652</v>
      </c>
      <c r="BB467" s="109">
        <v>45355.272070752311</v>
      </c>
      <c r="BC467" s="107" t="s">
        <v>27</v>
      </c>
      <c r="BD467" s="107" t="s">
        <v>292</v>
      </c>
    </row>
    <row r="468" spans="1:56" x14ac:dyDescent="0.2">
      <c r="A468" s="107" t="s">
        <v>472</v>
      </c>
      <c r="B468" s="105">
        <v>607541</v>
      </c>
      <c r="C468" s="105" t="s">
        <v>395</v>
      </c>
      <c r="D468" s="107" t="s">
        <v>541</v>
      </c>
      <c r="E468" s="105" t="s">
        <v>1941</v>
      </c>
      <c r="F468" s="107" t="s">
        <v>1128</v>
      </c>
      <c r="G468" s="107" t="s">
        <v>830</v>
      </c>
      <c r="H468" s="107" t="s">
        <v>830</v>
      </c>
      <c r="I468" s="107" t="s">
        <v>830</v>
      </c>
      <c r="J468" s="107" t="s">
        <v>827</v>
      </c>
      <c r="K468" s="107" t="s">
        <v>27</v>
      </c>
      <c r="L468" s="107" t="s">
        <v>237</v>
      </c>
      <c r="M468" s="107" t="s">
        <v>236</v>
      </c>
      <c r="N468" s="107" t="s">
        <v>472</v>
      </c>
      <c r="O468" s="107" t="s">
        <v>1130</v>
      </c>
      <c r="P468" s="109">
        <v>45565</v>
      </c>
      <c r="Q468" s="107" t="s">
        <v>754</v>
      </c>
      <c r="R468" s="108">
        <v>0</v>
      </c>
      <c r="S468" s="109">
        <v>45715</v>
      </c>
      <c r="T468" s="109">
        <v>45775</v>
      </c>
      <c r="U468" s="109">
        <v>46080</v>
      </c>
      <c r="V468" s="108">
        <v>365</v>
      </c>
      <c r="W468" s="107" t="s">
        <v>398</v>
      </c>
      <c r="X468" s="107" t="s">
        <v>702</v>
      </c>
      <c r="Y468" s="107" t="s">
        <v>293</v>
      </c>
      <c r="Z468" s="108">
        <v>0</v>
      </c>
      <c r="AA468" s="113">
        <v>0</v>
      </c>
      <c r="AB468" s="113">
        <v>0</v>
      </c>
      <c r="AC468" s="113">
        <v>38557.51</v>
      </c>
      <c r="AD468" s="113">
        <v>0</v>
      </c>
      <c r="AE468" s="113">
        <v>38557.51</v>
      </c>
      <c r="AF468" s="113">
        <v>0</v>
      </c>
      <c r="AG468" s="113">
        <v>0</v>
      </c>
      <c r="AH468" s="113">
        <f>CFR_Data[[#This Row],[Total Spent SFY]]+CFR_Data[[#This Row],[CF Current SFY]]</f>
        <v>0</v>
      </c>
      <c r="AI468" s="113">
        <v>10515.684499999999</v>
      </c>
      <c r="AJ468" s="113">
        <v>28041.825499999999</v>
      </c>
      <c r="AK468" s="113">
        <v>0</v>
      </c>
      <c r="AL468" s="113">
        <v>0</v>
      </c>
      <c r="AM468" s="113">
        <v>0</v>
      </c>
      <c r="AN468" s="113">
        <v>0</v>
      </c>
      <c r="AO468" s="113">
        <v>0</v>
      </c>
      <c r="AP468" s="113">
        <v>0</v>
      </c>
      <c r="AQ468" s="107" t="s">
        <v>699</v>
      </c>
      <c r="AR468" s="107" t="s">
        <v>699</v>
      </c>
      <c r="AS468" s="107" t="s">
        <v>396</v>
      </c>
      <c r="AT468" s="107" t="s">
        <v>2983</v>
      </c>
      <c r="AU468" s="107" t="s">
        <v>1120</v>
      </c>
      <c r="AV468" s="107" t="s">
        <v>391</v>
      </c>
      <c r="AW468" s="108">
        <v>2</v>
      </c>
      <c r="AX468" s="107" t="s">
        <v>473</v>
      </c>
      <c r="AY468" s="107" t="s">
        <v>738</v>
      </c>
      <c r="AZ468" s="107" t="s">
        <v>700</v>
      </c>
      <c r="BA468" s="107" t="s">
        <v>652</v>
      </c>
      <c r="BB468" s="109">
        <v>45355.272070752311</v>
      </c>
      <c r="BC468" s="107" t="s">
        <v>27</v>
      </c>
      <c r="BD468" s="107" t="s">
        <v>293</v>
      </c>
    </row>
    <row r="469" spans="1:56" x14ac:dyDescent="0.2">
      <c r="A469" s="107" t="s">
        <v>472</v>
      </c>
      <c r="B469" s="105">
        <v>607542</v>
      </c>
      <c r="C469" s="105" t="s">
        <v>395</v>
      </c>
      <c r="D469" s="107" t="s">
        <v>542</v>
      </c>
      <c r="E469" s="105" t="s">
        <v>1941</v>
      </c>
      <c r="F469" s="107" t="s">
        <v>1128</v>
      </c>
      <c r="G469" s="107" t="s">
        <v>830</v>
      </c>
      <c r="H469" s="107" t="s">
        <v>830</v>
      </c>
      <c r="I469" s="107" t="s">
        <v>830</v>
      </c>
      <c r="J469" s="107" t="s">
        <v>828</v>
      </c>
      <c r="K469" s="107" t="s">
        <v>27</v>
      </c>
      <c r="L469" s="107" t="s">
        <v>237</v>
      </c>
      <c r="M469" s="107" t="s">
        <v>236</v>
      </c>
      <c r="N469" s="107" t="s">
        <v>472</v>
      </c>
      <c r="O469" s="107" t="s">
        <v>1125</v>
      </c>
      <c r="P469" s="109">
        <v>46025</v>
      </c>
      <c r="Q469" s="107" t="s">
        <v>1353</v>
      </c>
      <c r="R469" s="108">
        <v>0</v>
      </c>
      <c r="S469" s="109">
        <v>46175</v>
      </c>
      <c r="T469" s="109">
        <v>46235</v>
      </c>
      <c r="U469" s="109">
        <v>46722</v>
      </c>
      <c r="V469" s="108">
        <v>547</v>
      </c>
      <c r="W469" s="107" t="s">
        <v>424</v>
      </c>
      <c r="X469" s="107" t="s">
        <v>710</v>
      </c>
      <c r="Y469" s="107" t="s">
        <v>411</v>
      </c>
      <c r="Z469" s="108">
        <v>0.8</v>
      </c>
      <c r="AA469" s="113">
        <v>0</v>
      </c>
      <c r="AB469" s="113">
        <v>0</v>
      </c>
      <c r="AC469" s="113">
        <v>6700400.4474999998</v>
      </c>
      <c r="AD469" s="113">
        <v>0</v>
      </c>
      <c r="AE469" s="113">
        <v>6700400.4474999998</v>
      </c>
      <c r="AF469" s="113">
        <v>0</v>
      </c>
      <c r="AG469" s="113">
        <v>0</v>
      </c>
      <c r="AH469" s="113">
        <f>CFR_Data[[#This Row],[Total Spent SFY]]+CFR_Data[[#This Row],[CF Current SFY]]</f>
        <v>0</v>
      </c>
      <c r="AI469" s="113">
        <v>0</v>
      </c>
      <c r="AJ469" s="113">
        <v>0</v>
      </c>
      <c r="AK469" s="113">
        <v>4335553.2307000002</v>
      </c>
      <c r="AL469" s="113">
        <v>2364847.2168000001</v>
      </c>
      <c r="AM469" s="113">
        <v>0</v>
      </c>
      <c r="AN469" s="113">
        <v>0</v>
      </c>
      <c r="AO469" s="113">
        <v>0</v>
      </c>
      <c r="AP469" s="113">
        <v>0</v>
      </c>
      <c r="AQ469" s="107" t="s">
        <v>699</v>
      </c>
      <c r="AR469" s="107" t="s">
        <v>699</v>
      </c>
      <c r="AS469" s="107" t="s">
        <v>396</v>
      </c>
      <c r="AT469" s="107" t="s">
        <v>2918</v>
      </c>
      <c r="AU469" s="107" t="s">
        <v>1120</v>
      </c>
      <c r="AV469" s="107" t="s">
        <v>391</v>
      </c>
      <c r="AW469" s="108">
        <v>2</v>
      </c>
      <c r="AX469" s="107" t="s">
        <v>473</v>
      </c>
      <c r="AY469" s="107" t="s">
        <v>738</v>
      </c>
      <c r="AZ469" s="107" t="s">
        <v>700</v>
      </c>
      <c r="BA469" s="107" t="s">
        <v>652</v>
      </c>
      <c r="BB469" s="109">
        <v>45355.272070752311</v>
      </c>
      <c r="BC469" s="107" t="s">
        <v>27</v>
      </c>
      <c r="BD469" s="107" t="s">
        <v>292</v>
      </c>
    </row>
    <row r="470" spans="1:56" x14ac:dyDescent="0.2">
      <c r="A470" s="107" t="s">
        <v>472</v>
      </c>
      <c r="B470" s="105">
        <v>607542</v>
      </c>
      <c r="C470" s="105" t="s">
        <v>395</v>
      </c>
      <c r="D470" s="107" t="s">
        <v>542</v>
      </c>
      <c r="E470" s="105" t="s">
        <v>1941</v>
      </c>
      <c r="F470" s="107" t="s">
        <v>1128</v>
      </c>
      <c r="G470" s="107" t="s">
        <v>830</v>
      </c>
      <c r="H470" s="107" t="s">
        <v>830</v>
      </c>
      <c r="I470" s="107" t="s">
        <v>830</v>
      </c>
      <c r="J470" s="107" t="s">
        <v>828</v>
      </c>
      <c r="K470" s="107" t="s">
        <v>27</v>
      </c>
      <c r="L470" s="107" t="s">
        <v>237</v>
      </c>
      <c r="M470" s="107" t="s">
        <v>236</v>
      </c>
      <c r="N470" s="107" t="s">
        <v>472</v>
      </c>
      <c r="O470" s="107" t="s">
        <v>1125</v>
      </c>
      <c r="P470" s="109">
        <v>46025</v>
      </c>
      <c r="Q470" s="107" t="s">
        <v>1353</v>
      </c>
      <c r="R470" s="108">
        <v>0</v>
      </c>
      <c r="S470" s="109">
        <v>46175</v>
      </c>
      <c r="T470" s="109">
        <v>46235</v>
      </c>
      <c r="U470" s="109">
        <v>46722</v>
      </c>
      <c r="V470" s="108">
        <v>547</v>
      </c>
      <c r="W470" s="107" t="s">
        <v>398</v>
      </c>
      <c r="X470" s="107" t="s">
        <v>702</v>
      </c>
      <c r="Y470" s="107" t="s">
        <v>293</v>
      </c>
      <c r="Z470" s="108">
        <v>0</v>
      </c>
      <c r="AA470" s="113">
        <v>0</v>
      </c>
      <c r="AB470" s="113">
        <v>0</v>
      </c>
      <c r="AC470" s="113">
        <v>60000</v>
      </c>
      <c r="AD470" s="113">
        <v>0</v>
      </c>
      <c r="AE470" s="113">
        <v>60000</v>
      </c>
      <c r="AF470" s="113">
        <v>0</v>
      </c>
      <c r="AG470" s="113">
        <v>0</v>
      </c>
      <c r="AH470" s="113">
        <f>CFR_Data[[#This Row],[Total Spent SFY]]+CFR_Data[[#This Row],[CF Current SFY]]</f>
        <v>0</v>
      </c>
      <c r="AI470" s="113">
        <v>0</v>
      </c>
      <c r="AJ470" s="113">
        <v>0</v>
      </c>
      <c r="AK470" s="113">
        <v>38823.529399999999</v>
      </c>
      <c r="AL470" s="113">
        <v>21176.470600000001</v>
      </c>
      <c r="AM470" s="113">
        <v>0</v>
      </c>
      <c r="AN470" s="113">
        <v>0</v>
      </c>
      <c r="AO470" s="113">
        <v>0</v>
      </c>
      <c r="AP470" s="113">
        <v>0</v>
      </c>
      <c r="AQ470" s="107" t="s">
        <v>699</v>
      </c>
      <c r="AR470" s="107" t="s">
        <v>699</v>
      </c>
      <c r="AS470" s="107" t="s">
        <v>396</v>
      </c>
      <c r="AT470" s="107" t="s">
        <v>2918</v>
      </c>
      <c r="AU470" s="107" t="s">
        <v>1120</v>
      </c>
      <c r="AV470" s="107" t="s">
        <v>391</v>
      </c>
      <c r="AW470" s="108">
        <v>2</v>
      </c>
      <c r="AX470" s="107" t="s">
        <v>473</v>
      </c>
      <c r="AY470" s="107" t="s">
        <v>738</v>
      </c>
      <c r="AZ470" s="107" t="s">
        <v>700</v>
      </c>
      <c r="BA470" s="107" t="s">
        <v>652</v>
      </c>
      <c r="BB470" s="109">
        <v>45355.272070752311</v>
      </c>
      <c r="BC470" s="107" t="s">
        <v>27</v>
      </c>
      <c r="BD470" s="107" t="s">
        <v>293</v>
      </c>
    </row>
    <row r="471" spans="1:56" x14ac:dyDescent="0.2">
      <c r="A471" s="107" t="s">
        <v>393</v>
      </c>
      <c r="B471" s="105">
        <v>607546</v>
      </c>
      <c r="C471" s="105" t="s">
        <v>2093</v>
      </c>
      <c r="D471" s="107" t="s">
        <v>543</v>
      </c>
      <c r="E471" s="105" t="s">
        <v>1962</v>
      </c>
      <c r="F471" s="107" t="s">
        <v>1155</v>
      </c>
      <c r="G471" s="107" t="s">
        <v>830</v>
      </c>
      <c r="H471" s="107" t="s">
        <v>830</v>
      </c>
      <c r="I471" s="107" t="b">
        <v>1</v>
      </c>
      <c r="J471" s="107" t="s">
        <v>407</v>
      </c>
      <c r="K471" s="107" t="s">
        <v>408</v>
      </c>
      <c r="L471" s="107" t="s">
        <v>356</v>
      </c>
      <c r="M471" s="107" t="s">
        <v>395</v>
      </c>
      <c r="N471" s="107" t="s">
        <v>721</v>
      </c>
      <c r="O471" s="107" t="s">
        <v>395</v>
      </c>
      <c r="P471" s="109">
        <v>43617</v>
      </c>
      <c r="Q471" s="107" t="s">
        <v>657</v>
      </c>
      <c r="R471" s="108">
        <v>1</v>
      </c>
      <c r="S471" s="109">
        <v>43761</v>
      </c>
      <c r="T471" s="109">
        <v>43821</v>
      </c>
      <c r="U471" s="109">
        <v>44301</v>
      </c>
      <c r="V471" s="108">
        <v>540</v>
      </c>
      <c r="W471" s="107" t="s">
        <v>438</v>
      </c>
      <c r="X471" s="107" t="s">
        <v>775</v>
      </c>
      <c r="Y471" s="107" t="s">
        <v>293</v>
      </c>
      <c r="Z471" s="108">
        <v>0</v>
      </c>
      <c r="AA471" s="113">
        <v>2595452.2400000002</v>
      </c>
      <c r="AB471" s="113">
        <v>19146.7</v>
      </c>
      <c r="AC471" s="113">
        <v>450329.56</v>
      </c>
      <c r="AD471" s="113">
        <v>0</v>
      </c>
      <c r="AE471" s="113">
        <v>0</v>
      </c>
      <c r="AF471" s="113">
        <v>0</v>
      </c>
      <c r="AG471" s="113">
        <v>2595452.2400000002</v>
      </c>
      <c r="AH471" s="113">
        <f>CFR_Data[[#This Row],[Total Spent SFY]]+CFR_Data[[#This Row],[CF Current SFY]]</f>
        <v>19146.7</v>
      </c>
      <c r="AI471" s="113">
        <v>0</v>
      </c>
      <c r="AJ471" s="113">
        <v>0</v>
      </c>
      <c r="AK471" s="113">
        <v>0</v>
      </c>
      <c r="AL471" s="113">
        <v>0</v>
      </c>
      <c r="AM471" s="113">
        <v>0</v>
      </c>
      <c r="AN471" s="113">
        <v>0</v>
      </c>
      <c r="AO471" s="113">
        <v>0</v>
      </c>
      <c r="AP471" s="113">
        <v>0</v>
      </c>
      <c r="AQ471" s="107" t="s">
        <v>699</v>
      </c>
      <c r="AR471" s="107" t="s">
        <v>699</v>
      </c>
      <c r="AS471" s="107" t="s">
        <v>396</v>
      </c>
      <c r="AT471" s="107" t="s">
        <v>395</v>
      </c>
      <c r="AU471" s="107" t="s">
        <v>1123</v>
      </c>
      <c r="AV471" s="107" t="s">
        <v>391</v>
      </c>
      <c r="AW471" s="108">
        <v>1</v>
      </c>
      <c r="AX471" s="107" t="s">
        <v>473</v>
      </c>
      <c r="AY471" s="107" t="s">
        <v>765</v>
      </c>
      <c r="AZ471" s="107" t="s">
        <v>706</v>
      </c>
      <c r="BA471" s="107" t="s">
        <v>406</v>
      </c>
      <c r="BB471" s="109">
        <v>45355.272070752311</v>
      </c>
      <c r="BC471" s="107" t="s">
        <v>465</v>
      </c>
      <c r="BD471" s="107" t="s">
        <v>293</v>
      </c>
    </row>
    <row r="472" spans="1:56" x14ac:dyDescent="0.2">
      <c r="A472" s="107" t="s">
        <v>409</v>
      </c>
      <c r="B472" s="105">
        <v>607556</v>
      </c>
      <c r="C472" s="105" t="s">
        <v>2094</v>
      </c>
      <c r="D472" s="107" t="s">
        <v>544</v>
      </c>
      <c r="E472" s="105" t="s">
        <v>1954</v>
      </c>
      <c r="F472" s="107" t="s">
        <v>439</v>
      </c>
      <c r="G472" s="107" t="s">
        <v>830</v>
      </c>
      <c r="H472" s="107" t="s">
        <v>830</v>
      </c>
      <c r="I472" s="107" t="s">
        <v>830</v>
      </c>
      <c r="J472" s="107" t="s">
        <v>177</v>
      </c>
      <c r="K472" s="107" t="s">
        <v>24</v>
      </c>
      <c r="L472" s="107" t="s">
        <v>42</v>
      </c>
      <c r="M472" s="107" t="s">
        <v>41</v>
      </c>
      <c r="N472" s="107" t="s">
        <v>410</v>
      </c>
      <c r="O472" s="107" t="s">
        <v>395</v>
      </c>
      <c r="P472" s="109">
        <v>43988</v>
      </c>
      <c r="Q472" s="107" t="s">
        <v>656</v>
      </c>
      <c r="R472" s="108">
        <v>1</v>
      </c>
      <c r="S472" s="109">
        <v>44076</v>
      </c>
      <c r="T472" s="109">
        <v>44136</v>
      </c>
      <c r="U472" s="109">
        <v>45757</v>
      </c>
      <c r="V472" s="108">
        <v>1681</v>
      </c>
      <c r="W472" s="107" t="s">
        <v>438</v>
      </c>
      <c r="X472" s="107" t="s">
        <v>775</v>
      </c>
      <c r="Y472" s="107" t="s">
        <v>293</v>
      </c>
      <c r="Z472" s="108">
        <v>0</v>
      </c>
      <c r="AA472" s="113">
        <v>5490964.8700000001</v>
      </c>
      <c r="AB472" s="113">
        <v>2366977</v>
      </c>
      <c r="AC472" s="113">
        <v>3429122.8</v>
      </c>
      <c r="AD472" s="113">
        <v>2306358.89</v>
      </c>
      <c r="AE472" s="113">
        <v>2306358.89</v>
      </c>
      <c r="AF472" s="113">
        <v>1114020.33</v>
      </c>
      <c r="AG472" s="113">
        <v>6604985.2000000002</v>
      </c>
      <c r="AH472" s="113">
        <f>CFR_Data[[#This Row],[Total Spent SFY]]+CFR_Data[[#This Row],[CF Current SFY]]</f>
        <v>3480997.33</v>
      </c>
      <c r="AI472" s="113">
        <v>1192338.56</v>
      </c>
      <c r="AJ472" s="113">
        <v>0</v>
      </c>
      <c r="AK472" s="113">
        <v>0</v>
      </c>
      <c r="AL472" s="113">
        <v>0</v>
      </c>
      <c r="AM472" s="113">
        <v>0</v>
      </c>
      <c r="AN472" s="113">
        <v>1122763.9099999999</v>
      </c>
      <c r="AO472" s="113">
        <v>0</v>
      </c>
      <c r="AP472" s="113">
        <v>0</v>
      </c>
      <c r="AQ472" s="107" t="s">
        <v>699</v>
      </c>
      <c r="AR472" s="107" t="s">
        <v>699</v>
      </c>
      <c r="AS472" s="107" t="s">
        <v>396</v>
      </c>
      <c r="AT472" s="107" t="s">
        <v>395</v>
      </c>
      <c r="AU472" s="107" t="s">
        <v>1123</v>
      </c>
      <c r="AV472" s="107" t="s">
        <v>391</v>
      </c>
      <c r="AW472" s="108">
        <v>1</v>
      </c>
      <c r="AX472" s="107" t="s">
        <v>473</v>
      </c>
      <c r="AY472" s="107" t="s">
        <v>707</v>
      </c>
      <c r="AZ472" s="107" t="s">
        <v>706</v>
      </c>
      <c r="BA472" s="107" t="s">
        <v>412</v>
      </c>
      <c r="BB472" s="109">
        <v>45355.272070752311</v>
      </c>
      <c r="BC472" s="107" t="s">
        <v>24</v>
      </c>
      <c r="BD472" s="107" t="s">
        <v>293</v>
      </c>
    </row>
    <row r="473" spans="1:56" x14ac:dyDescent="0.2">
      <c r="A473" s="107" t="s">
        <v>393</v>
      </c>
      <c r="B473" s="105">
        <v>607561</v>
      </c>
      <c r="C473" s="105" t="s">
        <v>2095</v>
      </c>
      <c r="D473" s="107" t="s">
        <v>545</v>
      </c>
      <c r="E473" s="105" t="s">
        <v>1941</v>
      </c>
      <c r="F473" s="107" t="s">
        <v>1147</v>
      </c>
      <c r="G473" s="107" t="s">
        <v>830</v>
      </c>
      <c r="H473" s="107" t="s">
        <v>830</v>
      </c>
      <c r="I473" s="107" t="s">
        <v>830</v>
      </c>
      <c r="J473" s="107" t="s">
        <v>829</v>
      </c>
      <c r="K473" s="107" t="s">
        <v>27</v>
      </c>
      <c r="L473" s="107" t="s">
        <v>369</v>
      </c>
      <c r="M473" s="107" t="s">
        <v>395</v>
      </c>
      <c r="N473" s="107" t="s">
        <v>403</v>
      </c>
      <c r="O473" s="107" t="s">
        <v>395</v>
      </c>
      <c r="P473" s="109">
        <v>42840</v>
      </c>
      <c r="Q473" s="107" t="s">
        <v>653</v>
      </c>
      <c r="R473" s="108">
        <v>1</v>
      </c>
      <c r="S473" s="109">
        <v>43082</v>
      </c>
      <c r="T473" s="109">
        <v>43142</v>
      </c>
      <c r="U473" s="109">
        <v>44378</v>
      </c>
      <c r="V473" s="108">
        <v>1296</v>
      </c>
      <c r="W473" s="107" t="s">
        <v>398</v>
      </c>
      <c r="X473" s="107" t="s">
        <v>702</v>
      </c>
      <c r="Y473" s="107" t="s">
        <v>293</v>
      </c>
      <c r="Z473" s="108">
        <v>0</v>
      </c>
      <c r="AA473" s="113">
        <v>2237704.59</v>
      </c>
      <c r="AB473" s="113">
        <v>0</v>
      </c>
      <c r="AC473" s="113">
        <v>235876.41</v>
      </c>
      <c r="AD473" s="113">
        <v>0</v>
      </c>
      <c r="AE473" s="113">
        <v>0</v>
      </c>
      <c r="AF473" s="113">
        <v>0</v>
      </c>
      <c r="AG473" s="113">
        <v>2237704.59</v>
      </c>
      <c r="AH473" s="113">
        <f>CFR_Data[[#This Row],[Total Spent SFY]]+CFR_Data[[#This Row],[CF Current SFY]]</f>
        <v>0</v>
      </c>
      <c r="AI473" s="113">
        <v>0</v>
      </c>
      <c r="AJ473" s="113">
        <v>0</v>
      </c>
      <c r="AK473" s="113">
        <v>0</v>
      </c>
      <c r="AL473" s="113">
        <v>0</v>
      </c>
      <c r="AM473" s="113">
        <v>0</v>
      </c>
      <c r="AN473" s="113">
        <v>0</v>
      </c>
      <c r="AO473" s="113">
        <v>0</v>
      </c>
      <c r="AP473" s="113">
        <v>0</v>
      </c>
      <c r="AQ473" s="107" t="s">
        <v>699</v>
      </c>
      <c r="AR473" s="107" t="s">
        <v>699</v>
      </c>
      <c r="AS473" s="107" t="s">
        <v>396</v>
      </c>
      <c r="AT473" s="107" t="s">
        <v>395</v>
      </c>
      <c r="AU473" s="107" t="s">
        <v>1123</v>
      </c>
      <c r="AV473" s="107" t="s">
        <v>391</v>
      </c>
      <c r="AW473" s="108">
        <v>3</v>
      </c>
      <c r="AX473" s="107" t="s">
        <v>473</v>
      </c>
      <c r="AY473" s="107" t="s">
        <v>763</v>
      </c>
      <c r="AZ473" s="107" t="s">
        <v>706</v>
      </c>
      <c r="BA473" s="107" t="s">
        <v>430</v>
      </c>
      <c r="BB473" s="109">
        <v>45355.272070752311</v>
      </c>
      <c r="BC473" s="107" t="s">
        <v>27</v>
      </c>
      <c r="BD473" s="107" t="s">
        <v>293</v>
      </c>
    </row>
    <row r="474" spans="1:56" x14ac:dyDescent="0.2">
      <c r="A474" s="107" t="s">
        <v>393</v>
      </c>
      <c r="B474" s="105">
        <v>607561</v>
      </c>
      <c r="C474" s="105" t="s">
        <v>2095</v>
      </c>
      <c r="D474" s="107" t="s">
        <v>545</v>
      </c>
      <c r="E474" s="105" t="s">
        <v>1941</v>
      </c>
      <c r="F474" s="107" t="s">
        <v>1147</v>
      </c>
      <c r="G474" s="107" t="s">
        <v>830</v>
      </c>
      <c r="H474" s="107" t="s">
        <v>830</v>
      </c>
      <c r="I474" s="107" t="s">
        <v>830</v>
      </c>
      <c r="J474" s="107" t="s">
        <v>829</v>
      </c>
      <c r="K474" s="107" t="s">
        <v>27</v>
      </c>
      <c r="L474" s="107" t="s">
        <v>369</v>
      </c>
      <c r="M474" s="107" t="s">
        <v>395</v>
      </c>
      <c r="N474" s="107" t="s">
        <v>403</v>
      </c>
      <c r="O474" s="107" t="s">
        <v>395</v>
      </c>
      <c r="P474" s="109">
        <v>42840</v>
      </c>
      <c r="Q474" s="107" t="s">
        <v>653</v>
      </c>
      <c r="R474" s="108">
        <v>1</v>
      </c>
      <c r="S474" s="109">
        <v>43082</v>
      </c>
      <c r="T474" s="109">
        <v>43142</v>
      </c>
      <c r="U474" s="109">
        <v>44378</v>
      </c>
      <c r="V474" s="108">
        <v>1296</v>
      </c>
      <c r="W474" s="107" t="s">
        <v>424</v>
      </c>
      <c r="X474" s="107" t="s">
        <v>400</v>
      </c>
      <c r="Y474" s="107" t="s">
        <v>399</v>
      </c>
      <c r="Z474" s="108">
        <v>0.8</v>
      </c>
      <c r="AA474" s="113">
        <v>1032207.55</v>
      </c>
      <c r="AB474" s="113">
        <v>0</v>
      </c>
      <c r="AC474" s="113">
        <v>10404.379999999999</v>
      </c>
      <c r="AD474" s="113">
        <v>0</v>
      </c>
      <c r="AE474" s="113">
        <v>0</v>
      </c>
      <c r="AF474" s="113">
        <v>0</v>
      </c>
      <c r="AG474" s="113">
        <v>1032207.55</v>
      </c>
      <c r="AH474" s="113">
        <f>CFR_Data[[#This Row],[Total Spent SFY]]+CFR_Data[[#This Row],[CF Current SFY]]</f>
        <v>0</v>
      </c>
      <c r="AI474" s="113">
        <v>0</v>
      </c>
      <c r="AJ474" s="113">
        <v>0</v>
      </c>
      <c r="AK474" s="113">
        <v>0</v>
      </c>
      <c r="AL474" s="113">
        <v>0</v>
      </c>
      <c r="AM474" s="113">
        <v>0</v>
      </c>
      <c r="AN474" s="113">
        <v>0</v>
      </c>
      <c r="AO474" s="113">
        <v>0</v>
      </c>
      <c r="AP474" s="113">
        <v>0</v>
      </c>
      <c r="AQ474" s="107" t="s">
        <v>699</v>
      </c>
      <c r="AR474" s="107" t="s">
        <v>699</v>
      </c>
      <c r="AS474" s="107" t="s">
        <v>396</v>
      </c>
      <c r="AT474" s="107" t="s">
        <v>395</v>
      </c>
      <c r="AU474" s="107" t="s">
        <v>1123</v>
      </c>
      <c r="AV474" s="107" t="s">
        <v>391</v>
      </c>
      <c r="AW474" s="108">
        <v>3</v>
      </c>
      <c r="AX474" s="107" t="s">
        <v>473</v>
      </c>
      <c r="AY474" s="107" t="s">
        <v>763</v>
      </c>
      <c r="AZ474" s="107" t="s">
        <v>706</v>
      </c>
      <c r="BA474" s="107" t="s">
        <v>430</v>
      </c>
      <c r="BB474" s="109">
        <v>45355.272070752311</v>
      </c>
      <c r="BC474" s="107" t="s">
        <v>27</v>
      </c>
      <c r="BD474" s="107" t="s">
        <v>292</v>
      </c>
    </row>
    <row r="475" spans="1:56" x14ac:dyDescent="0.2">
      <c r="A475" s="107" t="s">
        <v>393</v>
      </c>
      <c r="B475" s="105">
        <v>607561</v>
      </c>
      <c r="C475" s="105" t="s">
        <v>2095</v>
      </c>
      <c r="D475" s="107" t="s">
        <v>545</v>
      </c>
      <c r="E475" s="105" t="s">
        <v>1941</v>
      </c>
      <c r="F475" s="107" t="s">
        <v>1147</v>
      </c>
      <c r="G475" s="107" t="s">
        <v>830</v>
      </c>
      <c r="H475" s="107" t="s">
        <v>830</v>
      </c>
      <c r="I475" s="107" t="s">
        <v>830</v>
      </c>
      <c r="J475" s="107" t="s">
        <v>829</v>
      </c>
      <c r="K475" s="107" t="s">
        <v>27</v>
      </c>
      <c r="L475" s="107" t="s">
        <v>369</v>
      </c>
      <c r="M475" s="107" t="s">
        <v>395</v>
      </c>
      <c r="N475" s="107" t="s">
        <v>403</v>
      </c>
      <c r="O475" s="107" t="s">
        <v>395</v>
      </c>
      <c r="P475" s="109">
        <v>42840</v>
      </c>
      <c r="Q475" s="107" t="s">
        <v>653</v>
      </c>
      <c r="R475" s="108">
        <v>1</v>
      </c>
      <c r="S475" s="109">
        <v>43082</v>
      </c>
      <c r="T475" s="109">
        <v>43142</v>
      </c>
      <c r="U475" s="109">
        <v>44378</v>
      </c>
      <c r="V475" s="108">
        <v>1296</v>
      </c>
      <c r="W475" s="107" t="s">
        <v>424</v>
      </c>
      <c r="X475" s="107" t="s">
        <v>715</v>
      </c>
      <c r="Y475" s="107" t="s">
        <v>413</v>
      </c>
      <c r="Z475" s="108">
        <v>0.9</v>
      </c>
      <c r="AA475" s="113">
        <v>17324828.309999999</v>
      </c>
      <c r="AB475" s="113">
        <v>35310.120000000003</v>
      </c>
      <c r="AC475" s="113">
        <v>4122.45</v>
      </c>
      <c r="AD475" s="113">
        <v>0</v>
      </c>
      <c r="AE475" s="113">
        <v>0</v>
      </c>
      <c r="AF475" s="113">
        <v>0</v>
      </c>
      <c r="AG475" s="113">
        <v>17324828.309999999</v>
      </c>
      <c r="AH475" s="113">
        <f>CFR_Data[[#This Row],[Total Spent SFY]]+CFR_Data[[#This Row],[CF Current SFY]]</f>
        <v>35310.120000000003</v>
      </c>
      <c r="AI475" s="113">
        <v>0</v>
      </c>
      <c r="AJ475" s="113">
        <v>0</v>
      </c>
      <c r="AK475" s="113">
        <v>0</v>
      </c>
      <c r="AL475" s="113">
        <v>0</v>
      </c>
      <c r="AM475" s="113">
        <v>0</v>
      </c>
      <c r="AN475" s="113">
        <v>0</v>
      </c>
      <c r="AO475" s="113">
        <v>0</v>
      </c>
      <c r="AP475" s="113">
        <v>0</v>
      </c>
      <c r="AQ475" s="107" t="s">
        <v>699</v>
      </c>
      <c r="AR475" s="107" t="s">
        <v>699</v>
      </c>
      <c r="AS475" s="107" t="s">
        <v>396</v>
      </c>
      <c r="AT475" s="107" t="s">
        <v>395</v>
      </c>
      <c r="AU475" s="107" t="s">
        <v>1123</v>
      </c>
      <c r="AV475" s="107" t="s">
        <v>391</v>
      </c>
      <c r="AW475" s="108">
        <v>3</v>
      </c>
      <c r="AX475" s="107" t="s">
        <v>473</v>
      </c>
      <c r="AY475" s="107" t="s">
        <v>763</v>
      </c>
      <c r="AZ475" s="107" t="s">
        <v>706</v>
      </c>
      <c r="BA475" s="107" t="s">
        <v>430</v>
      </c>
      <c r="BB475" s="109">
        <v>45355.272070752311</v>
      </c>
      <c r="BC475" s="107" t="s">
        <v>27</v>
      </c>
      <c r="BD475" s="107" t="s">
        <v>292</v>
      </c>
    </row>
    <row r="476" spans="1:56" x14ac:dyDescent="0.2">
      <c r="A476" s="107" t="s">
        <v>472</v>
      </c>
      <c r="B476" s="105">
        <v>607570</v>
      </c>
      <c r="C476" s="105" t="s">
        <v>395</v>
      </c>
      <c r="D476" s="107" t="s">
        <v>546</v>
      </c>
      <c r="E476" s="105" t="s">
        <v>1962</v>
      </c>
      <c r="F476" s="107" t="s">
        <v>1128</v>
      </c>
      <c r="G476" s="107" t="s">
        <v>830</v>
      </c>
      <c r="H476" s="107" t="s">
        <v>830</v>
      </c>
      <c r="I476" s="107" t="s">
        <v>830</v>
      </c>
      <c r="J476" s="107" t="s">
        <v>134</v>
      </c>
      <c r="K476" s="107" t="s">
        <v>21</v>
      </c>
      <c r="L476" s="107" t="s">
        <v>237</v>
      </c>
      <c r="M476" s="107" t="s">
        <v>236</v>
      </c>
      <c r="N476" s="107" t="s">
        <v>472</v>
      </c>
      <c r="O476" s="107" t="s">
        <v>1125</v>
      </c>
      <c r="P476" s="109">
        <v>46732</v>
      </c>
      <c r="Q476" s="107" t="s">
        <v>2912</v>
      </c>
      <c r="R476" s="108">
        <v>0</v>
      </c>
      <c r="S476" s="109">
        <v>46882</v>
      </c>
      <c r="T476" s="109">
        <v>46942</v>
      </c>
      <c r="U476" s="109">
        <v>47382</v>
      </c>
      <c r="V476" s="108">
        <v>500</v>
      </c>
      <c r="W476" s="107" t="s">
        <v>424</v>
      </c>
      <c r="X476" s="107" t="s">
        <v>710</v>
      </c>
      <c r="Y476" s="107" t="s">
        <v>411</v>
      </c>
      <c r="Z476" s="108">
        <v>0.8</v>
      </c>
      <c r="AA476" s="113">
        <v>0</v>
      </c>
      <c r="AB476" s="113">
        <v>0</v>
      </c>
      <c r="AC476" s="113">
        <v>7181518.2400000002</v>
      </c>
      <c r="AD476" s="113">
        <v>0</v>
      </c>
      <c r="AE476" s="113">
        <v>5745214.5920000002</v>
      </c>
      <c r="AF476" s="113">
        <v>0</v>
      </c>
      <c r="AG476" s="113">
        <v>0</v>
      </c>
      <c r="AH476" s="113">
        <f>CFR_Data[[#This Row],[Total Spent SFY]]+CFR_Data[[#This Row],[CF Current SFY]]</f>
        <v>0</v>
      </c>
      <c r="AI476" s="113">
        <v>0</v>
      </c>
      <c r="AJ476" s="113">
        <v>0</v>
      </c>
      <c r="AK476" s="113">
        <v>0</v>
      </c>
      <c r="AL476" s="113">
        <v>0</v>
      </c>
      <c r="AM476" s="113">
        <v>5745214.5920000002</v>
      </c>
      <c r="AN476" s="113">
        <v>1436303.648</v>
      </c>
      <c r="AO476" s="113">
        <v>0</v>
      </c>
      <c r="AP476" s="113">
        <v>0</v>
      </c>
      <c r="AQ476" s="107" t="s">
        <v>699</v>
      </c>
      <c r="AR476" s="107" t="s">
        <v>699</v>
      </c>
      <c r="AS476" s="107" t="s">
        <v>396</v>
      </c>
      <c r="AT476" s="107" t="s">
        <v>3004</v>
      </c>
      <c r="AU476" s="107" t="s">
        <v>1120</v>
      </c>
      <c r="AV476" s="107" t="s">
        <v>391</v>
      </c>
      <c r="AW476" s="108">
        <v>2</v>
      </c>
      <c r="AX476" s="107" t="s">
        <v>473</v>
      </c>
      <c r="AY476" s="107" t="s">
        <v>738</v>
      </c>
      <c r="AZ476" s="107" t="s">
        <v>700</v>
      </c>
      <c r="BA476" s="107" t="s">
        <v>652</v>
      </c>
      <c r="BB476" s="109">
        <v>45355.272070752311</v>
      </c>
      <c r="BC476" s="107" t="s">
        <v>21</v>
      </c>
      <c r="BD476" s="107" t="s">
        <v>292</v>
      </c>
    </row>
    <row r="477" spans="1:56" x14ac:dyDescent="0.2">
      <c r="A477" s="107" t="s">
        <v>472</v>
      </c>
      <c r="B477" s="105">
        <v>607570</v>
      </c>
      <c r="C477" s="105" t="s">
        <v>395</v>
      </c>
      <c r="D477" s="107" t="s">
        <v>546</v>
      </c>
      <c r="E477" s="105" t="s">
        <v>1962</v>
      </c>
      <c r="F477" s="107" t="s">
        <v>1128</v>
      </c>
      <c r="G477" s="107" t="s">
        <v>830</v>
      </c>
      <c r="H477" s="107" t="s">
        <v>830</v>
      </c>
      <c r="I477" s="107" t="s">
        <v>830</v>
      </c>
      <c r="J477" s="107" t="s">
        <v>134</v>
      </c>
      <c r="K477" s="107" t="s">
        <v>21</v>
      </c>
      <c r="L477" s="107" t="s">
        <v>237</v>
      </c>
      <c r="M477" s="107" t="s">
        <v>236</v>
      </c>
      <c r="N477" s="107" t="s">
        <v>472</v>
      </c>
      <c r="O477" s="107" t="s">
        <v>1125</v>
      </c>
      <c r="P477" s="109">
        <v>46732</v>
      </c>
      <c r="Q477" s="107" t="s">
        <v>2912</v>
      </c>
      <c r="R477" s="108">
        <v>0</v>
      </c>
      <c r="S477" s="109">
        <v>46882</v>
      </c>
      <c r="T477" s="109">
        <v>46942</v>
      </c>
      <c r="U477" s="109">
        <v>47382</v>
      </c>
      <c r="V477" s="108">
        <v>500</v>
      </c>
      <c r="W477" s="107" t="s">
        <v>398</v>
      </c>
      <c r="X477" s="107" t="s">
        <v>702</v>
      </c>
      <c r="Y477" s="107" t="s">
        <v>293</v>
      </c>
      <c r="Z477" s="108">
        <v>0</v>
      </c>
      <c r="AA477" s="113">
        <v>0</v>
      </c>
      <c r="AB477" s="113">
        <v>0</v>
      </c>
      <c r="AC477" s="113">
        <v>15000</v>
      </c>
      <c r="AD477" s="113">
        <v>0</v>
      </c>
      <c r="AE477" s="113">
        <v>12000</v>
      </c>
      <c r="AF477" s="113">
        <v>0</v>
      </c>
      <c r="AG477" s="113">
        <v>0</v>
      </c>
      <c r="AH477" s="113">
        <f>CFR_Data[[#This Row],[Total Spent SFY]]+CFR_Data[[#This Row],[CF Current SFY]]</f>
        <v>0</v>
      </c>
      <c r="AI477" s="113">
        <v>0</v>
      </c>
      <c r="AJ477" s="113">
        <v>0</v>
      </c>
      <c r="AK477" s="113">
        <v>0</v>
      </c>
      <c r="AL477" s="113">
        <v>0</v>
      </c>
      <c r="AM477" s="113">
        <v>12000</v>
      </c>
      <c r="AN477" s="113">
        <v>3000</v>
      </c>
      <c r="AO477" s="113">
        <v>0</v>
      </c>
      <c r="AP477" s="113">
        <v>0</v>
      </c>
      <c r="AQ477" s="107" t="s">
        <v>699</v>
      </c>
      <c r="AR477" s="107" t="s">
        <v>699</v>
      </c>
      <c r="AS477" s="107" t="s">
        <v>396</v>
      </c>
      <c r="AT477" s="107" t="s">
        <v>3004</v>
      </c>
      <c r="AU477" s="107" t="s">
        <v>1120</v>
      </c>
      <c r="AV477" s="107" t="s">
        <v>391</v>
      </c>
      <c r="AW477" s="108">
        <v>2</v>
      </c>
      <c r="AX477" s="107" t="s">
        <v>473</v>
      </c>
      <c r="AY477" s="107" t="s">
        <v>738</v>
      </c>
      <c r="AZ477" s="107" t="s">
        <v>700</v>
      </c>
      <c r="BA477" s="107" t="s">
        <v>652</v>
      </c>
      <c r="BB477" s="109">
        <v>45355.272070752311</v>
      </c>
      <c r="BC477" s="107" t="s">
        <v>21</v>
      </c>
      <c r="BD477" s="107" t="s">
        <v>293</v>
      </c>
    </row>
    <row r="478" spans="1:56" x14ac:dyDescent="0.2">
      <c r="A478" s="107" t="s">
        <v>393</v>
      </c>
      <c r="B478" s="105">
        <v>607572</v>
      </c>
      <c r="C478" s="105" t="s">
        <v>2096</v>
      </c>
      <c r="D478" s="107" t="s">
        <v>1176</v>
      </c>
      <c r="E478" s="105" t="s">
        <v>1945</v>
      </c>
      <c r="F478" s="107" t="s">
        <v>1128</v>
      </c>
      <c r="G478" s="107" t="s">
        <v>830</v>
      </c>
      <c r="H478" s="107" t="s">
        <v>830</v>
      </c>
      <c r="I478" s="107" t="s">
        <v>830</v>
      </c>
      <c r="J478" s="107" t="s">
        <v>80</v>
      </c>
      <c r="K478" s="107" t="s">
        <v>33</v>
      </c>
      <c r="L478" s="107" t="s">
        <v>187</v>
      </c>
      <c r="M478" s="107" t="s">
        <v>158</v>
      </c>
      <c r="N478" s="107" t="s">
        <v>403</v>
      </c>
      <c r="O478" s="107" t="s">
        <v>395</v>
      </c>
      <c r="P478" s="109">
        <v>43960</v>
      </c>
      <c r="Q478" s="107" t="s">
        <v>656</v>
      </c>
      <c r="R478" s="108">
        <v>1</v>
      </c>
      <c r="S478" s="109">
        <v>44042</v>
      </c>
      <c r="T478" s="109">
        <v>44102</v>
      </c>
      <c r="U478" s="109">
        <v>45164</v>
      </c>
      <c r="V478" s="108">
        <v>1122</v>
      </c>
      <c r="W478" s="107" t="s">
        <v>398</v>
      </c>
      <c r="X478" s="107" t="s">
        <v>702</v>
      </c>
      <c r="Y478" s="107" t="s">
        <v>293</v>
      </c>
      <c r="Z478" s="108">
        <v>0</v>
      </c>
      <c r="AA478" s="113">
        <v>31454.36</v>
      </c>
      <c r="AB478" s="113">
        <v>14058.12</v>
      </c>
      <c r="AC478" s="113">
        <v>79190.64</v>
      </c>
      <c r="AD478" s="113">
        <v>0</v>
      </c>
      <c r="AE478" s="113">
        <v>0</v>
      </c>
      <c r="AF478" s="113">
        <v>0</v>
      </c>
      <c r="AG478" s="113">
        <v>31454.36</v>
      </c>
      <c r="AH478" s="113">
        <f>CFR_Data[[#This Row],[Total Spent SFY]]+CFR_Data[[#This Row],[CF Current SFY]]</f>
        <v>14058.12</v>
      </c>
      <c r="AI478" s="113">
        <v>0</v>
      </c>
      <c r="AJ478" s="113">
        <v>0</v>
      </c>
      <c r="AK478" s="113">
        <v>0</v>
      </c>
      <c r="AL478" s="113">
        <v>0</v>
      </c>
      <c r="AM478" s="113">
        <v>0</v>
      </c>
      <c r="AN478" s="113">
        <v>0</v>
      </c>
      <c r="AO478" s="113">
        <v>0</v>
      </c>
      <c r="AP478" s="113">
        <v>0</v>
      </c>
      <c r="AQ478" s="107" t="s">
        <v>699</v>
      </c>
      <c r="AR478" s="107" t="s">
        <v>699</v>
      </c>
      <c r="AS478" s="107" t="s">
        <v>396</v>
      </c>
      <c r="AT478" s="107" t="s">
        <v>2916</v>
      </c>
      <c r="AU478" s="107" t="s">
        <v>1120</v>
      </c>
      <c r="AV478" s="107" t="s">
        <v>391</v>
      </c>
      <c r="AW478" s="108">
        <v>3</v>
      </c>
      <c r="AX478" s="107" t="s">
        <v>473</v>
      </c>
      <c r="AY478" s="107" t="s">
        <v>698</v>
      </c>
      <c r="AZ478" s="107" t="s">
        <v>697</v>
      </c>
      <c r="BA478" s="107" t="s">
        <v>392</v>
      </c>
      <c r="BB478" s="109">
        <v>45355.272070752311</v>
      </c>
      <c r="BC478" s="107" t="s">
        <v>33</v>
      </c>
      <c r="BD478" s="107" t="s">
        <v>293</v>
      </c>
    </row>
    <row r="479" spans="1:56" x14ac:dyDescent="0.2">
      <c r="A479" s="107" t="s">
        <v>393</v>
      </c>
      <c r="B479" s="105">
        <v>607572</v>
      </c>
      <c r="C479" s="105" t="s">
        <v>2096</v>
      </c>
      <c r="D479" s="107" t="s">
        <v>1176</v>
      </c>
      <c r="E479" s="105" t="s">
        <v>1945</v>
      </c>
      <c r="F479" s="107" t="s">
        <v>1128</v>
      </c>
      <c r="G479" s="107" t="s">
        <v>830</v>
      </c>
      <c r="H479" s="107" t="s">
        <v>830</v>
      </c>
      <c r="I479" s="107" t="s">
        <v>830</v>
      </c>
      <c r="J479" s="107" t="s">
        <v>80</v>
      </c>
      <c r="K479" s="107" t="s">
        <v>33</v>
      </c>
      <c r="L479" s="107" t="s">
        <v>187</v>
      </c>
      <c r="M479" s="107" t="s">
        <v>158</v>
      </c>
      <c r="N479" s="107" t="s">
        <v>403</v>
      </c>
      <c r="O479" s="107" t="s">
        <v>395</v>
      </c>
      <c r="P479" s="109">
        <v>43960</v>
      </c>
      <c r="Q479" s="107" t="s">
        <v>656</v>
      </c>
      <c r="R479" s="108">
        <v>1</v>
      </c>
      <c r="S479" s="109">
        <v>44042</v>
      </c>
      <c r="T479" s="109">
        <v>44102</v>
      </c>
      <c r="U479" s="109">
        <v>45164</v>
      </c>
      <c r="V479" s="108">
        <v>1122</v>
      </c>
      <c r="W479" s="107" t="s">
        <v>424</v>
      </c>
      <c r="X479" s="107" t="s">
        <v>709</v>
      </c>
      <c r="Y479" s="107" t="s">
        <v>416</v>
      </c>
      <c r="Z479" s="108">
        <v>0.8</v>
      </c>
      <c r="AA479" s="113">
        <v>374241.9</v>
      </c>
      <c r="AB479" s="113">
        <v>0</v>
      </c>
      <c r="AC479" s="113">
        <v>23408.1</v>
      </c>
      <c r="AD479" s="113">
        <v>5572</v>
      </c>
      <c r="AE479" s="113">
        <v>5572</v>
      </c>
      <c r="AF479" s="113">
        <v>5572</v>
      </c>
      <c r="AG479" s="113">
        <v>379813.9</v>
      </c>
      <c r="AH479" s="113">
        <f>CFR_Data[[#This Row],[Total Spent SFY]]+CFR_Data[[#This Row],[CF Current SFY]]</f>
        <v>5572</v>
      </c>
      <c r="AI479" s="113">
        <v>0</v>
      </c>
      <c r="AJ479" s="113">
        <v>0</v>
      </c>
      <c r="AK479" s="113">
        <v>0</v>
      </c>
      <c r="AL479" s="113">
        <v>0</v>
      </c>
      <c r="AM479" s="113">
        <v>0</v>
      </c>
      <c r="AN479" s="113">
        <v>17836.099999999999</v>
      </c>
      <c r="AO479" s="113">
        <v>0</v>
      </c>
      <c r="AP479" s="113">
        <v>0</v>
      </c>
      <c r="AQ479" s="107" t="s">
        <v>699</v>
      </c>
      <c r="AR479" s="107" t="s">
        <v>699</v>
      </c>
      <c r="AS479" s="107" t="s">
        <v>396</v>
      </c>
      <c r="AT479" s="107" t="s">
        <v>2916</v>
      </c>
      <c r="AU479" s="107" t="s">
        <v>1120</v>
      </c>
      <c r="AV479" s="107" t="s">
        <v>391</v>
      </c>
      <c r="AW479" s="108">
        <v>3</v>
      </c>
      <c r="AX479" s="107" t="s">
        <v>473</v>
      </c>
      <c r="AY479" s="107" t="s">
        <v>698</v>
      </c>
      <c r="AZ479" s="107" t="s">
        <v>697</v>
      </c>
      <c r="BA479" s="107" t="s">
        <v>392</v>
      </c>
      <c r="BB479" s="109">
        <v>45355.272070752311</v>
      </c>
      <c r="BC479" s="107" t="s">
        <v>33</v>
      </c>
      <c r="BD479" s="107" t="s">
        <v>292</v>
      </c>
    </row>
    <row r="480" spans="1:56" x14ac:dyDescent="0.2">
      <c r="A480" s="107" t="s">
        <v>393</v>
      </c>
      <c r="B480" s="105">
        <v>607572</v>
      </c>
      <c r="C480" s="105" t="s">
        <v>2096</v>
      </c>
      <c r="D480" s="107" t="s">
        <v>1176</v>
      </c>
      <c r="E480" s="105" t="s">
        <v>1945</v>
      </c>
      <c r="F480" s="107" t="s">
        <v>1128</v>
      </c>
      <c r="G480" s="107" t="s">
        <v>830</v>
      </c>
      <c r="H480" s="107" t="s">
        <v>830</v>
      </c>
      <c r="I480" s="107" t="s">
        <v>830</v>
      </c>
      <c r="J480" s="107" t="s">
        <v>80</v>
      </c>
      <c r="K480" s="107" t="s">
        <v>33</v>
      </c>
      <c r="L480" s="107" t="s">
        <v>187</v>
      </c>
      <c r="M480" s="107" t="s">
        <v>158</v>
      </c>
      <c r="N480" s="107" t="s">
        <v>403</v>
      </c>
      <c r="O480" s="107" t="s">
        <v>395</v>
      </c>
      <c r="P480" s="109">
        <v>43960</v>
      </c>
      <c r="Q480" s="107" t="s">
        <v>656</v>
      </c>
      <c r="R480" s="108">
        <v>1</v>
      </c>
      <c r="S480" s="109">
        <v>44042</v>
      </c>
      <c r="T480" s="109">
        <v>44102</v>
      </c>
      <c r="U480" s="109">
        <v>45164</v>
      </c>
      <c r="V480" s="108">
        <v>1122</v>
      </c>
      <c r="W480" s="107" t="s">
        <v>424</v>
      </c>
      <c r="X480" s="107" t="s">
        <v>401</v>
      </c>
      <c r="Y480" s="107" t="s">
        <v>399</v>
      </c>
      <c r="Z480" s="108">
        <v>0.8</v>
      </c>
      <c r="AA480" s="113">
        <v>6415793.75</v>
      </c>
      <c r="AB480" s="113">
        <v>305877.40000000002</v>
      </c>
      <c r="AC480" s="113">
        <v>95561.600000000006</v>
      </c>
      <c r="AD480" s="113">
        <v>0</v>
      </c>
      <c r="AE480" s="113">
        <v>0</v>
      </c>
      <c r="AF480" s="113">
        <v>0</v>
      </c>
      <c r="AG480" s="113">
        <v>6415793.75</v>
      </c>
      <c r="AH480" s="113">
        <f>CFR_Data[[#This Row],[Total Spent SFY]]+CFR_Data[[#This Row],[CF Current SFY]]</f>
        <v>305877.40000000002</v>
      </c>
      <c r="AI480" s="113">
        <v>0</v>
      </c>
      <c r="AJ480" s="113">
        <v>0</v>
      </c>
      <c r="AK480" s="113">
        <v>0</v>
      </c>
      <c r="AL480" s="113">
        <v>0</v>
      </c>
      <c r="AM480" s="113">
        <v>0</v>
      </c>
      <c r="AN480" s="113">
        <v>0</v>
      </c>
      <c r="AO480" s="113">
        <v>0</v>
      </c>
      <c r="AP480" s="113">
        <v>0</v>
      </c>
      <c r="AQ480" s="107" t="s">
        <v>699</v>
      </c>
      <c r="AR480" s="107" t="s">
        <v>699</v>
      </c>
      <c r="AS480" s="107" t="s">
        <v>396</v>
      </c>
      <c r="AT480" s="107" t="s">
        <v>2916</v>
      </c>
      <c r="AU480" s="107" t="s">
        <v>1120</v>
      </c>
      <c r="AV480" s="107" t="s">
        <v>391</v>
      </c>
      <c r="AW480" s="108">
        <v>3</v>
      </c>
      <c r="AX480" s="107" t="s">
        <v>473</v>
      </c>
      <c r="AY480" s="107" t="s">
        <v>698</v>
      </c>
      <c r="AZ480" s="107" t="s">
        <v>697</v>
      </c>
      <c r="BA480" s="107" t="s">
        <v>392</v>
      </c>
      <c r="BB480" s="109">
        <v>45355.272070752311</v>
      </c>
      <c r="BC480" s="107" t="s">
        <v>33</v>
      </c>
      <c r="BD480" s="107" t="s">
        <v>292</v>
      </c>
    </row>
    <row r="481" spans="1:56" x14ac:dyDescent="0.2">
      <c r="A481" s="107" t="s">
        <v>472</v>
      </c>
      <c r="B481" s="105">
        <v>607597</v>
      </c>
      <c r="C481" s="105" t="s">
        <v>395</v>
      </c>
      <c r="D481" s="107" t="s">
        <v>1728</v>
      </c>
      <c r="E481" s="105" t="s">
        <v>1962</v>
      </c>
      <c r="F481" s="107" t="s">
        <v>1969</v>
      </c>
      <c r="G481" s="107" t="s">
        <v>830</v>
      </c>
      <c r="H481" s="107" t="s">
        <v>830</v>
      </c>
      <c r="I481" s="107" t="s">
        <v>830</v>
      </c>
      <c r="J481" s="107" t="s">
        <v>134</v>
      </c>
      <c r="K481" s="107" t="s">
        <v>21</v>
      </c>
      <c r="L481" s="107" t="s">
        <v>88</v>
      </c>
      <c r="M481" s="107" t="s">
        <v>41</v>
      </c>
      <c r="N481" s="107" t="s">
        <v>472</v>
      </c>
      <c r="O481" s="107" t="s">
        <v>1142</v>
      </c>
      <c r="P481" s="109">
        <v>45493</v>
      </c>
      <c r="Q481" s="107" t="s">
        <v>754</v>
      </c>
      <c r="R481" s="108">
        <v>0</v>
      </c>
      <c r="S481" s="109">
        <v>45643</v>
      </c>
      <c r="T481" s="109">
        <v>45673</v>
      </c>
      <c r="U481" s="109">
        <v>45673</v>
      </c>
      <c r="V481" s="108">
        <v>30</v>
      </c>
      <c r="W481" s="107" t="s">
        <v>398</v>
      </c>
      <c r="X481" s="107" t="s">
        <v>702</v>
      </c>
      <c r="Y481" s="107" t="s">
        <v>293</v>
      </c>
      <c r="Z481" s="108">
        <v>0</v>
      </c>
      <c r="AA481" s="113">
        <v>0</v>
      </c>
      <c r="AB481" s="113">
        <v>0</v>
      </c>
      <c r="AC481" s="113">
        <v>34170</v>
      </c>
      <c r="AD481" s="113">
        <v>0</v>
      </c>
      <c r="AE481" s="113">
        <v>34170</v>
      </c>
      <c r="AF481" s="113">
        <v>0</v>
      </c>
      <c r="AG481" s="113">
        <v>0</v>
      </c>
      <c r="AH481" s="113">
        <f>CFR_Data[[#This Row],[Total Spent SFY]]+CFR_Data[[#This Row],[CF Current SFY]]</f>
        <v>0</v>
      </c>
      <c r="AI481" s="113">
        <v>34170</v>
      </c>
      <c r="AJ481" s="113">
        <v>0</v>
      </c>
      <c r="AK481" s="113">
        <v>0</v>
      </c>
      <c r="AL481" s="113">
        <v>0</v>
      </c>
      <c r="AM481" s="113">
        <v>0</v>
      </c>
      <c r="AN481" s="113">
        <v>0</v>
      </c>
      <c r="AO481" s="113">
        <v>0</v>
      </c>
      <c r="AP481" s="113">
        <v>0</v>
      </c>
      <c r="AQ481" s="107" t="s">
        <v>699</v>
      </c>
      <c r="AR481" s="107" t="s">
        <v>699</v>
      </c>
      <c r="AS481" s="107" t="s">
        <v>396</v>
      </c>
      <c r="AT481" s="107" t="s">
        <v>395</v>
      </c>
      <c r="AU481" s="107" t="s">
        <v>1123</v>
      </c>
      <c r="AV481" s="107" t="s">
        <v>391</v>
      </c>
      <c r="AW481" s="108">
        <v>2</v>
      </c>
      <c r="AX481" s="107" t="s">
        <v>473</v>
      </c>
      <c r="AY481" s="107" t="s">
        <v>707</v>
      </c>
      <c r="AZ481" s="107" t="s">
        <v>706</v>
      </c>
      <c r="BA481" s="107" t="s">
        <v>412</v>
      </c>
      <c r="BB481" s="109">
        <v>45355.272070752311</v>
      </c>
      <c r="BC481" s="107" t="s">
        <v>21</v>
      </c>
      <c r="BD481" s="107" t="s">
        <v>293</v>
      </c>
    </row>
    <row r="482" spans="1:56" x14ac:dyDescent="0.2">
      <c r="A482" s="107" t="s">
        <v>472</v>
      </c>
      <c r="B482" s="105">
        <v>607597</v>
      </c>
      <c r="C482" s="105" t="s">
        <v>395</v>
      </c>
      <c r="D482" s="107" t="s">
        <v>1728</v>
      </c>
      <c r="E482" s="105" t="s">
        <v>1962</v>
      </c>
      <c r="F482" s="107" t="s">
        <v>1969</v>
      </c>
      <c r="G482" s="107" t="s">
        <v>830</v>
      </c>
      <c r="H482" s="107" t="s">
        <v>830</v>
      </c>
      <c r="I482" s="107" t="s">
        <v>830</v>
      </c>
      <c r="J482" s="107" t="s">
        <v>134</v>
      </c>
      <c r="K482" s="107" t="s">
        <v>21</v>
      </c>
      <c r="L482" s="107" t="s">
        <v>88</v>
      </c>
      <c r="M482" s="107" t="s">
        <v>41</v>
      </c>
      <c r="N482" s="107" t="s">
        <v>472</v>
      </c>
      <c r="O482" s="107" t="s">
        <v>1142</v>
      </c>
      <c r="P482" s="109">
        <v>45493</v>
      </c>
      <c r="Q482" s="107" t="s">
        <v>754</v>
      </c>
      <c r="R482" s="108">
        <v>0</v>
      </c>
      <c r="S482" s="109">
        <v>45643</v>
      </c>
      <c r="T482" s="109">
        <v>45673</v>
      </c>
      <c r="U482" s="109">
        <v>45673</v>
      </c>
      <c r="V482" s="108">
        <v>30</v>
      </c>
      <c r="W482" s="107" t="s">
        <v>1400</v>
      </c>
      <c r="X482" s="107" t="s">
        <v>1401</v>
      </c>
      <c r="Y482" s="107" t="s">
        <v>292</v>
      </c>
      <c r="Z482" s="108">
        <v>0.8</v>
      </c>
      <c r="AA482" s="113">
        <v>0</v>
      </c>
      <c r="AB482" s="113">
        <v>0</v>
      </c>
      <c r="AC482" s="113">
        <v>3337359.0847999998</v>
      </c>
      <c r="AD482" s="113">
        <v>0</v>
      </c>
      <c r="AE482" s="113">
        <v>3337359.0847999998</v>
      </c>
      <c r="AF482" s="113">
        <v>0</v>
      </c>
      <c r="AG482" s="113">
        <v>0</v>
      </c>
      <c r="AH482" s="113">
        <f>CFR_Data[[#This Row],[Total Spent SFY]]+CFR_Data[[#This Row],[CF Current SFY]]</f>
        <v>0</v>
      </c>
      <c r="AI482" s="113">
        <v>3337359.0847999998</v>
      </c>
      <c r="AJ482" s="113">
        <v>0</v>
      </c>
      <c r="AK482" s="113">
        <v>0</v>
      </c>
      <c r="AL482" s="113">
        <v>0</v>
      </c>
      <c r="AM482" s="113">
        <v>0</v>
      </c>
      <c r="AN482" s="113">
        <v>0</v>
      </c>
      <c r="AO482" s="113">
        <v>0</v>
      </c>
      <c r="AP482" s="113">
        <v>0</v>
      </c>
      <c r="AQ482" s="107" t="s">
        <v>699</v>
      </c>
      <c r="AR482" s="107" t="s">
        <v>699</v>
      </c>
      <c r="AS482" s="107" t="s">
        <v>396</v>
      </c>
      <c r="AT482" s="107" t="s">
        <v>395</v>
      </c>
      <c r="AU482" s="107" t="s">
        <v>1123</v>
      </c>
      <c r="AV482" s="107" t="s">
        <v>391</v>
      </c>
      <c r="AW482" s="108">
        <v>2</v>
      </c>
      <c r="AX482" s="107" t="s">
        <v>473</v>
      </c>
      <c r="AY482" s="107" t="s">
        <v>707</v>
      </c>
      <c r="AZ482" s="107" t="s">
        <v>706</v>
      </c>
      <c r="BA482" s="107" t="s">
        <v>412</v>
      </c>
      <c r="BB482" s="109">
        <v>45355.272070752311</v>
      </c>
      <c r="BC482" s="107" t="s">
        <v>21</v>
      </c>
      <c r="BD482" s="107" t="s">
        <v>292</v>
      </c>
    </row>
    <row r="483" spans="1:56" x14ac:dyDescent="0.2">
      <c r="A483" s="107" t="s">
        <v>472</v>
      </c>
      <c r="B483" s="105">
        <v>607610</v>
      </c>
      <c r="C483" s="105" t="s">
        <v>395</v>
      </c>
      <c r="D483" s="107" t="s">
        <v>3005</v>
      </c>
      <c r="E483" s="105" t="s">
        <v>1962</v>
      </c>
      <c r="F483" s="107" t="s">
        <v>1128</v>
      </c>
      <c r="G483" s="107" t="s">
        <v>830</v>
      </c>
      <c r="H483" s="107" t="s">
        <v>830</v>
      </c>
      <c r="I483" s="107" t="s">
        <v>830</v>
      </c>
      <c r="J483" s="107" t="s">
        <v>153</v>
      </c>
      <c r="K483" s="107" t="s">
        <v>25</v>
      </c>
      <c r="L483" s="107" t="s">
        <v>311</v>
      </c>
      <c r="M483" s="107" t="s">
        <v>158</v>
      </c>
      <c r="N483" s="107" t="s">
        <v>472</v>
      </c>
      <c r="O483" s="107" t="s">
        <v>1122</v>
      </c>
      <c r="P483" s="109">
        <v>46823</v>
      </c>
      <c r="Q483" s="107" t="s">
        <v>2912</v>
      </c>
      <c r="R483" s="108">
        <v>0</v>
      </c>
      <c r="S483" s="109">
        <v>46973</v>
      </c>
      <c r="T483" s="109">
        <v>47033</v>
      </c>
      <c r="U483" s="109">
        <v>47885</v>
      </c>
      <c r="V483" s="108">
        <v>912</v>
      </c>
      <c r="W483" s="107" t="s">
        <v>424</v>
      </c>
      <c r="X483" s="107" t="s">
        <v>710</v>
      </c>
      <c r="Y483" s="107" t="s">
        <v>411</v>
      </c>
      <c r="Z483" s="108">
        <v>0.8</v>
      </c>
      <c r="AA483" s="113">
        <v>0</v>
      </c>
      <c r="AB483" s="113">
        <v>0</v>
      </c>
      <c r="AC483" s="113">
        <v>9113387.7449999992</v>
      </c>
      <c r="AD483" s="113">
        <v>0</v>
      </c>
      <c r="AE483" s="113">
        <v>2828292.7483999999</v>
      </c>
      <c r="AF483" s="113">
        <v>0</v>
      </c>
      <c r="AG483" s="113">
        <v>0</v>
      </c>
      <c r="AH483" s="113">
        <f>CFR_Data[[#This Row],[Total Spent SFY]]+CFR_Data[[#This Row],[CF Current SFY]]</f>
        <v>0</v>
      </c>
      <c r="AI483" s="113">
        <v>0</v>
      </c>
      <c r="AJ483" s="113">
        <v>0</v>
      </c>
      <c r="AK483" s="113">
        <v>0</v>
      </c>
      <c r="AL483" s="113">
        <v>0</v>
      </c>
      <c r="AM483" s="113">
        <v>2828292.7483999999</v>
      </c>
      <c r="AN483" s="113">
        <v>6285094.9966000002</v>
      </c>
      <c r="AO483" s="113">
        <v>0</v>
      </c>
      <c r="AP483" s="113">
        <v>0</v>
      </c>
      <c r="AQ483" s="107" t="s">
        <v>699</v>
      </c>
      <c r="AR483" s="107" t="s">
        <v>699</v>
      </c>
      <c r="AS483" s="107" t="s">
        <v>396</v>
      </c>
      <c r="AT483" s="107" t="s">
        <v>3006</v>
      </c>
      <c r="AU483" s="107" t="s">
        <v>1123</v>
      </c>
      <c r="AV483" s="107" t="s">
        <v>391</v>
      </c>
      <c r="AW483" s="108">
        <v>2</v>
      </c>
      <c r="AX483" s="107" t="s">
        <v>473</v>
      </c>
      <c r="AY483" s="107" t="s">
        <v>698</v>
      </c>
      <c r="AZ483" s="107" t="s">
        <v>697</v>
      </c>
      <c r="BA483" s="107" t="s">
        <v>392</v>
      </c>
      <c r="BB483" s="109">
        <v>45355.272070752311</v>
      </c>
      <c r="BC483" s="107" t="s">
        <v>25</v>
      </c>
      <c r="BD483" s="107" t="s">
        <v>292</v>
      </c>
    </row>
    <row r="484" spans="1:56" x14ac:dyDescent="0.2">
      <c r="A484" s="107" t="s">
        <v>472</v>
      </c>
      <c r="B484" s="105">
        <v>607610</v>
      </c>
      <c r="C484" s="105" t="s">
        <v>395</v>
      </c>
      <c r="D484" s="107" t="s">
        <v>3005</v>
      </c>
      <c r="E484" s="105" t="s">
        <v>1962</v>
      </c>
      <c r="F484" s="107" t="s">
        <v>1128</v>
      </c>
      <c r="G484" s="107" t="s">
        <v>830</v>
      </c>
      <c r="H484" s="107" t="s">
        <v>830</v>
      </c>
      <c r="I484" s="107" t="s">
        <v>830</v>
      </c>
      <c r="J484" s="107" t="s">
        <v>153</v>
      </c>
      <c r="K484" s="107" t="s">
        <v>25</v>
      </c>
      <c r="L484" s="107" t="s">
        <v>311</v>
      </c>
      <c r="M484" s="107" t="s">
        <v>158</v>
      </c>
      <c r="N484" s="107" t="s">
        <v>472</v>
      </c>
      <c r="O484" s="107" t="s">
        <v>1122</v>
      </c>
      <c r="P484" s="109">
        <v>46823</v>
      </c>
      <c r="Q484" s="107" t="s">
        <v>2912</v>
      </c>
      <c r="R484" s="108">
        <v>0</v>
      </c>
      <c r="S484" s="109">
        <v>46973</v>
      </c>
      <c r="T484" s="109">
        <v>47033</v>
      </c>
      <c r="U484" s="109">
        <v>47885</v>
      </c>
      <c r="V484" s="108">
        <v>912</v>
      </c>
      <c r="W484" s="107" t="s">
        <v>398</v>
      </c>
      <c r="X484" s="107" t="s">
        <v>702</v>
      </c>
      <c r="Y484" s="107" t="s">
        <v>293</v>
      </c>
      <c r="Z484" s="108">
        <v>0</v>
      </c>
      <c r="AA484" s="113">
        <v>0</v>
      </c>
      <c r="AB484" s="113">
        <v>0</v>
      </c>
      <c r="AC484" s="113">
        <v>69730</v>
      </c>
      <c r="AD484" s="113">
        <v>0</v>
      </c>
      <c r="AE484" s="113">
        <v>21640.344799999999</v>
      </c>
      <c r="AF484" s="113">
        <v>0</v>
      </c>
      <c r="AG484" s="113">
        <v>0</v>
      </c>
      <c r="AH484" s="113">
        <f>CFR_Data[[#This Row],[Total Spent SFY]]+CFR_Data[[#This Row],[CF Current SFY]]</f>
        <v>0</v>
      </c>
      <c r="AI484" s="113">
        <v>0</v>
      </c>
      <c r="AJ484" s="113">
        <v>0</v>
      </c>
      <c r="AK484" s="113">
        <v>0</v>
      </c>
      <c r="AL484" s="113">
        <v>0</v>
      </c>
      <c r="AM484" s="113">
        <v>21640.344799999999</v>
      </c>
      <c r="AN484" s="113">
        <v>48089.655200000001</v>
      </c>
      <c r="AO484" s="113">
        <v>0</v>
      </c>
      <c r="AP484" s="113">
        <v>0</v>
      </c>
      <c r="AQ484" s="107" t="s">
        <v>699</v>
      </c>
      <c r="AR484" s="107" t="s">
        <v>699</v>
      </c>
      <c r="AS484" s="107" t="s">
        <v>396</v>
      </c>
      <c r="AT484" s="107" t="s">
        <v>3006</v>
      </c>
      <c r="AU484" s="107" t="s">
        <v>1123</v>
      </c>
      <c r="AV484" s="107" t="s">
        <v>391</v>
      </c>
      <c r="AW484" s="108">
        <v>2</v>
      </c>
      <c r="AX484" s="107" t="s">
        <v>473</v>
      </c>
      <c r="AY484" s="107" t="s">
        <v>698</v>
      </c>
      <c r="AZ484" s="107" t="s">
        <v>697</v>
      </c>
      <c r="BA484" s="107" t="s">
        <v>392</v>
      </c>
      <c r="BB484" s="109">
        <v>45355.272070752311</v>
      </c>
      <c r="BC484" s="107" t="s">
        <v>25</v>
      </c>
      <c r="BD484" s="107" t="s">
        <v>293</v>
      </c>
    </row>
    <row r="485" spans="1:56" x14ac:dyDescent="0.2">
      <c r="A485" s="107" t="s">
        <v>393</v>
      </c>
      <c r="B485" s="105">
        <v>607642</v>
      </c>
      <c r="C485" s="105" t="s">
        <v>3007</v>
      </c>
      <c r="D485" s="107" t="s">
        <v>3008</v>
      </c>
      <c r="E485" s="105" t="s">
        <v>1954</v>
      </c>
      <c r="F485" s="107" t="s">
        <v>439</v>
      </c>
      <c r="G485" s="107" t="s">
        <v>830</v>
      </c>
      <c r="H485" s="107" t="s">
        <v>830</v>
      </c>
      <c r="I485" s="107" t="s">
        <v>830</v>
      </c>
      <c r="J485" s="107" t="s">
        <v>177</v>
      </c>
      <c r="K485" s="107" t="s">
        <v>24</v>
      </c>
      <c r="L485" s="107" t="s">
        <v>235</v>
      </c>
      <c r="M485" s="107" t="s">
        <v>233</v>
      </c>
      <c r="N485" s="107" t="s">
        <v>403</v>
      </c>
      <c r="O485" s="107" t="s">
        <v>395</v>
      </c>
      <c r="P485" s="109">
        <v>42077</v>
      </c>
      <c r="Q485" s="107" t="s">
        <v>650</v>
      </c>
      <c r="R485" s="108">
        <v>1</v>
      </c>
      <c r="S485" s="109">
        <v>42234</v>
      </c>
      <c r="T485" s="109">
        <v>42294</v>
      </c>
      <c r="U485" s="109">
        <v>42338</v>
      </c>
      <c r="V485" s="108">
        <v>104</v>
      </c>
      <c r="W485" s="107" t="s">
        <v>438</v>
      </c>
      <c r="X485" s="107" t="s">
        <v>775</v>
      </c>
      <c r="Y485" s="107" t="s">
        <v>293</v>
      </c>
      <c r="Z485" s="108">
        <v>0</v>
      </c>
      <c r="AA485" s="113">
        <v>398025.04</v>
      </c>
      <c r="AB485" s="113">
        <v>2000</v>
      </c>
      <c r="AC485" s="113">
        <v>67719.960000000006</v>
      </c>
      <c r="AD485" s="113">
        <v>0</v>
      </c>
      <c r="AE485" s="113">
        <v>0</v>
      </c>
      <c r="AF485" s="113">
        <v>0</v>
      </c>
      <c r="AG485" s="113">
        <v>398025.04</v>
      </c>
      <c r="AH485" s="113">
        <f>CFR_Data[[#This Row],[Total Spent SFY]]+CFR_Data[[#This Row],[CF Current SFY]]</f>
        <v>2000</v>
      </c>
      <c r="AI485" s="113">
        <v>0</v>
      </c>
      <c r="AJ485" s="113">
        <v>0</v>
      </c>
      <c r="AK485" s="113">
        <v>0</v>
      </c>
      <c r="AL485" s="113">
        <v>0</v>
      </c>
      <c r="AM485" s="113">
        <v>0</v>
      </c>
      <c r="AN485" s="113">
        <v>0</v>
      </c>
      <c r="AO485" s="113">
        <v>0</v>
      </c>
      <c r="AP485" s="113">
        <v>0</v>
      </c>
      <c r="AQ485" s="107" t="s">
        <v>699</v>
      </c>
      <c r="AR485" s="107" t="s">
        <v>699</v>
      </c>
      <c r="AS485" s="107" t="s">
        <v>396</v>
      </c>
      <c r="AT485" s="107" t="s">
        <v>395</v>
      </c>
      <c r="AU485" s="107" t="s">
        <v>1123</v>
      </c>
      <c r="AV485" s="107" t="s">
        <v>391</v>
      </c>
      <c r="AW485" s="108">
        <v>1</v>
      </c>
      <c r="AX485" s="107" t="s">
        <v>473</v>
      </c>
      <c r="AY485" s="107" t="s">
        <v>736</v>
      </c>
      <c r="AZ485" s="107" t="s">
        <v>706</v>
      </c>
      <c r="BA485" s="107" t="s">
        <v>434</v>
      </c>
      <c r="BB485" s="109">
        <v>45355.272070752311</v>
      </c>
      <c r="BC485" s="107" t="s">
        <v>24</v>
      </c>
      <c r="BD485" s="107" t="s">
        <v>293</v>
      </c>
    </row>
    <row r="486" spans="1:56" x14ac:dyDescent="0.2">
      <c r="A486" s="107" t="s">
        <v>409</v>
      </c>
      <c r="B486" s="105">
        <v>607652</v>
      </c>
      <c r="C486" s="105" t="s">
        <v>2097</v>
      </c>
      <c r="D486" s="107" t="s">
        <v>547</v>
      </c>
      <c r="E486" s="105" t="s">
        <v>1941</v>
      </c>
      <c r="F486" s="107" t="s">
        <v>1157</v>
      </c>
      <c r="G486" s="107" t="s">
        <v>830</v>
      </c>
      <c r="H486" s="107" t="s">
        <v>830</v>
      </c>
      <c r="I486" s="107" t="s">
        <v>830</v>
      </c>
      <c r="J486" s="107" t="s">
        <v>328</v>
      </c>
      <c r="K486" s="107" t="s">
        <v>22</v>
      </c>
      <c r="L486" s="107" t="s">
        <v>312</v>
      </c>
      <c r="M486" s="107" t="s">
        <v>158</v>
      </c>
      <c r="N486" s="107" t="s">
        <v>410</v>
      </c>
      <c r="O486" s="107" t="s">
        <v>395</v>
      </c>
      <c r="P486" s="109">
        <v>44338</v>
      </c>
      <c r="Q486" s="107" t="s">
        <v>655</v>
      </c>
      <c r="R486" s="108">
        <v>1</v>
      </c>
      <c r="S486" s="109">
        <v>44482</v>
      </c>
      <c r="T486" s="109">
        <v>44542</v>
      </c>
      <c r="U486" s="109">
        <v>45813</v>
      </c>
      <c r="V486" s="108">
        <v>1331</v>
      </c>
      <c r="W486" s="107" t="s">
        <v>424</v>
      </c>
      <c r="X486" s="107" t="s">
        <v>710</v>
      </c>
      <c r="Y486" s="107" t="s">
        <v>411</v>
      </c>
      <c r="Z486" s="108">
        <v>0.8</v>
      </c>
      <c r="AA486" s="113">
        <v>773294.57</v>
      </c>
      <c r="AB486" s="113">
        <v>483106.19</v>
      </c>
      <c r="AC486" s="113">
        <v>1249055.43</v>
      </c>
      <c r="AD486" s="113">
        <v>1030265.515</v>
      </c>
      <c r="AE486" s="113">
        <v>1030265.515</v>
      </c>
      <c r="AF486" s="113">
        <v>411814.9068</v>
      </c>
      <c r="AG486" s="113">
        <v>1185109.4768000001</v>
      </c>
      <c r="AH486" s="113">
        <f>CFR_Data[[#This Row],[Total Spent SFY]]+CFR_Data[[#This Row],[CF Current SFY]]</f>
        <v>894921.09679999994</v>
      </c>
      <c r="AI486" s="113">
        <v>618450.60820000002</v>
      </c>
      <c r="AJ486" s="113">
        <v>0</v>
      </c>
      <c r="AK486" s="113">
        <v>0</v>
      </c>
      <c r="AL486" s="113">
        <v>0</v>
      </c>
      <c r="AM486" s="113">
        <v>0</v>
      </c>
      <c r="AN486" s="113">
        <v>218789.91500000001</v>
      </c>
      <c r="AO486" s="113">
        <v>0</v>
      </c>
      <c r="AP486" s="113">
        <v>0</v>
      </c>
      <c r="AQ486" s="107" t="s">
        <v>699</v>
      </c>
      <c r="AR486" s="107" t="s">
        <v>699</v>
      </c>
      <c r="AS486" s="107" t="s">
        <v>396</v>
      </c>
      <c r="AT486" s="107" t="s">
        <v>2894</v>
      </c>
      <c r="AU486" s="107" t="s">
        <v>1120</v>
      </c>
      <c r="AV486" s="107" t="s">
        <v>391</v>
      </c>
      <c r="AW486" s="108">
        <v>5</v>
      </c>
      <c r="AX486" s="107" t="s">
        <v>396</v>
      </c>
      <c r="AY486" s="107" t="s">
        <v>698</v>
      </c>
      <c r="AZ486" s="107" t="s">
        <v>697</v>
      </c>
      <c r="BA486" s="107" t="s">
        <v>392</v>
      </c>
      <c r="BB486" s="109">
        <v>45355.272070752311</v>
      </c>
      <c r="BC486" s="107" t="s">
        <v>22</v>
      </c>
      <c r="BD486" s="107" t="s">
        <v>292</v>
      </c>
    </row>
    <row r="487" spans="1:56" x14ac:dyDescent="0.2">
      <c r="A487" s="107" t="s">
        <v>409</v>
      </c>
      <c r="B487" s="105">
        <v>607652</v>
      </c>
      <c r="C487" s="105" t="s">
        <v>2097</v>
      </c>
      <c r="D487" s="107" t="s">
        <v>547</v>
      </c>
      <c r="E487" s="105" t="s">
        <v>1941</v>
      </c>
      <c r="F487" s="107" t="s">
        <v>1157</v>
      </c>
      <c r="G487" s="107" t="s">
        <v>830</v>
      </c>
      <c r="H487" s="107" t="s">
        <v>830</v>
      </c>
      <c r="I487" s="107" t="s">
        <v>830</v>
      </c>
      <c r="J487" s="107" t="s">
        <v>328</v>
      </c>
      <c r="K487" s="107" t="s">
        <v>22</v>
      </c>
      <c r="L487" s="107" t="s">
        <v>312</v>
      </c>
      <c r="M487" s="107" t="s">
        <v>158</v>
      </c>
      <c r="N487" s="107" t="s">
        <v>410</v>
      </c>
      <c r="O487" s="107" t="s">
        <v>395</v>
      </c>
      <c r="P487" s="109">
        <v>44338</v>
      </c>
      <c r="Q487" s="107" t="s">
        <v>655</v>
      </c>
      <c r="R487" s="108">
        <v>1</v>
      </c>
      <c r="S487" s="109">
        <v>44482</v>
      </c>
      <c r="T487" s="109">
        <v>44542</v>
      </c>
      <c r="U487" s="109">
        <v>45813</v>
      </c>
      <c r="V487" s="108">
        <v>1331</v>
      </c>
      <c r="W487" s="107" t="s">
        <v>424</v>
      </c>
      <c r="X487" s="107" t="s">
        <v>713</v>
      </c>
      <c r="Y487" s="107" t="s">
        <v>397</v>
      </c>
      <c r="Z487" s="108">
        <v>0.9</v>
      </c>
      <c r="AA487" s="113">
        <v>1127400</v>
      </c>
      <c r="AB487" s="113">
        <v>509587</v>
      </c>
      <c r="AC487" s="113">
        <v>100</v>
      </c>
      <c r="AD487" s="113">
        <v>441419.63699999999</v>
      </c>
      <c r="AE487" s="113">
        <v>441419.63699999999</v>
      </c>
      <c r="AF487" s="113">
        <v>176443.04699999999</v>
      </c>
      <c r="AG487" s="113">
        <v>1303843.047</v>
      </c>
      <c r="AH487" s="113">
        <f>CFR_Data[[#This Row],[Total Spent SFY]]+CFR_Data[[#This Row],[CF Current SFY]]</f>
        <v>686030.04700000002</v>
      </c>
      <c r="AI487" s="113">
        <v>264976.59000000003</v>
      </c>
      <c r="AJ487" s="113">
        <v>0</v>
      </c>
      <c r="AK487" s="113">
        <v>0</v>
      </c>
      <c r="AL487" s="113">
        <v>0</v>
      </c>
      <c r="AM487" s="113">
        <v>0</v>
      </c>
      <c r="AN487" s="113">
        <v>-441319.63699999999</v>
      </c>
      <c r="AO487" s="113">
        <v>0</v>
      </c>
      <c r="AP487" s="113">
        <v>0</v>
      </c>
      <c r="AQ487" s="107" t="s">
        <v>699</v>
      </c>
      <c r="AR487" s="107" t="s">
        <v>699</v>
      </c>
      <c r="AS487" s="107" t="s">
        <v>396</v>
      </c>
      <c r="AT487" s="107" t="s">
        <v>2894</v>
      </c>
      <c r="AU487" s="107" t="s">
        <v>1120</v>
      </c>
      <c r="AV487" s="107" t="s">
        <v>391</v>
      </c>
      <c r="AW487" s="108">
        <v>5</v>
      </c>
      <c r="AX487" s="107" t="s">
        <v>396</v>
      </c>
      <c r="AY487" s="107" t="s">
        <v>698</v>
      </c>
      <c r="AZ487" s="107" t="s">
        <v>697</v>
      </c>
      <c r="BA487" s="107" t="s">
        <v>392</v>
      </c>
      <c r="BB487" s="109">
        <v>45355.272070752311</v>
      </c>
      <c r="BC487" s="107" t="s">
        <v>22</v>
      </c>
      <c r="BD487" s="107" t="s">
        <v>292</v>
      </c>
    </row>
    <row r="488" spans="1:56" x14ac:dyDescent="0.2">
      <c r="A488" s="107" t="s">
        <v>409</v>
      </c>
      <c r="B488" s="105">
        <v>607652</v>
      </c>
      <c r="C488" s="105" t="s">
        <v>2097</v>
      </c>
      <c r="D488" s="107" t="s">
        <v>547</v>
      </c>
      <c r="E488" s="105" t="s">
        <v>1941</v>
      </c>
      <c r="F488" s="107" t="s">
        <v>1157</v>
      </c>
      <c r="G488" s="107" t="s">
        <v>830</v>
      </c>
      <c r="H488" s="107" t="s">
        <v>830</v>
      </c>
      <c r="I488" s="107" t="s">
        <v>830</v>
      </c>
      <c r="J488" s="107" t="s">
        <v>328</v>
      </c>
      <c r="K488" s="107" t="s">
        <v>22</v>
      </c>
      <c r="L488" s="107" t="s">
        <v>312</v>
      </c>
      <c r="M488" s="107" t="s">
        <v>158</v>
      </c>
      <c r="N488" s="107" t="s">
        <v>410</v>
      </c>
      <c r="O488" s="107" t="s">
        <v>395</v>
      </c>
      <c r="P488" s="109">
        <v>44338</v>
      </c>
      <c r="Q488" s="107" t="s">
        <v>655</v>
      </c>
      <c r="R488" s="108">
        <v>1</v>
      </c>
      <c r="S488" s="109">
        <v>44482</v>
      </c>
      <c r="T488" s="109">
        <v>44542</v>
      </c>
      <c r="U488" s="109">
        <v>45813</v>
      </c>
      <c r="V488" s="108">
        <v>1331</v>
      </c>
      <c r="W488" s="107" t="s">
        <v>398</v>
      </c>
      <c r="X488" s="107" t="s">
        <v>702</v>
      </c>
      <c r="Y488" s="107" t="s">
        <v>293</v>
      </c>
      <c r="Z488" s="108">
        <v>0</v>
      </c>
      <c r="AA488" s="113">
        <v>299575.5</v>
      </c>
      <c r="AB488" s="113">
        <v>38702</v>
      </c>
      <c r="AC488" s="113">
        <v>154874.5</v>
      </c>
      <c r="AD488" s="113">
        <v>142429.32399999999</v>
      </c>
      <c r="AE488" s="113">
        <v>142429.32399999999</v>
      </c>
      <c r="AF488" s="113">
        <v>56931.458899999998</v>
      </c>
      <c r="AG488" s="113">
        <v>356506.95890000003</v>
      </c>
      <c r="AH488" s="113">
        <f>CFR_Data[[#This Row],[Total Spent SFY]]+CFR_Data[[#This Row],[CF Current SFY]]</f>
        <v>95633.458899999998</v>
      </c>
      <c r="AI488" s="113">
        <v>85497.865099999995</v>
      </c>
      <c r="AJ488" s="113">
        <v>0</v>
      </c>
      <c r="AK488" s="113">
        <v>0</v>
      </c>
      <c r="AL488" s="113">
        <v>0</v>
      </c>
      <c r="AM488" s="113">
        <v>0</v>
      </c>
      <c r="AN488" s="113">
        <v>12445.175999999999</v>
      </c>
      <c r="AO488" s="113">
        <v>0</v>
      </c>
      <c r="AP488" s="113">
        <v>0</v>
      </c>
      <c r="AQ488" s="107" t="s">
        <v>699</v>
      </c>
      <c r="AR488" s="107" t="s">
        <v>699</v>
      </c>
      <c r="AS488" s="107" t="s">
        <v>396</v>
      </c>
      <c r="AT488" s="107" t="s">
        <v>2894</v>
      </c>
      <c r="AU488" s="107" t="s">
        <v>1120</v>
      </c>
      <c r="AV488" s="107" t="s">
        <v>391</v>
      </c>
      <c r="AW488" s="108">
        <v>5</v>
      </c>
      <c r="AX488" s="107" t="s">
        <v>396</v>
      </c>
      <c r="AY488" s="107" t="s">
        <v>698</v>
      </c>
      <c r="AZ488" s="107" t="s">
        <v>697</v>
      </c>
      <c r="BA488" s="107" t="s">
        <v>392</v>
      </c>
      <c r="BB488" s="109">
        <v>45355.272070752311</v>
      </c>
      <c r="BC488" s="107" t="s">
        <v>22</v>
      </c>
      <c r="BD488" s="107" t="s">
        <v>293</v>
      </c>
    </row>
    <row r="489" spans="1:56" x14ac:dyDescent="0.2">
      <c r="A489" s="107" t="s">
        <v>409</v>
      </c>
      <c r="B489" s="105">
        <v>607652</v>
      </c>
      <c r="C489" s="105" t="s">
        <v>2097</v>
      </c>
      <c r="D489" s="107" t="s">
        <v>547</v>
      </c>
      <c r="E489" s="105" t="s">
        <v>1941</v>
      </c>
      <c r="F489" s="107" t="s">
        <v>1157</v>
      </c>
      <c r="G489" s="107" t="s">
        <v>830</v>
      </c>
      <c r="H489" s="107" t="s">
        <v>830</v>
      </c>
      <c r="I489" s="107" t="s">
        <v>830</v>
      </c>
      <c r="J489" s="107" t="s">
        <v>328</v>
      </c>
      <c r="K489" s="107" t="s">
        <v>22</v>
      </c>
      <c r="L489" s="107" t="s">
        <v>312</v>
      </c>
      <c r="M489" s="107" t="s">
        <v>158</v>
      </c>
      <c r="N489" s="107" t="s">
        <v>410</v>
      </c>
      <c r="O489" s="107" t="s">
        <v>395</v>
      </c>
      <c r="P489" s="109">
        <v>44338</v>
      </c>
      <c r="Q489" s="107" t="s">
        <v>655</v>
      </c>
      <c r="R489" s="108">
        <v>1</v>
      </c>
      <c r="S489" s="109">
        <v>44482</v>
      </c>
      <c r="T489" s="109">
        <v>44542</v>
      </c>
      <c r="U489" s="109">
        <v>45813</v>
      </c>
      <c r="V489" s="108">
        <v>1331</v>
      </c>
      <c r="W489" s="107" t="s">
        <v>424</v>
      </c>
      <c r="X489" s="107" t="s">
        <v>709</v>
      </c>
      <c r="Y489" s="107" t="s">
        <v>416</v>
      </c>
      <c r="Z489" s="108">
        <v>0.8</v>
      </c>
      <c r="AA489" s="113">
        <v>419320.01</v>
      </c>
      <c r="AB489" s="113">
        <v>328026.94</v>
      </c>
      <c r="AC489" s="113">
        <v>715329.99</v>
      </c>
      <c r="AD489" s="113">
        <v>686436.31440000003</v>
      </c>
      <c r="AE489" s="113">
        <v>686436.31429999997</v>
      </c>
      <c r="AF489" s="113">
        <v>274380.44140000001</v>
      </c>
      <c r="AG489" s="113">
        <v>693700.45140000002</v>
      </c>
      <c r="AH489" s="113">
        <f>CFR_Data[[#This Row],[Total Spent SFY]]+CFR_Data[[#This Row],[CF Current SFY]]</f>
        <v>602407.38140000007</v>
      </c>
      <c r="AI489" s="113">
        <v>412055.87290000002</v>
      </c>
      <c r="AJ489" s="113">
        <v>0</v>
      </c>
      <c r="AK489" s="113">
        <v>0</v>
      </c>
      <c r="AL489" s="113">
        <v>0</v>
      </c>
      <c r="AM489" s="113">
        <v>0</v>
      </c>
      <c r="AN489" s="113">
        <v>28893.6757</v>
      </c>
      <c r="AO489" s="113">
        <v>0</v>
      </c>
      <c r="AP489" s="113">
        <v>0</v>
      </c>
      <c r="AQ489" s="107" t="s">
        <v>699</v>
      </c>
      <c r="AR489" s="107" t="s">
        <v>699</v>
      </c>
      <c r="AS489" s="107" t="s">
        <v>396</v>
      </c>
      <c r="AT489" s="107" t="s">
        <v>2894</v>
      </c>
      <c r="AU489" s="107" t="s">
        <v>1120</v>
      </c>
      <c r="AV489" s="107" t="s">
        <v>391</v>
      </c>
      <c r="AW489" s="108">
        <v>5</v>
      </c>
      <c r="AX489" s="107" t="s">
        <v>396</v>
      </c>
      <c r="AY489" s="107" t="s">
        <v>698</v>
      </c>
      <c r="AZ489" s="107" t="s">
        <v>697</v>
      </c>
      <c r="BA489" s="107" t="s">
        <v>392</v>
      </c>
      <c r="BB489" s="109">
        <v>45355.272070752311</v>
      </c>
      <c r="BC489" s="107" t="s">
        <v>22</v>
      </c>
      <c r="BD489" s="107" t="s">
        <v>292</v>
      </c>
    </row>
    <row r="490" spans="1:56" x14ac:dyDescent="0.2">
      <c r="A490" s="107" t="s">
        <v>409</v>
      </c>
      <c r="B490" s="105">
        <v>607652</v>
      </c>
      <c r="C490" s="105" t="s">
        <v>2097</v>
      </c>
      <c r="D490" s="107" t="s">
        <v>547</v>
      </c>
      <c r="E490" s="105" t="s">
        <v>1941</v>
      </c>
      <c r="F490" s="107" t="s">
        <v>1157</v>
      </c>
      <c r="G490" s="107" t="s">
        <v>830</v>
      </c>
      <c r="H490" s="107" t="s">
        <v>830</v>
      </c>
      <c r="I490" s="107" t="s">
        <v>830</v>
      </c>
      <c r="J490" s="107" t="s">
        <v>328</v>
      </c>
      <c r="K490" s="107" t="s">
        <v>22</v>
      </c>
      <c r="L490" s="107" t="s">
        <v>312</v>
      </c>
      <c r="M490" s="107" t="s">
        <v>158</v>
      </c>
      <c r="N490" s="107" t="s">
        <v>410</v>
      </c>
      <c r="O490" s="107" t="s">
        <v>395</v>
      </c>
      <c r="P490" s="109">
        <v>44338</v>
      </c>
      <c r="Q490" s="107" t="s">
        <v>655</v>
      </c>
      <c r="R490" s="108">
        <v>1</v>
      </c>
      <c r="S490" s="109">
        <v>44482</v>
      </c>
      <c r="T490" s="109">
        <v>44542</v>
      </c>
      <c r="U490" s="109">
        <v>45813</v>
      </c>
      <c r="V490" s="108">
        <v>1331</v>
      </c>
      <c r="W490" s="107" t="s">
        <v>424</v>
      </c>
      <c r="X490" s="107" t="s">
        <v>726</v>
      </c>
      <c r="Y490" s="107" t="s">
        <v>725</v>
      </c>
      <c r="Z490" s="108">
        <v>0.8</v>
      </c>
      <c r="AA490" s="113">
        <v>16528101.630000001</v>
      </c>
      <c r="AB490" s="113">
        <v>7545425.3899999997</v>
      </c>
      <c r="AC490" s="113">
        <v>6998458.7199999997</v>
      </c>
      <c r="AD490" s="113">
        <v>8905230.8707999997</v>
      </c>
      <c r="AE490" s="113">
        <v>8905230.8707999997</v>
      </c>
      <c r="AF490" s="113">
        <v>3559574.4663999998</v>
      </c>
      <c r="AG490" s="113">
        <v>20087676.0964</v>
      </c>
      <c r="AH490" s="113">
        <f>CFR_Data[[#This Row],[Total Spent SFY]]+CFR_Data[[#This Row],[CF Current SFY]]</f>
        <v>11104999.8564</v>
      </c>
      <c r="AI490" s="113">
        <v>5345656.4044000003</v>
      </c>
      <c r="AJ490" s="113">
        <v>0</v>
      </c>
      <c r="AK490" s="113">
        <v>0</v>
      </c>
      <c r="AL490" s="113">
        <v>0</v>
      </c>
      <c r="AM490" s="113">
        <v>0</v>
      </c>
      <c r="AN490" s="113">
        <v>-1906772.1507999999</v>
      </c>
      <c r="AO490" s="113">
        <v>0</v>
      </c>
      <c r="AP490" s="113">
        <v>0</v>
      </c>
      <c r="AQ490" s="107" t="s">
        <v>699</v>
      </c>
      <c r="AR490" s="107" t="s">
        <v>699</v>
      </c>
      <c r="AS490" s="107" t="s">
        <v>396</v>
      </c>
      <c r="AT490" s="107" t="s">
        <v>2894</v>
      </c>
      <c r="AU490" s="107" t="s">
        <v>1120</v>
      </c>
      <c r="AV490" s="107" t="s">
        <v>391</v>
      </c>
      <c r="AW490" s="108">
        <v>5</v>
      </c>
      <c r="AX490" s="107" t="s">
        <v>396</v>
      </c>
      <c r="AY490" s="107" t="s">
        <v>698</v>
      </c>
      <c r="AZ490" s="107" t="s">
        <v>697</v>
      </c>
      <c r="BA490" s="107" t="s">
        <v>392</v>
      </c>
      <c r="BB490" s="109">
        <v>45355.272070752311</v>
      </c>
      <c r="BC490" s="107" t="s">
        <v>22</v>
      </c>
      <c r="BD490" s="107" t="s">
        <v>292</v>
      </c>
    </row>
    <row r="491" spans="1:56" x14ac:dyDescent="0.2">
      <c r="A491" s="107" t="s">
        <v>409</v>
      </c>
      <c r="B491" s="105">
        <v>607670</v>
      </c>
      <c r="C491" s="105" t="s">
        <v>2098</v>
      </c>
      <c r="D491" s="107" t="s">
        <v>831</v>
      </c>
      <c r="E491" s="105" t="s">
        <v>1943</v>
      </c>
      <c r="F491" s="107" t="s">
        <v>2099</v>
      </c>
      <c r="G491" s="107" t="s">
        <v>830</v>
      </c>
      <c r="H491" s="107" t="s">
        <v>830</v>
      </c>
      <c r="I491" s="107" t="s">
        <v>830</v>
      </c>
      <c r="J491" s="107" t="s">
        <v>44</v>
      </c>
      <c r="K491" s="107" t="s">
        <v>22</v>
      </c>
      <c r="L491" s="107" t="s">
        <v>42</v>
      </c>
      <c r="M491" s="107" t="s">
        <v>41</v>
      </c>
      <c r="N491" s="107" t="s">
        <v>410</v>
      </c>
      <c r="O491" s="107" t="s">
        <v>395</v>
      </c>
      <c r="P491" s="109">
        <v>44772</v>
      </c>
      <c r="Q491" s="107" t="s">
        <v>658</v>
      </c>
      <c r="R491" s="108">
        <v>1</v>
      </c>
      <c r="S491" s="109">
        <v>45019</v>
      </c>
      <c r="T491" s="109">
        <v>45079</v>
      </c>
      <c r="U491" s="109">
        <v>46386</v>
      </c>
      <c r="V491" s="108">
        <v>1367</v>
      </c>
      <c r="W491" s="107" t="s">
        <v>424</v>
      </c>
      <c r="X491" s="107" t="s">
        <v>710</v>
      </c>
      <c r="Y491" s="107" t="s">
        <v>411</v>
      </c>
      <c r="Z491" s="108">
        <v>0.8</v>
      </c>
      <c r="AA491" s="113">
        <v>1472338.55</v>
      </c>
      <c r="AB491" s="113">
        <v>1140502.01</v>
      </c>
      <c r="AC491" s="113">
        <v>19534627.469999999</v>
      </c>
      <c r="AD491" s="113">
        <v>17979420.5156</v>
      </c>
      <c r="AE491" s="113">
        <v>17979420.5156</v>
      </c>
      <c r="AF491" s="113">
        <v>2982216.3664000002</v>
      </c>
      <c r="AG491" s="113">
        <v>4454554.9164000005</v>
      </c>
      <c r="AH491" s="113">
        <f>CFR_Data[[#This Row],[Total Spent SFY]]+CFR_Data[[#This Row],[CF Current SFY]]</f>
        <v>4122718.3764000004</v>
      </c>
      <c r="AI491" s="113">
        <v>5924337.2165999999</v>
      </c>
      <c r="AJ491" s="113">
        <v>5938388.9538000003</v>
      </c>
      <c r="AK491" s="113">
        <v>3134477.9788000002</v>
      </c>
      <c r="AL491" s="113">
        <v>0</v>
      </c>
      <c r="AM491" s="113">
        <v>0</v>
      </c>
      <c r="AN491" s="113">
        <v>1555206.9543999999</v>
      </c>
      <c r="AO491" s="113">
        <v>0</v>
      </c>
      <c r="AP491" s="113">
        <v>0</v>
      </c>
      <c r="AQ491" s="107" t="s">
        <v>699</v>
      </c>
      <c r="AR491" s="107" t="s">
        <v>699</v>
      </c>
      <c r="AS491" s="107" t="s">
        <v>396</v>
      </c>
      <c r="AT491" s="107" t="s">
        <v>395</v>
      </c>
      <c r="AU491" s="107" t="s">
        <v>1123</v>
      </c>
      <c r="AV491" s="107" t="s">
        <v>391</v>
      </c>
      <c r="AW491" s="108">
        <v>3</v>
      </c>
      <c r="AX491" s="107" t="s">
        <v>473</v>
      </c>
      <c r="AY491" s="107" t="s">
        <v>707</v>
      </c>
      <c r="AZ491" s="107" t="s">
        <v>706</v>
      </c>
      <c r="BA491" s="107" t="s">
        <v>412</v>
      </c>
      <c r="BB491" s="109">
        <v>45355.272070752311</v>
      </c>
      <c r="BC491" s="107" t="s">
        <v>22</v>
      </c>
      <c r="BD491" s="107" t="s">
        <v>292</v>
      </c>
    </row>
    <row r="492" spans="1:56" x14ac:dyDescent="0.2">
      <c r="A492" s="107" t="s">
        <v>409</v>
      </c>
      <c r="B492" s="105">
        <v>607670</v>
      </c>
      <c r="C492" s="105" t="s">
        <v>2098</v>
      </c>
      <c r="D492" s="107" t="s">
        <v>831</v>
      </c>
      <c r="E492" s="105" t="s">
        <v>1943</v>
      </c>
      <c r="F492" s="107" t="s">
        <v>2099</v>
      </c>
      <c r="G492" s="107" t="s">
        <v>830</v>
      </c>
      <c r="H492" s="107" t="s">
        <v>830</v>
      </c>
      <c r="I492" s="107" t="s">
        <v>830</v>
      </c>
      <c r="J492" s="107" t="s">
        <v>44</v>
      </c>
      <c r="K492" s="107" t="s">
        <v>22</v>
      </c>
      <c r="L492" s="107" t="s">
        <v>42</v>
      </c>
      <c r="M492" s="107" t="s">
        <v>41</v>
      </c>
      <c r="N492" s="107" t="s">
        <v>410</v>
      </c>
      <c r="O492" s="107" t="s">
        <v>395</v>
      </c>
      <c r="P492" s="109">
        <v>44772</v>
      </c>
      <c r="Q492" s="107" t="s">
        <v>658</v>
      </c>
      <c r="R492" s="108">
        <v>1</v>
      </c>
      <c r="S492" s="109">
        <v>45019</v>
      </c>
      <c r="T492" s="109">
        <v>45079</v>
      </c>
      <c r="U492" s="109">
        <v>46386</v>
      </c>
      <c r="V492" s="108">
        <v>1367</v>
      </c>
      <c r="W492" s="107" t="s">
        <v>398</v>
      </c>
      <c r="X492" s="107" t="s">
        <v>702</v>
      </c>
      <c r="Y492" s="107" t="s">
        <v>293</v>
      </c>
      <c r="Z492" s="108">
        <v>0</v>
      </c>
      <c r="AA492" s="113">
        <v>0</v>
      </c>
      <c r="AB492" s="113">
        <v>0</v>
      </c>
      <c r="AC492" s="113">
        <v>863665</v>
      </c>
      <c r="AD492" s="113">
        <v>859687.38020000001</v>
      </c>
      <c r="AE492" s="113">
        <v>859687.38029999996</v>
      </c>
      <c r="AF492" s="113">
        <v>142594.90580000001</v>
      </c>
      <c r="AG492" s="113">
        <v>142594.90580000001</v>
      </c>
      <c r="AH492" s="113">
        <f>CFR_Data[[#This Row],[Total Spent SFY]]+CFR_Data[[#This Row],[CF Current SFY]]</f>
        <v>142594.90580000001</v>
      </c>
      <c r="AI492" s="113">
        <v>283272.64150000003</v>
      </c>
      <c r="AJ492" s="113">
        <v>283944.52639999997</v>
      </c>
      <c r="AK492" s="113">
        <v>149875.30660000001</v>
      </c>
      <c r="AL492" s="113">
        <v>0</v>
      </c>
      <c r="AM492" s="113">
        <v>0</v>
      </c>
      <c r="AN492" s="113">
        <v>3977.6197000000002</v>
      </c>
      <c r="AO492" s="113">
        <v>0</v>
      </c>
      <c r="AP492" s="113">
        <v>0</v>
      </c>
      <c r="AQ492" s="107" t="s">
        <v>699</v>
      </c>
      <c r="AR492" s="107" t="s">
        <v>699</v>
      </c>
      <c r="AS492" s="107" t="s">
        <v>396</v>
      </c>
      <c r="AT492" s="107" t="s">
        <v>395</v>
      </c>
      <c r="AU492" s="107" t="s">
        <v>1123</v>
      </c>
      <c r="AV492" s="107" t="s">
        <v>391</v>
      </c>
      <c r="AW492" s="108">
        <v>3</v>
      </c>
      <c r="AX492" s="107" t="s">
        <v>473</v>
      </c>
      <c r="AY492" s="107" t="s">
        <v>707</v>
      </c>
      <c r="AZ492" s="107" t="s">
        <v>706</v>
      </c>
      <c r="BA492" s="107" t="s">
        <v>412</v>
      </c>
      <c r="BB492" s="109">
        <v>45355.272070752311</v>
      </c>
      <c r="BC492" s="107" t="s">
        <v>22</v>
      </c>
      <c r="BD492" s="107" t="s">
        <v>293</v>
      </c>
    </row>
    <row r="493" spans="1:56" x14ac:dyDescent="0.2">
      <c r="A493" s="107" t="s">
        <v>409</v>
      </c>
      <c r="B493" s="105">
        <v>607670</v>
      </c>
      <c r="C493" s="105" t="s">
        <v>2098</v>
      </c>
      <c r="D493" s="107" t="s">
        <v>831</v>
      </c>
      <c r="E493" s="105" t="s">
        <v>1943</v>
      </c>
      <c r="F493" s="107" t="s">
        <v>2099</v>
      </c>
      <c r="G493" s="107" t="s">
        <v>830</v>
      </c>
      <c r="H493" s="107" t="s">
        <v>830</v>
      </c>
      <c r="I493" s="107" t="s">
        <v>830</v>
      </c>
      <c r="J493" s="107" t="s">
        <v>44</v>
      </c>
      <c r="K493" s="107" t="s">
        <v>22</v>
      </c>
      <c r="L493" s="107" t="s">
        <v>42</v>
      </c>
      <c r="M493" s="107" t="s">
        <v>41</v>
      </c>
      <c r="N493" s="107" t="s">
        <v>410</v>
      </c>
      <c r="O493" s="107" t="s">
        <v>395</v>
      </c>
      <c r="P493" s="109">
        <v>44772</v>
      </c>
      <c r="Q493" s="107" t="s">
        <v>658</v>
      </c>
      <c r="R493" s="108">
        <v>1</v>
      </c>
      <c r="S493" s="109">
        <v>45019</v>
      </c>
      <c r="T493" s="109">
        <v>45079</v>
      </c>
      <c r="U493" s="109">
        <v>46386</v>
      </c>
      <c r="V493" s="108">
        <v>1367</v>
      </c>
      <c r="W493" s="107" t="s">
        <v>424</v>
      </c>
      <c r="X493" s="107" t="s">
        <v>705</v>
      </c>
      <c r="Y493" s="107" t="s">
        <v>413</v>
      </c>
      <c r="Z493" s="108">
        <v>0.8</v>
      </c>
      <c r="AA493" s="113">
        <v>5490220</v>
      </c>
      <c r="AB493" s="113">
        <v>5024182</v>
      </c>
      <c r="AC493" s="113">
        <v>22569091.600000001</v>
      </c>
      <c r="AD493" s="113">
        <v>29211805.1241</v>
      </c>
      <c r="AE493" s="113">
        <v>29211805.124200001</v>
      </c>
      <c r="AF493" s="113">
        <v>4845313.1878000004</v>
      </c>
      <c r="AG493" s="113">
        <v>10335533.187799999</v>
      </c>
      <c r="AH493" s="113">
        <f>CFR_Data[[#This Row],[Total Spent SFY]]+CFR_Data[[#This Row],[CF Current SFY]]</f>
        <v>9869495.1878000014</v>
      </c>
      <c r="AI493" s="113">
        <v>9625481.7619000003</v>
      </c>
      <c r="AJ493" s="113">
        <v>9648312.1198999994</v>
      </c>
      <c r="AK493" s="113">
        <v>5092698.0546000004</v>
      </c>
      <c r="AL493" s="113">
        <v>0</v>
      </c>
      <c r="AM493" s="113">
        <v>0</v>
      </c>
      <c r="AN493" s="113">
        <v>-6642713.5241999999</v>
      </c>
      <c r="AO493" s="113">
        <v>0</v>
      </c>
      <c r="AP493" s="113">
        <v>0</v>
      </c>
      <c r="AQ493" s="107" t="s">
        <v>699</v>
      </c>
      <c r="AR493" s="107" t="s">
        <v>699</v>
      </c>
      <c r="AS493" s="107" t="s">
        <v>396</v>
      </c>
      <c r="AT493" s="107" t="s">
        <v>395</v>
      </c>
      <c r="AU493" s="107" t="s">
        <v>1123</v>
      </c>
      <c r="AV493" s="107" t="s">
        <v>391</v>
      </c>
      <c r="AW493" s="108">
        <v>3</v>
      </c>
      <c r="AX493" s="107" t="s">
        <v>473</v>
      </c>
      <c r="AY493" s="107" t="s">
        <v>707</v>
      </c>
      <c r="AZ493" s="107" t="s">
        <v>706</v>
      </c>
      <c r="BA493" s="107" t="s">
        <v>412</v>
      </c>
      <c r="BB493" s="109">
        <v>45355.272070752311</v>
      </c>
      <c r="BC493" s="107" t="s">
        <v>22</v>
      </c>
      <c r="BD493" s="107" t="s">
        <v>292</v>
      </c>
    </row>
    <row r="494" spans="1:56" x14ac:dyDescent="0.2">
      <c r="A494" s="107" t="s">
        <v>409</v>
      </c>
      <c r="B494" s="105">
        <v>607674</v>
      </c>
      <c r="C494" s="105" t="s">
        <v>2100</v>
      </c>
      <c r="D494" s="107" t="s">
        <v>832</v>
      </c>
      <c r="E494" s="105" t="s">
        <v>1962</v>
      </c>
      <c r="F494" s="107" t="s">
        <v>1124</v>
      </c>
      <c r="G494" s="107" t="s">
        <v>830</v>
      </c>
      <c r="H494" s="107" t="s">
        <v>830</v>
      </c>
      <c r="I494" s="107" t="s">
        <v>830</v>
      </c>
      <c r="J494" s="107" t="s">
        <v>732</v>
      </c>
      <c r="K494" s="107" t="s">
        <v>25</v>
      </c>
      <c r="L494" s="107" t="s">
        <v>42</v>
      </c>
      <c r="M494" s="107" t="s">
        <v>41</v>
      </c>
      <c r="N494" s="107" t="s">
        <v>410</v>
      </c>
      <c r="O494" s="107" t="s">
        <v>395</v>
      </c>
      <c r="P494" s="109">
        <v>44002</v>
      </c>
      <c r="Q494" s="107" t="s">
        <v>656</v>
      </c>
      <c r="R494" s="108">
        <v>1</v>
      </c>
      <c r="S494" s="109">
        <v>44098</v>
      </c>
      <c r="T494" s="109">
        <v>44158</v>
      </c>
      <c r="U494" s="109">
        <v>45516</v>
      </c>
      <c r="V494" s="108">
        <v>1418</v>
      </c>
      <c r="W494" s="107" t="s">
        <v>398</v>
      </c>
      <c r="X494" s="107" t="s">
        <v>702</v>
      </c>
      <c r="Y494" s="107" t="s">
        <v>293</v>
      </c>
      <c r="Z494" s="108">
        <v>0</v>
      </c>
      <c r="AA494" s="113">
        <v>12240720.439999999</v>
      </c>
      <c r="AB494" s="113">
        <v>1791607.56</v>
      </c>
      <c r="AC494" s="113">
        <v>1800593.03</v>
      </c>
      <c r="AD494" s="113">
        <v>1417801.43</v>
      </c>
      <c r="AE494" s="113">
        <v>1417801.43</v>
      </c>
      <c r="AF494" s="113">
        <v>1318936.94</v>
      </c>
      <c r="AG494" s="113">
        <v>13559657.380000001</v>
      </c>
      <c r="AH494" s="113">
        <f>CFR_Data[[#This Row],[Total Spent SFY]]+CFR_Data[[#This Row],[CF Current SFY]]</f>
        <v>3110544.5</v>
      </c>
      <c r="AI494" s="113">
        <v>98864.49</v>
      </c>
      <c r="AJ494" s="113">
        <v>0</v>
      </c>
      <c r="AK494" s="113">
        <v>0</v>
      </c>
      <c r="AL494" s="113">
        <v>0</v>
      </c>
      <c r="AM494" s="113">
        <v>0</v>
      </c>
      <c r="AN494" s="113">
        <v>382791.6</v>
      </c>
      <c r="AO494" s="113">
        <v>0</v>
      </c>
      <c r="AP494" s="113">
        <v>0</v>
      </c>
      <c r="AQ494" s="107" t="s">
        <v>699</v>
      </c>
      <c r="AR494" s="107" t="s">
        <v>699</v>
      </c>
      <c r="AS494" s="107" t="s">
        <v>396</v>
      </c>
      <c r="AT494" s="107" t="s">
        <v>395</v>
      </c>
      <c r="AU494" s="107" t="s">
        <v>1123</v>
      </c>
      <c r="AV494" s="107" t="s">
        <v>391</v>
      </c>
      <c r="AW494" s="108">
        <v>1</v>
      </c>
      <c r="AX494" s="107" t="s">
        <v>473</v>
      </c>
      <c r="AY494" s="107" t="s">
        <v>707</v>
      </c>
      <c r="AZ494" s="107" t="s">
        <v>706</v>
      </c>
      <c r="BA494" s="107" t="s">
        <v>412</v>
      </c>
      <c r="BB494" s="109">
        <v>45355.272070752311</v>
      </c>
      <c r="BC494" s="107" t="s">
        <v>25</v>
      </c>
      <c r="BD494" s="107" t="s">
        <v>293</v>
      </c>
    </row>
    <row r="495" spans="1:56" x14ac:dyDescent="0.2">
      <c r="A495" s="107" t="s">
        <v>472</v>
      </c>
      <c r="B495" s="105">
        <v>607675</v>
      </c>
      <c r="C495" s="105" t="s">
        <v>395</v>
      </c>
      <c r="D495" s="107" t="s">
        <v>833</v>
      </c>
      <c r="E495" s="105" t="s">
        <v>1962</v>
      </c>
      <c r="F495" s="107" t="s">
        <v>1969</v>
      </c>
      <c r="G495" s="107" t="s">
        <v>830</v>
      </c>
      <c r="H495" s="107" t="s">
        <v>830</v>
      </c>
      <c r="I495" s="107" t="s">
        <v>830</v>
      </c>
      <c r="J495" s="107" t="s">
        <v>548</v>
      </c>
      <c r="K495" s="107" t="s">
        <v>32</v>
      </c>
      <c r="L495" s="107" t="s">
        <v>88</v>
      </c>
      <c r="M495" s="107" t="s">
        <v>41</v>
      </c>
      <c r="N495" s="107" t="s">
        <v>472</v>
      </c>
      <c r="O495" s="107" t="s">
        <v>1125</v>
      </c>
      <c r="P495" s="109">
        <v>46032</v>
      </c>
      <c r="Q495" s="107" t="s">
        <v>1353</v>
      </c>
      <c r="R495" s="108">
        <v>0</v>
      </c>
      <c r="S495" s="109">
        <v>46182</v>
      </c>
      <c r="T495" s="109">
        <v>46242</v>
      </c>
      <c r="U495" s="109">
        <v>47277</v>
      </c>
      <c r="V495" s="108">
        <v>1095</v>
      </c>
      <c r="W495" s="107" t="s">
        <v>1400</v>
      </c>
      <c r="X495" s="107" t="s">
        <v>1401</v>
      </c>
      <c r="Y495" s="107" t="s">
        <v>292</v>
      </c>
      <c r="Z495" s="108">
        <v>0.8</v>
      </c>
      <c r="AA495" s="113">
        <v>0</v>
      </c>
      <c r="AB495" s="113">
        <v>0</v>
      </c>
      <c r="AC495" s="113">
        <v>12248083.012</v>
      </c>
      <c r="AD495" s="113">
        <v>0</v>
      </c>
      <c r="AE495" s="113">
        <v>12248083.0121</v>
      </c>
      <c r="AF495" s="113">
        <v>0</v>
      </c>
      <c r="AG495" s="113">
        <v>0</v>
      </c>
      <c r="AH495" s="113">
        <f>CFR_Data[[#This Row],[Total Spent SFY]]+CFR_Data[[#This Row],[CF Current SFY]]</f>
        <v>0</v>
      </c>
      <c r="AI495" s="113">
        <v>0</v>
      </c>
      <c r="AJ495" s="113">
        <v>0</v>
      </c>
      <c r="AK495" s="113">
        <v>3849397.5181</v>
      </c>
      <c r="AL495" s="113">
        <v>4199342.7470000004</v>
      </c>
      <c r="AM495" s="113">
        <v>4199342.7470000004</v>
      </c>
      <c r="AN495" s="113">
        <v>-1E-4</v>
      </c>
      <c r="AO495" s="113">
        <v>0</v>
      </c>
      <c r="AP495" s="113">
        <v>0</v>
      </c>
      <c r="AQ495" s="107" t="s">
        <v>699</v>
      </c>
      <c r="AR495" s="107" t="s">
        <v>699</v>
      </c>
      <c r="AS495" s="107" t="s">
        <v>396</v>
      </c>
      <c r="AT495" s="107" t="s">
        <v>395</v>
      </c>
      <c r="AU495" s="107" t="s">
        <v>1123</v>
      </c>
      <c r="AV495" s="107" t="s">
        <v>391</v>
      </c>
      <c r="AW495" s="108">
        <v>1</v>
      </c>
      <c r="AX495" s="107" t="s">
        <v>473</v>
      </c>
      <c r="AY495" s="107" t="s">
        <v>707</v>
      </c>
      <c r="AZ495" s="107" t="s">
        <v>706</v>
      </c>
      <c r="BA495" s="107" t="s">
        <v>412</v>
      </c>
      <c r="BB495" s="109">
        <v>45355.272070752311</v>
      </c>
      <c r="BC495" s="107" t="s">
        <v>32</v>
      </c>
      <c r="BD495" s="107" t="s">
        <v>292</v>
      </c>
    </row>
    <row r="496" spans="1:56" x14ac:dyDescent="0.2">
      <c r="A496" s="107" t="s">
        <v>472</v>
      </c>
      <c r="B496" s="105">
        <v>607677</v>
      </c>
      <c r="C496" s="105" t="s">
        <v>395</v>
      </c>
      <c r="D496" s="107" t="s">
        <v>2101</v>
      </c>
      <c r="E496" s="105" t="s">
        <v>1962</v>
      </c>
      <c r="F496" s="107" t="s">
        <v>1969</v>
      </c>
      <c r="G496" s="107" t="s">
        <v>830</v>
      </c>
      <c r="H496" s="107" t="s">
        <v>830</v>
      </c>
      <c r="I496" s="107" t="s">
        <v>830</v>
      </c>
      <c r="J496" s="107" t="s">
        <v>134</v>
      </c>
      <c r="K496" s="107" t="s">
        <v>21</v>
      </c>
      <c r="L496" s="107" t="s">
        <v>88</v>
      </c>
      <c r="M496" s="107" t="s">
        <v>41</v>
      </c>
      <c r="N496" s="107" t="s">
        <v>472</v>
      </c>
      <c r="O496" s="107" t="s">
        <v>1122</v>
      </c>
      <c r="P496" s="109">
        <v>45738</v>
      </c>
      <c r="Q496" s="107" t="s">
        <v>1101</v>
      </c>
      <c r="R496" s="108">
        <v>0</v>
      </c>
      <c r="S496" s="109">
        <v>45888</v>
      </c>
      <c r="T496" s="109">
        <v>45948</v>
      </c>
      <c r="U496" s="109">
        <v>46617</v>
      </c>
      <c r="V496" s="108">
        <v>729</v>
      </c>
      <c r="W496" s="107" t="s">
        <v>424</v>
      </c>
      <c r="X496" s="107" t="s">
        <v>1959</v>
      </c>
      <c r="Y496" s="107" t="s">
        <v>292</v>
      </c>
      <c r="Z496" s="108">
        <v>0.8</v>
      </c>
      <c r="AA496" s="113">
        <v>0</v>
      </c>
      <c r="AB496" s="113">
        <v>0</v>
      </c>
      <c r="AC496" s="113">
        <v>199056</v>
      </c>
      <c r="AD496" s="113">
        <v>0</v>
      </c>
      <c r="AE496" s="113">
        <v>199056</v>
      </c>
      <c r="AF496" s="113">
        <v>0</v>
      </c>
      <c r="AG496" s="113">
        <v>0</v>
      </c>
      <c r="AH496" s="113">
        <f>CFR_Data[[#This Row],[Total Spent SFY]]+CFR_Data[[#This Row],[CF Current SFY]]</f>
        <v>0</v>
      </c>
      <c r="AI496" s="113">
        <v>0</v>
      </c>
      <c r="AJ496" s="113">
        <v>77891.478300000002</v>
      </c>
      <c r="AK496" s="113">
        <v>103855.3043</v>
      </c>
      <c r="AL496" s="113">
        <v>17309.217400000001</v>
      </c>
      <c r="AM496" s="113">
        <v>0</v>
      </c>
      <c r="AN496" s="113">
        <v>0</v>
      </c>
      <c r="AO496" s="113">
        <v>0</v>
      </c>
      <c r="AP496" s="113">
        <v>0</v>
      </c>
      <c r="AQ496" s="107" t="s">
        <v>699</v>
      </c>
      <c r="AR496" s="107" t="s">
        <v>699</v>
      </c>
      <c r="AS496" s="107" t="s">
        <v>396</v>
      </c>
      <c r="AT496" s="107" t="s">
        <v>395</v>
      </c>
      <c r="AU496" s="107" t="s">
        <v>1123</v>
      </c>
      <c r="AV496" s="107" t="s">
        <v>391</v>
      </c>
      <c r="AW496" s="108">
        <v>3</v>
      </c>
      <c r="AX496" s="107" t="s">
        <v>396</v>
      </c>
      <c r="AY496" s="107" t="s">
        <v>707</v>
      </c>
      <c r="AZ496" s="107" t="s">
        <v>706</v>
      </c>
      <c r="BA496" s="107" t="s">
        <v>412</v>
      </c>
      <c r="BB496" s="109">
        <v>45355.272070752311</v>
      </c>
      <c r="BC496" s="107" t="s">
        <v>21</v>
      </c>
      <c r="BD496" s="107" t="s">
        <v>292</v>
      </c>
    </row>
    <row r="497" spans="1:56" x14ac:dyDescent="0.2">
      <c r="A497" s="107" t="s">
        <v>472</v>
      </c>
      <c r="B497" s="105">
        <v>607677</v>
      </c>
      <c r="C497" s="105" t="s">
        <v>395</v>
      </c>
      <c r="D497" s="107" t="s">
        <v>2101</v>
      </c>
      <c r="E497" s="105" t="s">
        <v>1962</v>
      </c>
      <c r="F497" s="107" t="s">
        <v>1969</v>
      </c>
      <c r="G497" s="107" t="s">
        <v>830</v>
      </c>
      <c r="H497" s="107" t="s">
        <v>830</v>
      </c>
      <c r="I497" s="107" t="s">
        <v>830</v>
      </c>
      <c r="J497" s="107" t="s">
        <v>134</v>
      </c>
      <c r="K497" s="107" t="s">
        <v>21</v>
      </c>
      <c r="L497" s="107" t="s">
        <v>88</v>
      </c>
      <c r="M497" s="107" t="s">
        <v>41</v>
      </c>
      <c r="N497" s="107" t="s">
        <v>472</v>
      </c>
      <c r="O497" s="107" t="s">
        <v>1122</v>
      </c>
      <c r="P497" s="109">
        <v>45738</v>
      </c>
      <c r="Q497" s="107" t="s">
        <v>1101</v>
      </c>
      <c r="R497" s="108">
        <v>0</v>
      </c>
      <c r="S497" s="109">
        <v>45888</v>
      </c>
      <c r="T497" s="109">
        <v>45948</v>
      </c>
      <c r="U497" s="109">
        <v>46617</v>
      </c>
      <c r="V497" s="108">
        <v>729</v>
      </c>
      <c r="W497" s="107" t="s">
        <v>398</v>
      </c>
      <c r="X497" s="107" t="s">
        <v>702</v>
      </c>
      <c r="Y497" s="107" t="s">
        <v>293</v>
      </c>
      <c r="Z497" s="108">
        <v>0</v>
      </c>
      <c r="AA497" s="113">
        <v>0</v>
      </c>
      <c r="AB497" s="113">
        <v>0</v>
      </c>
      <c r="AC497" s="113">
        <v>33000</v>
      </c>
      <c r="AD497" s="113">
        <v>0</v>
      </c>
      <c r="AE497" s="113">
        <v>33000</v>
      </c>
      <c r="AF497" s="113">
        <v>0</v>
      </c>
      <c r="AG497" s="113">
        <v>0</v>
      </c>
      <c r="AH497" s="113">
        <f>CFR_Data[[#This Row],[Total Spent SFY]]+CFR_Data[[#This Row],[CF Current SFY]]</f>
        <v>0</v>
      </c>
      <c r="AI497" s="113">
        <v>0</v>
      </c>
      <c r="AJ497" s="113">
        <v>12913.0435</v>
      </c>
      <c r="AK497" s="113">
        <v>17217.391299999999</v>
      </c>
      <c r="AL497" s="113">
        <v>2869.5652</v>
      </c>
      <c r="AM497" s="113">
        <v>0</v>
      </c>
      <c r="AN497" s="113">
        <v>0</v>
      </c>
      <c r="AO497" s="113">
        <v>0</v>
      </c>
      <c r="AP497" s="113">
        <v>0</v>
      </c>
      <c r="AQ497" s="107" t="s">
        <v>699</v>
      </c>
      <c r="AR497" s="107" t="s">
        <v>699</v>
      </c>
      <c r="AS497" s="107" t="s">
        <v>396</v>
      </c>
      <c r="AT497" s="107" t="s">
        <v>395</v>
      </c>
      <c r="AU497" s="107" t="s">
        <v>1123</v>
      </c>
      <c r="AV497" s="107" t="s">
        <v>391</v>
      </c>
      <c r="AW497" s="108">
        <v>3</v>
      </c>
      <c r="AX497" s="107" t="s">
        <v>396</v>
      </c>
      <c r="AY497" s="107" t="s">
        <v>707</v>
      </c>
      <c r="AZ497" s="107" t="s">
        <v>706</v>
      </c>
      <c r="BA497" s="107" t="s">
        <v>412</v>
      </c>
      <c r="BB497" s="109">
        <v>45355.272070752311</v>
      </c>
      <c r="BC497" s="107" t="s">
        <v>21</v>
      </c>
      <c r="BD497" s="107" t="s">
        <v>293</v>
      </c>
    </row>
    <row r="498" spans="1:56" x14ac:dyDescent="0.2">
      <c r="A498" s="107" t="s">
        <v>472</v>
      </c>
      <c r="B498" s="105">
        <v>607677</v>
      </c>
      <c r="C498" s="105" t="s">
        <v>395</v>
      </c>
      <c r="D498" s="107" t="s">
        <v>2101</v>
      </c>
      <c r="E498" s="105" t="s">
        <v>1962</v>
      </c>
      <c r="F498" s="107" t="s">
        <v>1969</v>
      </c>
      <c r="G498" s="107" t="s">
        <v>830</v>
      </c>
      <c r="H498" s="107" t="s">
        <v>830</v>
      </c>
      <c r="I498" s="107" t="s">
        <v>830</v>
      </c>
      <c r="J498" s="107" t="s">
        <v>134</v>
      </c>
      <c r="K498" s="107" t="s">
        <v>21</v>
      </c>
      <c r="L498" s="107" t="s">
        <v>88</v>
      </c>
      <c r="M498" s="107" t="s">
        <v>41</v>
      </c>
      <c r="N498" s="107" t="s">
        <v>472</v>
      </c>
      <c r="O498" s="107" t="s">
        <v>1122</v>
      </c>
      <c r="P498" s="109">
        <v>45738</v>
      </c>
      <c r="Q498" s="107" t="s">
        <v>1101</v>
      </c>
      <c r="R498" s="108">
        <v>0</v>
      </c>
      <c r="S498" s="109">
        <v>45888</v>
      </c>
      <c r="T498" s="109">
        <v>45948</v>
      </c>
      <c r="U498" s="109">
        <v>46617</v>
      </c>
      <c r="V498" s="108">
        <v>729</v>
      </c>
      <c r="W498" s="107" t="s">
        <v>1400</v>
      </c>
      <c r="X498" s="107" t="s">
        <v>1401</v>
      </c>
      <c r="Y498" s="107" t="s">
        <v>292</v>
      </c>
      <c r="Z498" s="108">
        <v>0.8</v>
      </c>
      <c r="AA498" s="113">
        <v>0</v>
      </c>
      <c r="AB498" s="113">
        <v>0</v>
      </c>
      <c r="AC498" s="113">
        <v>5053400</v>
      </c>
      <c r="AD498" s="113">
        <v>0</v>
      </c>
      <c r="AE498" s="113">
        <v>5053400</v>
      </c>
      <c r="AF498" s="113">
        <v>0</v>
      </c>
      <c r="AG498" s="113">
        <v>0</v>
      </c>
      <c r="AH498" s="113">
        <f>CFR_Data[[#This Row],[Total Spent SFY]]+CFR_Data[[#This Row],[CF Current SFY]]</f>
        <v>0</v>
      </c>
      <c r="AI498" s="113">
        <v>0</v>
      </c>
      <c r="AJ498" s="113">
        <v>1977417.3913</v>
      </c>
      <c r="AK498" s="113">
        <v>2636556.5216999999</v>
      </c>
      <c r="AL498" s="113">
        <v>439426.087</v>
      </c>
      <c r="AM498" s="113">
        <v>0</v>
      </c>
      <c r="AN498" s="113">
        <v>0</v>
      </c>
      <c r="AO498" s="113">
        <v>0</v>
      </c>
      <c r="AP498" s="113">
        <v>0</v>
      </c>
      <c r="AQ498" s="107" t="s">
        <v>699</v>
      </c>
      <c r="AR498" s="107" t="s">
        <v>699</v>
      </c>
      <c r="AS498" s="107" t="s">
        <v>396</v>
      </c>
      <c r="AT498" s="107" t="s">
        <v>395</v>
      </c>
      <c r="AU498" s="107" t="s">
        <v>1123</v>
      </c>
      <c r="AV498" s="107" t="s">
        <v>391</v>
      </c>
      <c r="AW498" s="108">
        <v>3</v>
      </c>
      <c r="AX498" s="107" t="s">
        <v>396</v>
      </c>
      <c r="AY498" s="107" t="s">
        <v>707</v>
      </c>
      <c r="AZ498" s="107" t="s">
        <v>706</v>
      </c>
      <c r="BA498" s="107" t="s">
        <v>412</v>
      </c>
      <c r="BB498" s="109">
        <v>45355.272070752311</v>
      </c>
      <c r="BC498" s="107" t="s">
        <v>21</v>
      </c>
      <c r="BD498" s="107" t="s">
        <v>292</v>
      </c>
    </row>
    <row r="499" spans="1:56" x14ac:dyDescent="0.2">
      <c r="A499" s="107" t="s">
        <v>472</v>
      </c>
      <c r="B499" s="105">
        <v>607678</v>
      </c>
      <c r="C499" s="105" t="s">
        <v>395</v>
      </c>
      <c r="D499" s="107" t="s">
        <v>1440</v>
      </c>
      <c r="E499" s="105" t="s">
        <v>1962</v>
      </c>
      <c r="F499" s="107" t="s">
        <v>1969</v>
      </c>
      <c r="G499" s="107" t="s">
        <v>830</v>
      </c>
      <c r="H499" s="107" t="s">
        <v>830</v>
      </c>
      <c r="I499" s="107" t="s">
        <v>830</v>
      </c>
      <c r="J499" s="107" t="s">
        <v>332</v>
      </c>
      <c r="K499" s="107" t="s">
        <v>25</v>
      </c>
      <c r="L499" s="107" t="s">
        <v>88</v>
      </c>
      <c r="M499" s="107" t="s">
        <v>41</v>
      </c>
      <c r="N499" s="107" t="s">
        <v>472</v>
      </c>
      <c r="O499" s="107" t="s">
        <v>1130</v>
      </c>
      <c r="P499" s="109">
        <v>45521</v>
      </c>
      <c r="Q499" s="107" t="s">
        <v>754</v>
      </c>
      <c r="R499" s="108">
        <v>0</v>
      </c>
      <c r="S499" s="109">
        <v>45671</v>
      </c>
      <c r="T499" s="109">
        <v>45731</v>
      </c>
      <c r="U499" s="109">
        <v>47034</v>
      </c>
      <c r="V499" s="108">
        <v>1363</v>
      </c>
      <c r="W499" s="107" t="s">
        <v>398</v>
      </c>
      <c r="X499" s="107" t="s">
        <v>702</v>
      </c>
      <c r="Y499" s="107" t="s">
        <v>293</v>
      </c>
      <c r="Z499" s="108">
        <v>0</v>
      </c>
      <c r="AA499" s="113">
        <v>0</v>
      </c>
      <c r="AB499" s="113">
        <v>0</v>
      </c>
      <c r="AC499" s="113">
        <v>32636</v>
      </c>
      <c r="AD499" s="113">
        <v>0</v>
      </c>
      <c r="AE499" s="113">
        <v>32636.000100000001</v>
      </c>
      <c r="AF499" s="113">
        <v>0</v>
      </c>
      <c r="AG499" s="113">
        <v>0</v>
      </c>
      <c r="AH499" s="113">
        <f>CFR_Data[[#This Row],[Total Spent SFY]]+CFR_Data[[#This Row],[CF Current SFY]]</f>
        <v>0</v>
      </c>
      <c r="AI499" s="113">
        <v>2966.9090999999999</v>
      </c>
      <c r="AJ499" s="113">
        <v>8900.7273000000005</v>
      </c>
      <c r="AK499" s="113">
        <v>8900.7273000000005</v>
      </c>
      <c r="AL499" s="113">
        <v>8900.7273000000005</v>
      </c>
      <c r="AM499" s="113">
        <v>2966.9090999999999</v>
      </c>
      <c r="AN499" s="113">
        <v>-1E-4</v>
      </c>
      <c r="AO499" s="113">
        <v>0</v>
      </c>
      <c r="AP499" s="113">
        <v>0</v>
      </c>
      <c r="AQ499" s="107" t="s">
        <v>699</v>
      </c>
      <c r="AR499" s="107" t="s">
        <v>699</v>
      </c>
      <c r="AS499" s="107" t="s">
        <v>396</v>
      </c>
      <c r="AT499" s="107" t="s">
        <v>395</v>
      </c>
      <c r="AU499" s="107" t="s">
        <v>1123</v>
      </c>
      <c r="AV499" s="107" t="s">
        <v>391</v>
      </c>
      <c r="AW499" s="108">
        <v>2</v>
      </c>
      <c r="AX499" s="107" t="s">
        <v>473</v>
      </c>
      <c r="AY499" s="107" t="s">
        <v>707</v>
      </c>
      <c r="AZ499" s="107" t="s">
        <v>706</v>
      </c>
      <c r="BA499" s="107" t="s">
        <v>412</v>
      </c>
      <c r="BB499" s="109">
        <v>45355.272070752311</v>
      </c>
      <c r="BC499" s="107" t="s">
        <v>25</v>
      </c>
      <c r="BD499" s="107" t="s">
        <v>293</v>
      </c>
    </row>
    <row r="500" spans="1:56" x14ac:dyDescent="0.2">
      <c r="A500" s="107" t="s">
        <v>472</v>
      </c>
      <c r="B500" s="105">
        <v>607678</v>
      </c>
      <c r="C500" s="105" t="s">
        <v>395</v>
      </c>
      <c r="D500" s="107" t="s">
        <v>1440</v>
      </c>
      <c r="E500" s="105" t="s">
        <v>1962</v>
      </c>
      <c r="F500" s="107" t="s">
        <v>1969</v>
      </c>
      <c r="G500" s="107" t="s">
        <v>830</v>
      </c>
      <c r="H500" s="107" t="s">
        <v>830</v>
      </c>
      <c r="I500" s="107" t="s">
        <v>830</v>
      </c>
      <c r="J500" s="107" t="s">
        <v>332</v>
      </c>
      <c r="K500" s="107" t="s">
        <v>25</v>
      </c>
      <c r="L500" s="107" t="s">
        <v>88</v>
      </c>
      <c r="M500" s="107" t="s">
        <v>41</v>
      </c>
      <c r="N500" s="107" t="s">
        <v>472</v>
      </c>
      <c r="O500" s="107" t="s">
        <v>1130</v>
      </c>
      <c r="P500" s="109">
        <v>45521</v>
      </c>
      <c r="Q500" s="107" t="s">
        <v>754</v>
      </c>
      <c r="R500" s="108">
        <v>0</v>
      </c>
      <c r="S500" s="109">
        <v>45671</v>
      </c>
      <c r="T500" s="109">
        <v>45731</v>
      </c>
      <c r="U500" s="109">
        <v>47034</v>
      </c>
      <c r="V500" s="108">
        <v>1363</v>
      </c>
      <c r="W500" s="107" t="s">
        <v>1400</v>
      </c>
      <c r="X500" s="107" t="s">
        <v>1401</v>
      </c>
      <c r="Y500" s="107" t="s">
        <v>292</v>
      </c>
      <c r="Z500" s="108">
        <v>0.8</v>
      </c>
      <c r="AA500" s="113">
        <v>0</v>
      </c>
      <c r="AB500" s="113">
        <v>0</v>
      </c>
      <c r="AC500" s="113">
        <v>5740655.6720000003</v>
      </c>
      <c r="AD500" s="113">
        <v>0</v>
      </c>
      <c r="AE500" s="113">
        <v>5740655.6721000001</v>
      </c>
      <c r="AF500" s="113">
        <v>0</v>
      </c>
      <c r="AG500" s="113">
        <v>0</v>
      </c>
      <c r="AH500" s="113">
        <f>CFR_Data[[#This Row],[Total Spent SFY]]+CFR_Data[[#This Row],[CF Current SFY]]</f>
        <v>0</v>
      </c>
      <c r="AI500" s="113">
        <v>521877.78840000002</v>
      </c>
      <c r="AJ500" s="113">
        <v>1565633.3651000001</v>
      </c>
      <c r="AK500" s="113">
        <v>1565633.3651000001</v>
      </c>
      <c r="AL500" s="113">
        <v>1565633.3651000001</v>
      </c>
      <c r="AM500" s="113">
        <v>521877.78840000002</v>
      </c>
      <c r="AN500" s="113">
        <v>-1E-4</v>
      </c>
      <c r="AO500" s="113">
        <v>0</v>
      </c>
      <c r="AP500" s="113">
        <v>0</v>
      </c>
      <c r="AQ500" s="107" t="s">
        <v>699</v>
      </c>
      <c r="AR500" s="107" t="s">
        <v>699</v>
      </c>
      <c r="AS500" s="107" t="s">
        <v>396</v>
      </c>
      <c r="AT500" s="107" t="s">
        <v>395</v>
      </c>
      <c r="AU500" s="107" t="s">
        <v>1123</v>
      </c>
      <c r="AV500" s="107" t="s">
        <v>391</v>
      </c>
      <c r="AW500" s="108">
        <v>2</v>
      </c>
      <c r="AX500" s="107" t="s">
        <v>473</v>
      </c>
      <c r="AY500" s="107" t="s">
        <v>707</v>
      </c>
      <c r="AZ500" s="107" t="s">
        <v>706</v>
      </c>
      <c r="BA500" s="107" t="s">
        <v>412</v>
      </c>
      <c r="BB500" s="109">
        <v>45355.272070752311</v>
      </c>
      <c r="BC500" s="107" t="s">
        <v>25</v>
      </c>
      <c r="BD500" s="107" t="s">
        <v>292</v>
      </c>
    </row>
    <row r="501" spans="1:56" x14ac:dyDescent="0.2">
      <c r="A501" s="107" t="s">
        <v>409</v>
      </c>
      <c r="B501" s="105">
        <v>607680</v>
      </c>
      <c r="C501" s="105" t="s">
        <v>3009</v>
      </c>
      <c r="D501" s="107" t="s">
        <v>549</v>
      </c>
      <c r="E501" s="105" t="s">
        <v>1954</v>
      </c>
      <c r="F501" s="107" t="s">
        <v>1124</v>
      </c>
      <c r="G501" s="107" t="s">
        <v>830</v>
      </c>
      <c r="H501" s="107" t="s">
        <v>830</v>
      </c>
      <c r="I501" s="107" t="s">
        <v>830</v>
      </c>
      <c r="J501" s="107" t="s">
        <v>91</v>
      </c>
      <c r="K501" s="107" t="s">
        <v>28</v>
      </c>
      <c r="L501" s="107" t="s">
        <v>42</v>
      </c>
      <c r="M501" s="107" t="s">
        <v>41</v>
      </c>
      <c r="N501" s="107" t="s">
        <v>410</v>
      </c>
      <c r="O501" s="107" t="s">
        <v>395</v>
      </c>
      <c r="P501" s="109">
        <v>45192</v>
      </c>
      <c r="Q501" s="107" t="s">
        <v>712</v>
      </c>
      <c r="R501" s="108">
        <v>1</v>
      </c>
      <c r="S501" s="109">
        <v>45301</v>
      </c>
      <c r="T501" s="109">
        <v>45361</v>
      </c>
      <c r="U501" s="109">
        <v>46341</v>
      </c>
      <c r="V501" s="108">
        <v>1040</v>
      </c>
      <c r="W501" s="107" t="s">
        <v>398</v>
      </c>
      <c r="X501" s="107" t="s">
        <v>702</v>
      </c>
      <c r="Y501" s="107" t="s">
        <v>293</v>
      </c>
      <c r="Z501" s="108">
        <v>0</v>
      </c>
      <c r="AA501" s="113">
        <v>0</v>
      </c>
      <c r="AB501" s="113">
        <v>0</v>
      </c>
      <c r="AC501" s="113">
        <v>7624909.54</v>
      </c>
      <c r="AD501" s="113">
        <v>6617500</v>
      </c>
      <c r="AE501" s="113">
        <v>6617500</v>
      </c>
      <c r="AF501" s="113">
        <v>1107500</v>
      </c>
      <c r="AG501" s="113">
        <v>1107500</v>
      </c>
      <c r="AH501" s="113">
        <f>CFR_Data[[#This Row],[Total Spent SFY]]+CFR_Data[[#This Row],[CF Current SFY]]</f>
        <v>1107500</v>
      </c>
      <c r="AI501" s="113">
        <v>2230000</v>
      </c>
      <c r="AJ501" s="113">
        <v>2230000</v>
      </c>
      <c r="AK501" s="113">
        <v>1050000</v>
      </c>
      <c r="AL501" s="113">
        <v>0</v>
      </c>
      <c r="AM501" s="113">
        <v>0</v>
      </c>
      <c r="AN501" s="113">
        <v>1007409.54</v>
      </c>
      <c r="AO501" s="113">
        <v>0</v>
      </c>
      <c r="AP501" s="113">
        <v>0</v>
      </c>
      <c r="AQ501" s="107" t="s">
        <v>699</v>
      </c>
      <c r="AR501" s="107" t="s">
        <v>699</v>
      </c>
      <c r="AS501" s="107" t="s">
        <v>396</v>
      </c>
      <c r="AT501" s="107" t="s">
        <v>395</v>
      </c>
      <c r="AU501" s="107" t="s">
        <v>1123</v>
      </c>
      <c r="AV501" s="107" t="s">
        <v>391</v>
      </c>
      <c r="AW501" s="108">
        <v>1</v>
      </c>
      <c r="AX501" s="107" t="s">
        <v>473</v>
      </c>
      <c r="AY501" s="107" t="s">
        <v>707</v>
      </c>
      <c r="AZ501" s="107" t="s">
        <v>706</v>
      </c>
      <c r="BA501" s="107" t="s">
        <v>412</v>
      </c>
      <c r="BB501" s="109">
        <v>45355.272070752311</v>
      </c>
      <c r="BC501" s="107" t="s">
        <v>28</v>
      </c>
      <c r="BD501" s="107" t="s">
        <v>293</v>
      </c>
    </row>
    <row r="502" spans="1:56" x14ac:dyDescent="0.2">
      <c r="A502" s="107" t="s">
        <v>472</v>
      </c>
      <c r="B502" s="105">
        <v>607684</v>
      </c>
      <c r="C502" s="105" t="s">
        <v>395</v>
      </c>
      <c r="D502" s="107" t="s">
        <v>2103</v>
      </c>
      <c r="E502" s="105" t="s">
        <v>1943</v>
      </c>
      <c r="F502" s="107" t="s">
        <v>1969</v>
      </c>
      <c r="G502" s="107" t="s">
        <v>830</v>
      </c>
      <c r="H502" s="107" t="s">
        <v>830</v>
      </c>
      <c r="I502" s="107" t="s">
        <v>830</v>
      </c>
      <c r="J502" s="107" t="s">
        <v>160</v>
      </c>
      <c r="K502" s="107" t="s">
        <v>22</v>
      </c>
      <c r="L502" s="107" t="s">
        <v>88</v>
      </c>
      <c r="M502" s="107" t="s">
        <v>41</v>
      </c>
      <c r="N502" s="107" t="s">
        <v>472</v>
      </c>
      <c r="O502" s="107" t="s">
        <v>1122</v>
      </c>
      <c r="P502" s="109">
        <v>45717</v>
      </c>
      <c r="Q502" s="107" t="s">
        <v>1101</v>
      </c>
      <c r="R502" s="108">
        <v>0</v>
      </c>
      <c r="S502" s="109">
        <v>45867</v>
      </c>
      <c r="T502" s="109">
        <v>45927</v>
      </c>
      <c r="U502" s="109">
        <v>46596</v>
      </c>
      <c r="V502" s="108">
        <v>729</v>
      </c>
      <c r="W502" s="107" t="s">
        <v>424</v>
      </c>
      <c r="X502" s="107" t="s">
        <v>1959</v>
      </c>
      <c r="Y502" s="107" t="s">
        <v>292</v>
      </c>
      <c r="Z502" s="108">
        <v>0.8</v>
      </c>
      <c r="AA502" s="113">
        <v>0</v>
      </c>
      <c r="AB502" s="113">
        <v>0</v>
      </c>
      <c r="AC502" s="113">
        <v>308000</v>
      </c>
      <c r="AD502" s="113">
        <v>0</v>
      </c>
      <c r="AE502" s="113">
        <v>308000</v>
      </c>
      <c r="AF502" s="113">
        <v>0</v>
      </c>
      <c r="AG502" s="113">
        <v>0</v>
      </c>
      <c r="AH502" s="113">
        <f>CFR_Data[[#This Row],[Total Spent SFY]]+CFR_Data[[#This Row],[CF Current SFY]]</f>
        <v>0</v>
      </c>
      <c r="AI502" s="113">
        <v>0</v>
      </c>
      <c r="AJ502" s="113">
        <v>133913.0435</v>
      </c>
      <c r="AK502" s="113">
        <v>160695.65220000001</v>
      </c>
      <c r="AL502" s="113">
        <v>13391.3043</v>
      </c>
      <c r="AM502" s="113">
        <v>0</v>
      </c>
      <c r="AN502" s="113">
        <v>0</v>
      </c>
      <c r="AO502" s="113">
        <v>0</v>
      </c>
      <c r="AP502" s="113">
        <v>0</v>
      </c>
      <c r="AQ502" s="107" t="s">
        <v>699</v>
      </c>
      <c r="AR502" s="107" t="s">
        <v>699</v>
      </c>
      <c r="AS502" s="107" t="s">
        <v>396</v>
      </c>
      <c r="AT502" s="107" t="s">
        <v>395</v>
      </c>
      <c r="AU502" s="107" t="s">
        <v>1123</v>
      </c>
      <c r="AV502" s="107" t="s">
        <v>391</v>
      </c>
      <c r="AW502" s="108">
        <v>3</v>
      </c>
      <c r="AX502" s="107" t="s">
        <v>473</v>
      </c>
      <c r="AY502" s="107" t="s">
        <v>707</v>
      </c>
      <c r="AZ502" s="107" t="s">
        <v>706</v>
      </c>
      <c r="BA502" s="107" t="s">
        <v>412</v>
      </c>
      <c r="BB502" s="109">
        <v>45355.272070752311</v>
      </c>
      <c r="BC502" s="107" t="s">
        <v>22</v>
      </c>
      <c r="BD502" s="107" t="s">
        <v>292</v>
      </c>
    </row>
    <row r="503" spans="1:56" x14ac:dyDescent="0.2">
      <c r="A503" s="107" t="s">
        <v>472</v>
      </c>
      <c r="B503" s="105">
        <v>607684</v>
      </c>
      <c r="C503" s="105" t="s">
        <v>395</v>
      </c>
      <c r="D503" s="107" t="s">
        <v>2103</v>
      </c>
      <c r="E503" s="105" t="s">
        <v>1943</v>
      </c>
      <c r="F503" s="107" t="s">
        <v>1969</v>
      </c>
      <c r="G503" s="107" t="s">
        <v>830</v>
      </c>
      <c r="H503" s="107" t="s">
        <v>830</v>
      </c>
      <c r="I503" s="107" t="s">
        <v>830</v>
      </c>
      <c r="J503" s="107" t="s">
        <v>160</v>
      </c>
      <c r="K503" s="107" t="s">
        <v>22</v>
      </c>
      <c r="L503" s="107" t="s">
        <v>88</v>
      </c>
      <c r="M503" s="107" t="s">
        <v>41</v>
      </c>
      <c r="N503" s="107" t="s">
        <v>472</v>
      </c>
      <c r="O503" s="107" t="s">
        <v>1122</v>
      </c>
      <c r="P503" s="109">
        <v>45717</v>
      </c>
      <c r="Q503" s="107" t="s">
        <v>1101</v>
      </c>
      <c r="R503" s="108">
        <v>0</v>
      </c>
      <c r="S503" s="109">
        <v>45867</v>
      </c>
      <c r="T503" s="109">
        <v>45927</v>
      </c>
      <c r="U503" s="109">
        <v>46596</v>
      </c>
      <c r="V503" s="108">
        <v>729</v>
      </c>
      <c r="W503" s="107" t="s">
        <v>398</v>
      </c>
      <c r="X503" s="107" t="s">
        <v>702</v>
      </c>
      <c r="Y503" s="107" t="s">
        <v>293</v>
      </c>
      <c r="Z503" s="108">
        <v>0</v>
      </c>
      <c r="AA503" s="113">
        <v>0</v>
      </c>
      <c r="AB503" s="113">
        <v>0</v>
      </c>
      <c r="AC503" s="113">
        <v>240000</v>
      </c>
      <c r="AD503" s="113">
        <v>0</v>
      </c>
      <c r="AE503" s="113">
        <v>240000</v>
      </c>
      <c r="AF503" s="113">
        <v>0</v>
      </c>
      <c r="AG503" s="113">
        <v>0</v>
      </c>
      <c r="AH503" s="113">
        <f>CFR_Data[[#This Row],[Total Spent SFY]]+CFR_Data[[#This Row],[CF Current SFY]]</f>
        <v>0</v>
      </c>
      <c r="AI503" s="113">
        <v>0</v>
      </c>
      <c r="AJ503" s="113">
        <v>104347.82610000001</v>
      </c>
      <c r="AK503" s="113">
        <v>125217.3913</v>
      </c>
      <c r="AL503" s="113">
        <v>10434.7826</v>
      </c>
      <c r="AM503" s="113">
        <v>0</v>
      </c>
      <c r="AN503" s="113">
        <v>0</v>
      </c>
      <c r="AO503" s="113">
        <v>0</v>
      </c>
      <c r="AP503" s="113">
        <v>0</v>
      </c>
      <c r="AQ503" s="107" t="s">
        <v>699</v>
      </c>
      <c r="AR503" s="107" t="s">
        <v>699</v>
      </c>
      <c r="AS503" s="107" t="s">
        <v>396</v>
      </c>
      <c r="AT503" s="107" t="s">
        <v>395</v>
      </c>
      <c r="AU503" s="107" t="s">
        <v>1123</v>
      </c>
      <c r="AV503" s="107" t="s">
        <v>391</v>
      </c>
      <c r="AW503" s="108">
        <v>3</v>
      </c>
      <c r="AX503" s="107" t="s">
        <v>473</v>
      </c>
      <c r="AY503" s="107" t="s">
        <v>707</v>
      </c>
      <c r="AZ503" s="107" t="s">
        <v>706</v>
      </c>
      <c r="BA503" s="107" t="s">
        <v>412</v>
      </c>
      <c r="BB503" s="109">
        <v>45355.272070752311</v>
      </c>
      <c r="BC503" s="107" t="s">
        <v>22</v>
      </c>
      <c r="BD503" s="107" t="s">
        <v>293</v>
      </c>
    </row>
    <row r="504" spans="1:56" x14ac:dyDescent="0.2">
      <c r="A504" s="107" t="s">
        <v>472</v>
      </c>
      <c r="B504" s="105">
        <v>607684</v>
      </c>
      <c r="C504" s="105" t="s">
        <v>395</v>
      </c>
      <c r="D504" s="107" t="s">
        <v>2103</v>
      </c>
      <c r="E504" s="105" t="s">
        <v>1943</v>
      </c>
      <c r="F504" s="107" t="s">
        <v>1969</v>
      </c>
      <c r="G504" s="107" t="s">
        <v>830</v>
      </c>
      <c r="H504" s="107" t="s">
        <v>830</v>
      </c>
      <c r="I504" s="107" t="s">
        <v>830</v>
      </c>
      <c r="J504" s="107" t="s">
        <v>160</v>
      </c>
      <c r="K504" s="107" t="s">
        <v>22</v>
      </c>
      <c r="L504" s="107" t="s">
        <v>88</v>
      </c>
      <c r="M504" s="107" t="s">
        <v>41</v>
      </c>
      <c r="N504" s="107" t="s">
        <v>472</v>
      </c>
      <c r="O504" s="107" t="s">
        <v>1122</v>
      </c>
      <c r="P504" s="109">
        <v>45717</v>
      </c>
      <c r="Q504" s="107" t="s">
        <v>1101</v>
      </c>
      <c r="R504" s="108">
        <v>0</v>
      </c>
      <c r="S504" s="109">
        <v>45867</v>
      </c>
      <c r="T504" s="109">
        <v>45927</v>
      </c>
      <c r="U504" s="109">
        <v>46596</v>
      </c>
      <c r="V504" s="108">
        <v>729</v>
      </c>
      <c r="W504" s="107" t="s">
        <v>1400</v>
      </c>
      <c r="X504" s="107" t="s">
        <v>1401</v>
      </c>
      <c r="Y504" s="107" t="s">
        <v>292</v>
      </c>
      <c r="Z504" s="108">
        <v>0.8</v>
      </c>
      <c r="AA504" s="113">
        <v>0</v>
      </c>
      <c r="AB504" s="113">
        <v>0</v>
      </c>
      <c r="AC504" s="113">
        <v>27296000</v>
      </c>
      <c r="AD504" s="113">
        <v>0</v>
      </c>
      <c r="AE504" s="113">
        <v>27296000</v>
      </c>
      <c r="AF504" s="113">
        <v>0</v>
      </c>
      <c r="AG504" s="113">
        <v>0</v>
      </c>
      <c r="AH504" s="113">
        <f>CFR_Data[[#This Row],[Total Spent SFY]]+CFR_Data[[#This Row],[CF Current SFY]]</f>
        <v>0</v>
      </c>
      <c r="AI504" s="113">
        <v>0</v>
      </c>
      <c r="AJ504" s="113">
        <v>11867826.086999999</v>
      </c>
      <c r="AK504" s="113">
        <v>14241391.304300001</v>
      </c>
      <c r="AL504" s="113">
        <v>1186782.6087</v>
      </c>
      <c r="AM504" s="113">
        <v>0</v>
      </c>
      <c r="AN504" s="113">
        <v>0</v>
      </c>
      <c r="AO504" s="113">
        <v>0</v>
      </c>
      <c r="AP504" s="113">
        <v>0</v>
      </c>
      <c r="AQ504" s="107" t="s">
        <v>699</v>
      </c>
      <c r="AR504" s="107" t="s">
        <v>699</v>
      </c>
      <c r="AS504" s="107" t="s">
        <v>396</v>
      </c>
      <c r="AT504" s="107" t="s">
        <v>395</v>
      </c>
      <c r="AU504" s="107" t="s">
        <v>1123</v>
      </c>
      <c r="AV504" s="107" t="s">
        <v>391</v>
      </c>
      <c r="AW504" s="108">
        <v>3</v>
      </c>
      <c r="AX504" s="107" t="s">
        <v>473</v>
      </c>
      <c r="AY504" s="107" t="s">
        <v>707</v>
      </c>
      <c r="AZ504" s="107" t="s">
        <v>706</v>
      </c>
      <c r="BA504" s="107" t="s">
        <v>412</v>
      </c>
      <c r="BB504" s="109">
        <v>45355.272070752311</v>
      </c>
      <c r="BC504" s="107" t="s">
        <v>22</v>
      </c>
      <c r="BD504" s="107" t="s">
        <v>292</v>
      </c>
    </row>
    <row r="505" spans="1:56" x14ac:dyDescent="0.2">
      <c r="A505" s="107" t="s">
        <v>409</v>
      </c>
      <c r="B505" s="105">
        <v>607688</v>
      </c>
      <c r="C505" s="105" t="s">
        <v>2104</v>
      </c>
      <c r="D505" s="107" t="s">
        <v>1177</v>
      </c>
      <c r="E505" s="105" t="s">
        <v>1947</v>
      </c>
      <c r="F505" s="107" t="s">
        <v>1374</v>
      </c>
      <c r="G505" s="107" t="s">
        <v>830</v>
      </c>
      <c r="H505" s="107" t="s">
        <v>830</v>
      </c>
      <c r="I505" s="107" t="s">
        <v>830</v>
      </c>
      <c r="J505" s="107" t="s">
        <v>834</v>
      </c>
      <c r="K505" s="107" t="s">
        <v>32</v>
      </c>
      <c r="L505" s="107" t="s">
        <v>88</v>
      </c>
      <c r="M505" s="107" t="s">
        <v>41</v>
      </c>
      <c r="N505" s="107" t="s">
        <v>410</v>
      </c>
      <c r="O505" s="107" t="s">
        <v>395</v>
      </c>
      <c r="P505" s="109">
        <v>44219</v>
      </c>
      <c r="Q505" s="107" t="s">
        <v>655</v>
      </c>
      <c r="R505" s="108">
        <v>1</v>
      </c>
      <c r="S505" s="109">
        <v>44302</v>
      </c>
      <c r="T505" s="109">
        <v>44362</v>
      </c>
      <c r="U505" s="109">
        <v>45749</v>
      </c>
      <c r="V505" s="108">
        <v>1447</v>
      </c>
      <c r="W505" s="107" t="s">
        <v>398</v>
      </c>
      <c r="X505" s="107" t="s">
        <v>702</v>
      </c>
      <c r="Y505" s="107" t="s">
        <v>293</v>
      </c>
      <c r="Z505" s="108">
        <v>0</v>
      </c>
      <c r="AA505" s="113">
        <v>617.76</v>
      </c>
      <c r="AB505" s="113">
        <v>324.3</v>
      </c>
      <c r="AC505" s="113">
        <v>128214.24</v>
      </c>
      <c r="AD505" s="113">
        <v>125813.9535</v>
      </c>
      <c r="AE505" s="113">
        <v>125813.9535</v>
      </c>
      <c r="AF505" s="113">
        <v>83236.070200000002</v>
      </c>
      <c r="AG505" s="113">
        <v>83853.830199999997</v>
      </c>
      <c r="AH505" s="113">
        <f>CFR_Data[[#This Row],[Total Spent SFY]]+CFR_Data[[#This Row],[CF Current SFY]]</f>
        <v>83560.370200000005</v>
      </c>
      <c r="AI505" s="113">
        <v>42577.883300000001</v>
      </c>
      <c r="AJ505" s="113">
        <v>0</v>
      </c>
      <c r="AK505" s="113">
        <v>0</v>
      </c>
      <c r="AL505" s="113">
        <v>0</v>
      </c>
      <c r="AM505" s="113">
        <v>0</v>
      </c>
      <c r="AN505" s="113">
        <v>2400.2865000000002</v>
      </c>
      <c r="AO505" s="113">
        <v>0</v>
      </c>
      <c r="AP505" s="113">
        <v>0</v>
      </c>
      <c r="AQ505" s="107" t="s">
        <v>699</v>
      </c>
      <c r="AR505" s="107" t="s">
        <v>699</v>
      </c>
      <c r="AS505" s="107" t="s">
        <v>396</v>
      </c>
      <c r="AT505" s="107" t="s">
        <v>395</v>
      </c>
      <c r="AU505" s="107" t="s">
        <v>1123</v>
      </c>
      <c r="AV505" s="107" t="s">
        <v>391</v>
      </c>
      <c r="AW505" s="108">
        <v>2</v>
      </c>
      <c r="AX505" s="107" t="s">
        <v>473</v>
      </c>
      <c r="AY505" s="107" t="s">
        <v>707</v>
      </c>
      <c r="AZ505" s="107" t="s">
        <v>706</v>
      </c>
      <c r="BA505" s="107" t="s">
        <v>412</v>
      </c>
      <c r="BB505" s="109">
        <v>45355.272070752311</v>
      </c>
      <c r="BC505" s="107" t="s">
        <v>32</v>
      </c>
      <c r="BD505" s="107" t="s">
        <v>293</v>
      </c>
    </row>
    <row r="506" spans="1:56" x14ac:dyDescent="0.2">
      <c r="A506" s="107" t="s">
        <v>409</v>
      </c>
      <c r="B506" s="105">
        <v>607688</v>
      </c>
      <c r="C506" s="105" t="s">
        <v>2104</v>
      </c>
      <c r="D506" s="107" t="s">
        <v>1177</v>
      </c>
      <c r="E506" s="105" t="s">
        <v>1947</v>
      </c>
      <c r="F506" s="107" t="s">
        <v>1374</v>
      </c>
      <c r="G506" s="107" t="s">
        <v>830</v>
      </c>
      <c r="H506" s="107" t="s">
        <v>830</v>
      </c>
      <c r="I506" s="107" t="s">
        <v>830</v>
      </c>
      <c r="J506" s="107" t="s">
        <v>834</v>
      </c>
      <c r="K506" s="107" t="s">
        <v>32</v>
      </c>
      <c r="L506" s="107" t="s">
        <v>88</v>
      </c>
      <c r="M506" s="107" t="s">
        <v>41</v>
      </c>
      <c r="N506" s="107" t="s">
        <v>410</v>
      </c>
      <c r="O506" s="107" t="s">
        <v>395</v>
      </c>
      <c r="P506" s="109">
        <v>44219</v>
      </c>
      <c r="Q506" s="107" t="s">
        <v>655</v>
      </c>
      <c r="R506" s="108">
        <v>1</v>
      </c>
      <c r="S506" s="109">
        <v>44302</v>
      </c>
      <c r="T506" s="109">
        <v>44362</v>
      </c>
      <c r="U506" s="109">
        <v>45749</v>
      </c>
      <c r="V506" s="108">
        <v>1447</v>
      </c>
      <c r="W506" s="107" t="s">
        <v>424</v>
      </c>
      <c r="X506" s="107" t="s">
        <v>705</v>
      </c>
      <c r="Y506" s="107" t="s">
        <v>413</v>
      </c>
      <c r="Z506" s="108">
        <v>0.8</v>
      </c>
      <c r="AA506" s="113">
        <v>6840346.8300000001</v>
      </c>
      <c r="AB506" s="113">
        <v>2133677.77</v>
      </c>
      <c r="AC506" s="113">
        <v>1811614.34</v>
      </c>
      <c r="AD506" s="113">
        <v>2430186.0465000002</v>
      </c>
      <c r="AE506" s="113">
        <v>2430186.0465000002</v>
      </c>
      <c r="AF506" s="113">
        <v>1607763.9298</v>
      </c>
      <c r="AG506" s="113">
        <v>8448110.7598000001</v>
      </c>
      <c r="AH506" s="113">
        <f>CFR_Data[[#This Row],[Total Spent SFY]]+CFR_Data[[#This Row],[CF Current SFY]]</f>
        <v>3741441.6998000001</v>
      </c>
      <c r="AI506" s="113">
        <v>822422.11670000001</v>
      </c>
      <c r="AJ506" s="113">
        <v>0</v>
      </c>
      <c r="AK506" s="113">
        <v>0</v>
      </c>
      <c r="AL506" s="113">
        <v>0</v>
      </c>
      <c r="AM506" s="113">
        <v>0</v>
      </c>
      <c r="AN506" s="113">
        <v>-618571.70649999997</v>
      </c>
      <c r="AO506" s="113">
        <v>0</v>
      </c>
      <c r="AP506" s="113">
        <v>0</v>
      </c>
      <c r="AQ506" s="107" t="s">
        <v>699</v>
      </c>
      <c r="AR506" s="107" t="s">
        <v>699</v>
      </c>
      <c r="AS506" s="107" t="s">
        <v>396</v>
      </c>
      <c r="AT506" s="107" t="s">
        <v>395</v>
      </c>
      <c r="AU506" s="107" t="s">
        <v>1123</v>
      </c>
      <c r="AV506" s="107" t="s">
        <v>391</v>
      </c>
      <c r="AW506" s="108">
        <v>2</v>
      </c>
      <c r="AX506" s="107" t="s">
        <v>473</v>
      </c>
      <c r="AY506" s="107" t="s">
        <v>707</v>
      </c>
      <c r="AZ506" s="107" t="s">
        <v>706</v>
      </c>
      <c r="BA506" s="107" t="s">
        <v>412</v>
      </c>
      <c r="BB506" s="109">
        <v>45355.272070752311</v>
      </c>
      <c r="BC506" s="107" t="s">
        <v>32</v>
      </c>
      <c r="BD506" s="107" t="s">
        <v>292</v>
      </c>
    </row>
    <row r="507" spans="1:56" x14ac:dyDescent="0.2">
      <c r="A507" s="107" t="s">
        <v>409</v>
      </c>
      <c r="B507" s="105">
        <v>607690</v>
      </c>
      <c r="C507" s="105" t="s">
        <v>3010</v>
      </c>
      <c r="D507" s="107" t="s">
        <v>3011</v>
      </c>
      <c r="E507" s="105" t="s">
        <v>1947</v>
      </c>
      <c r="F507" s="107" t="s">
        <v>439</v>
      </c>
      <c r="G507" s="107" t="s">
        <v>830</v>
      </c>
      <c r="H507" s="107" t="s">
        <v>830</v>
      </c>
      <c r="I507" s="107" t="s">
        <v>830</v>
      </c>
      <c r="J507" s="107" t="s">
        <v>136</v>
      </c>
      <c r="K507" s="107" t="s">
        <v>32</v>
      </c>
      <c r="L507" s="107" t="s">
        <v>349</v>
      </c>
      <c r="M507" s="107" t="s">
        <v>395</v>
      </c>
      <c r="N507" s="107" t="s">
        <v>410</v>
      </c>
      <c r="O507" s="107" t="s">
        <v>395</v>
      </c>
      <c r="P507" s="109">
        <v>45108</v>
      </c>
      <c r="Q507" s="107" t="s">
        <v>712</v>
      </c>
      <c r="R507" s="108">
        <v>1</v>
      </c>
      <c r="S507" s="109">
        <v>45181</v>
      </c>
      <c r="T507" s="109">
        <v>45241</v>
      </c>
      <c r="U507" s="109">
        <v>45899</v>
      </c>
      <c r="V507" s="108">
        <v>718</v>
      </c>
      <c r="W507" s="107" t="s">
        <v>438</v>
      </c>
      <c r="X507" s="107" t="s">
        <v>775</v>
      </c>
      <c r="Y507" s="107" t="s">
        <v>293</v>
      </c>
      <c r="Z507" s="108">
        <v>0</v>
      </c>
      <c r="AA507" s="113">
        <v>493882.22</v>
      </c>
      <c r="AB507" s="113">
        <v>493882.22</v>
      </c>
      <c r="AC507" s="113">
        <v>5863263.5700000003</v>
      </c>
      <c r="AD507" s="113">
        <v>4823000</v>
      </c>
      <c r="AE507" s="113">
        <v>5863263.5700000003</v>
      </c>
      <c r="AF507" s="113">
        <v>1578000</v>
      </c>
      <c r="AG507" s="113">
        <v>2071882.22</v>
      </c>
      <c r="AH507" s="113">
        <f>CFR_Data[[#This Row],[Total Spent SFY]]+CFR_Data[[#This Row],[CF Current SFY]]</f>
        <v>2071882.22</v>
      </c>
      <c r="AI507" s="113">
        <v>3245000</v>
      </c>
      <c r="AJ507" s="113">
        <v>1040263.57</v>
      </c>
      <c r="AK507" s="113">
        <v>0</v>
      </c>
      <c r="AL507" s="113">
        <v>0</v>
      </c>
      <c r="AM507" s="113">
        <v>0</v>
      </c>
      <c r="AN507" s="113">
        <v>0</v>
      </c>
      <c r="AO507" s="113">
        <v>0</v>
      </c>
      <c r="AP507" s="113">
        <v>0</v>
      </c>
      <c r="AQ507" s="107" t="s">
        <v>699</v>
      </c>
      <c r="AR507" s="107" t="s">
        <v>699</v>
      </c>
      <c r="AS507" s="107" t="s">
        <v>396</v>
      </c>
      <c r="AT507" s="107" t="s">
        <v>395</v>
      </c>
      <c r="AU507" s="107" t="s">
        <v>1123</v>
      </c>
      <c r="AV507" s="107" t="s">
        <v>391</v>
      </c>
      <c r="AW507" s="108">
        <v>1</v>
      </c>
      <c r="AX507" s="107" t="s">
        <v>473</v>
      </c>
      <c r="AY507" s="107" t="s">
        <v>707</v>
      </c>
      <c r="AZ507" s="107" t="s">
        <v>706</v>
      </c>
      <c r="BA507" s="107" t="s">
        <v>412</v>
      </c>
      <c r="BB507" s="109">
        <v>45355.272070752311</v>
      </c>
      <c r="BC507" s="107" t="s">
        <v>32</v>
      </c>
      <c r="BD507" s="107" t="s">
        <v>293</v>
      </c>
    </row>
    <row r="508" spans="1:56" x14ac:dyDescent="0.2">
      <c r="A508" s="107" t="s">
        <v>409</v>
      </c>
      <c r="B508" s="105">
        <v>607693</v>
      </c>
      <c r="C508" s="105" t="s">
        <v>2105</v>
      </c>
      <c r="D508" s="107" t="s">
        <v>1178</v>
      </c>
      <c r="E508" s="105" t="s">
        <v>1947</v>
      </c>
      <c r="F508" s="107" t="s">
        <v>439</v>
      </c>
      <c r="G508" s="107" t="s">
        <v>830</v>
      </c>
      <c r="H508" s="107" t="s">
        <v>830</v>
      </c>
      <c r="I508" s="107" t="s">
        <v>830</v>
      </c>
      <c r="J508" s="107" t="s">
        <v>835</v>
      </c>
      <c r="K508" s="107" t="s">
        <v>32</v>
      </c>
      <c r="L508" s="107" t="s">
        <v>369</v>
      </c>
      <c r="M508" s="107" t="s">
        <v>395</v>
      </c>
      <c r="N508" s="107" t="s">
        <v>410</v>
      </c>
      <c r="O508" s="107" t="s">
        <v>395</v>
      </c>
      <c r="P508" s="109">
        <v>44989</v>
      </c>
      <c r="Q508" s="107" t="s">
        <v>712</v>
      </c>
      <c r="R508" s="108">
        <v>1</v>
      </c>
      <c r="S508" s="109">
        <v>45127</v>
      </c>
      <c r="T508" s="109">
        <v>45187</v>
      </c>
      <c r="U508" s="109">
        <v>46583</v>
      </c>
      <c r="V508" s="108">
        <v>1456</v>
      </c>
      <c r="W508" s="107" t="s">
        <v>438</v>
      </c>
      <c r="X508" s="107" t="s">
        <v>775</v>
      </c>
      <c r="Y508" s="107" t="s">
        <v>293</v>
      </c>
      <c r="Z508" s="108">
        <v>0</v>
      </c>
      <c r="AA508" s="113">
        <v>386596.92</v>
      </c>
      <c r="AB508" s="113">
        <v>386596.92</v>
      </c>
      <c r="AC508" s="113">
        <v>45673445.549999997</v>
      </c>
      <c r="AD508" s="113">
        <v>15326000</v>
      </c>
      <c r="AE508" s="113">
        <v>45673445.549999997</v>
      </c>
      <c r="AF508" s="113">
        <v>7492000</v>
      </c>
      <c r="AG508" s="113">
        <v>7878596.9199999999</v>
      </c>
      <c r="AH508" s="113">
        <f>CFR_Data[[#This Row],[Total Spent SFY]]+CFR_Data[[#This Row],[CF Current SFY]]</f>
        <v>7878596.9199999999</v>
      </c>
      <c r="AI508" s="113">
        <v>7834000</v>
      </c>
      <c r="AJ508" s="113">
        <v>18577403.079999998</v>
      </c>
      <c r="AK508" s="113">
        <v>11520000</v>
      </c>
      <c r="AL508" s="113">
        <v>250042.47</v>
      </c>
      <c r="AM508" s="113">
        <v>0</v>
      </c>
      <c r="AN508" s="113">
        <v>0</v>
      </c>
      <c r="AO508" s="113">
        <v>0</v>
      </c>
      <c r="AP508" s="113">
        <v>0</v>
      </c>
      <c r="AQ508" s="107" t="s">
        <v>699</v>
      </c>
      <c r="AR508" s="107" t="s">
        <v>699</v>
      </c>
      <c r="AS508" s="107" t="s">
        <v>396</v>
      </c>
      <c r="AT508" s="107" t="s">
        <v>395</v>
      </c>
      <c r="AU508" s="107" t="s">
        <v>1123</v>
      </c>
      <c r="AV508" s="107" t="s">
        <v>391</v>
      </c>
      <c r="AW508" s="108">
        <v>1</v>
      </c>
      <c r="AX508" s="107" t="s">
        <v>473</v>
      </c>
      <c r="AY508" s="107" t="s">
        <v>763</v>
      </c>
      <c r="AZ508" s="107" t="s">
        <v>706</v>
      </c>
      <c r="BA508" s="107" t="s">
        <v>430</v>
      </c>
      <c r="BB508" s="109">
        <v>45355.272070752311</v>
      </c>
      <c r="BC508" s="107" t="s">
        <v>32</v>
      </c>
      <c r="BD508" s="107" t="s">
        <v>293</v>
      </c>
    </row>
    <row r="509" spans="1:56" x14ac:dyDescent="0.2">
      <c r="A509" s="107" t="s">
        <v>472</v>
      </c>
      <c r="B509" s="105">
        <v>607695</v>
      </c>
      <c r="C509" s="105" t="s">
        <v>395</v>
      </c>
      <c r="D509" s="107" t="s">
        <v>1179</v>
      </c>
      <c r="E509" s="105" t="s">
        <v>1947</v>
      </c>
      <c r="F509" s="107" t="s">
        <v>1180</v>
      </c>
      <c r="G509" s="107" t="s">
        <v>830</v>
      </c>
      <c r="H509" s="107" t="s">
        <v>830</v>
      </c>
      <c r="I509" s="107" t="s">
        <v>830</v>
      </c>
      <c r="J509" s="107" t="s">
        <v>149</v>
      </c>
      <c r="K509" s="107" t="s">
        <v>32</v>
      </c>
      <c r="L509" s="107" t="s">
        <v>235</v>
      </c>
      <c r="M509" s="107" t="s">
        <v>233</v>
      </c>
      <c r="N509" s="107" t="s">
        <v>472</v>
      </c>
      <c r="O509" s="107" t="s">
        <v>1122</v>
      </c>
      <c r="P509" s="109">
        <v>46200</v>
      </c>
      <c r="Q509" s="107" t="s">
        <v>1353</v>
      </c>
      <c r="R509" s="108">
        <v>0</v>
      </c>
      <c r="S509" s="109">
        <v>46350</v>
      </c>
      <c r="T509" s="109">
        <v>46410</v>
      </c>
      <c r="U509" s="109">
        <v>46958</v>
      </c>
      <c r="V509" s="108">
        <v>608</v>
      </c>
      <c r="W509" s="107" t="s">
        <v>438</v>
      </c>
      <c r="X509" s="107" t="s">
        <v>775</v>
      </c>
      <c r="Y509" s="107" t="s">
        <v>293</v>
      </c>
      <c r="Z509" s="108">
        <v>0</v>
      </c>
      <c r="AA509" s="113">
        <v>0</v>
      </c>
      <c r="AB509" s="113">
        <v>0</v>
      </c>
      <c r="AC509" s="113">
        <v>2064900</v>
      </c>
      <c r="AD509" s="113">
        <v>0</v>
      </c>
      <c r="AE509" s="113">
        <v>2064900</v>
      </c>
      <c r="AF509" s="113">
        <v>0</v>
      </c>
      <c r="AG509" s="113">
        <v>0</v>
      </c>
      <c r="AH509" s="113">
        <f>CFR_Data[[#This Row],[Total Spent SFY]]+CFR_Data[[#This Row],[CF Current SFY]]</f>
        <v>0</v>
      </c>
      <c r="AI509" s="113">
        <v>0</v>
      </c>
      <c r="AJ509" s="113">
        <v>0</v>
      </c>
      <c r="AK509" s="113">
        <v>652073.68420000002</v>
      </c>
      <c r="AL509" s="113">
        <v>1304147.3684</v>
      </c>
      <c r="AM509" s="113">
        <v>108678.9474</v>
      </c>
      <c r="AN509" s="113">
        <v>0</v>
      </c>
      <c r="AO509" s="113">
        <v>0</v>
      </c>
      <c r="AP509" s="113">
        <v>0</v>
      </c>
      <c r="AQ509" s="107" t="s">
        <v>699</v>
      </c>
      <c r="AR509" s="107" t="s">
        <v>699</v>
      </c>
      <c r="AS509" s="107" t="s">
        <v>396</v>
      </c>
      <c r="AT509" s="107" t="s">
        <v>395</v>
      </c>
      <c r="AU509" s="107" t="s">
        <v>1123</v>
      </c>
      <c r="AV509" s="107" t="s">
        <v>391</v>
      </c>
      <c r="AW509" s="108">
        <v>1</v>
      </c>
      <c r="AX509" s="107" t="s">
        <v>473</v>
      </c>
      <c r="AY509" s="107" t="s">
        <v>736</v>
      </c>
      <c r="AZ509" s="107" t="s">
        <v>706</v>
      </c>
      <c r="BA509" s="107" t="s">
        <v>434</v>
      </c>
      <c r="BB509" s="109">
        <v>45355.272070752311</v>
      </c>
      <c r="BC509" s="107" t="s">
        <v>32</v>
      </c>
      <c r="BD509" s="107" t="s">
        <v>293</v>
      </c>
    </row>
    <row r="510" spans="1:56" x14ac:dyDescent="0.2">
      <c r="A510" s="107" t="s">
        <v>393</v>
      </c>
      <c r="B510" s="105">
        <v>607719</v>
      </c>
      <c r="C510" s="105" t="s">
        <v>2106</v>
      </c>
      <c r="D510" s="107" t="s">
        <v>836</v>
      </c>
      <c r="E510" s="105" t="s">
        <v>1945</v>
      </c>
      <c r="F510" s="107" t="s">
        <v>1128</v>
      </c>
      <c r="G510" s="107" t="s">
        <v>830</v>
      </c>
      <c r="H510" s="107" t="s">
        <v>830</v>
      </c>
      <c r="I510" s="107" t="s">
        <v>830</v>
      </c>
      <c r="J510" s="107" t="s">
        <v>147</v>
      </c>
      <c r="K510" s="107" t="s">
        <v>33</v>
      </c>
      <c r="L510" s="107" t="s">
        <v>311</v>
      </c>
      <c r="M510" s="107" t="s">
        <v>158</v>
      </c>
      <c r="N510" s="107" t="s">
        <v>716</v>
      </c>
      <c r="O510" s="107" t="s">
        <v>395</v>
      </c>
      <c r="P510" s="109">
        <v>44016</v>
      </c>
      <c r="Q510" s="107" t="s">
        <v>656</v>
      </c>
      <c r="R510" s="108">
        <v>1</v>
      </c>
      <c r="S510" s="109">
        <v>44084</v>
      </c>
      <c r="T510" s="109">
        <v>44144</v>
      </c>
      <c r="U510" s="109">
        <v>44729</v>
      </c>
      <c r="V510" s="108">
        <v>645</v>
      </c>
      <c r="W510" s="107" t="s">
        <v>398</v>
      </c>
      <c r="X510" s="107" t="s">
        <v>702</v>
      </c>
      <c r="Y510" s="107" t="s">
        <v>293</v>
      </c>
      <c r="Z510" s="108">
        <v>0</v>
      </c>
      <c r="AA510" s="113">
        <v>9578</v>
      </c>
      <c r="AB510" s="113">
        <v>0</v>
      </c>
      <c r="AC510" s="113">
        <v>0</v>
      </c>
      <c r="AD510" s="113">
        <v>-41.288800000000002</v>
      </c>
      <c r="AE510" s="113">
        <v>-41.288800000000002</v>
      </c>
      <c r="AF510" s="113">
        <v>-41.288800000000002</v>
      </c>
      <c r="AG510" s="113">
        <v>9536.7111999999997</v>
      </c>
      <c r="AH510" s="113">
        <f>CFR_Data[[#This Row],[Total Spent SFY]]+CFR_Data[[#This Row],[CF Current SFY]]</f>
        <v>-41.288800000000002</v>
      </c>
      <c r="AI510" s="113">
        <v>0</v>
      </c>
      <c r="AJ510" s="113">
        <v>0</v>
      </c>
      <c r="AK510" s="113">
        <v>0</v>
      </c>
      <c r="AL510" s="113">
        <v>0</v>
      </c>
      <c r="AM510" s="113">
        <v>0</v>
      </c>
      <c r="AN510" s="113">
        <v>41.288800000000002</v>
      </c>
      <c r="AO510" s="113">
        <v>0</v>
      </c>
      <c r="AP510" s="113">
        <v>0</v>
      </c>
      <c r="AQ510" s="107" t="s">
        <v>699</v>
      </c>
      <c r="AR510" s="107" t="s">
        <v>699</v>
      </c>
      <c r="AS510" s="107" t="s">
        <v>396</v>
      </c>
      <c r="AT510" s="107" t="s">
        <v>3012</v>
      </c>
      <c r="AU510" s="107" t="s">
        <v>1120</v>
      </c>
      <c r="AV510" s="107" t="s">
        <v>391</v>
      </c>
      <c r="AW510" s="108">
        <v>2</v>
      </c>
      <c r="AX510" s="107" t="s">
        <v>473</v>
      </c>
      <c r="AY510" s="107" t="s">
        <v>698</v>
      </c>
      <c r="AZ510" s="107" t="s">
        <v>697</v>
      </c>
      <c r="BA510" s="107" t="s">
        <v>392</v>
      </c>
      <c r="BB510" s="109">
        <v>45355.272070752311</v>
      </c>
      <c r="BC510" s="107" t="s">
        <v>33</v>
      </c>
      <c r="BD510" s="107" t="s">
        <v>293</v>
      </c>
    </row>
    <row r="511" spans="1:56" x14ac:dyDescent="0.2">
      <c r="A511" s="107" t="s">
        <v>393</v>
      </c>
      <c r="B511" s="105">
        <v>607719</v>
      </c>
      <c r="C511" s="105" t="s">
        <v>2106</v>
      </c>
      <c r="D511" s="107" t="s">
        <v>836</v>
      </c>
      <c r="E511" s="105" t="s">
        <v>1945</v>
      </c>
      <c r="F511" s="107" t="s">
        <v>1128</v>
      </c>
      <c r="G511" s="107" t="s">
        <v>830</v>
      </c>
      <c r="H511" s="107" t="s">
        <v>830</v>
      </c>
      <c r="I511" s="107" t="s">
        <v>830</v>
      </c>
      <c r="J511" s="107" t="s">
        <v>147</v>
      </c>
      <c r="K511" s="107" t="s">
        <v>33</v>
      </c>
      <c r="L511" s="107" t="s">
        <v>311</v>
      </c>
      <c r="M511" s="107" t="s">
        <v>158</v>
      </c>
      <c r="N511" s="107" t="s">
        <v>716</v>
      </c>
      <c r="O511" s="107" t="s">
        <v>395</v>
      </c>
      <c r="P511" s="109">
        <v>44016</v>
      </c>
      <c r="Q511" s="107" t="s">
        <v>656</v>
      </c>
      <c r="R511" s="108">
        <v>1</v>
      </c>
      <c r="S511" s="109">
        <v>44084</v>
      </c>
      <c r="T511" s="109">
        <v>44144</v>
      </c>
      <c r="U511" s="109">
        <v>44729</v>
      </c>
      <c r="V511" s="108">
        <v>645</v>
      </c>
      <c r="W511" s="107" t="s">
        <v>424</v>
      </c>
      <c r="X511" s="107" t="s">
        <v>726</v>
      </c>
      <c r="Y511" s="107" t="s">
        <v>725</v>
      </c>
      <c r="Z511" s="108">
        <v>0.8</v>
      </c>
      <c r="AA511" s="113">
        <v>2637974.0099999998</v>
      </c>
      <c r="AB511" s="113">
        <v>0</v>
      </c>
      <c r="AC511" s="113">
        <v>0</v>
      </c>
      <c r="AD511" s="113">
        <v>-942.89120000000003</v>
      </c>
      <c r="AE511" s="113">
        <v>-942.89120000000003</v>
      </c>
      <c r="AF511" s="113">
        <v>-942.89120000000003</v>
      </c>
      <c r="AG511" s="113">
        <v>2637031.1187999998</v>
      </c>
      <c r="AH511" s="113">
        <f>CFR_Data[[#This Row],[Total Spent SFY]]+CFR_Data[[#This Row],[CF Current SFY]]</f>
        <v>-942.89120000000003</v>
      </c>
      <c r="AI511" s="113">
        <v>0</v>
      </c>
      <c r="AJ511" s="113">
        <v>0</v>
      </c>
      <c r="AK511" s="113">
        <v>0</v>
      </c>
      <c r="AL511" s="113">
        <v>0</v>
      </c>
      <c r="AM511" s="113">
        <v>0</v>
      </c>
      <c r="AN511" s="113">
        <v>942.89120000000003</v>
      </c>
      <c r="AO511" s="113">
        <v>0</v>
      </c>
      <c r="AP511" s="113">
        <v>0</v>
      </c>
      <c r="AQ511" s="107" t="s">
        <v>699</v>
      </c>
      <c r="AR511" s="107" t="s">
        <v>699</v>
      </c>
      <c r="AS511" s="107" t="s">
        <v>396</v>
      </c>
      <c r="AT511" s="107" t="s">
        <v>3012</v>
      </c>
      <c r="AU511" s="107" t="s">
        <v>1120</v>
      </c>
      <c r="AV511" s="107" t="s">
        <v>391</v>
      </c>
      <c r="AW511" s="108">
        <v>2</v>
      </c>
      <c r="AX511" s="107" t="s">
        <v>473</v>
      </c>
      <c r="AY511" s="107" t="s">
        <v>698</v>
      </c>
      <c r="AZ511" s="107" t="s">
        <v>697</v>
      </c>
      <c r="BA511" s="107" t="s">
        <v>392</v>
      </c>
      <c r="BB511" s="109">
        <v>45355.272070752311</v>
      </c>
      <c r="BC511" s="107" t="s">
        <v>33</v>
      </c>
      <c r="BD511" s="107" t="s">
        <v>292</v>
      </c>
    </row>
    <row r="512" spans="1:56" x14ac:dyDescent="0.2">
      <c r="A512" s="107" t="s">
        <v>393</v>
      </c>
      <c r="B512" s="105">
        <v>607736</v>
      </c>
      <c r="C512" s="105" t="s">
        <v>2107</v>
      </c>
      <c r="D512" s="107" t="s">
        <v>837</v>
      </c>
      <c r="E512" s="105" t="s">
        <v>1947</v>
      </c>
      <c r="F512" s="107" t="s">
        <v>1128</v>
      </c>
      <c r="G512" s="107" t="s">
        <v>830</v>
      </c>
      <c r="H512" s="107" t="s">
        <v>830</v>
      </c>
      <c r="I512" s="107" t="s">
        <v>830</v>
      </c>
      <c r="J512" s="107" t="s">
        <v>838</v>
      </c>
      <c r="K512" s="107" t="s">
        <v>32</v>
      </c>
      <c r="L512" s="107" t="s">
        <v>213</v>
      </c>
      <c r="M512" s="107" t="s">
        <v>208</v>
      </c>
      <c r="N512" s="107" t="s">
        <v>403</v>
      </c>
      <c r="O512" s="107" t="s">
        <v>395</v>
      </c>
      <c r="P512" s="109">
        <v>43701</v>
      </c>
      <c r="Q512" s="107" t="s">
        <v>657</v>
      </c>
      <c r="R512" s="108">
        <v>1</v>
      </c>
      <c r="S512" s="109">
        <v>43861</v>
      </c>
      <c r="T512" s="109">
        <v>43921</v>
      </c>
      <c r="U512" s="109">
        <v>44478</v>
      </c>
      <c r="V512" s="108">
        <v>617</v>
      </c>
      <c r="W512" s="107" t="s">
        <v>424</v>
      </c>
      <c r="X512" s="107" t="s">
        <v>713</v>
      </c>
      <c r="Y512" s="107" t="s">
        <v>397</v>
      </c>
      <c r="Z512" s="108">
        <v>0.9</v>
      </c>
      <c r="AA512" s="113">
        <v>4964442.51</v>
      </c>
      <c r="AB512" s="113">
        <v>57255.82</v>
      </c>
      <c r="AC512" s="113">
        <v>416956.49</v>
      </c>
      <c r="AD512" s="113">
        <v>0</v>
      </c>
      <c r="AE512" s="113">
        <v>0</v>
      </c>
      <c r="AF512" s="113">
        <v>0</v>
      </c>
      <c r="AG512" s="113">
        <v>4964442.51</v>
      </c>
      <c r="AH512" s="113">
        <f>CFR_Data[[#This Row],[Total Spent SFY]]+CFR_Data[[#This Row],[CF Current SFY]]</f>
        <v>57255.82</v>
      </c>
      <c r="AI512" s="113">
        <v>0</v>
      </c>
      <c r="AJ512" s="113">
        <v>0</v>
      </c>
      <c r="AK512" s="113">
        <v>0</v>
      </c>
      <c r="AL512" s="113">
        <v>0</v>
      </c>
      <c r="AM512" s="113">
        <v>0</v>
      </c>
      <c r="AN512" s="113">
        <v>0</v>
      </c>
      <c r="AO512" s="113">
        <v>0</v>
      </c>
      <c r="AP512" s="113">
        <v>0</v>
      </c>
      <c r="AQ512" s="107" t="s">
        <v>699</v>
      </c>
      <c r="AR512" s="107" t="s">
        <v>699</v>
      </c>
      <c r="AS512" s="107" t="s">
        <v>396</v>
      </c>
      <c r="AT512" s="107" t="s">
        <v>2910</v>
      </c>
      <c r="AU512" s="107" t="s">
        <v>1123</v>
      </c>
      <c r="AV512" s="107" t="s">
        <v>391</v>
      </c>
      <c r="AW512" s="108">
        <v>2</v>
      </c>
      <c r="AX512" s="107" t="s">
        <v>473</v>
      </c>
      <c r="AY512" s="107" t="s">
        <v>722</v>
      </c>
      <c r="AZ512" s="107" t="s">
        <v>697</v>
      </c>
      <c r="BA512" s="107" t="s">
        <v>402</v>
      </c>
      <c r="BB512" s="109">
        <v>45355.272070752311</v>
      </c>
      <c r="BC512" s="107" t="s">
        <v>32</v>
      </c>
      <c r="BD512" s="107" t="s">
        <v>292</v>
      </c>
    </row>
    <row r="513" spans="1:56" x14ac:dyDescent="0.2">
      <c r="A513" s="107" t="s">
        <v>393</v>
      </c>
      <c r="B513" s="105">
        <v>607736</v>
      </c>
      <c r="C513" s="105" t="s">
        <v>2107</v>
      </c>
      <c r="D513" s="107" t="s">
        <v>837</v>
      </c>
      <c r="E513" s="105" t="s">
        <v>1947</v>
      </c>
      <c r="F513" s="107" t="s">
        <v>1128</v>
      </c>
      <c r="G513" s="107" t="s">
        <v>830</v>
      </c>
      <c r="H513" s="107" t="s">
        <v>830</v>
      </c>
      <c r="I513" s="107" t="s">
        <v>830</v>
      </c>
      <c r="J513" s="107" t="s">
        <v>838</v>
      </c>
      <c r="K513" s="107" t="s">
        <v>32</v>
      </c>
      <c r="L513" s="107" t="s">
        <v>213</v>
      </c>
      <c r="M513" s="107" t="s">
        <v>208</v>
      </c>
      <c r="N513" s="107" t="s">
        <v>403</v>
      </c>
      <c r="O513" s="107" t="s">
        <v>395</v>
      </c>
      <c r="P513" s="109">
        <v>43701</v>
      </c>
      <c r="Q513" s="107" t="s">
        <v>657</v>
      </c>
      <c r="R513" s="108">
        <v>1</v>
      </c>
      <c r="S513" s="109">
        <v>43861</v>
      </c>
      <c r="T513" s="109">
        <v>43921</v>
      </c>
      <c r="U513" s="109">
        <v>44478</v>
      </c>
      <c r="V513" s="108">
        <v>617</v>
      </c>
      <c r="W513" s="107" t="s">
        <v>398</v>
      </c>
      <c r="X513" s="107" t="s">
        <v>702</v>
      </c>
      <c r="Y513" s="107" t="s">
        <v>293</v>
      </c>
      <c r="Z513" s="108">
        <v>0</v>
      </c>
      <c r="AA513" s="113">
        <v>744907.35</v>
      </c>
      <c r="AB513" s="113">
        <v>0</v>
      </c>
      <c r="AC513" s="113">
        <v>40226.65</v>
      </c>
      <c r="AD513" s="113">
        <v>0</v>
      </c>
      <c r="AE513" s="113">
        <v>0</v>
      </c>
      <c r="AF513" s="113">
        <v>0</v>
      </c>
      <c r="AG513" s="113">
        <v>744907.35</v>
      </c>
      <c r="AH513" s="113">
        <f>CFR_Data[[#This Row],[Total Spent SFY]]+CFR_Data[[#This Row],[CF Current SFY]]</f>
        <v>0</v>
      </c>
      <c r="AI513" s="113">
        <v>0</v>
      </c>
      <c r="AJ513" s="113">
        <v>0</v>
      </c>
      <c r="AK513" s="113">
        <v>0</v>
      </c>
      <c r="AL513" s="113">
        <v>0</v>
      </c>
      <c r="AM513" s="113">
        <v>0</v>
      </c>
      <c r="AN513" s="113">
        <v>0</v>
      </c>
      <c r="AO513" s="113">
        <v>0</v>
      </c>
      <c r="AP513" s="113">
        <v>0</v>
      </c>
      <c r="AQ513" s="107" t="s">
        <v>699</v>
      </c>
      <c r="AR513" s="107" t="s">
        <v>699</v>
      </c>
      <c r="AS513" s="107" t="s">
        <v>396</v>
      </c>
      <c r="AT513" s="107" t="s">
        <v>2910</v>
      </c>
      <c r="AU513" s="107" t="s">
        <v>1123</v>
      </c>
      <c r="AV513" s="107" t="s">
        <v>391</v>
      </c>
      <c r="AW513" s="108">
        <v>2</v>
      </c>
      <c r="AX513" s="107" t="s">
        <v>473</v>
      </c>
      <c r="AY513" s="107" t="s">
        <v>722</v>
      </c>
      <c r="AZ513" s="107" t="s">
        <v>697</v>
      </c>
      <c r="BA513" s="107" t="s">
        <v>402</v>
      </c>
      <c r="BB513" s="109">
        <v>45355.272070752311</v>
      </c>
      <c r="BC513" s="107" t="s">
        <v>32</v>
      </c>
      <c r="BD513" s="107" t="s">
        <v>293</v>
      </c>
    </row>
    <row r="514" spans="1:56" x14ac:dyDescent="0.2">
      <c r="A514" s="107" t="s">
        <v>472</v>
      </c>
      <c r="B514" s="105">
        <v>607748</v>
      </c>
      <c r="C514" s="105" t="s">
        <v>395</v>
      </c>
      <c r="D514" s="107" t="s">
        <v>550</v>
      </c>
      <c r="E514" s="105" t="s">
        <v>1954</v>
      </c>
      <c r="F514" s="107" t="s">
        <v>1128</v>
      </c>
      <c r="G514" s="107" t="s">
        <v>830</v>
      </c>
      <c r="H514" s="107" t="s">
        <v>830</v>
      </c>
      <c r="I514" s="107" t="s">
        <v>830</v>
      </c>
      <c r="J514" s="107" t="s">
        <v>220</v>
      </c>
      <c r="K514" s="107" t="s">
        <v>22</v>
      </c>
      <c r="L514" s="107" t="s">
        <v>213</v>
      </c>
      <c r="M514" s="107" t="s">
        <v>208</v>
      </c>
      <c r="N514" s="107" t="s">
        <v>472</v>
      </c>
      <c r="O514" s="107" t="s">
        <v>1125</v>
      </c>
      <c r="P514" s="109">
        <v>46711</v>
      </c>
      <c r="Q514" s="107" t="s">
        <v>2912</v>
      </c>
      <c r="R514" s="108">
        <v>0</v>
      </c>
      <c r="S514" s="109">
        <v>46861</v>
      </c>
      <c r="T514" s="109">
        <v>46921</v>
      </c>
      <c r="U514" s="109">
        <v>47561</v>
      </c>
      <c r="V514" s="108">
        <v>700</v>
      </c>
      <c r="W514" s="107" t="s">
        <v>424</v>
      </c>
      <c r="X514" s="107" t="s">
        <v>713</v>
      </c>
      <c r="Y514" s="107" t="s">
        <v>397</v>
      </c>
      <c r="Z514" s="108">
        <v>0.9</v>
      </c>
      <c r="AA514" s="113">
        <v>0</v>
      </c>
      <c r="AB514" s="113">
        <v>0</v>
      </c>
      <c r="AC514" s="113">
        <v>10927000</v>
      </c>
      <c r="AD514" s="113">
        <v>0</v>
      </c>
      <c r="AE514" s="113">
        <v>6456863.6364000002</v>
      </c>
      <c r="AF514" s="113">
        <v>0</v>
      </c>
      <c r="AG514" s="113">
        <v>0</v>
      </c>
      <c r="AH514" s="113">
        <f>CFR_Data[[#This Row],[Total Spent SFY]]+CFR_Data[[#This Row],[CF Current SFY]]</f>
        <v>0</v>
      </c>
      <c r="AI514" s="113">
        <v>0</v>
      </c>
      <c r="AJ514" s="113">
        <v>0</v>
      </c>
      <c r="AK514" s="113">
        <v>0</v>
      </c>
      <c r="AL514" s="113">
        <v>496681.81819999998</v>
      </c>
      <c r="AM514" s="113">
        <v>5960181.8181999996</v>
      </c>
      <c r="AN514" s="113">
        <v>4470136.3635999998</v>
      </c>
      <c r="AO514" s="113">
        <v>0</v>
      </c>
      <c r="AP514" s="113">
        <v>0</v>
      </c>
      <c r="AQ514" s="107" t="s">
        <v>699</v>
      </c>
      <c r="AR514" s="107" t="s">
        <v>699</v>
      </c>
      <c r="AS514" s="107" t="s">
        <v>396</v>
      </c>
      <c r="AT514" s="107" t="s">
        <v>3013</v>
      </c>
      <c r="AU514" s="107" t="s">
        <v>1123</v>
      </c>
      <c r="AV514" s="107" t="s">
        <v>391</v>
      </c>
      <c r="AW514" s="108">
        <v>2</v>
      </c>
      <c r="AX514" s="107" t="s">
        <v>473</v>
      </c>
      <c r="AY514" s="107" t="s">
        <v>722</v>
      </c>
      <c r="AZ514" s="107" t="s">
        <v>697</v>
      </c>
      <c r="BA514" s="107" t="s">
        <v>402</v>
      </c>
      <c r="BB514" s="109">
        <v>45355.272070752311</v>
      </c>
      <c r="BC514" s="107" t="s">
        <v>22</v>
      </c>
      <c r="BD514" s="107" t="s">
        <v>292</v>
      </c>
    </row>
    <row r="515" spans="1:56" x14ac:dyDescent="0.2">
      <c r="A515" s="107" t="s">
        <v>472</v>
      </c>
      <c r="B515" s="105">
        <v>607748</v>
      </c>
      <c r="C515" s="105" t="s">
        <v>395</v>
      </c>
      <c r="D515" s="107" t="s">
        <v>550</v>
      </c>
      <c r="E515" s="105" t="s">
        <v>1954</v>
      </c>
      <c r="F515" s="107" t="s">
        <v>1128</v>
      </c>
      <c r="G515" s="107" t="s">
        <v>830</v>
      </c>
      <c r="H515" s="107" t="s">
        <v>830</v>
      </c>
      <c r="I515" s="107" t="s">
        <v>830</v>
      </c>
      <c r="J515" s="107" t="s">
        <v>220</v>
      </c>
      <c r="K515" s="107" t="s">
        <v>22</v>
      </c>
      <c r="L515" s="107" t="s">
        <v>213</v>
      </c>
      <c r="M515" s="107" t="s">
        <v>208</v>
      </c>
      <c r="N515" s="107" t="s">
        <v>472</v>
      </c>
      <c r="O515" s="107" t="s">
        <v>1125</v>
      </c>
      <c r="P515" s="109">
        <v>46711</v>
      </c>
      <c r="Q515" s="107" t="s">
        <v>2912</v>
      </c>
      <c r="R515" s="108">
        <v>0</v>
      </c>
      <c r="S515" s="109">
        <v>46861</v>
      </c>
      <c r="T515" s="109">
        <v>46921</v>
      </c>
      <c r="U515" s="109">
        <v>47561</v>
      </c>
      <c r="V515" s="108">
        <v>700</v>
      </c>
      <c r="W515" s="107" t="s">
        <v>398</v>
      </c>
      <c r="X515" s="107" t="s">
        <v>702</v>
      </c>
      <c r="Y515" s="107" t="s">
        <v>293</v>
      </c>
      <c r="Z515" s="108">
        <v>0</v>
      </c>
      <c r="AA515" s="113">
        <v>0</v>
      </c>
      <c r="AB515" s="113">
        <v>0</v>
      </c>
      <c r="AC515" s="113">
        <v>134189.5</v>
      </c>
      <c r="AD515" s="113">
        <v>0</v>
      </c>
      <c r="AE515" s="113">
        <v>79293.795400000003</v>
      </c>
      <c r="AF515" s="113">
        <v>0</v>
      </c>
      <c r="AG515" s="113">
        <v>0</v>
      </c>
      <c r="AH515" s="113">
        <f>CFR_Data[[#This Row],[Total Spent SFY]]+CFR_Data[[#This Row],[CF Current SFY]]</f>
        <v>0</v>
      </c>
      <c r="AI515" s="113">
        <v>0</v>
      </c>
      <c r="AJ515" s="113">
        <v>0</v>
      </c>
      <c r="AK515" s="113">
        <v>0</v>
      </c>
      <c r="AL515" s="113">
        <v>6099.5227000000004</v>
      </c>
      <c r="AM515" s="113">
        <v>73194.272700000001</v>
      </c>
      <c r="AN515" s="113">
        <v>54895.704599999997</v>
      </c>
      <c r="AO515" s="113">
        <v>0</v>
      </c>
      <c r="AP515" s="113">
        <v>0</v>
      </c>
      <c r="AQ515" s="107" t="s">
        <v>699</v>
      </c>
      <c r="AR515" s="107" t="s">
        <v>699</v>
      </c>
      <c r="AS515" s="107" t="s">
        <v>396</v>
      </c>
      <c r="AT515" s="107" t="s">
        <v>3013</v>
      </c>
      <c r="AU515" s="107" t="s">
        <v>1123</v>
      </c>
      <c r="AV515" s="107" t="s">
        <v>391</v>
      </c>
      <c r="AW515" s="108">
        <v>2</v>
      </c>
      <c r="AX515" s="107" t="s">
        <v>473</v>
      </c>
      <c r="AY515" s="107" t="s">
        <v>722</v>
      </c>
      <c r="AZ515" s="107" t="s">
        <v>697</v>
      </c>
      <c r="BA515" s="107" t="s">
        <v>402</v>
      </c>
      <c r="BB515" s="109">
        <v>45355.272070752311</v>
      </c>
      <c r="BC515" s="107" t="s">
        <v>22</v>
      </c>
      <c r="BD515" s="107" t="s">
        <v>293</v>
      </c>
    </row>
    <row r="516" spans="1:56" x14ac:dyDescent="0.2">
      <c r="A516" s="107" t="s">
        <v>393</v>
      </c>
      <c r="B516" s="105">
        <v>607756</v>
      </c>
      <c r="C516" s="105" t="s">
        <v>2108</v>
      </c>
      <c r="D516" s="107" t="s">
        <v>551</v>
      </c>
      <c r="E516" s="105" t="s">
        <v>1962</v>
      </c>
      <c r="F516" s="107" t="s">
        <v>1128</v>
      </c>
      <c r="G516" s="107" t="s">
        <v>830</v>
      </c>
      <c r="H516" s="107" t="s">
        <v>830</v>
      </c>
      <c r="I516" s="107" t="s">
        <v>830</v>
      </c>
      <c r="J516" s="107" t="s">
        <v>316</v>
      </c>
      <c r="K516" s="107" t="s">
        <v>21</v>
      </c>
      <c r="L516" s="107" t="s">
        <v>187</v>
      </c>
      <c r="M516" s="107" t="s">
        <v>158</v>
      </c>
      <c r="N516" s="107" t="s">
        <v>716</v>
      </c>
      <c r="O516" s="107" t="s">
        <v>395</v>
      </c>
      <c r="P516" s="109">
        <v>44037</v>
      </c>
      <c r="Q516" s="107" t="s">
        <v>656</v>
      </c>
      <c r="R516" s="108">
        <v>1</v>
      </c>
      <c r="S516" s="109">
        <v>44105</v>
      </c>
      <c r="T516" s="109">
        <v>44165</v>
      </c>
      <c r="U516" s="109">
        <v>45013</v>
      </c>
      <c r="V516" s="108">
        <v>908</v>
      </c>
      <c r="W516" s="107" t="s">
        <v>424</v>
      </c>
      <c r="X516" s="107" t="s">
        <v>713</v>
      </c>
      <c r="Y516" s="107" t="s">
        <v>397</v>
      </c>
      <c r="Z516" s="108">
        <v>0.9</v>
      </c>
      <c r="AA516" s="113">
        <v>1990876.26</v>
      </c>
      <c r="AB516" s="113">
        <v>14792.8</v>
      </c>
      <c r="AC516" s="113">
        <v>0.56000000000000005</v>
      </c>
      <c r="AD516" s="113">
        <v>0</v>
      </c>
      <c r="AE516" s="113">
        <v>0</v>
      </c>
      <c r="AF516" s="113">
        <v>0</v>
      </c>
      <c r="AG516" s="113">
        <v>1990876.26</v>
      </c>
      <c r="AH516" s="113">
        <f>CFR_Data[[#This Row],[Total Spent SFY]]+CFR_Data[[#This Row],[CF Current SFY]]</f>
        <v>14792.8</v>
      </c>
      <c r="AI516" s="113">
        <v>0</v>
      </c>
      <c r="AJ516" s="113">
        <v>0</v>
      </c>
      <c r="AK516" s="113">
        <v>0</v>
      </c>
      <c r="AL516" s="113">
        <v>0</v>
      </c>
      <c r="AM516" s="113">
        <v>0</v>
      </c>
      <c r="AN516" s="113">
        <v>0</v>
      </c>
      <c r="AO516" s="113">
        <v>0</v>
      </c>
      <c r="AP516" s="113">
        <v>0</v>
      </c>
      <c r="AQ516" s="107" t="s">
        <v>699</v>
      </c>
      <c r="AR516" s="107" t="s">
        <v>699</v>
      </c>
      <c r="AS516" s="107" t="s">
        <v>396</v>
      </c>
      <c r="AT516" s="107" t="s">
        <v>2888</v>
      </c>
      <c r="AU516" s="107" t="s">
        <v>1123</v>
      </c>
      <c r="AV516" s="107" t="s">
        <v>391</v>
      </c>
      <c r="AW516" s="108">
        <v>2</v>
      </c>
      <c r="AX516" s="107" t="s">
        <v>473</v>
      </c>
      <c r="AY516" s="107" t="s">
        <v>698</v>
      </c>
      <c r="AZ516" s="107" t="s">
        <v>697</v>
      </c>
      <c r="BA516" s="107" t="s">
        <v>392</v>
      </c>
      <c r="BB516" s="109">
        <v>45355.272070752311</v>
      </c>
      <c r="BC516" s="107" t="s">
        <v>21</v>
      </c>
      <c r="BD516" s="107" t="s">
        <v>292</v>
      </c>
    </row>
    <row r="517" spans="1:56" x14ac:dyDescent="0.2">
      <c r="A517" s="107" t="s">
        <v>393</v>
      </c>
      <c r="B517" s="105">
        <v>607756</v>
      </c>
      <c r="C517" s="105" t="s">
        <v>2108</v>
      </c>
      <c r="D517" s="107" t="s">
        <v>551</v>
      </c>
      <c r="E517" s="105" t="s">
        <v>1962</v>
      </c>
      <c r="F517" s="107" t="s">
        <v>1128</v>
      </c>
      <c r="G517" s="107" t="s">
        <v>830</v>
      </c>
      <c r="H517" s="107" t="s">
        <v>830</v>
      </c>
      <c r="I517" s="107" t="s">
        <v>830</v>
      </c>
      <c r="J517" s="107" t="s">
        <v>316</v>
      </c>
      <c r="K517" s="107" t="s">
        <v>21</v>
      </c>
      <c r="L517" s="107" t="s">
        <v>187</v>
      </c>
      <c r="M517" s="107" t="s">
        <v>158</v>
      </c>
      <c r="N517" s="107" t="s">
        <v>716</v>
      </c>
      <c r="O517" s="107" t="s">
        <v>395</v>
      </c>
      <c r="P517" s="109">
        <v>44037</v>
      </c>
      <c r="Q517" s="107" t="s">
        <v>656</v>
      </c>
      <c r="R517" s="108">
        <v>1</v>
      </c>
      <c r="S517" s="109">
        <v>44105</v>
      </c>
      <c r="T517" s="109">
        <v>44165</v>
      </c>
      <c r="U517" s="109">
        <v>45013</v>
      </c>
      <c r="V517" s="108">
        <v>908</v>
      </c>
      <c r="W517" s="107" t="s">
        <v>398</v>
      </c>
      <c r="X517" s="107" t="s">
        <v>702</v>
      </c>
      <c r="Y517" s="107" t="s">
        <v>293</v>
      </c>
      <c r="Z517" s="108">
        <v>0</v>
      </c>
      <c r="AA517" s="113">
        <v>5358</v>
      </c>
      <c r="AB517" s="113">
        <v>0</v>
      </c>
      <c r="AC517" s="113">
        <v>32609.5</v>
      </c>
      <c r="AD517" s="113">
        <v>0</v>
      </c>
      <c r="AE517" s="113">
        <v>0</v>
      </c>
      <c r="AF517" s="113">
        <v>0</v>
      </c>
      <c r="AG517" s="113">
        <v>5358</v>
      </c>
      <c r="AH517" s="113">
        <f>CFR_Data[[#This Row],[Total Spent SFY]]+CFR_Data[[#This Row],[CF Current SFY]]</f>
        <v>0</v>
      </c>
      <c r="AI517" s="113">
        <v>0</v>
      </c>
      <c r="AJ517" s="113">
        <v>0</v>
      </c>
      <c r="AK517" s="113">
        <v>0</v>
      </c>
      <c r="AL517" s="113">
        <v>0</v>
      </c>
      <c r="AM517" s="113">
        <v>0</v>
      </c>
      <c r="AN517" s="113">
        <v>0</v>
      </c>
      <c r="AO517" s="113">
        <v>0</v>
      </c>
      <c r="AP517" s="113">
        <v>0</v>
      </c>
      <c r="AQ517" s="107" t="s">
        <v>699</v>
      </c>
      <c r="AR517" s="107" t="s">
        <v>699</v>
      </c>
      <c r="AS517" s="107" t="s">
        <v>396</v>
      </c>
      <c r="AT517" s="107" t="s">
        <v>2888</v>
      </c>
      <c r="AU517" s="107" t="s">
        <v>1123</v>
      </c>
      <c r="AV517" s="107" t="s">
        <v>391</v>
      </c>
      <c r="AW517" s="108">
        <v>2</v>
      </c>
      <c r="AX517" s="107" t="s">
        <v>473</v>
      </c>
      <c r="AY517" s="107" t="s">
        <v>698</v>
      </c>
      <c r="AZ517" s="107" t="s">
        <v>697</v>
      </c>
      <c r="BA517" s="107" t="s">
        <v>392</v>
      </c>
      <c r="BB517" s="109">
        <v>45355.272070752311</v>
      </c>
      <c r="BC517" s="107" t="s">
        <v>21</v>
      </c>
      <c r="BD517" s="107" t="s">
        <v>293</v>
      </c>
    </row>
    <row r="518" spans="1:56" x14ac:dyDescent="0.2">
      <c r="A518" s="107" t="s">
        <v>393</v>
      </c>
      <c r="B518" s="105">
        <v>607761</v>
      </c>
      <c r="C518" s="105" t="s">
        <v>2109</v>
      </c>
      <c r="D518" s="107" t="s">
        <v>552</v>
      </c>
      <c r="E518" s="105" t="s">
        <v>1941</v>
      </c>
      <c r="F518" s="107" t="s">
        <v>1343</v>
      </c>
      <c r="G518" s="107" t="s">
        <v>830</v>
      </c>
      <c r="H518" s="107" t="s">
        <v>830</v>
      </c>
      <c r="I518" s="107" t="s">
        <v>830</v>
      </c>
      <c r="J518" s="107" t="s">
        <v>282</v>
      </c>
      <c r="K518" s="107" t="s">
        <v>22</v>
      </c>
      <c r="L518" s="107" t="s">
        <v>213</v>
      </c>
      <c r="M518" s="107" t="s">
        <v>208</v>
      </c>
      <c r="N518" s="107" t="s">
        <v>394</v>
      </c>
      <c r="O518" s="107" t="s">
        <v>395</v>
      </c>
      <c r="P518" s="109">
        <v>44268</v>
      </c>
      <c r="Q518" s="107" t="s">
        <v>655</v>
      </c>
      <c r="R518" s="108">
        <v>1</v>
      </c>
      <c r="S518" s="109">
        <v>44341</v>
      </c>
      <c r="T518" s="109">
        <v>44401</v>
      </c>
      <c r="U518" s="109">
        <v>45114</v>
      </c>
      <c r="V518" s="108">
        <v>773</v>
      </c>
      <c r="W518" s="107" t="s">
        <v>424</v>
      </c>
      <c r="X518" s="107" t="s">
        <v>713</v>
      </c>
      <c r="Y518" s="107" t="s">
        <v>397</v>
      </c>
      <c r="Z518" s="108">
        <v>0.9</v>
      </c>
      <c r="AA518" s="113">
        <v>1334770</v>
      </c>
      <c r="AB518" s="113">
        <v>111947.42</v>
      </c>
      <c r="AC518" s="113">
        <v>143667.23000000001</v>
      </c>
      <c r="AD518" s="113">
        <v>150</v>
      </c>
      <c r="AE518" s="113">
        <v>150</v>
      </c>
      <c r="AF518" s="113">
        <v>150</v>
      </c>
      <c r="AG518" s="113">
        <v>1334920</v>
      </c>
      <c r="AH518" s="113">
        <f>CFR_Data[[#This Row],[Total Spent SFY]]+CFR_Data[[#This Row],[CF Current SFY]]</f>
        <v>112097.42</v>
      </c>
      <c r="AI518" s="113">
        <v>0</v>
      </c>
      <c r="AJ518" s="113">
        <v>0</v>
      </c>
      <c r="AK518" s="113">
        <v>0</v>
      </c>
      <c r="AL518" s="113">
        <v>0</v>
      </c>
      <c r="AM518" s="113">
        <v>0</v>
      </c>
      <c r="AN518" s="113">
        <v>143517.23000000001</v>
      </c>
      <c r="AO518" s="113">
        <v>0</v>
      </c>
      <c r="AP518" s="113">
        <v>0</v>
      </c>
      <c r="AQ518" s="107" t="s">
        <v>699</v>
      </c>
      <c r="AR518" s="107" t="s">
        <v>699</v>
      </c>
      <c r="AS518" s="107" t="s">
        <v>396</v>
      </c>
      <c r="AT518" s="107" t="s">
        <v>2998</v>
      </c>
      <c r="AU518" s="107" t="s">
        <v>1123</v>
      </c>
      <c r="AV518" s="107" t="s">
        <v>391</v>
      </c>
      <c r="AW518" s="108">
        <v>2</v>
      </c>
      <c r="AX518" s="107" t="s">
        <v>473</v>
      </c>
      <c r="AY518" s="107" t="s">
        <v>722</v>
      </c>
      <c r="AZ518" s="107" t="s">
        <v>697</v>
      </c>
      <c r="BA518" s="107" t="s">
        <v>402</v>
      </c>
      <c r="BB518" s="109">
        <v>45355.272070752311</v>
      </c>
      <c r="BC518" s="107" t="s">
        <v>22</v>
      </c>
      <c r="BD518" s="107" t="s">
        <v>292</v>
      </c>
    </row>
    <row r="519" spans="1:56" x14ac:dyDescent="0.2">
      <c r="A519" s="107" t="s">
        <v>393</v>
      </c>
      <c r="B519" s="105">
        <v>607761</v>
      </c>
      <c r="C519" s="105" t="s">
        <v>2109</v>
      </c>
      <c r="D519" s="107" t="s">
        <v>552</v>
      </c>
      <c r="E519" s="105" t="s">
        <v>1941</v>
      </c>
      <c r="F519" s="107" t="s">
        <v>1343</v>
      </c>
      <c r="G519" s="107" t="s">
        <v>830</v>
      </c>
      <c r="H519" s="107" t="s">
        <v>830</v>
      </c>
      <c r="I519" s="107" t="s">
        <v>830</v>
      </c>
      <c r="J519" s="107" t="s">
        <v>282</v>
      </c>
      <c r="K519" s="107" t="s">
        <v>22</v>
      </c>
      <c r="L519" s="107" t="s">
        <v>213</v>
      </c>
      <c r="M519" s="107" t="s">
        <v>208</v>
      </c>
      <c r="N519" s="107" t="s">
        <v>394</v>
      </c>
      <c r="O519" s="107" t="s">
        <v>395</v>
      </c>
      <c r="P519" s="109">
        <v>44268</v>
      </c>
      <c r="Q519" s="107" t="s">
        <v>655</v>
      </c>
      <c r="R519" s="108">
        <v>1</v>
      </c>
      <c r="S519" s="109">
        <v>44341</v>
      </c>
      <c r="T519" s="109">
        <v>44401</v>
      </c>
      <c r="U519" s="109">
        <v>45114</v>
      </c>
      <c r="V519" s="108">
        <v>773</v>
      </c>
      <c r="W519" s="107" t="s">
        <v>398</v>
      </c>
      <c r="X519" s="107" t="s">
        <v>702</v>
      </c>
      <c r="Y519" s="107" t="s">
        <v>293</v>
      </c>
      <c r="Z519" s="108">
        <v>0</v>
      </c>
      <c r="AA519" s="113">
        <v>20327.68</v>
      </c>
      <c r="AB519" s="113">
        <v>6573.69</v>
      </c>
      <c r="AC519" s="113">
        <v>14747.32</v>
      </c>
      <c r="AD519" s="113">
        <v>14672.32</v>
      </c>
      <c r="AE519" s="113">
        <v>14672.32</v>
      </c>
      <c r="AF519" s="113">
        <v>14672.32</v>
      </c>
      <c r="AG519" s="113">
        <v>35000</v>
      </c>
      <c r="AH519" s="113">
        <f>CFR_Data[[#This Row],[Total Spent SFY]]+CFR_Data[[#This Row],[CF Current SFY]]</f>
        <v>21246.01</v>
      </c>
      <c r="AI519" s="113">
        <v>0</v>
      </c>
      <c r="AJ519" s="113">
        <v>0</v>
      </c>
      <c r="AK519" s="113">
        <v>0</v>
      </c>
      <c r="AL519" s="113">
        <v>0</v>
      </c>
      <c r="AM519" s="113">
        <v>0</v>
      </c>
      <c r="AN519" s="113">
        <v>75</v>
      </c>
      <c r="AO519" s="113">
        <v>0</v>
      </c>
      <c r="AP519" s="113">
        <v>0</v>
      </c>
      <c r="AQ519" s="107" t="s">
        <v>699</v>
      </c>
      <c r="AR519" s="107" t="s">
        <v>699</v>
      </c>
      <c r="AS519" s="107" t="s">
        <v>396</v>
      </c>
      <c r="AT519" s="107" t="s">
        <v>2998</v>
      </c>
      <c r="AU519" s="107" t="s">
        <v>1123</v>
      </c>
      <c r="AV519" s="107" t="s">
        <v>391</v>
      </c>
      <c r="AW519" s="108">
        <v>2</v>
      </c>
      <c r="AX519" s="107" t="s">
        <v>473</v>
      </c>
      <c r="AY519" s="107" t="s">
        <v>722</v>
      </c>
      <c r="AZ519" s="107" t="s">
        <v>697</v>
      </c>
      <c r="BA519" s="107" t="s">
        <v>402</v>
      </c>
      <c r="BB519" s="109">
        <v>45355.272070752311</v>
      </c>
      <c r="BC519" s="107" t="s">
        <v>22</v>
      </c>
      <c r="BD519" s="107" t="s">
        <v>293</v>
      </c>
    </row>
    <row r="520" spans="1:56" x14ac:dyDescent="0.2">
      <c r="A520" s="107" t="s">
        <v>472</v>
      </c>
      <c r="B520" s="105">
        <v>607764</v>
      </c>
      <c r="C520" s="105" t="s">
        <v>395</v>
      </c>
      <c r="D520" s="107" t="s">
        <v>1181</v>
      </c>
      <c r="E520" s="105" t="s">
        <v>1954</v>
      </c>
      <c r="F520" s="107" t="s">
        <v>1128</v>
      </c>
      <c r="G520" s="107" t="s">
        <v>830</v>
      </c>
      <c r="H520" s="107" t="s">
        <v>830</v>
      </c>
      <c r="I520" s="107" t="s">
        <v>830</v>
      </c>
      <c r="J520" s="107" t="s">
        <v>57</v>
      </c>
      <c r="K520" s="107" t="s">
        <v>24</v>
      </c>
      <c r="L520" s="107" t="s">
        <v>213</v>
      </c>
      <c r="M520" s="107" t="s">
        <v>208</v>
      </c>
      <c r="N520" s="107" t="s">
        <v>472</v>
      </c>
      <c r="O520" s="107" t="s">
        <v>1125</v>
      </c>
      <c r="P520" s="109">
        <v>45983</v>
      </c>
      <c r="Q520" s="107" t="s">
        <v>1353</v>
      </c>
      <c r="R520" s="108">
        <v>0</v>
      </c>
      <c r="S520" s="109">
        <v>46133</v>
      </c>
      <c r="T520" s="109">
        <v>46193</v>
      </c>
      <c r="U520" s="109">
        <v>46485</v>
      </c>
      <c r="V520" s="108">
        <v>352</v>
      </c>
      <c r="W520" s="107" t="s">
        <v>398</v>
      </c>
      <c r="X520" s="107" t="s">
        <v>702</v>
      </c>
      <c r="Y520" s="107" t="s">
        <v>293</v>
      </c>
      <c r="Z520" s="108">
        <v>0</v>
      </c>
      <c r="AA520" s="113">
        <v>0</v>
      </c>
      <c r="AB520" s="113">
        <v>0</v>
      </c>
      <c r="AC520" s="113">
        <v>102000</v>
      </c>
      <c r="AD520" s="113">
        <v>0</v>
      </c>
      <c r="AE520" s="113">
        <v>102000</v>
      </c>
      <c r="AF520" s="113">
        <v>0</v>
      </c>
      <c r="AG520" s="113">
        <v>0</v>
      </c>
      <c r="AH520" s="113">
        <f>CFR_Data[[#This Row],[Total Spent SFY]]+CFR_Data[[#This Row],[CF Current SFY]]</f>
        <v>0</v>
      </c>
      <c r="AI520" s="113">
        <v>0</v>
      </c>
      <c r="AJ520" s="113">
        <v>9272.7273000000005</v>
      </c>
      <c r="AK520" s="113">
        <v>92727.272700000001</v>
      </c>
      <c r="AL520" s="113">
        <v>0</v>
      </c>
      <c r="AM520" s="113">
        <v>0</v>
      </c>
      <c r="AN520" s="113">
        <v>0</v>
      </c>
      <c r="AO520" s="113">
        <v>0</v>
      </c>
      <c r="AP520" s="113">
        <v>0</v>
      </c>
      <c r="AQ520" s="107" t="s">
        <v>699</v>
      </c>
      <c r="AR520" s="107" t="s">
        <v>699</v>
      </c>
      <c r="AS520" s="107" t="s">
        <v>396</v>
      </c>
      <c r="AT520" s="107" t="s">
        <v>3012</v>
      </c>
      <c r="AU520" s="107" t="s">
        <v>1123</v>
      </c>
      <c r="AV520" s="107" t="s">
        <v>391</v>
      </c>
      <c r="AW520" s="108">
        <v>2</v>
      </c>
      <c r="AX520" s="107" t="s">
        <v>473</v>
      </c>
      <c r="AY520" s="107" t="s">
        <v>722</v>
      </c>
      <c r="AZ520" s="107" t="s">
        <v>697</v>
      </c>
      <c r="BA520" s="107" t="s">
        <v>402</v>
      </c>
      <c r="BB520" s="109">
        <v>45355.272070752311</v>
      </c>
      <c r="BC520" s="107" t="s">
        <v>24</v>
      </c>
      <c r="BD520" s="107" t="s">
        <v>293</v>
      </c>
    </row>
    <row r="521" spans="1:56" x14ac:dyDescent="0.2">
      <c r="A521" s="107" t="s">
        <v>472</v>
      </c>
      <c r="B521" s="105">
        <v>607764</v>
      </c>
      <c r="C521" s="105" t="s">
        <v>395</v>
      </c>
      <c r="D521" s="107" t="s">
        <v>1181</v>
      </c>
      <c r="E521" s="105" t="s">
        <v>1954</v>
      </c>
      <c r="F521" s="107" t="s">
        <v>1128</v>
      </c>
      <c r="G521" s="107" t="s">
        <v>830</v>
      </c>
      <c r="H521" s="107" t="s">
        <v>830</v>
      </c>
      <c r="I521" s="107" t="s">
        <v>830</v>
      </c>
      <c r="J521" s="107" t="s">
        <v>57</v>
      </c>
      <c r="K521" s="107" t="s">
        <v>24</v>
      </c>
      <c r="L521" s="107" t="s">
        <v>213</v>
      </c>
      <c r="M521" s="107" t="s">
        <v>208</v>
      </c>
      <c r="N521" s="107" t="s">
        <v>472</v>
      </c>
      <c r="O521" s="107" t="s">
        <v>1125</v>
      </c>
      <c r="P521" s="109">
        <v>45983</v>
      </c>
      <c r="Q521" s="107" t="s">
        <v>1353</v>
      </c>
      <c r="R521" s="108">
        <v>0</v>
      </c>
      <c r="S521" s="109">
        <v>46133</v>
      </c>
      <c r="T521" s="109">
        <v>46193</v>
      </c>
      <c r="U521" s="109">
        <v>46485</v>
      </c>
      <c r="V521" s="108">
        <v>352</v>
      </c>
      <c r="W521" s="107" t="s">
        <v>424</v>
      </c>
      <c r="X521" s="107" t="s">
        <v>769</v>
      </c>
      <c r="Y521" s="107" t="s">
        <v>425</v>
      </c>
      <c r="Z521" s="108">
        <v>0.8</v>
      </c>
      <c r="AA521" s="113">
        <v>0</v>
      </c>
      <c r="AB521" s="113">
        <v>0</v>
      </c>
      <c r="AC521" s="113">
        <v>9985409.9655000009</v>
      </c>
      <c r="AD521" s="113">
        <v>0</v>
      </c>
      <c r="AE521" s="113">
        <v>9985409.9655000009</v>
      </c>
      <c r="AF521" s="113">
        <v>0</v>
      </c>
      <c r="AG521" s="113">
        <v>0</v>
      </c>
      <c r="AH521" s="113">
        <f>CFR_Data[[#This Row],[Total Spent SFY]]+CFR_Data[[#This Row],[CF Current SFY]]</f>
        <v>0</v>
      </c>
      <c r="AI521" s="113">
        <v>0</v>
      </c>
      <c r="AJ521" s="113">
        <v>907764.54229999997</v>
      </c>
      <c r="AK521" s="113">
        <v>9077645.4232000001</v>
      </c>
      <c r="AL521" s="113">
        <v>0</v>
      </c>
      <c r="AM521" s="113">
        <v>0</v>
      </c>
      <c r="AN521" s="113">
        <v>0</v>
      </c>
      <c r="AO521" s="113">
        <v>0</v>
      </c>
      <c r="AP521" s="113">
        <v>0</v>
      </c>
      <c r="AQ521" s="107" t="s">
        <v>699</v>
      </c>
      <c r="AR521" s="107" t="s">
        <v>699</v>
      </c>
      <c r="AS521" s="107" t="s">
        <v>396</v>
      </c>
      <c r="AT521" s="107" t="s">
        <v>3012</v>
      </c>
      <c r="AU521" s="107" t="s">
        <v>1123</v>
      </c>
      <c r="AV521" s="107" t="s">
        <v>391</v>
      </c>
      <c r="AW521" s="108">
        <v>2</v>
      </c>
      <c r="AX521" s="107" t="s">
        <v>473</v>
      </c>
      <c r="AY521" s="107" t="s">
        <v>722</v>
      </c>
      <c r="AZ521" s="107" t="s">
        <v>697</v>
      </c>
      <c r="BA521" s="107" t="s">
        <v>402</v>
      </c>
      <c r="BB521" s="109">
        <v>45355.272070752311</v>
      </c>
      <c r="BC521" s="107" t="s">
        <v>24</v>
      </c>
      <c r="BD521" s="107" t="s">
        <v>292</v>
      </c>
    </row>
    <row r="522" spans="1:56" x14ac:dyDescent="0.2">
      <c r="A522" s="107" t="s">
        <v>393</v>
      </c>
      <c r="B522" s="105">
        <v>607773</v>
      </c>
      <c r="C522" s="105" t="s">
        <v>2110</v>
      </c>
      <c r="D522" s="107" t="s">
        <v>553</v>
      </c>
      <c r="E522" s="105" t="s">
        <v>1947</v>
      </c>
      <c r="F522" s="107" t="s">
        <v>1128</v>
      </c>
      <c r="G522" s="107" t="s">
        <v>830</v>
      </c>
      <c r="H522" s="107" t="s">
        <v>830</v>
      </c>
      <c r="I522" s="107" t="s">
        <v>830</v>
      </c>
      <c r="J522" s="107" t="s">
        <v>70</v>
      </c>
      <c r="K522" s="107" t="s">
        <v>32</v>
      </c>
      <c r="L522" s="107" t="s">
        <v>246</v>
      </c>
      <c r="M522" s="107" t="s">
        <v>239</v>
      </c>
      <c r="N522" s="107" t="s">
        <v>394</v>
      </c>
      <c r="O522" s="107" t="s">
        <v>395</v>
      </c>
      <c r="P522" s="109">
        <v>44275</v>
      </c>
      <c r="Q522" s="107" t="s">
        <v>655</v>
      </c>
      <c r="R522" s="108">
        <v>1</v>
      </c>
      <c r="S522" s="109">
        <v>44355</v>
      </c>
      <c r="T522" s="109">
        <v>44415</v>
      </c>
      <c r="U522" s="109">
        <v>45278</v>
      </c>
      <c r="V522" s="108">
        <v>923</v>
      </c>
      <c r="W522" s="107" t="s">
        <v>424</v>
      </c>
      <c r="X522" s="107" t="s">
        <v>713</v>
      </c>
      <c r="Y522" s="107" t="s">
        <v>397</v>
      </c>
      <c r="Z522" s="108">
        <v>0.9</v>
      </c>
      <c r="AA522" s="113">
        <v>709412.96</v>
      </c>
      <c r="AB522" s="113">
        <v>272485.88</v>
      </c>
      <c r="AC522" s="113">
        <v>371684.51</v>
      </c>
      <c r="AD522" s="113">
        <v>123447.5791</v>
      </c>
      <c r="AE522" s="113">
        <v>123447.5791</v>
      </c>
      <c r="AF522" s="113">
        <v>123447.5791</v>
      </c>
      <c r="AG522" s="113">
        <v>832860.53910000005</v>
      </c>
      <c r="AH522" s="113">
        <f>CFR_Data[[#This Row],[Total Spent SFY]]+CFR_Data[[#This Row],[CF Current SFY]]</f>
        <v>395933.45909999998</v>
      </c>
      <c r="AI522" s="113">
        <v>0</v>
      </c>
      <c r="AJ522" s="113">
        <v>0</v>
      </c>
      <c r="AK522" s="113">
        <v>0</v>
      </c>
      <c r="AL522" s="113">
        <v>0</v>
      </c>
      <c r="AM522" s="113">
        <v>0</v>
      </c>
      <c r="AN522" s="113">
        <v>248236.93090000001</v>
      </c>
      <c r="AO522" s="113">
        <v>0</v>
      </c>
      <c r="AP522" s="113">
        <v>0</v>
      </c>
      <c r="AQ522" s="107" t="s">
        <v>699</v>
      </c>
      <c r="AR522" s="107" t="s">
        <v>699</v>
      </c>
      <c r="AS522" s="107" t="s">
        <v>396</v>
      </c>
      <c r="AT522" s="107" t="s">
        <v>2972</v>
      </c>
      <c r="AU522" s="107" t="s">
        <v>1120</v>
      </c>
      <c r="AV522" s="107" t="s">
        <v>391</v>
      </c>
      <c r="AW522" s="108">
        <v>4</v>
      </c>
      <c r="AX522" s="107" t="s">
        <v>473</v>
      </c>
      <c r="AY522" s="107" t="s">
        <v>698</v>
      </c>
      <c r="AZ522" s="107" t="s">
        <v>697</v>
      </c>
      <c r="BA522" s="107" t="s">
        <v>392</v>
      </c>
      <c r="BB522" s="109">
        <v>45355.272070752311</v>
      </c>
      <c r="BC522" s="107" t="s">
        <v>32</v>
      </c>
      <c r="BD522" s="107" t="s">
        <v>292</v>
      </c>
    </row>
    <row r="523" spans="1:56" x14ac:dyDescent="0.2">
      <c r="A523" s="107" t="s">
        <v>393</v>
      </c>
      <c r="B523" s="105">
        <v>607773</v>
      </c>
      <c r="C523" s="105" t="s">
        <v>2110</v>
      </c>
      <c r="D523" s="107" t="s">
        <v>553</v>
      </c>
      <c r="E523" s="105" t="s">
        <v>1947</v>
      </c>
      <c r="F523" s="107" t="s">
        <v>1128</v>
      </c>
      <c r="G523" s="107" t="s">
        <v>830</v>
      </c>
      <c r="H523" s="107" t="s">
        <v>830</v>
      </c>
      <c r="I523" s="107" t="s">
        <v>830</v>
      </c>
      <c r="J523" s="107" t="s">
        <v>70</v>
      </c>
      <c r="K523" s="107" t="s">
        <v>32</v>
      </c>
      <c r="L523" s="107" t="s">
        <v>246</v>
      </c>
      <c r="M523" s="107" t="s">
        <v>239</v>
      </c>
      <c r="N523" s="107" t="s">
        <v>394</v>
      </c>
      <c r="O523" s="107" t="s">
        <v>395</v>
      </c>
      <c r="P523" s="109">
        <v>44275</v>
      </c>
      <c r="Q523" s="107" t="s">
        <v>655</v>
      </c>
      <c r="R523" s="108">
        <v>1</v>
      </c>
      <c r="S523" s="109">
        <v>44355</v>
      </c>
      <c r="T523" s="109">
        <v>44415</v>
      </c>
      <c r="U523" s="109">
        <v>45278</v>
      </c>
      <c r="V523" s="108">
        <v>923</v>
      </c>
      <c r="W523" s="107" t="s">
        <v>398</v>
      </c>
      <c r="X523" s="107" t="s">
        <v>702</v>
      </c>
      <c r="Y523" s="107" t="s">
        <v>293</v>
      </c>
      <c r="Z523" s="108">
        <v>0</v>
      </c>
      <c r="AA523" s="113">
        <v>35270.5</v>
      </c>
      <c r="AB523" s="113">
        <v>5099.75</v>
      </c>
      <c r="AC523" s="113">
        <v>68532.98</v>
      </c>
      <c r="AD523" s="113">
        <v>1315.7312999999999</v>
      </c>
      <c r="AE523" s="113">
        <v>1315.7312999999999</v>
      </c>
      <c r="AF523" s="113">
        <v>1315.7312999999999</v>
      </c>
      <c r="AG523" s="113">
        <v>36586.231299999999</v>
      </c>
      <c r="AH523" s="113">
        <f>CFR_Data[[#This Row],[Total Spent SFY]]+CFR_Data[[#This Row],[CF Current SFY]]</f>
        <v>6415.4812999999995</v>
      </c>
      <c r="AI523" s="113">
        <v>0</v>
      </c>
      <c r="AJ523" s="113">
        <v>0</v>
      </c>
      <c r="AK523" s="113">
        <v>0</v>
      </c>
      <c r="AL523" s="113">
        <v>0</v>
      </c>
      <c r="AM523" s="113">
        <v>0</v>
      </c>
      <c r="AN523" s="113">
        <v>67217.248699999996</v>
      </c>
      <c r="AO523" s="113">
        <v>0</v>
      </c>
      <c r="AP523" s="113">
        <v>0</v>
      </c>
      <c r="AQ523" s="107" t="s">
        <v>699</v>
      </c>
      <c r="AR523" s="107" t="s">
        <v>699</v>
      </c>
      <c r="AS523" s="107" t="s">
        <v>396</v>
      </c>
      <c r="AT523" s="107" t="s">
        <v>2972</v>
      </c>
      <c r="AU523" s="107" t="s">
        <v>1120</v>
      </c>
      <c r="AV523" s="107" t="s">
        <v>391</v>
      </c>
      <c r="AW523" s="108">
        <v>4</v>
      </c>
      <c r="AX523" s="107" t="s">
        <v>473</v>
      </c>
      <c r="AY523" s="107" t="s">
        <v>698</v>
      </c>
      <c r="AZ523" s="107" t="s">
        <v>697</v>
      </c>
      <c r="BA523" s="107" t="s">
        <v>392</v>
      </c>
      <c r="BB523" s="109">
        <v>45355.272070752311</v>
      </c>
      <c r="BC523" s="107" t="s">
        <v>32</v>
      </c>
      <c r="BD523" s="107" t="s">
        <v>293</v>
      </c>
    </row>
    <row r="524" spans="1:56" x14ac:dyDescent="0.2">
      <c r="A524" s="107" t="s">
        <v>393</v>
      </c>
      <c r="B524" s="105">
        <v>607773</v>
      </c>
      <c r="C524" s="105" t="s">
        <v>2110</v>
      </c>
      <c r="D524" s="107" t="s">
        <v>553</v>
      </c>
      <c r="E524" s="105" t="s">
        <v>1947</v>
      </c>
      <c r="F524" s="107" t="s">
        <v>1128</v>
      </c>
      <c r="G524" s="107" t="s">
        <v>830</v>
      </c>
      <c r="H524" s="107" t="s">
        <v>830</v>
      </c>
      <c r="I524" s="107" t="s">
        <v>830</v>
      </c>
      <c r="J524" s="107" t="s">
        <v>70</v>
      </c>
      <c r="K524" s="107" t="s">
        <v>32</v>
      </c>
      <c r="L524" s="107" t="s">
        <v>246</v>
      </c>
      <c r="M524" s="107" t="s">
        <v>239</v>
      </c>
      <c r="N524" s="107" t="s">
        <v>394</v>
      </c>
      <c r="O524" s="107" t="s">
        <v>395</v>
      </c>
      <c r="P524" s="109">
        <v>44275</v>
      </c>
      <c r="Q524" s="107" t="s">
        <v>655</v>
      </c>
      <c r="R524" s="108">
        <v>1</v>
      </c>
      <c r="S524" s="109">
        <v>44355</v>
      </c>
      <c r="T524" s="109">
        <v>44415</v>
      </c>
      <c r="U524" s="109">
        <v>45278</v>
      </c>
      <c r="V524" s="108">
        <v>923</v>
      </c>
      <c r="W524" s="107" t="s">
        <v>424</v>
      </c>
      <c r="X524" s="107" t="s">
        <v>709</v>
      </c>
      <c r="Y524" s="107" t="s">
        <v>416</v>
      </c>
      <c r="Z524" s="108">
        <v>0.8</v>
      </c>
      <c r="AA524" s="113">
        <v>341678.02</v>
      </c>
      <c r="AB524" s="113">
        <v>297020.5</v>
      </c>
      <c r="AC524" s="113">
        <v>115401.68</v>
      </c>
      <c r="AD524" s="113">
        <v>109624.07550000001</v>
      </c>
      <c r="AE524" s="113">
        <v>109624.07550000001</v>
      </c>
      <c r="AF524" s="113">
        <v>109624.07550000001</v>
      </c>
      <c r="AG524" s="113">
        <v>451302.0955</v>
      </c>
      <c r="AH524" s="113">
        <f>CFR_Data[[#This Row],[Total Spent SFY]]+CFR_Data[[#This Row],[CF Current SFY]]</f>
        <v>406644.57550000004</v>
      </c>
      <c r="AI524" s="113">
        <v>0</v>
      </c>
      <c r="AJ524" s="113">
        <v>0</v>
      </c>
      <c r="AK524" s="113">
        <v>0</v>
      </c>
      <c r="AL524" s="113">
        <v>0</v>
      </c>
      <c r="AM524" s="113">
        <v>0</v>
      </c>
      <c r="AN524" s="113">
        <v>5777.6045000000004</v>
      </c>
      <c r="AO524" s="113">
        <v>0</v>
      </c>
      <c r="AP524" s="113">
        <v>0</v>
      </c>
      <c r="AQ524" s="107" t="s">
        <v>699</v>
      </c>
      <c r="AR524" s="107" t="s">
        <v>699</v>
      </c>
      <c r="AS524" s="107" t="s">
        <v>396</v>
      </c>
      <c r="AT524" s="107" t="s">
        <v>2972</v>
      </c>
      <c r="AU524" s="107" t="s">
        <v>1120</v>
      </c>
      <c r="AV524" s="107" t="s">
        <v>391</v>
      </c>
      <c r="AW524" s="108">
        <v>4</v>
      </c>
      <c r="AX524" s="107" t="s">
        <v>473</v>
      </c>
      <c r="AY524" s="107" t="s">
        <v>698</v>
      </c>
      <c r="AZ524" s="107" t="s">
        <v>697</v>
      </c>
      <c r="BA524" s="107" t="s">
        <v>392</v>
      </c>
      <c r="BB524" s="109">
        <v>45355.272070752311</v>
      </c>
      <c r="BC524" s="107" t="s">
        <v>32</v>
      </c>
      <c r="BD524" s="107" t="s">
        <v>292</v>
      </c>
    </row>
    <row r="525" spans="1:56" x14ac:dyDescent="0.2">
      <c r="A525" s="107" t="s">
        <v>393</v>
      </c>
      <c r="B525" s="105">
        <v>607773</v>
      </c>
      <c r="C525" s="105" t="s">
        <v>2110</v>
      </c>
      <c r="D525" s="107" t="s">
        <v>553</v>
      </c>
      <c r="E525" s="105" t="s">
        <v>1947</v>
      </c>
      <c r="F525" s="107" t="s">
        <v>1128</v>
      </c>
      <c r="G525" s="107" t="s">
        <v>830</v>
      </c>
      <c r="H525" s="107" t="s">
        <v>830</v>
      </c>
      <c r="I525" s="107" t="s">
        <v>830</v>
      </c>
      <c r="J525" s="107" t="s">
        <v>70</v>
      </c>
      <c r="K525" s="107" t="s">
        <v>32</v>
      </c>
      <c r="L525" s="107" t="s">
        <v>246</v>
      </c>
      <c r="M525" s="107" t="s">
        <v>239</v>
      </c>
      <c r="N525" s="107" t="s">
        <v>394</v>
      </c>
      <c r="O525" s="107" t="s">
        <v>395</v>
      </c>
      <c r="P525" s="109">
        <v>44275</v>
      </c>
      <c r="Q525" s="107" t="s">
        <v>655</v>
      </c>
      <c r="R525" s="108">
        <v>1</v>
      </c>
      <c r="S525" s="109">
        <v>44355</v>
      </c>
      <c r="T525" s="109">
        <v>44415</v>
      </c>
      <c r="U525" s="109">
        <v>45278</v>
      </c>
      <c r="V525" s="108">
        <v>923</v>
      </c>
      <c r="W525" s="107" t="s">
        <v>424</v>
      </c>
      <c r="X525" s="107" t="s">
        <v>726</v>
      </c>
      <c r="Y525" s="107" t="s">
        <v>725</v>
      </c>
      <c r="Z525" s="108">
        <v>0.8</v>
      </c>
      <c r="AA525" s="113">
        <v>5446580.9699999997</v>
      </c>
      <c r="AB525" s="113">
        <v>1677461.37</v>
      </c>
      <c r="AC525" s="113">
        <v>1213369.81</v>
      </c>
      <c r="AD525" s="113">
        <v>988612.61419999995</v>
      </c>
      <c r="AE525" s="113">
        <v>988612.61419999995</v>
      </c>
      <c r="AF525" s="113">
        <v>988612.61419999995</v>
      </c>
      <c r="AG525" s="113">
        <v>6435193.5842000004</v>
      </c>
      <c r="AH525" s="113">
        <f>CFR_Data[[#This Row],[Total Spent SFY]]+CFR_Data[[#This Row],[CF Current SFY]]</f>
        <v>2666073.9841999998</v>
      </c>
      <c r="AI525" s="113">
        <v>0</v>
      </c>
      <c r="AJ525" s="113">
        <v>0</v>
      </c>
      <c r="AK525" s="113">
        <v>0</v>
      </c>
      <c r="AL525" s="113">
        <v>0</v>
      </c>
      <c r="AM525" s="113">
        <v>0</v>
      </c>
      <c r="AN525" s="113">
        <v>224757.19579999999</v>
      </c>
      <c r="AO525" s="113">
        <v>0</v>
      </c>
      <c r="AP525" s="113">
        <v>0</v>
      </c>
      <c r="AQ525" s="107" t="s">
        <v>699</v>
      </c>
      <c r="AR525" s="107" t="s">
        <v>699</v>
      </c>
      <c r="AS525" s="107" t="s">
        <v>396</v>
      </c>
      <c r="AT525" s="107" t="s">
        <v>2972</v>
      </c>
      <c r="AU525" s="107" t="s">
        <v>1120</v>
      </c>
      <c r="AV525" s="107" t="s">
        <v>391</v>
      </c>
      <c r="AW525" s="108">
        <v>4</v>
      </c>
      <c r="AX525" s="107" t="s">
        <v>473</v>
      </c>
      <c r="AY525" s="107" t="s">
        <v>698</v>
      </c>
      <c r="AZ525" s="107" t="s">
        <v>697</v>
      </c>
      <c r="BA525" s="107" t="s">
        <v>392</v>
      </c>
      <c r="BB525" s="109">
        <v>45355.272070752311</v>
      </c>
      <c r="BC525" s="107" t="s">
        <v>32</v>
      </c>
      <c r="BD525" s="107" t="s">
        <v>292</v>
      </c>
    </row>
    <row r="526" spans="1:56" x14ac:dyDescent="0.2">
      <c r="A526" s="107" t="s">
        <v>409</v>
      </c>
      <c r="B526" s="105">
        <v>607777</v>
      </c>
      <c r="C526" s="105" t="s">
        <v>3014</v>
      </c>
      <c r="D526" s="107" t="s">
        <v>839</v>
      </c>
      <c r="E526" s="105" t="s">
        <v>1943</v>
      </c>
      <c r="F526" s="107" t="s">
        <v>1157</v>
      </c>
      <c r="G526" s="107" t="s">
        <v>830</v>
      </c>
      <c r="H526" s="107" t="s">
        <v>830</v>
      </c>
      <c r="I526" s="107" t="s">
        <v>830</v>
      </c>
      <c r="J526" s="107" t="s">
        <v>190</v>
      </c>
      <c r="K526" s="107" t="s">
        <v>22</v>
      </c>
      <c r="L526" s="107" t="s">
        <v>311</v>
      </c>
      <c r="M526" s="107" t="s">
        <v>158</v>
      </c>
      <c r="N526" s="107" t="s">
        <v>454</v>
      </c>
      <c r="O526" s="107" t="s">
        <v>395</v>
      </c>
      <c r="P526" s="109">
        <v>45178</v>
      </c>
      <c r="Q526" s="107" t="s">
        <v>712</v>
      </c>
      <c r="R526" s="108">
        <v>1</v>
      </c>
      <c r="S526" s="109">
        <v>45349</v>
      </c>
      <c r="T526" s="109">
        <v>45409</v>
      </c>
      <c r="U526" s="109">
        <v>46854</v>
      </c>
      <c r="V526" s="108">
        <v>1505</v>
      </c>
      <c r="W526" s="107" t="s">
        <v>424</v>
      </c>
      <c r="X526" s="107" t="s">
        <v>710</v>
      </c>
      <c r="Y526" s="107" t="s">
        <v>411</v>
      </c>
      <c r="Z526" s="108">
        <v>0.8</v>
      </c>
      <c r="AA526" s="113">
        <v>0</v>
      </c>
      <c r="AB526" s="113">
        <v>0</v>
      </c>
      <c r="AC526" s="113">
        <v>14936873.6</v>
      </c>
      <c r="AD526" s="113">
        <v>0</v>
      </c>
      <c r="AE526" s="113">
        <v>14936873.6</v>
      </c>
      <c r="AF526" s="113">
        <v>1940000</v>
      </c>
      <c r="AG526" s="113">
        <v>1940000</v>
      </c>
      <c r="AH526" s="113">
        <f>CFR_Data[[#This Row],[Total Spent SFY]]+CFR_Data[[#This Row],[CF Current SFY]]</f>
        <v>1940000</v>
      </c>
      <c r="AI526" s="113">
        <v>3885000</v>
      </c>
      <c r="AJ526" s="113">
        <v>3885000</v>
      </c>
      <c r="AK526" s="113">
        <v>3885000</v>
      </c>
      <c r="AL526" s="113">
        <v>1341873.6000000001</v>
      </c>
      <c r="AM526" s="113">
        <v>0</v>
      </c>
      <c r="AN526" s="113">
        <v>0</v>
      </c>
      <c r="AO526" s="113">
        <v>0</v>
      </c>
      <c r="AP526" s="113">
        <v>0</v>
      </c>
      <c r="AQ526" s="107" t="s">
        <v>699</v>
      </c>
      <c r="AR526" s="107" t="s">
        <v>699</v>
      </c>
      <c r="AS526" s="107" t="s">
        <v>396</v>
      </c>
      <c r="AT526" s="107" t="s">
        <v>2904</v>
      </c>
      <c r="AU526" s="107" t="s">
        <v>1120</v>
      </c>
      <c r="AV526" s="107" t="s">
        <v>391</v>
      </c>
      <c r="AW526" s="108">
        <v>4</v>
      </c>
      <c r="AX526" s="107" t="s">
        <v>473</v>
      </c>
      <c r="AY526" s="107" t="s">
        <v>698</v>
      </c>
      <c r="AZ526" s="107" t="s">
        <v>697</v>
      </c>
      <c r="BA526" s="107" t="s">
        <v>392</v>
      </c>
      <c r="BB526" s="109">
        <v>45355.272070752311</v>
      </c>
      <c r="BC526" s="107" t="s">
        <v>22</v>
      </c>
      <c r="BD526" s="107" t="s">
        <v>292</v>
      </c>
    </row>
    <row r="527" spans="1:56" x14ac:dyDescent="0.2">
      <c r="A527" s="107" t="s">
        <v>409</v>
      </c>
      <c r="B527" s="105">
        <v>607777</v>
      </c>
      <c r="C527" s="105" t="s">
        <v>3014</v>
      </c>
      <c r="D527" s="107" t="s">
        <v>839</v>
      </c>
      <c r="E527" s="105" t="s">
        <v>1943</v>
      </c>
      <c r="F527" s="107" t="s">
        <v>1157</v>
      </c>
      <c r="G527" s="107" t="s">
        <v>830</v>
      </c>
      <c r="H527" s="107" t="s">
        <v>830</v>
      </c>
      <c r="I527" s="107" t="s">
        <v>830</v>
      </c>
      <c r="J527" s="107" t="s">
        <v>190</v>
      </c>
      <c r="K527" s="107" t="s">
        <v>22</v>
      </c>
      <c r="L527" s="107" t="s">
        <v>311</v>
      </c>
      <c r="M527" s="107" t="s">
        <v>158</v>
      </c>
      <c r="N527" s="107" t="s">
        <v>454</v>
      </c>
      <c r="O527" s="107" t="s">
        <v>395</v>
      </c>
      <c r="P527" s="109">
        <v>45178</v>
      </c>
      <c r="Q527" s="107" t="s">
        <v>712</v>
      </c>
      <c r="R527" s="108">
        <v>1</v>
      </c>
      <c r="S527" s="109">
        <v>45349</v>
      </c>
      <c r="T527" s="109">
        <v>45409</v>
      </c>
      <c r="U527" s="109">
        <v>46854</v>
      </c>
      <c r="V527" s="108">
        <v>1505</v>
      </c>
      <c r="W527" s="107" t="s">
        <v>424</v>
      </c>
      <c r="X527" s="107" t="s">
        <v>713</v>
      </c>
      <c r="Y527" s="107" t="s">
        <v>397</v>
      </c>
      <c r="Z527" s="108">
        <v>0.9</v>
      </c>
      <c r="AA527" s="113">
        <v>0</v>
      </c>
      <c r="AB527" s="113">
        <v>0</v>
      </c>
      <c r="AC527" s="113">
        <v>3032397.5</v>
      </c>
      <c r="AD527" s="113">
        <v>0</v>
      </c>
      <c r="AE527" s="113">
        <v>3032397.5</v>
      </c>
      <c r="AF527" s="113">
        <v>395000</v>
      </c>
      <c r="AG527" s="113">
        <v>395000</v>
      </c>
      <c r="AH527" s="113">
        <f>CFR_Data[[#This Row],[Total Spent SFY]]+CFR_Data[[#This Row],[CF Current SFY]]</f>
        <v>395000</v>
      </c>
      <c r="AI527" s="113">
        <v>790000</v>
      </c>
      <c r="AJ527" s="113">
        <v>790000</v>
      </c>
      <c r="AK527" s="113">
        <v>790000</v>
      </c>
      <c r="AL527" s="113">
        <v>267397.5</v>
      </c>
      <c r="AM527" s="113">
        <v>0</v>
      </c>
      <c r="AN527" s="113">
        <v>0</v>
      </c>
      <c r="AO527" s="113">
        <v>0</v>
      </c>
      <c r="AP527" s="113">
        <v>0</v>
      </c>
      <c r="AQ527" s="107" t="s">
        <v>699</v>
      </c>
      <c r="AR527" s="107" t="s">
        <v>699</v>
      </c>
      <c r="AS527" s="107" t="s">
        <v>396</v>
      </c>
      <c r="AT527" s="107" t="s">
        <v>2904</v>
      </c>
      <c r="AU527" s="107" t="s">
        <v>1120</v>
      </c>
      <c r="AV527" s="107" t="s">
        <v>391</v>
      </c>
      <c r="AW527" s="108">
        <v>4</v>
      </c>
      <c r="AX527" s="107" t="s">
        <v>473</v>
      </c>
      <c r="AY527" s="107" t="s">
        <v>698</v>
      </c>
      <c r="AZ527" s="107" t="s">
        <v>697</v>
      </c>
      <c r="BA527" s="107" t="s">
        <v>392</v>
      </c>
      <c r="BB527" s="109">
        <v>45355.272070752311</v>
      </c>
      <c r="BC527" s="107" t="s">
        <v>22</v>
      </c>
      <c r="BD527" s="107" t="s">
        <v>292</v>
      </c>
    </row>
    <row r="528" spans="1:56" x14ac:dyDescent="0.2">
      <c r="A528" s="107" t="s">
        <v>409</v>
      </c>
      <c r="B528" s="105">
        <v>607777</v>
      </c>
      <c r="C528" s="105" t="s">
        <v>3014</v>
      </c>
      <c r="D528" s="107" t="s">
        <v>839</v>
      </c>
      <c r="E528" s="105" t="s">
        <v>1943</v>
      </c>
      <c r="F528" s="107" t="s">
        <v>1157</v>
      </c>
      <c r="G528" s="107" t="s">
        <v>830</v>
      </c>
      <c r="H528" s="107" t="s">
        <v>830</v>
      </c>
      <c r="I528" s="107" t="s">
        <v>830</v>
      </c>
      <c r="J528" s="107" t="s">
        <v>190</v>
      </c>
      <c r="K528" s="107" t="s">
        <v>22</v>
      </c>
      <c r="L528" s="107" t="s">
        <v>311</v>
      </c>
      <c r="M528" s="107" t="s">
        <v>158</v>
      </c>
      <c r="N528" s="107" t="s">
        <v>454</v>
      </c>
      <c r="O528" s="107" t="s">
        <v>395</v>
      </c>
      <c r="P528" s="109">
        <v>45178</v>
      </c>
      <c r="Q528" s="107" t="s">
        <v>712</v>
      </c>
      <c r="R528" s="108">
        <v>1</v>
      </c>
      <c r="S528" s="109">
        <v>45349</v>
      </c>
      <c r="T528" s="109">
        <v>45409</v>
      </c>
      <c r="U528" s="109">
        <v>46854</v>
      </c>
      <c r="V528" s="108">
        <v>1505</v>
      </c>
      <c r="W528" s="107" t="s">
        <v>398</v>
      </c>
      <c r="X528" s="107" t="s">
        <v>702</v>
      </c>
      <c r="Y528" s="107" t="s">
        <v>293</v>
      </c>
      <c r="Z528" s="108">
        <v>0</v>
      </c>
      <c r="AA528" s="113">
        <v>0</v>
      </c>
      <c r="AB528" s="113">
        <v>0</v>
      </c>
      <c r="AC528" s="113">
        <v>408112.5</v>
      </c>
      <c r="AD528" s="113">
        <v>0</v>
      </c>
      <c r="AE528" s="113">
        <v>408112.5</v>
      </c>
      <c r="AF528" s="113">
        <v>53000</v>
      </c>
      <c r="AG528" s="113">
        <v>53000</v>
      </c>
      <c r="AH528" s="113">
        <f>CFR_Data[[#This Row],[Total Spent SFY]]+CFR_Data[[#This Row],[CF Current SFY]]</f>
        <v>53000</v>
      </c>
      <c r="AI528" s="113">
        <v>106500</v>
      </c>
      <c r="AJ528" s="113">
        <v>106500</v>
      </c>
      <c r="AK528" s="113">
        <v>106500</v>
      </c>
      <c r="AL528" s="113">
        <v>35612.5</v>
      </c>
      <c r="AM528" s="113">
        <v>0</v>
      </c>
      <c r="AN528" s="113">
        <v>0</v>
      </c>
      <c r="AO528" s="113">
        <v>0</v>
      </c>
      <c r="AP528" s="113">
        <v>0</v>
      </c>
      <c r="AQ528" s="107" t="s">
        <v>699</v>
      </c>
      <c r="AR528" s="107" t="s">
        <v>699</v>
      </c>
      <c r="AS528" s="107" t="s">
        <v>396</v>
      </c>
      <c r="AT528" s="107" t="s">
        <v>2904</v>
      </c>
      <c r="AU528" s="107" t="s">
        <v>1120</v>
      </c>
      <c r="AV528" s="107" t="s">
        <v>391</v>
      </c>
      <c r="AW528" s="108">
        <v>4</v>
      </c>
      <c r="AX528" s="107" t="s">
        <v>473</v>
      </c>
      <c r="AY528" s="107" t="s">
        <v>698</v>
      </c>
      <c r="AZ528" s="107" t="s">
        <v>697</v>
      </c>
      <c r="BA528" s="107" t="s">
        <v>392</v>
      </c>
      <c r="BB528" s="109">
        <v>45355.272070752311</v>
      </c>
      <c r="BC528" s="107" t="s">
        <v>22</v>
      </c>
      <c r="BD528" s="107" t="s">
        <v>293</v>
      </c>
    </row>
    <row r="529" spans="1:56" x14ac:dyDescent="0.2">
      <c r="A529" s="107" t="s">
        <v>409</v>
      </c>
      <c r="B529" s="105">
        <v>607777</v>
      </c>
      <c r="C529" s="105" t="s">
        <v>3014</v>
      </c>
      <c r="D529" s="107" t="s">
        <v>839</v>
      </c>
      <c r="E529" s="105" t="s">
        <v>1943</v>
      </c>
      <c r="F529" s="107" t="s">
        <v>1157</v>
      </c>
      <c r="G529" s="107" t="s">
        <v>830</v>
      </c>
      <c r="H529" s="107" t="s">
        <v>830</v>
      </c>
      <c r="I529" s="107" t="s">
        <v>830</v>
      </c>
      <c r="J529" s="107" t="s">
        <v>190</v>
      </c>
      <c r="K529" s="107" t="s">
        <v>22</v>
      </c>
      <c r="L529" s="107" t="s">
        <v>311</v>
      </c>
      <c r="M529" s="107" t="s">
        <v>158</v>
      </c>
      <c r="N529" s="107" t="s">
        <v>454</v>
      </c>
      <c r="O529" s="107" t="s">
        <v>395</v>
      </c>
      <c r="P529" s="109">
        <v>45178</v>
      </c>
      <c r="Q529" s="107" t="s">
        <v>712</v>
      </c>
      <c r="R529" s="108">
        <v>1</v>
      </c>
      <c r="S529" s="109">
        <v>45349</v>
      </c>
      <c r="T529" s="109">
        <v>45409</v>
      </c>
      <c r="U529" s="109">
        <v>46854</v>
      </c>
      <c r="V529" s="108">
        <v>1505</v>
      </c>
      <c r="W529" s="107" t="s">
        <v>424</v>
      </c>
      <c r="X529" s="107" t="s">
        <v>726</v>
      </c>
      <c r="Y529" s="107" t="s">
        <v>725</v>
      </c>
      <c r="Z529" s="108">
        <v>0.8</v>
      </c>
      <c r="AA529" s="113">
        <v>0</v>
      </c>
      <c r="AB529" s="113">
        <v>0</v>
      </c>
      <c r="AC529" s="113">
        <v>10596914.9</v>
      </c>
      <c r="AD529" s="113">
        <v>0</v>
      </c>
      <c r="AE529" s="113">
        <v>10596914.9</v>
      </c>
      <c r="AF529" s="113">
        <v>1375000</v>
      </c>
      <c r="AG529" s="113">
        <v>1375000</v>
      </c>
      <c r="AH529" s="113">
        <f>CFR_Data[[#This Row],[Total Spent SFY]]+CFR_Data[[#This Row],[CF Current SFY]]</f>
        <v>1375000</v>
      </c>
      <c r="AI529" s="113">
        <v>2756000</v>
      </c>
      <c r="AJ529" s="113">
        <v>2756000</v>
      </c>
      <c r="AK529" s="113">
        <v>2756000</v>
      </c>
      <c r="AL529" s="113">
        <v>953914.9</v>
      </c>
      <c r="AM529" s="113">
        <v>0</v>
      </c>
      <c r="AN529" s="113">
        <v>0</v>
      </c>
      <c r="AO529" s="113">
        <v>0</v>
      </c>
      <c r="AP529" s="113">
        <v>0</v>
      </c>
      <c r="AQ529" s="107" t="s">
        <v>699</v>
      </c>
      <c r="AR529" s="107" t="s">
        <v>699</v>
      </c>
      <c r="AS529" s="107" t="s">
        <v>396</v>
      </c>
      <c r="AT529" s="107" t="s">
        <v>2904</v>
      </c>
      <c r="AU529" s="107" t="s">
        <v>1120</v>
      </c>
      <c r="AV529" s="107" t="s">
        <v>391</v>
      </c>
      <c r="AW529" s="108">
        <v>4</v>
      </c>
      <c r="AX529" s="107" t="s">
        <v>473</v>
      </c>
      <c r="AY529" s="107" t="s">
        <v>698</v>
      </c>
      <c r="AZ529" s="107" t="s">
        <v>697</v>
      </c>
      <c r="BA529" s="107" t="s">
        <v>392</v>
      </c>
      <c r="BB529" s="109">
        <v>45355.272070752311</v>
      </c>
      <c r="BC529" s="107" t="s">
        <v>22</v>
      </c>
      <c r="BD529" s="107" t="s">
        <v>292</v>
      </c>
    </row>
    <row r="530" spans="1:56" x14ac:dyDescent="0.2">
      <c r="A530" s="107" t="s">
        <v>472</v>
      </c>
      <c r="B530" s="105">
        <v>607818</v>
      </c>
      <c r="C530" s="105" t="s">
        <v>395</v>
      </c>
      <c r="D530" s="107" t="s">
        <v>1183</v>
      </c>
      <c r="E530" s="105" t="s">
        <v>1945</v>
      </c>
      <c r="F530" s="107" t="s">
        <v>1128</v>
      </c>
      <c r="G530" s="107" t="s">
        <v>830</v>
      </c>
      <c r="H530" s="107" t="s">
        <v>830</v>
      </c>
      <c r="I530" s="107" t="s">
        <v>830</v>
      </c>
      <c r="J530" s="107" t="s">
        <v>94</v>
      </c>
      <c r="K530" s="107" t="s">
        <v>31</v>
      </c>
      <c r="L530" s="107" t="s">
        <v>213</v>
      </c>
      <c r="M530" s="107" t="s">
        <v>208</v>
      </c>
      <c r="N530" s="107" t="s">
        <v>472</v>
      </c>
      <c r="O530" s="107" t="s">
        <v>1125</v>
      </c>
      <c r="P530" s="109">
        <v>45633</v>
      </c>
      <c r="Q530" s="107" t="s">
        <v>1101</v>
      </c>
      <c r="R530" s="108">
        <v>0</v>
      </c>
      <c r="S530" s="109">
        <v>45783</v>
      </c>
      <c r="T530" s="109">
        <v>45843</v>
      </c>
      <c r="U530" s="109">
        <v>46323</v>
      </c>
      <c r="V530" s="108">
        <v>540</v>
      </c>
      <c r="W530" s="107" t="s">
        <v>398</v>
      </c>
      <c r="X530" s="107" t="s">
        <v>702</v>
      </c>
      <c r="Y530" s="107" t="s">
        <v>293</v>
      </c>
      <c r="Z530" s="108">
        <v>0</v>
      </c>
      <c r="AA530" s="113">
        <v>0</v>
      </c>
      <c r="AB530" s="113">
        <v>0</v>
      </c>
      <c r="AC530" s="113">
        <v>80451</v>
      </c>
      <c r="AD530" s="113">
        <v>0</v>
      </c>
      <c r="AE530" s="113">
        <v>80451</v>
      </c>
      <c r="AF530" s="113">
        <v>0</v>
      </c>
      <c r="AG530" s="113">
        <v>0</v>
      </c>
      <c r="AH530" s="113">
        <f>CFR_Data[[#This Row],[Total Spent SFY]]+CFR_Data[[#This Row],[CF Current SFY]]</f>
        <v>0</v>
      </c>
      <c r="AI530" s="113">
        <v>0</v>
      </c>
      <c r="AJ530" s="113">
        <v>60338.25</v>
      </c>
      <c r="AK530" s="113">
        <v>20112.75</v>
      </c>
      <c r="AL530" s="113">
        <v>0</v>
      </c>
      <c r="AM530" s="113">
        <v>0</v>
      </c>
      <c r="AN530" s="113">
        <v>0</v>
      </c>
      <c r="AO530" s="113">
        <v>0</v>
      </c>
      <c r="AP530" s="113">
        <v>0</v>
      </c>
      <c r="AQ530" s="107" t="s">
        <v>699</v>
      </c>
      <c r="AR530" s="107" t="s">
        <v>699</v>
      </c>
      <c r="AS530" s="107" t="s">
        <v>396</v>
      </c>
      <c r="AT530" s="107" t="s">
        <v>2901</v>
      </c>
      <c r="AU530" s="107" t="s">
        <v>1120</v>
      </c>
      <c r="AV530" s="107" t="s">
        <v>391</v>
      </c>
      <c r="AW530" s="108">
        <v>2</v>
      </c>
      <c r="AX530" s="107" t="s">
        <v>473</v>
      </c>
      <c r="AY530" s="107" t="s">
        <v>722</v>
      </c>
      <c r="AZ530" s="107" t="s">
        <v>697</v>
      </c>
      <c r="BA530" s="107" t="s">
        <v>402</v>
      </c>
      <c r="BB530" s="109">
        <v>45355.272070752311</v>
      </c>
      <c r="BC530" s="107" t="s">
        <v>31</v>
      </c>
      <c r="BD530" s="107" t="s">
        <v>293</v>
      </c>
    </row>
    <row r="531" spans="1:56" x14ac:dyDescent="0.2">
      <c r="A531" s="107" t="s">
        <v>472</v>
      </c>
      <c r="B531" s="105">
        <v>607818</v>
      </c>
      <c r="C531" s="105" t="s">
        <v>395</v>
      </c>
      <c r="D531" s="107" t="s">
        <v>1183</v>
      </c>
      <c r="E531" s="105" t="s">
        <v>1945</v>
      </c>
      <c r="F531" s="107" t="s">
        <v>1128</v>
      </c>
      <c r="G531" s="107" t="s">
        <v>830</v>
      </c>
      <c r="H531" s="107" t="s">
        <v>830</v>
      </c>
      <c r="I531" s="107" t="s">
        <v>830</v>
      </c>
      <c r="J531" s="107" t="s">
        <v>94</v>
      </c>
      <c r="K531" s="107" t="s">
        <v>31</v>
      </c>
      <c r="L531" s="107" t="s">
        <v>213</v>
      </c>
      <c r="M531" s="107" t="s">
        <v>208</v>
      </c>
      <c r="N531" s="107" t="s">
        <v>472</v>
      </c>
      <c r="O531" s="107" t="s">
        <v>1125</v>
      </c>
      <c r="P531" s="109">
        <v>45633</v>
      </c>
      <c r="Q531" s="107" t="s">
        <v>1101</v>
      </c>
      <c r="R531" s="108">
        <v>0</v>
      </c>
      <c r="S531" s="109">
        <v>45783</v>
      </c>
      <c r="T531" s="109">
        <v>45843</v>
      </c>
      <c r="U531" s="109">
        <v>46323</v>
      </c>
      <c r="V531" s="108">
        <v>540</v>
      </c>
      <c r="W531" s="107" t="s">
        <v>424</v>
      </c>
      <c r="X531" s="107" t="s">
        <v>726</v>
      </c>
      <c r="Y531" s="107" t="s">
        <v>725</v>
      </c>
      <c r="Z531" s="108">
        <v>0.8</v>
      </c>
      <c r="AA531" s="113">
        <v>0</v>
      </c>
      <c r="AB531" s="113">
        <v>0</v>
      </c>
      <c r="AC531" s="113">
        <v>6297450.5199999996</v>
      </c>
      <c r="AD531" s="113">
        <v>0</v>
      </c>
      <c r="AE531" s="113">
        <v>6297450.5199999996</v>
      </c>
      <c r="AF531" s="113">
        <v>0</v>
      </c>
      <c r="AG531" s="113">
        <v>0</v>
      </c>
      <c r="AH531" s="113">
        <f>CFR_Data[[#This Row],[Total Spent SFY]]+CFR_Data[[#This Row],[CF Current SFY]]</f>
        <v>0</v>
      </c>
      <c r="AI531" s="113">
        <v>0</v>
      </c>
      <c r="AJ531" s="113">
        <v>4723087.8899999997</v>
      </c>
      <c r="AK531" s="113">
        <v>1574362.63</v>
      </c>
      <c r="AL531" s="113">
        <v>0</v>
      </c>
      <c r="AM531" s="113">
        <v>0</v>
      </c>
      <c r="AN531" s="113">
        <v>0</v>
      </c>
      <c r="AO531" s="113">
        <v>0</v>
      </c>
      <c r="AP531" s="113">
        <v>0</v>
      </c>
      <c r="AQ531" s="107" t="s">
        <v>699</v>
      </c>
      <c r="AR531" s="107" t="s">
        <v>699</v>
      </c>
      <c r="AS531" s="107" t="s">
        <v>396</v>
      </c>
      <c r="AT531" s="107" t="s">
        <v>2901</v>
      </c>
      <c r="AU531" s="107" t="s">
        <v>1120</v>
      </c>
      <c r="AV531" s="107" t="s">
        <v>391</v>
      </c>
      <c r="AW531" s="108">
        <v>2</v>
      </c>
      <c r="AX531" s="107" t="s">
        <v>473</v>
      </c>
      <c r="AY531" s="107" t="s">
        <v>722</v>
      </c>
      <c r="AZ531" s="107" t="s">
        <v>697</v>
      </c>
      <c r="BA531" s="107" t="s">
        <v>402</v>
      </c>
      <c r="BB531" s="109">
        <v>45355.272070752311</v>
      </c>
      <c r="BC531" s="107" t="s">
        <v>31</v>
      </c>
      <c r="BD531" s="107" t="s">
        <v>292</v>
      </c>
    </row>
    <row r="532" spans="1:56" x14ac:dyDescent="0.2">
      <c r="A532" s="107" t="s">
        <v>409</v>
      </c>
      <c r="B532" s="105">
        <v>607822</v>
      </c>
      <c r="C532" s="105" t="s">
        <v>2111</v>
      </c>
      <c r="D532" s="107" t="s">
        <v>554</v>
      </c>
      <c r="E532" s="105" t="s">
        <v>1945</v>
      </c>
      <c r="F532" s="107" t="s">
        <v>1128</v>
      </c>
      <c r="G532" s="107" t="s">
        <v>830</v>
      </c>
      <c r="H532" s="107" t="s">
        <v>830</v>
      </c>
      <c r="I532" s="107" t="s">
        <v>830</v>
      </c>
      <c r="J532" s="107" t="s">
        <v>841</v>
      </c>
      <c r="K532" s="107" t="s">
        <v>33</v>
      </c>
      <c r="L532" s="107" t="s">
        <v>237</v>
      </c>
      <c r="M532" s="107" t="s">
        <v>236</v>
      </c>
      <c r="N532" s="107" t="s">
        <v>410</v>
      </c>
      <c r="O532" s="107" t="s">
        <v>395</v>
      </c>
      <c r="P532" s="109">
        <v>44807</v>
      </c>
      <c r="Q532" s="107" t="s">
        <v>658</v>
      </c>
      <c r="R532" s="108">
        <v>1</v>
      </c>
      <c r="S532" s="109">
        <v>44886</v>
      </c>
      <c r="T532" s="109">
        <v>44946</v>
      </c>
      <c r="U532" s="109">
        <v>45821</v>
      </c>
      <c r="V532" s="108">
        <v>935</v>
      </c>
      <c r="W532" s="107" t="s">
        <v>424</v>
      </c>
      <c r="X532" s="107" t="s">
        <v>710</v>
      </c>
      <c r="Y532" s="107" t="s">
        <v>411</v>
      </c>
      <c r="Z532" s="108">
        <v>0.8</v>
      </c>
      <c r="AA532" s="113">
        <v>2497191.37</v>
      </c>
      <c r="AB532" s="113">
        <v>1704959.73</v>
      </c>
      <c r="AC532" s="113">
        <v>3154772.95</v>
      </c>
      <c r="AD532" s="113">
        <v>3018764.9753</v>
      </c>
      <c r="AE532" s="113">
        <v>3018764.9753999999</v>
      </c>
      <c r="AF532" s="113">
        <v>544953.79709999997</v>
      </c>
      <c r="AG532" s="113">
        <v>3042145.1671000002</v>
      </c>
      <c r="AH532" s="113">
        <f>CFR_Data[[#This Row],[Total Spent SFY]]+CFR_Data[[#This Row],[CF Current SFY]]</f>
        <v>2249913.5271000001</v>
      </c>
      <c r="AI532" s="113">
        <v>2473811.1782999998</v>
      </c>
      <c r="AJ532" s="113">
        <v>0</v>
      </c>
      <c r="AK532" s="113">
        <v>0</v>
      </c>
      <c r="AL532" s="113">
        <v>0</v>
      </c>
      <c r="AM532" s="113">
        <v>0</v>
      </c>
      <c r="AN532" s="113">
        <v>136007.97459999999</v>
      </c>
      <c r="AO532" s="113">
        <v>0</v>
      </c>
      <c r="AP532" s="113">
        <v>0</v>
      </c>
      <c r="AQ532" s="107" t="s">
        <v>699</v>
      </c>
      <c r="AR532" s="107" t="s">
        <v>699</v>
      </c>
      <c r="AS532" s="107" t="s">
        <v>396</v>
      </c>
      <c r="AT532" s="107" t="s">
        <v>3015</v>
      </c>
      <c r="AU532" s="107" t="s">
        <v>1120</v>
      </c>
      <c r="AV532" s="107" t="s">
        <v>391</v>
      </c>
      <c r="AW532" s="108">
        <v>2</v>
      </c>
      <c r="AX532" s="107" t="s">
        <v>473</v>
      </c>
      <c r="AY532" s="107" t="s">
        <v>738</v>
      </c>
      <c r="AZ532" s="107" t="s">
        <v>700</v>
      </c>
      <c r="BA532" s="107" t="s">
        <v>652</v>
      </c>
      <c r="BB532" s="109">
        <v>45355.272070752311</v>
      </c>
      <c r="BC532" s="107" t="s">
        <v>33</v>
      </c>
      <c r="BD532" s="107" t="s">
        <v>292</v>
      </c>
    </row>
    <row r="533" spans="1:56" x14ac:dyDescent="0.2">
      <c r="A533" s="107" t="s">
        <v>409</v>
      </c>
      <c r="B533" s="105">
        <v>607822</v>
      </c>
      <c r="C533" s="105" t="s">
        <v>2111</v>
      </c>
      <c r="D533" s="107" t="s">
        <v>554</v>
      </c>
      <c r="E533" s="105" t="s">
        <v>1945</v>
      </c>
      <c r="F533" s="107" t="s">
        <v>1128</v>
      </c>
      <c r="G533" s="107" t="s">
        <v>830</v>
      </c>
      <c r="H533" s="107" t="s">
        <v>830</v>
      </c>
      <c r="I533" s="107" t="s">
        <v>830</v>
      </c>
      <c r="J533" s="107" t="s">
        <v>841</v>
      </c>
      <c r="K533" s="107" t="s">
        <v>33</v>
      </c>
      <c r="L533" s="107" t="s">
        <v>237</v>
      </c>
      <c r="M533" s="107" t="s">
        <v>236</v>
      </c>
      <c r="N533" s="107" t="s">
        <v>410</v>
      </c>
      <c r="O533" s="107" t="s">
        <v>395</v>
      </c>
      <c r="P533" s="109">
        <v>44807</v>
      </c>
      <c r="Q533" s="107" t="s">
        <v>658</v>
      </c>
      <c r="R533" s="108">
        <v>1</v>
      </c>
      <c r="S533" s="109">
        <v>44886</v>
      </c>
      <c r="T533" s="109">
        <v>44946</v>
      </c>
      <c r="U533" s="109">
        <v>45821</v>
      </c>
      <c r="V533" s="108">
        <v>935</v>
      </c>
      <c r="W533" s="107" t="s">
        <v>398</v>
      </c>
      <c r="X533" s="107" t="s">
        <v>702</v>
      </c>
      <c r="Y533" s="107" t="s">
        <v>293</v>
      </c>
      <c r="Z533" s="108">
        <v>0</v>
      </c>
      <c r="AA533" s="113">
        <v>1578.2</v>
      </c>
      <c r="AB533" s="113">
        <v>573</v>
      </c>
      <c r="AC533" s="113">
        <v>52421.8</v>
      </c>
      <c r="AD533" s="113">
        <v>53435.024700000002</v>
      </c>
      <c r="AE533" s="113">
        <v>53435.024599999997</v>
      </c>
      <c r="AF533" s="113">
        <v>9646.2029000000002</v>
      </c>
      <c r="AG533" s="113">
        <v>11224.402899999999</v>
      </c>
      <c r="AH533" s="113">
        <f>CFR_Data[[#This Row],[Total Spent SFY]]+CFR_Data[[#This Row],[CF Current SFY]]</f>
        <v>10219.2029</v>
      </c>
      <c r="AI533" s="113">
        <v>43788.8217</v>
      </c>
      <c r="AJ533" s="113">
        <v>0</v>
      </c>
      <c r="AK533" s="113">
        <v>0</v>
      </c>
      <c r="AL533" s="113">
        <v>0</v>
      </c>
      <c r="AM533" s="113">
        <v>0</v>
      </c>
      <c r="AN533" s="113">
        <v>-1013.2246</v>
      </c>
      <c r="AO533" s="113">
        <v>0</v>
      </c>
      <c r="AP533" s="113">
        <v>0</v>
      </c>
      <c r="AQ533" s="107" t="s">
        <v>699</v>
      </c>
      <c r="AR533" s="107" t="s">
        <v>699</v>
      </c>
      <c r="AS533" s="107" t="s">
        <v>396</v>
      </c>
      <c r="AT533" s="107" t="s">
        <v>3015</v>
      </c>
      <c r="AU533" s="107" t="s">
        <v>1120</v>
      </c>
      <c r="AV533" s="107" t="s">
        <v>391</v>
      </c>
      <c r="AW533" s="108">
        <v>2</v>
      </c>
      <c r="AX533" s="107" t="s">
        <v>473</v>
      </c>
      <c r="AY533" s="107" t="s">
        <v>738</v>
      </c>
      <c r="AZ533" s="107" t="s">
        <v>700</v>
      </c>
      <c r="BA533" s="107" t="s">
        <v>652</v>
      </c>
      <c r="BB533" s="109">
        <v>45355.272070752311</v>
      </c>
      <c r="BC533" s="107" t="s">
        <v>33</v>
      </c>
      <c r="BD533" s="107" t="s">
        <v>293</v>
      </c>
    </row>
    <row r="534" spans="1:56" x14ac:dyDescent="0.2">
      <c r="A534" s="107" t="s">
        <v>472</v>
      </c>
      <c r="B534" s="105">
        <v>607825</v>
      </c>
      <c r="C534" s="105" t="s">
        <v>395</v>
      </c>
      <c r="D534" s="107" t="s">
        <v>1436</v>
      </c>
      <c r="E534" s="105" t="s">
        <v>1945</v>
      </c>
      <c r="F534" s="107" t="s">
        <v>1128</v>
      </c>
      <c r="G534" s="107" t="s">
        <v>830</v>
      </c>
      <c r="H534" s="107" t="s">
        <v>830</v>
      </c>
      <c r="I534" s="107" t="s">
        <v>830</v>
      </c>
      <c r="J534" s="107" t="s">
        <v>197</v>
      </c>
      <c r="K534" s="107" t="s">
        <v>33</v>
      </c>
      <c r="L534" s="107" t="s">
        <v>237</v>
      </c>
      <c r="M534" s="107" t="s">
        <v>236</v>
      </c>
      <c r="N534" s="107" t="s">
        <v>472</v>
      </c>
      <c r="O534" s="107" t="s">
        <v>1125</v>
      </c>
      <c r="P534" s="109">
        <v>46760</v>
      </c>
      <c r="Q534" s="107" t="s">
        <v>2912</v>
      </c>
      <c r="R534" s="108">
        <v>0</v>
      </c>
      <c r="S534" s="109">
        <v>46910</v>
      </c>
      <c r="T534" s="109">
        <v>46970</v>
      </c>
      <c r="U534" s="109">
        <v>47275</v>
      </c>
      <c r="V534" s="108">
        <v>365</v>
      </c>
      <c r="W534" s="107" t="s">
        <v>424</v>
      </c>
      <c r="X534" s="107" t="s">
        <v>710</v>
      </c>
      <c r="Y534" s="107" t="s">
        <v>411</v>
      </c>
      <c r="Z534" s="108">
        <v>0.8</v>
      </c>
      <c r="AA534" s="113">
        <v>0</v>
      </c>
      <c r="AB534" s="113">
        <v>0</v>
      </c>
      <c r="AC534" s="113">
        <v>3682298.6329999999</v>
      </c>
      <c r="AD534" s="113">
        <v>0</v>
      </c>
      <c r="AE534" s="113">
        <v>3682298.6329999999</v>
      </c>
      <c r="AF534" s="113">
        <v>0</v>
      </c>
      <c r="AG534" s="113">
        <v>0</v>
      </c>
      <c r="AH534" s="113">
        <f>CFR_Data[[#This Row],[Total Spent SFY]]+CFR_Data[[#This Row],[CF Current SFY]]</f>
        <v>0</v>
      </c>
      <c r="AI534" s="113">
        <v>0</v>
      </c>
      <c r="AJ534" s="113">
        <v>0</v>
      </c>
      <c r="AK534" s="113">
        <v>0</v>
      </c>
      <c r="AL534" s="113">
        <v>0</v>
      </c>
      <c r="AM534" s="113">
        <v>3682298.6329999999</v>
      </c>
      <c r="AN534" s="113">
        <v>0</v>
      </c>
      <c r="AO534" s="113">
        <v>0</v>
      </c>
      <c r="AP534" s="113">
        <v>0</v>
      </c>
      <c r="AQ534" s="107" t="s">
        <v>699</v>
      </c>
      <c r="AR534" s="107" t="s">
        <v>699</v>
      </c>
      <c r="AS534" s="107" t="s">
        <v>396</v>
      </c>
      <c r="AT534" s="107" t="s">
        <v>2955</v>
      </c>
      <c r="AU534" s="107" t="s">
        <v>1120</v>
      </c>
      <c r="AV534" s="107" t="s">
        <v>391</v>
      </c>
      <c r="AW534" s="108">
        <v>3</v>
      </c>
      <c r="AX534" s="107" t="s">
        <v>473</v>
      </c>
      <c r="AY534" s="107" t="s">
        <v>738</v>
      </c>
      <c r="AZ534" s="107" t="s">
        <v>700</v>
      </c>
      <c r="BA534" s="107" t="s">
        <v>652</v>
      </c>
      <c r="BB534" s="109">
        <v>45355.272070752311</v>
      </c>
      <c r="BC534" s="107" t="s">
        <v>33</v>
      </c>
      <c r="BD534" s="107" t="s">
        <v>292</v>
      </c>
    </row>
    <row r="535" spans="1:56" x14ac:dyDescent="0.2">
      <c r="A535" s="107" t="s">
        <v>472</v>
      </c>
      <c r="B535" s="105">
        <v>607825</v>
      </c>
      <c r="C535" s="105" t="s">
        <v>395</v>
      </c>
      <c r="D535" s="107" t="s">
        <v>1436</v>
      </c>
      <c r="E535" s="105" t="s">
        <v>1945</v>
      </c>
      <c r="F535" s="107" t="s">
        <v>1128</v>
      </c>
      <c r="G535" s="107" t="s">
        <v>830</v>
      </c>
      <c r="H535" s="107" t="s">
        <v>830</v>
      </c>
      <c r="I535" s="107" t="s">
        <v>830</v>
      </c>
      <c r="J535" s="107" t="s">
        <v>197</v>
      </c>
      <c r="K535" s="107" t="s">
        <v>33</v>
      </c>
      <c r="L535" s="107" t="s">
        <v>237</v>
      </c>
      <c r="M535" s="107" t="s">
        <v>236</v>
      </c>
      <c r="N535" s="107" t="s">
        <v>472</v>
      </c>
      <c r="O535" s="107" t="s">
        <v>1125</v>
      </c>
      <c r="P535" s="109">
        <v>46760</v>
      </c>
      <c r="Q535" s="107" t="s">
        <v>2912</v>
      </c>
      <c r="R535" s="108">
        <v>0</v>
      </c>
      <c r="S535" s="109">
        <v>46910</v>
      </c>
      <c r="T535" s="109">
        <v>46970</v>
      </c>
      <c r="U535" s="109">
        <v>47275</v>
      </c>
      <c r="V535" s="108">
        <v>365</v>
      </c>
      <c r="W535" s="107" t="s">
        <v>398</v>
      </c>
      <c r="X535" s="107" t="s">
        <v>702</v>
      </c>
      <c r="Y535" s="107" t="s">
        <v>293</v>
      </c>
      <c r="Z535" s="108">
        <v>0</v>
      </c>
      <c r="AA535" s="113">
        <v>0</v>
      </c>
      <c r="AB535" s="113">
        <v>0</v>
      </c>
      <c r="AC535" s="113">
        <v>138447.58350000001</v>
      </c>
      <c r="AD535" s="113">
        <v>0</v>
      </c>
      <c r="AE535" s="113">
        <v>138447.58350000001</v>
      </c>
      <c r="AF535" s="113">
        <v>0</v>
      </c>
      <c r="AG535" s="113">
        <v>0</v>
      </c>
      <c r="AH535" s="113">
        <f>CFR_Data[[#This Row],[Total Spent SFY]]+CFR_Data[[#This Row],[CF Current SFY]]</f>
        <v>0</v>
      </c>
      <c r="AI535" s="113">
        <v>0</v>
      </c>
      <c r="AJ535" s="113">
        <v>0</v>
      </c>
      <c r="AK535" s="113">
        <v>0</v>
      </c>
      <c r="AL535" s="113">
        <v>0</v>
      </c>
      <c r="AM535" s="113">
        <v>138447.58350000001</v>
      </c>
      <c r="AN535" s="113">
        <v>0</v>
      </c>
      <c r="AO535" s="113">
        <v>0</v>
      </c>
      <c r="AP535" s="113">
        <v>0</v>
      </c>
      <c r="AQ535" s="107" t="s">
        <v>699</v>
      </c>
      <c r="AR535" s="107" t="s">
        <v>699</v>
      </c>
      <c r="AS535" s="107" t="s">
        <v>396</v>
      </c>
      <c r="AT535" s="107" t="s">
        <v>2955</v>
      </c>
      <c r="AU535" s="107" t="s">
        <v>1120</v>
      </c>
      <c r="AV535" s="107" t="s">
        <v>391</v>
      </c>
      <c r="AW535" s="108">
        <v>3</v>
      </c>
      <c r="AX535" s="107" t="s">
        <v>473</v>
      </c>
      <c r="AY535" s="107" t="s">
        <v>738</v>
      </c>
      <c r="AZ535" s="107" t="s">
        <v>700</v>
      </c>
      <c r="BA535" s="107" t="s">
        <v>652</v>
      </c>
      <c r="BB535" s="109">
        <v>45355.272070752311</v>
      </c>
      <c r="BC535" s="107" t="s">
        <v>33</v>
      </c>
      <c r="BD535" s="107" t="s">
        <v>293</v>
      </c>
    </row>
    <row r="536" spans="1:56" x14ac:dyDescent="0.2">
      <c r="A536" s="107" t="s">
        <v>472</v>
      </c>
      <c r="B536" s="105">
        <v>607825</v>
      </c>
      <c r="C536" s="105" t="s">
        <v>395</v>
      </c>
      <c r="D536" s="107" t="s">
        <v>1436</v>
      </c>
      <c r="E536" s="105" t="s">
        <v>1945</v>
      </c>
      <c r="F536" s="107" t="s">
        <v>1128</v>
      </c>
      <c r="G536" s="107" t="s">
        <v>830</v>
      </c>
      <c r="H536" s="107" t="s">
        <v>830</v>
      </c>
      <c r="I536" s="107" t="s">
        <v>830</v>
      </c>
      <c r="J536" s="107" t="s">
        <v>197</v>
      </c>
      <c r="K536" s="107" t="s">
        <v>33</v>
      </c>
      <c r="L536" s="107" t="s">
        <v>237</v>
      </c>
      <c r="M536" s="107" t="s">
        <v>236</v>
      </c>
      <c r="N536" s="107" t="s">
        <v>472</v>
      </c>
      <c r="O536" s="107" t="s">
        <v>1125</v>
      </c>
      <c r="P536" s="109">
        <v>46760</v>
      </c>
      <c r="Q536" s="107" t="s">
        <v>2912</v>
      </c>
      <c r="R536" s="108">
        <v>0</v>
      </c>
      <c r="S536" s="109">
        <v>46910</v>
      </c>
      <c r="T536" s="109">
        <v>46970</v>
      </c>
      <c r="U536" s="109">
        <v>47275</v>
      </c>
      <c r="V536" s="108">
        <v>365</v>
      </c>
      <c r="W536" s="107" t="s">
        <v>424</v>
      </c>
      <c r="X536" s="107" t="s">
        <v>709</v>
      </c>
      <c r="Y536" s="107" t="s">
        <v>416</v>
      </c>
      <c r="Z536" s="108">
        <v>0.8</v>
      </c>
      <c r="AA536" s="113">
        <v>0</v>
      </c>
      <c r="AB536" s="113">
        <v>0</v>
      </c>
      <c r="AC536" s="113">
        <v>3578115.8837000001</v>
      </c>
      <c r="AD536" s="113">
        <v>0</v>
      </c>
      <c r="AE536" s="113">
        <v>3578115.8837000001</v>
      </c>
      <c r="AF536" s="113">
        <v>0</v>
      </c>
      <c r="AG536" s="113">
        <v>0</v>
      </c>
      <c r="AH536" s="113">
        <f>CFR_Data[[#This Row],[Total Spent SFY]]+CFR_Data[[#This Row],[CF Current SFY]]</f>
        <v>0</v>
      </c>
      <c r="AI536" s="113">
        <v>0</v>
      </c>
      <c r="AJ536" s="113">
        <v>0</v>
      </c>
      <c r="AK536" s="113">
        <v>0</v>
      </c>
      <c r="AL536" s="113">
        <v>0</v>
      </c>
      <c r="AM536" s="113">
        <v>3578115.8837000001</v>
      </c>
      <c r="AN536" s="113">
        <v>0</v>
      </c>
      <c r="AO536" s="113">
        <v>0</v>
      </c>
      <c r="AP536" s="113">
        <v>0</v>
      </c>
      <c r="AQ536" s="107" t="s">
        <v>699</v>
      </c>
      <c r="AR536" s="107" t="s">
        <v>699</v>
      </c>
      <c r="AS536" s="107" t="s">
        <v>396</v>
      </c>
      <c r="AT536" s="107" t="s">
        <v>2955</v>
      </c>
      <c r="AU536" s="107" t="s">
        <v>1120</v>
      </c>
      <c r="AV536" s="107" t="s">
        <v>391</v>
      </c>
      <c r="AW536" s="108">
        <v>3</v>
      </c>
      <c r="AX536" s="107" t="s">
        <v>473</v>
      </c>
      <c r="AY536" s="107" t="s">
        <v>738</v>
      </c>
      <c r="AZ536" s="107" t="s">
        <v>700</v>
      </c>
      <c r="BA536" s="107" t="s">
        <v>652</v>
      </c>
      <c r="BB536" s="109">
        <v>45355.272070752311</v>
      </c>
      <c r="BC536" s="107" t="s">
        <v>33</v>
      </c>
      <c r="BD536" s="107" t="s">
        <v>292</v>
      </c>
    </row>
    <row r="537" spans="1:56" x14ac:dyDescent="0.2">
      <c r="A537" s="107" t="s">
        <v>393</v>
      </c>
      <c r="B537" s="105">
        <v>607855</v>
      </c>
      <c r="C537" s="105" t="s">
        <v>2113</v>
      </c>
      <c r="D537" s="107" t="s">
        <v>1184</v>
      </c>
      <c r="E537" s="105" t="s">
        <v>1962</v>
      </c>
      <c r="F537" s="107" t="s">
        <v>1143</v>
      </c>
      <c r="G537" s="107" t="s">
        <v>830</v>
      </c>
      <c r="H537" s="107" t="b">
        <v>1</v>
      </c>
      <c r="I537" s="107" t="b">
        <v>1</v>
      </c>
      <c r="J537" s="107" t="s">
        <v>407</v>
      </c>
      <c r="K537" s="107" t="s">
        <v>408</v>
      </c>
      <c r="L537" s="107" t="s">
        <v>145</v>
      </c>
      <c r="M537" s="107" t="s">
        <v>41</v>
      </c>
      <c r="N537" s="107" t="s">
        <v>721</v>
      </c>
      <c r="O537" s="107" t="s">
        <v>395</v>
      </c>
      <c r="P537" s="109">
        <v>44149</v>
      </c>
      <c r="Q537" s="107" t="s">
        <v>655</v>
      </c>
      <c r="R537" s="108">
        <v>1</v>
      </c>
      <c r="S537" s="109">
        <v>44211</v>
      </c>
      <c r="T537" s="109">
        <v>44271</v>
      </c>
      <c r="U537" s="109">
        <v>44974</v>
      </c>
      <c r="V537" s="108">
        <v>763</v>
      </c>
      <c r="W537" s="107" t="s">
        <v>398</v>
      </c>
      <c r="X537" s="107" t="s">
        <v>720</v>
      </c>
      <c r="Y537" s="107" t="s">
        <v>293</v>
      </c>
      <c r="Z537" s="108">
        <v>0</v>
      </c>
      <c r="AA537" s="113">
        <v>434569.7</v>
      </c>
      <c r="AB537" s="113">
        <v>788.03</v>
      </c>
      <c r="AC537" s="113">
        <v>33112.800000000003</v>
      </c>
      <c r="AD537" s="113">
        <v>0</v>
      </c>
      <c r="AE537" s="113">
        <v>0</v>
      </c>
      <c r="AF537" s="113">
        <v>0</v>
      </c>
      <c r="AG537" s="113">
        <v>434569.7</v>
      </c>
      <c r="AH537" s="113">
        <f>CFR_Data[[#This Row],[Total Spent SFY]]+CFR_Data[[#This Row],[CF Current SFY]]</f>
        <v>788.03</v>
      </c>
      <c r="AI537" s="113">
        <v>0</v>
      </c>
      <c r="AJ537" s="113">
        <v>0</v>
      </c>
      <c r="AK537" s="113">
        <v>0</v>
      </c>
      <c r="AL537" s="113">
        <v>0</v>
      </c>
      <c r="AM537" s="113">
        <v>0</v>
      </c>
      <c r="AN537" s="113">
        <v>0</v>
      </c>
      <c r="AO537" s="113">
        <v>0</v>
      </c>
      <c r="AP537" s="113">
        <v>0</v>
      </c>
      <c r="AQ537" s="107" t="s">
        <v>699</v>
      </c>
      <c r="AR537" s="107" t="s">
        <v>699</v>
      </c>
      <c r="AS537" s="107" t="s">
        <v>396</v>
      </c>
      <c r="AT537" s="107" t="s">
        <v>395</v>
      </c>
      <c r="AU537" s="107" t="s">
        <v>1123</v>
      </c>
      <c r="AV537" s="107" t="s">
        <v>391</v>
      </c>
      <c r="AW537" s="108">
        <v>1</v>
      </c>
      <c r="AX537" s="107" t="s">
        <v>473</v>
      </c>
      <c r="AY537" s="107" t="s">
        <v>707</v>
      </c>
      <c r="AZ537" s="107" t="s">
        <v>706</v>
      </c>
      <c r="BA537" s="107" t="s">
        <v>412</v>
      </c>
      <c r="BB537" s="109">
        <v>45355.272070752311</v>
      </c>
      <c r="BC537" s="107" t="s">
        <v>465</v>
      </c>
      <c r="BD537" s="107" t="s">
        <v>293</v>
      </c>
    </row>
    <row r="538" spans="1:56" x14ac:dyDescent="0.2">
      <c r="A538" s="107" t="s">
        <v>393</v>
      </c>
      <c r="B538" s="105">
        <v>607860</v>
      </c>
      <c r="C538" s="105" t="s">
        <v>3016</v>
      </c>
      <c r="D538" s="107" t="s">
        <v>3017</v>
      </c>
      <c r="E538" s="105" t="s">
        <v>1945</v>
      </c>
      <c r="F538" s="107" t="s">
        <v>1128</v>
      </c>
      <c r="G538" s="107" t="s">
        <v>830</v>
      </c>
      <c r="H538" s="107" t="s">
        <v>830</v>
      </c>
      <c r="I538" s="107" t="s">
        <v>830</v>
      </c>
      <c r="J538" s="107" t="s">
        <v>3018</v>
      </c>
      <c r="K538" s="107" t="s">
        <v>31</v>
      </c>
      <c r="L538" s="107" t="s">
        <v>213</v>
      </c>
      <c r="M538" s="107" t="s">
        <v>208</v>
      </c>
      <c r="N538" s="107" t="s">
        <v>716</v>
      </c>
      <c r="O538" s="107" t="s">
        <v>395</v>
      </c>
      <c r="P538" s="109">
        <v>43337</v>
      </c>
      <c r="Q538" s="107" t="s">
        <v>651</v>
      </c>
      <c r="R538" s="108">
        <v>1</v>
      </c>
      <c r="S538" s="109">
        <v>43518</v>
      </c>
      <c r="T538" s="109">
        <v>43578</v>
      </c>
      <c r="U538" s="109">
        <v>44365</v>
      </c>
      <c r="V538" s="108">
        <v>847</v>
      </c>
      <c r="W538" s="107" t="s">
        <v>424</v>
      </c>
      <c r="X538" s="107" t="s">
        <v>710</v>
      </c>
      <c r="Y538" s="107" t="s">
        <v>411</v>
      </c>
      <c r="Z538" s="108">
        <v>0.8</v>
      </c>
      <c r="AA538" s="113">
        <v>4335538.6399999997</v>
      </c>
      <c r="AB538" s="113">
        <v>0</v>
      </c>
      <c r="AC538" s="113">
        <v>0</v>
      </c>
      <c r="AD538" s="113">
        <v>0</v>
      </c>
      <c r="AE538" s="113">
        <v>0</v>
      </c>
      <c r="AF538" s="113">
        <v>0</v>
      </c>
      <c r="AG538" s="113">
        <v>4335538.6399999997</v>
      </c>
      <c r="AH538" s="113">
        <f>CFR_Data[[#This Row],[Total Spent SFY]]+CFR_Data[[#This Row],[CF Current SFY]]</f>
        <v>0</v>
      </c>
      <c r="AI538" s="113">
        <v>0</v>
      </c>
      <c r="AJ538" s="113">
        <v>0</v>
      </c>
      <c r="AK538" s="113">
        <v>0</v>
      </c>
      <c r="AL538" s="113">
        <v>0</v>
      </c>
      <c r="AM538" s="113">
        <v>0</v>
      </c>
      <c r="AN538" s="113">
        <v>0</v>
      </c>
      <c r="AO538" s="113">
        <v>0</v>
      </c>
      <c r="AP538" s="113">
        <v>0</v>
      </c>
      <c r="AQ538" s="107" t="s">
        <v>699</v>
      </c>
      <c r="AR538" s="107" t="s">
        <v>699</v>
      </c>
      <c r="AS538" s="107" t="s">
        <v>396</v>
      </c>
      <c r="AT538" s="107" t="s">
        <v>2913</v>
      </c>
      <c r="AU538" s="107" t="s">
        <v>1123</v>
      </c>
      <c r="AV538" s="107" t="s">
        <v>391</v>
      </c>
      <c r="AW538" s="108">
        <v>2</v>
      </c>
      <c r="AX538" s="107" t="s">
        <v>473</v>
      </c>
      <c r="AY538" s="107" t="s">
        <v>722</v>
      </c>
      <c r="AZ538" s="107" t="s">
        <v>697</v>
      </c>
      <c r="BA538" s="107" t="s">
        <v>402</v>
      </c>
      <c r="BB538" s="109">
        <v>45355.272070752311</v>
      </c>
      <c r="BC538" s="107" t="s">
        <v>31</v>
      </c>
      <c r="BD538" s="107" t="s">
        <v>292</v>
      </c>
    </row>
    <row r="539" spans="1:56" x14ac:dyDescent="0.2">
      <c r="A539" s="107" t="s">
        <v>393</v>
      </c>
      <c r="B539" s="105">
        <v>607860</v>
      </c>
      <c r="C539" s="105" t="s">
        <v>3016</v>
      </c>
      <c r="D539" s="107" t="s">
        <v>3017</v>
      </c>
      <c r="E539" s="105" t="s">
        <v>1945</v>
      </c>
      <c r="F539" s="107" t="s">
        <v>1128</v>
      </c>
      <c r="G539" s="107" t="s">
        <v>830</v>
      </c>
      <c r="H539" s="107" t="s">
        <v>830</v>
      </c>
      <c r="I539" s="107" t="s">
        <v>830</v>
      </c>
      <c r="J539" s="107" t="s">
        <v>3018</v>
      </c>
      <c r="K539" s="107" t="s">
        <v>31</v>
      </c>
      <c r="L539" s="107" t="s">
        <v>213</v>
      </c>
      <c r="M539" s="107" t="s">
        <v>208</v>
      </c>
      <c r="N539" s="107" t="s">
        <v>716</v>
      </c>
      <c r="O539" s="107" t="s">
        <v>395</v>
      </c>
      <c r="P539" s="109">
        <v>43337</v>
      </c>
      <c r="Q539" s="107" t="s">
        <v>651</v>
      </c>
      <c r="R539" s="108">
        <v>1</v>
      </c>
      <c r="S539" s="109">
        <v>43518</v>
      </c>
      <c r="T539" s="109">
        <v>43578</v>
      </c>
      <c r="U539" s="109">
        <v>44365</v>
      </c>
      <c r="V539" s="108">
        <v>847</v>
      </c>
      <c r="W539" s="107" t="s">
        <v>398</v>
      </c>
      <c r="X539" s="107" t="s">
        <v>737</v>
      </c>
      <c r="Y539" s="107" t="s">
        <v>293</v>
      </c>
      <c r="Z539" s="108">
        <v>0</v>
      </c>
      <c r="AA539" s="113">
        <v>82242.42</v>
      </c>
      <c r="AB539" s="113">
        <v>0</v>
      </c>
      <c r="AC539" s="113">
        <v>0</v>
      </c>
      <c r="AD539" s="113">
        <v>0</v>
      </c>
      <c r="AE539" s="113">
        <v>0</v>
      </c>
      <c r="AF539" s="113">
        <v>0</v>
      </c>
      <c r="AG539" s="113">
        <v>82242.42</v>
      </c>
      <c r="AH539" s="113">
        <f>CFR_Data[[#This Row],[Total Spent SFY]]+CFR_Data[[#This Row],[CF Current SFY]]</f>
        <v>0</v>
      </c>
      <c r="AI539" s="113">
        <v>0</v>
      </c>
      <c r="AJ539" s="113">
        <v>0</v>
      </c>
      <c r="AK539" s="113">
        <v>0</v>
      </c>
      <c r="AL539" s="113">
        <v>0</v>
      </c>
      <c r="AM539" s="113">
        <v>0</v>
      </c>
      <c r="AN539" s="113">
        <v>0</v>
      </c>
      <c r="AO539" s="113">
        <v>0</v>
      </c>
      <c r="AP539" s="113">
        <v>0</v>
      </c>
      <c r="AQ539" s="107" t="s">
        <v>699</v>
      </c>
      <c r="AR539" s="107" t="s">
        <v>699</v>
      </c>
      <c r="AS539" s="107" t="s">
        <v>396</v>
      </c>
      <c r="AT539" s="107" t="s">
        <v>2913</v>
      </c>
      <c r="AU539" s="107" t="s">
        <v>1123</v>
      </c>
      <c r="AV539" s="107" t="s">
        <v>391</v>
      </c>
      <c r="AW539" s="108">
        <v>2</v>
      </c>
      <c r="AX539" s="107" t="s">
        <v>473</v>
      </c>
      <c r="AY539" s="107" t="s">
        <v>722</v>
      </c>
      <c r="AZ539" s="107" t="s">
        <v>697</v>
      </c>
      <c r="BA539" s="107" t="s">
        <v>402</v>
      </c>
      <c r="BB539" s="109">
        <v>45355.272070752311</v>
      </c>
      <c r="BC539" s="107" t="s">
        <v>31</v>
      </c>
      <c r="BD539" s="107" t="s">
        <v>293</v>
      </c>
    </row>
    <row r="540" spans="1:56" x14ac:dyDescent="0.2">
      <c r="A540" s="107" t="s">
        <v>472</v>
      </c>
      <c r="B540" s="105">
        <v>607871</v>
      </c>
      <c r="C540" s="105" t="s">
        <v>395</v>
      </c>
      <c r="D540" s="107" t="s">
        <v>1437</v>
      </c>
      <c r="E540" s="105" t="s">
        <v>1945</v>
      </c>
      <c r="F540" s="107" t="s">
        <v>1128</v>
      </c>
      <c r="G540" s="107" t="s">
        <v>830</v>
      </c>
      <c r="H540" s="107" t="s">
        <v>830</v>
      </c>
      <c r="I540" s="107" t="s">
        <v>830</v>
      </c>
      <c r="J540" s="107" t="s">
        <v>122</v>
      </c>
      <c r="K540" s="107" t="s">
        <v>33</v>
      </c>
      <c r="L540" s="107" t="s">
        <v>187</v>
      </c>
      <c r="M540" s="107" t="s">
        <v>158</v>
      </c>
      <c r="N540" s="107" t="s">
        <v>472</v>
      </c>
      <c r="O540" s="107" t="s">
        <v>1142</v>
      </c>
      <c r="P540" s="109">
        <v>45633</v>
      </c>
      <c r="Q540" s="107" t="s">
        <v>1101</v>
      </c>
      <c r="R540" s="108">
        <v>0</v>
      </c>
      <c r="S540" s="109">
        <v>45783</v>
      </c>
      <c r="T540" s="109">
        <v>45843</v>
      </c>
      <c r="U540" s="109">
        <v>47773</v>
      </c>
      <c r="V540" s="108">
        <v>1990</v>
      </c>
      <c r="W540" s="107" t="s">
        <v>424</v>
      </c>
      <c r="X540" s="107" t="s">
        <v>710</v>
      </c>
      <c r="Y540" s="107" t="s">
        <v>411</v>
      </c>
      <c r="Z540" s="108">
        <v>0.8</v>
      </c>
      <c r="AA540" s="113">
        <v>0</v>
      </c>
      <c r="AB540" s="113">
        <v>0</v>
      </c>
      <c r="AC540" s="113">
        <v>3705029.3280000002</v>
      </c>
      <c r="AD540" s="113">
        <v>0</v>
      </c>
      <c r="AE540" s="113">
        <v>2778771.9959999998</v>
      </c>
      <c r="AF540" s="113">
        <v>0</v>
      </c>
      <c r="AG540" s="113">
        <v>0</v>
      </c>
      <c r="AH540" s="113">
        <f>CFR_Data[[#This Row],[Total Spent SFY]]+CFR_Data[[#This Row],[CF Current SFY]]</f>
        <v>0</v>
      </c>
      <c r="AI540" s="113">
        <v>0</v>
      </c>
      <c r="AJ540" s="113">
        <v>694692.99899999995</v>
      </c>
      <c r="AK540" s="113">
        <v>694692.99899999995</v>
      </c>
      <c r="AL540" s="113">
        <v>694692.99899999995</v>
      </c>
      <c r="AM540" s="113">
        <v>694692.99899999995</v>
      </c>
      <c r="AN540" s="113">
        <v>926257.33200000005</v>
      </c>
      <c r="AO540" s="113">
        <v>0</v>
      </c>
      <c r="AP540" s="113">
        <v>0</v>
      </c>
      <c r="AQ540" s="107" t="s">
        <v>699</v>
      </c>
      <c r="AR540" s="107" t="s">
        <v>699</v>
      </c>
      <c r="AS540" s="107" t="s">
        <v>396</v>
      </c>
      <c r="AT540" s="107" t="s">
        <v>2972</v>
      </c>
      <c r="AU540" s="107" t="s">
        <v>1123</v>
      </c>
      <c r="AV540" s="107" t="s">
        <v>391</v>
      </c>
      <c r="AW540" s="108">
        <v>4</v>
      </c>
      <c r="AX540" s="107" t="s">
        <v>473</v>
      </c>
      <c r="AY540" s="107" t="s">
        <v>698</v>
      </c>
      <c r="AZ540" s="107" t="s">
        <v>697</v>
      </c>
      <c r="BA540" s="107" t="s">
        <v>392</v>
      </c>
      <c r="BB540" s="109">
        <v>45355.272070752311</v>
      </c>
      <c r="BC540" s="107" t="s">
        <v>33</v>
      </c>
      <c r="BD540" s="107" t="s">
        <v>292</v>
      </c>
    </row>
    <row r="541" spans="1:56" x14ac:dyDescent="0.2">
      <c r="A541" s="107" t="s">
        <v>472</v>
      </c>
      <c r="B541" s="105">
        <v>607871</v>
      </c>
      <c r="C541" s="105" t="s">
        <v>395</v>
      </c>
      <c r="D541" s="107" t="s">
        <v>1437</v>
      </c>
      <c r="E541" s="105" t="s">
        <v>1945</v>
      </c>
      <c r="F541" s="107" t="s">
        <v>1128</v>
      </c>
      <c r="G541" s="107" t="s">
        <v>830</v>
      </c>
      <c r="H541" s="107" t="s">
        <v>830</v>
      </c>
      <c r="I541" s="107" t="s">
        <v>830</v>
      </c>
      <c r="J541" s="107" t="s">
        <v>122</v>
      </c>
      <c r="K541" s="107" t="s">
        <v>33</v>
      </c>
      <c r="L541" s="107" t="s">
        <v>187</v>
      </c>
      <c r="M541" s="107" t="s">
        <v>158</v>
      </c>
      <c r="N541" s="107" t="s">
        <v>472</v>
      </c>
      <c r="O541" s="107" t="s">
        <v>1142</v>
      </c>
      <c r="P541" s="109">
        <v>45633</v>
      </c>
      <c r="Q541" s="107" t="s">
        <v>1101</v>
      </c>
      <c r="R541" s="108">
        <v>0</v>
      </c>
      <c r="S541" s="109">
        <v>45783</v>
      </c>
      <c r="T541" s="109">
        <v>45843</v>
      </c>
      <c r="U541" s="109">
        <v>47773</v>
      </c>
      <c r="V541" s="108">
        <v>1990</v>
      </c>
      <c r="W541" s="107" t="s">
        <v>398</v>
      </c>
      <c r="X541" s="107" t="s">
        <v>702</v>
      </c>
      <c r="Y541" s="107" t="s">
        <v>293</v>
      </c>
      <c r="Z541" s="108">
        <v>0</v>
      </c>
      <c r="AA541" s="113">
        <v>0</v>
      </c>
      <c r="AB541" s="113">
        <v>0</v>
      </c>
      <c r="AC541" s="113">
        <v>219501.4</v>
      </c>
      <c r="AD541" s="113">
        <v>0</v>
      </c>
      <c r="AE541" s="113">
        <v>164626.04999999999</v>
      </c>
      <c r="AF541" s="113">
        <v>0</v>
      </c>
      <c r="AG541" s="113">
        <v>0</v>
      </c>
      <c r="AH541" s="113">
        <f>CFR_Data[[#This Row],[Total Spent SFY]]+CFR_Data[[#This Row],[CF Current SFY]]</f>
        <v>0</v>
      </c>
      <c r="AI541" s="113">
        <v>0</v>
      </c>
      <c r="AJ541" s="113">
        <v>41156.512499999997</v>
      </c>
      <c r="AK541" s="113">
        <v>41156.512499999997</v>
      </c>
      <c r="AL541" s="113">
        <v>41156.512499999997</v>
      </c>
      <c r="AM541" s="113">
        <v>41156.512499999997</v>
      </c>
      <c r="AN541" s="113">
        <v>54875.35</v>
      </c>
      <c r="AO541" s="113">
        <v>0</v>
      </c>
      <c r="AP541" s="113">
        <v>0</v>
      </c>
      <c r="AQ541" s="107" t="s">
        <v>699</v>
      </c>
      <c r="AR541" s="107" t="s">
        <v>699</v>
      </c>
      <c r="AS541" s="107" t="s">
        <v>396</v>
      </c>
      <c r="AT541" s="107" t="s">
        <v>2972</v>
      </c>
      <c r="AU541" s="107" t="s">
        <v>1123</v>
      </c>
      <c r="AV541" s="107" t="s">
        <v>391</v>
      </c>
      <c r="AW541" s="108">
        <v>4</v>
      </c>
      <c r="AX541" s="107" t="s">
        <v>473</v>
      </c>
      <c r="AY541" s="107" t="s">
        <v>698</v>
      </c>
      <c r="AZ541" s="107" t="s">
        <v>697</v>
      </c>
      <c r="BA541" s="107" t="s">
        <v>392</v>
      </c>
      <c r="BB541" s="109">
        <v>45355.272070752311</v>
      </c>
      <c r="BC541" s="107" t="s">
        <v>33</v>
      </c>
      <c r="BD541" s="107" t="s">
        <v>293</v>
      </c>
    </row>
    <row r="542" spans="1:56" x14ac:dyDescent="0.2">
      <c r="A542" s="107" t="s">
        <v>472</v>
      </c>
      <c r="B542" s="105">
        <v>607871</v>
      </c>
      <c r="C542" s="105" t="s">
        <v>395</v>
      </c>
      <c r="D542" s="107" t="s">
        <v>1437</v>
      </c>
      <c r="E542" s="105" t="s">
        <v>1945</v>
      </c>
      <c r="F542" s="107" t="s">
        <v>1128</v>
      </c>
      <c r="G542" s="107" t="s">
        <v>830</v>
      </c>
      <c r="H542" s="107" t="s">
        <v>830</v>
      </c>
      <c r="I542" s="107" t="s">
        <v>830</v>
      </c>
      <c r="J542" s="107" t="s">
        <v>122</v>
      </c>
      <c r="K542" s="107" t="s">
        <v>33</v>
      </c>
      <c r="L542" s="107" t="s">
        <v>187</v>
      </c>
      <c r="M542" s="107" t="s">
        <v>158</v>
      </c>
      <c r="N542" s="107" t="s">
        <v>472</v>
      </c>
      <c r="O542" s="107" t="s">
        <v>1142</v>
      </c>
      <c r="P542" s="109">
        <v>45633</v>
      </c>
      <c r="Q542" s="107" t="s">
        <v>1101</v>
      </c>
      <c r="R542" s="108">
        <v>0</v>
      </c>
      <c r="S542" s="109">
        <v>45783</v>
      </c>
      <c r="T542" s="109">
        <v>45843</v>
      </c>
      <c r="U542" s="109">
        <v>47773</v>
      </c>
      <c r="V542" s="108">
        <v>1990</v>
      </c>
      <c r="W542" s="107" t="s">
        <v>424</v>
      </c>
      <c r="X542" s="107" t="s">
        <v>726</v>
      </c>
      <c r="Y542" s="107" t="s">
        <v>725</v>
      </c>
      <c r="Z542" s="108">
        <v>0.8</v>
      </c>
      <c r="AA542" s="113">
        <v>0</v>
      </c>
      <c r="AB542" s="113">
        <v>0</v>
      </c>
      <c r="AC542" s="113">
        <v>8014602.9100000001</v>
      </c>
      <c r="AD542" s="113">
        <v>0</v>
      </c>
      <c r="AE542" s="113">
        <v>6010952.1824000003</v>
      </c>
      <c r="AF542" s="113">
        <v>0</v>
      </c>
      <c r="AG542" s="113">
        <v>0</v>
      </c>
      <c r="AH542" s="113">
        <f>CFR_Data[[#This Row],[Total Spent SFY]]+CFR_Data[[#This Row],[CF Current SFY]]</f>
        <v>0</v>
      </c>
      <c r="AI542" s="113">
        <v>0</v>
      </c>
      <c r="AJ542" s="113">
        <v>1502738.0456000001</v>
      </c>
      <c r="AK542" s="113">
        <v>1502738.0456000001</v>
      </c>
      <c r="AL542" s="113">
        <v>1502738.0456000001</v>
      </c>
      <c r="AM542" s="113">
        <v>1502738.0456000001</v>
      </c>
      <c r="AN542" s="113">
        <v>2003650.7276000001</v>
      </c>
      <c r="AO542" s="113">
        <v>0</v>
      </c>
      <c r="AP542" s="113">
        <v>0</v>
      </c>
      <c r="AQ542" s="107" t="s">
        <v>699</v>
      </c>
      <c r="AR542" s="107" t="s">
        <v>699</v>
      </c>
      <c r="AS542" s="107" t="s">
        <v>396</v>
      </c>
      <c r="AT542" s="107" t="s">
        <v>2972</v>
      </c>
      <c r="AU542" s="107" t="s">
        <v>1123</v>
      </c>
      <c r="AV542" s="107" t="s">
        <v>391</v>
      </c>
      <c r="AW542" s="108">
        <v>4</v>
      </c>
      <c r="AX542" s="107" t="s">
        <v>473</v>
      </c>
      <c r="AY542" s="107" t="s">
        <v>698</v>
      </c>
      <c r="AZ542" s="107" t="s">
        <v>697</v>
      </c>
      <c r="BA542" s="107" t="s">
        <v>392</v>
      </c>
      <c r="BB542" s="109">
        <v>45355.272070752311</v>
      </c>
      <c r="BC542" s="107" t="s">
        <v>33</v>
      </c>
      <c r="BD542" s="107" t="s">
        <v>292</v>
      </c>
    </row>
    <row r="543" spans="1:56" x14ac:dyDescent="0.2">
      <c r="A543" s="107" t="s">
        <v>409</v>
      </c>
      <c r="B543" s="105">
        <v>607883</v>
      </c>
      <c r="C543" s="105" t="s">
        <v>2114</v>
      </c>
      <c r="D543" s="107" t="s">
        <v>2115</v>
      </c>
      <c r="E543" s="105" t="s">
        <v>1943</v>
      </c>
      <c r="F543" s="107" t="s">
        <v>1185</v>
      </c>
      <c r="G543" s="107" t="s">
        <v>830</v>
      </c>
      <c r="H543" s="107" t="s">
        <v>830</v>
      </c>
      <c r="I543" s="107" t="s">
        <v>830</v>
      </c>
      <c r="J543" s="107" t="s">
        <v>44</v>
      </c>
      <c r="K543" s="107" t="s">
        <v>22</v>
      </c>
      <c r="L543" s="107" t="s">
        <v>323</v>
      </c>
      <c r="M543" s="107" t="s">
        <v>239</v>
      </c>
      <c r="N543" s="107" t="s">
        <v>410</v>
      </c>
      <c r="O543" s="107" t="s">
        <v>395</v>
      </c>
      <c r="P543" s="109">
        <v>43113</v>
      </c>
      <c r="Q543" s="107" t="s">
        <v>651</v>
      </c>
      <c r="R543" s="108">
        <v>1</v>
      </c>
      <c r="S543" s="109">
        <v>43419</v>
      </c>
      <c r="T543" s="109">
        <v>43479</v>
      </c>
      <c r="U543" s="109">
        <v>45107</v>
      </c>
      <c r="V543" s="108">
        <v>1688</v>
      </c>
      <c r="W543" s="107" t="s">
        <v>442</v>
      </c>
      <c r="X543" s="107" t="s">
        <v>790</v>
      </c>
      <c r="Y543" s="107" t="s">
        <v>293</v>
      </c>
      <c r="Z543" s="108">
        <v>0</v>
      </c>
      <c r="AA543" s="113">
        <v>3675771.49</v>
      </c>
      <c r="AB543" s="113">
        <v>795601.85</v>
      </c>
      <c r="AC543" s="113">
        <v>188574.43</v>
      </c>
      <c r="AD543" s="113">
        <v>0</v>
      </c>
      <c r="AE543" s="113">
        <v>0</v>
      </c>
      <c r="AF543" s="113">
        <v>0</v>
      </c>
      <c r="AG543" s="113">
        <v>3675771.49</v>
      </c>
      <c r="AH543" s="113">
        <f>CFR_Data[[#This Row],[Total Spent SFY]]+CFR_Data[[#This Row],[CF Current SFY]]</f>
        <v>795601.85</v>
      </c>
      <c r="AI543" s="113">
        <v>0</v>
      </c>
      <c r="AJ543" s="113">
        <v>0</v>
      </c>
      <c r="AK543" s="113">
        <v>0</v>
      </c>
      <c r="AL543" s="113">
        <v>0</v>
      </c>
      <c r="AM543" s="113">
        <v>0</v>
      </c>
      <c r="AN543" s="113">
        <v>0</v>
      </c>
      <c r="AO543" s="113">
        <v>0</v>
      </c>
      <c r="AP543" s="113">
        <v>0</v>
      </c>
      <c r="AQ543" s="107" t="s">
        <v>699</v>
      </c>
      <c r="AR543" s="107" t="s">
        <v>699</v>
      </c>
      <c r="AS543" s="107" t="s">
        <v>396</v>
      </c>
      <c r="AT543" s="107" t="s">
        <v>395</v>
      </c>
      <c r="AU543" s="107" t="s">
        <v>1123</v>
      </c>
      <c r="AV543" s="107" t="s">
        <v>391</v>
      </c>
      <c r="AW543" s="108">
        <v>2</v>
      </c>
      <c r="AX543" s="107" t="s">
        <v>473</v>
      </c>
      <c r="AY543" s="107" t="s">
        <v>791</v>
      </c>
      <c r="AZ543" s="107" t="s">
        <v>706</v>
      </c>
      <c r="BA543" s="107" t="s">
        <v>449</v>
      </c>
      <c r="BB543" s="109">
        <v>45355.272070752311</v>
      </c>
      <c r="BC543" s="107" t="s">
        <v>22</v>
      </c>
      <c r="BD543" s="107" t="s">
        <v>293</v>
      </c>
    </row>
    <row r="544" spans="1:56" x14ac:dyDescent="0.2">
      <c r="A544" s="107" t="s">
        <v>409</v>
      </c>
      <c r="B544" s="105">
        <v>607883</v>
      </c>
      <c r="C544" s="105" t="s">
        <v>2114</v>
      </c>
      <c r="D544" s="107" t="s">
        <v>2115</v>
      </c>
      <c r="E544" s="105" t="s">
        <v>1943</v>
      </c>
      <c r="F544" s="107" t="s">
        <v>1185</v>
      </c>
      <c r="G544" s="107" t="s">
        <v>830</v>
      </c>
      <c r="H544" s="107" t="s">
        <v>830</v>
      </c>
      <c r="I544" s="107" t="s">
        <v>830</v>
      </c>
      <c r="J544" s="107" t="s">
        <v>44</v>
      </c>
      <c r="K544" s="107" t="s">
        <v>22</v>
      </c>
      <c r="L544" s="107" t="s">
        <v>323</v>
      </c>
      <c r="M544" s="107" t="s">
        <v>239</v>
      </c>
      <c r="N544" s="107" t="s">
        <v>410</v>
      </c>
      <c r="O544" s="107" t="s">
        <v>395</v>
      </c>
      <c r="P544" s="109">
        <v>43113</v>
      </c>
      <c r="Q544" s="107" t="s">
        <v>651</v>
      </c>
      <c r="R544" s="108">
        <v>1</v>
      </c>
      <c r="S544" s="109">
        <v>43419</v>
      </c>
      <c r="T544" s="109">
        <v>43479</v>
      </c>
      <c r="U544" s="109">
        <v>45107</v>
      </c>
      <c r="V544" s="108">
        <v>1688</v>
      </c>
      <c r="W544" s="107" t="s">
        <v>456</v>
      </c>
      <c r="X544" s="107" t="s">
        <v>805</v>
      </c>
      <c r="Y544" s="107" t="s">
        <v>457</v>
      </c>
      <c r="Z544" s="108">
        <v>0</v>
      </c>
      <c r="AA544" s="113">
        <v>3499210.71</v>
      </c>
      <c r="AB544" s="113">
        <v>777409.45</v>
      </c>
      <c r="AC544" s="113">
        <v>365135.21</v>
      </c>
      <c r="AD544" s="113">
        <v>0</v>
      </c>
      <c r="AE544" s="113">
        <v>0</v>
      </c>
      <c r="AF544" s="113">
        <v>0</v>
      </c>
      <c r="AG544" s="113">
        <v>3499210.71</v>
      </c>
      <c r="AH544" s="113">
        <f>CFR_Data[[#This Row],[Total Spent SFY]]+CFR_Data[[#This Row],[CF Current SFY]]</f>
        <v>777409.45</v>
      </c>
      <c r="AI544" s="113">
        <v>0</v>
      </c>
      <c r="AJ544" s="113">
        <v>0</v>
      </c>
      <c r="AK544" s="113">
        <v>0</v>
      </c>
      <c r="AL544" s="113">
        <v>0</v>
      </c>
      <c r="AM544" s="113">
        <v>0</v>
      </c>
      <c r="AN544" s="113">
        <v>0</v>
      </c>
      <c r="AO544" s="113">
        <v>0</v>
      </c>
      <c r="AP544" s="113">
        <v>0</v>
      </c>
      <c r="AQ544" s="107" t="s">
        <v>699</v>
      </c>
      <c r="AR544" s="107" t="s">
        <v>699</v>
      </c>
      <c r="AS544" s="107" t="s">
        <v>396</v>
      </c>
      <c r="AT544" s="107" t="s">
        <v>395</v>
      </c>
      <c r="AU544" s="107" t="s">
        <v>1123</v>
      </c>
      <c r="AV544" s="107" t="s">
        <v>391</v>
      </c>
      <c r="AW544" s="108">
        <v>2</v>
      </c>
      <c r="AX544" s="107" t="s">
        <v>473</v>
      </c>
      <c r="AY544" s="107" t="s">
        <v>791</v>
      </c>
      <c r="AZ544" s="107" t="s">
        <v>706</v>
      </c>
      <c r="BA544" s="107" t="s">
        <v>449</v>
      </c>
      <c r="BB544" s="109">
        <v>45355.272070752311</v>
      </c>
      <c r="BC544" s="107" t="s">
        <v>22</v>
      </c>
      <c r="BD544" s="107" t="s">
        <v>293</v>
      </c>
    </row>
    <row r="545" spans="1:56" x14ac:dyDescent="0.2">
      <c r="A545" s="107" t="s">
        <v>472</v>
      </c>
      <c r="B545" s="105">
        <v>607887</v>
      </c>
      <c r="C545" s="105" t="s">
        <v>395</v>
      </c>
      <c r="D545" s="107" t="s">
        <v>3019</v>
      </c>
      <c r="E545" s="105" t="s">
        <v>1941</v>
      </c>
      <c r="F545" s="107" t="s">
        <v>3020</v>
      </c>
      <c r="G545" s="107" t="s">
        <v>830</v>
      </c>
      <c r="H545" s="107" t="s">
        <v>830</v>
      </c>
      <c r="I545" s="107" t="s">
        <v>830</v>
      </c>
      <c r="J545" s="107" t="s">
        <v>48</v>
      </c>
      <c r="K545" s="107" t="s">
        <v>30</v>
      </c>
      <c r="L545" s="107" t="s">
        <v>88</v>
      </c>
      <c r="M545" s="107" t="s">
        <v>41</v>
      </c>
      <c r="N545" s="107" t="s">
        <v>472</v>
      </c>
      <c r="O545" s="107" t="s">
        <v>1125</v>
      </c>
      <c r="P545" s="109">
        <v>45549</v>
      </c>
      <c r="Q545" s="107" t="s">
        <v>754</v>
      </c>
      <c r="R545" s="108">
        <v>0</v>
      </c>
      <c r="S545" s="109">
        <v>45749</v>
      </c>
      <c r="T545" s="109">
        <v>45809</v>
      </c>
      <c r="U545" s="109">
        <v>46849</v>
      </c>
      <c r="V545" s="108">
        <v>1100</v>
      </c>
      <c r="W545" s="107" t="s">
        <v>398</v>
      </c>
      <c r="X545" s="107" t="s">
        <v>702</v>
      </c>
      <c r="Y545" s="107" t="s">
        <v>293</v>
      </c>
      <c r="Z545" s="108">
        <v>0</v>
      </c>
      <c r="AA545" s="113">
        <v>0</v>
      </c>
      <c r="AB545" s="113">
        <v>0</v>
      </c>
      <c r="AC545" s="113">
        <v>388408.32000000001</v>
      </c>
      <c r="AD545" s="113">
        <v>0</v>
      </c>
      <c r="AE545" s="113">
        <v>388408.32010000001</v>
      </c>
      <c r="AF545" s="113">
        <v>0</v>
      </c>
      <c r="AG545" s="113">
        <v>0</v>
      </c>
      <c r="AH545" s="113">
        <f>CFR_Data[[#This Row],[Total Spent SFY]]+CFR_Data[[#This Row],[CF Current SFY]]</f>
        <v>0</v>
      </c>
      <c r="AI545" s="113">
        <v>11097.3806</v>
      </c>
      <c r="AJ545" s="113">
        <v>133168.56690000001</v>
      </c>
      <c r="AK545" s="113">
        <v>133168.56690000001</v>
      </c>
      <c r="AL545" s="113">
        <v>110973.8057</v>
      </c>
      <c r="AM545" s="113">
        <v>0</v>
      </c>
      <c r="AN545" s="113">
        <v>-1E-4</v>
      </c>
      <c r="AO545" s="113">
        <v>0</v>
      </c>
      <c r="AP545" s="113">
        <v>0</v>
      </c>
      <c r="AQ545" s="107" t="s">
        <v>699</v>
      </c>
      <c r="AR545" s="107" t="s">
        <v>699</v>
      </c>
      <c r="AS545" s="107" t="s">
        <v>396</v>
      </c>
      <c r="AT545" s="107" t="s">
        <v>395</v>
      </c>
      <c r="AU545" s="107" t="s">
        <v>1123</v>
      </c>
      <c r="AV545" s="107" t="s">
        <v>391</v>
      </c>
      <c r="AW545" s="108">
        <v>2</v>
      </c>
      <c r="AX545" s="107" t="s">
        <v>473</v>
      </c>
      <c r="AY545" s="107" t="s">
        <v>707</v>
      </c>
      <c r="AZ545" s="107" t="s">
        <v>706</v>
      </c>
      <c r="BA545" s="107" t="s">
        <v>412</v>
      </c>
      <c r="BB545" s="109">
        <v>45355.272070752311</v>
      </c>
      <c r="BC545" s="107" t="s">
        <v>30</v>
      </c>
      <c r="BD545" s="107" t="s">
        <v>293</v>
      </c>
    </row>
    <row r="546" spans="1:56" x14ac:dyDescent="0.2">
      <c r="A546" s="107" t="s">
        <v>472</v>
      </c>
      <c r="B546" s="105">
        <v>607887</v>
      </c>
      <c r="C546" s="105" t="s">
        <v>395</v>
      </c>
      <c r="D546" s="107" t="s">
        <v>3019</v>
      </c>
      <c r="E546" s="105" t="s">
        <v>1941</v>
      </c>
      <c r="F546" s="107" t="s">
        <v>3020</v>
      </c>
      <c r="G546" s="107" t="s">
        <v>830</v>
      </c>
      <c r="H546" s="107" t="s">
        <v>830</v>
      </c>
      <c r="I546" s="107" t="s">
        <v>830</v>
      </c>
      <c r="J546" s="107" t="s">
        <v>48</v>
      </c>
      <c r="K546" s="107" t="s">
        <v>30</v>
      </c>
      <c r="L546" s="107" t="s">
        <v>88</v>
      </c>
      <c r="M546" s="107" t="s">
        <v>41</v>
      </c>
      <c r="N546" s="107" t="s">
        <v>472</v>
      </c>
      <c r="O546" s="107" t="s">
        <v>1125</v>
      </c>
      <c r="P546" s="109">
        <v>45549</v>
      </c>
      <c r="Q546" s="107" t="s">
        <v>754</v>
      </c>
      <c r="R546" s="108">
        <v>0</v>
      </c>
      <c r="S546" s="109">
        <v>45749</v>
      </c>
      <c r="T546" s="109">
        <v>45809</v>
      </c>
      <c r="U546" s="109">
        <v>46849</v>
      </c>
      <c r="V546" s="108">
        <v>1100</v>
      </c>
      <c r="W546" s="107" t="s">
        <v>424</v>
      </c>
      <c r="X546" s="107" t="s">
        <v>1149</v>
      </c>
      <c r="Y546" s="107" t="s">
        <v>771</v>
      </c>
      <c r="Z546" s="108">
        <v>0.8</v>
      </c>
      <c r="AA546" s="113">
        <v>0</v>
      </c>
      <c r="AB546" s="113">
        <v>0</v>
      </c>
      <c r="AC546" s="113">
        <v>213875336.0544</v>
      </c>
      <c r="AD546" s="113">
        <v>0</v>
      </c>
      <c r="AE546" s="113">
        <v>213875336.0544</v>
      </c>
      <c r="AF546" s="113">
        <v>0</v>
      </c>
      <c r="AG546" s="113">
        <v>0</v>
      </c>
      <c r="AH546" s="113">
        <f>CFR_Data[[#This Row],[Total Spent SFY]]+CFR_Data[[#This Row],[CF Current SFY]]</f>
        <v>0</v>
      </c>
      <c r="AI546" s="113">
        <v>6110723.8872999996</v>
      </c>
      <c r="AJ546" s="113">
        <v>73328686.647200003</v>
      </c>
      <c r="AK546" s="113">
        <v>73328686.647200003</v>
      </c>
      <c r="AL546" s="113">
        <v>61107238.872699998</v>
      </c>
      <c r="AM546" s="113">
        <v>0</v>
      </c>
      <c r="AN546" s="113">
        <v>0</v>
      </c>
      <c r="AO546" s="113">
        <v>0</v>
      </c>
      <c r="AP546" s="113">
        <v>0</v>
      </c>
      <c r="AQ546" s="107" t="s">
        <v>699</v>
      </c>
      <c r="AR546" s="107" t="s">
        <v>699</v>
      </c>
      <c r="AS546" s="107" t="s">
        <v>396</v>
      </c>
      <c r="AT546" s="107" t="s">
        <v>395</v>
      </c>
      <c r="AU546" s="107" t="s">
        <v>1123</v>
      </c>
      <c r="AV546" s="107" t="s">
        <v>391</v>
      </c>
      <c r="AW546" s="108">
        <v>2</v>
      </c>
      <c r="AX546" s="107" t="s">
        <v>473</v>
      </c>
      <c r="AY546" s="107" t="s">
        <v>707</v>
      </c>
      <c r="AZ546" s="107" t="s">
        <v>706</v>
      </c>
      <c r="BA546" s="107" t="s">
        <v>412</v>
      </c>
      <c r="BB546" s="109">
        <v>45355.272070752311</v>
      </c>
      <c r="BC546" s="107" t="s">
        <v>30</v>
      </c>
      <c r="BD546" s="107" t="s">
        <v>292</v>
      </c>
    </row>
    <row r="547" spans="1:56" x14ac:dyDescent="0.2">
      <c r="A547" s="107" t="s">
        <v>409</v>
      </c>
      <c r="B547" s="105">
        <v>607888</v>
      </c>
      <c r="C547" s="105" t="s">
        <v>2116</v>
      </c>
      <c r="D547" s="107" t="s">
        <v>1186</v>
      </c>
      <c r="E547" s="105" t="s">
        <v>1943</v>
      </c>
      <c r="F547" s="107" t="s">
        <v>1128</v>
      </c>
      <c r="G547" s="107" t="s">
        <v>830</v>
      </c>
      <c r="H547" s="107" t="s">
        <v>830</v>
      </c>
      <c r="I547" s="107" t="s">
        <v>830</v>
      </c>
      <c r="J547" s="107" t="s">
        <v>44</v>
      </c>
      <c r="K547" s="107" t="s">
        <v>22</v>
      </c>
      <c r="L547" s="107" t="s">
        <v>237</v>
      </c>
      <c r="M547" s="107" t="s">
        <v>236</v>
      </c>
      <c r="N547" s="107" t="s">
        <v>410</v>
      </c>
      <c r="O547" s="107" t="s">
        <v>395</v>
      </c>
      <c r="P547" s="109">
        <v>44429</v>
      </c>
      <c r="Q547" s="107" t="s">
        <v>655</v>
      </c>
      <c r="R547" s="108">
        <v>1</v>
      </c>
      <c r="S547" s="109">
        <v>44502</v>
      </c>
      <c r="T547" s="109">
        <v>44562</v>
      </c>
      <c r="U547" s="109">
        <v>44822</v>
      </c>
      <c r="V547" s="108">
        <v>320</v>
      </c>
      <c r="W547" s="107" t="s">
        <v>424</v>
      </c>
      <c r="X547" s="107" t="s">
        <v>710</v>
      </c>
      <c r="Y547" s="107" t="s">
        <v>411</v>
      </c>
      <c r="Z547" s="108">
        <v>0.8</v>
      </c>
      <c r="AA547" s="113">
        <v>969177.44</v>
      </c>
      <c r="AB547" s="113">
        <v>0</v>
      </c>
      <c r="AC547" s="113">
        <v>0</v>
      </c>
      <c r="AD547" s="113">
        <v>0</v>
      </c>
      <c r="AE547" s="113">
        <v>0</v>
      </c>
      <c r="AF547" s="113">
        <v>0</v>
      </c>
      <c r="AG547" s="113">
        <v>969177.44</v>
      </c>
      <c r="AH547" s="113">
        <f>CFR_Data[[#This Row],[Total Spent SFY]]+CFR_Data[[#This Row],[CF Current SFY]]</f>
        <v>0</v>
      </c>
      <c r="AI547" s="113">
        <v>0</v>
      </c>
      <c r="AJ547" s="113">
        <v>0</v>
      </c>
      <c r="AK547" s="113">
        <v>0</v>
      </c>
      <c r="AL547" s="113">
        <v>0</v>
      </c>
      <c r="AM547" s="113">
        <v>0</v>
      </c>
      <c r="AN547" s="113">
        <v>0</v>
      </c>
      <c r="AO547" s="113">
        <v>0</v>
      </c>
      <c r="AP547" s="113">
        <v>0</v>
      </c>
      <c r="AQ547" s="107" t="s">
        <v>699</v>
      </c>
      <c r="AR547" s="107" t="s">
        <v>699</v>
      </c>
      <c r="AS547" s="107" t="s">
        <v>396</v>
      </c>
      <c r="AT547" s="107" t="s">
        <v>2963</v>
      </c>
      <c r="AU547" s="107" t="s">
        <v>1120</v>
      </c>
      <c r="AV547" s="107" t="s">
        <v>391</v>
      </c>
      <c r="AW547" s="108">
        <v>1</v>
      </c>
      <c r="AX547" s="107" t="s">
        <v>473</v>
      </c>
      <c r="AY547" s="107" t="s">
        <v>738</v>
      </c>
      <c r="AZ547" s="107" t="s">
        <v>700</v>
      </c>
      <c r="BA547" s="107" t="s">
        <v>652</v>
      </c>
      <c r="BB547" s="109">
        <v>45355.272070752311</v>
      </c>
      <c r="BC547" s="107" t="s">
        <v>22</v>
      </c>
      <c r="BD547" s="107" t="s">
        <v>292</v>
      </c>
    </row>
    <row r="548" spans="1:56" x14ac:dyDescent="0.2">
      <c r="A548" s="107" t="s">
        <v>409</v>
      </c>
      <c r="B548" s="105">
        <v>607899</v>
      </c>
      <c r="C548" s="105" t="s">
        <v>2117</v>
      </c>
      <c r="D548" s="107" t="s">
        <v>842</v>
      </c>
      <c r="E548" s="105" t="s">
        <v>1943</v>
      </c>
      <c r="F548" s="107" t="s">
        <v>1128</v>
      </c>
      <c r="G548" s="107" t="s">
        <v>830</v>
      </c>
      <c r="H548" s="107" t="s">
        <v>830</v>
      </c>
      <c r="I548" s="107" t="s">
        <v>830</v>
      </c>
      <c r="J548" s="107" t="s">
        <v>71</v>
      </c>
      <c r="K548" s="107" t="s">
        <v>22</v>
      </c>
      <c r="L548" s="107" t="s">
        <v>312</v>
      </c>
      <c r="M548" s="107" t="s">
        <v>158</v>
      </c>
      <c r="N548" s="107" t="s">
        <v>410</v>
      </c>
      <c r="O548" s="107" t="s">
        <v>395</v>
      </c>
      <c r="P548" s="109">
        <v>44968</v>
      </c>
      <c r="Q548" s="107" t="s">
        <v>712</v>
      </c>
      <c r="R548" s="108">
        <v>1</v>
      </c>
      <c r="S548" s="109">
        <v>45063</v>
      </c>
      <c r="T548" s="109">
        <v>45123</v>
      </c>
      <c r="U548" s="109">
        <v>45929</v>
      </c>
      <c r="V548" s="108">
        <v>866</v>
      </c>
      <c r="W548" s="107" t="s">
        <v>398</v>
      </c>
      <c r="X548" s="107" t="s">
        <v>702</v>
      </c>
      <c r="Y548" s="107" t="s">
        <v>293</v>
      </c>
      <c r="Z548" s="108">
        <v>0</v>
      </c>
      <c r="AA548" s="113">
        <v>0</v>
      </c>
      <c r="AB548" s="113">
        <v>0</v>
      </c>
      <c r="AC548" s="113">
        <v>91110</v>
      </c>
      <c r="AD548" s="113">
        <v>83089.540999999997</v>
      </c>
      <c r="AE548" s="113">
        <v>83089.540999999997</v>
      </c>
      <c r="AF548" s="113">
        <v>15183.074000000001</v>
      </c>
      <c r="AG548" s="113">
        <v>15183.074000000001</v>
      </c>
      <c r="AH548" s="113">
        <f>CFR_Data[[#This Row],[Total Spent SFY]]+CFR_Data[[#This Row],[CF Current SFY]]</f>
        <v>15183.074000000001</v>
      </c>
      <c r="AI548" s="113">
        <v>45625.1374</v>
      </c>
      <c r="AJ548" s="113">
        <v>22281.329600000001</v>
      </c>
      <c r="AK548" s="113">
        <v>0</v>
      </c>
      <c r="AL548" s="113">
        <v>0</v>
      </c>
      <c r="AM548" s="113">
        <v>0</v>
      </c>
      <c r="AN548" s="113">
        <v>8020.4589999999998</v>
      </c>
      <c r="AO548" s="113">
        <v>0</v>
      </c>
      <c r="AP548" s="113">
        <v>0</v>
      </c>
      <c r="AQ548" s="107" t="s">
        <v>699</v>
      </c>
      <c r="AR548" s="107" t="s">
        <v>699</v>
      </c>
      <c r="AS548" s="107" t="s">
        <v>396</v>
      </c>
      <c r="AT548" s="107" t="s">
        <v>3021</v>
      </c>
      <c r="AU548" s="107" t="s">
        <v>1120</v>
      </c>
      <c r="AV548" s="107" t="s">
        <v>391</v>
      </c>
      <c r="AW548" s="108">
        <v>4</v>
      </c>
      <c r="AX548" s="107" t="s">
        <v>473</v>
      </c>
      <c r="AY548" s="107" t="s">
        <v>698</v>
      </c>
      <c r="AZ548" s="107" t="s">
        <v>697</v>
      </c>
      <c r="BA548" s="107" t="s">
        <v>392</v>
      </c>
      <c r="BB548" s="109">
        <v>45355.272070752311</v>
      </c>
      <c r="BC548" s="107" t="s">
        <v>22</v>
      </c>
      <c r="BD548" s="107" t="s">
        <v>293</v>
      </c>
    </row>
    <row r="549" spans="1:56" x14ac:dyDescent="0.2">
      <c r="A549" s="107" t="s">
        <v>409</v>
      </c>
      <c r="B549" s="105">
        <v>607899</v>
      </c>
      <c r="C549" s="105" t="s">
        <v>2117</v>
      </c>
      <c r="D549" s="107" t="s">
        <v>842</v>
      </c>
      <c r="E549" s="105" t="s">
        <v>1943</v>
      </c>
      <c r="F549" s="107" t="s">
        <v>1128</v>
      </c>
      <c r="G549" s="107" t="s">
        <v>830</v>
      </c>
      <c r="H549" s="107" t="s">
        <v>830</v>
      </c>
      <c r="I549" s="107" t="s">
        <v>830</v>
      </c>
      <c r="J549" s="107" t="s">
        <v>71</v>
      </c>
      <c r="K549" s="107" t="s">
        <v>22</v>
      </c>
      <c r="L549" s="107" t="s">
        <v>312</v>
      </c>
      <c r="M549" s="107" t="s">
        <v>158</v>
      </c>
      <c r="N549" s="107" t="s">
        <v>410</v>
      </c>
      <c r="O549" s="107" t="s">
        <v>395</v>
      </c>
      <c r="P549" s="109">
        <v>44968</v>
      </c>
      <c r="Q549" s="107" t="s">
        <v>712</v>
      </c>
      <c r="R549" s="108">
        <v>1</v>
      </c>
      <c r="S549" s="109">
        <v>45063</v>
      </c>
      <c r="T549" s="109">
        <v>45123</v>
      </c>
      <c r="U549" s="109">
        <v>45929</v>
      </c>
      <c r="V549" s="108">
        <v>866</v>
      </c>
      <c r="W549" s="107" t="s">
        <v>424</v>
      </c>
      <c r="X549" s="107" t="s">
        <v>709</v>
      </c>
      <c r="Y549" s="107" t="s">
        <v>416</v>
      </c>
      <c r="Z549" s="108">
        <v>0.8</v>
      </c>
      <c r="AA549" s="113">
        <v>68244.84</v>
      </c>
      <c r="AB549" s="113">
        <v>68244.84</v>
      </c>
      <c r="AC549" s="113">
        <v>1215757.6599999999</v>
      </c>
      <c r="AD549" s="113">
        <v>1002281.9847</v>
      </c>
      <c r="AE549" s="113">
        <v>1002281.9847</v>
      </c>
      <c r="AF549" s="113">
        <v>183148.4608</v>
      </c>
      <c r="AG549" s="113">
        <v>251393.3008</v>
      </c>
      <c r="AH549" s="113">
        <f>CFR_Data[[#This Row],[Total Spent SFY]]+CFR_Data[[#This Row],[CF Current SFY]]</f>
        <v>251393.3008</v>
      </c>
      <c r="AI549" s="113">
        <v>550361.12470000004</v>
      </c>
      <c r="AJ549" s="113">
        <v>268772.39919999999</v>
      </c>
      <c r="AK549" s="113">
        <v>0</v>
      </c>
      <c r="AL549" s="113">
        <v>0</v>
      </c>
      <c r="AM549" s="113">
        <v>0</v>
      </c>
      <c r="AN549" s="113">
        <v>213475.6753</v>
      </c>
      <c r="AO549" s="113">
        <v>0</v>
      </c>
      <c r="AP549" s="113">
        <v>0</v>
      </c>
      <c r="AQ549" s="107" t="s">
        <v>699</v>
      </c>
      <c r="AR549" s="107" t="s">
        <v>699</v>
      </c>
      <c r="AS549" s="107" t="s">
        <v>396</v>
      </c>
      <c r="AT549" s="107" t="s">
        <v>3021</v>
      </c>
      <c r="AU549" s="107" t="s">
        <v>1120</v>
      </c>
      <c r="AV549" s="107" t="s">
        <v>391</v>
      </c>
      <c r="AW549" s="108">
        <v>4</v>
      </c>
      <c r="AX549" s="107" t="s">
        <v>473</v>
      </c>
      <c r="AY549" s="107" t="s">
        <v>698</v>
      </c>
      <c r="AZ549" s="107" t="s">
        <v>697</v>
      </c>
      <c r="BA549" s="107" t="s">
        <v>392</v>
      </c>
      <c r="BB549" s="109">
        <v>45355.272070752311</v>
      </c>
      <c r="BC549" s="107" t="s">
        <v>22</v>
      </c>
      <c r="BD549" s="107" t="s">
        <v>292</v>
      </c>
    </row>
    <row r="550" spans="1:56" x14ac:dyDescent="0.2">
      <c r="A550" s="107" t="s">
        <v>409</v>
      </c>
      <c r="B550" s="105">
        <v>607899</v>
      </c>
      <c r="C550" s="105" t="s">
        <v>2117</v>
      </c>
      <c r="D550" s="107" t="s">
        <v>842</v>
      </c>
      <c r="E550" s="105" t="s">
        <v>1943</v>
      </c>
      <c r="F550" s="107" t="s">
        <v>1128</v>
      </c>
      <c r="G550" s="107" t="s">
        <v>830</v>
      </c>
      <c r="H550" s="107" t="s">
        <v>830</v>
      </c>
      <c r="I550" s="107" t="s">
        <v>830</v>
      </c>
      <c r="J550" s="107" t="s">
        <v>71</v>
      </c>
      <c r="K550" s="107" t="s">
        <v>22</v>
      </c>
      <c r="L550" s="107" t="s">
        <v>312</v>
      </c>
      <c r="M550" s="107" t="s">
        <v>158</v>
      </c>
      <c r="N550" s="107" t="s">
        <v>410</v>
      </c>
      <c r="O550" s="107" t="s">
        <v>395</v>
      </c>
      <c r="P550" s="109">
        <v>44968</v>
      </c>
      <c r="Q550" s="107" t="s">
        <v>712</v>
      </c>
      <c r="R550" s="108">
        <v>1</v>
      </c>
      <c r="S550" s="109">
        <v>45063</v>
      </c>
      <c r="T550" s="109">
        <v>45123</v>
      </c>
      <c r="U550" s="109">
        <v>45929</v>
      </c>
      <c r="V550" s="108">
        <v>866</v>
      </c>
      <c r="W550" s="107" t="s">
        <v>424</v>
      </c>
      <c r="X550" s="107" t="s">
        <v>726</v>
      </c>
      <c r="Y550" s="107" t="s">
        <v>725</v>
      </c>
      <c r="Z550" s="108">
        <v>0.8</v>
      </c>
      <c r="AA550" s="113">
        <v>669627.18999999994</v>
      </c>
      <c r="AB550" s="113">
        <v>669627.18999999994</v>
      </c>
      <c r="AC550" s="113">
        <v>3074328.81</v>
      </c>
      <c r="AD550" s="113">
        <v>2511139.429</v>
      </c>
      <c r="AE550" s="113">
        <v>2511139.429</v>
      </c>
      <c r="AF550" s="113">
        <v>458864.20020000002</v>
      </c>
      <c r="AG550" s="113">
        <v>1128491.3902</v>
      </c>
      <c r="AH550" s="113">
        <f>CFR_Data[[#This Row],[Total Spent SFY]]+CFR_Data[[#This Row],[CF Current SFY]]</f>
        <v>1128491.3902</v>
      </c>
      <c r="AI550" s="113">
        <v>1378886.9216</v>
      </c>
      <c r="AJ550" s="113">
        <v>673388.30720000004</v>
      </c>
      <c r="AK550" s="113">
        <v>0</v>
      </c>
      <c r="AL550" s="113">
        <v>0</v>
      </c>
      <c r="AM550" s="113">
        <v>0</v>
      </c>
      <c r="AN550" s="113">
        <v>563189.38100000005</v>
      </c>
      <c r="AO550" s="113">
        <v>0</v>
      </c>
      <c r="AP550" s="113">
        <v>0</v>
      </c>
      <c r="AQ550" s="107" t="s">
        <v>699</v>
      </c>
      <c r="AR550" s="107" t="s">
        <v>699</v>
      </c>
      <c r="AS550" s="107" t="s">
        <v>396</v>
      </c>
      <c r="AT550" s="107" t="s">
        <v>3021</v>
      </c>
      <c r="AU550" s="107" t="s">
        <v>1120</v>
      </c>
      <c r="AV550" s="107" t="s">
        <v>391</v>
      </c>
      <c r="AW550" s="108">
        <v>4</v>
      </c>
      <c r="AX550" s="107" t="s">
        <v>473</v>
      </c>
      <c r="AY550" s="107" t="s">
        <v>698</v>
      </c>
      <c r="AZ550" s="107" t="s">
        <v>697</v>
      </c>
      <c r="BA550" s="107" t="s">
        <v>392</v>
      </c>
      <c r="BB550" s="109">
        <v>45355.272070752311</v>
      </c>
      <c r="BC550" s="107" t="s">
        <v>22</v>
      </c>
      <c r="BD550" s="107" t="s">
        <v>292</v>
      </c>
    </row>
    <row r="551" spans="1:56" x14ac:dyDescent="0.2">
      <c r="A551" s="107" t="s">
        <v>409</v>
      </c>
      <c r="B551" s="105">
        <v>607899</v>
      </c>
      <c r="C551" s="105" t="s">
        <v>2117</v>
      </c>
      <c r="D551" s="107" t="s">
        <v>842</v>
      </c>
      <c r="E551" s="105" t="s">
        <v>1943</v>
      </c>
      <c r="F551" s="107" t="s">
        <v>1128</v>
      </c>
      <c r="G551" s="107" t="s">
        <v>830</v>
      </c>
      <c r="H551" s="107" t="s">
        <v>830</v>
      </c>
      <c r="I551" s="107" t="s">
        <v>830</v>
      </c>
      <c r="J551" s="107" t="s">
        <v>71</v>
      </c>
      <c r="K551" s="107" t="s">
        <v>22</v>
      </c>
      <c r="L551" s="107" t="s">
        <v>312</v>
      </c>
      <c r="M551" s="107" t="s">
        <v>158</v>
      </c>
      <c r="N551" s="107" t="s">
        <v>410</v>
      </c>
      <c r="O551" s="107" t="s">
        <v>395</v>
      </c>
      <c r="P551" s="109">
        <v>44968</v>
      </c>
      <c r="Q551" s="107" t="s">
        <v>712</v>
      </c>
      <c r="R551" s="108">
        <v>1</v>
      </c>
      <c r="S551" s="109">
        <v>45063</v>
      </c>
      <c r="T551" s="109">
        <v>45123</v>
      </c>
      <c r="U551" s="109">
        <v>45929</v>
      </c>
      <c r="V551" s="108">
        <v>866</v>
      </c>
      <c r="W551" s="107" t="s">
        <v>424</v>
      </c>
      <c r="X551" s="107" t="s">
        <v>1149</v>
      </c>
      <c r="Y551" s="107" t="s">
        <v>771</v>
      </c>
      <c r="Z551" s="108">
        <v>0.8</v>
      </c>
      <c r="AA551" s="113">
        <v>633513.5</v>
      </c>
      <c r="AB551" s="113">
        <v>633513.5</v>
      </c>
      <c r="AC551" s="113">
        <v>2326146.5</v>
      </c>
      <c r="AD551" s="113">
        <v>1876000.1453</v>
      </c>
      <c r="AE551" s="113">
        <v>1876000.1453</v>
      </c>
      <c r="AF551" s="113">
        <v>342804.26500000001</v>
      </c>
      <c r="AG551" s="113">
        <v>976317.76500000001</v>
      </c>
      <c r="AH551" s="113">
        <f>CFR_Data[[#This Row],[Total Spent SFY]]+CFR_Data[[#This Row],[CF Current SFY]]</f>
        <v>976317.76500000001</v>
      </c>
      <c r="AI551" s="113">
        <v>1030126.8162999999</v>
      </c>
      <c r="AJ551" s="113">
        <v>503069.06400000001</v>
      </c>
      <c r="AK551" s="113">
        <v>0</v>
      </c>
      <c r="AL551" s="113">
        <v>0</v>
      </c>
      <c r="AM551" s="113">
        <v>0</v>
      </c>
      <c r="AN551" s="113">
        <v>450146.35470000003</v>
      </c>
      <c r="AO551" s="113">
        <v>0</v>
      </c>
      <c r="AP551" s="113">
        <v>0</v>
      </c>
      <c r="AQ551" s="107" t="s">
        <v>699</v>
      </c>
      <c r="AR551" s="107" t="s">
        <v>699</v>
      </c>
      <c r="AS551" s="107" t="s">
        <v>396</v>
      </c>
      <c r="AT551" s="107" t="s">
        <v>3021</v>
      </c>
      <c r="AU551" s="107" t="s">
        <v>1120</v>
      </c>
      <c r="AV551" s="107" t="s">
        <v>391</v>
      </c>
      <c r="AW551" s="108">
        <v>4</v>
      </c>
      <c r="AX551" s="107" t="s">
        <v>473</v>
      </c>
      <c r="AY551" s="107" t="s">
        <v>698</v>
      </c>
      <c r="AZ551" s="107" t="s">
        <v>697</v>
      </c>
      <c r="BA551" s="107" t="s">
        <v>392</v>
      </c>
      <c r="BB551" s="109">
        <v>45355.272070752311</v>
      </c>
      <c r="BC551" s="107" t="s">
        <v>22</v>
      </c>
      <c r="BD551" s="107" t="s">
        <v>292</v>
      </c>
    </row>
    <row r="552" spans="1:56" x14ac:dyDescent="0.2">
      <c r="A552" s="107" t="s">
        <v>393</v>
      </c>
      <c r="B552" s="105">
        <v>607901</v>
      </c>
      <c r="C552" s="105" t="s">
        <v>2118</v>
      </c>
      <c r="D552" s="107" t="s">
        <v>555</v>
      </c>
      <c r="E552" s="105" t="s">
        <v>1943</v>
      </c>
      <c r="F552" s="107" t="s">
        <v>1128</v>
      </c>
      <c r="G552" s="107" t="s">
        <v>830</v>
      </c>
      <c r="H552" s="107" t="s">
        <v>830</v>
      </c>
      <c r="I552" s="107" t="s">
        <v>830</v>
      </c>
      <c r="J552" s="107" t="s">
        <v>71</v>
      </c>
      <c r="K552" s="107" t="s">
        <v>22</v>
      </c>
      <c r="L552" s="107" t="s">
        <v>312</v>
      </c>
      <c r="M552" s="107" t="s">
        <v>158</v>
      </c>
      <c r="N552" s="107" t="s">
        <v>716</v>
      </c>
      <c r="O552" s="107" t="s">
        <v>395</v>
      </c>
      <c r="P552" s="109">
        <v>44184</v>
      </c>
      <c r="Q552" s="107" t="s">
        <v>655</v>
      </c>
      <c r="R552" s="108">
        <v>1</v>
      </c>
      <c r="S552" s="109">
        <v>44256</v>
      </c>
      <c r="T552" s="109">
        <v>44316</v>
      </c>
      <c r="U552" s="109">
        <v>45186</v>
      </c>
      <c r="V552" s="108">
        <v>930</v>
      </c>
      <c r="W552" s="107" t="s">
        <v>424</v>
      </c>
      <c r="X552" s="107" t="s">
        <v>710</v>
      </c>
      <c r="Y552" s="107" t="s">
        <v>411</v>
      </c>
      <c r="Z552" s="108">
        <v>0.8</v>
      </c>
      <c r="AA552" s="113">
        <v>2969196.7</v>
      </c>
      <c r="AB552" s="113">
        <v>54856.4</v>
      </c>
      <c r="AC552" s="113">
        <v>248116.47</v>
      </c>
      <c r="AD552" s="113">
        <v>0</v>
      </c>
      <c r="AE552" s="113">
        <v>248116.47</v>
      </c>
      <c r="AF552" s="113">
        <v>248116.47</v>
      </c>
      <c r="AG552" s="113">
        <v>3217313.17</v>
      </c>
      <c r="AH552" s="113">
        <f>CFR_Data[[#This Row],[Total Spent SFY]]+CFR_Data[[#This Row],[CF Current SFY]]</f>
        <v>302972.87</v>
      </c>
      <c r="AI552" s="113">
        <v>0</v>
      </c>
      <c r="AJ552" s="113">
        <v>0</v>
      </c>
      <c r="AK552" s="113">
        <v>0</v>
      </c>
      <c r="AL552" s="113">
        <v>0</v>
      </c>
      <c r="AM552" s="113">
        <v>0</v>
      </c>
      <c r="AN552" s="113">
        <v>0</v>
      </c>
      <c r="AO552" s="113">
        <v>0</v>
      </c>
      <c r="AP552" s="113">
        <v>0</v>
      </c>
      <c r="AQ552" s="107" t="s">
        <v>699</v>
      </c>
      <c r="AR552" s="107" t="s">
        <v>699</v>
      </c>
      <c r="AS552" s="107" t="s">
        <v>396</v>
      </c>
      <c r="AT552" s="107" t="s">
        <v>2916</v>
      </c>
      <c r="AU552" s="107" t="s">
        <v>1120</v>
      </c>
      <c r="AV552" s="107" t="s">
        <v>391</v>
      </c>
      <c r="AW552" s="108">
        <v>2</v>
      </c>
      <c r="AX552" s="107" t="s">
        <v>473</v>
      </c>
      <c r="AY552" s="107" t="s">
        <v>698</v>
      </c>
      <c r="AZ552" s="107" t="s">
        <v>697</v>
      </c>
      <c r="BA552" s="107" t="s">
        <v>392</v>
      </c>
      <c r="BB552" s="109">
        <v>45355.272070752311</v>
      </c>
      <c r="BC552" s="107" t="s">
        <v>22</v>
      </c>
      <c r="BD552" s="107" t="s">
        <v>292</v>
      </c>
    </row>
    <row r="553" spans="1:56" x14ac:dyDescent="0.2">
      <c r="A553" s="107" t="s">
        <v>393</v>
      </c>
      <c r="B553" s="105">
        <v>607901</v>
      </c>
      <c r="C553" s="105" t="s">
        <v>2118</v>
      </c>
      <c r="D553" s="107" t="s">
        <v>555</v>
      </c>
      <c r="E553" s="105" t="s">
        <v>1943</v>
      </c>
      <c r="F553" s="107" t="s">
        <v>1128</v>
      </c>
      <c r="G553" s="107" t="s">
        <v>830</v>
      </c>
      <c r="H553" s="107" t="s">
        <v>830</v>
      </c>
      <c r="I553" s="107" t="s">
        <v>830</v>
      </c>
      <c r="J553" s="107" t="s">
        <v>71</v>
      </c>
      <c r="K553" s="107" t="s">
        <v>22</v>
      </c>
      <c r="L553" s="107" t="s">
        <v>312</v>
      </c>
      <c r="M553" s="107" t="s">
        <v>158</v>
      </c>
      <c r="N553" s="107" t="s">
        <v>716</v>
      </c>
      <c r="O553" s="107" t="s">
        <v>395</v>
      </c>
      <c r="P553" s="109">
        <v>44184</v>
      </c>
      <c r="Q553" s="107" t="s">
        <v>655</v>
      </c>
      <c r="R553" s="108">
        <v>1</v>
      </c>
      <c r="S553" s="109">
        <v>44256</v>
      </c>
      <c r="T553" s="109">
        <v>44316</v>
      </c>
      <c r="U553" s="109">
        <v>45186</v>
      </c>
      <c r="V553" s="108">
        <v>930</v>
      </c>
      <c r="W553" s="107" t="s">
        <v>398</v>
      </c>
      <c r="X553" s="107" t="s">
        <v>702</v>
      </c>
      <c r="Y553" s="107" t="s">
        <v>293</v>
      </c>
      <c r="Z553" s="108">
        <v>0</v>
      </c>
      <c r="AA553" s="113">
        <v>583.11</v>
      </c>
      <c r="AB553" s="113">
        <v>200</v>
      </c>
      <c r="AC553" s="113">
        <v>30360.639999999999</v>
      </c>
      <c r="AD553" s="113">
        <v>0</v>
      </c>
      <c r="AE553" s="113">
        <v>30360.639999999999</v>
      </c>
      <c r="AF553" s="113">
        <v>30360.639999999999</v>
      </c>
      <c r="AG553" s="113">
        <v>30943.75</v>
      </c>
      <c r="AH553" s="113">
        <f>CFR_Data[[#This Row],[Total Spent SFY]]+CFR_Data[[#This Row],[CF Current SFY]]</f>
        <v>30560.639999999999</v>
      </c>
      <c r="AI553" s="113">
        <v>0</v>
      </c>
      <c r="AJ553" s="113">
        <v>0</v>
      </c>
      <c r="AK553" s="113">
        <v>0</v>
      </c>
      <c r="AL553" s="113">
        <v>0</v>
      </c>
      <c r="AM553" s="113">
        <v>0</v>
      </c>
      <c r="AN553" s="113">
        <v>0</v>
      </c>
      <c r="AO553" s="113">
        <v>0</v>
      </c>
      <c r="AP553" s="113">
        <v>0</v>
      </c>
      <c r="AQ553" s="107" t="s">
        <v>699</v>
      </c>
      <c r="AR553" s="107" t="s">
        <v>699</v>
      </c>
      <c r="AS553" s="107" t="s">
        <v>396</v>
      </c>
      <c r="AT553" s="107" t="s">
        <v>2916</v>
      </c>
      <c r="AU553" s="107" t="s">
        <v>1120</v>
      </c>
      <c r="AV553" s="107" t="s">
        <v>391</v>
      </c>
      <c r="AW553" s="108">
        <v>2</v>
      </c>
      <c r="AX553" s="107" t="s">
        <v>473</v>
      </c>
      <c r="AY553" s="107" t="s">
        <v>698</v>
      </c>
      <c r="AZ553" s="107" t="s">
        <v>697</v>
      </c>
      <c r="BA553" s="107" t="s">
        <v>392</v>
      </c>
      <c r="BB553" s="109">
        <v>45355.272070752311</v>
      </c>
      <c r="BC553" s="107" t="s">
        <v>22</v>
      </c>
      <c r="BD553" s="107" t="s">
        <v>293</v>
      </c>
    </row>
    <row r="554" spans="1:56" x14ac:dyDescent="0.2">
      <c r="A554" s="107" t="s">
        <v>393</v>
      </c>
      <c r="B554" s="105">
        <v>607903</v>
      </c>
      <c r="C554" s="105" t="s">
        <v>2119</v>
      </c>
      <c r="D554" s="107" t="s">
        <v>556</v>
      </c>
      <c r="E554" s="105" t="s">
        <v>1954</v>
      </c>
      <c r="F554" s="107" t="s">
        <v>1343</v>
      </c>
      <c r="G554" s="107" t="s">
        <v>830</v>
      </c>
      <c r="H554" s="107" t="s">
        <v>830</v>
      </c>
      <c r="I554" s="107" t="s">
        <v>830</v>
      </c>
      <c r="J554" s="107" t="s">
        <v>215</v>
      </c>
      <c r="K554" s="107" t="s">
        <v>24</v>
      </c>
      <c r="L554" s="107" t="s">
        <v>187</v>
      </c>
      <c r="M554" s="107" t="s">
        <v>158</v>
      </c>
      <c r="N554" s="107" t="s">
        <v>394</v>
      </c>
      <c r="O554" s="107" t="s">
        <v>395</v>
      </c>
      <c r="P554" s="109">
        <v>44289</v>
      </c>
      <c r="Q554" s="107" t="s">
        <v>655</v>
      </c>
      <c r="R554" s="108">
        <v>1</v>
      </c>
      <c r="S554" s="109">
        <v>44383</v>
      </c>
      <c r="T554" s="109">
        <v>44443</v>
      </c>
      <c r="U554" s="109">
        <v>45223</v>
      </c>
      <c r="V554" s="108">
        <v>840</v>
      </c>
      <c r="W554" s="107" t="s">
        <v>398</v>
      </c>
      <c r="X554" s="107" t="s">
        <v>702</v>
      </c>
      <c r="Y554" s="107" t="s">
        <v>293</v>
      </c>
      <c r="Z554" s="108">
        <v>0</v>
      </c>
      <c r="AA554" s="113">
        <v>30342.5</v>
      </c>
      <c r="AB554" s="113">
        <v>11247.5</v>
      </c>
      <c r="AC554" s="113">
        <v>94111</v>
      </c>
      <c r="AD554" s="113">
        <v>1969.2915</v>
      </c>
      <c r="AE554" s="113">
        <v>1969.2915</v>
      </c>
      <c r="AF554" s="113">
        <v>1969.2915</v>
      </c>
      <c r="AG554" s="113">
        <v>32311.791499999999</v>
      </c>
      <c r="AH554" s="113">
        <f>CFR_Data[[#This Row],[Total Spent SFY]]+CFR_Data[[#This Row],[CF Current SFY]]</f>
        <v>13216.791499999999</v>
      </c>
      <c r="AI554" s="113">
        <v>0</v>
      </c>
      <c r="AJ554" s="113">
        <v>0</v>
      </c>
      <c r="AK554" s="113">
        <v>0</v>
      </c>
      <c r="AL554" s="113">
        <v>0</v>
      </c>
      <c r="AM554" s="113">
        <v>0</v>
      </c>
      <c r="AN554" s="113">
        <v>92141.708499999993</v>
      </c>
      <c r="AO554" s="113">
        <v>0</v>
      </c>
      <c r="AP554" s="113">
        <v>0</v>
      </c>
      <c r="AQ554" s="107" t="s">
        <v>699</v>
      </c>
      <c r="AR554" s="107" t="s">
        <v>699</v>
      </c>
      <c r="AS554" s="107" t="s">
        <v>396</v>
      </c>
      <c r="AT554" s="107" t="s">
        <v>3022</v>
      </c>
      <c r="AU554" s="107" t="s">
        <v>1120</v>
      </c>
      <c r="AV554" s="107" t="s">
        <v>391</v>
      </c>
      <c r="AW554" s="108">
        <v>2</v>
      </c>
      <c r="AX554" s="107" t="s">
        <v>473</v>
      </c>
      <c r="AY554" s="107" t="s">
        <v>698</v>
      </c>
      <c r="AZ554" s="107" t="s">
        <v>697</v>
      </c>
      <c r="BA554" s="107" t="s">
        <v>392</v>
      </c>
      <c r="BB554" s="109">
        <v>45355.272070752311</v>
      </c>
      <c r="BC554" s="107" t="s">
        <v>24</v>
      </c>
      <c r="BD554" s="107" t="s">
        <v>293</v>
      </c>
    </row>
    <row r="555" spans="1:56" x14ac:dyDescent="0.2">
      <c r="A555" s="107" t="s">
        <v>393</v>
      </c>
      <c r="B555" s="105">
        <v>607903</v>
      </c>
      <c r="C555" s="105" t="s">
        <v>2119</v>
      </c>
      <c r="D555" s="107" t="s">
        <v>556</v>
      </c>
      <c r="E555" s="105" t="s">
        <v>1954</v>
      </c>
      <c r="F555" s="107" t="s">
        <v>1343</v>
      </c>
      <c r="G555" s="107" t="s">
        <v>830</v>
      </c>
      <c r="H555" s="107" t="s">
        <v>830</v>
      </c>
      <c r="I555" s="107" t="s">
        <v>830</v>
      </c>
      <c r="J555" s="107" t="s">
        <v>215</v>
      </c>
      <c r="K555" s="107" t="s">
        <v>24</v>
      </c>
      <c r="L555" s="107" t="s">
        <v>187</v>
      </c>
      <c r="M555" s="107" t="s">
        <v>158</v>
      </c>
      <c r="N555" s="107" t="s">
        <v>394</v>
      </c>
      <c r="O555" s="107" t="s">
        <v>395</v>
      </c>
      <c r="P555" s="109">
        <v>44289</v>
      </c>
      <c r="Q555" s="107" t="s">
        <v>655</v>
      </c>
      <c r="R555" s="108">
        <v>1</v>
      </c>
      <c r="S555" s="109">
        <v>44383</v>
      </c>
      <c r="T555" s="109">
        <v>44443</v>
      </c>
      <c r="U555" s="109">
        <v>45223</v>
      </c>
      <c r="V555" s="108">
        <v>840</v>
      </c>
      <c r="W555" s="107" t="s">
        <v>424</v>
      </c>
      <c r="X555" s="107" t="s">
        <v>726</v>
      </c>
      <c r="Y555" s="107" t="s">
        <v>725</v>
      </c>
      <c r="Z555" s="108">
        <v>0.8</v>
      </c>
      <c r="AA555" s="113">
        <v>7139634.7400000002</v>
      </c>
      <c r="AB555" s="113">
        <v>1781358.51</v>
      </c>
      <c r="AC555" s="113">
        <v>799964.46</v>
      </c>
      <c r="AD555" s="113">
        <v>98030.708599999998</v>
      </c>
      <c r="AE555" s="113">
        <v>98030.708599999998</v>
      </c>
      <c r="AF555" s="113">
        <v>98030.708599999998</v>
      </c>
      <c r="AG555" s="113">
        <v>7237665.4485999998</v>
      </c>
      <c r="AH555" s="113">
        <f>CFR_Data[[#This Row],[Total Spent SFY]]+CFR_Data[[#This Row],[CF Current SFY]]</f>
        <v>1879389.2186</v>
      </c>
      <c r="AI555" s="113">
        <v>0</v>
      </c>
      <c r="AJ555" s="113">
        <v>0</v>
      </c>
      <c r="AK555" s="113">
        <v>0</v>
      </c>
      <c r="AL555" s="113">
        <v>0</v>
      </c>
      <c r="AM555" s="113">
        <v>0</v>
      </c>
      <c r="AN555" s="113">
        <v>701933.75139999995</v>
      </c>
      <c r="AO555" s="113">
        <v>0</v>
      </c>
      <c r="AP555" s="113">
        <v>0</v>
      </c>
      <c r="AQ555" s="107" t="s">
        <v>699</v>
      </c>
      <c r="AR555" s="107" t="s">
        <v>699</v>
      </c>
      <c r="AS555" s="107" t="s">
        <v>396</v>
      </c>
      <c r="AT555" s="107" t="s">
        <v>3022</v>
      </c>
      <c r="AU555" s="107" t="s">
        <v>1120</v>
      </c>
      <c r="AV555" s="107" t="s">
        <v>391</v>
      </c>
      <c r="AW555" s="108">
        <v>2</v>
      </c>
      <c r="AX555" s="107" t="s">
        <v>473</v>
      </c>
      <c r="AY555" s="107" t="s">
        <v>698</v>
      </c>
      <c r="AZ555" s="107" t="s">
        <v>697</v>
      </c>
      <c r="BA555" s="107" t="s">
        <v>392</v>
      </c>
      <c r="BB555" s="109">
        <v>45355.272070752311</v>
      </c>
      <c r="BC555" s="107" t="s">
        <v>24</v>
      </c>
      <c r="BD555" s="107" t="s">
        <v>292</v>
      </c>
    </row>
    <row r="556" spans="1:56" x14ac:dyDescent="0.2">
      <c r="A556" s="107" t="s">
        <v>393</v>
      </c>
      <c r="B556" s="105">
        <v>607916</v>
      </c>
      <c r="C556" s="105" t="s">
        <v>2120</v>
      </c>
      <c r="D556" s="107" t="s">
        <v>557</v>
      </c>
      <c r="E556" s="105" t="s">
        <v>1945</v>
      </c>
      <c r="F556" s="107" t="s">
        <v>1128</v>
      </c>
      <c r="G556" s="107" t="s">
        <v>830</v>
      </c>
      <c r="H556" s="107" t="s">
        <v>830</v>
      </c>
      <c r="I556" s="107" t="s">
        <v>830</v>
      </c>
      <c r="J556" s="107" t="s">
        <v>843</v>
      </c>
      <c r="K556" s="107" t="s">
        <v>844</v>
      </c>
      <c r="L556" s="107" t="s">
        <v>218</v>
      </c>
      <c r="M556" s="107" t="s">
        <v>217</v>
      </c>
      <c r="N556" s="107" t="s">
        <v>721</v>
      </c>
      <c r="O556" s="107" t="s">
        <v>395</v>
      </c>
      <c r="P556" s="109">
        <v>42910</v>
      </c>
      <c r="Q556" s="107" t="s">
        <v>653</v>
      </c>
      <c r="R556" s="108">
        <v>1</v>
      </c>
      <c r="S556" s="109">
        <v>43124</v>
      </c>
      <c r="T556" s="109">
        <v>43184</v>
      </c>
      <c r="U556" s="109">
        <v>44435</v>
      </c>
      <c r="V556" s="108">
        <v>1311</v>
      </c>
      <c r="W556" s="107" t="s">
        <v>424</v>
      </c>
      <c r="X556" s="107" t="s">
        <v>713</v>
      </c>
      <c r="Y556" s="107" t="s">
        <v>397</v>
      </c>
      <c r="Z556" s="108">
        <v>0.9</v>
      </c>
      <c r="AA556" s="113">
        <v>6148523.7000000002</v>
      </c>
      <c r="AB556" s="113">
        <v>4246.6400000000003</v>
      </c>
      <c r="AC556" s="113">
        <v>833192.69</v>
      </c>
      <c r="AD556" s="113">
        <v>0</v>
      </c>
      <c r="AE556" s="113">
        <v>0</v>
      </c>
      <c r="AF556" s="113">
        <v>0</v>
      </c>
      <c r="AG556" s="113">
        <v>6148523.7000000002</v>
      </c>
      <c r="AH556" s="113">
        <f>CFR_Data[[#This Row],[Total Spent SFY]]+CFR_Data[[#This Row],[CF Current SFY]]</f>
        <v>4246.6400000000003</v>
      </c>
      <c r="AI556" s="113">
        <v>0</v>
      </c>
      <c r="AJ556" s="113">
        <v>0</v>
      </c>
      <c r="AK556" s="113">
        <v>0</v>
      </c>
      <c r="AL556" s="113">
        <v>0</v>
      </c>
      <c r="AM556" s="113">
        <v>0</v>
      </c>
      <c r="AN556" s="113">
        <v>0</v>
      </c>
      <c r="AO556" s="113">
        <v>0</v>
      </c>
      <c r="AP556" s="113">
        <v>0</v>
      </c>
      <c r="AQ556" s="107" t="s">
        <v>699</v>
      </c>
      <c r="AR556" s="107" t="s">
        <v>699</v>
      </c>
      <c r="AS556" s="107" t="s">
        <v>396</v>
      </c>
      <c r="AT556" s="107" t="s">
        <v>395</v>
      </c>
      <c r="AU556" s="107" t="s">
        <v>1123</v>
      </c>
      <c r="AV556" s="107" t="s">
        <v>391</v>
      </c>
      <c r="AW556" s="108">
        <v>2</v>
      </c>
      <c r="AX556" s="107" t="s">
        <v>473</v>
      </c>
      <c r="AY556" s="107" t="s">
        <v>762</v>
      </c>
      <c r="AZ556" s="107" t="s">
        <v>706</v>
      </c>
      <c r="BA556" s="107" t="s">
        <v>433</v>
      </c>
      <c r="BB556" s="109">
        <v>45355.272070752311</v>
      </c>
      <c r="BC556" s="107" t="s">
        <v>465</v>
      </c>
      <c r="BD556" s="107" t="s">
        <v>292</v>
      </c>
    </row>
    <row r="557" spans="1:56" x14ac:dyDescent="0.2">
      <c r="A557" s="107" t="s">
        <v>393</v>
      </c>
      <c r="B557" s="105">
        <v>607916</v>
      </c>
      <c r="C557" s="105" t="s">
        <v>2120</v>
      </c>
      <c r="D557" s="107" t="s">
        <v>557</v>
      </c>
      <c r="E557" s="105" t="s">
        <v>1945</v>
      </c>
      <c r="F557" s="107" t="s">
        <v>1128</v>
      </c>
      <c r="G557" s="107" t="s">
        <v>830</v>
      </c>
      <c r="H557" s="107" t="s">
        <v>830</v>
      </c>
      <c r="I557" s="107" t="s">
        <v>830</v>
      </c>
      <c r="J557" s="107" t="s">
        <v>843</v>
      </c>
      <c r="K557" s="107" t="s">
        <v>844</v>
      </c>
      <c r="L557" s="107" t="s">
        <v>218</v>
      </c>
      <c r="M557" s="107" t="s">
        <v>217</v>
      </c>
      <c r="N557" s="107" t="s">
        <v>721</v>
      </c>
      <c r="O557" s="107" t="s">
        <v>395</v>
      </c>
      <c r="P557" s="109">
        <v>42910</v>
      </c>
      <c r="Q557" s="107" t="s">
        <v>653</v>
      </c>
      <c r="R557" s="108">
        <v>1</v>
      </c>
      <c r="S557" s="109">
        <v>43124</v>
      </c>
      <c r="T557" s="109">
        <v>43184</v>
      </c>
      <c r="U557" s="109">
        <v>44435</v>
      </c>
      <c r="V557" s="108">
        <v>1311</v>
      </c>
      <c r="W557" s="107" t="s">
        <v>398</v>
      </c>
      <c r="X557" s="107" t="s">
        <v>720</v>
      </c>
      <c r="Y557" s="107" t="s">
        <v>293</v>
      </c>
      <c r="Z557" s="108">
        <v>0</v>
      </c>
      <c r="AA557" s="113">
        <v>1137.5</v>
      </c>
      <c r="AB557" s="113">
        <v>0</v>
      </c>
      <c r="AC557" s="113">
        <v>68162.5</v>
      </c>
      <c r="AD557" s="113">
        <v>0</v>
      </c>
      <c r="AE557" s="113">
        <v>0</v>
      </c>
      <c r="AF557" s="113">
        <v>0</v>
      </c>
      <c r="AG557" s="113">
        <v>1137.5</v>
      </c>
      <c r="AH557" s="113">
        <f>CFR_Data[[#This Row],[Total Spent SFY]]+CFR_Data[[#This Row],[CF Current SFY]]</f>
        <v>0</v>
      </c>
      <c r="AI557" s="113">
        <v>0</v>
      </c>
      <c r="AJ557" s="113">
        <v>0</v>
      </c>
      <c r="AK557" s="113">
        <v>0</v>
      </c>
      <c r="AL557" s="113">
        <v>0</v>
      </c>
      <c r="AM557" s="113">
        <v>0</v>
      </c>
      <c r="AN557" s="113">
        <v>0</v>
      </c>
      <c r="AO557" s="113">
        <v>0</v>
      </c>
      <c r="AP557" s="113">
        <v>0</v>
      </c>
      <c r="AQ557" s="107" t="s">
        <v>699</v>
      </c>
      <c r="AR557" s="107" t="s">
        <v>699</v>
      </c>
      <c r="AS557" s="107" t="s">
        <v>396</v>
      </c>
      <c r="AT557" s="107" t="s">
        <v>395</v>
      </c>
      <c r="AU557" s="107" t="s">
        <v>1123</v>
      </c>
      <c r="AV557" s="107" t="s">
        <v>391</v>
      </c>
      <c r="AW557" s="108">
        <v>2</v>
      </c>
      <c r="AX557" s="107" t="s">
        <v>473</v>
      </c>
      <c r="AY557" s="107" t="s">
        <v>762</v>
      </c>
      <c r="AZ557" s="107" t="s">
        <v>706</v>
      </c>
      <c r="BA557" s="107" t="s">
        <v>433</v>
      </c>
      <c r="BB557" s="109">
        <v>45355.272070752311</v>
      </c>
      <c r="BC557" s="107" t="s">
        <v>465</v>
      </c>
      <c r="BD557" s="107" t="s">
        <v>293</v>
      </c>
    </row>
    <row r="558" spans="1:56" x14ac:dyDescent="0.2">
      <c r="A558" s="107" t="s">
        <v>393</v>
      </c>
      <c r="B558" s="105">
        <v>607941</v>
      </c>
      <c r="C558" s="105" t="s">
        <v>2121</v>
      </c>
      <c r="D558" s="107" t="s">
        <v>558</v>
      </c>
      <c r="E558" s="105" t="s">
        <v>1945</v>
      </c>
      <c r="F558" s="107" t="s">
        <v>1128</v>
      </c>
      <c r="G558" s="107" t="s">
        <v>830</v>
      </c>
      <c r="H558" s="107" t="s">
        <v>830</v>
      </c>
      <c r="I558" s="107" t="s">
        <v>830</v>
      </c>
      <c r="J558" s="107" t="s">
        <v>167</v>
      </c>
      <c r="K558" s="107" t="s">
        <v>31</v>
      </c>
      <c r="L558" s="107" t="s">
        <v>187</v>
      </c>
      <c r="M558" s="107" t="s">
        <v>158</v>
      </c>
      <c r="N558" s="107" t="s">
        <v>716</v>
      </c>
      <c r="O558" s="107" t="s">
        <v>395</v>
      </c>
      <c r="P558" s="109">
        <v>43701</v>
      </c>
      <c r="Q558" s="107" t="s">
        <v>657</v>
      </c>
      <c r="R558" s="108">
        <v>1</v>
      </c>
      <c r="S558" s="109">
        <v>43991</v>
      </c>
      <c r="T558" s="109">
        <v>44051</v>
      </c>
      <c r="U558" s="109">
        <v>45440</v>
      </c>
      <c r="V558" s="108">
        <v>1449</v>
      </c>
      <c r="W558" s="107" t="s">
        <v>424</v>
      </c>
      <c r="X558" s="107" t="s">
        <v>710</v>
      </c>
      <c r="Y558" s="107" t="s">
        <v>411</v>
      </c>
      <c r="Z558" s="108">
        <v>0.8</v>
      </c>
      <c r="AA558" s="113">
        <v>1806449.8</v>
      </c>
      <c r="AB558" s="113">
        <v>1136</v>
      </c>
      <c r="AC558" s="113">
        <v>955356.5</v>
      </c>
      <c r="AD558" s="113">
        <v>5396</v>
      </c>
      <c r="AE558" s="113">
        <v>5396</v>
      </c>
      <c r="AF558" s="113">
        <v>5396</v>
      </c>
      <c r="AG558" s="113">
        <v>1811845.8</v>
      </c>
      <c r="AH558" s="113">
        <f>CFR_Data[[#This Row],[Total Spent SFY]]+CFR_Data[[#This Row],[CF Current SFY]]</f>
        <v>6532</v>
      </c>
      <c r="AI558" s="113">
        <v>0</v>
      </c>
      <c r="AJ558" s="113">
        <v>0</v>
      </c>
      <c r="AK558" s="113">
        <v>0</v>
      </c>
      <c r="AL558" s="113">
        <v>0</v>
      </c>
      <c r="AM558" s="113">
        <v>0</v>
      </c>
      <c r="AN558" s="113">
        <v>949960.5</v>
      </c>
      <c r="AO558" s="113">
        <v>0</v>
      </c>
      <c r="AP558" s="113">
        <v>0</v>
      </c>
      <c r="AQ558" s="107" t="s">
        <v>699</v>
      </c>
      <c r="AR558" s="107" t="s">
        <v>699</v>
      </c>
      <c r="AS558" s="107" t="s">
        <v>396</v>
      </c>
      <c r="AT558" s="107" t="s">
        <v>2921</v>
      </c>
      <c r="AU558" s="107" t="s">
        <v>1123</v>
      </c>
      <c r="AV558" s="107" t="s">
        <v>391</v>
      </c>
      <c r="AW558" s="108">
        <v>3</v>
      </c>
      <c r="AX558" s="107" t="s">
        <v>473</v>
      </c>
      <c r="AY558" s="107" t="s">
        <v>698</v>
      </c>
      <c r="AZ558" s="107" t="s">
        <v>697</v>
      </c>
      <c r="BA558" s="107" t="s">
        <v>392</v>
      </c>
      <c r="BB558" s="109">
        <v>45355.272070752311</v>
      </c>
      <c r="BC558" s="107" t="s">
        <v>31</v>
      </c>
      <c r="BD558" s="107" t="s">
        <v>292</v>
      </c>
    </row>
    <row r="559" spans="1:56" x14ac:dyDescent="0.2">
      <c r="A559" s="107" t="s">
        <v>393</v>
      </c>
      <c r="B559" s="105">
        <v>607941</v>
      </c>
      <c r="C559" s="105" t="s">
        <v>2121</v>
      </c>
      <c r="D559" s="107" t="s">
        <v>558</v>
      </c>
      <c r="E559" s="105" t="s">
        <v>1945</v>
      </c>
      <c r="F559" s="107" t="s">
        <v>1128</v>
      </c>
      <c r="G559" s="107" t="s">
        <v>830</v>
      </c>
      <c r="H559" s="107" t="s">
        <v>830</v>
      </c>
      <c r="I559" s="107" t="s">
        <v>830</v>
      </c>
      <c r="J559" s="107" t="s">
        <v>167</v>
      </c>
      <c r="K559" s="107" t="s">
        <v>31</v>
      </c>
      <c r="L559" s="107" t="s">
        <v>187</v>
      </c>
      <c r="M559" s="107" t="s">
        <v>158</v>
      </c>
      <c r="N559" s="107" t="s">
        <v>716</v>
      </c>
      <c r="O559" s="107" t="s">
        <v>395</v>
      </c>
      <c r="P559" s="109">
        <v>43701</v>
      </c>
      <c r="Q559" s="107" t="s">
        <v>657</v>
      </c>
      <c r="R559" s="108">
        <v>1</v>
      </c>
      <c r="S559" s="109">
        <v>43991</v>
      </c>
      <c r="T559" s="109">
        <v>44051</v>
      </c>
      <c r="U559" s="109">
        <v>45440</v>
      </c>
      <c r="V559" s="108">
        <v>1449</v>
      </c>
      <c r="W559" s="107" t="s">
        <v>398</v>
      </c>
      <c r="X559" s="107" t="s">
        <v>702</v>
      </c>
      <c r="Y559" s="107" t="s">
        <v>293</v>
      </c>
      <c r="Z559" s="108">
        <v>0</v>
      </c>
      <c r="AA559" s="113">
        <v>578878.86</v>
      </c>
      <c r="AB559" s="113">
        <v>0</v>
      </c>
      <c r="AC559" s="113">
        <v>285416.14</v>
      </c>
      <c r="AD559" s="113">
        <v>0</v>
      </c>
      <c r="AE559" s="113">
        <v>285416.14</v>
      </c>
      <c r="AF559" s="113">
        <v>285416.14</v>
      </c>
      <c r="AG559" s="113">
        <v>864295</v>
      </c>
      <c r="AH559" s="113">
        <f>CFR_Data[[#This Row],[Total Spent SFY]]+CFR_Data[[#This Row],[CF Current SFY]]</f>
        <v>285416.14</v>
      </c>
      <c r="AI559" s="113">
        <v>0</v>
      </c>
      <c r="AJ559" s="113">
        <v>0</v>
      </c>
      <c r="AK559" s="113">
        <v>0</v>
      </c>
      <c r="AL559" s="113">
        <v>0</v>
      </c>
      <c r="AM559" s="113">
        <v>0</v>
      </c>
      <c r="AN559" s="113">
        <v>0</v>
      </c>
      <c r="AO559" s="113">
        <v>0</v>
      </c>
      <c r="AP559" s="113">
        <v>0</v>
      </c>
      <c r="AQ559" s="107" t="s">
        <v>699</v>
      </c>
      <c r="AR559" s="107" t="s">
        <v>699</v>
      </c>
      <c r="AS559" s="107" t="s">
        <v>396</v>
      </c>
      <c r="AT559" s="107" t="s">
        <v>2921</v>
      </c>
      <c r="AU559" s="107" t="s">
        <v>1123</v>
      </c>
      <c r="AV559" s="107" t="s">
        <v>391</v>
      </c>
      <c r="AW559" s="108">
        <v>3</v>
      </c>
      <c r="AX559" s="107" t="s">
        <v>473</v>
      </c>
      <c r="AY559" s="107" t="s">
        <v>698</v>
      </c>
      <c r="AZ559" s="107" t="s">
        <v>697</v>
      </c>
      <c r="BA559" s="107" t="s">
        <v>392</v>
      </c>
      <c r="BB559" s="109">
        <v>45355.272070752311</v>
      </c>
      <c r="BC559" s="107" t="s">
        <v>31</v>
      </c>
      <c r="BD559" s="107" t="s">
        <v>293</v>
      </c>
    </row>
    <row r="560" spans="1:56" x14ac:dyDescent="0.2">
      <c r="A560" s="107" t="s">
        <v>393</v>
      </c>
      <c r="B560" s="105">
        <v>607941</v>
      </c>
      <c r="C560" s="105" t="s">
        <v>2121</v>
      </c>
      <c r="D560" s="107" t="s">
        <v>558</v>
      </c>
      <c r="E560" s="105" t="s">
        <v>1945</v>
      </c>
      <c r="F560" s="107" t="s">
        <v>1128</v>
      </c>
      <c r="G560" s="107" t="s">
        <v>830</v>
      </c>
      <c r="H560" s="107" t="s">
        <v>830</v>
      </c>
      <c r="I560" s="107" t="s">
        <v>830</v>
      </c>
      <c r="J560" s="107" t="s">
        <v>167</v>
      </c>
      <c r="K560" s="107" t="s">
        <v>31</v>
      </c>
      <c r="L560" s="107" t="s">
        <v>187</v>
      </c>
      <c r="M560" s="107" t="s">
        <v>158</v>
      </c>
      <c r="N560" s="107" t="s">
        <v>716</v>
      </c>
      <c r="O560" s="107" t="s">
        <v>395</v>
      </c>
      <c r="P560" s="109">
        <v>43701</v>
      </c>
      <c r="Q560" s="107" t="s">
        <v>657</v>
      </c>
      <c r="R560" s="108">
        <v>1</v>
      </c>
      <c r="S560" s="109">
        <v>43991</v>
      </c>
      <c r="T560" s="109">
        <v>44051</v>
      </c>
      <c r="U560" s="109">
        <v>45440</v>
      </c>
      <c r="V560" s="108">
        <v>1449</v>
      </c>
      <c r="W560" s="107" t="s">
        <v>424</v>
      </c>
      <c r="X560" s="107" t="s">
        <v>401</v>
      </c>
      <c r="Y560" s="107" t="s">
        <v>399</v>
      </c>
      <c r="Z560" s="108">
        <v>0.8</v>
      </c>
      <c r="AA560" s="113">
        <v>4361340.38</v>
      </c>
      <c r="AB560" s="113">
        <v>31076</v>
      </c>
      <c r="AC560" s="113">
        <v>980142.22</v>
      </c>
      <c r="AD560" s="113">
        <v>848.5</v>
      </c>
      <c r="AE560" s="113">
        <v>848.5</v>
      </c>
      <c r="AF560" s="113">
        <v>848.5</v>
      </c>
      <c r="AG560" s="113">
        <v>4362188.88</v>
      </c>
      <c r="AH560" s="113">
        <f>CFR_Data[[#This Row],[Total Spent SFY]]+CFR_Data[[#This Row],[CF Current SFY]]</f>
        <v>31924.5</v>
      </c>
      <c r="AI560" s="113">
        <v>0</v>
      </c>
      <c r="AJ560" s="113">
        <v>0</v>
      </c>
      <c r="AK560" s="113">
        <v>0</v>
      </c>
      <c r="AL560" s="113">
        <v>0</v>
      </c>
      <c r="AM560" s="113">
        <v>0</v>
      </c>
      <c r="AN560" s="113">
        <v>979293.72</v>
      </c>
      <c r="AO560" s="113">
        <v>0</v>
      </c>
      <c r="AP560" s="113">
        <v>0</v>
      </c>
      <c r="AQ560" s="107" t="s">
        <v>699</v>
      </c>
      <c r="AR560" s="107" t="s">
        <v>699</v>
      </c>
      <c r="AS560" s="107" t="s">
        <v>396</v>
      </c>
      <c r="AT560" s="107" t="s">
        <v>2921</v>
      </c>
      <c r="AU560" s="107" t="s">
        <v>1123</v>
      </c>
      <c r="AV560" s="107" t="s">
        <v>391</v>
      </c>
      <c r="AW560" s="108">
        <v>3</v>
      </c>
      <c r="AX560" s="107" t="s">
        <v>473</v>
      </c>
      <c r="AY560" s="107" t="s">
        <v>698</v>
      </c>
      <c r="AZ560" s="107" t="s">
        <v>697</v>
      </c>
      <c r="BA560" s="107" t="s">
        <v>392</v>
      </c>
      <c r="BB560" s="109">
        <v>45355.272070752311</v>
      </c>
      <c r="BC560" s="107" t="s">
        <v>31</v>
      </c>
      <c r="BD560" s="107" t="s">
        <v>292</v>
      </c>
    </row>
    <row r="561" spans="1:56" x14ac:dyDescent="0.2">
      <c r="A561" s="107" t="s">
        <v>393</v>
      </c>
      <c r="B561" s="105">
        <v>607954</v>
      </c>
      <c r="C561" s="105" t="s">
        <v>2122</v>
      </c>
      <c r="D561" s="107" t="s">
        <v>559</v>
      </c>
      <c r="E561" s="105" t="s">
        <v>1941</v>
      </c>
      <c r="F561" s="107" t="s">
        <v>1187</v>
      </c>
      <c r="G561" s="107" t="s">
        <v>830</v>
      </c>
      <c r="H561" s="107" t="s">
        <v>830</v>
      </c>
      <c r="I561" s="107" t="s">
        <v>830</v>
      </c>
      <c r="J561" s="107" t="s">
        <v>845</v>
      </c>
      <c r="K561" s="107" t="s">
        <v>22</v>
      </c>
      <c r="L561" s="107" t="s">
        <v>88</v>
      </c>
      <c r="M561" s="107" t="s">
        <v>41</v>
      </c>
      <c r="N561" s="107" t="s">
        <v>394</v>
      </c>
      <c r="O561" s="107" t="s">
        <v>395</v>
      </c>
      <c r="P561" s="109">
        <v>43582</v>
      </c>
      <c r="Q561" s="107" t="s">
        <v>657</v>
      </c>
      <c r="R561" s="108">
        <v>1</v>
      </c>
      <c r="S561" s="109">
        <v>43768</v>
      </c>
      <c r="T561" s="109">
        <v>43828</v>
      </c>
      <c r="U561" s="109">
        <v>45557</v>
      </c>
      <c r="V561" s="108">
        <v>1789</v>
      </c>
      <c r="W561" s="107" t="s">
        <v>398</v>
      </c>
      <c r="X561" s="107" t="s">
        <v>702</v>
      </c>
      <c r="Y561" s="107" t="s">
        <v>293</v>
      </c>
      <c r="Z561" s="108">
        <v>0</v>
      </c>
      <c r="AA561" s="113">
        <v>551986.31999999995</v>
      </c>
      <c r="AB561" s="113">
        <v>49712.27</v>
      </c>
      <c r="AC561" s="113">
        <v>232987.81</v>
      </c>
      <c r="AD561" s="113">
        <v>10277.1337</v>
      </c>
      <c r="AE561" s="113">
        <v>232987.81</v>
      </c>
      <c r="AF561" s="113">
        <v>10277.1337</v>
      </c>
      <c r="AG561" s="113">
        <v>562263.45369999995</v>
      </c>
      <c r="AH561" s="113">
        <f>CFR_Data[[#This Row],[Total Spent SFY]]+CFR_Data[[#This Row],[CF Current SFY]]</f>
        <v>59989.403699999995</v>
      </c>
      <c r="AI561" s="113">
        <v>222710.67629999999</v>
      </c>
      <c r="AJ561" s="113">
        <v>0</v>
      </c>
      <c r="AK561" s="113">
        <v>0</v>
      </c>
      <c r="AL561" s="113">
        <v>0</v>
      </c>
      <c r="AM561" s="113">
        <v>0</v>
      </c>
      <c r="AN561" s="113">
        <v>0</v>
      </c>
      <c r="AO561" s="113">
        <v>0</v>
      </c>
      <c r="AP561" s="113">
        <v>0</v>
      </c>
      <c r="AQ561" s="107" t="s">
        <v>699</v>
      </c>
      <c r="AR561" s="107" t="s">
        <v>699</v>
      </c>
      <c r="AS561" s="107" t="s">
        <v>396</v>
      </c>
      <c r="AT561" s="107" t="s">
        <v>395</v>
      </c>
      <c r="AU561" s="107" t="s">
        <v>1123</v>
      </c>
      <c r="AV561" s="107" t="s">
        <v>391</v>
      </c>
      <c r="AW561" s="108">
        <v>2</v>
      </c>
      <c r="AX561" s="107" t="s">
        <v>473</v>
      </c>
      <c r="AY561" s="107" t="s">
        <v>707</v>
      </c>
      <c r="AZ561" s="107" t="s">
        <v>706</v>
      </c>
      <c r="BA561" s="107" t="s">
        <v>412</v>
      </c>
      <c r="BB561" s="109">
        <v>45355.272070752311</v>
      </c>
      <c r="BC561" s="107" t="s">
        <v>22</v>
      </c>
      <c r="BD561" s="107" t="s">
        <v>293</v>
      </c>
    </row>
    <row r="562" spans="1:56" x14ac:dyDescent="0.2">
      <c r="A562" s="107" t="s">
        <v>393</v>
      </c>
      <c r="B562" s="105">
        <v>607954</v>
      </c>
      <c r="C562" s="105" t="s">
        <v>2122</v>
      </c>
      <c r="D562" s="107" t="s">
        <v>559</v>
      </c>
      <c r="E562" s="105" t="s">
        <v>1941</v>
      </c>
      <c r="F562" s="107" t="s">
        <v>1187</v>
      </c>
      <c r="G562" s="107" t="s">
        <v>830</v>
      </c>
      <c r="H562" s="107" t="s">
        <v>830</v>
      </c>
      <c r="I562" s="107" t="s">
        <v>830</v>
      </c>
      <c r="J562" s="107" t="s">
        <v>845</v>
      </c>
      <c r="K562" s="107" t="s">
        <v>22</v>
      </c>
      <c r="L562" s="107" t="s">
        <v>88</v>
      </c>
      <c r="M562" s="107" t="s">
        <v>41</v>
      </c>
      <c r="N562" s="107" t="s">
        <v>394</v>
      </c>
      <c r="O562" s="107" t="s">
        <v>395</v>
      </c>
      <c r="P562" s="109">
        <v>43582</v>
      </c>
      <c r="Q562" s="107" t="s">
        <v>657</v>
      </c>
      <c r="R562" s="108">
        <v>1</v>
      </c>
      <c r="S562" s="109">
        <v>43768</v>
      </c>
      <c r="T562" s="109">
        <v>43828</v>
      </c>
      <c r="U562" s="109">
        <v>45557</v>
      </c>
      <c r="V562" s="108">
        <v>1789</v>
      </c>
      <c r="W562" s="107" t="s">
        <v>424</v>
      </c>
      <c r="X562" s="107" t="s">
        <v>705</v>
      </c>
      <c r="Y562" s="107" t="s">
        <v>413</v>
      </c>
      <c r="Z562" s="108">
        <v>0.8</v>
      </c>
      <c r="AA562" s="113">
        <v>24358148.649999999</v>
      </c>
      <c r="AB562" s="113">
        <v>52797.3</v>
      </c>
      <c r="AC562" s="113">
        <v>41818.120000000003</v>
      </c>
      <c r="AD562" s="113">
        <v>19722.866300000002</v>
      </c>
      <c r="AE562" s="113">
        <v>41818.120000000003</v>
      </c>
      <c r="AF562" s="113">
        <v>19722.866300000002</v>
      </c>
      <c r="AG562" s="113">
        <v>24377871.5163</v>
      </c>
      <c r="AH562" s="113">
        <f>CFR_Data[[#This Row],[Total Spent SFY]]+CFR_Data[[#This Row],[CF Current SFY]]</f>
        <v>72520.166300000012</v>
      </c>
      <c r="AI562" s="113">
        <v>22095.253700000001</v>
      </c>
      <c r="AJ562" s="113">
        <v>0</v>
      </c>
      <c r="AK562" s="113">
        <v>0</v>
      </c>
      <c r="AL562" s="113">
        <v>0</v>
      </c>
      <c r="AM562" s="113">
        <v>0</v>
      </c>
      <c r="AN562" s="113">
        <v>0</v>
      </c>
      <c r="AO562" s="113">
        <v>0</v>
      </c>
      <c r="AP562" s="113">
        <v>0</v>
      </c>
      <c r="AQ562" s="107" t="s">
        <v>699</v>
      </c>
      <c r="AR562" s="107" t="s">
        <v>699</v>
      </c>
      <c r="AS562" s="107" t="s">
        <v>396</v>
      </c>
      <c r="AT562" s="107" t="s">
        <v>395</v>
      </c>
      <c r="AU562" s="107" t="s">
        <v>1123</v>
      </c>
      <c r="AV562" s="107" t="s">
        <v>391</v>
      </c>
      <c r="AW562" s="108">
        <v>2</v>
      </c>
      <c r="AX562" s="107" t="s">
        <v>473</v>
      </c>
      <c r="AY562" s="107" t="s">
        <v>707</v>
      </c>
      <c r="AZ562" s="107" t="s">
        <v>706</v>
      </c>
      <c r="BA562" s="107" t="s">
        <v>412</v>
      </c>
      <c r="BB562" s="109">
        <v>45355.272070752311</v>
      </c>
      <c r="BC562" s="107" t="s">
        <v>22</v>
      </c>
      <c r="BD562" s="107" t="s">
        <v>292</v>
      </c>
    </row>
    <row r="563" spans="1:56" x14ac:dyDescent="0.2">
      <c r="A563" s="107" t="s">
        <v>409</v>
      </c>
      <c r="B563" s="105">
        <v>607977</v>
      </c>
      <c r="C563" s="105" t="s">
        <v>2123</v>
      </c>
      <c r="D563" s="107" t="s">
        <v>560</v>
      </c>
      <c r="E563" s="105" t="s">
        <v>1954</v>
      </c>
      <c r="F563" s="107" t="s">
        <v>1135</v>
      </c>
      <c r="G563" s="107" t="s">
        <v>830</v>
      </c>
      <c r="H563" s="107" t="s">
        <v>830</v>
      </c>
      <c r="I563" s="107" t="s">
        <v>830</v>
      </c>
      <c r="J563" s="107" t="s">
        <v>801</v>
      </c>
      <c r="K563" s="107" t="s">
        <v>22</v>
      </c>
      <c r="L563" s="107" t="s">
        <v>187</v>
      </c>
      <c r="M563" s="107" t="s">
        <v>158</v>
      </c>
      <c r="N563" s="107" t="s">
        <v>410</v>
      </c>
      <c r="O563" s="107" t="s">
        <v>395</v>
      </c>
      <c r="P563" s="109">
        <v>44499</v>
      </c>
      <c r="Q563" s="107" t="s">
        <v>658</v>
      </c>
      <c r="R563" s="108">
        <v>1</v>
      </c>
      <c r="S563" s="109">
        <v>44693</v>
      </c>
      <c r="T563" s="109">
        <v>44753</v>
      </c>
      <c r="U563" s="109">
        <v>47243</v>
      </c>
      <c r="V563" s="108">
        <v>2550</v>
      </c>
      <c r="W563" s="107" t="s">
        <v>424</v>
      </c>
      <c r="X563" s="107" t="s">
        <v>1149</v>
      </c>
      <c r="Y563" s="107" t="s">
        <v>771</v>
      </c>
      <c r="Z563" s="108">
        <v>0.8</v>
      </c>
      <c r="AA563" s="113">
        <v>13807252.92</v>
      </c>
      <c r="AB563" s="113">
        <v>7346448.2000000002</v>
      </c>
      <c r="AC563" s="113">
        <v>49167039.32</v>
      </c>
      <c r="AD563" s="113">
        <v>49475722.976999998</v>
      </c>
      <c r="AE563" s="113">
        <v>49475722.976999998</v>
      </c>
      <c r="AF563" s="113">
        <v>4594357.3257999998</v>
      </c>
      <c r="AG563" s="113">
        <v>18401610.2458</v>
      </c>
      <c r="AH563" s="113">
        <f>CFR_Data[[#This Row],[Total Spent SFY]]+CFR_Data[[#This Row],[CF Current SFY]]</f>
        <v>11940805.525800001</v>
      </c>
      <c r="AI563" s="113">
        <v>17267464.5636</v>
      </c>
      <c r="AJ563" s="113">
        <v>15146292.8641</v>
      </c>
      <c r="AK563" s="113">
        <v>9676141.8530999999</v>
      </c>
      <c r="AL563" s="113">
        <v>1999390.6336999999</v>
      </c>
      <c r="AM563" s="113">
        <v>792075.73670000001</v>
      </c>
      <c r="AN563" s="113">
        <v>-308683.65700000001</v>
      </c>
      <c r="AO563" s="113">
        <v>0</v>
      </c>
      <c r="AP563" s="113">
        <v>0</v>
      </c>
      <c r="AQ563" s="107" t="s">
        <v>699</v>
      </c>
      <c r="AR563" s="107" t="s">
        <v>699</v>
      </c>
      <c r="AS563" s="107" t="s">
        <v>396</v>
      </c>
      <c r="AT563" s="107" t="s">
        <v>3023</v>
      </c>
      <c r="AU563" s="107" t="s">
        <v>1123</v>
      </c>
      <c r="AV563" s="107" t="s">
        <v>391</v>
      </c>
      <c r="AW563" s="108">
        <v>7</v>
      </c>
      <c r="AX563" s="107" t="s">
        <v>473</v>
      </c>
      <c r="AY563" s="107" t="s">
        <v>698</v>
      </c>
      <c r="AZ563" s="107" t="s">
        <v>697</v>
      </c>
      <c r="BA563" s="107" t="s">
        <v>392</v>
      </c>
      <c r="BB563" s="109">
        <v>45355.272070752311</v>
      </c>
      <c r="BC563" s="107" t="s">
        <v>22</v>
      </c>
      <c r="BD563" s="107" t="s">
        <v>292</v>
      </c>
    </row>
    <row r="564" spans="1:56" x14ac:dyDescent="0.2">
      <c r="A564" s="107" t="s">
        <v>409</v>
      </c>
      <c r="B564" s="105">
        <v>607977</v>
      </c>
      <c r="C564" s="105" t="s">
        <v>2123</v>
      </c>
      <c r="D564" s="107" t="s">
        <v>560</v>
      </c>
      <c r="E564" s="105" t="s">
        <v>1954</v>
      </c>
      <c r="F564" s="107" t="s">
        <v>1135</v>
      </c>
      <c r="G564" s="107" t="s">
        <v>830</v>
      </c>
      <c r="H564" s="107" t="s">
        <v>830</v>
      </c>
      <c r="I564" s="107" t="s">
        <v>830</v>
      </c>
      <c r="J564" s="107" t="s">
        <v>801</v>
      </c>
      <c r="K564" s="107" t="s">
        <v>22</v>
      </c>
      <c r="L564" s="107" t="s">
        <v>187</v>
      </c>
      <c r="M564" s="107" t="s">
        <v>158</v>
      </c>
      <c r="N564" s="107" t="s">
        <v>410</v>
      </c>
      <c r="O564" s="107" t="s">
        <v>395</v>
      </c>
      <c r="P564" s="109">
        <v>44499</v>
      </c>
      <c r="Q564" s="107" t="s">
        <v>658</v>
      </c>
      <c r="R564" s="108">
        <v>1</v>
      </c>
      <c r="S564" s="109">
        <v>44693</v>
      </c>
      <c r="T564" s="109">
        <v>44753</v>
      </c>
      <c r="U564" s="109">
        <v>47243</v>
      </c>
      <c r="V564" s="108">
        <v>2550</v>
      </c>
      <c r="W564" s="107" t="s">
        <v>424</v>
      </c>
      <c r="X564" s="107" t="s">
        <v>1959</v>
      </c>
      <c r="Y564" s="107" t="s">
        <v>292</v>
      </c>
      <c r="Z564" s="108">
        <v>0.8</v>
      </c>
      <c r="AA564" s="113">
        <v>3267653.43</v>
      </c>
      <c r="AB564" s="113">
        <v>3102264.34</v>
      </c>
      <c r="AC564" s="113">
        <v>22984718.84</v>
      </c>
      <c r="AD564" s="113">
        <v>22663860.266399998</v>
      </c>
      <c r="AE564" s="113">
        <v>22663860.2665</v>
      </c>
      <c r="AF564" s="113">
        <v>2104585.1617999999</v>
      </c>
      <c r="AG564" s="113">
        <v>5372238.5917999996</v>
      </c>
      <c r="AH564" s="113">
        <f>CFR_Data[[#This Row],[Total Spent SFY]]+CFR_Data[[#This Row],[CF Current SFY]]</f>
        <v>5206849.5017999997</v>
      </c>
      <c r="AI564" s="113">
        <v>7909887.5262000002</v>
      </c>
      <c r="AJ564" s="113">
        <v>6938220.2900999999</v>
      </c>
      <c r="AK564" s="113">
        <v>4432451.1837999998</v>
      </c>
      <c r="AL564" s="113">
        <v>915881.71360000002</v>
      </c>
      <c r="AM564" s="113">
        <v>362834.391</v>
      </c>
      <c r="AN564" s="113">
        <v>320858.5735</v>
      </c>
      <c r="AO564" s="113">
        <v>0</v>
      </c>
      <c r="AP564" s="113">
        <v>0</v>
      </c>
      <c r="AQ564" s="107" t="s">
        <v>699</v>
      </c>
      <c r="AR564" s="107" t="s">
        <v>699</v>
      </c>
      <c r="AS564" s="107" t="s">
        <v>396</v>
      </c>
      <c r="AT564" s="107" t="s">
        <v>3023</v>
      </c>
      <c r="AU564" s="107" t="s">
        <v>1123</v>
      </c>
      <c r="AV564" s="107" t="s">
        <v>391</v>
      </c>
      <c r="AW564" s="108">
        <v>7</v>
      </c>
      <c r="AX564" s="107" t="s">
        <v>473</v>
      </c>
      <c r="AY564" s="107" t="s">
        <v>698</v>
      </c>
      <c r="AZ564" s="107" t="s">
        <v>697</v>
      </c>
      <c r="BA564" s="107" t="s">
        <v>392</v>
      </c>
      <c r="BB564" s="109">
        <v>45355.272070752311</v>
      </c>
      <c r="BC564" s="107" t="s">
        <v>22</v>
      </c>
      <c r="BD564" s="107" t="s">
        <v>292</v>
      </c>
    </row>
    <row r="565" spans="1:56" x14ac:dyDescent="0.2">
      <c r="A565" s="107" t="s">
        <v>409</v>
      </c>
      <c r="B565" s="105">
        <v>607977</v>
      </c>
      <c r="C565" s="105" t="s">
        <v>2123</v>
      </c>
      <c r="D565" s="107" t="s">
        <v>560</v>
      </c>
      <c r="E565" s="105" t="s">
        <v>1954</v>
      </c>
      <c r="F565" s="107" t="s">
        <v>1135</v>
      </c>
      <c r="G565" s="107" t="s">
        <v>830</v>
      </c>
      <c r="H565" s="107" t="s">
        <v>830</v>
      </c>
      <c r="I565" s="107" t="s">
        <v>830</v>
      </c>
      <c r="J565" s="107" t="s">
        <v>801</v>
      </c>
      <c r="K565" s="107" t="s">
        <v>22</v>
      </c>
      <c r="L565" s="107" t="s">
        <v>187</v>
      </c>
      <c r="M565" s="107" t="s">
        <v>158</v>
      </c>
      <c r="N565" s="107" t="s">
        <v>410</v>
      </c>
      <c r="O565" s="107" t="s">
        <v>395</v>
      </c>
      <c r="P565" s="109">
        <v>44499</v>
      </c>
      <c r="Q565" s="107" t="s">
        <v>658</v>
      </c>
      <c r="R565" s="108">
        <v>1</v>
      </c>
      <c r="S565" s="109">
        <v>44693</v>
      </c>
      <c r="T565" s="109">
        <v>44753</v>
      </c>
      <c r="U565" s="109">
        <v>47243</v>
      </c>
      <c r="V565" s="108">
        <v>2550</v>
      </c>
      <c r="W565" s="107" t="s">
        <v>398</v>
      </c>
      <c r="X565" s="107" t="s">
        <v>702</v>
      </c>
      <c r="Y565" s="107" t="s">
        <v>293</v>
      </c>
      <c r="Z565" s="108">
        <v>0</v>
      </c>
      <c r="AA565" s="113">
        <v>459158.77</v>
      </c>
      <c r="AB565" s="113">
        <v>391740.91</v>
      </c>
      <c r="AC565" s="113">
        <v>3518820.23</v>
      </c>
      <c r="AD565" s="113">
        <v>3684339.6006999998</v>
      </c>
      <c r="AE565" s="113">
        <v>3684339.6008000001</v>
      </c>
      <c r="AF565" s="113">
        <v>342130.8799</v>
      </c>
      <c r="AG565" s="113">
        <v>801289.64989999996</v>
      </c>
      <c r="AH565" s="113">
        <f>CFR_Data[[#This Row],[Total Spent SFY]]+CFR_Data[[#This Row],[CF Current SFY]]</f>
        <v>733871.78989999997</v>
      </c>
      <c r="AI565" s="113">
        <v>1285867.0811999999</v>
      </c>
      <c r="AJ565" s="113">
        <v>1127908.4619</v>
      </c>
      <c r="AK565" s="113">
        <v>720559.30599999998</v>
      </c>
      <c r="AL565" s="113">
        <v>148889.8726</v>
      </c>
      <c r="AM565" s="113">
        <v>58983.999199999998</v>
      </c>
      <c r="AN565" s="113">
        <v>-165519.3708</v>
      </c>
      <c r="AO565" s="113">
        <v>0</v>
      </c>
      <c r="AP565" s="113">
        <v>0</v>
      </c>
      <c r="AQ565" s="107" t="s">
        <v>699</v>
      </c>
      <c r="AR565" s="107" t="s">
        <v>699</v>
      </c>
      <c r="AS565" s="107" t="s">
        <v>396</v>
      </c>
      <c r="AT565" s="107" t="s">
        <v>3023</v>
      </c>
      <c r="AU565" s="107" t="s">
        <v>1123</v>
      </c>
      <c r="AV565" s="107" t="s">
        <v>391</v>
      </c>
      <c r="AW565" s="108">
        <v>7</v>
      </c>
      <c r="AX565" s="107" t="s">
        <v>473</v>
      </c>
      <c r="AY565" s="107" t="s">
        <v>698</v>
      </c>
      <c r="AZ565" s="107" t="s">
        <v>697</v>
      </c>
      <c r="BA565" s="107" t="s">
        <v>392</v>
      </c>
      <c r="BB565" s="109">
        <v>45355.272070752311</v>
      </c>
      <c r="BC565" s="107" t="s">
        <v>22</v>
      </c>
      <c r="BD565" s="107" t="s">
        <v>293</v>
      </c>
    </row>
    <row r="566" spans="1:56" x14ac:dyDescent="0.2">
      <c r="A566" s="107" t="s">
        <v>409</v>
      </c>
      <c r="B566" s="105">
        <v>607977</v>
      </c>
      <c r="C566" s="105" t="s">
        <v>2123</v>
      </c>
      <c r="D566" s="107" t="s">
        <v>560</v>
      </c>
      <c r="E566" s="105" t="s">
        <v>1954</v>
      </c>
      <c r="F566" s="107" t="s">
        <v>1135</v>
      </c>
      <c r="G566" s="107" t="s">
        <v>830</v>
      </c>
      <c r="H566" s="107" t="s">
        <v>830</v>
      </c>
      <c r="I566" s="107" t="s">
        <v>830</v>
      </c>
      <c r="J566" s="107" t="s">
        <v>801</v>
      </c>
      <c r="K566" s="107" t="s">
        <v>22</v>
      </c>
      <c r="L566" s="107" t="s">
        <v>187</v>
      </c>
      <c r="M566" s="107" t="s">
        <v>158</v>
      </c>
      <c r="N566" s="107" t="s">
        <v>410</v>
      </c>
      <c r="O566" s="107" t="s">
        <v>395</v>
      </c>
      <c r="P566" s="109">
        <v>44499</v>
      </c>
      <c r="Q566" s="107" t="s">
        <v>658</v>
      </c>
      <c r="R566" s="108">
        <v>1</v>
      </c>
      <c r="S566" s="109">
        <v>44693</v>
      </c>
      <c r="T566" s="109">
        <v>44753</v>
      </c>
      <c r="U566" s="109">
        <v>47243</v>
      </c>
      <c r="V566" s="108">
        <v>2550</v>
      </c>
      <c r="W566" s="107" t="s">
        <v>438</v>
      </c>
      <c r="X566" s="107" t="s">
        <v>775</v>
      </c>
      <c r="Y566" s="107" t="s">
        <v>293</v>
      </c>
      <c r="Z566" s="108">
        <v>0</v>
      </c>
      <c r="AA566" s="113">
        <v>21534654.530000001</v>
      </c>
      <c r="AB566" s="113">
        <v>8932434.7100000009</v>
      </c>
      <c r="AC566" s="113">
        <v>81965602.590000004</v>
      </c>
      <c r="AD566" s="113">
        <v>67901656.120000005</v>
      </c>
      <c r="AE566" s="113">
        <v>67901656.120000005</v>
      </c>
      <c r="AF566" s="113">
        <v>6305405.0038999999</v>
      </c>
      <c r="AG566" s="113">
        <v>27840059.5339</v>
      </c>
      <c r="AH566" s="113">
        <f>CFR_Data[[#This Row],[Total Spent SFY]]+CFR_Data[[#This Row],[CF Current SFY]]</f>
        <v>15237839.7139</v>
      </c>
      <c r="AI566" s="113">
        <v>23698278.070799999</v>
      </c>
      <c r="AJ566" s="113">
        <v>20787131.701499999</v>
      </c>
      <c r="AK566" s="113">
        <v>13279766.6642</v>
      </c>
      <c r="AL566" s="113">
        <v>2744011.145</v>
      </c>
      <c r="AM566" s="113">
        <v>1087063.5345999999</v>
      </c>
      <c r="AN566" s="113">
        <v>14063946.470000001</v>
      </c>
      <c r="AO566" s="113">
        <v>0</v>
      </c>
      <c r="AP566" s="113">
        <v>0</v>
      </c>
      <c r="AQ566" s="107" t="s">
        <v>699</v>
      </c>
      <c r="AR566" s="107" t="s">
        <v>699</v>
      </c>
      <c r="AS566" s="107" t="s">
        <v>396</v>
      </c>
      <c r="AT566" s="107" t="s">
        <v>3023</v>
      </c>
      <c r="AU566" s="107" t="s">
        <v>1123</v>
      </c>
      <c r="AV566" s="107" t="s">
        <v>391</v>
      </c>
      <c r="AW566" s="108">
        <v>7</v>
      </c>
      <c r="AX566" s="107" t="s">
        <v>473</v>
      </c>
      <c r="AY566" s="107" t="s">
        <v>698</v>
      </c>
      <c r="AZ566" s="107" t="s">
        <v>697</v>
      </c>
      <c r="BA566" s="107" t="s">
        <v>392</v>
      </c>
      <c r="BB566" s="109">
        <v>45355.272070752311</v>
      </c>
      <c r="BC566" s="107" t="s">
        <v>22</v>
      </c>
      <c r="BD566" s="107" t="s">
        <v>293</v>
      </c>
    </row>
    <row r="567" spans="1:56" x14ac:dyDescent="0.2">
      <c r="A567" s="107" t="s">
        <v>409</v>
      </c>
      <c r="B567" s="105">
        <v>607977</v>
      </c>
      <c r="C567" s="105" t="s">
        <v>2123</v>
      </c>
      <c r="D567" s="107" t="s">
        <v>560</v>
      </c>
      <c r="E567" s="105" t="s">
        <v>1954</v>
      </c>
      <c r="F567" s="107" t="s">
        <v>1135</v>
      </c>
      <c r="G567" s="107" t="s">
        <v>830</v>
      </c>
      <c r="H567" s="107" t="s">
        <v>830</v>
      </c>
      <c r="I567" s="107" t="s">
        <v>830</v>
      </c>
      <c r="J567" s="107" t="s">
        <v>801</v>
      </c>
      <c r="K567" s="107" t="s">
        <v>22</v>
      </c>
      <c r="L567" s="107" t="s">
        <v>187</v>
      </c>
      <c r="M567" s="107" t="s">
        <v>158</v>
      </c>
      <c r="N567" s="107" t="s">
        <v>410</v>
      </c>
      <c r="O567" s="107" t="s">
        <v>395</v>
      </c>
      <c r="P567" s="109">
        <v>44499</v>
      </c>
      <c r="Q567" s="107" t="s">
        <v>658</v>
      </c>
      <c r="R567" s="108">
        <v>1</v>
      </c>
      <c r="S567" s="109">
        <v>44693</v>
      </c>
      <c r="T567" s="109">
        <v>44753</v>
      </c>
      <c r="U567" s="109">
        <v>47243</v>
      </c>
      <c r="V567" s="108">
        <v>2550</v>
      </c>
      <c r="W567" s="107" t="s">
        <v>424</v>
      </c>
      <c r="X567" s="107" t="s">
        <v>715</v>
      </c>
      <c r="Y567" s="107" t="s">
        <v>413</v>
      </c>
      <c r="Z567" s="108">
        <v>0.9</v>
      </c>
      <c r="AA567" s="113">
        <v>27960331.829999998</v>
      </c>
      <c r="AB567" s="113">
        <v>15463267.76</v>
      </c>
      <c r="AC567" s="113">
        <v>131040503.65000001</v>
      </c>
      <c r="AD567" s="113">
        <v>116725601.3529</v>
      </c>
      <c r="AE567" s="113">
        <v>116725601.3529</v>
      </c>
      <c r="AF567" s="113">
        <v>10839237.699200001</v>
      </c>
      <c r="AG567" s="113">
        <v>38799569.529200003</v>
      </c>
      <c r="AH567" s="113">
        <f>CFR_Data[[#This Row],[Total Spent SFY]]+CFR_Data[[#This Row],[CF Current SFY]]</f>
        <v>26302505.459200002</v>
      </c>
      <c r="AI567" s="113">
        <v>40738266.441600002</v>
      </c>
      <c r="AJ567" s="113">
        <v>35733892.027099997</v>
      </c>
      <c r="AK567" s="113">
        <v>22828438.042300001</v>
      </c>
      <c r="AL567" s="113">
        <v>4717062.4301000005</v>
      </c>
      <c r="AM567" s="113">
        <v>1868704.7126</v>
      </c>
      <c r="AN567" s="113">
        <v>14314902.2971</v>
      </c>
      <c r="AO567" s="113">
        <v>0</v>
      </c>
      <c r="AP567" s="113">
        <v>0</v>
      </c>
      <c r="AQ567" s="107" t="s">
        <v>699</v>
      </c>
      <c r="AR567" s="107" t="s">
        <v>699</v>
      </c>
      <c r="AS567" s="107" t="s">
        <v>396</v>
      </c>
      <c r="AT567" s="107" t="s">
        <v>3023</v>
      </c>
      <c r="AU567" s="107" t="s">
        <v>1123</v>
      </c>
      <c r="AV567" s="107" t="s">
        <v>391</v>
      </c>
      <c r="AW567" s="108">
        <v>7</v>
      </c>
      <c r="AX567" s="107" t="s">
        <v>473</v>
      </c>
      <c r="AY567" s="107" t="s">
        <v>698</v>
      </c>
      <c r="AZ567" s="107" t="s">
        <v>697</v>
      </c>
      <c r="BA567" s="107" t="s">
        <v>392</v>
      </c>
      <c r="BB567" s="109">
        <v>45355.272070752311</v>
      </c>
      <c r="BC567" s="107" t="s">
        <v>22</v>
      </c>
      <c r="BD567" s="107" t="s">
        <v>292</v>
      </c>
    </row>
    <row r="568" spans="1:56" x14ac:dyDescent="0.2">
      <c r="A568" s="107" t="s">
        <v>409</v>
      </c>
      <c r="B568" s="105">
        <v>607977</v>
      </c>
      <c r="C568" s="105" t="s">
        <v>2123</v>
      </c>
      <c r="D568" s="107" t="s">
        <v>560</v>
      </c>
      <c r="E568" s="105" t="s">
        <v>1954</v>
      </c>
      <c r="F568" s="107" t="s">
        <v>1135</v>
      </c>
      <c r="G568" s="107" t="s">
        <v>830</v>
      </c>
      <c r="H568" s="107" t="s">
        <v>830</v>
      </c>
      <c r="I568" s="107" t="s">
        <v>830</v>
      </c>
      <c r="J568" s="107" t="s">
        <v>801</v>
      </c>
      <c r="K568" s="107" t="s">
        <v>22</v>
      </c>
      <c r="L568" s="107" t="s">
        <v>187</v>
      </c>
      <c r="M568" s="107" t="s">
        <v>158</v>
      </c>
      <c r="N568" s="107" t="s">
        <v>410</v>
      </c>
      <c r="O568" s="107" t="s">
        <v>395</v>
      </c>
      <c r="P568" s="109">
        <v>44499</v>
      </c>
      <c r="Q568" s="107" t="s">
        <v>658</v>
      </c>
      <c r="R568" s="108">
        <v>1</v>
      </c>
      <c r="S568" s="109">
        <v>44693</v>
      </c>
      <c r="T568" s="109">
        <v>44753</v>
      </c>
      <c r="U568" s="109">
        <v>47243</v>
      </c>
      <c r="V568" s="108">
        <v>2550</v>
      </c>
      <c r="W568" s="107" t="s">
        <v>424</v>
      </c>
      <c r="X568" s="107" t="s">
        <v>796</v>
      </c>
      <c r="Y568" s="107" t="s">
        <v>750</v>
      </c>
      <c r="Z568" s="108">
        <v>0.9</v>
      </c>
      <c r="AA568" s="113">
        <v>22683124.23</v>
      </c>
      <c r="AB568" s="113">
        <v>13013926.630000001</v>
      </c>
      <c r="AC568" s="113">
        <v>65967315.759999998</v>
      </c>
      <c r="AD568" s="113">
        <v>57265946.060800001</v>
      </c>
      <c r="AE568" s="113">
        <v>57265946.060699999</v>
      </c>
      <c r="AF568" s="113">
        <v>5317764.0056999996</v>
      </c>
      <c r="AG568" s="113">
        <v>28000888.2357</v>
      </c>
      <c r="AH568" s="113">
        <f>CFR_Data[[#This Row],[Total Spent SFY]]+CFR_Data[[#This Row],[CF Current SFY]]</f>
        <v>18331690.635700002</v>
      </c>
      <c r="AI568" s="113">
        <v>19986321.266399998</v>
      </c>
      <c r="AJ568" s="113">
        <v>17531159.485599998</v>
      </c>
      <c r="AK568" s="113">
        <v>11199703.2907</v>
      </c>
      <c r="AL568" s="113">
        <v>2314205.6203000001</v>
      </c>
      <c r="AM568" s="113">
        <v>916792.39199999999</v>
      </c>
      <c r="AN568" s="113">
        <v>8701369.6993000004</v>
      </c>
      <c r="AO568" s="113">
        <v>0</v>
      </c>
      <c r="AP568" s="113">
        <v>0</v>
      </c>
      <c r="AQ568" s="107" t="s">
        <v>699</v>
      </c>
      <c r="AR568" s="107" t="s">
        <v>699</v>
      </c>
      <c r="AS568" s="107" t="s">
        <v>396</v>
      </c>
      <c r="AT568" s="107" t="s">
        <v>3023</v>
      </c>
      <c r="AU568" s="107" t="s">
        <v>1123</v>
      </c>
      <c r="AV568" s="107" t="s">
        <v>391</v>
      </c>
      <c r="AW568" s="108">
        <v>7</v>
      </c>
      <c r="AX568" s="107" t="s">
        <v>473</v>
      </c>
      <c r="AY568" s="107" t="s">
        <v>698</v>
      </c>
      <c r="AZ568" s="107" t="s">
        <v>697</v>
      </c>
      <c r="BA568" s="107" t="s">
        <v>392</v>
      </c>
      <c r="BB568" s="109">
        <v>45355.272070752311</v>
      </c>
      <c r="BC568" s="107" t="s">
        <v>22</v>
      </c>
      <c r="BD568" s="107" t="s">
        <v>292</v>
      </c>
    </row>
    <row r="569" spans="1:56" x14ac:dyDescent="0.2">
      <c r="A569" s="107" t="s">
        <v>409</v>
      </c>
      <c r="B569" s="105">
        <v>607977</v>
      </c>
      <c r="C569" s="105" t="s">
        <v>2123</v>
      </c>
      <c r="D569" s="107" t="s">
        <v>560</v>
      </c>
      <c r="E569" s="105" t="s">
        <v>1954</v>
      </c>
      <c r="F569" s="107" t="s">
        <v>1135</v>
      </c>
      <c r="G569" s="107" t="s">
        <v>830</v>
      </c>
      <c r="H569" s="107" t="s">
        <v>830</v>
      </c>
      <c r="I569" s="107" t="s">
        <v>830</v>
      </c>
      <c r="J569" s="107" t="s">
        <v>801</v>
      </c>
      <c r="K569" s="107" t="s">
        <v>22</v>
      </c>
      <c r="L569" s="107" t="s">
        <v>187</v>
      </c>
      <c r="M569" s="107" t="s">
        <v>158</v>
      </c>
      <c r="N569" s="107" t="s">
        <v>410</v>
      </c>
      <c r="O569" s="107" t="s">
        <v>395</v>
      </c>
      <c r="P569" s="109">
        <v>44499</v>
      </c>
      <c r="Q569" s="107" t="s">
        <v>658</v>
      </c>
      <c r="R569" s="108">
        <v>1</v>
      </c>
      <c r="S569" s="109">
        <v>44693</v>
      </c>
      <c r="T569" s="109">
        <v>44753</v>
      </c>
      <c r="U569" s="109">
        <v>47243</v>
      </c>
      <c r="V569" s="108">
        <v>2550</v>
      </c>
      <c r="W569" s="107" t="s">
        <v>424</v>
      </c>
      <c r="X569" s="107" t="s">
        <v>1729</v>
      </c>
      <c r="Y569" s="107" t="s">
        <v>771</v>
      </c>
      <c r="Z569" s="108">
        <v>0.9</v>
      </c>
      <c r="AA569" s="113">
        <v>2371058.65</v>
      </c>
      <c r="AB569" s="113">
        <v>1632742.28</v>
      </c>
      <c r="AC569" s="113">
        <v>8903853.3900000006</v>
      </c>
      <c r="AD569" s="113">
        <v>8922166.7621999998</v>
      </c>
      <c r="AE569" s="113">
        <v>8922166.7622999996</v>
      </c>
      <c r="AF569" s="113">
        <v>828519.92370000004</v>
      </c>
      <c r="AG569" s="113">
        <v>3199578.5737000001</v>
      </c>
      <c r="AH569" s="113">
        <f>CFR_Data[[#This Row],[Total Spent SFY]]+CFR_Data[[#This Row],[CF Current SFY]]</f>
        <v>2461262.2037</v>
      </c>
      <c r="AI569" s="113">
        <v>3113915.0501999999</v>
      </c>
      <c r="AJ569" s="113">
        <v>2731395.1697999998</v>
      </c>
      <c r="AK569" s="113">
        <v>1744939.66</v>
      </c>
      <c r="AL569" s="113">
        <v>360558.58480000001</v>
      </c>
      <c r="AM569" s="113">
        <v>142838.3738</v>
      </c>
      <c r="AN569" s="113">
        <v>-18313.372299999999</v>
      </c>
      <c r="AO569" s="113">
        <v>0</v>
      </c>
      <c r="AP569" s="113">
        <v>0</v>
      </c>
      <c r="AQ569" s="107" t="s">
        <v>699</v>
      </c>
      <c r="AR569" s="107" t="s">
        <v>699</v>
      </c>
      <c r="AS569" s="107" t="s">
        <v>396</v>
      </c>
      <c r="AT569" s="107" t="s">
        <v>3023</v>
      </c>
      <c r="AU569" s="107" t="s">
        <v>1123</v>
      </c>
      <c r="AV569" s="107" t="s">
        <v>391</v>
      </c>
      <c r="AW569" s="108">
        <v>7</v>
      </c>
      <c r="AX569" s="107" t="s">
        <v>473</v>
      </c>
      <c r="AY569" s="107" t="s">
        <v>698</v>
      </c>
      <c r="AZ569" s="107" t="s">
        <v>697</v>
      </c>
      <c r="BA569" s="107" t="s">
        <v>392</v>
      </c>
      <c r="BB569" s="109">
        <v>45355.272070752311</v>
      </c>
      <c r="BC569" s="107" t="s">
        <v>22</v>
      </c>
      <c r="BD569" s="107" t="s">
        <v>292</v>
      </c>
    </row>
    <row r="570" spans="1:56" x14ac:dyDescent="0.2">
      <c r="A570" s="107" t="s">
        <v>472</v>
      </c>
      <c r="B570" s="105">
        <v>607979</v>
      </c>
      <c r="C570" s="105" t="s">
        <v>395</v>
      </c>
      <c r="D570" s="107" t="s">
        <v>561</v>
      </c>
      <c r="E570" s="105" t="s">
        <v>1945</v>
      </c>
      <c r="F570" s="107" t="s">
        <v>1128</v>
      </c>
      <c r="G570" s="107" t="s">
        <v>830</v>
      </c>
      <c r="H570" s="107" t="s">
        <v>830</v>
      </c>
      <c r="I570" s="107" t="s">
        <v>830</v>
      </c>
      <c r="J570" s="107" t="s">
        <v>199</v>
      </c>
      <c r="K570" s="107" t="s">
        <v>33</v>
      </c>
      <c r="L570" s="107" t="s">
        <v>237</v>
      </c>
      <c r="M570" s="107" t="s">
        <v>236</v>
      </c>
      <c r="N570" s="107" t="s">
        <v>472</v>
      </c>
      <c r="O570" s="107" t="s">
        <v>1130</v>
      </c>
      <c r="P570" s="109">
        <v>45675</v>
      </c>
      <c r="Q570" s="107" t="s">
        <v>1101</v>
      </c>
      <c r="R570" s="108">
        <v>0</v>
      </c>
      <c r="S570" s="109">
        <v>45825</v>
      </c>
      <c r="T570" s="109">
        <v>45885</v>
      </c>
      <c r="U570" s="109">
        <v>46365</v>
      </c>
      <c r="V570" s="108">
        <v>540</v>
      </c>
      <c r="W570" s="107" t="s">
        <v>424</v>
      </c>
      <c r="X570" s="107" t="s">
        <v>710</v>
      </c>
      <c r="Y570" s="107" t="s">
        <v>411</v>
      </c>
      <c r="Z570" s="108">
        <v>0.8</v>
      </c>
      <c r="AA570" s="113">
        <v>0</v>
      </c>
      <c r="AB570" s="113">
        <v>0</v>
      </c>
      <c r="AC570" s="113">
        <v>6032730.0322000002</v>
      </c>
      <c r="AD570" s="113">
        <v>0</v>
      </c>
      <c r="AE570" s="113">
        <v>6032730.0322000002</v>
      </c>
      <c r="AF570" s="113">
        <v>0</v>
      </c>
      <c r="AG570" s="113">
        <v>0</v>
      </c>
      <c r="AH570" s="113">
        <f>CFR_Data[[#This Row],[Total Spent SFY]]+CFR_Data[[#This Row],[CF Current SFY]]</f>
        <v>0</v>
      </c>
      <c r="AI570" s="113">
        <v>0</v>
      </c>
      <c r="AJ570" s="113">
        <v>3903531.1973000001</v>
      </c>
      <c r="AK570" s="113">
        <v>2129198.8349000001</v>
      </c>
      <c r="AL570" s="113">
        <v>0</v>
      </c>
      <c r="AM570" s="113">
        <v>0</v>
      </c>
      <c r="AN570" s="113">
        <v>0</v>
      </c>
      <c r="AO570" s="113">
        <v>0</v>
      </c>
      <c r="AP570" s="113">
        <v>0</v>
      </c>
      <c r="AQ570" s="107" t="s">
        <v>699</v>
      </c>
      <c r="AR570" s="107" t="s">
        <v>699</v>
      </c>
      <c r="AS570" s="107" t="s">
        <v>396</v>
      </c>
      <c r="AT570" s="107" t="s">
        <v>2952</v>
      </c>
      <c r="AU570" s="107" t="s">
        <v>1120</v>
      </c>
      <c r="AV570" s="107" t="s">
        <v>391</v>
      </c>
      <c r="AW570" s="108">
        <v>2</v>
      </c>
      <c r="AX570" s="107" t="s">
        <v>473</v>
      </c>
      <c r="AY570" s="107" t="s">
        <v>738</v>
      </c>
      <c r="AZ570" s="107" t="s">
        <v>700</v>
      </c>
      <c r="BA570" s="107" t="s">
        <v>652</v>
      </c>
      <c r="BB570" s="109">
        <v>45355.272070752311</v>
      </c>
      <c r="BC570" s="107" t="s">
        <v>33</v>
      </c>
      <c r="BD570" s="107" t="s">
        <v>292</v>
      </c>
    </row>
    <row r="571" spans="1:56" x14ac:dyDescent="0.2">
      <c r="A571" s="107" t="s">
        <v>472</v>
      </c>
      <c r="B571" s="105">
        <v>607979</v>
      </c>
      <c r="C571" s="105" t="s">
        <v>395</v>
      </c>
      <c r="D571" s="107" t="s">
        <v>561</v>
      </c>
      <c r="E571" s="105" t="s">
        <v>1945</v>
      </c>
      <c r="F571" s="107" t="s">
        <v>1128</v>
      </c>
      <c r="G571" s="107" t="s">
        <v>830</v>
      </c>
      <c r="H571" s="107" t="s">
        <v>830</v>
      </c>
      <c r="I571" s="107" t="s">
        <v>830</v>
      </c>
      <c r="J571" s="107" t="s">
        <v>199</v>
      </c>
      <c r="K571" s="107" t="s">
        <v>33</v>
      </c>
      <c r="L571" s="107" t="s">
        <v>237</v>
      </c>
      <c r="M571" s="107" t="s">
        <v>236</v>
      </c>
      <c r="N571" s="107" t="s">
        <v>472</v>
      </c>
      <c r="O571" s="107" t="s">
        <v>1130</v>
      </c>
      <c r="P571" s="109">
        <v>45675</v>
      </c>
      <c r="Q571" s="107" t="s">
        <v>1101</v>
      </c>
      <c r="R571" s="108">
        <v>0</v>
      </c>
      <c r="S571" s="109">
        <v>45825</v>
      </c>
      <c r="T571" s="109">
        <v>45885</v>
      </c>
      <c r="U571" s="109">
        <v>46365</v>
      </c>
      <c r="V571" s="108">
        <v>540</v>
      </c>
      <c r="W571" s="107" t="s">
        <v>398</v>
      </c>
      <c r="X571" s="107" t="s">
        <v>702</v>
      </c>
      <c r="Y571" s="107" t="s">
        <v>293</v>
      </c>
      <c r="Z571" s="108">
        <v>0</v>
      </c>
      <c r="AA571" s="113">
        <v>0</v>
      </c>
      <c r="AB571" s="113">
        <v>0</v>
      </c>
      <c r="AC571" s="113">
        <v>25321.93</v>
      </c>
      <c r="AD571" s="113">
        <v>0</v>
      </c>
      <c r="AE571" s="113">
        <v>25321.93</v>
      </c>
      <c r="AF571" s="113">
        <v>0</v>
      </c>
      <c r="AG571" s="113">
        <v>0</v>
      </c>
      <c r="AH571" s="113">
        <f>CFR_Data[[#This Row],[Total Spent SFY]]+CFR_Data[[#This Row],[CF Current SFY]]</f>
        <v>0</v>
      </c>
      <c r="AI571" s="113">
        <v>0</v>
      </c>
      <c r="AJ571" s="113">
        <v>16384.778200000001</v>
      </c>
      <c r="AK571" s="113">
        <v>8937.1517999999996</v>
      </c>
      <c r="AL571" s="113">
        <v>0</v>
      </c>
      <c r="AM571" s="113">
        <v>0</v>
      </c>
      <c r="AN571" s="113">
        <v>0</v>
      </c>
      <c r="AO571" s="113">
        <v>0</v>
      </c>
      <c r="AP571" s="113">
        <v>0</v>
      </c>
      <c r="AQ571" s="107" t="s">
        <v>699</v>
      </c>
      <c r="AR571" s="107" t="s">
        <v>699</v>
      </c>
      <c r="AS571" s="107" t="s">
        <v>396</v>
      </c>
      <c r="AT571" s="107" t="s">
        <v>2952</v>
      </c>
      <c r="AU571" s="107" t="s">
        <v>1120</v>
      </c>
      <c r="AV571" s="107" t="s">
        <v>391</v>
      </c>
      <c r="AW571" s="108">
        <v>2</v>
      </c>
      <c r="AX571" s="107" t="s">
        <v>473</v>
      </c>
      <c r="AY571" s="107" t="s">
        <v>738</v>
      </c>
      <c r="AZ571" s="107" t="s">
        <v>700</v>
      </c>
      <c r="BA571" s="107" t="s">
        <v>652</v>
      </c>
      <c r="BB571" s="109">
        <v>45355.272070752311</v>
      </c>
      <c r="BC571" s="107" t="s">
        <v>33</v>
      </c>
      <c r="BD571" s="107" t="s">
        <v>293</v>
      </c>
    </row>
    <row r="572" spans="1:56" x14ac:dyDescent="0.2">
      <c r="A572" s="107" t="s">
        <v>472</v>
      </c>
      <c r="B572" s="105">
        <v>607981</v>
      </c>
      <c r="C572" s="105" t="s">
        <v>395</v>
      </c>
      <c r="D572" s="107" t="s">
        <v>2124</v>
      </c>
      <c r="E572" s="105" t="s">
        <v>1941</v>
      </c>
      <c r="F572" s="107" t="s">
        <v>1128</v>
      </c>
      <c r="G572" s="107" t="s">
        <v>830</v>
      </c>
      <c r="H572" s="107" t="s">
        <v>830</v>
      </c>
      <c r="I572" s="107" t="s">
        <v>830</v>
      </c>
      <c r="J572" s="107" t="s">
        <v>173</v>
      </c>
      <c r="K572" s="107" t="s">
        <v>22</v>
      </c>
      <c r="L572" s="107" t="s">
        <v>312</v>
      </c>
      <c r="M572" s="107" t="s">
        <v>158</v>
      </c>
      <c r="N572" s="107" t="s">
        <v>472</v>
      </c>
      <c r="O572" s="107" t="s">
        <v>1122</v>
      </c>
      <c r="P572" s="109">
        <v>46480</v>
      </c>
      <c r="Q572" s="107" t="s">
        <v>1914</v>
      </c>
      <c r="R572" s="108">
        <v>0</v>
      </c>
      <c r="S572" s="109">
        <v>46630</v>
      </c>
      <c r="T572" s="109">
        <v>46690</v>
      </c>
      <c r="U572" s="109">
        <v>47710</v>
      </c>
      <c r="V572" s="108">
        <v>1080</v>
      </c>
      <c r="W572" s="107" t="s">
        <v>424</v>
      </c>
      <c r="X572" s="107" t="s">
        <v>726</v>
      </c>
      <c r="Y572" s="107" t="s">
        <v>725</v>
      </c>
      <c r="Z572" s="108">
        <v>0.8</v>
      </c>
      <c r="AA572" s="113">
        <v>0</v>
      </c>
      <c r="AB572" s="113">
        <v>0</v>
      </c>
      <c r="AC572" s="113">
        <v>122100000</v>
      </c>
      <c r="AD572" s="113">
        <v>0</v>
      </c>
      <c r="AE572" s="113">
        <v>73260000</v>
      </c>
      <c r="AF572" s="113">
        <v>0</v>
      </c>
      <c r="AG572" s="113">
        <v>0</v>
      </c>
      <c r="AH572" s="113">
        <f>CFR_Data[[#This Row],[Total Spent SFY]]+CFR_Data[[#This Row],[CF Current SFY]]</f>
        <v>0</v>
      </c>
      <c r="AI572" s="113">
        <v>0</v>
      </c>
      <c r="AJ572" s="113">
        <v>0</v>
      </c>
      <c r="AK572" s="113">
        <v>0</v>
      </c>
      <c r="AL572" s="113">
        <v>31397142.857099999</v>
      </c>
      <c r="AM572" s="113">
        <v>41862857.142899998</v>
      </c>
      <c r="AN572" s="113">
        <v>48840000</v>
      </c>
      <c r="AO572" s="113">
        <v>0</v>
      </c>
      <c r="AP572" s="113">
        <v>0</v>
      </c>
      <c r="AQ572" s="107" t="s">
        <v>699</v>
      </c>
      <c r="AR572" s="107" t="s">
        <v>699</v>
      </c>
      <c r="AS572" s="107" t="s">
        <v>396</v>
      </c>
      <c r="AT572" s="107" t="s">
        <v>2970</v>
      </c>
      <c r="AU572" s="107" t="s">
        <v>1123</v>
      </c>
      <c r="AV572" s="107" t="s">
        <v>391</v>
      </c>
      <c r="AW572" s="108">
        <v>1</v>
      </c>
      <c r="AX572" s="107" t="s">
        <v>473</v>
      </c>
      <c r="AY572" s="107" t="s">
        <v>698</v>
      </c>
      <c r="AZ572" s="107" t="s">
        <v>697</v>
      </c>
      <c r="BA572" s="107" t="s">
        <v>392</v>
      </c>
      <c r="BB572" s="109">
        <v>45355.272070752311</v>
      </c>
      <c r="BC572" s="107" t="s">
        <v>22</v>
      </c>
      <c r="BD572" s="107" t="s">
        <v>292</v>
      </c>
    </row>
    <row r="573" spans="1:56" x14ac:dyDescent="0.2">
      <c r="A573" s="107" t="s">
        <v>472</v>
      </c>
      <c r="B573" s="105">
        <v>608007</v>
      </c>
      <c r="C573" s="105" t="s">
        <v>395</v>
      </c>
      <c r="D573" s="107" t="s">
        <v>846</v>
      </c>
      <c r="E573" s="105" t="s">
        <v>1945</v>
      </c>
      <c r="F573" s="107" t="s">
        <v>1169</v>
      </c>
      <c r="G573" s="107" t="s">
        <v>830</v>
      </c>
      <c r="H573" s="107" t="s">
        <v>830</v>
      </c>
      <c r="I573" s="107" t="s">
        <v>830</v>
      </c>
      <c r="J573" s="107" t="s">
        <v>847</v>
      </c>
      <c r="K573" s="107" t="s">
        <v>22</v>
      </c>
      <c r="L573" s="107" t="s">
        <v>311</v>
      </c>
      <c r="M573" s="107" t="s">
        <v>158</v>
      </c>
      <c r="N573" s="107" t="s">
        <v>472</v>
      </c>
      <c r="O573" s="107" t="s">
        <v>1130</v>
      </c>
      <c r="P573" s="109">
        <v>45437</v>
      </c>
      <c r="Q573" s="107" t="s">
        <v>754</v>
      </c>
      <c r="R573" s="108">
        <v>0</v>
      </c>
      <c r="S573" s="109">
        <v>45587</v>
      </c>
      <c r="T573" s="109">
        <v>45647</v>
      </c>
      <c r="U573" s="109">
        <v>46587</v>
      </c>
      <c r="V573" s="108">
        <v>1000</v>
      </c>
      <c r="W573" s="107" t="s">
        <v>424</v>
      </c>
      <c r="X573" s="107" t="s">
        <v>713</v>
      </c>
      <c r="Y573" s="107" t="s">
        <v>397</v>
      </c>
      <c r="Z573" s="108">
        <v>0.9</v>
      </c>
      <c r="AA573" s="113">
        <v>0</v>
      </c>
      <c r="AB573" s="113">
        <v>0</v>
      </c>
      <c r="AC573" s="113">
        <v>3254488.7562000002</v>
      </c>
      <c r="AD573" s="113">
        <v>0</v>
      </c>
      <c r="AE573" s="113">
        <v>3254488.7562000002</v>
      </c>
      <c r="AF573" s="113">
        <v>0</v>
      </c>
      <c r="AG573" s="113">
        <v>0</v>
      </c>
      <c r="AH573" s="113">
        <f>CFR_Data[[#This Row],[Total Spent SFY]]+CFR_Data[[#This Row],[CF Current SFY]]</f>
        <v>0</v>
      </c>
      <c r="AI573" s="113">
        <v>711919.41540000006</v>
      </c>
      <c r="AJ573" s="113">
        <v>1220433.2836</v>
      </c>
      <c r="AK573" s="113">
        <v>1220433.2836</v>
      </c>
      <c r="AL573" s="113">
        <v>101702.7736</v>
      </c>
      <c r="AM573" s="113">
        <v>0</v>
      </c>
      <c r="AN573" s="113">
        <v>0</v>
      </c>
      <c r="AO573" s="113">
        <v>0</v>
      </c>
      <c r="AP573" s="113">
        <v>0</v>
      </c>
      <c r="AQ573" s="107" t="s">
        <v>699</v>
      </c>
      <c r="AR573" s="107" t="s">
        <v>699</v>
      </c>
      <c r="AS573" s="107" t="s">
        <v>396</v>
      </c>
      <c r="AT573" s="107" t="s">
        <v>2932</v>
      </c>
      <c r="AU573" s="107" t="s">
        <v>1123</v>
      </c>
      <c r="AV573" s="107" t="s">
        <v>391</v>
      </c>
      <c r="AW573" s="108">
        <v>5</v>
      </c>
      <c r="AX573" s="107" t="s">
        <v>473</v>
      </c>
      <c r="AY573" s="107" t="s">
        <v>698</v>
      </c>
      <c r="AZ573" s="107" t="s">
        <v>697</v>
      </c>
      <c r="BA573" s="107" t="s">
        <v>392</v>
      </c>
      <c r="BB573" s="109">
        <v>45355.272070752311</v>
      </c>
      <c r="BC573" s="107" t="s">
        <v>22</v>
      </c>
      <c r="BD573" s="107" t="s">
        <v>292</v>
      </c>
    </row>
    <row r="574" spans="1:56" x14ac:dyDescent="0.2">
      <c r="A574" s="107" t="s">
        <v>472</v>
      </c>
      <c r="B574" s="105">
        <v>608007</v>
      </c>
      <c r="C574" s="105" t="s">
        <v>395</v>
      </c>
      <c r="D574" s="107" t="s">
        <v>846</v>
      </c>
      <c r="E574" s="105" t="s">
        <v>1945</v>
      </c>
      <c r="F574" s="107" t="s">
        <v>1169</v>
      </c>
      <c r="G574" s="107" t="s">
        <v>830</v>
      </c>
      <c r="H574" s="107" t="s">
        <v>830</v>
      </c>
      <c r="I574" s="107" t="s">
        <v>830</v>
      </c>
      <c r="J574" s="107" t="s">
        <v>847</v>
      </c>
      <c r="K574" s="107" t="s">
        <v>22</v>
      </c>
      <c r="L574" s="107" t="s">
        <v>311</v>
      </c>
      <c r="M574" s="107" t="s">
        <v>158</v>
      </c>
      <c r="N574" s="107" t="s">
        <v>472</v>
      </c>
      <c r="O574" s="107" t="s">
        <v>1130</v>
      </c>
      <c r="P574" s="109">
        <v>45437</v>
      </c>
      <c r="Q574" s="107" t="s">
        <v>754</v>
      </c>
      <c r="R574" s="108">
        <v>0</v>
      </c>
      <c r="S574" s="109">
        <v>45587</v>
      </c>
      <c r="T574" s="109">
        <v>45647</v>
      </c>
      <c r="U574" s="109">
        <v>46587</v>
      </c>
      <c r="V574" s="108">
        <v>1000</v>
      </c>
      <c r="W574" s="107" t="s">
        <v>398</v>
      </c>
      <c r="X574" s="107" t="s">
        <v>702</v>
      </c>
      <c r="Y574" s="107" t="s">
        <v>293</v>
      </c>
      <c r="Z574" s="108">
        <v>0</v>
      </c>
      <c r="AA574" s="113">
        <v>0</v>
      </c>
      <c r="AB574" s="113">
        <v>0</v>
      </c>
      <c r="AC574" s="113">
        <v>215743.7</v>
      </c>
      <c r="AD574" s="113">
        <v>0</v>
      </c>
      <c r="AE574" s="113">
        <v>215743.7</v>
      </c>
      <c r="AF574" s="113">
        <v>0</v>
      </c>
      <c r="AG574" s="113">
        <v>0</v>
      </c>
      <c r="AH574" s="113">
        <f>CFR_Data[[#This Row],[Total Spent SFY]]+CFR_Data[[#This Row],[CF Current SFY]]</f>
        <v>0</v>
      </c>
      <c r="AI574" s="113">
        <v>47193.934399999998</v>
      </c>
      <c r="AJ574" s="113">
        <v>80903.887499999997</v>
      </c>
      <c r="AK574" s="113">
        <v>80903.887499999997</v>
      </c>
      <c r="AL574" s="113">
        <v>6741.9906000000001</v>
      </c>
      <c r="AM574" s="113">
        <v>0</v>
      </c>
      <c r="AN574" s="113">
        <v>0</v>
      </c>
      <c r="AO574" s="113">
        <v>0</v>
      </c>
      <c r="AP574" s="113">
        <v>0</v>
      </c>
      <c r="AQ574" s="107" t="s">
        <v>699</v>
      </c>
      <c r="AR574" s="107" t="s">
        <v>699</v>
      </c>
      <c r="AS574" s="107" t="s">
        <v>396</v>
      </c>
      <c r="AT574" s="107" t="s">
        <v>2932</v>
      </c>
      <c r="AU574" s="107" t="s">
        <v>1123</v>
      </c>
      <c r="AV574" s="107" t="s">
        <v>391</v>
      </c>
      <c r="AW574" s="108">
        <v>5</v>
      </c>
      <c r="AX574" s="107" t="s">
        <v>473</v>
      </c>
      <c r="AY574" s="107" t="s">
        <v>698</v>
      </c>
      <c r="AZ574" s="107" t="s">
        <v>697</v>
      </c>
      <c r="BA574" s="107" t="s">
        <v>392</v>
      </c>
      <c r="BB574" s="109">
        <v>45355.272070752311</v>
      </c>
      <c r="BC574" s="107" t="s">
        <v>22</v>
      </c>
      <c r="BD574" s="107" t="s">
        <v>293</v>
      </c>
    </row>
    <row r="575" spans="1:56" x14ac:dyDescent="0.2">
      <c r="A575" s="107" t="s">
        <v>472</v>
      </c>
      <c r="B575" s="105">
        <v>608007</v>
      </c>
      <c r="C575" s="105" t="s">
        <v>395</v>
      </c>
      <c r="D575" s="107" t="s">
        <v>846</v>
      </c>
      <c r="E575" s="105" t="s">
        <v>1945</v>
      </c>
      <c r="F575" s="107" t="s">
        <v>1169</v>
      </c>
      <c r="G575" s="107" t="s">
        <v>830</v>
      </c>
      <c r="H575" s="107" t="s">
        <v>830</v>
      </c>
      <c r="I575" s="107" t="s">
        <v>830</v>
      </c>
      <c r="J575" s="107" t="s">
        <v>847</v>
      </c>
      <c r="K575" s="107" t="s">
        <v>22</v>
      </c>
      <c r="L575" s="107" t="s">
        <v>311</v>
      </c>
      <c r="M575" s="107" t="s">
        <v>158</v>
      </c>
      <c r="N575" s="107" t="s">
        <v>472</v>
      </c>
      <c r="O575" s="107" t="s">
        <v>1130</v>
      </c>
      <c r="P575" s="109">
        <v>45437</v>
      </c>
      <c r="Q575" s="107" t="s">
        <v>754</v>
      </c>
      <c r="R575" s="108">
        <v>0</v>
      </c>
      <c r="S575" s="109">
        <v>45587</v>
      </c>
      <c r="T575" s="109">
        <v>45647</v>
      </c>
      <c r="U575" s="109">
        <v>46587</v>
      </c>
      <c r="V575" s="108">
        <v>1000</v>
      </c>
      <c r="W575" s="107" t="s">
        <v>424</v>
      </c>
      <c r="X575" s="107" t="s">
        <v>709</v>
      </c>
      <c r="Y575" s="107" t="s">
        <v>416</v>
      </c>
      <c r="Z575" s="108">
        <v>0.8</v>
      </c>
      <c r="AA575" s="113">
        <v>0</v>
      </c>
      <c r="AB575" s="113">
        <v>0</v>
      </c>
      <c r="AC575" s="113">
        <v>724192.326</v>
      </c>
      <c r="AD575" s="113">
        <v>0</v>
      </c>
      <c r="AE575" s="113">
        <v>724192.32609999995</v>
      </c>
      <c r="AF575" s="113">
        <v>0</v>
      </c>
      <c r="AG575" s="113">
        <v>0</v>
      </c>
      <c r="AH575" s="113">
        <f>CFR_Data[[#This Row],[Total Spent SFY]]+CFR_Data[[#This Row],[CF Current SFY]]</f>
        <v>0</v>
      </c>
      <c r="AI575" s="113">
        <v>158417.07130000001</v>
      </c>
      <c r="AJ575" s="113">
        <v>271572.12229999999</v>
      </c>
      <c r="AK575" s="113">
        <v>271572.12229999999</v>
      </c>
      <c r="AL575" s="113">
        <v>22631.010200000001</v>
      </c>
      <c r="AM575" s="113">
        <v>0</v>
      </c>
      <c r="AN575" s="113">
        <v>-1E-4</v>
      </c>
      <c r="AO575" s="113">
        <v>0</v>
      </c>
      <c r="AP575" s="113">
        <v>0</v>
      </c>
      <c r="AQ575" s="107" t="s">
        <v>699</v>
      </c>
      <c r="AR575" s="107" t="s">
        <v>699</v>
      </c>
      <c r="AS575" s="107" t="s">
        <v>396</v>
      </c>
      <c r="AT575" s="107" t="s">
        <v>2932</v>
      </c>
      <c r="AU575" s="107" t="s">
        <v>1123</v>
      </c>
      <c r="AV575" s="107" t="s">
        <v>391</v>
      </c>
      <c r="AW575" s="108">
        <v>5</v>
      </c>
      <c r="AX575" s="107" t="s">
        <v>473</v>
      </c>
      <c r="AY575" s="107" t="s">
        <v>698</v>
      </c>
      <c r="AZ575" s="107" t="s">
        <v>697</v>
      </c>
      <c r="BA575" s="107" t="s">
        <v>392</v>
      </c>
      <c r="BB575" s="109">
        <v>45355.272070752311</v>
      </c>
      <c r="BC575" s="107" t="s">
        <v>22</v>
      </c>
      <c r="BD575" s="107" t="s">
        <v>292</v>
      </c>
    </row>
    <row r="576" spans="1:56" x14ac:dyDescent="0.2">
      <c r="A576" s="107" t="s">
        <v>472</v>
      </c>
      <c r="B576" s="105">
        <v>608007</v>
      </c>
      <c r="C576" s="105" t="s">
        <v>395</v>
      </c>
      <c r="D576" s="107" t="s">
        <v>846</v>
      </c>
      <c r="E576" s="105" t="s">
        <v>1945</v>
      </c>
      <c r="F576" s="107" t="s">
        <v>1169</v>
      </c>
      <c r="G576" s="107" t="s">
        <v>830</v>
      </c>
      <c r="H576" s="107" t="s">
        <v>830</v>
      </c>
      <c r="I576" s="107" t="s">
        <v>830</v>
      </c>
      <c r="J576" s="107" t="s">
        <v>847</v>
      </c>
      <c r="K576" s="107" t="s">
        <v>22</v>
      </c>
      <c r="L576" s="107" t="s">
        <v>311</v>
      </c>
      <c r="M576" s="107" t="s">
        <v>158</v>
      </c>
      <c r="N576" s="107" t="s">
        <v>472</v>
      </c>
      <c r="O576" s="107" t="s">
        <v>1130</v>
      </c>
      <c r="P576" s="109">
        <v>45437</v>
      </c>
      <c r="Q576" s="107" t="s">
        <v>754</v>
      </c>
      <c r="R576" s="108">
        <v>0</v>
      </c>
      <c r="S576" s="109">
        <v>45587</v>
      </c>
      <c r="T576" s="109">
        <v>45647</v>
      </c>
      <c r="U576" s="109">
        <v>46587</v>
      </c>
      <c r="V576" s="108">
        <v>1000</v>
      </c>
      <c r="W576" s="107" t="s">
        <v>424</v>
      </c>
      <c r="X576" s="107" t="s">
        <v>726</v>
      </c>
      <c r="Y576" s="107" t="s">
        <v>725</v>
      </c>
      <c r="Z576" s="108">
        <v>0.8</v>
      </c>
      <c r="AA576" s="113">
        <v>0</v>
      </c>
      <c r="AB576" s="113">
        <v>0</v>
      </c>
      <c r="AC576" s="113">
        <v>10817637.0732</v>
      </c>
      <c r="AD576" s="113">
        <v>0</v>
      </c>
      <c r="AE576" s="113">
        <v>10817637.0733</v>
      </c>
      <c r="AF576" s="113">
        <v>0</v>
      </c>
      <c r="AG576" s="113">
        <v>0</v>
      </c>
      <c r="AH576" s="113">
        <f>CFR_Data[[#This Row],[Total Spent SFY]]+CFR_Data[[#This Row],[CF Current SFY]]</f>
        <v>0</v>
      </c>
      <c r="AI576" s="113">
        <v>2366358.1098000002</v>
      </c>
      <c r="AJ576" s="113">
        <v>4056613.9024999999</v>
      </c>
      <c r="AK576" s="113">
        <v>4056613.9024999999</v>
      </c>
      <c r="AL576" s="113">
        <v>338051.15850000002</v>
      </c>
      <c r="AM576" s="113">
        <v>0</v>
      </c>
      <c r="AN576" s="113">
        <v>-1E-4</v>
      </c>
      <c r="AO576" s="113">
        <v>0</v>
      </c>
      <c r="AP576" s="113">
        <v>0</v>
      </c>
      <c r="AQ576" s="107" t="s">
        <v>699</v>
      </c>
      <c r="AR576" s="107" t="s">
        <v>699</v>
      </c>
      <c r="AS576" s="107" t="s">
        <v>396</v>
      </c>
      <c r="AT576" s="107" t="s">
        <v>2932</v>
      </c>
      <c r="AU576" s="107" t="s">
        <v>1123</v>
      </c>
      <c r="AV576" s="107" t="s">
        <v>391</v>
      </c>
      <c r="AW576" s="108">
        <v>5</v>
      </c>
      <c r="AX576" s="107" t="s">
        <v>473</v>
      </c>
      <c r="AY576" s="107" t="s">
        <v>698</v>
      </c>
      <c r="AZ576" s="107" t="s">
        <v>697</v>
      </c>
      <c r="BA576" s="107" t="s">
        <v>392</v>
      </c>
      <c r="BB576" s="109">
        <v>45355.272070752311</v>
      </c>
      <c r="BC576" s="107" t="s">
        <v>22</v>
      </c>
      <c r="BD576" s="107" t="s">
        <v>292</v>
      </c>
    </row>
    <row r="577" spans="1:56" x14ac:dyDescent="0.2">
      <c r="A577" s="107" t="s">
        <v>613</v>
      </c>
      <c r="B577" s="105">
        <v>608009</v>
      </c>
      <c r="C577" s="105" t="s">
        <v>3024</v>
      </c>
      <c r="D577" s="107" t="s">
        <v>1438</v>
      </c>
      <c r="E577" s="105" t="s">
        <v>1954</v>
      </c>
      <c r="F577" s="107" t="s">
        <v>2125</v>
      </c>
      <c r="G577" s="107" t="s">
        <v>830</v>
      </c>
      <c r="H577" s="107" t="s">
        <v>830</v>
      </c>
      <c r="I577" s="107" t="s">
        <v>830</v>
      </c>
      <c r="J577" s="107" t="s">
        <v>1439</v>
      </c>
      <c r="K577" s="107" t="s">
        <v>22</v>
      </c>
      <c r="L577" s="107" t="s">
        <v>88</v>
      </c>
      <c r="M577" s="107" t="s">
        <v>41</v>
      </c>
      <c r="N577" s="107" t="s">
        <v>615</v>
      </c>
      <c r="O577" s="107" t="s">
        <v>395</v>
      </c>
      <c r="P577" s="109">
        <v>45178</v>
      </c>
      <c r="Q577" s="107" t="s">
        <v>712</v>
      </c>
      <c r="R577" s="108">
        <v>1</v>
      </c>
      <c r="S577" s="109">
        <v>45376.270996608793</v>
      </c>
      <c r="T577" s="109">
        <v>45436.270996608793</v>
      </c>
      <c r="U577" s="109">
        <v>46526.270996608793</v>
      </c>
      <c r="V577" s="108">
        <v>1150</v>
      </c>
      <c r="W577" s="107" t="s">
        <v>398</v>
      </c>
      <c r="X577" s="107" t="s">
        <v>702</v>
      </c>
      <c r="Y577" s="107" t="s">
        <v>293</v>
      </c>
      <c r="Z577" s="108">
        <v>0</v>
      </c>
      <c r="AA577" s="113">
        <v>0</v>
      </c>
      <c r="AB577" s="113">
        <v>0</v>
      </c>
      <c r="AC577" s="113">
        <v>241490.4</v>
      </c>
      <c r="AD577" s="113">
        <v>0</v>
      </c>
      <c r="AE577" s="113">
        <v>241490.39989999999</v>
      </c>
      <c r="AF577" s="113">
        <v>13053.535099999999</v>
      </c>
      <c r="AG577" s="113">
        <v>13053.535099999999</v>
      </c>
      <c r="AH577" s="113">
        <f>CFR_Data[[#This Row],[Total Spent SFY]]+CFR_Data[[#This Row],[CF Current SFY]]</f>
        <v>13053.535099999999</v>
      </c>
      <c r="AI577" s="113">
        <v>78321.210800000001</v>
      </c>
      <c r="AJ577" s="113">
        <v>78321.210800000001</v>
      </c>
      <c r="AK577" s="113">
        <v>71794.443199999994</v>
      </c>
      <c r="AL577" s="113">
        <v>0</v>
      </c>
      <c r="AM577" s="113">
        <v>0</v>
      </c>
      <c r="AN577" s="113">
        <v>1E-4</v>
      </c>
      <c r="AO577" s="113">
        <v>0</v>
      </c>
      <c r="AP577" s="113">
        <v>0</v>
      </c>
      <c r="AQ577" s="107" t="s">
        <v>699</v>
      </c>
      <c r="AR577" s="107" t="s">
        <v>699</v>
      </c>
      <c r="AS577" s="107" t="s">
        <v>396</v>
      </c>
      <c r="AT577" s="107" t="s">
        <v>395</v>
      </c>
      <c r="AU577" s="107" t="s">
        <v>1123</v>
      </c>
      <c r="AV577" s="107" t="s">
        <v>391</v>
      </c>
      <c r="AW577" s="108">
        <v>2</v>
      </c>
      <c r="AX577" s="107" t="s">
        <v>473</v>
      </c>
      <c r="AY577" s="107" t="s">
        <v>707</v>
      </c>
      <c r="AZ577" s="107" t="s">
        <v>706</v>
      </c>
      <c r="BA577" s="107" t="s">
        <v>412</v>
      </c>
      <c r="BB577" s="109">
        <v>45355.272070752311</v>
      </c>
      <c r="BC577" s="107" t="s">
        <v>22</v>
      </c>
      <c r="BD577" s="107" t="s">
        <v>293</v>
      </c>
    </row>
    <row r="578" spans="1:56" x14ac:dyDescent="0.2">
      <c r="A578" s="107" t="s">
        <v>613</v>
      </c>
      <c r="B578" s="105">
        <v>608009</v>
      </c>
      <c r="C578" s="105" t="s">
        <v>3024</v>
      </c>
      <c r="D578" s="107" t="s">
        <v>1438</v>
      </c>
      <c r="E578" s="105" t="s">
        <v>1954</v>
      </c>
      <c r="F578" s="107" t="s">
        <v>2125</v>
      </c>
      <c r="G578" s="107" t="s">
        <v>830</v>
      </c>
      <c r="H578" s="107" t="s">
        <v>830</v>
      </c>
      <c r="I578" s="107" t="s">
        <v>830</v>
      </c>
      <c r="J578" s="107" t="s">
        <v>1439</v>
      </c>
      <c r="K578" s="107" t="s">
        <v>22</v>
      </c>
      <c r="L578" s="107" t="s">
        <v>88</v>
      </c>
      <c r="M578" s="107" t="s">
        <v>41</v>
      </c>
      <c r="N578" s="107" t="s">
        <v>615</v>
      </c>
      <c r="O578" s="107" t="s">
        <v>395</v>
      </c>
      <c r="P578" s="109">
        <v>45178</v>
      </c>
      <c r="Q578" s="107" t="s">
        <v>712</v>
      </c>
      <c r="R578" s="108">
        <v>1</v>
      </c>
      <c r="S578" s="109">
        <v>45376.270996608793</v>
      </c>
      <c r="T578" s="109">
        <v>45436.270996608793</v>
      </c>
      <c r="U578" s="109">
        <v>46526.270996608793</v>
      </c>
      <c r="V578" s="108">
        <v>1150</v>
      </c>
      <c r="W578" s="107" t="s">
        <v>424</v>
      </c>
      <c r="X578" s="107" t="s">
        <v>1149</v>
      </c>
      <c r="Y578" s="107" t="s">
        <v>771</v>
      </c>
      <c r="Z578" s="108">
        <v>0.8</v>
      </c>
      <c r="AA578" s="113">
        <v>0</v>
      </c>
      <c r="AB578" s="113">
        <v>0</v>
      </c>
      <c r="AC578" s="113">
        <v>30757903.284000002</v>
      </c>
      <c r="AD578" s="113">
        <v>0</v>
      </c>
      <c r="AE578" s="113">
        <v>30757903.284000002</v>
      </c>
      <c r="AF578" s="113">
        <v>1662589.3666999999</v>
      </c>
      <c r="AG578" s="113">
        <v>1662589.3666999999</v>
      </c>
      <c r="AH578" s="113">
        <f>CFR_Data[[#This Row],[Total Spent SFY]]+CFR_Data[[#This Row],[CF Current SFY]]</f>
        <v>1662589.3666999999</v>
      </c>
      <c r="AI578" s="113">
        <v>9975536.2002000008</v>
      </c>
      <c r="AJ578" s="113">
        <v>9975536.2002000008</v>
      </c>
      <c r="AK578" s="113">
        <v>9144241.5168999992</v>
      </c>
      <c r="AL578" s="113">
        <v>0</v>
      </c>
      <c r="AM578" s="113">
        <v>0</v>
      </c>
      <c r="AN578" s="113">
        <v>0</v>
      </c>
      <c r="AO578" s="113">
        <v>0</v>
      </c>
      <c r="AP578" s="113">
        <v>0</v>
      </c>
      <c r="AQ578" s="107" t="s">
        <v>699</v>
      </c>
      <c r="AR578" s="107" t="s">
        <v>699</v>
      </c>
      <c r="AS578" s="107" t="s">
        <v>396</v>
      </c>
      <c r="AT578" s="107" t="s">
        <v>395</v>
      </c>
      <c r="AU578" s="107" t="s">
        <v>1123</v>
      </c>
      <c r="AV578" s="107" t="s">
        <v>391</v>
      </c>
      <c r="AW578" s="108">
        <v>2</v>
      </c>
      <c r="AX578" s="107" t="s">
        <v>473</v>
      </c>
      <c r="AY578" s="107" t="s">
        <v>707</v>
      </c>
      <c r="AZ578" s="107" t="s">
        <v>706</v>
      </c>
      <c r="BA578" s="107" t="s">
        <v>412</v>
      </c>
      <c r="BB578" s="109">
        <v>45355.272070752311</v>
      </c>
      <c r="BC578" s="107" t="s">
        <v>22</v>
      </c>
      <c r="BD578" s="107" t="s">
        <v>292</v>
      </c>
    </row>
    <row r="579" spans="1:56" x14ac:dyDescent="0.2">
      <c r="A579" s="107" t="s">
        <v>472</v>
      </c>
      <c r="B579" s="105">
        <v>608029</v>
      </c>
      <c r="C579" s="105" t="s">
        <v>395</v>
      </c>
      <c r="D579" s="107" t="s">
        <v>2126</v>
      </c>
      <c r="E579" s="105" t="s">
        <v>1941</v>
      </c>
      <c r="F579" s="107" t="s">
        <v>1128</v>
      </c>
      <c r="G579" s="107" t="s">
        <v>830</v>
      </c>
      <c r="H579" s="107" t="s">
        <v>830</v>
      </c>
      <c r="I579" s="107" t="s">
        <v>830</v>
      </c>
      <c r="J579" s="107" t="s">
        <v>150</v>
      </c>
      <c r="K579" s="107" t="s">
        <v>27</v>
      </c>
      <c r="L579" s="107" t="s">
        <v>312</v>
      </c>
      <c r="M579" s="107" t="s">
        <v>158</v>
      </c>
      <c r="N579" s="107" t="s">
        <v>472</v>
      </c>
      <c r="O579" s="107" t="s">
        <v>1122</v>
      </c>
      <c r="P579" s="109">
        <v>46424</v>
      </c>
      <c r="Q579" s="107" t="s">
        <v>1914</v>
      </c>
      <c r="R579" s="108">
        <v>0</v>
      </c>
      <c r="S579" s="109">
        <v>46574</v>
      </c>
      <c r="T579" s="109">
        <v>46634</v>
      </c>
      <c r="U579" s="109">
        <v>47486</v>
      </c>
      <c r="V579" s="108">
        <v>912</v>
      </c>
      <c r="W579" s="107" t="s">
        <v>424</v>
      </c>
      <c r="X579" s="107" t="s">
        <v>713</v>
      </c>
      <c r="Y579" s="107" t="s">
        <v>397</v>
      </c>
      <c r="Z579" s="108">
        <v>0.9</v>
      </c>
      <c r="AA579" s="113">
        <v>0</v>
      </c>
      <c r="AB579" s="113">
        <v>0</v>
      </c>
      <c r="AC579" s="113">
        <v>2728000</v>
      </c>
      <c r="AD579" s="113">
        <v>0</v>
      </c>
      <c r="AE579" s="113">
        <v>2069517.2413999999</v>
      </c>
      <c r="AF579" s="113">
        <v>0</v>
      </c>
      <c r="AG579" s="113">
        <v>0</v>
      </c>
      <c r="AH579" s="113">
        <f>CFR_Data[[#This Row],[Total Spent SFY]]+CFR_Data[[#This Row],[CF Current SFY]]</f>
        <v>0</v>
      </c>
      <c r="AI579" s="113">
        <v>0</v>
      </c>
      <c r="AJ579" s="113">
        <v>0</v>
      </c>
      <c r="AK579" s="113">
        <v>0</v>
      </c>
      <c r="AL579" s="113">
        <v>940689.65520000004</v>
      </c>
      <c r="AM579" s="113">
        <v>1128827.5862</v>
      </c>
      <c r="AN579" s="113">
        <v>658482.75859999994</v>
      </c>
      <c r="AO579" s="113">
        <v>0</v>
      </c>
      <c r="AP579" s="113">
        <v>0</v>
      </c>
      <c r="AQ579" s="107" t="s">
        <v>699</v>
      </c>
      <c r="AR579" s="107" t="s">
        <v>699</v>
      </c>
      <c r="AS579" s="107" t="s">
        <v>396</v>
      </c>
      <c r="AT579" s="107" t="s">
        <v>2926</v>
      </c>
      <c r="AU579" s="107" t="s">
        <v>1123</v>
      </c>
      <c r="AV579" s="107" t="s">
        <v>391</v>
      </c>
      <c r="AW579" s="108">
        <v>1</v>
      </c>
      <c r="AX579" s="107" t="s">
        <v>473</v>
      </c>
      <c r="AY579" s="107" t="s">
        <v>698</v>
      </c>
      <c r="AZ579" s="107" t="s">
        <v>697</v>
      </c>
      <c r="BA579" s="107" t="s">
        <v>392</v>
      </c>
      <c r="BB579" s="109">
        <v>45355.272070752311</v>
      </c>
      <c r="BC579" s="107" t="s">
        <v>27</v>
      </c>
      <c r="BD579" s="107" t="s">
        <v>292</v>
      </c>
    </row>
    <row r="580" spans="1:56" x14ac:dyDescent="0.2">
      <c r="A580" s="107" t="s">
        <v>472</v>
      </c>
      <c r="B580" s="105">
        <v>608045</v>
      </c>
      <c r="C580" s="105" t="s">
        <v>395</v>
      </c>
      <c r="D580" s="107" t="s">
        <v>849</v>
      </c>
      <c r="E580" s="105" t="s">
        <v>1954</v>
      </c>
      <c r="F580" s="107" t="s">
        <v>1128</v>
      </c>
      <c r="G580" s="107" t="s">
        <v>830</v>
      </c>
      <c r="H580" s="107" t="s">
        <v>830</v>
      </c>
      <c r="I580" s="107" t="s">
        <v>830</v>
      </c>
      <c r="J580" s="107" t="s">
        <v>850</v>
      </c>
      <c r="K580" s="107" t="s">
        <v>22</v>
      </c>
      <c r="L580" s="107" t="s">
        <v>187</v>
      </c>
      <c r="M580" s="107" t="s">
        <v>158</v>
      </c>
      <c r="N580" s="107" t="s">
        <v>472</v>
      </c>
      <c r="O580" s="107" t="s">
        <v>1125</v>
      </c>
      <c r="P580" s="109">
        <v>46046</v>
      </c>
      <c r="Q580" s="107" t="s">
        <v>1353</v>
      </c>
      <c r="R580" s="108">
        <v>0</v>
      </c>
      <c r="S580" s="109">
        <v>46196</v>
      </c>
      <c r="T580" s="109">
        <v>46256</v>
      </c>
      <c r="U580" s="109">
        <v>46916</v>
      </c>
      <c r="V580" s="108">
        <v>720</v>
      </c>
      <c r="W580" s="107" t="s">
        <v>424</v>
      </c>
      <c r="X580" s="107" t="s">
        <v>713</v>
      </c>
      <c r="Y580" s="107" t="s">
        <v>397</v>
      </c>
      <c r="Z580" s="108">
        <v>0.9</v>
      </c>
      <c r="AA580" s="113">
        <v>0</v>
      </c>
      <c r="AB580" s="113">
        <v>0</v>
      </c>
      <c r="AC580" s="113">
        <v>1814651.0844000001</v>
      </c>
      <c r="AD580" s="113">
        <v>0</v>
      </c>
      <c r="AE580" s="113">
        <v>1814651.0844000001</v>
      </c>
      <c r="AF580" s="113">
        <v>0</v>
      </c>
      <c r="AG580" s="113">
        <v>0</v>
      </c>
      <c r="AH580" s="113">
        <f>CFR_Data[[#This Row],[Total Spent SFY]]+CFR_Data[[#This Row],[CF Current SFY]]</f>
        <v>0</v>
      </c>
      <c r="AI580" s="113">
        <v>0</v>
      </c>
      <c r="AJ580" s="113">
        <v>0</v>
      </c>
      <c r="AK580" s="113">
        <v>867876.60560000001</v>
      </c>
      <c r="AL580" s="113">
        <v>946774.47880000004</v>
      </c>
      <c r="AM580" s="113">
        <v>0</v>
      </c>
      <c r="AN580" s="113">
        <v>0</v>
      </c>
      <c r="AO580" s="113">
        <v>0</v>
      </c>
      <c r="AP580" s="113">
        <v>0</v>
      </c>
      <c r="AQ580" s="107" t="s">
        <v>699</v>
      </c>
      <c r="AR580" s="107" t="s">
        <v>699</v>
      </c>
      <c r="AS580" s="107" t="s">
        <v>396</v>
      </c>
      <c r="AT580" s="107" t="s">
        <v>3013</v>
      </c>
      <c r="AU580" s="107" t="s">
        <v>1123</v>
      </c>
      <c r="AV580" s="107" t="s">
        <v>391</v>
      </c>
      <c r="AW580" s="108">
        <v>3</v>
      </c>
      <c r="AX580" s="107" t="s">
        <v>473</v>
      </c>
      <c r="AY580" s="107" t="s">
        <v>698</v>
      </c>
      <c r="AZ580" s="107" t="s">
        <v>697</v>
      </c>
      <c r="BA580" s="107" t="s">
        <v>392</v>
      </c>
      <c r="BB580" s="109">
        <v>45355.272070752311</v>
      </c>
      <c r="BC580" s="107" t="s">
        <v>22</v>
      </c>
      <c r="BD580" s="107" t="s">
        <v>292</v>
      </c>
    </row>
    <row r="581" spans="1:56" x14ac:dyDescent="0.2">
      <c r="A581" s="107" t="s">
        <v>472</v>
      </c>
      <c r="B581" s="105">
        <v>608045</v>
      </c>
      <c r="C581" s="105" t="s">
        <v>395</v>
      </c>
      <c r="D581" s="107" t="s">
        <v>849</v>
      </c>
      <c r="E581" s="105" t="s">
        <v>1954</v>
      </c>
      <c r="F581" s="107" t="s">
        <v>1128</v>
      </c>
      <c r="G581" s="107" t="s">
        <v>830</v>
      </c>
      <c r="H581" s="107" t="s">
        <v>830</v>
      </c>
      <c r="I581" s="107" t="s">
        <v>830</v>
      </c>
      <c r="J581" s="107" t="s">
        <v>850</v>
      </c>
      <c r="K581" s="107" t="s">
        <v>22</v>
      </c>
      <c r="L581" s="107" t="s">
        <v>187</v>
      </c>
      <c r="M581" s="107" t="s">
        <v>158</v>
      </c>
      <c r="N581" s="107" t="s">
        <v>472</v>
      </c>
      <c r="O581" s="107" t="s">
        <v>1125</v>
      </c>
      <c r="P581" s="109">
        <v>46046</v>
      </c>
      <c r="Q581" s="107" t="s">
        <v>1353</v>
      </c>
      <c r="R581" s="108">
        <v>0</v>
      </c>
      <c r="S581" s="109">
        <v>46196</v>
      </c>
      <c r="T581" s="109">
        <v>46256</v>
      </c>
      <c r="U581" s="109">
        <v>46916</v>
      </c>
      <c r="V581" s="108">
        <v>720</v>
      </c>
      <c r="W581" s="107" t="s">
        <v>398</v>
      </c>
      <c r="X581" s="107" t="s">
        <v>702</v>
      </c>
      <c r="Y581" s="107" t="s">
        <v>293</v>
      </c>
      <c r="Z581" s="108">
        <v>0</v>
      </c>
      <c r="AA581" s="113">
        <v>0</v>
      </c>
      <c r="AB581" s="113">
        <v>0</v>
      </c>
      <c r="AC581" s="113">
        <v>96111.6</v>
      </c>
      <c r="AD581" s="113">
        <v>0</v>
      </c>
      <c r="AE581" s="113">
        <v>96111.6</v>
      </c>
      <c r="AF581" s="113">
        <v>0</v>
      </c>
      <c r="AG581" s="113">
        <v>0</v>
      </c>
      <c r="AH581" s="113">
        <f>CFR_Data[[#This Row],[Total Spent SFY]]+CFR_Data[[#This Row],[CF Current SFY]]</f>
        <v>0</v>
      </c>
      <c r="AI581" s="113">
        <v>0</v>
      </c>
      <c r="AJ581" s="113">
        <v>0</v>
      </c>
      <c r="AK581" s="113">
        <v>45966.417399999998</v>
      </c>
      <c r="AL581" s="113">
        <v>50145.1826</v>
      </c>
      <c r="AM581" s="113">
        <v>0</v>
      </c>
      <c r="AN581" s="113">
        <v>0</v>
      </c>
      <c r="AO581" s="113">
        <v>0</v>
      </c>
      <c r="AP581" s="113">
        <v>0</v>
      </c>
      <c r="AQ581" s="107" t="s">
        <v>699</v>
      </c>
      <c r="AR581" s="107" t="s">
        <v>699</v>
      </c>
      <c r="AS581" s="107" t="s">
        <v>396</v>
      </c>
      <c r="AT581" s="107" t="s">
        <v>3013</v>
      </c>
      <c r="AU581" s="107" t="s">
        <v>1123</v>
      </c>
      <c r="AV581" s="107" t="s">
        <v>391</v>
      </c>
      <c r="AW581" s="108">
        <v>3</v>
      </c>
      <c r="AX581" s="107" t="s">
        <v>473</v>
      </c>
      <c r="AY581" s="107" t="s">
        <v>698</v>
      </c>
      <c r="AZ581" s="107" t="s">
        <v>697</v>
      </c>
      <c r="BA581" s="107" t="s">
        <v>392</v>
      </c>
      <c r="BB581" s="109">
        <v>45355.272070752311</v>
      </c>
      <c r="BC581" s="107" t="s">
        <v>22</v>
      </c>
      <c r="BD581" s="107" t="s">
        <v>293</v>
      </c>
    </row>
    <row r="582" spans="1:56" x14ac:dyDescent="0.2">
      <c r="A582" s="107" t="s">
        <v>472</v>
      </c>
      <c r="B582" s="105">
        <v>608045</v>
      </c>
      <c r="C582" s="105" t="s">
        <v>395</v>
      </c>
      <c r="D582" s="107" t="s">
        <v>849</v>
      </c>
      <c r="E582" s="105" t="s">
        <v>1954</v>
      </c>
      <c r="F582" s="107" t="s">
        <v>1128</v>
      </c>
      <c r="G582" s="107" t="s">
        <v>830</v>
      </c>
      <c r="H582" s="107" t="s">
        <v>830</v>
      </c>
      <c r="I582" s="107" t="s">
        <v>830</v>
      </c>
      <c r="J582" s="107" t="s">
        <v>850</v>
      </c>
      <c r="K582" s="107" t="s">
        <v>22</v>
      </c>
      <c r="L582" s="107" t="s">
        <v>187</v>
      </c>
      <c r="M582" s="107" t="s">
        <v>158</v>
      </c>
      <c r="N582" s="107" t="s">
        <v>472</v>
      </c>
      <c r="O582" s="107" t="s">
        <v>1125</v>
      </c>
      <c r="P582" s="109">
        <v>46046</v>
      </c>
      <c r="Q582" s="107" t="s">
        <v>1353</v>
      </c>
      <c r="R582" s="108">
        <v>0</v>
      </c>
      <c r="S582" s="109">
        <v>46196</v>
      </c>
      <c r="T582" s="109">
        <v>46256</v>
      </c>
      <c r="U582" s="109">
        <v>46916</v>
      </c>
      <c r="V582" s="108">
        <v>720</v>
      </c>
      <c r="W582" s="107" t="s">
        <v>424</v>
      </c>
      <c r="X582" s="107" t="s">
        <v>726</v>
      </c>
      <c r="Y582" s="107" t="s">
        <v>725</v>
      </c>
      <c r="Z582" s="108">
        <v>0.8</v>
      </c>
      <c r="AA582" s="113">
        <v>0</v>
      </c>
      <c r="AB582" s="113">
        <v>0</v>
      </c>
      <c r="AC582" s="113">
        <v>12090163.784</v>
      </c>
      <c r="AD582" s="113">
        <v>0</v>
      </c>
      <c r="AE582" s="113">
        <v>12090163.784</v>
      </c>
      <c r="AF582" s="113">
        <v>0</v>
      </c>
      <c r="AG582" s="113">
        <v>0</v>
      </c>
      <c r="AH582" s="113">
        <f>CFR_Data[[#This Row],[Total Spent SFY]]+CFR_Data[[#This Row],[CF Current SFY]]</f>
        <v>0</v>
      </c>
      <c r="AI582" s="113">
        <v>0</v>
      </c>
      <c r="AJ582" s="113">
        <v>0</v>
      </c>
      <c r="AK582" s="113">
        <v>5782252.2445</v>
      </c>
      <c r="AL582" s="113">
        <v>6307911.5395</v>
      </c>
      <c r="AM582" s="113">
        <v>0</v>
      </c>
      <c r="AN582" s="113">
        <v>0</v>
      </c>
      <c r="AO582" s="113">
        <v>0</v>
      </c>
      <c r="AP582" s="113">
        <v>0</v>
      </c>
      <c r="AQ582" s="107" t="s">
        <v>699</v>
      </c>
      <c r="AR582" s="107" t="s">
        <v>699</v>
      </c>
      <c r="AS582" s="107" t="s">
        <v>396</v>
      </c>
      <c r="AT582" s="107" t="s">
        <v>3013</v>
      </c>
      <c r="AU582" s="107" t="s">
        <v>1123</v>
      </c>
      <c r="AV582" s="107" t="s">
        <v>391</v>
      </c>
      <c r="AW582" s="108">
        <v>3</v>
      </c>
      <c r="AX582" s="107" t="s">
        <v>473</v>
      </c>
      <c r="AY582" s="107" t="s">
        <v>698</v>
      </c>
      <c r="AZ582" s="107" t="s">
        <v>697</v>
      </c>
      <c r="BA582" s="107" t="s">
        <v>392</v>
      </c>
      <c r="BB582" s="109">
        <v>45355.272070752311</v>
      </c>
      <c r="BC582" s="107" t="s">
        <v>22</v>
      </c>
      <c r="BD582" s="107" t="s">
        <v>292</v>
      </c>
    </row>
    <row r="583" spans="1:56" x14ac:dyDescent="0.2">
      <c r="A583" s="107" t="s">
        <v>409</v>
      </c>
      <c r="B583" s="105">
        <v>608049</v>
      </c>
      <c r="C583" s="105" t="s">
        <v>2127</v>
      </c>
      <c r="D583" s="107" t="s">
        <v>562</v>
      </c>
      <c r="E583" s="105" t="s">
        <v>1945</v>
      </c>
      <c r="F583" s="107" t="s">
        <v>1135</v>
      </c>
      <c r="G583" s="107" t="s">
        <v>830</v>
      </c>
      <c r="H583" s="107" t="s">
        <v>830</v>
      </c>
      <c r="I583" s="107" t="s">
        <v>830</v>
      </c>
      <c r="J583" s="107" t="s">
        <v>112</v>
      </c>
      <c r="K583" s="107" t="s">
        <v>33</v>
      </c>
      <c r="L583" s="107" t="s">
        <v>187</v>
      </c>
      <c r="M583" s="107" t="s">
        <v>158</v>
      </c>
      <c r="N583" s="107" t="s">
        <v>410</v>
      </c>
      <c r="O583" s="107" t="s">
        <v>395</v>
      </c>
      <c r="P583" s="109">
        <v>44646</v>
      </c>
      <c r="Q583" s="107" t="s">
        <v>658</v>
      </c>
      <c r="R583" s="108">
        <v>1</v>
      </c>
      <c r="S583" s="109">
        <v>44875</v>
      </c>
      <c r="T583" s="109">
        <v>44935</v>
      </c>
      <c r="U583" s="109">
        <v>46318</v>
      </c>
      <c r="V583" s="108">
        <v>1443</v>
      </c>
      <c r="W583" s="107" t="s">
        <v>424</v>
      </c>
      <c r="X583" s="107" t="s">
        <v>704</v>
      </c>
      <c r="Y583" s="107" t="s">
        <v>425</v>
      </c>
      <c r="Z583" s="108">
        <v>0.8</v>
      </c>
      <c r="AA583" s="113">
        <v>295787.44</v>
      </c>
      <c r="AB583" s="113">
        <v>295787.44</v>
      </c>
      <c r="AC583" s="113">
        <v>3781288.58</v>
      </c>
      <c r="AD583" s="113">
        <v>3926673.9728000001</v>
      </c>
      <c r="AE583" s="113">
        <v>3926673.9728000001</v>
      </c>
      <c r="AF583" s="113">
        <v>896159.90249999997</v>
      </c>
      <c r="AG583" s="113">
        <v>1191947.3425</v>
      </c>
      <c r="AH583" s="113">
        <f>CFR_Data[[#This Row],[Total Spent SFY]]+CFR_Data[[#This Row],[CF Current SFY]]</f>
        <v>1191947.3425</v>
      </c>
      <c r="AI583" s="113">
        <v>1642959.8213</v>
      </c>
      <c r="AJ583" s="113">
        <v>1314367.8570000001</v>
      </c>
      <c r="AK583" s="113">
        <v>73186.392000000007</v>
      </c>
      <c r="AL583" s="113">
        <v>0</v>
      </c>
      <c r="AM583" s="113">
        <v>0</v>
      </c>
      <c r="AN583" s="113">
        <v>-145385.3928</v>
      </c>
      <c r="AO583" s="113">
        <v>0</v>
      </c>
      <c r="AP583" s="113">
        <v>0</v>
      </c>
      <c r="AQ583" s="107" t="s">
        <v>699</v>
      </c>
      <c r="AR583" s="107" t="s">
        <v>699</v>
      </c>
      <c r="AS583" s="107" t="s">
        <v>396</v>
      </c>
      <c r="AT583" s="107" t="s">
        <v>3025</v>
      </c>
      <c r="AU583" s="107" t="s">
        <v>1123</v>
      </c>
      <c r="AV583" s="107" t="s">
        <v>391</v>
      </c>
      <c r="AW583" s="108">
        <v>8</v>
      </c>
      <c r="AX583" s="107" t="s">
        <v>473</v>
      </c>
      <c r="AY583" s="107" t="s">
        <v>698</v>
      </c>
      <c r="AZ583" s="107" t="s">
        <v>697</v>
      </c>
      <c r="BA583" s="107" t="s">
        <v>392</v>
      </c>
      <c r="BB583" s="109">
        <v>45355.272070752311</v>
      </c>
      <c r="BC583" s="107" t="s">
        <v>33</v>
      </c>
      <c r="BD583" s="107" t="s">
        <v>292</v>
      </c>
    </row>
    <row r="584" spans="1:56" x14ac:dyDescent="0.2">
      <c r="A584" s="107" t="s">
        <v>409</v>
      </c>
      <c r="B584" s="105">
        <v>608049</v>
      </c>
      <c r="C584" s="105" t="s">
        <v>2127</v>
      </c>
      <c r="D584" s="107" t="s">
        <v>562</v>
      </c>
      <c r="E584" s="105" t="s">
        <v>1945</v>
      </c>
      <c r="F584" s="107" t="s">
        <v>1135</v>
      </c>
      <c r="G584" s="107" t="s">
        <v>830</v>
      </c>
      <c r="H584" s="107" t="s">
        <v>830</v>
      </c>
      <c r="I584" s="107" t="s">
        <v>830</v>
      </c>
      <c r="J584" s="107" t="s">
        <v>112</v>
      </c>
      <c r="K584" s="107" t="s">
        <v>33</v>
      </c>
      <c r="L584" s="107" t="s">
        <v>187</v>
      </c>
      <c r="M584" s="107" t="s">
        <v>158</v>
      </c>
      <c r="N584" s="107" t="s">
        <v>410</v>
      </c>
      <c r="O584" s="107" t="s">
        <v>395</v>
      </c>
      <c r="P584" s="109">
        <v>44646</v>
      </c>
      <c r="Q584" s="107" t="s">
        <v>658</v>
      </c>
      <c r="R584" s="108">
        <v>1</v>
      </c>
      <c r="S584" s="109">
        <v>44875</v>
      </c>
      <c r="T584" s="109">
        <v>44935</v>
      </c>
      <c r="U584" s="109">
        <v>46318</v>
      </c>
      <c r="V584" s="108">
        <v>1443</v>
      </c>
      <c r="W584" s="107" t="s">
        <v>398</v>
      </c>
      <c r="X584" s="107" t="s">
        <v>702</v>
      </c>
      <c r="Y584" s="107" t="s">
        <v>293</v>
      </c>
      <c r="Z584" s="108">
        <v>0</v>
      </c>
      <c r="AA584" s="113">
        <v>5740664.2199999997</v>
      </c>
      <c r="AB584" s="113">
        <v>2618239.09</v>
      </c>
      <c r="AC584" s="113">
        <v>4869223.93</v>
      </c>
      <c r="AD584" s="113">
        <v>3891093.1721999999</v>
      </c>
      <c r="AE584" s="113">
        <v>3891093.1721999999</v>
      </c>
      <c r="AF584" s="113">
        <v>888039.522</v>
      </c>
      <c r="AG584" s="113">
        <v>6628703.7419999996</v>
      </c>
      <c r="AH584" s="113">
        <f>CFR_Data[[#This Row],[Total Spent SFY]]+CFR_Data[[#This Row],[CF Current SFY]]</f>
        <v>3506278.6119999997</v>
      </c>
      <c r="AI584" s="113">
        <v>1628072.4569999999</v>
      </c>
      <c r="AJ584" s="113">
        <v>1302457.9656</v>
      </c>
      <c r="AK584" s="113">
        <v>72523.227599999998</v>
      </c>
      <c r="AL584" s="113">
        <v>0</v>
      </c>
      <c r="AM584" s="113">
        <v>0</v>
      </c>
      <c r="AN584" s="113">
        <v>978130.75780000002</v>
      </c>
      <c r="AO584" s="113">
        <v>0</v>
      </c>
      <c r="AP584" s="113">
        <v>0</v>
      </c>
      <c r="AQ584" s="107" t="s">
        <v>699</v>
      </c>
      <c r="AR584" s="107" t="s">
        <v>699</v>
      </c>
      <c r="AS584" s="107" t="s">
        <v>396</v>
      </c>
      <c r="AT584" s="107" t="s">
        <v>3025</v>
      </c>
      <c r="AU584" s="107" t="s">
        <v>1123</v>
      </c>
      <c r="AV584" s="107" t="s">
        <v>391</v>
      </c>
      <c r="AW584" s="108">
        <v>8</v>
      </c>
      <c r="AX584" s="107" t="s">
        <v>473</v>
      </c>
      <c r="AY584" s="107" t="s">
        <v>698</v>
      </c>
      <c r="AZ584" s="107" t="s">
        <v>697</v>
      </c>
      <c r="BA584" s="107" t="s">
        <v>392</v>
      </c>
      <c r="BB584" s="109">
        <v>45355.272070752311</v>
      </c>
      <c r="BC584" s="107" t="s">
        <v>33</v>
      </c>
      <c r="BD584" s="107" t="s">
        <v>293</v>
      </c>
    </row>
    <row r="585" spans="1:56" x14ac:dyDescent="0.2">
      <c r="A585" s="107" t="s">
        <v>409</v>
      </c>
      <c r="B585" s="105">
        <v>608049</v>
      </c>
      <c r="C585" s="105" t="s">
        <v>2127</v>
      </c>
      <c r="D585" s="107" t="s">
        <v>562</v>
      </c>
      <c r="E585" s="105" t="s">
        <v>1945</v>
      </c>
      <c r="F585" s="107" t="s">
        <v>1135</v>
      </c>
      <c r="G585" s="107" t="s">
        <v>830</v>
      </c>
      <c r="H585" s="107" t="s">
        <v>830</v>
      </c>
      <c r="I585" s="107" t="s">
        <v>830</v>
      </c>
      <c r="J585" s="107" t="s">
        <v>112</v>
      </c>
      <c r="K585" s="107" t="s">
        <v>33</v>
      </c>
      <c r="L585" s="107" t="s">
        <v>187</v>
      </c>
      <c r="M585" s="107" t="s">
        <v>158</v>
      </c>
      <c r="N585" s="107" t="s">
        <v>410</v>
      </c>
      <c r="O585" s="107" t="s">
        <v>395</v>
      </c>
      <c r="P585" s="109">
        <v>44646</v>
      </c>
      <c r="Q585" s="107" t="s">
        <v>658</v>
      </c>
      <c r="R585" s="108">
        <v>1</v>
      </c>
      <c r="S585" s="109">
        <v>44875</v>
      </c>
      <c r="T585" s="109">
        <v>44935</v>
      </c>
      <c r="U585" s="109">
        <v>46318</v>
      </c>
      <c r="V585" s="108">
        <v>1443</v>
      </c>
      <c r="W585" s="107" t="s">
        <v>424</v>
      </c>
      <c r="X585" s="107" t="s">
        <v>733</v>
      </c>
      <c r="Y585" s="107" t="s">
        <v>413</v>
      </c>
      <c r="Z585" s="108">
        <v>0.8</v>
      </c>
      <c r="AA585" s="113">
        <v>23147536.91</v>
      </c>
      <c r="AB585" s="113">
        <v>8704306.9700000007</v>
      </c>
      <c r="AC585" s="113">
        <v>29385575.73</v>
      </c>
      <c r="AD585" s="113">
        <v>26109064.195</v>
      </c>
      <c r="AE585" s="113">
        <v>26109064.195</v>
      </c>
      <c r="AF585" s="113">
        <v>5958706.1684999997</v>
      </c>
      <c r="AG585" s="113">
        <v>29106243.078499999</v>
      </c>
      <c r="AH585" s="113">
        <f>CFR_Data[[#This Row],[Total Spent SFY]]+CFR_Data[[#This Row],[CF Current SFY]]</f>
        <v>14663013.138500001</v>
      </c>
      <c r="AI585" s="113">
        <v>10924294.6423</v>
      </c>
      <c r="AJ585" s="113">
        <v>8739435.7138</v>
      </c>
      <c r="AK585" s="113">
        <v>486627.6704</v>
      </c>
      <c r="AL585" s="113">
        <v>0</v>
      </c>
      <c r="AM585" s="113">
        <v>0</v>
      </c>
      <c r="AN585" s="113">
        <v>3276511.5350000001</v>
      </c>
      <c r="AO585" s="113">
        <v>0</v>
      </c>
      <c r="AP585" s="113">
        <v>0</v>
      </c>
      <c r="AQ585" s="107" t="s">
        <v>699</v>
      </c>
      <c r="AR585" s="107" t="s">
        <v>699</v>
      </c>
      <c r="AS585" s="107" t="s">
        <v>396</v>
      </c>
      <c r="AT585" s="107" t="s">
        <v>3025</v>
      </c>
      <c r="AU585" s="107" t="s">
        <v>1123</v>
      </c>
      <c r="AV585" s="107" t="s">
        <v>391</v>
      </c>
      <c r="AW585" s="108">
        <v>8</v>
      </c>
      <c r="AX585" s="107" t="s">
        <v>473</v>
      </c>
      <c r="AY585" s="107" t="s">
        <v>698</v>
      </c>
      <c r="AZ585" s="107" t="s">
        <v>697</v>
      </c>
      <c r="BA585" s="107" t="s">
        <v>392</v>
      </c>
      <c r="BB585" s="109">
        <v>45355.272070752311</v>
      </c>
      <c r="BC585" s="107" t="s">
        <v>33</v>
      </c>
      <c r="BD585" s="107" t="s">
        <v>292</v>
      </c>
    </row>
    <row r="586" spans="1:56" x14ac:dyDescent="0.2">
      <c r="A586" s="107" t="s">
        <v>409</v>
      </c>
      <c r="B586" s="105">
        <v>608049</v>
      </c>
      <c r="C586" s="105" t="s">
        <v>2127</v>
      </c>
      <c r="D586" s="107" t="s">
        <v>562</v>
      </c>
      <c r="E586" s="105" t="s">
        <v>1945</v>
      </c>
      <c r="F586" s="107" t="s">
        <v>1135</v>
      </c>
      <c r="G586" s="107" t="s">
        <v>830</v>
      </c>
      <c r="H586" s="107" t="s">
        <v>830</v>
      </c>
      <c r="I586" s="107" t="s">
        <v>830</v>
      </c>
      <c r="J586" s="107" t="s">
        <v>112</v>
      </c>
      <c r="K586" s="107" t="s">
        <v>33</v>
      </c>
      <c r="L586" s="107" t="s">
        <v>187</v>
      </c>
      <c r="M586" s="107" t="s">
        <v>158</v>
      </c>
      <c r="N586" s="107" t="s">
        <v>410</v>
      </c>
      <c r="O586" s="107" t="s">
        <v>395</v>
      </c>
      <c r="P586" s="109">
        <v>44646</v>
      </c>
      <c r="Q586" s="107" t="s">
        <v>658</v>
      </c>
      <c r="R586" s="108">
        <v>1</v>
      </c>
      <c r="S586" s="109">
        <v>44875</v>
      </c>
      <c r="T586" s="109">
        <v>44935</v>
      </c>
      <c r="U586" s="109">
        <v>46318</v>
      </c>
      <c r="V586" s="108">
        <v>1443</v>
      </c>
      <c r="W586" s="107" t="s">
        <v>424</v>
      </c>
      <c r="X586" s="107" t="s">
        <v>709</v>
      </c>
      <c r="Y586" s="107" t="s">
        <v>416</v>
      </c>
      <c r="Z586" s="108">
        <v>0.8</v>
      </c>
      <c r="AA586" s="113">
        <v>353369</v>
      </c>
      <c r="AB586" s="113">
        <v>0</v>
      </c>
      <c r="AC586" s="113">
        <v>1942476</v>
      </c>
      <c r="AD586" s="113">
        <v>1662725.5358</v>
      </c>
      <c r="AE586" s="113">
        <v>1662725.5358</v>
      </c>
      <c r="AF586" s="113">
        <v>379473.30599999998</v>
      </c>
      <c r="AG586" s="113">
        <v>732842.30599999998</v>
      </c>
      <c r="AH586" s="113">
        <f>CFR_Data[[#This Row],[Total Spent SFY]]+CFR_Data[[#This Row],[CF Current SFY]]</f>
        <v>379473.30599999998</v>
      </c>
      <c r="AI586" s="113">
        <v>695701.06099999999</v>
      </c>
      <c r="AJ586" s="113">
        <v>556560.84880000004</v>
      </c>
      <c r="AK586" s="113">
        <v>30990.32</v>
      </c>
      <c r="AL586" s="113">
        <v>0</v>
      </c>
      <c r="AM586" s="113">
        <v>0</v>
      </c>
      <c r="AN586" s="113">
        <v>279750.46419999999</v>
      </c>
      <c r="AO586" s="113">
        <v>0</v>
      </c>
      <c r="AP586" s="113">
        <v>0</v>
      </c>
      <c r="AQ586" s="107" t="s">
        <v>699</v>
      </c>
      <c r="AR586" s="107" t="s">
        <v>699</v>
      </c>
      <c r="AS586" s="107" t="s">
        <v>396</v>
      </c>
      <c r="AT586" s="107" t="s">
        <v>3025</v>
      </c>
      <c r="AU586" s="107" t="s">
        <v>1123</v>
      </c>
      <c r="AV586" s="107" t="s">
        <v>391</v>
      </c>
      <c r="AW586" s="108">
        <v>8</v>
      </c>
      <c r="AX586" s="107" t="s">
        <v>473</v>
      </c>
      <c r="AY586" s="107" t="s">
        <v>698</v>
      </c>
      <c r="AZ586" s="107" t="s">
        <v>697</v>
      </c>
      <c r="BA586" s="107" t="s">
        <v>392</v>
      </c>
      <c r="BB586" s="109">
        <v>45355.272070752311</v>
      </c>
      <c r="BC586" s="107" t="s">
        <v>33</v>
      </c>
      <c r="BD586" s="107" t="s">
        <v>292</v>
      </c>
    </row>
    <row r="587" spans="1:56" x14ac:dyDescent="0.2">
      <c r="A587" s="107" t="s">
        <v>409</v>
      </c>
      <c r="B587" s="105">
        <v>608049</v>
      </c>
      <c r="C587" s="105" t="s">
        <v>2127</v>
      </c>
      <c r="D587" s="107" t="s">
        <v>562</v>
      </c>
      <c r="E587" s="105" t="s">
        <v>1945</v>
      </c>
      <c r="F587" s="107" t="s">
        <v>1135</v>
      </c>
      <c r="G587" s="107" t="s">
        <v>830</v>
      </c>
      <c r="H587" s="107" t="s">
        <v>830</v>
      </c>
      <c r="I587" s="107" t="s">
        <v>830</v>
      </c>
      <c r="J587" s="107" t="s">
        <v>112</v>
      </c>
      <c r="K587" s="107" t="s">
        <v>33</v>
      </c>
      <c r="L587" s="107" t="s">
        <v>187</v>
      </c>
      <c r="M587" s="107" t="s">
        <v>158</v>
      </c>
      <c r="N587" s="107" t="s">
        <v>410</v>
      </c>
      <c r="O587" s="107" t="s">
        <v>395</v>
      </c>
      <c r="P587" s="109">
        <v>44646</v>
      </c>
      <c r="Q587" s="107" t="s">
        <v>658</v>
      </c>
      <c r="R587" s="108">
        <v>1</v>
      </c>
      <c r="S587" s="109">
        <v>44875</v>
      </c>
      <c r="T587" s="109">
        <v>44935</v>
      </c>
      <c r="U587" s="109">
        <v>46318</v>
      </c>
      <c r="V587" s="108">
        <v>1443</v>
      </c>
      <c r="W587" s="107" t="s">
        <v>424</v>
      </c>
      <c r="X587" s="107" t="s">
        <v>726</v>
      </c>
      <c r="Y587" s="107" t="s">
        <v>725</v>
      </c>
      <c r="Z587" s="108">
        <v>0.8</v>
      </c>
      <c r="AA587" s="113">
        <v>2670923.06</v>
      </c>
      <c r="AB587" s="113">
        <v>597561.13</v>
      </c>
      <c r="AC587" s="113">
        <v>12571390.74</v>
      </c>
      <c r="AD587" s="113">
        <v>11583069.759</v>
      </c>
      <c r="AE587" s="113">
        <v>11583069.759</v>
      </c>
      <c r="AF587" s="113">
        <v>2643530.5649999999</v>
      </c>
      <c r="AG587" s="113">
        <v>5314453.625</v>
      </c>
      <c r="AH587" s="113">
        <f>CFR_Data[[#This Row],[Total Spent SFY]]+CFR_Data[[#This Row],[CF Current SFY]]</f>
        <v>3241091.6949999998</v>
      </c>
      <c r="AI587" s="113">
        <v>4846472.7024999997</v>
      </c>
      <c r="AJ587" s="113">
        <v>3877178.162</v>
      </c>
      <c r="AK587" s="113">
        <v>215888.32949999999</v>
      </c>
      <c r="AL587" s="113">
        <v>0</v>
      </c>
      <c r="AM587" s="113">
        <v>0</v>
      </c>
      <c r="AN587" s="113">
        <v>988320.98100000003</v>
      </c>
      <c r="AO587" s="113">
        <v>0</v>
      </c>
      <c r="AP587" s="113">
        <v>0</v>
      </c>
      <c r="AQ587" s="107" t="s">
        <v>699</v>
      </c>
      <c r="AR587" s="107" t="s">
        <v>699</v>
      </c>
      <c r="AS587" s="107" t="s">
        <v>396</v>
      </c>
      <c r="AT587" s="107" t="s">
        <v>3025</v>
      </c>
      <c r="AU587" s="107" t="s">
        <v>1123</v>
      </c>
      <c r="AV587" s="107" t="s">
        <v>391</v>
      </c>
      <c r="AW587" s="108">
        <v>8</v>
      </c>
      <c r="AX587" s="107" t="s">
        <v>473</v>
      </c>
      <c r="AY587" s="107" t="s">
        <v>698</v>
      </c>
      <c r="AZ587" s="107" t="s">
        <v>697</v>
      </c>
      <c r="BA587" s="107" t="s">
        <v>392</v>
      </c>
      <c r="BB587" s="109">
        <v>45355.272070752311</v>
      </c>
      <c r="BC587" s="107" t="s">
        <v>33</v>
      </c>
      <c r="BD587" s="107" t="s">
        <v>292</v>
      </c>
    </row>
    <row r="588" spans="1:56" x14ac:dyDescent="0.2">
      <c r="A588" s="107" t="s">
        <v>409</v>
      </c>
      <c r="B588" s="105">
        <v>608049</v>
      </c>
      <c r="C588" s="105" t="s">
        <v>2127</v>
      </c>
      <c r="D588" s="107" t="s">
        <v>562</v>
      </c>
      <c r="E588" s="105" t="s">
        <v>1945</v>
      </c>
      <c r="F588" s="107" t="s">
        <v>1135</v>
      </c>
      <c r="G588" s="107" t="s">
        <v>830</v>
      </c>
      <c r="H588" s="107" t="s">
        <v>830</v>
      </c>
      <c r="I588" s="107" t="s">
        <v>830</v>
      </c>
      <c r="J588" s="107" t="s">
        <v>112</v>
      </c>
      <c r="K588" s="107" t="s">
        <v>33</v>
      </c>
      <c r="L588" s="107" t="s">
        <v>187</v>
      </c>
      <c r="M588" s="107" t="s">
        <v>158</v>
      </c>
      <c r="N588" s="107" t="s">
        <v>410</v>
      </c>
      <c r="O588" s="107" t="s">
        <v>395</v>
      </c>
      <c r="P588" s="109">
        <v>44646</v>
      </c>
      <c r="Q588" s="107" t="s">
        <v>658</v>
      </c>
      <c r="R588" s="108">
        <v>1</v>
      </c>
      <c r="S588" s="109">
        <v>44875</v>
      </c>
      <c r="T588" s="109">
        <v>44935</v>
      </c>
      <c r="U588" s="109">
        <v>46318</v>
      </c>
      <c r="V588" s="108">
        <v>1443</v>
      </c>
      <c r="W588" s="107" t="s">
        <v>424</v>
      </c>
      <c r="X588" s="107" t="s">
        <v>1149</v>
      </c>
      <c r="Y588" s="107" t="s">
        <v>771</v>
      </c>
      <c r="Z588" s="108">
        <v>0.8</v>
      </c>
      <c r="AA588" s="113">
        <v>12008189.800000001</v>
      </c>
      <c r="AB588" s="113">
        <v>4248252.95</v>
      </c>
      <c r="AC588" s="113">
        <v>4710816.21</v>
      </c>
      <c r="AD588" s="113">
        <v>1886844.5586999999</v>
      </c>
      <c r="AE588" s="113">
        <v>1886844.5586999999</v>
      </c>
      <c r="AF588" s="113">
        <v>430622.56949999998</v>
      </c>
      <c r="AG588" s="113">
        <v>12438812.3695</v>
      </c>
      <c r="AH588" s="113">
        <f>CFR_Data[[#This Row],[Total Spent SFY]]+CFR_Data[[#This Row],[CF Current SFY]]</f>
        <v>4678875.5195000004</v>
      </c>
      <c r="AI588" s="113">
        <v>789474.7108</v>
      </c>
      <c r="AJ588" s="113">
        <v>631579.76859999995</v>
      </c>
      <c r="AK588" s="113">
        <v>35167.5098</v>
      </c>
      <c r="AL588" s="113">
        <v>0</v>
      </c>
      <c r="AM588" s="113">
        <v>0</v>
      </c>
      <c r="AN588" s="113">
        <v>2823971.6513</v>
      </c>
      <c r="AO588" s="113">
        <v>0</v>
      </c>
      <c r="AP588" s="113">
        <v>0</v>
      </c>
      <c r="AQ588" s="107" t="s">
        <v>699</v>
      </c>
      <c r="AR588" s="107" t="s">
        <v>699</v>
      </c>
      <c r="AS588" s="107" t="s">
        <v>396</v>
      </c>
      <c r="AT588" s="107" t="s">
        <v>3025</v>
      </c>
      <c r="AU588" s="107" t="s">
        <v>1123</v>
      </c>
      <c r="AV588" s="107" t="s">
        <v>391</v>
      </c>
      <c r="AW588" s="108">
        <v>8</v>
      </c>
      <c r="AX588" s="107" t="s">
        <v>473</v>
      </c>
      <c r="AY588" s="107" t="s">
        <v>698</v>
      </c>
      <c r="AZ588" s="107" t="s">
        <v>697</v>
      </c>
      <c r="BA588" s="107" t="s">
        <v>392</v>
      </c>
      <c r="BB588" s="109">
        <v>45355.272070752311</v>
      </c>
      <c r="BC588" s="107" t="s">
        <v>33</v>
      </c>
      <c r="BD588" s="107" t="s">
        <v>292</v>
      </c>
    </row>
    <row r="589" spans="1:56" x14ac:dyDescent="0.2">
      <c r="A589" s="107" t="s">
        <v>409</v>
      </c>
      <c r="B589" s="105">
        <v>608049</v>
      </c>
      <c r="C589" s="105" t="s">
        <v>2127</v>
      </c>
      <c r="D589" s="107" t="s">
        <v>562</v>
      </c>
      <c r="E589" s="105" t="s">
        <v>1945</v>
      </c>
      <c r="F589" s="107" t="s">
        <v>1135</v>
      </c>
      <c r="G589" s="107" t="s">
        <v>830</v>
      </c>
      <c r="H589" s="107" t="s">
        <v>830</v>
      </c>
      <c r="I589" s="107" t="s">
        <v>830</v>
      </c>
      <c r="J589" s="107" t="s">
        <v>112</v>
      </c>
      <c r="K589" s="107" t="s">
        <v>33</v>
      </c>
      <c r="L589" s="107" t="s">
        <v>187</v>
      </c>
      <c r="M589" s="107" t="s">
        <v>158</v>
      </c>
      <c r="N589" s="107" t="s">
        <v>410</v>
      </c>
      <c r="O589" s="107" t="s">
        <v>395</v>
      </c>
      <c r="P589" s="109">
        <v>44646</v>
      </c>
      <c r="Q589" s="107" t="s">
        <v>658</v>
      </c>
      <c r="R589" s="108">
        <v>1</v>
      </c>
      <c r="S589" s="109">
        <v>44875</v>
      </c>
      <c r="T589" s="109">
        <v>44935</v>
      </c>
      <c r="U589" s="109">
        <v>46318</v>
      </c>
      <c r="V589" s="108">
        <v>1443</v>
      </c>
      <c r="W589" s="107" t="s">
        <v>424</v>
      </c>
      <c r="X589" s="107" t="s">
        <v>1759</v>
      </c>
      <c r="Y589" s="107" t="s">
        <v>292</v>
      </c>
      <c r="Z589" s="108">
        <v>1</v>
      </c>
      <c r="AA589" s="113">
        <v>0</v>
      </c>
      <c r="AB589" s="113">
        <v>0</v>
      </c>
      <c r="AC589" s="113">
        <v>1495949.66</v>
      </c>
      <c r="AD589" s="113">
        <v>1553466.8854</v>
      </c>
      <c r="AE589" s="113">
        <v>1553466.8854</v>
      </c>
      <c r="AF589" s="113">
        <v>354537.897</v>
      </c>
      <c r="AG589" s="113">
        <v>354537.897</v>
      </c>
      <c r="AH589" s="113">
        <f>CFR_Data[[#This Row],[Total Spent SFY]]+CFR_Data[[#This Row],[CF Current SFY]]</f>
        <v>354537.897</v>
      </c>
      <c r="AI589" s="113">
        <v>649986.14450000005</v>
      </c>
      <c r="AJ589" s="113">
        <v>519988.91560000001</v>
      </c>
      <c r="AK589" s="113">
        <v>28953.9283</v>
      </c>
      <c r="AL589" s="113">
        <v>0</v>
      </c>
      <c r="AM589" s="113">
        <v>0</v>
      </c>
      <c r="AN589" s="113">
        <v>-57517.225400000003</v>
      </c>
      <c r="AO589" s="113">
        <v>0</v>
      </c>
      <c r="AP589" s="113">
        <v>0</v>
      </c>
      <c r="AQ589" s="107" t="s">
        <v>699</v>
      </c>
      <c r="AR589" s="107" t="s">
        <v>699</v>
      </c>
      <c r="AS589" s="107" t="s">
        <v>396</v>
      </c>
      <c r="AT589" s="107" t="s">
        <v>3025</v>
      </c>
      <c r="AU589" s="107" t="s">
        <v>1123</v>
      </c>
      <c r="AV589" s="107" t="s">
        <v>391</v>
      </c>
      <c r="AW589" s="108">
        <v>8</v>
      </c>
      <c r="AX589" s="107" t="s">
        <v>473</v>
      </c>
      <c r="AY589" s="107" t="s">
        <v>698</v>
      </c>
      <c r="AZ589" s="107" t="s">
        <v>697</v>
      </c>
      <c r="BA589" s="107" t="s">
        <v>392</v>
      </c>
      <c r="BB589" s="109">
        <v>45355.272070752311</v>
      </c>
      <c r="BC589" s="107" t="s">
        <v>33</v>
      </c>
      <c r="BD589" s="107" t="s">
        <v>292</v>
      </c>
    </row>
    <row r="590" spans="1:56" x14ac:dyDescent="0.2">
      <c r="A590" s="107" t="s">
        <v>409</v>
      </c>
      <c r="B590" s="105">
        <v>608049</v>
      </c>
      <c r="C590" s="105" t="s">
        <v>2127</v>
      </c>
      <c r="D590" s="107" t="s">
        <v>562</v>
      </c>
      <c r="E590" s="105" t="s">
        <v>1945</v>
      </c>
      <c r="F590" s="107" t="s">
        <v>1135</v>
      </c>
      <c r="G590" s="107" t="s">
        <v>830</v>
      </c>
      <c r="H590" s="107" t="s">
        <v>830</v>
      </c>
      <c r="I590" s="107" t="s">
        <v>830</v>
      </c>
      <c r="J590" s="107" t="s">
        <v>112</v>
      </c>
      <c r="K590" s="107" t="s">
        <v>33</v>
      </c>
      <c r="L590" s="107" t="s">
        <v>187</v>
      </c>
      <c r="M590" s="107" t="s">
        <v>158</v>
      </c>
      <c r="N590" s="107" t="s">
        <v>410</v>
      </c>
      <c r="O590" s="107" t="s">
        <v>395</v>
      </c>
      <c r="P590" s="109">
        <v>44646</v>
      </c>
      <c r="Q590" s="107" t="s">
        <v>658</v>
      </c>
      <c r="R590" s="108">
        <v>1</v>
      </c>
      <c r="S590" s="109">
        <v>44875</v>
      </c>
      <c r="T590" s="109">
        <v>44935</v>
      </c>
      <c r="U590" s="109">
        <v>46318</v>
      </c>
      <c r="V590" s="108">
        <v>1443</v>
      </c>
      <c r="W590" s="107" t="s">
        <v>424</v>
      </c>
      <c r="X590" s="107" t="s">
        <v>2832</v>
      </c>
      <c r="Y590" s="107" t="s">
        <v>292</v>
      </c>
      <c r="Z590" s="108">
        <v>0.8</v>
      </c>
      <c r="AA590" s="113">
        <v>1968381.02</v>
      </c>
      <c r="AB590" s="113">
        <v>1968381.02</v>
      </c>
      <c r="AC590" s="113">
        <v>14552536.699999999</v>
      </c>
      <c r="AD590" s="113">
        <v>15112061.9212</v>
      </c>
      <c r="AE590" s="113">
        <v>15112061.9212</v>
      </c>
      <c r="AF590" s="113">
        <v>3448930.0695000002</v>
      </c>
      <c r="AG590" s="113">
        <v>5417311.0894999998</v>
      </c>
      <c r="AH590" s="113">
        <f>CFR_Data[[#This Row],[Total Spent SFY]]+CFR_Data[[#This Row],[CF Current SFY]]</f>
        <v>5417311.0895000007</v>
      </c>
      <c r="AI590" s="113">
        <v>6323038.4607999995</v>
      </c>
      <c r="AJ590" s="113">
        <v>5058430.7686000001</v>
      </c>
      <c r="AK590" s="113">
        <v>281662.62229999999</v>
      </c>
      <c r="AL590" s="113">
        <v>0</v>
      </c>
      <c r="AM590" s="113">
        <v>0</v>
      </c>
      <c r="AN590" s="113">
        <v>-559525.22120000003</v>
      </c>
      <c r="AO590" s="113">
        <v>0</v>
      </c>
      <c r="AP590" s="113">
        <v>0</v>
      </c>
      <c r="AQ590" s="107" t="s">
        <v>699</v>
      </c>
      <c r="AR590" s="107" t="s">
        <v>699</v>
      </c>
      <c r="AS590" s="107" t="s">
        <v>396</v>
      </c>
      <c r="AT590" s="107" t="s">
        <v>3025</v>
      </c>
      <c r="AU590" s="107" t="s">
        <v>1123</v>
      </c>
      <c r="AV590" s="107" t="s">
        <v>391</v>
      </c>
      <c r="AW590" s="108">
        <v>8</v>
      </c>
      <c r="AX590" s="107" t="s">
        <v>473</v>
      </c>
      <c r="AY590" s="107" t="s">
        <v>698</v>
      </c>
      <c r="AZ590" s="107" t="s">
        <v>697</v>
      </c>
      <c r="BA590" s="107" t="s">
        <v>392</v>
      </c>
      <c r="BB590" s="109">
        <v>45355.272070752311</v>
      </c>
      <c r="BC590" s="107" t="s">
        <v>33</v>
      </c>
      <c r="BD590" s="107" t="s">
        <v>292</v>
      </c>
    </row>
    <row r="591" spans="1:56" x14ac:dyDescent="0.2">
      <c r="A591" s="107" t="s">
        <v>472</v>
      </c>
      <c r="B591" s="105">
        <v>608051</v>
      </c>
      <c r="C591" s="105" t="s">
        <v>395</v>
      </c>
      <c r="D591" s="107" t="s">
        <v>851</v>
      </c>
      <c r="E591" s="105" t="s">
        <v>1941</v>
      </c>
      <c r="F591" s="107" t="s">
        <v>1128</v>
      </c>
      <c r="G591" s="107" t="s">
        <v>830</v>
      </c>
      <c r="H591" s="107" t="s">
        <v>830</v>
      </c>
      <c r="I591" s="107" t="s">
        <v>830</v>
      </c>
      <c r="J591" s="107" t="s">
        <v>168</v>
      </c>
      <c r="K591" s="107" t="s">
        <v>22</v>
      </c>
      <c r="L591" s="107" t="s">
        <v>311</v>
      </c>
      <c r="M591" s="107" t="s">
        <v>158</v>
      </c>
      <c r="N591" s="107" t="s">
        <v>472</v>
      </c>
      <c r="O591" s="107" t="s">
        <v>1130</v>
      </c>
      <c r="P591" s="109">
        <v>45752</v>
      </c>
      <c r="Q591" s="107" t="s">
        <v>1101</v>
      </c>
      <c r="R591" s="108">
        <v>0</v>
      </c>
      <c r="S591" s="109">
        <v>45902</v>
      </c>
      <c r="T591" s="109">
        <v>45962</v>
      </c>
      <c r="U591" s="109">
        <v>46502</v>
      </c>
      <c r="V591" s="108">
        <v>600</v>
      </c>
      <c r="W591" s="107" t="s">
        <v>424</v>
      </c>
      <c r="X591" s="107" t="s">
        <v>710</v>
      </c>
      <c r="Y591" s="107" t="s">
        <v>411</v>
      </c>
      <c r="Z591" s="108">
        <v>0.8</v>
      </c>
      <c r="AA591" s="113">
        <v>0</v>
      </c>
      <c r="AB591" s="113">
        <v>0</v>
      </c>
      <c r="AC591" s="113">
        <v>2195147.6118000001</v>
      </c>
      <c r="AD591" s="113">
        <v>0</v>
      </c>
      <c r="AE591" s="113">
        <v>2195147.6118000001</v>
      </c>
      <c r="AF591" s="113">
        <v>0</v>
      </c>
      <c r="AG591" s="113">
        <v>0</v>
      </c>
      <c r="AH591" s="113">
        <f>CFR_Data[[#This Row],[Total Spent SFY]]+CFR_Data[[#This Row],[CF Current SFY]]</f>
        <v>0</v>
      </c>
      <c r="AI591" s="113">
        <v>0</v>
      </c>
      <c r="AJ591" s="113">
        <v>975621.16079999995</v>
      </c>
      <c r="AK591" s="113">
        <v>1219526.4509999999</v>
      </c>
      <c r="AL591" s="113">
        <v>0</v>
      </c>
      <c r="AM591" s="113">
        <v>0</v>
      </c>
      <c r="AN591" s="113">
        <v>0</v>
      </c>
      <c r="AO591" s="113">
        <v>0</v>
      </c>
      <c r="AP591" s="113">
        <v>0</v>
      </c>
      <c r="AQ591" s="107" t="s">
        <v>699</v>
      </c>
      <c r="AR591" s="107" t="s">
        <v>699</v>
      </c>
      <c r="AS591" s="107" t="s">
        <v>396</v>
      </c>
      <c r="AT591" s="107" t="s">
        <v>3026</v>
      </c>
      <c r="AU591" s="107" t="s">
        <v>1123</v>
      </c>
      <c r="AV591" s="107" t="s">
        <v>391</v>
      </c>
      <c r="AW591" s="108">
        <v>4</v>
      </c>
      <c r="AX591" s="107" t="s">
        <v>396</v>
      </c>
      <c r="AY591" s="107" t="s">
        <v>698</v>
      </c>
      <c r="AZ591" s="107" t="s">
        <v>697</v>
      </c>
      <c r="BA591" s="107" t="s">
        <v>392</v>
      </c>
      <c r="BB591" s="109">
        <v>45355.272070752311</v>
      </c>
      <c r="BC591" s="107" t="s">
        <v>22</v>
      </c>
      <c r="BD591" s="107" t="s">
        <v>292</v>
      </c>
    </row>
    <row r="592" spans="1:56" x14ac:dyDescent="0.2">
      <c r="A592" s="107" t="s">
        <v>472</v>
      </c>
      <c r="B592" s="105">
        <v>608051</v>
      </c>
      <c r="C592" s="105" t="s">
        <v>395</v>
      </c>
      <c r="D592" s="107" t="s">
        <v>851</v>
      </c>
      <c r="E592" s="105" t="s">
        <v>1941</v>
      </c>
      <c r="F592" s="107" t="s">
        <v>1128</v>
      </c>
      <c r="G592" s="107" t="s">
        <v>830</v>
      </c>
      <c r="H592" s="107" t="s">
        <v>830</v>
      </c>
      <c r="I592" s="107" t="s">
        <v>830</v>
      </c>
      <c r="J592" s="107" t="s">
        <v>168</v>
      </c>
      <c r="K592" s="107" t="s">
        <v>22</v>
      </c>
      <c r="L592" s="107" t="s">
        <v>311</v>
      </c>
      <c r="M592" s="107" t="s">
        <v>158</v>
      </c>
      <c r="N592" s="107" t="s">
        <v>472</v>
      </c>
      <c r="O592" s="107" t="s">
        <v>1130</v>
      </c>
      <c r="P592" s="109">
        <v>45752</v>
      </c>
      <c r="Q592" s="107" t="s">
        <v>1101</v>
      </c>
      <c r="R592" s="108">
        <v>0</v>
      </c>
      <c r="S592" s="109">
        <v>45902</v>
      </c>
      <c r="T592" s="109">
        <v>45962</v>
      </c>
      <c r="U592" s="109">
        <v>46502</v>
      </c>
      <c r="V592" s="108">
        <v>600</v>
      </c>
      <c r="W592" s="107" t="s">
        <v>424</v>
      </c>
      <c r="X592" s="107" t="s">
        <v>713</v>
      </c>
      <c r="Y592" s="107" t="s">
        <v>397</v>
      </c>
      <c r="Z592" s="108">
        <v>0.9</v>
      </c>
      <c r="AA592" s="113">
        <v>0</v>
      </c>
      <c r="AB592" s="113">
        <v>0</v>
      </c>
      <c r="AC592" s="113">
        <v>873774</v>
      </c>
      <c r="AD592" s="113">
        <v>0</v>
      </c>
      <c r="AE592" s="113">
        <v>873774</v>
      </c>
      <c r="AF592" s="113">
        <v>0</v>
      </c>
      <c r="AG592" s="113">
        <v>0</v>
      </c>
      <c r="AH592" s="113">
        <f>CFR_Data[[#This Row],[Total Spent SFY]]+CFR_Data[[#This Row],[CF Current SFY]]</f>
        <v>0</v>
      </c>
      <c r="AI592" s="113">
        <v>0</v>
      </c>
      <c r="AJ592" s="113">
        <v>388344</v>
      </c>
      <c r="AK592" s="113">
        <v>485430</v>
      </c>
      <c r="AL592" s="113">
        <v>0</v>
      </c>
      <c r="AM592" s="113">
        <v>0</v>
      </c>
      <c r="AN592" s="113">
        <v>0</v>
      </c>
      <c r="AO592" s="113">
        <v>0</v>
      </c>
      <c r="AP592" s="113">
        <v>0</v>
      </c>
      <c r="AQ592" s="107" t="s">
        <v>699</v>
      </c>
      <c r="AR592" s="107" t="s">
        <v>699</v>
      </c>
      <c r="AS592" s="107" t="s">
        <v>396</v>
      </c>
      <c r="AT592" s="107" t="s">
        <v>3026</v>
      </c>
      <c r="AU592" s="107" t="s">
        <v>1123</v>
      </c>
      <c r="AV592" s="107" t="s">
        <v>391</v>
      </c>
      <c r="AW592" s="108">
        <v>4</v>
      </c>
      <c r="AX592" s="107" t="s">
        <v>396</v>
      </c>
      <c r="AY592" s="107" t="s">
        <v>698</v>
      </c>
      <c r="AZ592" s="107" t="s">
        <v>697</v>
      </c>
      <c r="BA592" s="107" t="s">
        <v>392</v>
      </c>
      <c r="BB592" s="109">
        <v>45355.272070752311</v>
      </c>
      <c r="BC592" s="107" t="s">
        <v>22</v>
      </c>
      <c r="BD592" s="107" t="s">
        <v>292</v>
      </c>
    </row>
    <row r="593" spans="1:56" x14ac:dyDescent="0.2">
      <c r="A593" s="107" t="s">
        <v>472</v>
      </c>
      <c r="B593" s="105">
        <v>608051</v>
      </c>
      <c r="C593" s="105" t="s">
        <v>395</v>
      </c>
      <c r="D593" s="107" t="s">
        <v>851</v>
      </c>
      <c r="E593" s="105" t="s">
        <v>1941</v>
      </c>
      <c r="F593" s="107" t="s">
        <v>1128</v>
      </c>
      <c r="G593" s="107" t="s">
        <v>830</v>
      </c>
      <c r="H593" s="107" t="s">
        <v>830</v>
      </c>
      <c r="I593" s="107" t="s">
        <v>830</v>
      </c>
      <c r="J593" s="107" t="s">
        <v>168</v>
      </c>
      <c r="K593" s="107" t="s">
        <v>22</v>
      </c>
      <c r="L593" s="107" t="s">
        <v>311</v>
      </c>
      <c r="M593" s="107" t="s">
        <v>158</v>
      </c>
      <c r="N593" s="107" t="s">
        <v>472</v>
      </c>
      <c r="O593" s="107" t="s">
        <v>1130</v>
      </c>
      <c r="P593" s="109">
        <v>45752</v>
      </c>
      <c r="Q593" s="107" t="s">
        <v>1101</v>
      </c>
      <c r="R593" s="108">
        <v>0</v>
      </c>
      <c r="S593" s="109">
        <v>45902</v>
      </c>
      <c r="T593" s="109">
        <v>45962</v>
      </c>
      <c r="U593" s="109">
        <v>46502</v>
      </c>
      <c r="V593" s="108">
        <v>600</v>
      </c>
      <c r="W593" s="107" t="s">
        <v>398</v>
      </c>
      <c r="X593" s="107" t="s">
        <v>702</v>
      </c>
      <c r="Y593" s="107" t="s">
        <v>293</v>
      </c>
      <c r="Z593" s="108">
        <v>0</v>
      </c>
      <c r="AA593" s="113">
        <v>0</v>
      </c>
      <c r="AB593" s="113">
        <v>0</v>
      </c>
      <c r="AC593" s="113">
        <v>4617141.9094000002</v>
      </c>
      <c r="AD593" s="113">
        <v>0</v>
      </c>
      <c r="AE593" s="113">
        <v>4617141.9094000002</v>
      </c>
      <c r="AF593" s="113">
        <v>0</v>
      </c>
      <c r="AG593" s="113">
        <v>0</v>
      </c>
      <c r="AH593" s="113">
        <f>CFR_Data[[#This Row],[Total Spent SFY]]+CFR_Data[[#This Row],[CF Current SFY]]</f>
        <v>0</v>
      </c>
      <c r="AI593" s="113">
        <v>0</v>
      </c>
      <c r="AJ593" s="113">
        <v>2052063.0708000001</v>
      </c>
      <c r="AK593" s="113">
        <v>2565078.8385999999</v>
      </c>
      <c r="AL593" s="113">
        <v>0</v>
      </c>
      <c r="AM593" s="113">
        <v>0</v>
      </c>
      <c r="AN593" s="113">
        <v>0</v>
      </c>
      <c r="AO593" s="113">
        <v>0</v>
      </c>
      <c r="AP593" s="113">
        <v>0</v>
      </c>
      <c r="AQ593" s="107" t="s">
        <v>699</v>
      </c>
      <c r="AR593" s="107" t="s">
        <v>699</v>
      </c>
      <c r="AS593" s="107" t="s">
        <v>396</v>
      </c>
      <c r="AT593" s="107" t="s">
        <v>3026</v>
      </c>
      <c r="AU593" s="107" t="s">
        <v>1123</v>
      </c>
      <c r="AV593" s="107" t="s">
        <v>391</v>
      </c>
      <c r="AW593" s="108">
        <v>4</v>
      </c>
      <c r="AX593" s="107" t="s">
        <v>396</v>
      </c>
      <c r="AY593" s="107" t="s">
        <v>698</v>
      </c>
      <c r="AZ593" s="107" t="s">
        <v>697</v>
      </c>
      <c r="BA593" s="107" t="s">
        <v>392</v>
      </c>
      <c r="BB593" s="109">
        <v>45355.272070752311</v>
      </c>
      <c r="BC593" s="107" t="s">
        <v>22</v>
      </c>
      <c r="BD593" s="107" t="s">
        <v>293</v>
      </c>
    </row>
    <row r="594" spans="1:56" x14ac:dyDescent="0.2">
      <c r="A594" s="107" t="s">
        <v>472</v>
      </c>
      <c r="B594" s="105">
        <v>608051</v>
      </c>
      <c r="C594" s="105" t="s">
        <v>395</v>
      </c>
      <c r="D594" s="107" t="s">
        <v>851</v>
      </c>
      <c r="E594" s="105" t="s">
        <v>1941</v>
      </c>
      <c r="F594" s="107" t="s">
        <v>1128</v>
      </c>
      <c r="G594" s="107" t="s">
        <v>830</v>
      </c>
      <c r="H594" s="107" t="s">
        <v>830</v>
      </c>
      <c r="I594" s="107" t="s">
        <v>830</v>
      </c>
      <c r="J594" s="107" t="s">
        <v>168</v>
      </c>
      <c r="K594" s="107" t="s">
        <v>22</v>
      </c>
      <c r="L594" s="107" t="s">
        <v>311</v>
      </c>
      <c r="M594" s="107" t="s">
        <v>158</v>
      </c>
      <c r="N594" s="107" t="s">
        <v>472</v>
      </c>
      <c r="O594" s="107" t="s">
        <v>1130</v>
      </c>
      <c r="P594" s="109">
        <v>45752</v>
      </c>
      <c r="Q594" s="107" t="s">
        <v>1101</v>
      </c>
      <c r="R594" s="108">
        <v>0</v>
      </c>
      <c r="S594" s="109">
        <v>45902</v>
      </c>
      <c r="T594" s="109">
        <v>45962</v>
      </c>
      <c r="U594" s="109">
        <v>46502</v>
      </c>
      <c r="V594" s="108">
        <v>600</v>
      </c>
      <c r="W594" s="107" t="s">
        <v>424</v>
      </c>
      <c r="X594" s="107" t="s">
        <v>726</v>
      </c>
      <c r="Y594" s="107" t="s">
        <v>725</v>
      </c>
      <c r="Z594" s="108">
        <v>0.8</v>
      </c>
      <c r="AA594" s="113">
        <v>0</v>
      </c>
      <c r="AB594" s="113">
        <v>0</v>
      </c>
      <c r="AC594" s="113">
        <v>32235043.654800002</v>
      </c>
      <c r="AD594" s="113">
        <v>0</v>
      </c>
      <c r="AE594" s="113">
        <v>32235043.654800002</v>
      </c>
      <c r="AF594" s="113">
        <v>0</v>
      </c>
      <c r="AG594" s="113">
        <v>0</v>
      </c>
      <c r="AH594" s="113">
        <f>CFR_Data[[#This Row],[Total Spent SFY]]+CFR_Data[[#This Row],[CF Current SFY]]</f>
        <v>0</v>
      </c>
      <c r="AI594" s="113">
        <v>0</v>
      </c>
      <c r="AJ594" s="113">
        <v>14326686.0688</v>
      </c>
      <c r="AK594" s="113">
        <v>17908357.585999999</v>
      </c>
      <c r="AL594" s="113">
        <v>0</v>
      </c>
      <c r="AM594" s="113">
        <v>0</v>
      </c>
      <c r="AN594" s="113">
        <v>0</v>
      </c>
      <c r="AO594" s="113">
        <v>0</v>
      </c>
      <c r="AP594" s="113">
        <v>0</v>
      </c>
      <c r="AQ594" s="107" t="s">
        <v>699</v>
      </c>
      <c r="AR594" s="107" t="s">
        <v>699</v>
      </c>
      <c r="AS594" s="107" t="s">
        <v>396</v>
      </c>
      <c r="AT594" s="107" t="s">
        <v>3026</v>
      </c>
      <c r="AU594" s="107" t="s">
        <v>1123</v>
      </c>
      <c r="AV594" s="107" t="s">
        <v>391</v>
      </c>
      <c r="AW594" s="108">
        <v>4</v>
      </c>
      <c r="AX594" s="107" t="s">
        <v>396</v>
      </c>
      <c r="AY594" s="107" t="s">
        <v>698</v>
      </c>
      <c r="AZ594" s="107" t="s">
        <v>697</v>
      </c>
      <c r="BA594" s="107" t="s">
        <v>392</v>
      </c>
      <c r="BB594" s="109">
        <v>45355.272070752311</v>
      </c>
      <c r="BC594" s="107" t="s">
        <v>22</v>
      </c>
      <c r="BD594" s="107" t="s">
        <v>292</v>
      </c>
    </row>
    <row r="595" spans="1:56" x14ac:dyDescent="0.2">
      <c r="A595" s="107" t="s">
        <v>472</v>
      </c>
      <c r="B595" s="105">
        <v>608052</v>
      </c>
      <c r="C595" s="105" t="s">
        <v>395</v>
      </c>
      <c r="D595" s="107" t="s">
        <v>3027</v>
      </c>
      <c r="E595" s="105" t="s">
        <v>1945</v>
      </c>
      <c r="F595" s="107" t="s">
        <v>1128</v>
      </c>
      <c r="G595" s="107" t="s">
        <v>830</v>
      </c>
      <c r="H595" s="107" t="s">
        <v>830</v>
      </c>
      <c r="I595" s="107" t="s">
        <v>830</v>
      </c>
      <c r="J595" s="107" t="s">
        <v>85</v>
      </c>
      <c r="K595" s="107" t="s">
        <v>22</v>
      </c>
      <c r="L595" s="107" t="s">
        <v>213</v>
      </c>
      <c r="M595" s="107" t="s">
        <v>208</v>
      </c>
      <c r="N595" s="107" t="s">
        <v>472</v>
      </c>
      <c r="O595" s="107" t="s">
        <v>1125</v>
      </c>
      <c r="P595" s="109">
        <v>46851</v>
      </c>
      <c r="Q595" s="107" t="s">
        <v>2912</v>
      </c>
      <c r="R595" s="108">
        <v>0</v>
      </c>
      <c r="S595" s="109">
        <v>47001</v>
      </c>
      <c r="T595" s="109">
        <v>47061</v>
      </c>
      <c r="U595" s="109">
        <v>47181</v>
      </c>
      <c r="V595" s="108">
        <v>180</v>
      </c>
      <c r="W595" s="107" t="s">
        <v>424</v>
      </c>
      <c r="X595" s="107" t="s">
        <v>713</v>
      </c>
      <c r="Y595" s="107" t="s">
        <v>397</v>
      </c>
      <c r="Z595" s="108">
        <v>0.9</v>
      </c>
      <c r="AA595" s="113">
        <v>0</v>
      </c>
      <c r="AB595" s="113">
        <v>0</v>
      </c>
      <c r="AC595" s="113">
        <v>1824540.1125</v>
      </c>
      <c r="AD595" s="113">
        <v>0</v>
      </c>
      <c r="AE595" s="113">
        <v>1824540.1125</v>
      </c>
      <c r="AF595" s="113">
        <v>0</v>
      </c>
      <c r="AG595" s="113">
        <v>0</v>
      </c>
      <c r="AH595" s="113">
        <f>CFR_Data[[#This Row],[Total Spent SFY]]+CFR_Data[[#This Row],[CF Current SFY]]</f>
        <v>0</v>
      </c>
      <c r="AI595" s="113">
        <v>0</v>
      </c>
      <c r="AJ595" s="113">
        <v>0</v>
      </c>
      <c r="AK595" s="113">
        <v>0</v>
      </c>
      <c r="AL595" s="113">
        <v>0</v>
      </c>
      <c r="AM595" s="113">
        <v>1824540.1125</v>
      </c>
      <c r="AN595" s="113">
        <v>0</v>
      </c>
      <c r="AO595" s="113">
        <v>0</v>
      </c>
      <c r="AP595" s="113">
        <v>0</v>
      </c>
      <c r="AQ595" s="107" t="s">
        <v>699</v>
      </c>
      <c r="AR595" s="107" t="s">
        <v>699</v>
      </c>
      <c r="AS595" s="107" t="s">
        <v>396</v>
      </c>
      <c r="AT595" s="107" t="s">
        <v>3025</v>
      </c>
      <c r="AU595" s="107" t="s">
        <v>1123</v>
      </c>
      <c r="AV595" s="107" t="s">
        <v>391</v>
      </c>
      <c r="AW595" s="108">
        <v>2</v>
      </c>
      <c r="AX595" s="107" t="s">
        <v>473</v>
      </c>
      <c r="AY595" s="107" t="s">
        <v>722</v>
      </c>
      <c r="AZ595" s="107" t="s">
        <v>697</v>
      </c>
      <c r="BA595" s="107" t="s">
        <v>402</v>
      </c>
      <c r="BB595" s="109">
        <v>45355.272070752311</v>
      </c>
      <c r="BC595" s="107" t="s">
        <v>22</v>
      </c>
      <c r="BD595" s="107" t="s">
        <v>292</v>
      </c>
    </row>
    <row r="596" spans="1:56" x14ac:dyDescent="0.2">
      <c r="A596" s="107" t="s">
        <v>472</v>
      </c>
      <c r="B596" s="105">
        <v>608052</v>
      </c>
      <c r="C596" s="105" t="s">
        <v>395</v>
      </c>
      <c r="D596" s="107" t="s">
        <v>3027</v>
      </c>
      <c r="E596" s="105" t="s">
        <v>1945</v>
      </c>
      <c r="F596" s="107" t="s">
        <v>1128</v>
      </c>
      <c r="G596" s="107" t="s">
        <v>830</v>
      </c>
      <c r="H596" s="107" t="s">
        <v>830</v>
      </c>
      <c r="I596" s="107" t="s">
        <v>830</v>
      </c>
      <c r="J596" s="107" t="s">
        <v>85</v>
      </c>
      <c r="K596" s="107" t="s">
        <v>22</v>
      </c>
      <c r="L596" s="107" t="s">
        <v>213</v>
      </c>
      <c r="M596" s="107" t="s">
        <v>208</v>
      </c>
      <c r="N596" s="107" t="s">
        <v>472</v>
      </c>
      <c r="O596" s="107" t="s">
        <v>1125</v>
      </c>
      <c r="P596" s="109">
        <v>46851</v>
      </c>
      <c r="Q596" s="107" t="s">
        <v>2912</v>
      </c>
      <c r="R596" s="108">
        <v>0</v>
      </c>
      <c r="S596" s="109">
        <v>47001</v>
      </c>
      <c r="T596" s="109">
        <v>47061</v>
      </c>
      <c r="U596" s="109">
        <v>47181</v>
      </c>
      <c r="V596" s="108">
        <v>180</v>
      </c>
      <c r="W596" s="107" t="s">
        <v>398</v>
      </c>
      <c r="X596" s="107" t="s">
        <v>702</v>
      </c>
      <c r="Y596" s="107" t="s">
        <v>293</v>
      </c>
      <c r="Z596" s="108">
        <v>0</v>
      </c>
      <c r="AA596" s="113">
        <v>0</v>
      </c>
      <c r="AB596" s="113">
        <v>0</v>
      </c>
      <c r="AC596" s="113">
        <v>32714</v>
      </c>
      <c r="AD596" s="113">
        <v>0</v>
      </c>
      <c r="AE596" s="113">
        <v>32714</v>
      </c>
      <c r="AF596" s="113">
        <v>0</v>
      </c>
      <c r="AG596" s="113">
        <v>0</v>
      </c>
      <c r="AH596" s="113">
        <f>CFR_Data[[#This Row],[Total Spent SFY]]+CFR_Data[[#This Row],[CF Current SFY]]</f>
        <v>0</v>
      </c>
      <c r="AI596" s="113">
        <v>0</v>
      </c>
      <c r="AJ596" s="113">
        <v>0</v>
      </c>
      <c r="AK596" s="113">
        <v>0</v>
      </c>
      <c r="AL596" s="113">
        <v>0</v>
      </c>
      <c r="AM596" s="113">
        <v>32714</v>
      </c>
      <c r="AN596" s="113">
        <v>0</v>
      </c>
      <c r="AO596" s="113">
        <v>0</v>
      </c>
      <c r="AP596" s="113">
        <v>0</v>
      </c>
      <c r="AQ596" s="107" t="s">
        <v>699</v>
      </c>
      <c r="AR596" s="107" t="s">
        <v>699</v>
      </c>
      <c r="AS596" s="107" t="s">
        <v>396</v>
      </c>
      <c r="AT596" s="107" t="s">
        <v>3025</v>
      </c>
      <c r="AU596" s="107" t="s">
        <v>1123</v>
      </c>
      <c r="AV596" s="107" t="s">
        <v>391</v>
      </c>
      <c r="AW596" s="108">
        <v>2</v>
      </c>
      <c r="AX596" s="107" t="s">
        <v>473</v>
      </c>
      <c r="AY596" s="107" t="s">
        <v>722</v>
      </c>
      <c r="AZ596" s="107" t="s">
        <v>697</v>
      </c>
      <c r="BA596" s="107" t="s">
        <v>402</v>
      </c>
      <c r="BB596" s="109">
        <v>45355.272070752311</v>
      </c>
      <c r="BC596" s="107" t="s">
        <v>22</v>
      </c>
      <c r="BD596" s="107" t="s">
        <v>293</v>
      </c>
    </row>
    <row r="597" spans="1:56" x14ac:dyDescent="0.2">
      <c r="A597" s="107" t="s">
        <v>393</v>
      </c>
      <c r="B597" s="105">
        <v>608056</v>
      </c>
      <c r="C597" s="105" t="s">
        <v>2128</v>
      </c>
      <c r="D597" s="107" t="s">
        <v>1730</v>
      </c>
      <c r="E597" s="105" t="s">
        <v>1947</v>
      </c>
      <c r="F597" s="107" t="s">
        <v>1731</v>
      </c>
      <c r="G597" s="107" t="s">
        <v>830</v>
      </c>
      <c r="H597" s="107" t="s">
        <v>830</v>
      </c>
      <c r="I597" s="107" t="b">
        <v>1</v>
      </c>
      <c r="J597" s="107" t="s">
        <v>1732</v>
      </c>
      <c r="K597" s="107" t="s">
        <v>25</v>
      </c>
      <c r="L597" s="107" t="s">
        <v>145</v>
      </c>
      <c r="M597" s="107" t="s">
        <v>41</v>
      </c>
      <c r="N597" s="107" t="s">
        <v>716</v>
      </c>
      <c r="O597" s="107" t="s">
        <v>395</v>
      </c>
      <c r="P597" s="109">
        <v>44569</v>
      </c>
      <c r="Q597" s="107" t="s">
        <v>658</v>
      </c>
      <c r="R597" s="108">
        <v>1</v>
      </c>
      <c r="S597" s="109">
        <v>44657</v>
      </c>
      <c r="T597" s="109">
        <v>44717</v>
      </c>
      <c r="U597" s="109">
        <v>45314</v>
      </c>
      <c r="V597" s="108">
        <v>657</v>
      </c>
      <c r="W597" s="107" t="s">
        <v>398</v>
      </c>
      <c r="X597" s="107" t="s">
        <v>702</v>
      </c>
      <c r="Y597" s="107" t="s">
        <v>293</v>
      </c>
      <c r="Z597" s="108">
        <v>0</v>
      </c>
      <c r="AA597" s="113">
        <v>55</v>
      </c>
      <c r="AB597" s="113">
        <v>27.5</v>
      </c>
      <c r="AC597" s="113">
        <v>22445</v>
      </c>
      <c r="AD597" s="113">
        <v>0</v>
      </c>
      <c r="AE597" s="113">
        <v>22445</v>
      </c>
      <c r="AF597" s="113">
        <v>22445</v>
      </c>
      <c r="AG597" s="113">
        <v>22500</v>
      </c>
      <c r="AH597" s="113">
        <f>CFR_Data[[#This Row],[Total Spent SFY]]+CFR_Data[[#This Row],[CF Current SFY]]</f>
        <v>22472.5</v>
      </c>
      <c r="AI597" s="113">
        <v>0</v>
      </c>
      <c r="AJ597" s="113">
        <v>0</v>
      </c>
      <c r="AK597" s="113">
        <v>0</v>
      </c>
      <c r="AL597" s="113">
        <v>0</v>
      </c>
      <c r="AM597" s="113">
        <v>0</v>
      </c>
      <c r="AN597" s="113">
        <v>0</v>
      </c>
      <c r="AO597" s="113">
        <v>0</v>
      </c>
      <c r="AP597" s="113">
        <v>0</v>
      </c>
      <c r="AQ597" s="107" t="s">
        <v>699</v>
      </c>
      <c r="AR597" s="107" t="s">
        <v>699</v>
      </c>
      <c r="AS597" s="107" t="s">
        <v>396</v>
      </c>
      <c r="AT597" s="107" t="s">
        <v>395</v>
      </c>
      <c r="AU597" s="107" t="s">
        <v>1123</v>
      </c>
      <c r="AV597" s="107" t="s">
        <v>391</v>
      </c>
      <c r="AW597" s="108">
        <v>2</v>
      </c>
      <c r="AX597" s="107" t="s">
        <v>473</v>
      </c>
      <c r="AY597" s="107" t="s">
        <v>707</v>
      </c>
      <c r="AZ597" s="107" t="s">
        <v>706</v>
      </c>
      <c r="BA597" s="107" t="s">
        <v>412</v>
      </c>
      <c r="BB597" s="109">
        <v>45355.272070752311</v>
      </c>
      <c r="BC597" s="107" t="s">
        <v>25</v>
      </c>
      <c r="BD597" s="107" t="s">
        <v>293</v>
      </c>
    </row>
    <row r="598" spans="1:56" x14ac:dyDescent="0.2">
      <c r="A598" s="107" t="s">
        <v>393</v>
      </c>
      <c r="B598" s="105">
        <v>608056</v>
      </c>
      <c r="C598" s="105" t="s">
        <v>2128</v>
      </c>
      <c r="D598" s="107" t="s">
        <v>1730</v>
      </c>
      <c r="E598" s="105" t="s">
        <v>1947</v>
      </c>
      <c r="F598" s="107" t="s">
        <v>1731</v>
      </c>
      <c r="G598" s="107" t="s">
        <v>830</v>
      </c>
      <c r="H598" s="107" t="s">
        <v>830</v>
      </c>
      <c r="I598" s="107" t="b">
        <v>1</v>
      </c>
      <c r="J598" s="107" t="s">
        <v>1732</v>
      </c>
      <c r="K598" s="107" t="s">
        <v>25</v>
      </c>
      <c r="L598" s="107" t="s">
        <v>145</v>
      </c>
      <c r="M598" s="107" t="s">
        <v>41</v>
      </c>
      <c r="N598" s="107" t="s">
        <v>716</v>
      </c>
      <c r="O598" s="107" t="s">
        <v>395</v>
      </c>
      <c r="P598" s="109">
        <v>44569</v>
      </c>
      <c r="Q598" s="107" t="s">
        <v>658</v>
      </c>
      <c r="R598" s="108">
        <v>1</v>
      </c>
      <c r="S598" s="109">
        <v>44657</v>
      </c>
      <c r="T598" s="109">
        <v>44717</v>
      </c>
      <c r="U598" s="109">
        <v>45314</v>
      </c>
      <c r="V598" s="108">
        <v>657</v>
      </c>
      <c r="W598" s="107" t="s">
        <v>424</v>
      </c>
      <c r="X598" s="107" t="s">
        <v>705</v>
      </c>
      <c r="Y598" s="107" t="s">
        <v>413</v>
      </c>
      <c r="Z598" s="108">
        <v>0.8</v>
      </c>
      <c r="AA598" s="113">
        <v>5784244.4800000004</v>
      </c>
      <c r="AB598" s="113">
        <v>736647.86</v>
      </c>
      <c r="AC598" s="113">
        <v>349720.22</v>
      </c>
      <c r="AD598" s="113">
        <v>0</v>
      </c>
      <c r="AE598" s="113">
        <v>349720.22</v>
      </c>
      <c r="AF598" s="113">
        <v>349720.22</v>
      </c>
      <c r="AG598" s="113">
        <v>6133964.7000000002</v>
      </c>
      <c r="AH598" s="113">
        <f>CFR_Data[[#This Row],[Total Spent SFY]]+CFR_Data[[#This Row],[CF Current SFY]]</f>
        <v>1086368.08</v>
      </c>
      <c r="AI598" s="113">
        <v>0</v>
      </c>
      <c r="AJ598" s="113">
        <v>0</v>
      </c>
      <c r="AK598" s="113">
        <v>0</v>
      </c>
      <c r="AL598" s="113">
        <v>0</v>
      </c>
      <c r="AM598" s="113">
        <v>0</v>
      </c>
      <c r="AN598" s="113">
        <v>0</v>
      </c>
      <c r="AO598" s="113">
        <v>0</v>
      </c>
      <c r="AP598" s="113">
        <v>0</v>
      </c>
      <c r="AQ598" s="107" t="s">
        <v>699</v>
      </c>
      <c r="AR598" s="107" t="s">
        <v>699</v>
      </c>
      <c r="AS598" s="107" t="s">
        <v>396</v>
      </c>
      <c r="AT598" s="107" t="s">
        <v>395</v>
      </c>
      <c r="AU598" s="107" t="s">
        <v>1123</v>
      </c>
      <c r="AV598" s="107" t="s">
        <v>391</v>
      </c>
      <c r="AW598" s="108">
        <v>2</v>
      </c>
      <c r="AX598" s="107" t="s">
        <v>473</v>
      </c>
      <c r="AY598" s="107" t="s">
        <v>707</v>
      </c>
      <c r="AZ598" s="107" t="s">
        <v>706</v>
      </c>
      <c r="BA598" s="107" t="s">
        <v>412</v>
      </c>
      <c r="BB598" s="109">
        <v>45355.272070752311</v>
      </c>
      <c r="BC598" s="107" t="s">
        <v>25</v>
      </c>
      <c r="BD598" s="107" t="s">
        <v>292</v>
      </c>
    </row>
    <row r="599" spans="1:56" x14ac:dyDescent="0.2">
      <c r="A599" s="107" t="s">
        <v>472</v>
      </c>
      <c r="B599" s="105">
        <v>608067</v>
      </c>
      <c r="C599" s="105" t="s">
        <v>395</v>
      </c>
      <c r="D599" s="107" t="s">
        <v>3028</v>
      </c>
      <c r="E599" s="105" t="s">
        <v>1941</v>
      </c>
      <c r="F599" s="107" t="s">
        <v>1128</v>
      </c>
      <c r="G599" s="107" t="s">
        <v>830</v>
      </c>
      <c r="H599" s="107" t="s">
        <v>830</v>
      </c>
      <c r="I599" s="107" t="s">
        <v>830</v>
      </c>
      <c r="J599" s="107" t="s">
        <v>3029</v>
      </c>
      <c r="K599" s="107" t="s">
        <v>22</v>
      </c>
      <c r="L599" s="107" t="s">
        <v>311</v>
      </c>
      <c r="M599" s="107" t="s">
        <v>158</v>
      </c>
      <c r="N599" s="107" t="s">
        <v>472</v>
      </c>
      <c r="O599" s="107" t="s">
        <v>1125</v>
      </c>
      <c r="P599" s="109">
        <v>45689</v>
      </c>
      <c r="Q599" s="107" t="s">
        <v>1101</v>
      </c>
      <c r="R599" s="108">
        <v>0</v>
      </c>
      <c r="S599" s="109">
        <v>45839</v>
      </c>
      <c r="T599" s="109">
        <v>45899</v>
      </c>
      <c r="U599" s="109">
        <v>46339</v>
      </c>
      <c r="V599" s="108">
        <v>500</v>
      </c>
      <c r="W599" s="107" t="s">
        <v>424</v>
      </c>
      <c r="X599" s="107" t="s">
        <v>710</v>
      </c>
      <c r="Y599" s="107" t="s">
        <v>411</v>
      </c>
      <c r="Z599" s="108">
        <v>0.8</v>
      </c>
      <c r="AA599" s="113">
        <v>0</v>
      </c>
      <c r="AB599" s="113">
        <v>0</v>
      </c>
      <c r="AC599" s="113">
        <v>3411859.2963</v>
      </c>
      <c r="AD599" s="113">
        <v>0</v>
      </c>
      <c r="AE599" s="113">
        <v>3411859.2963</v>
      </c>
      <c r="AF599" s="113">
        <v>0</v>
      </c>
      <c r="AG599" s="113">
        <v>0</v>
      </c>
      <c r="AH599" s="113">
        <f>CFR_Data[[#This Row],[Total Spent SFY]]+CFR_Data[[#This Row],[CF Current SFY]]</f>
        <v>0</v>
      </c>
      <c r="AI599" s="113">
        <v>0</v>
      </c>
      <c r="AJ599" s="113">
        <v>2345653.2662</v>
      </c>
      <c r="AK599" s="113">
        <v>1066206.0301000001</v>
      </c>
      <c r="AL599" s="113">
        <v>0</v>
      </c>
      <c r="AM599" s="113">
        <v>0</v>
      </c>
      <c r="AN599" s="113">
        <v>0</v>
      </c>
      <c r="AO599" s="113">
        <v>0</v>
      </c>
      <c r="AP599" s="113">
        <v>0</v>
      </c>
      <c r="AQ599" s="107" t="s">
        <v>699</v>
      </c>
      <c r="AR599" s="107" t="s">
        <v>699</v>
      </c>
      <c r="AS599" s="107" t="s">
        <v>396</v>
      </c>
      <c r="AT599" s="107" t="s">
        <v>2939</v>
      </c>
      <c r="AU599" s="107" t="s">
        <v>1123</v>
      </c>
      <c r="AV599" s="107" t="s">
        <v>391</v>
      </c>
      <c r="AW599" s="108">
        <v>2</v>
      </c>
      <c r="AX599" s="107" t="s">
        <v>473</v>
      </c>
      <c r="AY599" s="107" t="s">
        <v>722</v>
      </c>
      <c r="AZ599" s="107" t="s">
        <v>697</v>
      </c>
      <c r="BA599" s="107" t="s">
        <v>402</v>
      </c>
      <c r="BB599" s="109">
        <v>45355.272070752311</v>
      </c>
      <c r="BC599" s="107" t="s">
        <v>22</v>
      </c>
      <c r="BD599" s="107" t="s">
        <v>292</v>
      </c>
    </row>
    <row r="600" spans="1:56" x14ac:dyDescent="0.2">
      <c r="A600" s="107" t="s">
        <v>472</v>
      </c>
      <c r="B600" s="105">
        <v>608067</v>
      </c>
      <c r="C600" s="105" t="s">
        <v>395</v>
      </c>
      <c r="D600" s="107" t="s">
        <v>3028</v>
      </c>
      <c r="E600" s="105" t="s">
        <v>1941</v>
      </c>
      <c r="F600" s="107" t="s">
        <v>1128</v>
      </c>
      <c r="G600" s="107" t="s">
        <v>830</v>
      </c>
      <c r="H600" s="107" t="s">
        <v>830</v>
      </c>
      <c r="I600" s="107" t="s">
        <v>830</v>
      </c>
      <c r="J600" s="107" t="s">
        <v>3029</v>
      </c>
      <c r="K600" s="107" t="s">
        <v>22</v>
      </c>
      <c r="L600" s="107" t="s">
        <v>311</v>
      </c>
      <c r="M600" s="107" t="s">
        <v>158</v>
      </c>
      <c r="N600" s="107" t="s">
        <v>472</v>
      </c>
      <c r="O600" s="107" t="s">
        <v>1125</v>
      </c>
      <c r="P600" s="109">
        <v>45689</v>
      </c>
      <c r="Q600" s="107" t="s">
        <v>1101</v>
      </c>
      <c r="R600" s="108">
        <v>0</v>
      </c>
      <c r="S600" s="109">
        <v>45839</v>
      </c>
      <c r="T600" s="109">
        <v>45899</v>
      </c>
      <c r="U600" s="109">
        <v>46339</v>
      </c>
      <c r="V600" s="108">
        <v>500</v>
      </c>
      <c r="W600" s="107" t="s">
        <v>398</v>
      </c>
      <c r="X600" s="107" t="s">
        <v>702</v>
      </c>
      <c r="Y600" s="107" t="s">
        <v>293</v>
      </c>
      <c r="Z600" s="108">
        <v>0</v>
      </c>
      <c r="AA600" s="113">
        <v>0</v>
      </c>
      <c r="AB600" s="113">
        <v>0</v>
      </c>
      <c r="AC600" s="113">
        <v>35735.24</v>
      </c>
      <c r="AD600" s="113">
        <v>0</v>
      </c>
      <c r="AE600" s="113">
        <v>35735.24</v>
      </c>
      <c r="AF600" s="113">
        <v>0</v>
      </c>
      <c r="AG600" s="113">
        <v>0</v>
      </c>
      <c r="AH600" s="113">
        <f>CFR_Data[[#This Row],[Total Spent SFY]]+CFR_Data[[#This Row],[CF Current SFY]]</f>
        <v>0</v>
      </c>
      <c r="AI600" s="113">
        <v>0</v>
      </c>
      <c r="AJ600" s="113">
        <v>24567.977500000001</v>
      </c>
      <c r="AK600" s="113">
        <v>11167.262500000001</v>
      </c>
      <c r="AL600" s="113">
        <v>0</v>
      </c>
      <c r="AM600" s="113">
        <v>0</v>
      </c>
      <c r="AN600" s="113">
        <v>0</v>
      </c>
      <c r="AO600" s="113">
        <v>0</v>
      </c>
      <c r="AP600" s="113">
        <v>0</v>
      </c>
      <c r="AQ600" s="107" t="s">
        <v>699</v>
      </c>
      <c r="AR600" s="107" t="s">
        <v>699</v>
      </c>
      <c r="AS600" s="107" t="s">
        <v>396</v>
      </c>
      <c r="AT600" s="107" t="s">
        <v>2939</v>
      </c>
      <c r="AU600" s="107" t="s">
        <v>1123</v>
      </c>
      <c r="AV600" s="107" t="s">
        <v>391</v>
      </c>
      <c r="AW600" s="108">
        <v>2</v>
      </c>
      <c r="AX600" s="107" t="s">
        <v>473</v>
      </c>
      <c r="AY600" s="107" t="s">
        <v>722</v>
      </c>
      <c r="AZ600" s="107" t="s">
        <v>697</v>
      </c>
      <c r="BA600" s="107" t="s">
        <v>402</v>
      </c>
      <c r="BB600" s="109">
        <v>45355.272070752311</v>
      </c>
      <c r="BC600" s="107" t="s">
        <v>22</v>
      </c>
      <c r="BD600" s="107" t="s">
        <v>293</v>
      </c>
    </row>
    <row r="601" spans="1:56" x14ac:dyDescent="0.2">
      <c r="A601" s="107" t="s">
        <v>393</v>
      </c>
      <c r="B601" s="105">
        <v>608069</v>
      </c>
      <c r="C601" s="105" t="s">
        <v>2129</v>
      </c>
      <c r="D601" s="107" t="s">
        <v>563</v>
      </c>
      <c r="E601" s="105" t="s">
        <v>1945</v>
      </c>
      <c r="F601" s="107" t="s">
        <v>1138</v>
      </c>
      <c r="G601" s="107" t="s">
        <v>830</v>
      </c>
      <c r="H601" s="107" t="s">
        <v>830</v>
      </c>
      <c r="I601" s="107" t="s">
        <v>830</v>
      </c>
      <c r="J601" s="107" t="s">
        <v>852</v>
      </c>
      <c r="K601" s="107" t="s">
        <v>728</v>
      </c>
      <c r="L601" s="107" t="s">
        <v>368</v>
      </c>
      <c r="M601" s="107" t="s">
        <v>395</v>
      </c>
      <c r="N601" s="107" t="s">
        <v>403</v>
      </c>
      <c r="O601" s="107" t="s">
        <v>395</v>
      </c>
      <c r="P601" s="109">
        <v>43344</v>
      </c>
      <c r="Q601" s="107" t="s">
        <v>651</v>
      </c>
      <c r="R601" s="108">
        <v>1</v>
      </c>
      <c r="S601" s="109">
        <v>43609</v>
      </c>
      <c r="T601" s="109">
        <v>43669</v>
      </c>
      <c r="U601" s="109">
        <v>44763</v>
      </c>
      <c r="V601" s="108">
        <v>1154</v>
      </c>
      <c r="W601" s="107" t="s">
        <v>398</v>
      </c>
      <c r="X601" s="107" t="s">
        <v>702</v>
      </c>
      <c r="Y601" s="107" t="s">
        <v>293</v>
      </c>
      <c r="Z601" s="108">
        <v>0</v>
      </c>
      <c r="AA601" s="113">
        <v>82360.81</v>
      </c>
      <c r="AB601" s="113">
        <v>0</v>
      </c>
      <c r="AC601" s="113">
        <v>203965.71</v>
      </c>
      <c r="AD601" s="113">
        <v>0</v>
      </c>
      <c r="AE601" s="113">
        <v>0</v>
      </c>
      <c r="AF601" s="113">
        <v>0</v>
      </c>
      <c r="AG601" s="113">
        <v>82360.81</v>
      </c>
      <c r="AH601" s="113">
        <f>CFR_Data[[#This Row],[Total Spent SFY]]+CFR_Data[[#This Row],[CF Current SFY]]</f>
        <v>0</v>
      </c>
      <c r="AI601" s="113">
        <v>0</v>
      </c>
      <c r="AJ601" s="113">
        <v>0</v>
      </c>
      <c r="AK601" s="113">
        <v>0</v>
      </c>
      <c r="AL601" s="113">
        <v>0</v>
      </c>
      <c r="AM601" s="113">
        <v>0</v>
      </c>
      <c r="AN601" s="113">
        <v>0</v>
      </c>
      <c r="AO601" s="113">
        <v>0</v>
      </c>
      <c r="AP601" s="113">
        <v>0</v>
      </c>
      <c r="AQ601" s="107" t="s">
        <v>699</v>
      </c>
      <c r="AR601" s="107" t="s">
        <v>699</v>
      </c>
      <c r="AS601" s="107" t="s">
        <v>396</v>
      </c>
      <c r="AT601" s="107" t="s">
        <v>395</v>
      </c>
      <c r="AU601" s="107" t="s">
        <v>1123</v>
      </c>
      <c r="AV601" s="107" t="s">
        <v>391</v>
      </c>
      <c r="AW601" s="108">
        <v>2</v>
      </c>
      <c r="AX601" s="107" t="s">
        <v>473</v>
      </c>
      <c r="AY601" s="107" t="s">
        <v>731</v>
      </c>
      <c r="AZ601" s="107" t="s">
        <v>706</v>
      </c>
      <c r="BA601" s="107" t="s">
        <v>435</v>
      </c>
      <c r="BB601" s="109">
        <v>45355.272070752311</v>
      </c>
      <c r="BC601" s="107" t="s">
        <v>465</v>
      </c>
      <c r="BD601" s="107" t="s">
        <v>293</v>
      </c>
    </row>
    <row r="602" spans="1:56" x14ac:dyDescent="0.2">
      <c r="A602" s="107" t="s">
        <v>393</v>
      </c>
      <c r="B602" s="105">
        <v>608069</v>
      </c>
      <c r="C602" s="105" t="s">
        <v>2129</v>
      </c>
      <c r="D602" s="107" t="s">
        <v>563</v>
      </c>
      <c r="E602" s="105" t="s">
        <v>1945</v>
      </c>
      <c r="F602" s="107" t="s">
        <v>1138</v>
      </c>
      <c r="G602" s="107" t="s">
        <v>830</v>
      </c>
      <c r="H602" s="107" t="s">
        <v>830</v>
      </c>
      <c r="I602" s="107" t="s">
        <v>830</v>
      </c>
      <c r="J602" s="107" t="s">
        <v>852</v>
      </c>
      <c r="K602" s="107" t="s">
        <v>728</v>
      </c>
      <c r="L602" s="107" t="s">
        <v>368</v>
      </c>
      <c r="M602" s="107" t="s">
        <v>395</v>
      </c>
      <c r="N602" s="107" t="s">
        <v>403</v>
      </c>
      <c r="O602" s="107" t="s">
        <v>395</v>
      </c>
      <c r="P602" s="109">
        <v>43344</v>
      </c>
      <c r="Q602" s="107" t="s">
        <v>651</v>
      </c>
      <c r="R602" s="108">
        <v>1</v>
      </c>
      <c r="S602" s="109">
        <v>43609</v>
      </c>
      <c r="T602" s="109">
        <v>43669</v>
      </c>
      <c r="U602" s="109">
        <v>44763</v>
      </c>
      <c r="V602" s="108">
        <v>1154</v>
      </c>
      <c r="W602" s="107" t="s">
        <v>424</v>
      </c>
      <c r="X602" s="107" t="s">
        <v>733</v>
      </c>
      <c r="Y602" s="107" t="s">
        <v>413</v>
      </c>
      <c r="Z602" s="108">
        <v>0.8</v>
      </c>
      <c r="AA602" s="113">
        <v>16017919.1</v>
      </c>
      <c r="AB602" s="113">
        <v>21767.77</v>
      </c>
      <c r="AC602" s="113">
        <v>154654.31</v>
      </c>
      <c r="AD602" s="113">
        <v>0</v>
      </c>
      <c r="AE602" s="113">
        <v>0</v>
      </c>
      <c r="AF602" s="113">
        <v>0</v>
      </c>
      <c r="AG602" s="113">
        <v>16017919.1</v>
      </c>
      <c r="AH602" s="113">
        <f>CFR_Data[[#This Row],[Total Spent SFY]]+CFR_Data[[#This Row],[CF Current SFY]]</f>
        <v>21767.77</v>
      </c>
      <c r="AI602" s="113">
        <v>0</v>
      </c>
      <c r="AJ602" s="113">
        <v>0</v>
      </c>
      <c r="AK602" s="113">
        <v>0</v>
      </c>
      <c r="AL602" s="113">
        <v>0</v>
      </c>
      <c r="AM602" s="113">
        <v>0</v>
      </c>
      <c r="AN602" s="113">
        <v>0</v>
      </c>
      <c r="AO602" s="113">
        <v>0</v>
      </c>
      <c r="AP602" s="113">
        <v>0</v>
      </c>
      <c r="AQ602" s="107" t="s">
        <v>699</v>
      </c>
      <c r="AR602" s="107" t="s">
        <v>699</v>
      </c>
      <c r="AS602" s="107" t="s">
        <v>396</v>
      </c>
      <c r="AT602" s="107" t="s">
        <v>395</v>
      </c>
      <c r="AU602" s="107" t="s">
        <v>1123</v>
      </c>
      <c r="AV602" s="107" t="s">
        <v>391</v>
      </c>
      <c r="AW602" s="108">
        <v>2</v>
      </c>
      <c r="AX602" s="107" t="s">
        <v>473</v>
      </c>
      <c r="AY602" s="107" t="s">
        <v>731</v>
      </c>
      <c r="AZ602" s="107" t="s">
        <v>706</v>
      </c>
      <c r="BA602" s="107" t="s">
        <v>435</v>
      </c>
      <c r="BB602" s="109">
        <v>45355.272070752311</v>
      </c>
      <c r="BC602" s="107" t="s">
        <v>465</v>
      </c>
      <c r="BD602" s="107" t="s">
        <v>292</v>
      </c>
    </row>
    <row r="603" spans="1:56" x14ac:dyDescent="0.2">
      <c r="A603" s="107" t="s">
        <v>409</v>
      </c>
      <c r="B603" s="105">
        <v>608073</v>
      </c>
      <c r="C603" s="105" t="s">
        <v>3030</v>
      </c>
      <c r="D603" s="107" t="s">
        <v>3031</v>
      </c>
      <c r="E603" s="105" t="s">
        <v>1947</v>
      </c>
      <c r="F603" s="107" t="s">
        <v>1128</v>
      </c>
      <c r="G603" s="107" t="s">
        <v>830</v>
      </c>
      <c r="H603" s="107" t="s">
        <v>830</v>
      </c>
      <c r="I603" s="107" t="s">
        <v>830</v>
      </c>
      <c r="J603" s="107" t="s">
        <v>70</v>
      </c>
      <c r="K603" s="107" t="s">
        <v>32</v>
      </c>
      <c r="L603" s="107" t="s">
        <v>237</v>
      </c>
      <c r="M603" s="107" t="s">
        <v>236</v>
      </c>
      <c r="N603" s="107" t="s">
        <v>410</v>
      </c>
      <c r="O603" s="107" t="s">
        <v>395</v>
      </c>
      <c r="P603" s="109">
        <v>45178</v>
      </c>
      <c r="Q603" s="107" t="s">
        <v>712</v>
      </c>
      <c r="R603" s="108">
        <v>1</v>
      </c>
      <c r="S603" s="109">
        <v>45307</v>
      </c>
      <c r="T603" s="109">
        <v>45367</v>
      </c>
      <c r="U603" s="109">
        <v>45979</v>
      </c>
      <c r="V603" s="108">
        <v>672</v>
      </c>
      <c r="W603" s="107" t="s">
        <v>424</v>
      </c>
      <c r="X603" s="107" t="s">
        <v>710</v>
      </c>
      <c r="Y603" s="107" t="s">
        <v>411</v>
      </c>
      <c r="Z603" s="108">
        <v>0.8</v>
      </c>
      <c r="AA603" s="113">
        <v>0</v>
      </c>
      <c r="AB603" s="113">
        <v>0</v>
      </c>
      <c r="AC603" s="113">
        <v>4862498.8</v>
      </c>
      <c r="AD603" s="113">
        <v>0</v>
      </c>
      <c r="AE603" s="113">
        <v>4862498.8</v>
      </c>
      <c r="AF603" s="113">
        <v>1362000</v>
      </c>
      <c r="AG603" s="113">
        <v>1362000</v>
      </c>
      <c r="AH603" s="113">
        <f>CFR_Data[[#This Row],[Total Spent SFY]]+CFR_Data[[#This Row],[CF Current SFY]]</f>
        <v>1362000</v>
      </c>
      <c r="AI603" s="113">
        <v>2626000</v>
      </c>
      <c r="AJ603" s="113">
        <v>874498.8</v>
      </c>
      <c r="AK603" s="113">
        <v>0</v>
      </c>
      <c r="AL603" s="113">
        <v>0</v>
      </c>
      <c r="AM603" s="113">
        <v>0</v>
      </c>
      <c r="AN603" s="113">
        <v>0</v>
      </c>
      <c r="AO603" s="113">
        <v>0</v>
      </c>
      <c r="AP603" s="113">
        <v>0</v>
      </c>
      <c r="AQ603" s="107" t="s">
        <v>699</v>
      </c>
      <c r="AR603" s="107" t="s">
        <v>699</v>
      </c>
      <c r="AS603" s="107" t="s">
        <v>396</v>
      </c>
      <c r="AT603" s="107" t="s">
        <v>2980</v>
      </c>
      <c r="AU603" s="107" t="s">
        <v>1120</v>
      </c>
      <c r="AV603" s="107" t="s">
        <v>391</v>
      </c>
      <c r="AW603" s="108">
        <v>2</v>
      </c>
      <c r="AX603" s="107" t="s">
        <v>473</v>
      </c>
      <c r="AY603" s="107" t="s">
        <v>738</v>
      </c>
      <c r="AZ603" s="107" t="s">
        <v>700</v>
      </c>
      <c r="BA603" s="107" t="s">
        <v>652</v>
      </c>
      <c r="BB603" s="109">
        <v>45355.272070752311</v>
      </c>
      <c r="BC603" s="107" t="s">
        <v>32</v>
      </c>
      <c r="BD603" s="107" t="s">
        <v>292</v>
      </c>
    </row>
    <row r="604" spans="1:56" x14ac:dyDescent="0.2">
      <c r="A604" s="107" t="s">
        <v>409</v>
      </c>
      <c r="B604" s="105">
        <v>608073</v>
      </c>
      <c r="C604" s="105" t="s">
        <v>3030</v>
      </c>
      <c r="D604" s="107" t="s">
        <v>3031</v>
      </c>
      <c r="E604" s="105" t="s">
        <v>1947</v>
      </c>
      <c r="F604" s="107" t="s">
        <v>1128</v>
      </c>
      <c r="G604" s="107" t="s">
        <v>830</v>
      </c>
      <c r="H604" s="107" t="s">
        <v>830</v>
      </c>
      <c r="I604" s="107" t="s">
        <v>830</v>
      </c>
      <c r="J604" s="107" t="s">
        <v>70</v>
      </c>
      <c r="K604" s="107" t="s">
        <v>32</v>
      </c>
      <c r="L604" s="107" t="s">
        <v>237</v>
      </c>
      <c r="M604" s="107" t="s">
        <v>236</v>
      </c>
      <c r="N604" s="107" t="s">
        <v>410</v>
      </c>
      <c r="O604" s="107" t="s">
        <v>395</v>
      </c>
      <c r="P604" s="109">
        <v>45178</v>
      </c>
      <c r="Q604" s="107" t="s">
        <v>712</v>
      </c>
      <c r="R604" s="108">
        <v>1</v>
      </c>
      <c r="S604" s="109">
        <v>45307</v>
      </c>
      <c r="T604" s="109">
        <v>45367</v>
      </c>
      <c r="U604" s="109">
        <v>45979</v>
      </c>
      <c r="V604" s="108">
        <v>672</v>
      </c>
      <c r="W604" s="107" t="s">
        <v>398</v>
      </c>
      <c r="X604" s="107" t="s">
        <v>702</v>
      </c>
      <c r="Y604" s="107" t="s">
        <v>293</v>
      </c>
      <c r="Z604" s="108">
        <v>0</v>
      </c>
      <c r="AA604" s="113">
        <v>0</v>
      </c>
      <c r="AB604" s="113">
        <v>0</v>
      </c>
      <c r="AC604" s="113">
        <v>47342.5</v>
      </c>
      <c r="AD604" s="113">
        <v>0</v>
      </c>
      <c r="AE604" s="113">
        <v>47342.5</v>
      </c>
      <c r="AF604" s="113">
        <v>13250</v>
      </c>
      <c r="AG604" s="113">
        <v>13250</v>
      </c>
      <c r="AH604" s="113">
        <f>CFR_Data[[#This Row],[Total Spent SFY]]+CFR_Data[[#This Row],[CF Current SFY]]</f>
        <v>13250</v>
      </c>
      <c r="AI604" s="113">
        <v>25500</v>
      </c>
      <c r="AJ604" s="113">
        <v>8592.5</v>
      </c>
      <c r="AK604" s="113">
        <v>0</v>
      </c>
      <c r="AL604" s="113">
        <v>0</v>
      </c>
      <c r="AM604" s="113">
        <v>0</v>
      </c>
      <c r="AN604" s="113">
        <v>0</v>
      </c>
      <c r="AO604" s="113">
        <v>0</v>
      </c>
      <c r="AP604" s="113">
        <v>0</v>
      </c>
      <c r="AQ604" s="107" t="s">
        <v>699</v>
      </c>
      <c r="AR604" s="107" t="s">
        <v>699</v>
      </c>
      <c r="AS604" s="107" t="s">
        <v>396</v>
      </c>
      <c r="AT604" s="107" t="s">
        <v>2980</v>
      </c>
      <c r="AU604" s="107" t="s">
        <v>1120</v>
      </c>
      <c r="AV604" s="107" t="s">
        <v>391</v>
      </c>
      <c r="AW604" s="108">
        <v>2</v>
      </c>
      <c r="AX604" s="107" t="s">
        <v>473</v>
      </c>
      <c r="AY604" s="107" t="s">
        <v>738</v>
      </c>
      <c r="AZ604" s="107" t="s">
        <v>700</v>
      </c>
      <c r="BA604" s="107" t="s">
        <v>652</v>
      </c>
      <c r="BB604" s="109">
        <v>45355.272070752311</v>
      </c>
      <c r="BC604" s="107" t="s">
        <v>32</v>
      </c>
      <c r="BD604" s="107" t="s">
        <v>293</v>
      </c>
    </row>
    <row r="605" spans="1:56" x14ac:dyDescent="0.2">
      <c r="A605" s="107" t="s">
        <v>393</v>
      </c>
      <c r="B605" s="105">
        <v>608076</v>
      </c>
      <c r="C605" s="105" t="s">
        <v>2130</v>
      </c>
      <c r="D605" s="107" t="s">
        <v>1733</v>
      </c>
      <c r="E605" s="105" t="s">
        <v>1941</v>
      </c>
      <c r="F605" s="107" t="s">
        <v>1734</v>
      </c>
      <c r="G605" s="107" t="s">
        <v>830</v>
      </c>
      <c r="H605" s="107" t="s">
        <v>830</v>
      </c>
      <c r="I605" s="107" t="s">
        <v>830</v>
      </c>
      <c r="J605" s="107" t="s">
        <v>163</v>
      </c>
      <c r="K605" s="107" t="s">
        <v>30</v>
      </c>
      <c r="L605" s="107" t="s">
        <v>235</v>
      </c>
      <c r="M605" s="107" t="s">
        <v>233</v>
      </c>
      <c r="N605" s="107" t="s">
        <v>394</v>
      </c>
      <c r="O605" s="107" t="s">
        <v>395</v>
      </c>
      <c r="P605" s="109">
        <v>44625</v>
      </c>
      <c r="Q605" s="107" t="s">
        <v>658</v>
      </c>
      <c r="R605" s="108">
        <v>1</v>
      </c>
      <c r="S605" s="109">
        <v>44713</v>
      </c>
      <c r="T605" s="109">
        <v>44773</v>
      </c>
      <c r="U605" s="109">
        <v>45159</v>
      </c>
      <c r="V605" s="108">
        <v>446</v>
      </c>
      <c r="W605" s="107" t="s">
        <v>398</v>
      </c>
      <c r="X605" s="107" t="s">
        <v>702</v>
      </c>
      <c r="Y605" s="107" t="s">
        <v>293</v>
      </c>
      <c r="Z605" s="108">
        <v>0</v>
      </c>
      <c r="AA605" s="113">
        <v>993009.12</v>
      </c>
      <c r="AB605" s="113">
        <v>48362.94</v>
      </c>
      <c r="AC605" s="113">
        <v>169360.88</v>
      </c>
      <c r="AD605" s="113">
        <v>169360.88</v>
      </c>
      <c r="AE605" s="113">
        <v>169360.88</v>
      </c>
      <c r="AF605" s="113">
        <v>169360.88</v>
      </c>
      <c r="AG605" s="113">
        <v>1162370</v>
      </c>
      <c r="AH605" s="113">
        <f>CFR_Data[[#This Row],[Total Spent SFY]]+CFR_Data[[#This Row],[CF Current SFY]]</f>
        <v>217723.82</v>
      </c>
      <c r="AI605" s="113">
        <v>0</v>
      </c>
      <c r="AJ605" s="113">
        <v>0</v>
      </c>
      <c r="AK605" s="113">
        <v>0</v>
      </c>
      <c r="AL605" s="113">
        <v>0</v>
      </c>
      <c r="AM605" s="113">
        <v>0</v>
      </c>
      <c r="AN605" s="113">
        <v>0</v>
      </c>
      <c r="AO605" s="113">
        <v>0</v>
      </c>
      <c r="AP605" s="113">
        <v>0</v>
      </c>
      <c r="AQ605" s="107" t="s">
        <v>699</v>
      </c>
      <c r="AR605" s="107" t="s">
        <v>699</v>
      </c>
      <c r="AS605" s="107" t="s">
        <v>396</v>
      </c>
      <c r="AT605" s="107" t="s">
        <v>395</v>
      </c>
      <c r="AU605" s="107" t="s">
        <v>1123</v>
      </c>
      <c r="AV605" s="107" t="s">
        <v>391</v>
      </c>
      <c r="AW605" s="108">
        <v>1</v>
      </c>
      <c r="AX605" s="107" t="s">
        <v>473</v>
      </c>
      <c r="AY605" s="107" t="s">
        <v>736</v>
      </c>
      <c r="AZ605" s="107" t="s">
        <v>706</v>
      </c>
      <c r="BA605" s="107" t="s">
        <v>434</v>
      </c>
      <c r="BB605" s="109">
        <v>45355.272070752311</v>
      </c>
      <c r="BC605" s="107" t="s">
        <v>30</v>
      </c>
      <c r="BD605" s="107" t="s">
        <v>293</v>
      </c>
    </row>
    <row r="606" spans="1:56" x14ac:dyDescent="0.2">
      <c r="A606" s="107" t="s">
        <v>409</v>
      </c>
      <c r="B606" s="105">
        <v>608078</v>
      </c>
      <c r="C606" s="105" t="s">
        <v>2131</v>
      </c>
      <c r="D606" s="107" t="s">
        <v>853</v>
      </c>
      <c r="E606" s="105" t="s">
        <v>1943</v>
      </c>
      <c r="F606" s="107" t="s">
        <v>1343</v>
      </c>
      <c r="G606" s="107" t="s">
        <v>830</v>
      </c>
      <c r="H606" s="107" t="s">
        <v>830</v>
      </c>
      <c r="I606" s="107" t="s">
        <v>830</v>
      </c>
      <c r="J606" s="107" t="s">
        <v>264</v>
      </c>
      <c r="K606" s="107" t="s">
        <v>22</v>
      </c>
      <c r="L606" s="107" t="s">
        <v>187</v>
      </c>
      <c r="M606" s="107" t="s">
        <v>158</v>
      </c>
      <c r="N606" s="107" t="s">
        <v>410</v>
      </c>
      <c r="O606" s="107" t="s">
        <v>395</v>
      </c>
      <c r="P606" s="109">
        <v>44639</v>
      </c>
      <c r="Q606" s="107" t="s">
        <v>658</v>
      </c>
      <c r="R606" s="108">
        <v>1</v>
      </c>
      <c r="S606" s="109">
        <v>44728</v>
      </c>
      <c r="T606" s="109">
        <v>44788</v>
      </c>
      <c r="U606" s="109">
        <v>45776</v>
      </c>
      <c r="V606" s="108">
        <v>1048</v>
      </c>
      <c r="W606" s="107" t="s">
        <v>424</v>
      </c>
      <c r="X606" s="107" t="s">
        <v>710</v>
      </c>
      <c r="Y606" s="107" t="s">
        <v>411</v>
      </c>
      <c r="Z606" s="108">
        <v>0.8</v>
      </c>
      <c r="AA606" s="113">
        <v>0</v>
      </c>
      <c r="AB606" s="113">
        <v>0</v>
      </c>
      <c r="AC606" s="113">
        <v>1630200</v>
      </c>
      <c r="AD606" s="113">
        <v>1362808.5865</v>
      </c>
      <c r="AE606" s="113">
        <v>1362808.5865</v>
      </c>
      <c r="AF606" s="113">
        <v>360058.10889999999</v>
      </c>
      <c r="AG606" s="113">
        <v>360058.10889999999</v>
      </c>
      <c r="AH606" s="113">
        <f>CFR_Data[[#This Row],[Total Spent SFY]]+CFR_Data[[#This Row],[CF Current SFY]]</f>
        <v>360058.10889999999</v>
      </c>
      <c r="AI606" s="113">
        <v>1002750.4776</v>
      </c>
      <c r="AJ606" s="113">
        <v>0</v>
      </c>
      <c r="AK606" s="113">
        <v>0</v>
      </c>
      <c r="AL606" s="113">
        <v>0</v>
      </c>
      <c r="AM606" s="113">
        <v>0</v>
      </c>
      <c r="AN606" s="113">
        <v>267391.41350000002</v>
      </c>
      <c r="AO606" s="113">
        <v>0</v>
      </c>
      <c r="AP606" s="113">
        <v>0</v>
      </c>
      <c r="AQ606" s="107" t="s">
        <v>699</v>
      </c>
      <c r="AR606" s="107" t="s">
        <v>699</v>
      </c>
      <c r="AS606" s="107" t="s">
        <v>396</v>
      </c>
      <c r="AT606" s="107" t="s">
        <v>2972</v>
      </c>
      <c r="AU606" s="107" t="s">
        <v>1120</v>
      </c>
      <c r="AV606" s="107" t="s">
        <v>391</v>
      </c>
      <c r="AW606" s="108">
        <v>3</v>
      </c>
      <c r="AX606" s="107" t="s">
        <v>473</v>
      </c>
      <c r="AY606" s="107" t="s">
        <v>698</v>
      </c>
      <c r="AZ606" s="107" t="s">
        <v>697</v>
      </c>
      <c r="BA606" s="107" t="s">
        <v>392</v>
      </c>
      <c r="BB606" s="109">
        <v>45355.272070752311</v>
      </c>
      <c r="BC606" s="107" t="s">
        <v>22</v>
      </c>
      <c r="BD606" s="107" t="s">
        <v>292</v>
      </c>
    </row>
    <row r="607" spans="1:56" x14ac:dyDescent="0.2">
      <c r="A607" s="107" t="s">
        <v>409</v>
      </c>
      <c r="B607" s="105">
        <v>608078</v>
      </c>
      <c r="C607" s="105" t="s">
        <v>2131</v>
      </c>
      <c r="D607" s="107" t="s">
        <v>853</v>
      </c>
      <c r="E607" s="105" t="s">
        <v>1943</v>
      </c>
      <c r="F607" s="107" t="s">
        <v>1343</v>
      </c>
      <c r="G607" s="107" t="s">
        <v>830</v>
      </c>
      <c r="H607" s="107" t="s">
        <v>830</v>
      </c>
      <c r="I607" s="107" t="s">
        <v>830</v>
      </c>
      <c r="J607" s="107" t="s">
        <v>264</v>
      </c>
      <c r="K607" s="107" t="s">
        <v>22</v>
      </c>
      <c r="L607" s="107" t="s">
        <v>187</v>
      </c>
      <c r="M607" s="107" t="s">
        <v>158</v>
      </c>
      <c r="N607" s="107" t="s">
        <v>410</v>
      </c>
      <c r="O607" s="107" t="s">
        <v>395</v>
      </c>
      <c r="P607" s="109">
        <v>44639</v>
      </c>
      <c r="Q607" s="107" t="s">
        <v>658</v>
      </c>
      <c r="R607" s="108">
        <v>1</v>
      </c>
      <c r="S607" s="109">
        <v>44728</v>
      </c>
      <c r="T607" s="109">
        <v>44788</v>
      </c>
      <c r="U607" s="109">
        <v>45776</v>
      </c>
      <c r="V607" s="108">
        <v>1048</v>
      </c>
      <c r="W607" s="107" t="s">
        <v>398</v>
      </c>
      <c r="X607" s="107" t="s">
        <v>702</v>
      </c>
      <c r="Y607" s="107" t="s">
        <v>293</v>
      </c>
      <c r="Z607" s="108">
        <v>0</v>
      </c>
      <c r="AA607" s="113">
        <v>5706</v>
      </c>
      <c r="AB607" s="113">
        <v>5706</v>
      </c>
      <c r="AC607" s="113">
        <v>145156.5</v>
      </c>
      <c r="AD607" s="113">
        <v>133378.6833</v>
      </c>
      <c r="AE607" s="113">
        <v>133378.6833</v>
      </c>
      <c r="AF607" s="113">
        <v>35239.047500000001</v>
      </c>
      <c r="AG607" s="113">
        <v>40945.047500000001</v>
      </c>
      <c r="AH607" s="113">
        <f>CFR_Data[[#This Row],[Total Spent SFY]]+CFR_Data[[#This Row],[CF Current SFY]]</f>
        <v>40945.047500000001</v>
      </c>
      <c r="AI607" s="113">
        <v>98139.635800000004</v>
      </c>
      <c r="AJ607" s="113">
        <v>0</v>
      </c>
      <c r="AK607" s="113">
        <v>0</v>
      </c>
      <c r="AL607" s="113">
        <v>0</v>
      </c>
      <c r="AM607" s="113">
        <v>0</v>
      </c>
      <c r="AN607" s="113">
        <v>11777.816699999999</v>
      </c>
      <c r="AO607" s="113">
        <v>0</v>
      </c>
      <c r="AP607" s="113">
        <v>0</v>
      </c>
      <c r="AQ607" s="107" t="s">
        <v>699</v>
      </c>
      <c r="AR607" s="107" t="s">
        <v>699</v>
      </c>
      <c r="AS607" s="107" t="s">
        <v>396</v>
      </c>
      <c r="AT607" s="107" t="s">
        <v>2972</v>
      </c>
      <c r="AU607" s="107" t="s">
        <v>1120</v>
      </c>
      <c r="AV607" s="107" t="s">
        <v>391</v>
      </c>
      <c r="AW607" s="108">
        <v>3</v>
      </c>
      <c r="AX607" s="107" t="s">
        <v>473</v>
      </c>
      <c r="AY607" s="107" t="s">
        <v>698</v>
      </c>
      <c r="AZ607" s="107" t="s">
        <v>697</v>
      </c>
      <c r="BA607" s="107" t="s">
        <v>392</v>
      </c>
      <c r="BB607" s="109">
        <v>45355.272070752311</v>
      </c>
      <c r="BC607" s="107" t="s">
        <v>22</v>
      </c>
      <c r="BD607" s="107" t="s">
        <v>293</v>
      </c>
    </row>
    <row r="608" spans="1:56" x14ac:dyDescent="0.2">
      <c r="A608" s="107" t="s">
        <v>409</v>
      </c>
      <c r="B608" s="105">
        <v>608078</v>
      </c>
      <c r="C608" s="105" t="s">
        <v>2131</v>
      </c>
      <c r="D608" s="107" t="s">
        <v>853</v>
      </c>
      <c r="E608" s="105" t="s">
        <v>1943</v>
      </c>
      <c r="F608" s="107" t="s">
        <v>1343</v>
      </c>
      <c r="G608" s="107" t="s">
        <v>830</v>
      </c>
      <c r="H608" s="107" t="s">
        <v>830</v>
      </c>
      <c r="I608" s="107" t="s">
        <v>830</v>
      </c>
      <c r="J608" s="107" t="s">
        <v>264</v>
      </c>
      <c r="K608" s="107" t="s">
        <v>22</v>
      </c>
      <c r="L608" s="107" t="s">
        <v>187</v>
      </c>
      <c r="M608" s="107" t="s">
        <v>158</v>
      </c>
      <c r="N608" s="107" t="s">
        <v>410</v>
      </c>
      <c r="O608" s="107" t="s">
        <v>395</v>
      </c>
      <c r="P608" s="109">
        <v>44639</v>
      </c>
      <c r="Q608" s="107" t="s">
        <v>658</v>
      </c>
      <c r="R608" s="108">
        <v>1</v>
      </c>
      <c r="S608" s="109">
        <v>44728</v>
      </c>
      <c r="T608" s="109">
        <v>44788</v>
      </c>
      <c r="U608" s="109">
        <v>45776</v>
      </c>
      <c r="V608" s="108">
        <v>1048</v>
      </c>
      <c r="W608" s="107" t="s">
        <v>424</v>
      </c>
      <c r="X608" s="107" t="s">
        <v>726</v>
      </c>
      <c r="Y608" s="107" t="s">
        <v>725</v>
      </c>
      <c r="Z608" s="108">
        <v>0.8</v>
      </c>
      <c r="AA608" s="113">
        <v>5142183.57</v>
      </c>
      <c r="AB608" s="113">
        <v>4563378.37</v>
      </c>
      <c r="AC608" s="113">
        <v>5361419.83</v>
      </c>
      <c r="AD608" s="113">
        <v>4659704.3602</v>
      </c>
      <c r="AE608" s="113">
        <v>4659704.3602</v>
      </c>
      <c r="AF608" s="113">
        <v>1231107.8436</v>
      </c>
      <c r="AG608" s="113">
        <v>6373291.4135999996</v>
      </c>
      <c r="AH608" s="113">
        <f>CFR_Data[[#This Row],[Total Spent SFY]]+CFR_Data[[#This Row],[CF Current SFY]]</f>
        <v>5794486.2136000004</v>
      </c>
      <c r="AI608" s="113">
        <v>3428596.5166000002</v>
      </c>
      <c r="AJ608" s="113">
        <v>0</v>
      </c>
      <c r="AK608" s="113">
        <v>0</v>
      </c>
      <c r="AL608" s="113">
        <v>0</v>
      </c>
      <c r="AM608" s="113">
        <v>0</v>
      </c>
      <c r="AN608" s="113">
        <v>701715.46979999996</v>
      </c>
      <c r="AO608" s="113">
        <v>0</v>
      </c>
      <c r="AP608" s="113">
        <v>0</v>
      </c>
      <c r="AQ608" s="107" t="s">
        <v>699</v>
      </c>
      <c r="AR608" s="107" t="s">
        <v>699</v>
      </c>
      <c r="AS608" s="107" t="s">
        <v>396</v>
      </c>
      <c r="AT608" s="107" t="s">
        <v>2972</v>
      </c>
      <c r="AU608" s="107" t="s">
        <v>1120</v>
      </c>
      <c r="AV608" s="107" t="s">
        <v>391</v>
      </c>
      <c r="AW608" s="108">
        <v>3</v>
      </c>
      <c r="AX608" s="107" t="s">
        <v>473</v>
      </c>
      <c r="AY608" s="107" t="s">
        <v>698</v>
      </c>
      <c r="AZ608" s="107" t="s">
        <v>697</v>
      </c>
      <c r="BA608" s="107" t="s">
        <v>392</v>
      </c>
      <c r="BB608" s="109">
        <v>45355.272070752311</v>
      </c>
      <c r="BC608" s="107" t="s">
        <v>22</v>
      </c>
      <c r="BD608" s="107" t="s">
        <v>292</v>
      </c>
    </row>
    <row r="609" spans="1:56" x14ac:dyDescent="0.2">
      <c r="A609" s="107" t="s">
        <v>409</v>
      </c>
      <c r="B609" s="105">
        <v>608079</v>
      </c>
      <c r="C609" s="105" t="s">
        <v>2132</v>
      </c>
      <c r="D609" s="107" t="s">
        <v>564</v>
      </c>
      <c r="E609" s="105" t="s">
        <v>1945</v>
      </c>
      <c r="F609" s="107" t="s">
        <v>1134</v>
      </c>
      <c r="G609" s="107" t="s">
        <v>830</v>
      </c>
      <c r="H609" s="107" t="s">
        <v>830</v>
      </c>
      <c r="I609" s="107" t="s">
        <v>830</v>
      </c>
      <c r="J609" s="107" t="s">
        <v>64</v>
      </c>
      <c r="K609" s="107" t="s">
        <v>22</v>
      </c>
      <c r="L609" s="107" t="s">
        <v>88</v>
      </c>
      <c r="M609" s="107" t="s">
        <v>41</v>
      </c>
      <c r="N609" s="107" t="s">
        <v>410</v>
      </c>
      <c r="O609" s="107" t="s">
        <v>395</v>
      </c>
      <c r="P609" s="109">
        <v>44373</v>
      </c>
      <c r="Q609" s="107" t="s">
        <v>655</v>
      </c>
      <c r="R609" s="108">
        <v>1</v>
      </c>
      <c r="S609" s="109">
        <v>44483</v>
      </c>
      <c r="T609" s="109">
        <v>44543</v>
      </c>
      <c r="U609" s="109">
        <v>45525</v>
      </c>
      <c r="V609" s="108">
        <v>1042</v>
      </c>
      <c r="W609" s="107" t="s">
        <v>398</v>
      </c>
      <c r="X609" s="107" t="s">
        <v>702</v>
      </c>
      <c r="Y609" s="107" t="s">
        <v>293</v>
      </c>
      <c r="Z609" s="108">
        <v>0</v>
      </c>
      <c r="AA609" s="113">
        <v>240</v>
      </c>
      <c r="AB609" s="113">
        <v>0</v>
      </c>
      <c r="AC609" s="113">
        <v>29785</v>
      </c>
      <c r="AD609" s="113">
        <v>29266.5504</v>
      </c>
      <c r="AE609" s="113">
        <v>29266.550299999999</v>
      </c>
      <c r="AF609" s="113">
        <v>2495.2973999999999</v>
      </c>
      <c r="AG609" s="113">
        <v>2735.2973999999999</v>
      </c>
      <c r="AH609" s="113">
        <f>CFR_Data[[#This Row],[Total Spent SFY]]+CFR_Data[[#This Row],[CF Current SFY]]</f>
        <v>2495.2973999999999</v>
      </c>
      <c r="AI609" s="113">
        <v>15397.339099999999</v>
      </c>
      <c r="AJ609" s="113">
        <v>11373.9138</v>
      </c>
      <c r="AK609" s="113">
        <v>0</v>
      </c>
      <c r="AL609" s="113">
        <v>0</v>
      </c>
      <c r="AM609" s="113">
        <v>0</v>
      </c>
      <c r="AN609" s="113">
        <v>518.44970000000001</v>
      </c>
      <c r="AO609" s="113">
        <v>0</v>
      </c>
      <c r="AP609" s="113">
        <v>0</v>
      </c>
      <c r="AQ609" s="107" t="s">
        <v>699</v>
      </c>
      <c r="AR609" s="107" t="s">
        <v>699</v>
      </c>
      <c r="AS609" s="107" t="s">
        <v>396</v>
      </c>
      <c r="AT609" s="107" t="s">
        <v>395</v>
      </c>
      <c r="AU609" s="107" t="s">
        <v>1123</v>
      </c>
      <c r="AV609" s="107" t="s">
        <v>391</v>
      </c>
      <c r="AW609" s="108">
        <v>2</v>
      </c>
      <c r="AX609" s="107" t="s">
        <v>473</v>
      </c>
      <c r="AY609" s="107" t="s">
        <v>707</v>
      </c>
      <c r="AZ609" s="107" t="s">
        <v>706</v>
      </c>
      <c r="BA609" s="107" t="s">
        <v>412</v>
      </c>
      <c r="BB609" s="109">
        <v>45355.272070752311</v>
      </c>
      <c r="BC609" s="107" t="s">
        <v>22</v>
      </c>
      <c r="BD609" s="107" t="s">
        <v>293</v>
      </c>
    </row>
    <row r="610" spans="1:56" x14ac:dyDescent="0.2">
      <c r="A610" s="107" t="s">
        <v>409</v>
      </c>
      <c r="B610" s="105">
        <v>608079</v>
      </c>
      <c r="C610" s="105" t="s">
        <v>2132</v>
      </c>
      <c r="D610" s="107" t="s">
        <v>564</v>
      </c>
      <c r="E610" s="105" t="s">
        <v>1945</v>
      </c>
      <c r="F610" s="107" t="s">
        <v>1134</v>
      </c>
      <c r="G610" s="107" t="s">
        <v>830</v>
      </c>
      <c r="H610" s="107" t="s">
        <v>830</v>
      </c>
      <c r="I610" s="107" t="s">
        <v>830</v>
      </c>
      <c r="J610" s="107" t="s">
        <v>64</v>
      </c>
      <c r="K610" s="107" t="s">
        <v>22</v>
      </c>
      <c r="L610" s="107" t="s">
        <v>88</v>
      </c>
      <c r="M610" s="107" t="s">
        <v>41</v>
      </c>
      <c r="N610" s="107" t="s">
        <v>410</v>
      </c>
      <c r="O610" s="107" t="s">
        <v>395</v>
      </c>
      <c r="P610" s="109">
        <v>44373</v>
      </c>
      <c r="Q610" s="107" t="s">
        <v>655</v>
      </c>
      <c r="R610" s="108">
        <v>1</v>
      </c>
      <c r="S610" s="109">
        <v>44483</v>
      </c>
      <c r="T610" s="109">
        <v>44543</v>
      </c>
      <c r="U610" s="109">
        <v>45525</v>
      </c>
      <c r="V610" s="108">
        <v>1042</v>
      </c>
      <c r="W610" s="107" t="s">
        <v>424</v>
      </c>
      <c r="X610" s="107" t="s">
        <v>802</v>
      </c>
      <c r="Y610" s="107" t="s">
        <v>725</v>
      </c>
      <c r="Z610" s="108">
        <v>0.8</v>
      </c>
      <c r="AA610" s="113">
        <v>507908.1</v>
      </c>
      <c r="AB610" s="113">
        <v>13930</v>
      </c>
      <c r="AC610" s="113">
        <v>7515839.0999999996</v>
      </c>
      <c r="AD610" s="113">
        <v>6779233.4495999999</v>
      </c>
      <c r="AE610" s="113">
        <v>6779233.4496999998</v>
      </c>
      <c r="AF610" s="113">
        <v>578004.70259999996</v>
      </c>
      <c r="AG610" s="113">
        <v>1085912.8026000001</v>
      </c>
      <c r="AH610" s="113">
        <f>CFR_Data[[#This Row],[Total Spent SFY]]+CFR_Data[[#This Row],[CF Current SFY]]</f>
        <v>591934.70259999996</v>
      </c>
      <c r="AI610" s="113">
        <v>3566602.6609</v>
      </c>
      <c r="AJ610" s="113">
        <v>2634626.0861999998</v>
      </c>
      <c r="AK610" s="113">
        <v>0</v>
      </c>
      <c r="AL610" s="113">
        <v>0</v>
      </c>
      <c r="AM610" s="113">
        <v>0</v>
      </c>
      <c r="AN610" s="113">
        <v>736605.65029999998</v>
      </c>
      <c r="AO610" s="113">
        <v>0</v>
      </c>
      <c r="AP610" s="113">
        <v>0</v>
      </c>
      <c r="AQ610" s="107" t="s">
        <v>699</v>
      </c>
      <c r="AR610" s="107" t="s">
        <v>699</v>
      </c>
      <c r="AS610" s="107" t="s">
        <v>396</v>
      </c>
      <c r="AT610" s="107" t="s">
        <v>395</v>
      </c>
      <c r="AU610" s="107" t="s">
        <v>1123</v>
      </c>
      <c r="AV610" s="107" t="s">
        <v>391</v>
      </c>
      <c r="AW610" s="108">
        <v>2</v>
      </c>
      <c r="AX610" s="107" t="s">
        <v>473</v>
      </c>
      <c r="AY610" s="107" t="s">
        <v>707</v>
      </c>
      <c r="AZ610" s="107" t="s">
        <v>706</v>
      </c>
      <c r="BA610" s="107" t="s">
        <v>412</v>
      </c>
      <c r="BB610" s="109">
        <v>45355.272070752311</v>
      </c>
      <c r="BC610" s="107" t="s">
        <v>22</v>
      </c>
      <c r="BD610" s="107" t="s">
        <v>292</v>
      </c>
    </row>
    <row r="611" spans="1:56" x14ac:dyDescent="0.2">
      <c r="A611" s="107" t="s">
        <v>393</v>
      </c>
      <c r="B611" s="105">
        <v>608084</v>
      </c>
      <c r="C611" s="105" t="s">
        <v>2133</v>
      </c>
      <c r="D611" s="107" t="s">
        <v>565</v>
      </c>
      <c r="E611" s="105" t="s">
        <v>1947</v>
      </c>
      <c r="F611" s="107" t="s">
        <v>1343</v>
      </c>
      <c r="G611" s="107" t="s">
        <v>830</v>
      </c>
      <c r="H611" s="107" t="s">
        <v>830</v>
      </c>
      <c r="I611" s="107" t="s">
        <v>830</v>
      </c>
      <c r="J611" s="107" t="s">
        <v>191</v>
      </c>
      <c r="K611" s="107" t="s">
        <v>32</v>
      </c>
      <c r="L611" s="107" t="s">
        <v>311</v>
      </c>
      <c r="M611" s="107" t="s">
        <v>158</v>
      </c>
      <c r="N611" s="107" t="s">
        <v>394</v>
      </c>
      <c r="O611" s="107" t="s">
        <v>395</v>
      </c>
      <c r="P611" s="109">
        <v>44310</v>
      </c>
      <c r="Q611" s="107" t="s">
        <v>655</v>
      </c>
      <c r="R611" s="108">
        <v>1</v>
      </c>
      <c r="S611" s="109">
        <v>44393</v>
      </c>
      <c r="T611" s="109">
        <v>44453</v>
      </c>
      <c r="U611" s="109">
        <v>45382</v>
      </c>
      <c r="V611" s="108">
        <v>989</v>
      </c>
      <c r="W611" s="107" t="s">
        <v>398</v>
      </c>
      <c r="X611" s="107" t="s">
        <v>702</v>
      </c>
      <c r="Y611" s="107" t="s">
        <v>293</v>
      </c>
      <c r="Z611" s="108">
        <v>0</v>
      </c>
      <c r="AA611" s="113">
        <v>62067.72</v>
      </c>
      <c r="AB611" s="113">
        <v>2938.59</v>
      </c>
      <c r="AC611" s="113">
        <v>77392.28</v>
      </c>
      <c r="AD611" s="113">
        <v>1632.2768000000001</v>
      </c>
      <c r="AE611" s="113">
        <v>1632.2768000000001</v>
      </c>
      <c r="AF611" s="113">
        <v>1632.2768000000001</v>
      </c>
      <c r="AG611" s="113">
        <v>63699.996800000001</v>
      </c>
      <c r="AH611" s="113">
        <f>CFR_Data[[#This Row],[Total Spent SFY]]+CFR_Data[[#This Row],[CF Current SFY]]</f>
        <v>4570.8667999999998</v>
      </c>
      <c r="AI611" s="113">
        <v>0</v>
      </c>
      <c r="AJ611" s="113">
        <v>0</v>
      </c>
      <c r="AK611" s="113">
        <v>0</v>
      </c>
      <c r="AL611" s="113">
        <v>0</v>
      </c>
      <c r="AM611" s="113">
        <v>0</v>
      </c>
      <c r="AN611" s="113">
        <v>75760.003200000006</v>
      </c>
      <c r="AO611" s="113">
        <v>0</v>
      </c>
      <c r="AP611" s="113">
        <v>0</v>
      </c>
      <c r="AQ611" s="107" t="s">
        <v>699</v>
      </c>
      <c r="AR611" s="107" t="s">
        <v>699</v>
      </c>
      <c r="AS611" s="107" t="s">
        <v>396</v>
      </c>
      <c r="AT611" s="107" t="s">
        <v>2905</v>
      </c>
      <c r="AU611" s="107" t="s">
        <v>1123</v>
      </c>
      <c r="AV611" s="107" t="s">
        <v>391</v>
      </c>
      <c r="AW611" s="108">
        <v>3</v>
      </c>
      <c r="AX611" s="107" t="s">
        <v>473</v>
      </c>
      <c r="AY611" s="107" t="s">
        <v>698</v>
      </c>
      <c r="AZ611" s="107" t="s">
        <v>697</v>
      </c>
      <c r="BA611" s="107" t="s">
        <v>392</v>
      </c>
      <c r="BB611" s="109">
        <v>45355.272070752311</v>
      </c>
      <c r="BC611" s="107" t="s">
        <v>32</v>
      </c>
      <c r="BD611" s="107" t="s">
        <v>293</v>
      </c>
    </row>
    <row r="612" spans="1:56" x14ac:dyDescent="0.2">
      <c r="A612" s="107" t="s">
        <v>393</v>
      </c>
      <c r="B612" s="105">
        <v>608084</v>
      </c>
      <c r="C612" s="105" t="s">
        <v>2133</v>
      </c>
      <c r="D612" s="107" t="s">
        <v>565</v>
      </c>
      <c r="E612" s="105" t="s">
        <v>1947</v>
      </c>
      <c r="F612" s="107" t="s">
        <v>1343</v>
      </c>
      <c r="G612" s="107" t="s">
        <v>830</v>
      </c>
      <c r="H612" s="107" t="s">
        <v>830</v>
      </c>
      <c r="I612" s="107" t="s">
        <v>830</v>
      </c>
      <c r="J612" s="107" t="s">
        <v>191</v>
      </c>
      <c r="K612" s="107" t="s">
        <v>32</v>
      </c>
      <c r="L612" s="107" t="s">
        <v>311</v>
      </c>
      <c r="M612" s="107" t="s">
        <v>158</v>
      </c>
      <c r="N612" s="107" t="s">
        <v>394</v>
      </c>
      <c r="O612" s="107" t="s">
        <v>395</v>
      </c>
      <c r="P612" s="109">
        <v>44310</v>
      </c>
      <c r="Q612" s="107" t="s">
        <v>655</v>
      </c>
      <c r="R612" s="108">
        <v>1</v>
      </c>
      <c r="S612" s="109">
        <v>44393</v>
      </c>
      <c r="T612" s="109">
        <v>44453</v>
      </c>
      <c r="U612" s="109">
        <v>45382</v>
      </c>
      <c r="V612" s="108">
        <v>989</v>
      </c>
      <c r="W612" s="107" t="s">
        <v>424</v>
      </c>
      <c r="X612" s="107" t="s">
        <v>709</v>
      </c>
      <c r="Y612" s="107" t="s">
        <v>416</v>
      </c>
      <c r="Z612" s="108">
        <v>0.8</v>
      </c>
      <c r="AA612" s="113">
        <v>465558.09</v>
      </c>
      <c r="AB612" s="113">
        <v>91529.82</v>
      </c>
      <c r="AC612" s="113">
        <v>28446.41</v>
      </c>
      <c r="AD612" s="113">
        <v>142.94110000000001</v>
      </c>
      <c r="AE612" s="113">
        <v>142.94110000000001</v>
      </c>
      <c r="AF612" s="113">
        <v>142.94110000000001</v>
      </c>
      <c r="AG612" s="113">
        <v>465701.03110000002</v>
      </c>
      <c r="AH612" s="113">
        <f>CFR_Data[[#This Row],[Total Spent SFY]]+CFR_Data[[#This Row],[CF Current SFY]]</f>
        <v>91672.761100000003</v>
      </c>
      <c r="AI612" s="113">
        <v>0</v>
      </c>
      <c r="AJ612" s="113">
        <v>0</v>
      </c>
      <c r="AK612" s="113">
        <v>0</v>
      </c>
      <c r="AL612" s="113">
        <v>0</v>
      </c>
      <c r="AM612" s="113">
        <v>0</v>
      </c>
      <c r="AN612" s="113">
        <v>28303.4689</v>
      </c>
      <c r="AO612" s="113">
        <v>0</v>
      </c>
      <c r="AP612" s="113">
        <v>0</v>
      </c>
      <c r="AQ612" s="107" t="s">
        <v>699</v>
      </c>
      <c r="AR612" s="107" t="s">
        <v>699</v>
      </c>
      <c r="AS612" s="107" t="s">
        <v>396</v>
      </c>
      <c r="AT612" s="107" t="s">
        <v>2905</v>
      </c>
      <c r="AU612" s="107" t="s">
        <v>1123</v>
      </c>
      <c r="AV612" s="107" t="s">
        <v>391</v>
      </c>
      <c r="AW612" s="108">
        <v>3</v>
      </c>
      <c r="AX612" s="107" t="s">
        <v>473</v>
      </c>
      <c r="AY612" s="107" t="s">
        <v>698</v>
      </c>
      <c r="AZ612" s="107" t="s">
        <v>697</v>
      </c>
      <c r="BA612" s="107" t="s">
        <v>392</v>
      </c>
      <c r="BB612" s="109">
        <v>45355.272070752311</v>
      </c>
      <c r="BC612" s="107" t="s">
        <v>32</v>
      </c>
      <c r="BD612" s="107" t="s">
        <v>292</v>
      </c>
    </row>
    <row r="613" spans="1:56" x14ac:dyDescent="0.2">
      <c r="A613" s="107" t="s">
        <v>393</v>
      </c>
      <c r="B613" s="105">
        <v>608084</v>
      </c>
      <c r="C613" s="105" t="s">
        <v>2133</v>
      </c>
      <c r="D613" s="107" t="s">
        <v>565</v>
      </c>
      <c r="E613" s="105" t="s">
        <v>1947</v>
      </c>
      <c r="F613" s="107" t="s">
        <v>1343</v>
      </c>
      <c r="G613" s="107" t="s">
        <v>830</v>
      </c>
      <c r="H613" s="107" t="s">
        <v>830</v>
      </c>
      <c r="I613" s="107" t="s">
        <v>830</v>
      </c>
      <c r="J613" s="107" t="s">
        <v>191</v>
      </c>
      <c r="K613" s="107" t="s">
        <v>32</v>
      </c>
      <c r="L613" s="107" t="s">
        <v>311</v>
      </c>
      <c r="M613" s="107" t="s">
        <v>158</v>
      </c>
      <c r="N613" s="107" t="s">
        <v>394</v>
      </c>
      <c r="O613" s="107" t="s">
        <v>395</v>
      </c>
      <c r="P613" s="109">
        <v>44310</v>
      </c>
      <c r="Q613" s="107" t="s">
        <v>655</v>
      </c>
      <c r="R613" s="108">
        <v>1</v>
      </c>
      <c r="S613" s="109">
        <v>44393</v>
      </c>
      <c r="T613" s="109">
        <v>44453</v>
      </c>
      <c r="U613" s="109">
        <v>45382</v>
      </c>
      <c r="V613" s="108">
        <v>989</v>
      </c>
      <c r="W613" s="107" t="s">
        <v>424</v>
      </c>
      <c r="X613" s="107" t="s">
        <v>726</v>
      </c>
      <c r="Y613" s="107" t="s">
        <v>725</v>
      </c>
      <c r="Z613" s="108">
        <v>0.8</v>
      </c>
      <c r="AA613" s="113">
        <v>4650550.67</v>
      </c>
      <c r="AB613" s="113">
        <v>1487571.37</v>
      </c>
      <c r="AC613" s="113">
        <v>33452.300000000003</v>
      </c>
      <c r="AD613" s="113">
        <v>2224.7820999999999</v>
      </c>
      <c r="AE613" s="113">
        <v>2224.7820999999999</v>
      </c>
      <c r="AF613" s="113">
        <v>2224.7820999999999</v>
      </c>
      <c r="AG613" s="113">
        <v>4652775.4521000003</v>
      </c>
      <c r="AH613" s="113">
        <f>CFR_Data[[#This Row],[Total Spent SFY]]+CFR_Data[[#This Row],[CF Current SFY]]</f>
        <v>1489796.1521000001</v>
      </c>
      <c r="AI613" s="113">
        <v>0</v>
      </c>
      <c r="AJ613" s="113">
        <v>0</v>
      </c>
      <c r="AK613" s="113">
        <v>0</v>
      </c>
      <c r="AL613" s="113">
        <v>0</v>
      </c>
      <c r="AM613" s="113">
        <v>0</v>
      </c>
      <c r="AN613" s="113">
        <v>31227.517899999999</v>
      </c>
      <c r="AO613" s="113">
        <v>0</v>
      </c>
      <c r="AP613" s="113">
        <v>0</v>
      </c>
      <c r="AQ613" s="107" t="s">
        <v>699</v>
      </c>
      <c r="AR613" s="107" t="s">
        <v>699</v>
      </c>
      <c r="AS613" s="107" t="s">
        <v>396</v>
      </c>
      <c r="AT613" s="107" t="s">
        <v>2905</v>
      </c>
      <c r="AU613" s="107" t="s">
        <v>1123</v>
      </c>
      <c r="AV613" s="107" t="s">
        <v>391</v>
      </c>
      <c r="AW613" s="108">
        <v>3</v>
      </c>
      <c r="AX613" s="107" t="s">
        <v>473</v>
      </c>
      <c r="AY613" s="107" t="s">
        <v>698</v>
      </c>
      <c r="AZ613" s="107" t="s">
        <v>697</v>
      </c>
      <c r="BA613" s="107" t="s">
        <v>392</v>
      </c>
      <c r="BB613" s="109">
        <v>45355.272070752311</v>
      </c>
      <c r="BC613" s="107" t="s">
        <v>32</v>
      </c>
      <c r="BD613" s="107" t="s">
        <v>292</v>
      </c>
    </row>
    <row r="614" spans="1:56" x14ac:dyDescent="0.2">
      <c r="A614" s="107" t="s">
        <v>393</v>
      </c>
      <c r="B614" s="105">
        <v>608086</v>
      </c>
      <c r="C614" s="105" t="s">
        <v>2134</v>
      </c>
      <c r="D614" s="107" t="s">
        <v>566</v>
      </c>
      <c r="E614" s="105" t="s">
        <v>1945</v>
      </c>
      <c r="F614" s="107" t="s">
        <v>1128</v>
      </c>
      <c r="G614" s="107" t="s">
        <v>830</v>
      </c>
      <c r="H614" s="107" t="s">
        <v>830</v>
      </c>
      <c r="I614" s="107" t="s">
        <v>830</v>
      </c>
      <c r="J614" s="107" t="s">
        <v>198</v>
      </c>
      <c r="K614" s="107" t="s">
        <v>31</v>
      </c>
      <c r="L614" s="107" t="s">
        <v>213</v>
      </c>
      <c r="M614" s="107" t="s">
        <v>208</v>
      </c>
      <c r="N614" s="107" t="s">
        <v>394</v>
      </c>
      <c r="O614" s="107" t="s">
        <v>395</v>
      </c>
      <c r="P614" s="109">
        <v>44226</v>
      </c>
      <c r="Q614" s="107" t="s">
        <v>655</v>
      </c>
      <c r="R614" s="108">
        <v>1</v>
      </c>
      <c r="S614" s="109">
        <v>44273</v>
      </c>
      <c r="T614" s="109">
        <v>44333</v>
      </c>
      <c r="U614" s="109">
        <v>45245</v>
      </c>
      <c r="V614" s="108">
        <v>972</v>
      </c>
      <c r="W614" s="107" t="s">
        <v>424</v>
      </c>
      <c r="X614" s="107" t="s">
        <v>710</v>
      </c>
      <c r="Y614" s="107" t="s">
        <v>411</v>
      </c>
      <c r="Z614" s="108">
        <v>0.8</v>
      </c>
      <c r="AA614" s="113">
        <v>4790135.3</v>
      </c>
      <c r="AB614" s="113">
        <v>1341232.4099999999</v>
      </c>
      <c r="AC614" s="113">
        <v>13919.87</v>
      </c>
      <c r="AD614" s="113">
        <v>7977.01</v>
      </c>
      <c r="AE614" s="113">
        <v>7977.01</v>
      </c>
      <c r="AF614" s="113">
        <v>7977.01</v>
      </c>
      <c r="AG614" s="113">
        <v>4798112.3099999996</v>
      </c>
      <c r="AH614" s="113">
        <f>CFR_Data[[#This Row],[Total Spent SFY]]+CFR_Data[[#This Row],[CF Current SFY]]</f>
        <v>1349209.42</v>
      </c>
      <c r="AI614" s="113">
        <v>0</v>
      </c>
      <c r="AJ614" s="113">
        <v>0</v>
      </c>
      <c r="AK614" s="113">
        <v>0</v>
      </c>
      <c r="AL614" s="113">
        <v>0</v>
      </c>
      <c r="AM614" s="113">
        <v>0</v>
      </c>
      <c r="AN614" s="113">
        <v>5942.86</v>
      </c>
      <c r="AO614" s="113">
        <v>0</v>
      </c>
      <c r="AP614" s="113">
        <v>0</v>
      </c>
      <c r="AQ614" s="107" t="s">
        <v>699</v>
      </c>
      <c r="AR614" s="107" t="s">
        <v>699</v>
      </c>
      <c r="AS614" s="107" t="s">
        <v>396</v>
      </c>
      <c r="AT614" s="107" t="s">
        <v>3002</v>
      </c>
      <c r="AU614" s="107" t="s">
        <v>1123</v>
      </c>
      <c r="AV614" s="107" t="s">
        <v>391</v>
      </c>
      <c r="AW614" s="108">
        <v>2</v>
      </c>
      <c r="AX614" s="107" t="s">
        <v>473</v>
      </c>
      <c r="AY614" s="107" t="s">
        <v>722</v>
      </c>
      <c r="AZ614" s="107" t="s">
        <v>697</v>
      </c>
      <c r="BA614" s="107" t="s">
        <v>402</v>
      </c>
      <c r="BB614" s="109">
        <v>45355.272070752311</v>
      </c>
      <c r="BC614" s="107" t="s">
        <v>31</v>
      </c>
      <c r="BD614" s="107" t="s">
        <v>292</v>
      </c>
    </row>
    <row r="615" spans="1:56" x14ac:dyDescent="0.2">
      <c r="A615" s="107" t="s">
        <v>393</v>
      </c>
      <c r="B615" s="105">
        <v>608086</v>
      </c>
      <c r="C615" s="105" t="s">
        <v>2134</v>
      </c>
      <c r="D615" s="107" t="s">
        <v>566</v>
      </c>
      <c r="E615" s="105" t="s">
        <v>1945</v>
      </c>
      <c r="F615" s="107" t="s">
        <v>1128</v>
      </c>
      <c r="G615" s="107" t="s">
        <v>830</v>
      </c>
      <c r="H615" s="107" t="s">
        <v>830</v>
      </c>
      <c r="I615" s="107" t="s">
        <v>830</v>
      </c>
      <c r="J615" s="107" t="s">
        <v>198</v>
      </c>
      <c r="K615" s="107" t="s">
        <v>31</v>
      </c>
      <c r="L615" s="107" t="s">
        <v>213</v>
      </c>
      <c r="M615" s="107" t="s">
        <v>208</v>
      </c>
      <c r="N615" s="107" t="s">
        <v>394</v>
      </c>
      <c r="O615" s="107" t="s">
        <v>395</v>
      </c>
      <c r="P615" s="109">
        <v>44226</v>
      </c>
      <c r="Q615" s="107" t="s">
        <v>655</v>
      </c>
      <c r="R615" s="108">
        <v>1</v>
      </c>
      <c r="S615" s="109">
        <v>44273</v>
      </c>
      <c r="T615" s="109">
        <v>44333</v>
      </c>
      <c r="U615" s="109">
        <v>45245</v>
      </c>
      <c r="V615" s="108">
        <v>972</v>
      </c>
      <c r="W615" s="107" t="s">
        <v>398</v>
      </c>
      <c r="X615" s="107" t="s">
        <v>702</v>
      </c>
      <c r="Y615" s="107" t="s">
        <v>293</v>
      </c>
      <c r="Z615" s="108">
        <v>0</v>
      </c>
      <c r="AA615" s="113">
        <v>143094.53</v>
      </c>
      <c r="AB615" s="113">
        <v>79926.990000000005</v>
      </c>
      <c r="AC615" s="113">
        <v>5473.47</v>
      </c>
      <c r="AD615" s="113">
        <v>12.16</v>
      </c>
      <c r="AE615" s="113">
        <v>12.16</v>
      </c>
      <c r="AF615" s="113">
        <v>12.16</v>
      </c>
      <c r="AG615" s="113">
        <v>143106.69</v>
      </c>
      <c r="AH615" s="113">
        <f>CFR_Data[[#This Row],[Total Spent SFY]]+CFR_Data[[#This Row],[CF Current SFY]]</f>
        <v>79939.150000000009</v>
      </c>
      <c r="AI615" s="113">
        <v>0</v>
      </c>
      <c r="AJ615" s="113">
        <v>0</v>
      </c>
      <c r="AK615" s="113">
        <v>0</v>
      </c>
      <c r="AL615" s="113">
        <v>0</v>
      </c>
      <c r="AM615" s="113">
        <v>0</v>
      </c>
      <c r="AN615" s="113">
        <v>5461.31</v>
      </c>
      <c r="AO615" s="113">
        <v>0</v>
      </c>
      <c r="AP615" s="113">
        <v>0</v>
      </c>
      <c r="AQ615" s="107" t="s">
        <v>699</v>
      </c>
      <c r="AR615" s="107" t="s">
        <v>699</v>
      </c>
      <c r="AS615" s="107" t="s">
        <v>396</v>
      </c>
      <c r="AT615" s="107" t="s">
        <v>3002</v>
      </c>
      <c r="AU615" s="107" t="s">
        <v>1123</v>
      </c>
      <c r="AV615" s="107" t="s">
        <v>391</v>
      </c>
      <c r="AW615" s="108">
        <v>2</v>
      </c>
      <c r="AX615" s="107" t="s">
        <v>473</v>
      </c>
      <c r="AY615" s="107" t="s">
        <v>722</v>
      </c>
      <c r="AZ615" s="107" t="s">
        <v>697</v>
      </c>
      <c r="BA615" s="107" t="s">
        <v>402</v>
      </c>
      <c r="BB615" s="109">
        <v>45355.272070752311</v>
      </c>
      <c r="BC615" s="107" t="s">
        <v>31</v>
      </c>
      <c r="BD615" s="107" t="s">
        <v>293</v>
      </c>
    </row>
    <row r="616" spans="1:56" x14ac:dyDescent="0.2">
      <c r="A616" s="107" t="s">
        <v>409</v>
      </c>
      <c r="B616" s="105">
        <v>608088</v>
      </c>
      <c r="C616" s="105" t="s">
        <v>2135</v>
      </c>
      <c r="D616" s="107" t="s">
        <v>567</v>
      </c>
      <c r="E616" s="105" t="s">
        <v>1945</v>
      </c>
      <c r="F616" s="107" t="s">
        <v>1128</v>
      </c>
      <c r="G616" s="107" t="s">
        <v>830</v>
      </c>
      <c r="H616" s="107" t="s">
        <v>830</v>
      </c>
      <c r="I616" s="107" t="s">
        <v>830</v>
      </c>
      <c r="J616" s="107" t="s">
        <v>94</v>
      </c>
      <c r="K616" s="107" t="s">
        <v>31</v>
      </c>
      <c r="L616" s="107" t="s">
        <v>187</v>
      </c>
      <c r="M616" s="107" t="s">
        <v>158</v>
      </c>
      <c r="N616" s="107" t="s">
        <v>410</v>
      </c>
      <c r="O616" s="107" t="s">
        <v>395</v>
      </c>
      <c r="P616" s="109">
        <v>44030</v>
      </c>
      <c r="Q616" s="107" t="s">
        <v>656</v>
      </c>
      <c r="R616" s="108">
        <v>1</v>
      </c>
      <c r="S616" s="109">
        <v>44109</v>
      </c>
      <c r="T616" s="109">
        <v>44169</v>
      </c>
      <c r="U616" s="109">
        <v>45491</v>
      </c>
      <c r="V616" s="108">
        <v>1382</v>
      </c>
      <c r="W616" s="107" t="s">
        <v>424</v>
      </c>
      <c r="X616" s="107" t="s">
        <v>710</v>
      </c>
      <c r="Y616" s="107" t="s">
        <v>411</v>
      </c>
      <c r="Z616" s="108">
        <v>0.8</v>
      </c>
      <c r="AA616" s="113">
        <v>1265672.23</v>
      </c>
      <c r="AB616" s="113">
        <v>386657.67</v>
      </c>
      <c r="AC616" s="113">
        <v>292741.77</v>
      </c>
      <c r="AD616" s="113">
        <v>322045.62410000002</v>
      </c>
      <c r="AE616" s="113">
        <v>292741.77</v>
      </c>
      <c r="AF616" s="113">
        <v>322045.62410000002</v>
      </c>
      <c r="AG616" s="113">
        <v>1587717.8541000001</v>
      </c>
      <c r="AH616" s="113">
        <f>CFR_Data[[#This Row],[Total Spent SFY]]+CFR_Data[[#This Row],[CF Current SFY]]</f>
        <v>708703.29410000006</v>
      </c>
      <c r="AI616" s="113">
        <v>-29303.8541</v>
      </c>
      <c r="AJ616" s="113">
        <v>0</v>
      </c>
      <c r="AK616" s="113">
        <v>0</v>
      </c>
      <c r="AL616" s="113">
        <v>0</v>
      </c>
      <c r="AM616" s="113">
        <v>0</v>
      </c>
      <c r="AN616" s="113">
        <v>0</v>
      </c>
      <c r="AO616" s="113">
        <v>0</v>
      </c>
      <c r="AP616" s="113">
        <v>0</v>
      </c>
      <c r="AQ616" s="107" t="s">
        <v>699</v>
      </c>
      <c r="AR616" s="107" t="s">
        <v>699</v>
      </c>
      <c r="AS616" s="107" t="s">
        <v>396</v>
      </c>
      <c r="AT616" s="107" t="s">
        <v>2960</v>
      </c>
      <c r="AU616" s="107" t="s">
        <v>1123</v>
      </c>
      <c r="AV616" s="107" t="s">
        <v>391</v>
      </c>
      <c r="AW616" s="108">
        <v>4</v>
      </c>
      <c r="AX616" s="107" t="s">
        <v>473</v>
      </c>
      <c r="AY616" s="107" t="s">
        <v>698</v>
      </c>
      <c r="AZ616" s="107" t="s">
        <v>697</v>
      </c>
      <c r="BA616" s="107" t="s">
        <v>392</v>
      </c>
      <c r="BB616" s="109">
        <v>45355.272070752311</v>
      </c>
      <c r="BC616" s="107" t="s">
        <v>31</v>
      </c>
      <c r="BD616" s="107" t="s">
        <v>292</v>
      </c>
    </row>
    <row r="617" spans="1:56" x14ac:dyDescent="0.2">
      <c r="A617" s="107" t="s">
        <v>409</v>
      </c>
      <c r="B617" s="105">
        <v>608088</v>
      </c>
      <c r="C617" s="105" t="s">
        <v>2135</v>
      </c>
      <c r="D617" s="107" t="s">
        <v>567</v>
      </c>
      <c r="E617" s="105" t="s">
        <v>1945</v>
      </c>
      <c r="F617" s="107" t="s">
        <v>1128</v>
      </c>
      <c r="G617" s="107" t="s">
        <v>830</v>
      </c>
      <c r="H617" s="107" t="s">
        <v>830</v>
      </c>
      <c r="I617" s="107" t="s">
        <v>830</v>
      </c>
      <c r="J617" s="107" t="s">
        <v>94</v>
      </c>
      <c r="K617" s="107" t="s">
        <v>31</v>
      </c>
      <c r="L617" s="107" t="s">
        <v>187</v>
      </c>
      <c r="M617" s="107" t="s">
        <v>158</v>
      </c>
      <c r="N617" s="107" t="s">
        <v>410</v>
      </c>
      <c r="O617" s="107" t="s">
        <v>395</v>
      </c>
      <c r="P617" s="109">
        <v>44030</v>
      </c>
      <c r="Q617" s="107" t="s">
        <v>656</v>
      </c>
      <c r="R617" s="108">
        <v>1</v>
      </c>
      <c r="S617" s="109">
        <v>44109</v>
      </c>
      <c r="T617" s="109">
        <v>44169</v>
      </c>
      <c r="U617" s="109">
        <v>45491</v>
      </c>
      <c r="V617" s="108">
        <v>1382</v>
      </c>
      <c r="W617" s="107" t="s">
        <v>424</v>
      </c>
      <c r="X617" s="107" t="s">
        <v>713</v>
      </c>
      <c r="Y617" s="107" t="s">
        <v>397</v>
      </c>
      <c r="Z617" s="108">
        <v>0.9</v>
      </c>
      <c r="AA617" s="113">
        <v>353489.7</v>
      </c>
      <c r="AB617" s="113">
        <v>175973.74</v>
      </c>
      <c r="AC617" s="113">
        <v>72829.820000000007</v>
      </c>
      <c r="AD617" s="113">
        <v>44549.619100000004</v>
      </c>
      <c r="AE617" s="113">
        <v>72829.820000000007</v>
      </c>
      <c r="AF617" s="113">
        <v>44549.619100000004</v>
      </c>
      <c r="AG617" s="113">
        <v>398039.31910000002</v>
      </c>
      <c r="AH617" s="113">
        <f>CFR_Data[[#This Row],[Total Spent SFY]]+CFR_Data[[#This Row],[CF Current SFY]]</f>
        <v>220523.3591</v>
      </c>
      <c r="AI617" s="113">
        <v>28280.2009</v>
      </c>
      <c r="AJ617" s="113">
        <v>0</v>
      </c>
      <c r="AK617" s="113">
        <v>0</v>
      </c>
      <c r="AL617" s="113">
        <v>0</v>
      </c>
      <c r="AM617" s="113">
        <v>0</v>
      </c>
      <c r="AN617" s="113">
        <v>0</v>
      </c>
      <c r="AO617" s="113">
        <v>0</v>
      </c>
      <c r="AP617" s="113">
        <v>0</v>
      </c>
      <c r="AQ617" s="107" t="s">
        <v>699</v>
      </c>
      <c r="AR617" s="107" t="s">
        <v>699</v>
      </c>
      <c r="AS617" s="107" t="s">
        <v>396</v>
      </c>
      <c r="AT617" s="107" t="s">
        <v>2960</v>
      </c>
      <c r="AU617" s="107" t="s">
        <v>1123</v>
      </c>
      <c r="AV617" s="107" t="s">
        <v>391</v>
      </c>
      <c r="AW617" s="108">
        <v>4</v>
      </c>
      <c r="AX617" s="107" t="s">
        <v>473</v>
      </c>
      <c r="AY617" s="107" t="s">
        <v>698</v>
      </c>
      <c r="AZ617" s="107" t="s">
        <v>697</v>
      </c>
      <c r="BA617" s="107" t="s">
        <v>392</v>
      </c>
      <c r="BB617" s="109">
        <v>45355.272070752311</v>
      </c>
      <c r="BC617" s="107" t="s">
        <v>31</v>
      </c>
      <c r="BD617" s="107" t="s">
        <v>292</v>
      </c>
    </row>
    <row r="618" spans="1:56" x14ac:dyDescent="0.2">
      <c r="A618" s="107" t="s">
        <v>409</v>
      </c>
      <c r="B618" s="105">
        <v>608088</v>
      </c>
      <c r="C618" s="105" t="s">
        <v>2135</v>
      </c>
      <c r="D618" s="107" t="s">
        <v>567</v>
      </c>
      <c r="E618" s="105" t="s">
        <v>1945</v>
      </c>
      <c r="F618" s="107" t="s">
        <v>1128</v>
      </c>
      <c r="G618" s="107" t="s">
        <v>830</v>
      </c>
      <c r="H618" s="107" t="s">
        <v>830</v>
      </c>
      <c r="I618" s="107" t="s">
        <v>830</v>
      </c>
      <c r="J618" s="107" t="s">
        <v>94</v>
      </c>
      <c r="K618" s="107" t="s">
        <v>31</v>
      </c>
      <c r="L618" s="107" t="s">
        <v>187</v>
      </c>
      <c r="M618" s="107" t="s">
        <v>158</v>
      </c>
      <c r="N618" s="107" t="s">
        <v>410</v>
      </c>
      <c r="O618" s="107" t="s">
        <v>395</v>
      </c>
      <c r="P618" s="109">
        <v>44030</v>
      </c>
      <c r="Q618" s="107" t="s">
        <v>656</v>
      </c>
      <c r="R618" s="108">
        <v>1</v>
      </c>
      <c r="S618" s="109">
        <v>44109</v>
      </c>
      <c r="T618" s="109">
        <v>44169</v>
      </c>
      <c r="U618" s="109">
        <v>45491</v>
      </c>
      <c r="V618" s="108">
        <v>1382</v>
      </c>
      <c r="W618" s="107" t="s">
        <v>398</v>
      </c>
      <c r="X618" s="107" t="s">
        <v>702</v>
      </c>
      <c r="Y618" s="107" t="s">
        <v>293</v>
      </c>
      <c r="Z618" s="108">
        <v>0</v>
      </c>
      <c r="AA618" s="113">
        <v>6829.14</v>
      </c>
      <c r="AB618" s="113">
        <v>3247.45</v>
      </c>
      <c r="AC618" s="113">
        <v>107588.36</v>
      </c>
      <c r="AD618" s="113">
        <v>155878.068</v>
      </c>
      <c r="AE618" s="113">
        <v>107588.36</v>
      </c>
      <c r="AF618" s="113">
        <v>155878.068</v>
      </c>
      <c r="AG618" s="113">
        <v>162707.20800000001</v>
      </c>
      <c r="AH618" s="113">
        <f>CFR_Data[[#This Row],[Total Spent SFY]]+CFR_Data[[#This Row],[CF Current SFY]]</f>
        <v>159125.51800000001</v>
      </c>
      <c r="AI618" s="113">
        <v>-48289.707999999999</v>
      </c>
      <c r="AJ618" s="113">
        <v>0</v>
      </c>
      <c r="AK618" s="113">
        <v>0</v>
      </c>
      <c r="AL618" s="113">
        <v>0</v>
      </c>
      <c r="AM618" s="113">
        <v>0</v>
      </c>
      <c r="AN618" s="113">
        <v>0</v>
      </c>
      <c r="AO618" s="113">
        <v>0</v>
      </c>
      <c r="AP618" s="113">
        <v>0</v>
      </c>
      <c r="AQ618" s="107" t="s">
        <v>699</v>
      </c>
      <c r="AR618" s="107" t="s">
        <v>699</v>
      </c>
      <c r="AS618" s="107" t="s">
        <v>396</v>
      </c>
      <c r="AT618" s="107" t="s">
        <v>2960</v>
      </c>
      <c r="AU618" s="107" t="s">
        <v>1123</v>
      </c>
      <c r="AV618" s="107" t="s">
        <v>391</v>
      </c>
      <c r="AW618" s="108">
        <v>4</v>
      </c>
      <c r="AX618" s="107" t="s">
        <v>473</v>
      </c>
      <c r="AY618" s="107" t="s">
        <v>698</v>
      </c>
      <c r="AZ618" s="107" t="s">
        <v>697</v>
      </c>
      <c r="BA618" s="107" t="s">
        <v>392</v>
      </c>
      <c r="BB618" s="109">
        <v>45355.272070752311</v>
      </c>
      <c r="BC618" s="107" t="s">
        <v>31</v>
      </c>
      <c r="BD618" s="107" t="s">
        <v>293</v>
      </c>
    </row>
    <row r="619" spans="1:56" x14ac:dyDescent="0.2">
      <c r="A619" s="107" t="s">
        <v>409</v>
      </c>
      <c r="B619" s="105">
        <v>608088</v>
      </c>
      <c r="C619" s="105" t="s">
        <v>2135</v>
      </c>
      <c r="D619" s="107" t="s">
        <v>567</v>
      </c>
      <c r="E619" s="105" t="s">
        <v>1945</v>
      </c>
      <c r="F619" s="107" t="s">
        <v>1128</v>
      </c>
      <c r="G619" s="107" t="s">
        <v>830</v>
      </c>
      <c r="H619" s="107" t="s">
        <v>830</v>
      </c>
      <c r="I619" s="107" t="s">
        <v>830</v>
      </c>
      <c r="J619" s="107" t="s">
        <v>94</v>
      </c>
      <c r="K619" s="107" t="s">
        <v>31</v>
      </c>
      <c r="L619" s="107" t="s">
        <v>187</v>
      </c>
      <c r="M619" s="107" t="s">
        <v>158</v>
      </c>
      <c r="N619" s="107" t="s">
        <v>410</v>
      </c>
      <c r="O619" s="107" t="s">
        <v>395</v>
      </c>
      <c r="P619" s="109">
        <v>44030</v>
      </c>
      <c r="Q619" s="107" t="s">
        <v>656</v>
      </c>
      <c r="R619" s="108">
        <v>1</v>
      </c>
      <c r="S619" s="109">
        <v>44109</v>
      </c>
      <c r="T619" s="109">
        <v>44169</v>
      </c>
      <c r="U619" s="109">
        <v>45491</v>
      </c>
      <c r="V619" s="108">
        <v>1382</v>
      </c>
      <c r="W619" s="107" t="s">
        <v>424</v>
      </c>
      <c r="X619" s="107" t="s">
        <v>726</v>
      </c>
      <c r="Y619" s="107" t="s">
        <v>725</v>
      </c>
      <c r="Z619" s="108">
        <v>0.8</v>
      </c>
      <c r="AA619" s="113">
        <v>2844191.38</v>
      </c>
      <c r="AB619" s="113">
        <v>383822.77</v>
      </c>
      <c r="AC619" s="113">
        <v>997873.13</v>
      </c>
      <c r="AD619" s="113">
        <v>214527.63889999999</v>
      </c>
      <c r="AE619" s="113">
        <v>997873.13</v>
      </c>
      <c r="AF619" s="113">
        <v>214527.63889999999</v>
      </c>
      <c r="AG619" s="113">
        <v>3058719.0189</v>
      </c>
      <c r="AH619" s="113">
        <f>CFR_Data[[#This Row],[Total Spent SFY]]+CFR_Data[[#This Row],[CF Current SFY]]</f>
        <v>598350.40890000004</v>
      </c>
      <c r="AI619" s="113">
        <v>783345.49109999998</v>
      </c>
      <c r="AJ619" s="113">
        <v>0</v>
      </c>
      <c r="AK619" s="113">
        <v>0</v>
      </c>
      <c r="AL619" s="113">
        <v>0</v>
      </c>
      <c r="AM619" s="113">
        <v>0</v>
      </c>
      <c r="AN619" s="113">
        <v>0</v>
      </c>
      <c r="AO619" s="113">
        <v>0</v>
      </c>
      <c r="AP619" s="113">
        <v>0</v>
      </c>
      <c r="AQ619" s="107" t="s">
        <v>699</v>
      </c>
      <c r="AR619" s="107" t="s">
        <v>699</v>
      </c>
      <c r="AS619" s="107" t="s">
        <v>396</v>
      </c>
      <c r="AT619" s="107" t="s">
        <v>2960</v>
      </c>
      <c r="AU619" s="107" t="s">
        <v>1123</v>
      </c>
      <c r="AV619" s="107" t="s">
        <v>391</v>
      </c>
      <c r="AW619" s="108">
        <v>4</v>
      </c>
      <c r="AX619" s="107" t="s">
        <v>473</v>
      </c>
      <c r="AY619" s="107" t="s">
        <v>698</v>
      </c>
      <c r="AZ619" s="107" t="s">
        <v>697</v>
      </c>
      <c r="BA619" s="107" t="s">
        <v>392</v>
      </c>
      <c r="BB619" s="109">
        <v>45355.272070752311</v>
      </c>
      <c r="BC619" s="107" t="s">
        <v>31</v>
      </c>
      <c r="BD619" s="107" t="s">
        <v>292</v>
      </c>
    </row>
    <row r="620" spans="1:56" x14ac:dyDescent="0.2">
      <c r="A620" s="107" t="s">
        <v>472</v>
      </c>
      <c r="B620" s="105">
        <v>608095</v>
      </c>
      <c r="C620" s="105" t="s">
        <v>395</v>
      </c>
      <c r="D620" s="107" t="s">
        <v>1735</v>
      </c>
      <c r="E620" s="105" t="s">
        <v>1941</v>
      </c>
      <c r="F620" s="107" t="s">
        <v>1139</v>
      </c>
      <c r="G620" s="107" t="s">
        <v>830</v>
      </c>
      <c r="H620" s="107" t="s">
        <v>830</v>
      </c>
      <c r="I620" s="107" t="s">
        <v>830</v>
      </c>
      <c r="J620" s="107" t="s">
        <v>171</v>
      </c>
      <c r="K620" s="107" t="s">
        <v>27</v>
      </c>
      <c r="L620" s="107" t="s">
        <v>311</v>
      </c>
      <c r="M620" s="107" t="s">
        <v>158</v>
      </c>
      <c r="N620" s="107" t="s">
        <v>472</v>
      </c>
      <c r="O620" s="107" t="s">
        <v>1142</v>
      </c>
      <c r="P620" s="109">
        <v>45668</v>
      </c>
      <c r="Q620" s="107" t="s">
        <v>1101</v>
      </c>
      <c r="R620" s="108">
        <v>0</v>
      </c>
      <c r="S620" s="109">
        <v>45818</v>
      </c>
      <c r="T620" s="109">
        <v>45878</v>
      </c>
      <c r="U620" s="109">
        <v>47278</v>
      </c>
      <c r="V620" s="108">
        <v>1460</v>
      </c>
      <c r="W620" s="107" t="s">
        <v>398</v>
      </c>
      <c r="X620" s="107" t="s">
        <v>702</v>
      </c>
      <c r="Y620" s="107" t="s">
        <v>293</v>
      </c>
      <c r="Z620" s="108">
        <v>0</v>
      </c>
      <c r="AA620" s="113">
        <v>0</v>
      </c>
      <c r="AB620" s="113">
        <v>0</v>
      </c>
      <c r="AC620" s="113">
        <v>597076.1</v>
      </c>
      <c r="AD620" s="113">
        <v>0</v>
      </c>
      <c r="AE620" s="113">
        <v>597076.1</v>
      </c>
      <c r="AF620" s="113">
        <v>0</v>
      </c>
      <c r="AG620" s="113">
        <v>0</v>
      </c>
      <c r="AH620" s="113">
        <f>CFR_Data[[#This Row],[Total Spent SFY]]+CFR_Data[[#This Row],[CF Current SFY]]</f>
        <v>0</v>
      </c>
      <c r="AI620" s="113">
        <v>0</v>
      </c>
      <c r="AJ620" s="113">
        <v>139741.21489999999</v>
      </c>
      <c r="AK620" s="113">
        <v>152444.96170000001</v>
      </c>
      <c r="AL620" s="113">
        <v>152444.96170000001</v>
      </c>
      <c r="AM620" s="113">
        <v>152444.96170000001</v>
      </c>
      <c r="AN620" s="113">
        <v>0</v>
      </c>
      <c r="AO620" s="113">
        <v>0</v>
      </c>
      <c r="AP620" s="113">
        <v>0</v>
      </c>
      <c r="AQ620" s="107" t="s">
        <v>699</v>
      </c>
      <c r="AR620" s="107" t="s">
        <v>699</v>
      </c>
      <c r="AS620" s="107" t="s">
        <v>396</v>
      </c>
      <c r="AT620" s="107" t="s">
        <v>3032</v>
      </c>
      <c r="AU620" s="107" t="s">
        <v>1123</v>
      </c>
      <c r="AV620" s="107" t="s">
        <v>391</v>
      </c>
      <c r="AW620" s="108">
        <v>2</v>
      </c>
      <c r="AX620" s="107" t="s">
        <v>396</v>
      </c>
      <c r="AY620" s="107" t="s">
        <v>698</v>
      </c>
      <c r="AZ620" s="107" t="s">
        <v>697</v>
      </c>
      <c r="BA620" s="107" t="s">
        <v>392</v>
      </c>
      <c r="BB620" s="109">
        <v>45355.272070752311</v>
      </c>
      <c r="BC620" s="107" t="s">
        <v>27</v>
      </c>
      <c r="BD620" s="107" t="s">
        <v>293</v>
      </c>
    </row>
    <row r="621" spans="1:56" x14ac:dyDescent="0.2">
      <c r="A621" s="107" t="s">
        <v>472</v>
      </c>
      <c r="B621" s="105">
        <v>608095</v>
      </c>
      <c r="C621" s="105" t="s">
        <v>395</v>
      </c>
      <c r="D621" s="107" t="s">
        <v>1735</v>
      </c>
      <c r="E621" s="105" t="s">
        <v>1941</v>
      </c>
      <c r="F621" s="107" t="s">
        <v>1139</v>
      </c>
      <c r="G621" s="107" t="s">
        <v>830</v>
      </c>
      <c r="H621" s="107" t="s">
        <v>830</v>
      </c>
      <c r="I621" s="107" t="s">
        <v>830</v>
      </c>
      <c r="J621" s="107" t="s">
        <v>171</v>
      </c>
      <c r="K621" s="107" t="s">
        <v>27</v>
      </c>
      <c r="L621" s="107" t="s">
        <v>311</v>
      </c>
      <c r="M621" s="107" t="s">
        <v>158</v>
      </c>
      <c r="N621" s="107" t="s">
        <v>472</v>
      </c>
      <c r="O621" s="107" t="s">
        <v>1142</v>
      </c>
      <c r="P621" s="109">
        <v>45668</v>
      </c>
      <c r="Q621" s="107" t="s">
        <v>1101</v>
      </c>
      <c r="R621" s="108">
        <v>0</v>
      </c>
      <c r="S621" s="109">
        <v>45818</v>
      </c>
      <c r="T621" s="109">
        <v>45878</v>
      </c>
      <c r="U621" s="109">
        <v>47278</v>
      </c>
      <c r="V621" s="108">
        <v>1460</v>
      </c>
      <c r="W621" s="107" t="s">
        <v>424</v>
      </c>
      <c r="X621" s="107" t="s">
        <v>726</v>
      </c>
      <c r="Y621" s="107" t="s">
        <v>725</v>
      </c>
      <c r="Z621" s="108">
        <v>0.8</v>
      </c>
      <c r="AA621" s="113">
        <v>0</v>
      </c>
      <c r="AB621" s="113">
        <v>0</v>
      </c>
      <c r="AC621" s="113">
        <v>46820194.288400002</v>
      </c>
      <c r="AD621" s="113">
        <v>0</v>
      </c>
      <c r="AE621" s="113">
        <v>46820194.2883</v>
      </c>
      <c r="AF621" s="113">
        <v>0</v>
      </c>
      <c r="AG621" s="113">
        <v>0</v>
      </c>
      <c r="AH621" s="113">
        <f>CFR_Data[[#This Row],[Total Spent SFY]]+CFR_Data[[#This Row],[CF Current SFY]]</f>
        <v>0</v>
      </c>
      <c r="AI621" s="113">
        <v>0</v>
      </c>
      <c r="AJ621" s="113">
        <v>10957917.812200001</v>
      </c>
      <c r="AK621" s="113">
        <v>11954092.1587</v>
      </c>
      <c r="AL621" s="113">
        <v>11954092.1587</v>
      </c>
      <c r="AM621" s="113">
        <v>11954092.1587</v>
      </c>
      <c r="AN621" s="113">
        <v>1E-4</v>
      </c>
      <c r="AO621" s="113">
        <v>0</v>
      </c>
      <c r="AP621" s="113">
        <v>0</v>
      </c>
      <c r="AQ621" s="107" t="s">
        <v>699</v>
      </c>
      <c r="AR621" s="107" t="s">
        <v>699</v>
      </c>
      <c r="AS621" s="107" t="s">
        <v>396</v>
      </c>
      <c r="AT621" s="107" t="s">
        <v>3032</v>
      </c>
      <c r="AU621" s="107" t="s">
        <v>1123</v>
      </c>
      <c r="AV621" s="107" t="s">
        <v>391</v>
      </c>
      <c r="AW621" s="108">
        <v>2</v>
      </c>
      <c r="AX621" s="107" t="s">
        <v>396</v>
      </c>
      <c r="AY621" s="107" t="s">
        <v>698</v>
      </c>
      <c r="AZ621" s="107" t="s">
        <v>697</v>
      </c>
      <c r="BA621" s="107" t="s">
        <v>392</v>
      </c>
      <c r="BB621" s="109">
        <v>45355.272070752311</v>
      </c>
      <c r="BC621" s="107" t="s">
        <v>27</v>
      </c>
      <c r="BD621" s="107" t="s">
        <v>292</v>
      </c>
    </row>
    <row r="622" spans="1:56" x14ac:dyDescent="0.2">
      <c r="A622" s="107" t="s">
        <v>409</v>
      </c>
      <c r="B622" s="105">
        <v>608142</v>
      </c>
      <c r="C622" s="105" t="s">
        <v>2136</v>
      </c>
      <c r="D622" s="107" t="s">
        <v>568</v>
      </c>
      <c r="E622" s="105" t="s">
        <v>1945</v>
      </c>
      <c r="F622" s="107" t="s">
        <v>1714</v>
      </c>
      <c r="G622" s="107" t="s">
        <v>830</v>
      </c>
      <c r="H622" s="107" t="s">
        <v>830</v>
      </c>
      <c r="I622" s="107" t="s">
        <v>830</v>
      </c>
      <c r="J622" s="107" t="s">
        <v>107</v>
      </c>
      <c r="K622" s="107" t="s">
        <v>26</v>
      </c>
      <c r="L622" s="107" t="s">
        <v>237</v>
      </c>
      <c r="M622" s="107" t="s">
        <v>236</v>
      </c>
      <c r="N622" s="107" t="s">
        <v>410</v>
      </c>
      <c r="O622" s="107" t="s">
        <v>395</v>
      </c>
      <c r="P622" s="109">
        <v>44450</v>
      </c>
      <c r="Q622" s="107" t="s">
        <v>655</v>
      </c>
      <c r="R622" s="108">
        <v>1</v>
      </c>
      <c r="S622" s="109">
        <v>44566</v>
      </c>
      <c r="T622" s="109">
        <v>44626</v>
      </c>
      <c r="U622" s="109">
        <v>45474</v>
      </c>
      <c r="V622" s="108">
        <v>908</v>
      </c>
      <c r="W622" s="107" t="s">
        <v>424</v>
      </c>
      <c r="X622" s="107" t="s">
        <v>710</v>
      </c>
      <c r="Y622" s="107" t="s">
        <v>411</v>
      </c>
      <c r="Z622" s="108">
        <v>0.8</v>
      </c>
      <c r="AA622" s="113">
        <v>3984237.52</v>
      </c>
      <c r="AB622" s="113">
        <v>490751.12</v>
      </c>
      <c r="AC622" s="113">
        <v>487761.05</v>
      </c>
      <c r="AD622" s="113">
        <v>60613.401299999998</v>
      </c>
      <c r="AE622" s="113">
        <v>487761.05</v>
      </c>
      <c r="AF622" s="113">
        <v>60613.401299999998</v>
      </c>
      <c r="AG622" s="113">
        <v>4044850.9213</v>
      </c>
      <c r="AH622" s="113">
        <f>CFR_Data[[#This Row],[Total Spent SFY]]+CFR_Data[[#This Row],[CF Current SFY]]</f>
        <v>551364.52130000002</v>
      </c>
      <c r="AI622" s="113">
        <v>427147.64870000002</v>
      </c>
      <c r="AJ622" s="113">
        <v>0</v>
      </c>
      <c r="AK622" s="113">
        <v>0</v>
      </c>
      <c r="AL622" s="113">
        <v>0</v>
      </c>
      <c r="AM622" s="113">
        <v>0</v>
      </c>
      <c r="AN622" s="113">
        <v>0</v>
      </c>
      <c r="AO622" s="113">
        <v>0</v>
      </c>
      <c r="AP622" s="113">
        <v>0</v>
      </c>
      <c r="AQ622" s="107" t="s">
        <v>699</v>
      </c>
      <c r="AR622" s="107" t="s">
        <v>699</v>
      </c>
      <c r="AS622" s="107" t="s">
        <v>396</v>
      </c>
      <c r="AT622" s="107" t="s">
        <v>3033</v>
      </c>
      <c r="AU622" s="107" t="s">
        <v>1120</v>
      </c>
      <c r="AV622" s="107" t="s">
        <v>391</v>
      </c>
      <c r="AW622" s="108">
        <v>2</v>
      </c>
      <c r="AX622" s="107" t="s">
        <v>473</v>
      </c>
      <c r="AY622" s="107" t="s">
        <v>738</v>
      </c>
      <c r="AZ622" s="107" t="s">
        <v>700</v>
      </c>
      <c r="BA622" s="107" t="s">
        <v>652</v>
      </c>
      <c r="BB622" s="109">
        <v>45355.272070752311</v>
      </c>
      <c r="BC622" s="107" t="s">
        <v>26</v>
      </c>
      <c r="BD622" s="107" t="s">
        <v>292</v>
      </c>
    </row>
    <row r="623" spans="1:56" x14ac:dyDescent="0.2">
      <c r="A623" s="107" t="s">
        <v>409</v>
      </c>
      <c r="B623" s="105">
        <v>608142</v>
      </c>
      <c r="C623" s="105" t="s">
        <v>2136</v>
      </c>
      <c r="D623" s="107" t="s">
        <v>568</v>
      </c>
      <c r="E623" s="105" t="s">
        <v>1945</v>
      </c>
      <c r="F623" s="107" t="s">
        <v>1714</v>
      </c>
      <c r="G623" s="107" t="s">
        <v>830</v>
      </c>
      <c r="H623" s="107" t="s">
        <v>830</v>
      </c>
      <c r="I623" s="107" t="s">
        <v>830</v>
      </c>
      <c r="J623" s="107" t="s">
        <v>107</v>
      </c>
      <c r="K623" s="107" t="s">
        <v>26</v>
      </c>
      <c r="L623" s="107" t="s">
        <v>237</v>
      </c>
      <c r="M623" s="107" t="s">
        <v>236</v>
      </c>
      <c r="N623" s="107" t="s">
        <v>410</v>
      </c>
      <c r="O623" s="107" t="s">
        <v>395</v>
      </c>
      <c r="P623" s="109">
        <v>44450</v>
      </c>
      <c r="Q623" s="107" t="s">
        <v>655</v>
      </c>
      <c r="R623" s="108">
        <v>1</v>
      </c>
      <c r="S623" s="109">
        <v>44566</v>
      </c>
      <c r="T623" s="109">
        <v>44626</v>
      </c>
      <c r="U623" s="109">
        <v>45474</v>
      </c>
      <c r="V623" s="108">
        <v>908</v>
      </c>
      <c r="W623" s="107" t="s">
        <v>398</v>
      </c>
      <c r="X623" s="107" t="s">
        <v>702</v>
      </c>
      <c r="Y623" s="107" t="s">
        <v>293</v>
      </c>
      <c r="Z623" s="108">
        <v>0</v>
      </c>
      <c r="AA623" s="113">
        <v>1383.15</v>
      </c>
      <c r="AB623" s="113">
        <v>469.4</v>
      </c>
      <c r="AC623" s="113">
        <v>58725.599999999999</v>
      </c>
      <c r="AD623" s="113">
        <v>13886.5987</v>
      </c>
      <c r="AE623" s="113">
        <v>58725.599999999999</v>
      </c>
      <c r="AF623" s="113">
        <v>13886.5987</v>
      </c>
      <c r="AG623" s="113">
        <v>15269.7487</v>
      </c>
      <c r="AH623" s="113">
        <f>CFR_Data[[#This Row],[Total Spent SFY]]+CFR_Data[[#This Row],[CF Current SFY]]</f>
        <v>14355.9987</v>
      </c>
      <c r="AI623" s="113">
        <v>44839.001300000004</v>
      </c>
      <c r="AJ623" s="113">
        <v>0</v>
      </c>
      <c r="AK623" s="113">
        <v>0</v>
      </c>
      <c r="AL623" s="113">
        <v>0</v>
      </c>
      <c r="AM623" s="113">
        <v>0</v>
      </c>
      <c r="AN623" s="113">
        <v>0</v>
      </c>
      <c r="AO623" s="113">
        <v>0</v>
      </c>
      <c r="AP623" s="113">
        <v>0</v>
      </c>
      <c r="AQ623" s="107" t="s">
        <v>699</v>
      </c>
      <c r="AR623" s="107" t="s">
        <v>699</v>
      </c>
      <c r="AS623" s="107" t="s">
        <v>396</v>
      </c>
      <c r="AT623" s="107" t="s">
        <v>3033</v>
      </c>
      <c r="AU623" s="107" t="s">
        <v>1120</v>
      </c>
      <c r="AV623" s="107" t="s">
        <v>391</v>
      </c>
      <c r="AW623" s="108">
        <v>2</v>
      </c>
      <c r="AX623" s="107" t="s">
        <v>473</v>
      </c>
      <c r="AY623" s="107" t="s">
        <v>738</v>
      </c>
      <c r="AZ623" s="107" t="s">
        <v>700</v>
      </c>
      <c r="BA623" s="107" t="s">
        <v>652</v>
      </c>
      <c r="BB623" s="109">
        <v>45355.272070752311</v>
      </c>
      <c r="BC623" s="107" t="s">
        <v>26</v>
      </c>
      <c r="BD623" s="107" t="s">
        <v>293</v>
      </c>
    </row>
    <row r="624" spans="1:56" x14ac:dyDescent="0.2">
      <c r="A624" s="107" t="s">
        <v>393</v>
      </c>
      <c r="B624" s="105">
        <v>608146</v>
      </c>
      <c r="C624" s="105" t="s">
        <v>2137</v>
      </c>
      <c r="D624" s="107" t="s">
        <v>855</v>
      </c>
      <c r="E624" s="105" t="s">
        <v>1941</v>
      </c>
      <c r="F624" s="107" t="s">
        <v>1343</v>
      </c>
      <c r="G624" s="107" t="s">
        <v>830</v>
      </c>
      <c r="H624" s="107" t="s">
        <v>830</v>
      </c>
      <c r="I624" s="107" t="s">
        <v>830</v>
      </c>
      <c r="J624" s="107" t="s">
        <v>856</v>
      </c>
      <c r="K624" s="107" t="s">
        <v>22</v>
      </c>
      <c r="L624" s="107" t="s">
        <v>312</v>
      </c>
      <c r="M624" s="107" t="s">
        <v>158</v>
      </c>
      <c r="N624" s="107" t="s">
        <v>394</v>
      </c>
      <c r="O624" s="107" t="s">
        <v>395</v>
      </c>
      <c r="P624" s="109">
        <v>44415</v>
      </c>
      <c r="Q624" s="107" t="s">
        <v>655</v>
      </c>
      <c r="R624" s="108">
        <v>1</v>
      </c>
      <c r="S624" s="109">
        <v>44477</v>
      </c>
      <c r="T624" s="109">
        <v>44537</v>
      </c>
      <c r="U624" s="109">
        <v>45138</v>
      </c>
      <c r="V624" s="108">
        <v>661</v>
      </c>
      <c r="W624" s="107" t="s">
        <v>398</v>
      </c>
      <c r="X624" s="107" t="s">
        <v>702</v>
      </c>
      <c r="Y624" s="107" t="s">
        <v>293</v>
      </c>
      <c r="Z624" s="108">
        <v>0</v>
      </c>
      <c r="AA624" s="113">
        <v>8373.3799999999992</v>
      </c>
      <c r="AB624" s="113">
        <v>2997.43</v>
      </c>
      <c r="AC624" s="113">
        <v>2626.62</v>
      </c>
      <c r="AD624" s="113">
        <v>0</v>
      </c>
      <c r="AE624" s="113">
        <v>0</v>
      </c>
      <c r="AF624" s="113">
        <v>0</v>
      </c>
      <c r="AG624" s="113">
        <v>8373.3799999999992</v>
      </c>
      <c r="AH624" s="113">
        <f>CFR_Data[[#This Row],[Total Spent SFY]]+CFR_Data[[#This Row],[CF Current SFY]]</f>
        <v>2997.43</v>
      </c>
      <c r="AI624" s="113">
        <v>0</v>
      </c>
      <c r="AJ624" s="113">
        <v>0</v>
      </c>
      <c r="AK624" s="113">
        <v>0</v>
      </c>
      <c r="AL624" s="113">
        <v>0</v>
      </c>
      <c r="AM624" s="113">
        <v>0</v>
      </c>
      <c r="AN624" s="113">
        <v>0</v>
      </c>
      <c r="AO624" s="113">
        <v>0</v>
      </c>
      <c r="AP624" s="113">
        <v>0</v>
      </c>
      <c r="AQ624" s="107" t="s">
        <v>699</v>
      </c>
      <c r="AR624" s="107" t="s">
        <v>699</v>
      </c>
      <c r="AS624" s="107" t="s">
        <v>396</v>
      </c>
      <c r="AT624" s="107" t="s">
        <v>2999</v>
      </c>
      <c r="AU624" s="107" t="s">
        <v>1120</v>
      </c>
      <c r="AV624" s="107" t="s">
        <v>391</v>
      </c>
      <c r="AW624" s="108">
        <v>2</v>
      </c>
      <c r="AX624" s="107" t="s">
        <v>396</v>
      </c>
      <c r="AY624" s="107" t="s">
        <v>698</v>
      </c>
      <c r="AZ624" s="107" t="s">
        <v>697</v>
      </c>
      <c r="BA624" s="107" t="s">
        <v>392</v>
      </c>
      <c r="BB624" s="109">
        <v>45355.272070752311</v>
      </c>
      <c r="BC624" s="107" t="s">
        <v>22</v>
      </c>
      <c r="BD624" s="107" t="s">
        <v>293</v>
      </c>
    </row>
    <row r="625" spans="1:56" x14ac:dyDescent="0.2">
      <c r="A625" s="107" t="s">
        <v>393</v>
      </c>
      <c r="B625" s="105">
        <v>608146</v>
      </c>
      <c r="C625" s="105" t="s">
        <v>2137</v>
      </c>
      <c r="D625" s="107" t="s">
        <v>855</v>
      </c>
      <c r="E625" s="105" t="s">
        <v>1941</v>
      </c>
      <c r="F625" s="107" t="s">
        <v>1343</v>
      </c>
      <c r="G625" s="107" t="s">
        <v>830</v>
      </c>
      <c r="H625" s="107" t="s">
        <v>830</v>
      </c>
      <c r="I625" s="107" t="s">
        <v>830</v>
      </c>
      <c r="J625" s="107" t="s">
        <v>856</v>
      </c>
      <c r="K625" s="107" t="s">
        <v>22</v>
      </c>
      <c r="L625" s="107" t="s">
        <v>312</v>
      </c>
      <c r="M625" s="107" t="s">
        <v>158</v>
      </c>
      <c r="N625" s="107" t="s">
        <v>394</v>
      </c>
      <c r="O625" s="107" t="s">
        <v>395</v>
      </c>
      <c r="P625" s="109">
        <v>44415</v>
      </c>
      <c r="Q625" s="107" t="s">
        <v>655</v>
      </c>
      <c r="R625" s="108">
        <v>1</v>
      </c>
      <c r="S625" s="109">
        <v>44477</v>
      </c>
      <c r="T625" s="109">
        <v>44537</v>
      </c>
      <c r="U625" s="109">
        <v>45138</v>
      </c>
      <c r="V625" s="108">
        <v>661</v>
      </c>
      <c r="W625" s="107" t="s">
        <v>424</v>
      </c>
      <c r="X625" s="107" t="s">
        <v>726</v>
      </c>
      <c r="Y625" s="107" t="s">
        <v>725</v>
      </c>
      <c r="Z625" s="108">
        <v>0.8</v>
      </c>
      <c r="AA625" s="113">
        <v>571654.73</v>
      </c>
      <c r="AB625" s="113">
        <v>36803.81</v>
      </c>
      <c r="AC625" s="113">
        <v>27231.49</v>
      </c>
      <c r="AD625" s="113">
        <v>29858.11</v>
      </c>
      <c r="AE625" s="113">
        <v>29858.11</v>
      </c>
      <c r="AF625" s="113">
        <v>29858.11</v>
      </c>
      <c r="AG625" s="113">
        <v>601512.84</v>
      </c>
      <c r="AH625" s="113">
        <f>CFR_Data[[#This Row],[Total Spent SFY]]+CFR_Data[[#This Row],[CF Current SFY]]</f>
        <v>66661.919999999998</v>
      </c>
      <c r="AI625" s="113">
        <v>0</v>
      </c>
      <c r="AJ625" s="113">
        <v>0</v>
      </c>
      <c r="AK625" s="113">
        <v>0</v>
      </c>
      <c r="AL625" s="113">
        <v>0</v>
      </c>
      <c r="AM625" s="113">
        <v>0</v>
      </c>
      <c r="AN625" s="113">
        <v>-2626.62</v>
      </c>
      <c r="AO625" s="113">
        <v>0</v>
      </c>
      <c r="AP625" s="113">
        <v>0</v>
      </c>
      <c r="AQ625" s="107" t="s">
        <v>699</v>
      </c>
      <c r="AR625" s="107" t="s">
        <v>699</v>
      </c>
      <c r="AS625" s="107" t="s">
        <v>396</v>
      </c>
      <c r="AT625" s="107" t="s">
        <v>2999</v>
      </c>
      <c r="AU625" s="107" t="s">
        <v>1120</v>
      </c>
      <c r="AV625" s="107" t="s">
        <v>391</v>
      </c>
      <c r="AW625" s="108">
        <v>2</v>
      </c>
      <c r="AX625" s="107" t="s">
        <v>396</v>
      </c>
      <c r="AY625" s="107" t="s">
        <v>698</v>
      </c>
      <c r="AZ625" s="107" t="s">
        <v>697</v>
      </c>
      <c r="BA625" s="107" t="s">
        <v>392</v>
      </c>
      <c r="BB625" s="109">
        <v>45355.272070752311</v>
      </c>
      <c r="BC625" s="107" t="s">
        <v>22</v>
      </c>
      <c r="BD625" s="107" t="s">
        <v>292</v>
      </c>
    </row>
    <row r="626" spans="1:56" x14ac:dyDescent="0.2">
      <c r="A626" s="107" t="s">
        <v>472</v>
      </c>
      <c r="B626" s="105">
        <v>608163</v>
      </c>
      <c r="C626" s="105" t="s">
        <v>395</v>
      </c>
      <c r="D626" s="107" t="s">
        <v>857</v>
      </c>
      <c r="E626" s="105" t="s">
        <v>1947</v>
      </c>
      <c r="F626" s="107" t="s">
        <v>1175</v>
      </c>
      <c r="G626" s="107" t="s">
        <v>830</v>
      </c>
      <c r="H626" s="107" t="s">
        <v>830</v>
      </c>
      <c r="I626" s="107" t="s">
        <v>830</v>
      </c>
      <c r="J626" s="107" t="s">
        <v>673</v>
      </c>
      <c r="K626" s="107" t="s">
        <v>32</v>
      </c>
      <c r="L626" s="107" t="s">
        <v>654</v>
      </c>
      <c r="M626" s="107" t="s">
        <v>395</v>
      </c>
      <c r="N626" s="107" t="s">
        <v>472</v>
      </c>
      <c r="O626" s="107" t="s">
        <v>1142</v>
      </c>
      <c r="P626" s="109">
        <v>45521</v>
      </c>
      <c r="Q626" s="107" t="s">
        <v>754</v>
      </c>
      <c r="R626" s="108">
        <v>0</v>
      </c>
      <c r="S626" s="109">
        <v>45671</v>
      </c>
      <c r="T626" s="109">
        <v>45731</v>
      </c>
      <c r="U626" s="109">
        <v>46271</v>
      </c>
      <c r="V626" s="108">
        <v>600</v>
      </c>
      <c r="W626" s="107" t="s">
        <v>398</v>
      </c>
      <c r="X626" s="107" t="s">
        <v>702</v>
      </c>
      <c r="Y626" s="107" t="s">
        <v>293</v>
      </c>
      <c r="Z626" s="108">
        <v>0</v>
      </c>
      <c r="AA626" s="113">
        <v>0</v>
      </c>
      <c r="AB626" s="113">
        <v>0</v>
      </c>
      <c r="AC626" s="113">
        <v>109786</v>
      </c>
      <c r="AD626" s="113">
        <v>0</v>
      </c>
      <c r="AE626" s="113">
        <v>109786</v>
      </c>
      <c r="AF626" s="113">
        <v>0</v>
      </c>
      <c r="AG626" s="113">
        <v>0</v>
      </c>
      <c r="AH626" s="113">
        <f>CFR_Data[[#This Row],[Total Spent SFY]]+CFR_Data[[#This Row],[CF Current SFY]]</f>
        <v>0</v>
      </c>
      <c r="AI626" s="113">
        <v>23112.842100000002</v>
      </c>
      <c r="AJ626" s="113">
        <v>69338.526299999998</v>
      </c>
      <c r="AK626" s="113">
        <v>17334.631600000001</v>
      </c>
      <c r="AL626" s="113">
        <v>0</v>
      </c>
      <c r="AM626" s="113">
        <v>0</v>
      </c>
      <c r="AN626" s="113">
        <v>0</v>
      </c>
      <c r="AO626" s="113">
        <v>0</v>
      </c>
      <c r="AP626" s="113">
        <v>0</v>
      </c>
      <c r="AQ626" s="107" t="s">
        <v>699</v>
      </c>
      <c r="AR626" s="107" t="s">
        <v>699</v>
      </c>
      <c r="AS626" s="107" t="s">
        <v>396</v>
      </c>
      <c r="AT626" s="107" t="s">
        <v>3034</v>
      </c>
      <c r="AU626" s="107" t="s">
        <v>1123</v>
      </c>
      <c r="AV626" s="107" t="s">
        <v>391</v>
      </c>
      <c r="AW626" s="108">
        <v>2</v>
      </c>
      <c r="AX626" s="107" t="s">
        <v>473</v>
      </c>
      <c r="AY626" s="107" t="s">
        <v>698</v>
      </c>
      <c r="AZ626" s="107" t="s">
        <v>697</v>
      </c>
      <c r="BA626" s="107" t="s">
        <v>392</v>
      </c>
      <c r="BB626" s="109">
        <v>45355.272070752311</v>
      </c>
      <c r="BC626" s="107" t="s">
        <v>32</v>
      </c>
      <c r="BD626" s="107" t="s">
        <v>293</v>
      </c>
    </row>
    <row r="627" spans="1:56" x14ac:dyDescent="0.2">
      <c r="A627" s="107" t="s">
        <v>472</v>
      </c>
      <c r="B627" s="105">
        <v>608163</v>
      </c>
      <c r="C627" s="105" t="s">
        <v>395</v>
      </c>
      <c r="D627" s="107" t="s">
        <v>857</v>
      </c>
      <c r="E627" s="105" t="s">
        <v>1947</v>
      </c>
      <c r="F627" s="107" t="s">
        <v>1175</v>
      </c>
      <c r="G627" s="107" t="s">
        <v>830</v>
      </c>
      <c r="H627" s="107" t="s">
        <v>830</v>
      </c>
      <c r="I627" s="107" t="s">
        <v>830</v>
      </c>
      <c r="J627" s="107" t="s">
        <v>673</v>
      </c>
      <c r="K627" s="107" t="s">
        <v>32</v>
      </c>
      <c r="L627" s="107" t="s">
        <v>654</v>
      </c>
      <c r="M627" s="107" t="s">
        <v>395</v>
      </c>
      <c r="N627" s="107" t="s">
        <v>472</v>
      </c>
      <c r="O627" s="107" t="s">
        <v>1142</v>
      </c>
      <c r="P627" s="109">
        <v>45521</v>
      </c>
      <c r="Q627" s="107" t="s">
        <v>754</v>
      </c>
      <c r="R627" s="108">
        <v>0</v>
      </c>
      <c r="S627" s="109">
        <v>45671</v>
      </c>
      <c r="T627" s="109">
        <v>45731</v>
      </c>
      <c r="U627" s="109">
        <v>46271</v>
      </c>
      <c r="V627" s="108">
        <v>600</v>
      </c>
      <c r="W627" s="107" t="s">
        <v>424</v>
      </c>
      <c r="X627" s="107" t="s">
        <v>726</v>
      </c>
      <c r="Y627" s="107" t="s">
        <v>725</v>
      </c>
      <c r="Z627" s="108">
        <v>0.8</v>
      </c>
      <c r="AA627" s="113">
        <v>0</v>
      </c>
      <c r="AB627" s="113">
        <v>0</v>
      </c>
      <c r="AC627" s="113">
        <v>11128157.1885</v>
      </c>
      <c r="AD627" s="113">
        <v>0</v>
      </c>
      <c r="AE627" s="113">
        <v>11128157.1885</v>
      </c>
      <c r="AF627" s="113">
        <v>0</v>
      </c>
      <c r="AG627" s="113">
        <v>0</v>
      </c>
      <c r="AH627" s="113">
        <f>CFR_Data[[#This Row],[Total Spent SFY]]+CFR_Data[[#This Row],[CF Current SFY]]</f>
        <v>0</v>
      </c>
      <c r="AI627" s="113">
        <v>2342769.9344000001</v>
      </c>
      <c r="AJ627" s="113">
        <v>7028309.8032999998</v>
      </c>
      <c r="AK627" s="113">
        <v>1757077.4508</v>
      </c>
      <c r="AL627" s="113">
        <v>0</v>
      </c>
      <c r="AM627" s="113">
        <v>0</v>
      </c>
      <c r="AN627" s="113">
        <v>0</v>
      </c>
      <c r="AO627" s="113">
        <v>0</v>
      </c>
      <c r="AP627" s="113">
        <v>0</v>
      </c>
      <c r="AQ627" s="107" t="s">
        <v>699</v>
      </c>
      <c r="AR627" s="107" t="s">
        <v>699</v>
      </c>
      <c r="AS627" s="107" t="s">
        <v>396</v>
      </c>
      <c r="AT627" s="107" t="s">
        <v>3034</v>
      </c>
      <c r="AU627" s="107" t="s">
        <v>1123</v>
      </c>
      <c r="AV627" s="107" t="s">
        <v>391</v>
      </c>
      <c r="AW627" s="108">
        <v>2</v>
      </c>
      <c r="AX627" s="107" t="s">
        <v>473</v>
      </c>
      <c r="AY627" s="107" t="s">
        <v>698</v>
      </c>
      <c r="AZ627" s="107" t="s">
        <v>697</v>
      </c>
      <c r="BA627" s="107" t="s">
        <v>392</v>
      </c>
      <c r="BB627" s="109">
        <v>45355.272070752311</v>
      </c>
      <c r="BC627" s="107" t="s">
        <v>32</v>
      </c>
      <c r="BD627" s="107" t="s">
        <v>292</v>
      </c>
    </row>
    <row r="628" spans="1:56" x14ac:dyDescent="0.2">
      <c r="A628" s="107" t="s">
        <v>409</v>
      </c>
      <c r="B628" s="105">
        <v>608164</v>
      </c>
      <c r="C628" s="105" t="s">
        <v>2138</v>
      </c>
      <c r="D628" s="107" t="s">
        <v>1432</v>
      </c>
      <c r="E628" s="105" t="s">
        <v>1954</v>
      </c>
      <c r="F628" s="107" t="s">
        <v>1128</v>
      </c>
      <c r="G628" s="107" t="s">
        <v>830</v>
      </c>
      <c r="H628" s="107" t="s">
        <v>830</v>
      </c>
      <c r="I628" s="107" t="s">
        <v>830</v>
      </c>
      <c r="J628" s="107" t="s">
        <v>1433</v>
      </c>
      <c r="K628" s="107" t="s">
        <v>22</v>
      </c>
      <c r="L628" s="107" t="s">
        <v>237</v>
      </c>
      <c r="M628" s="107" t="s">
        <v>236</v>
      </c>
      <c r="N628" s="107" t="s">
        <v>410</v>
      </c>
      <c r="O628" s="107" t="s">
        <v>395</v>
      </c>
      <c r="P628" s="109">
        <v>44779</v>
      </c>
      <c r="Q628" s="107" t="s">
        <v>658</v>
      </c>
      <c r="R628" s="108">
        <v>1</v>
      </c>
      <c r="S628" s="109">
        <v>44847</v>
      </c>
      <c r="T628" s="109">
        <v>44907</v>
      </c>
      <c r="U628" s="109">
        <v>45817</v>
      </c>
      <c r="V628" s="108">
        <v>970</v>
      </c>
      <c r="W628" s="107" t="s">
        <v>424</v>
      </c>
      <c r="X628" s="107" t="s">
        <v>710</v>
      </c>
      <c r="Y628" s="107" t="s">
        <v>411</v>
      </c>
      <c r="Z628" s="108">
        <v>0.8</v>
      </c>
      <c r="AA628" s="113">
        <v>5531907.5999999996</v>
      </c>
      <c r="AB628" s="113">
        <v>3754396.5</v>
      </c>
      <c r="AC628" s="113">
        <v>3030321.95</v>
      </c>
      <c r="AD628" s="113">
        <v>2762613.7892999998</v>
      </c>
      <c r="AE628" s="113">
        <v>2762613.7894000001</v>
      </c>
      <c r="AF628" s="113">
        <v>127750.0652</v>
      </c>
      <c r="AG628" s="113">
        <v>5659657.6651999997</v>
      </c>
      <c r="AH628" s="113">
        <f>CFR_Data[[#This Row],[Total Spent SFY]]+CFR_Data[[#This Row],[CF Current SFY]]</f>
        <v>3882146.5652000001</v>
      </c>
      <c r="AI628" s="113">
        <v>2634863.7242000001</v>
      </c>
      <c r="AJ628" s="113">
        <v>0</v>
      </c>
      <c r="AK628" s="113">
        <v>0</v>
      </c>
      <c r="AL628" s="113">
        <v>0</v>
      </c>
      <c r="AM628" s="113">
        <v>0</v>
      </c>
      <c r="AN628" s="113">
        <v>267708.1606</v>
      </c>
      <c r="AO628" s="113">
        <v>0</v>
      </c>
      <c r="AP628" s="113">
        <v>0</v>
      </c>
      <c r="AQ628" s="107" t="s">
        <v>699</v>
      </c>
      <c r="AR628" s="107" t="s">
        <v>699</v>
      </c>
      <c r="AS628" s="107" t="s">
        <v>396</v>
      </c>
      <c r="AT628" s="107" t="s">
        <v>3035</v>
      </c>
      <c r="AU628" s="107" t="s">
        <v>1120</v>
      </c>
      <c r="AV628" s="107" t="s">
        <v>391</v>
      </c>
      <c r="AW628" s="108">
        <v>4</v>
      </c>
      <c r="AX628" s="107" t="s">
        <v>473</v>
      </c>
      <c r="AY628" s="107" t="s">
        <v>738</v>
      </c>
      <c r="AZ628" s="107" t="s">
        <v>700</v>
      </c>
      <c r="BA628" s="107" t="s">
        <v>652</v>
      </c>
      <c r="BB628" s="109">
        <v>45355.272070752311</v>
      </c>
      <c r="BC628" s="107" t="s">
        <v>22</v>
      </c>
      <c r="BD628" s="107" t="s">
        <v>292</v>
      </c>
    </row>
    <row r="629" spans="1:56" x14ac:dyDescent="0.2">
      <c r="A629" s="107" t="s">
        <v>409</v>
      </c>
      <c r="B629" s="105">
        <v>608164</v>
      </c>
      <c r="C629" s="105" t="s">
        <v>2138</v>
      </c>
      <c r="D629" s="107" t="s">
        <v>1432</v>
      </c>
      <c r="E629" s="105" t="s">
        <v>1954</v>
      </c>
      <c r="F629" s="107" t="s">
        <v>1128</v>
      </c>
      <c r="G629" s="107" t="s">
        <v>830</v>
      </c>
      <c r="H629" s="107" t="s">
        <v>830</v>
      </c>
      <c r="I629" s="107" t="s">
        <v>830</v>
      </c>
      <c r="J629" s="107" t="s">
        <v>1433</v>
      </c>
      <c r="K629" s="107" t="s">
        <v>22</v>
      </c>
      <c r="L629" s="107" t="s">
        <v>237</v>
      </c>
      <c r="M629" s="107" t="s">
        <v>236</v>
      </c>
      <c r="N629" s="107" t="s">
        <v>410</v>
      </c>
      <c r="O629" s="107" t="s">
        <v>395</v>
      </c>
      <c r="P629" s="109">
        <v>44779</v>
      </c>
      <c r="Q629" s="107" t="s">
        <v>658</v>
      </c>
      <c r="R629" s="108">
        <v>1</v>
      </c>
      <c r="S629" s="109">
        <v>44847</v>
      </c>
      <c r="T629" s="109">
        <v>44907</v>
      </c>
      <c r="U629" s="109">
        <v>45817</v>
      </c>
      <c r="V629" s="108">
        <v>970</v>
      </c>
      <c r="W629" s="107" t="s">
        <v>398</v>
      </c>
      <c r="X629" s="107" t="s">
        <v>702</v>
      </c>
      <c r="Y629" s="107" t="s">
        <v>293</v>
      </c>
      <c r="Z629" s="108">
        <v>0</v>
      </c>
      <c r="AA629" s="113">
        <v>3500</v>
      </c>
      <c r="AB629" s="113">
        <v>0</v>
      </c>
      <c r="AC629" s="113">
        <v>46705</v>
      </c>
      <c r="AD629" s="113">
        <v>60282.877</v>
      </c>
      <c r="AE629" s="113">
        <v>60282.877</v>
      </c>
      <c r="AF629" s="113">
        <v>2787.6287000000002</v>
      </c>
      <c r="AG629" s="113">
        <v>6287.6287000000002</v>
      </c>
      <c r="AH629" s="113">
        <f>CFR_Data[[#This Row],[Total Spent SFY]]+CFR_Data[[#This Row],[CF Current SFY]]</f>
        <v>2787.6287000000002</v>
      </c>
      <c r="AI629" s="113">
        <v>57495.248299999999</v>
      </c>
      <c r="AJ629" s="113">
        <v>0</v>
      </c>
      <c r="AK629" s="113">
        <v>0</v>
      </c>
      <c r="AL629" s="113">
        <v>0</v>
      </c>
      <c r="AM629" s="113">
        <v>0</v>
      </c>
      <c r="AN629" s="113">
        <v>-13577.877</v>
      </c>
      <c r="AO629" s="113">
        <v>0</v>
      </c>
      <c r="AP629" s="113">
        <v>0</v>
      </c>
      <c r="AQ629" s="107" t="s">
        <v>699</v>
      </c>
      <c r="AR629" s="107" t="s">
        <v>699</v>
      </c>
      <c r="AS629" s="107" t="s">
        <v>396</v>
      </c>
      <c r="AT629" s="107" t="s">
        <v>3035</v>
      </c>
      <c r="AU629" s="107" t="s">
        <v>1120</v>
      </c>
      <c r="AV629" s="107" t="s">
        <v>391</v>
      </c>
      <c r="AW629" s="108">
        <v>4</v>
      </c>
      <c r="AX629" s="107" t="s">
        <v>473</v>
      </c>
      <c r="AY629" s="107" t="s">
        <v>738</v>
      </c>
      <c r="AZ629" s="107" t="s">
        <v>700</v>
      </c>
      <c r="BA629" s="107" t="s">
        <v>652</v>
      </c>
      <c r="BB629" s="109">
        <v>45355.272070752311</v>
      </c>
      <c r="BC629" s="107" t="s">
        <v>22</v>
      </c>
      <c r="BD629" s="107" t="s">
        <v>293</v>
      </c>
    </row>
    <row r="630" spans="1:56" x14ac:dyDescent="0.2">
      <c r="A630" s="107" t="s">
        <v>409</v>
      </c>
      <c r="B630" s="105">
        <v>608164</v>
      </c>
      <c r="C630" s="105" t="s">
        <v>2138</v>
      </c>
      <c r="D630" s="107" t="s">
        <v>1432</v>
      </c>
      <c r="E630" s="105" t="s">
        <v>1954</v>
      </c>
      <c r="F630" s="107" t="s">
        <v>1128</v>
      </c>
      <c r="G630" s="107" t="s">
        <v>830</v>
      </c>
      <c r="H630" s="107" t="s">
        <v>830</v>
      </c>
      <c r="I630" s="107" t="s">
        <v>830</v>
      </c>
      <c r="J630" s="107" t="s">
        <v>1433</v>
      </c>
      <c r="K630" s="107" t="s">
        <v>22</v>
      </c>
      <c r="L630" s="107" t="s">
        <v>237</v>
      </c>
      <c r="M630" s="107" t="s">
        <v>236</v>
      </c>
      <c r="N630" s="107" t="s">
        <v>410</v>
      </c>
      <c r="O630" s="107" t="s">
        <v>395</v>
      </c>
      <c r="P630" s="109">
        <v>44779</v>
      </c>
      <c r="Q630" s="107" t="s">
        <v>658</v>
      </c>
      <c r="R630" s="108">
        <v>1</v>
      </c>
      <c r="S630" s="109">
        <v>44847</v>
      </c>
      <c r="T630" s="109">
        <v>44907</v>
      </c>
      <c r="U630" s="109">
        <v>45817</v>
      </c>
      <c r="V630" s="108">
        <v>970</v>
      </c>
      <c r="W630" s="107" t="s">
        <v>424</v>
      </c>
      <c r="X630" s="107" t="s">
        <v>709</v>
      </c>
      <c r="Y630" s="107" t="s">
        <v>416</v>
      </c>
      <c r="Z630" s="108">
        <v>0.8</v>
      </c>
      <c r="AA630" s="113">
        <v>31720</v>
      </c>
      <c r="AB630" s="113">
        <v>13120</v>
      </c>
      <c r="AC630" s="113">
        <v>714844.5</v>
      </c>
      <c r="AD630" s="113">
        <v>853658.18660000002</v>
      </c>
      <c r="AE630" s="113">
        <v>853658.18660000002</v>
      </c>
      <c r="AF630" s="113">
        <v>39475.2569</v>
      </c>
      <c r="AG630" s="113">
        <v>71195.256899999993</v>
      </c>
      <c r="AH630" s="113">
        <f>CFR_Data[[#This Row],[Total Spent SFY]]+CFR_Data[[#This Row],[CF Current SFY]]</f>
        <v>52595.2569</v>
      </c>
      <c r="AI630" s="113">
        <v>814182.92969999998</v>
      </c>
      <c r="AJ630" s="113">
        <v>0</v>
      </c>
      <c r="AK630" s="113">
        <v>0</v>
      </c>
      <c r="AL630" s="113">
        <v>0</v>
      </c>
      <c r="AM630" s="113">
        <v>0</v>
      </c>
      <c r="AN630" s="113">
        <v>-138813.68659999999</v>
      </c>
      <c r="AO630" s="113">
        <v>0</v>
      </c>
      <c r="AP630" s="113">
        <v>0</v>
      </c>
      <c r="AQ630" s="107" t="s">
        <v>699</v>
      </c>
      <c r="AR630" s="107" t="s">
        <v>699</v>
      </c>
      <c r="AS630" s="107" t="s">
        <v>396</v>
      </c>
      <c r="AT630" s="107" t="s">
        <v>3035</v>
      </c>
      <c r="AU630" s="107" t="s">
        <v>1120</v>
      </c>
      <c r="AV630" s="107" t="s">
        <v>391</v>
      </c>
      <c r="AW630" s="108">
        <v>4</v>
      </c>
      <c r="AX630" s="107" t="s">
        <v>473</v>
      </c>
      <c r="AY630" s="107" t="s">
        <v>738</v>
      </c>
      <c r="AZ630" s="107" t="s">
        <v>700</v>
      </c>
      <c r="BA630" s="107" t="s">
        <v>652</v>
      </c>
      <c r="BB630" s="109">
        <v>45355.272070752311</v>
      </c>
      <c r="BC630" s="107" t="s">
        <v>22</v>
      </c>
      <c r="BD630" s="107" t="s">
        <v>292</v>
      </c>
    </row>
    <row r="631" spans="1:56" x14ac:dyDescent="0.2">
      <c r="A631" s="107" t="s">
        <v>409</v>
      </c>
      <c r="B631" s="105">
        <v>608164</v>
      </c>
      <c r="C631" s="105" t="s">
        <v>2138</v>
      </c>
      <c r="D631" s="107" t="s">
        <v>1432</v>
      </c>
      <c r="E631" s="105" t="s">
        <v>1954</v>
      </c>
      <c r="F631" s="107" t="s">
        <v>1128</v>
      </c>
      <c r="G631" s="107" t="s">
        <v>830</v>
      </c>
      <c r="H631" s="107" t="s">
        <v>830</v>
      </c>
      <c r="I631" s="107" t="s">
        <v>830</v>
      </c>
      <c r="J631" s="107" t="s">
        <v>1433</v>
      </c>
      <c r="K631" s="107" t="s">
        <v>22</v>
      </c>
      <c r="L631" s="107" t="s">
        <v>237</v>
      </c>
      <c r="M631" s="107" t="s">
        <v>236</v>
      </c>
      <c r="N631" s="107" t="s">
        <v>410</v>
      </c>
      <c r="O631" s="107" t="s">
        <v>395</v>
      </c>
      <c r="P631" s="109">
        <v>44779</v>
      </c>
      <c r="Q631" s="107" t="s">
        <v>658</v>
      </c>
      <c r="R631" s="108">
        <v>1</v>
      </c>
      <c r="S631" s="109">
        <v>44847</v>
      </c>
      <c r="T631" s="109">
        <v>44907</v>
      </c>
      <c r="U631" s="109">
        <v>45817</v>
      </c>
      <c r="V631" s="108">
        <v>970</v>
      </c>
      <c r="W631" s="107" t="s">
        <v>424</v>
      </c>
      <c r="X631" s="107" t="s">
        <v>726</v>
      </c>
      <c r="Y631" s="107" t="s">
        <v>725</v>
      </c>
      <c r="Z631" s="108">
        <v>0.8</v>
      </c>
      <c r="AA631" s="113">
        <v>1297672.25</v>
      </c>
      <c r="AB631" s="113">
        <v>686673.5</v>
      </c>
      <c r="AC631" s="113">
        <v>1049697.5</v>
      </c>
      <c r="AD631" s="113">
        <v>1159014.5976</v>
      </c>
      <c r="AE631" s="113">
        <v>1159014.5974999999</v>
      </c>
      <c r="AF631" s="113">
        <v>53595.689299999998</v>
      </c>
      <c r="AG631" s="113">
        <v>1351267.9393</v>
      </c>
      <c r="AH631" s="113">
        <f>CFR_Data[[#This Row],[Total Spent SFY]]+CFR_Data[[#This Row],[CF Current SFY]]</f>
        <v>740269.18929999997</v>
      </c>
      <c r="AI631" s="113">
        <v>1105418.9081999999</v>
      </c>
      <c r="AJ631" s="113">
        <v>0</v>
      </c>
      <c r="AK631" s="113">
        <v>0</v>
      </c>
      <c r="AL631" s="113">
        <v>0</v>
      </c>
      <c r="AM631" s="113">
        <v>0</v>
      </c>
      <c r="AN631" s="113">
        <v>-109317.0975</v>
      </c>
      <c r="AO631" s="113">
        <v>0</v>
      </c>
      <c r="AP631" s="113">
        <v>0</v>
      </c>
      <c r="AQ631" s="107" t="s">
        <v>699</v>
      </c>
      <c r="AR631" s="107" t="s">
        <v>699</v>
      </c>
      <c r="AS631" s="107" t="s">
        <v>396</v>
      </c>
      <c r="AT631" s="107" t="s">
        <v>3035</v>
      </c>
      <c r="AU631" s="107" t="s">
        <v>1120</v>
      </c>
      <c r="AV631" s="107" t="s">
        <v>391</v>
      </c>
      <c r="AW631" s="108">
        <v>4</v>
      </c>
      <c r="AX631" s="107" t="s">
        <v>473</v>
      </c>
      <c r="AY631" s="107" t="s">
        <v>738</v>
      </c>
      <c r="AZ631" s="107" t="s">
        <v>700</v>
      </c>
      <c r="BA631" s="107" t="s">
        <v>652</v>
      </c>
      <c r="BB631" s="109">
        <v>45355.272070752311</v>
      </c>
      <c r="BC631" s="107" t="s">
        <v>22</v>
      </c>
      <c r="BD631" s="107" t="s">
        <v>292</v>
      </c>
    </row>
    <row r="632" spans="1:56" x14ac:dyDescent="0.2">
      <c r="A632" s="107" t="s">
        <v>472</v>
      </c>
      <c r="B632" s="105">
        <v>608171</v>
      </c>
      <c r="C632" s="105" t="s">
        <v>395</v>
      </c>
      <c r="D632" s="107" t="s">
        <v>858</v>
      </c>
      <c r="E632" s="105" t="s">
        <v>1954</v>
      </c>
      <c r="F632" s="107" t="s">
        <v>1169</v>
      </c>
      <c r="G632" s="107" t="s">
        <v>830</v>
      </c>
      <c r="H632" s="107" t="s">
        <v>830</v>
      </c>
      <c r="I632" s="107" t="s">
        <v>830</v>
      </c>
      <c r="J632" s="107" t="s">
        <v>92</v>
      </c>
      <c r="K632" s="107" t="s">
        <v>24</v>
      </c>
      <c r="L632" s="107" t="s">
        <v>312</v>
      </c>
      <c r="M632" s="107" t="s">
        <v>158</v>
      </c>
      <c r="N632" s="107" t="s">
        <v>472</v>
      </c>
      <c r="O632" s="107" t="s">
        <v>1130</v>
      </c>
      <c r="P632" s="109">
        <v>45521</v>
      </c>
      <c r="Q632" s="107" t="s">
        <v>754</v>
      </c>
      <c r="R632" s="108">
        <v>0</v>
      </c>
      <c r="S632" s="109">
        <v>45671</v>
      </c>
      <c r="T632" s="109">
        <v>45731</v>
      </c>
      <c r="U632" s="109">
        <v>46171</v>
      </c>
      <c r="V632" s="108">
        <v>500</v>
      </c>
      <c r="W632" s="107" t="s">
        <v>398</v>
      </c>
      <c r="X632" s="107" t="s">
        <v>702</v>
      </c>
      <c r="Y632" s="107" t="s">
        <v>293</v>
      </c>
      <c r="Z632" s="108">
        <v>0</v>
      </c>
      <c r="AA632" s="113">
        <v>0</v>
      </c>
      <c r="AB632" s="113">
        <v>0</v>
      </c>
      <c r="AC632" s="113">
        <v>263163.59999999998</v>
      </c>
      <c r="AD632" s="113">
        <v>0</v>
      </c>
      <c r="AE632" s="113">
        <v>263163.59999999998</v>
      </c>
      <c r="AF632" s="113">
        <v>0</v>
      </c>
      <c r="AG632" s="113">
        <v>0</v>
      </c>
      <c r="AH632" s="113">
        <f>CFR_Data[[#This Row],[Total Spent SFY]]+CFR_Data[[#This Row],[CF Current SFY]]</f>
        <v>0</v>
      </c>
      <c r="AI632" s="113">
        <v>70176.960000000006</v>
      </c>
      <c r="AJ632" s="113">
        <v>192986.64</v>
      </c>
      <c r="AK632" s="113">
        <v>0</v>
      </c>
      <c r="AL632" s="113">
        <v>0</v>
      </c>
      <c r="AM632" s="113">
        <v>0</v>
      </c>
      <c r="AN632" s="113">
        <v>0</v>
      </c>
      <c r="AO632" s="113">
        <v>0</v>
      </c>
      <c r="AP632" s="113">
        <v>0</v>
      </c>
      <c r="AQ632" s="107" t="s">
        <v>699</v>
      </c>
      <c r="AR632" s="107" t="s">
        <v>699</v>
      </c>
      <c r="AS632" s="107" t="s">
        <v>396</v>
      </c>
      <c r="AT632" s="107" t="s">
        <v>3036</v>
      </c>
      <c r="AU632" s="107" t="s">
        <v>1123</v>
      </c>
      <c r="AV632" s="107" t="s">
        <v>391</v>
      </c>
      <c r="AW632" s="108">
        <v>3</v>
      </c>
      <c r="AX632" s="107" t="s">
        <v>473</v>
      </c>
      <c r="AY632" s="107" t="s">
        <v>698</v>
      </c>
      <c r="AZ632" s="107" t="s">
        <v>697</v>
      </c>
      <c r="BA632" s="107" t="s">
        <v>392</v>
      </c>
      <c r="BB632" s="109">
        <v>45355.272070752311</v>
      </c>
      <c r="BC632" s="107" t="s">
        <v>24</v>
      </c>
      <c r="BD632" s="107" t="s">
        <v>293</v>
      </c>
    </row>
    <row r="633" spans="1:56" x14ac:dyDescent="0.2">
      <c r="A633" s="107" t="s">
        <v>472</v>
      </c>
      <c r="B633" s="105">
        <v>608171</v>
      </c>
      <c r="C633" s="105" t="s">
        <v>395</v>
      </c>
      <c r="D633" s="107" t="s">
        <v>858</v>
      </c>
      <c r="E633" s="105" t="s">
        <v>1954</v>
      </c>
      <c r="F633" s="107" t="s">
        <v>1169</v>
      </c>
      <c r="G633" s="107" t="s">
        <v>830</v>
      </c>
      <c r="H633" s="107" t="s">
        <v>830</v>
      </c>
      <c r="I633" s="107" t="s">
        <v>830</v>
      </c>
      <c r="J633" s="107" t="s">
        <v>92</v>
      </c>
      <c r="K633" s="107" t="s">
        <v>24</v>
      </c>
      <c r="L633" s="107" t="s">
        <v>312</v>
      </c>
      <c r="M633" s="107" t="s">
        <v>158</v>
      </c>
      <c r="N633" s="107" t="s">
        <v>472</v>
      </c>
      <c r="O633" s="107" t="s">
        <v>1130</v>
      </c>
      <c r="P633" s="109">
        <v>45521</v>
      </c>
      <c r="Q633" s="107" t="s">
        <v>754</v>
      </c>
      <c r="R633" s="108">
        <v>0</v>
      </c>
      <c r="S633" s="109">
        <v>45671</v>
      </c>
      <c r="T633" s="109">
        <v>45731</v>
      </c>
      <c r="U633" s="109">
        <v>46171</v>
      </c>
      <c r="V633" s="108">
        <v>500</v>
      </c>
      <c r="W633" s="107" t="s">
        <v>424</v>
      </c>
      <c r="X633" s="107" t="s">
        <v>709</v>
      </c>
      <c r="Y633" s="107" t="s">
        <v>416</v>
      </c>
      <c r="Z633" s="108">
        <v>0.8</v>
      </c>
      <c r="AA633" s="113">
        <v>0</v>
      </c>
      <c r="AB633" s="113">
        <v>0</v>
      </c>
      <c r="AC633" s="113">
        <v>639601.38</v>
      </c>
      <c r="AD633" s="113">
        <v>0</v>
      </c>
      <c r="AE633" s="113">
        <v>639601.38</v>
      </c>
      <c r="AF633" s="113">
        <v>0</v>
      </c>
      <c r="AG633" s="113">
        <v>0</v>
      </c>
      <c r="AH633" s="113">
        <f>CFR_Data[[#This Row],[Total Spent SFY]]+CFR_Data[[#This Row],[CF Current SFY]]</f>
        <v>0</v>
      </c>
      <c r="AI633" s="113">
        <v>170560.36799999999</v>
      </c>
      <c r="AJ633" s="113">
        <v>469041.01199999999</v>
      </c>
      <c r="AK633" s="113">
        <v>0</v>
      </c>
      <c r="AL633" s="113">
        <v>0</v>
      </c>
      <c r="AM633" s="113">
        <v>0</v>
      </c>
      <c r="AN633" s="113">
        <v>0</v>
      </c>
      <c r="AO633" s="113">
        <v>0</v>
      </c>
      <c r="AP633" s="113">
        <v>0</v>
      </c>
      <c r="AQ633" s="107" t="s">
        <v>699</v>
      </c>
      <c r="AR633" s="107" t="s">
        <v>699</v>
      </c>
      <c r="AS633" s="107" t="s">
        <v>396</v>
      </c>
      <c r="AT633" s="107" t="s">
        <v>3036</v>
      </c>
      <c r="AU633" s="107" t="s">
        <v>1123</v>
      </c>
      <c r="AV633" s="107" t="s">
        <v>391</v>
      </c>
      <c r="AW633" s="108">
        <v>3</v>
      </c>
      <c r="AX633" s="107" t="s">
        <v>473</v>
      </c>
      <c r="AY633" s="107" t="s">
        <v>698</v>
      </c>
      <c r="AZ633" s="107" t="s">
        <v>697</v>
      </c>
      <c r="BA633" s="107" t="s">
        <v>392</v>
      </c>
      <c r="BB633" s="109">
        <v>45355.272070752311</v>
      </c>
      <c r="BC633" s="107" t="s">
        <v>24</v>
      </c>
      <c r="BD633" s="107" t="s">
        <v>292</v>
      </c>
    </row>
    <row r="634" spans="1:56" x14ac:dyDescent="0.2">
      <c r="A634" s="107" t="s">
        <v>472</v>
      </c>
      <c r="B634" s="105">
        <v>608171</v>
      </c>
      <c r="C634" s="105" t="s">
        <v>395</v>
      </c>
      <c r="D634" s="107" t="s">
        <v>858</v>
      </c>
      <c r="E634" s="105" t="s">
        <v>1954</v>
      </c>
      <c r="F634" s="107" t="s">
        <v>1169</v>
      </c>
      <c r="G634" s="107" t="s">
        <v>830</v>
      </c>
      <c r="H634" s="107" t="s">
        <v>830</v>
      </c>
      <c r="I634" s="107" t="s">
        <v>830</v>
      </c>
      <c r="J634" s="107" t="s">
        <v>92</v>
      </c>
      <c r="K634" s="107" t="s">
        <v>24</v>
      </c>
      <c r="L634" s="107" t="s">
        <v>312</v>
      </c>
      <c r="M634" s="107" t="s">
        <v>158</v>
      </c>
      <c r="N634" s="107" t="s">
        <v>472</v>
      </c>
      <c r="O634" s="107" t="s">
        <v>1130</v>
      </c>
      <c r="P634" s="109">
        <v>45521</v>
      </c>
      <c r="Q634" s="107" t="s">
        <v>754</v>
      </c>
      <c r="R634" s="108">
        <v>0</v>
      </c>
      <c r="S634" s="109">
        <v>45671</v>
      </c>
      <c r="T634" s="109">
        <v>45731</v>
      </c>
      <c r="U634" s="109">
        <v>46171</v>
      </c>
      <c r="V634" s="108">
        <v>500</v>
      </c>
      <c r="W634" s="107" t="s">
        <v>424</v>
      </c>
      <c r="X634" s="107" t="s">
        <v>726</v>
      </c>
      <c r="Y634" s="107" t="s">
        <v>725</v>
      </c>
      <c r="Z634" s="108">
        <v>0.8</v>
      </c>
      <c r="AA634" s="113">
        <v>0</v>
      </c>
      <c r="AB634" s="113">
        <v>0</v>
      </c>
      <c r="AC634" s="113">
        <v>9892095.4399999995</v>
      </c>
      <c r="AD634" s="113">
        <v>0</v>
      </c>
      <c r="AE634" s="113">
        <v>9892095.4399999995</v>
      </c>
      <c r="AF634" s="113">
        <v>0</v>
      </c>
      <c r="AG634" s="113">
        <v>0</v>
      </c>
      <c r="AH634" s="113">
        <f>CFR_Data[[#This Row],[Total Spent SFY]]+CFR_Data[[#This Row],[CF Current SFY]]</f>
        <v>0</v>
      </c>
      <c r="AI634" s="113">
        <v>2637892.1173</v>
      </c>
      <c r="AJ634" s="113">
        <v>7254203.3227000004</v>
      </c>
      <c r="AK634" s="113">
        <v>0</v>
      </c>
      <c r="AL634" s="113">
        <v>0</v>
      </c>
      <c r="AM634" s="113">
        <v>0</v>
      </c>
      <c r="AN634" s="113">
        <v>0</v>
      </c>
      <c r="AO634" s="113">
        <v>0</v>
      </c>
      <c r="AP634" s="113">
        <v>0</v>
      </c>
      <c r="AQ634" s="107" t="s">
        <v>699</v>
      </c>
      <c r="AR634" s="107" t="s">
        <v>699</v>
      </c>
      <c r="AS634" s="107" t="s">
        <v>396</v>
      </c>
      <c r="AT634" s="107" t="s">
        <v>3036</v>
      </c>
      <c r="AU634" s="107" t="s">
        <v>1123</v>
      </c>
      <c r="AV634" s="107" t="s">
        <v>391</v>
      </c>
      <c r="AW634" s="108">
        <v>3</v>
      </c>
      <c r="AX634" s="107" t="s">
        <v>473</v>
      </c>
      <c r="AY634" s="107" t="s">
        <v>698</v>
      </c>
      <c r="AZ634" s="107" t="s">
        <v>697</v>
      </c>
      <c r="BA634" s="107" t="s">
        <v>392</v>
      </c>
      <c r="BB634" s="109">
        <v>45355.272070752311</v>
      </c>
      <c r="BC634" s="107" t="s">
        <v>24</v>
      </c>
      <c r="BD634" s="107" t="s">
        <v>292</v>
      </c>
    </row>
    <row r="635" spans="1:56" x14ac:dyDescent="0.2">
      <c r="A635" s="107" t="s">
        <v>393</v>
      </c>
      <c r="B635" s="105">
        <v>608181</v>
      </c>
      <c r="C635" s="105" t="s">
        <v>3037</v>
      </c>
      <c r="D635" s="107" t="s">
        <v>3038</v>
      </c>
      <c r="E635" s="105" t="s">
        <v>1941</v>
      </c>
      <c r="F635" s="107" t="s">
        <v>1128</v>
      </c>
      <c r="G635" s="107" t="s">
        <v>830</v>
      </c>
      <c r="H635" s="107" t="s">
        <v>830</v>
      </c>
      <c r="I635" s="107" t="s">
        <v>830</v>
      </c>
      <c r="J635" s="107" t="s">
        <v>139</v>
      </c>
      <c r="K635" s="107" t="s">
        <v>30</v>
      </c>
      <c r="L635" s="107" t="s">
        <v>213</v>
      </c>
      <c r="M635" s="107" t="s">
        <v>208</v>
      </c>
      <c r="N635" s="107" t="s">
        <v>721</v>
      </c>
      <c r="O635" s="107" t="s">
        <v>395</v>
      </c>
      <c r="P635" s="109">
        <v>42854</v>
      </c>
      <c r="Q635" s="107" t="s">
        <v>653</v>
      </c>
      <c r="R635" s="108">
        <v>1</v>
      </c>
      <c r="S635" s="109">
        <v>43005</v>
      </c>
      <c r="T635" s="109">
        <v>43065</v>
      </c>
      <c r="U635" s="109">
        <v>43925</v>
      </c>
      <c r="V635" s="108">
        <v>920</v>
      </c>
      <c r="W635" s="107" t="s">
        <v>424</v>
      </c>
      <c r="X635" s="107" t="s">
        <v>710</v>
      </c>
      <c r="Y635" s="107" t="s">
        <v>411</v>
      </c>
      <c r="Z635" s="108">
        <v>0.8</v>
      </c>
      <c r="AA635" s="113">
        <v>741813.81</v>
      </c>
      <c r="AB635" s="113">
        <v>457.5</v>
      </c>
      <c r="AC635" s="113">
        <v>69970.789999999994</v>
      </c>
      <c r="AD635" s="113">
        <v>0</v>
      </c>
      <c r="AE635" s="113">
        <v>0</v>
      </c>
      <c r="AF635" s="113">
        <v>0</v>
      </c>
      <c r="AG635" s="113">
        <v>741813.81</v>
      </c>
      <c r="AH635" s="113">
        <f>CFR_Data[[#This Row],[Total Spent SFY]]+CFR_Data[[#This Row],[CF Current SFY]]</f>
        <v>457.5</v>
      </c>
      <c r="AI635" s="113">
        <v>0</v>
      </c>
      <c r="AJ635" s="113">
        <v>0</v>
      </c>
      <c r="AK635" s="113">
        <v>0</v>
      </c>
      <c r="AL635" s="113">
        <v>0</v>
      </c>
      <c r="AM635" s="113">
        <v>0</v>
      </c>
      <c r="AN635" s="113">
        <v>0</v>
      </c>
      <c r="AO635" s="113">
        <v>0</v>
      </c>
      <c r="AP635" s="113">
        <v>0</v>
      </c>
      <c r="AQ635" s="107" t="s">
        <v>699</v>
      </c>
      <c r="AR635" s="107" t="s">
        <v>699</v>
      </c>
      <c r="AS635" s="107" t="s">
        <v>396</v>
      </c>
      <c r="AT635" s="107" t="s">
        <v>3039</v>
      </c>
      <c r="AU635" s="107" t="s">
        <v>1123</v>
      </c>
      <c r="AV635" s="107" t="s">
        <v>391</v>
      </c>
      <c r="AW635" s="108">
        <v>4</v>
      </c>
      <c r="AX635" s="107" t="s">
        <v>473</v>
      </c>
      <c r="AY635" s="107" t="s">
        <v>722</v>
      </c>
      <c r="AZ635" s="107" t="s">
        <v>697</v>
      </c>
      <c r="BA635" s="107" t="s">
        <v>402</v>
      </c>
      <c r="BB635" s="109">
        <v>45355.272070752311</v>
      </c>
      <c r="BC635" s="107" t="s">
        <v>30</v>
      </c>
      <c r="BD635" s="107" t="s">
        <v>292</v>
      </c>
    </row>
    <row r="636" spans="1:56" x14ac:dyDescent="0.2">
      <c r="A636" s="107" t="s">
        <v>393</v>
      </c>
      <c r="B636" s="105">
        <v>608181</v>
      </c>
      <c r="C636" s="105" t="s">
        <v>3037</v>
      </c>
      <c r="D636" s="107" t="s">
        <v>3038</v>
      </c>
      <c r="E636" s="105" t="s">
        <v>1941</v>
      </c>
      <c r="F636" s="107" t="s">
        <v>1128</v>
      </c>
      <c r="G636" s="107" t="s">
        <v>830</v>
      </c>
      <c r="H636" s="107" t="s">
        <v>830</v>
      </c>
      <c r="I636" s="107" t="s">
        <v>830</v>
      </c>
      <c r="J636" s="107" t="s">
        <v>139</v>
      </c>
      <c r="K636" s="107" t="s">
        <v>30</v>
      </c>
      <c r="L636" s="107" t="s">
        <v>213</v>
      </c>
      <c r="M636" s="107" t="s">
        <v>208</v>
      </c>
      <c r="N636" s="107" t="s">
        <v>721</v>
      </c>
      <c r="O636" s="107" t="s">
        <v>395</v>
      </c>
      <c r="P636" s="109">
        <v>42854</v>
      </c>
      <c r="Q636" s="107" t="s">
        <v>653</v>
      </c>
      <c r="R636" s="108">
        <v>1</v>
      </c>
      <c r="S636" s="109">
        <v>43005</v>
      </c>
      <c r="T636" s="109">
        <v>43065</v>
      </c>
      <c r="U636" s="109">
        <v>43925</v>
      </c>
      <c r="V636" s="108">
        <v>920</v>
      </c>
      <c r="W636" s="107" t="s">
        <v>398</v>
      </c>
      <c r="X636" s="107" t="s">
        <v>702</v>
      </c>
      <c r="Y636" s="107" t="s">
        <v>293</v>
      </c>
      <c r="Z636" s="108">
        <v>0</v>
      </c>
      <c r="AA636" s="113">
        <v>4578</v>
      </c>
      <c r="AB636" s="113">
        <v>0</v>
      </c>
      <c r="AC636" s="113">
        <v>90194.5</v>
      </c>
      <c r="AD636" s="113">
        <v>0</v>
      </c>
      <c r="AE636" s="113">
        <v>0</v>
      </c>
      <c r="AF636" s="113">
        <v>0</v>
      </c>
      <c r="AG636" s="113">
        <v>4578</v>
      </c>
      <c r="AH636" s="113">
        <f>CFR_Data[[#This Row],[Total Spent SFY]]+CFR_Data[[#This Row],[CF Current SFY]]</f>
        <v>0</v>
      </c>
      <c r="AI636" s="113">
        <v>0</v>
      </c>
      <c r="AJ636" s="113">
        <v>0</v>
      </c>
      <c r="AK636" s="113">
        <v>0</v>
      </c>
      <c r="AL636" s="113">
        <v>0</v>
      </c>
      <c r="AM636" s="113">
        <v>0</v>
      </c>
      <c r="AN636" s="113">
        <v>0</v>
      </c>
      <c r="AO636" s="113">
        <v>0</v>
      </c>
      <c r="AP636" s="113">
        <v>0</v>
      </c>
      <c r="AQ636" s="107" t="s">
        <v>699</v>
      </c>
      <c r="AR636" s="107" t="s">
        <v>699</v>
      </c>
      <c r="AS636" s="107" t="s">
        <v>396</v>
      </c>
      <c r="AT636" s="107" t="s">
        <v>3039</v>
      </c>
      <c r="AU636" s="107" t="s">
        <v>1123</v>
      </c>
      <c r="AV636" s="107" t="s">
        <v>391</v>
      </c>
      <c r="AW636" s="108">
        <v>4</v>
      </c>
      <c r="AX636" s="107" t="s">
        <v>473</v>
      </c>
      <c r="AY636" s="107" t="s">
        <v>722</v>
      </c>
      <c r="AZ636" s="107" t="s">
        <v>697</v>
      </c>
      <c r="BA636" s="107" t="s">
        <v>402</v>
      </c>
      <c r="BB636" s="109">
        <v>45355.272070752311</v>
      </c>
      <c r="BC636" s="107" t="s">
        <v>30</v>
      </c>
      <c r="BD636" s="107" t="s">
        <v>293</v>
      </c>
    </row>
    <row r="637" spans="1:56" x14ac:dyDescent="0.2">
      <c r="A637" s="107" t="s">
        <v>393</v>
      </c>
      <c r="B637" s="105">
        <v>608181</v>
      </c>
      <c r="C637" s="105" t="s">
        <v>3037</v>
      </c>
      <c r="D637" s="107" t="s">
        <v>3038</v>
      </c>
      <c r="E637" s="105" t="s">
        <v>1941</v>
      </c>
      <c r="F637" s="107" t="s">
        <v>1128</v>
      </c>
      <c r="G637" s="107" t="s">
        <v>830</v>
      </c>
      <c r="H637" s="107" t="s">
        <v>830</v>
      </c>
      <c r="I637" s="107" t="s">
        <v>830</v>
      </c>
      <c r="J637" s="107" t="s">
        <v>139</v>
      </c>
      <c r="K637" s="107" t="s">
        <v>30</v>
      </c>
      <c r="L637" s="107" t="s">
        <v>213</v>
      </c>
      <c r="M637" s="107" t="s">
        <v>208</v>
      </c>
      <c r="N637" s="107" t="s">
        <v>721</v>
      </c>
      <c r="O637" s="107" t="s">
        <v>395</v>
      </c>
      <c r="P637" s="109">
        <v>42854</v>
      </c>
      <c r="Q637" s="107" t="s">
        <v>653</v>
      </c>
      <c r="R637" s="108">
        <v>1</v>
      </c>
      <c r="S637" s="109">
        <v>43005</v>
      </c>
      <c r="T637" s="109">
        <v>43065</v>
      </c>
      <c r="U637" s="109">
        <v>43925</v>
      </c>
      <c r="V637" s="108">
        <v>920</v>
      </c>
      <c r="W637" s="107" t="s">
        <v>424</v>
      </c>
      <c r="X637" s="107" t="s">
        <v>709</v>
      </c>
      <c r="Y637" s="107" t="s">
        <v>416</v>
      </c>
      <c r="Z637" s="108">
        <v>0.8</v>
      </c>
      <c r="AA637" s="113">
        <v>129617.85</v>
      </c>
      <c r="AB637" s="113">
        <v>379.2</v>
      </c>
      <c r="AC637" s="113">
        <v>80422.97</v>
      </c>
      <c r="AD637" s="113">
        <v>0</v>
      </c>
      <c r="AE637" s="113">
        <v>0</v>
      </c>
      <c r="AF637" s="113">
        <v>0</v>
      </c>
      <c r="AG637" s="113">
        <v>129617.85</v>
      </c>
      <c r="AH637" s="113">
        <f>CFR_Data[[#This Row],[Total Spent SFY]]+CFR_Data[[#This Row],[CF Current SFY]]</f>
        <v>379.2</v>
      </c>
      <c r="AI637" s="113">
        <v>0</v>
      </c>
      <c r="AJ637" s="113">
        <v>0</v>
      </c>
      <c r="AK637" s="113">
        <v>0</v>
      </c>
      <c r="AL637" s="113">
        <v>0</v>
      </c>
      <c r="AM637" s="113">
        <v>0</v>
      </c>
      <c r="AN637" s="113">
        <v>0</v>
      </c>
      <c r="AO637" s="113">
        <v>0</v>
      </c>
      <c r="AP637" s="113">
        <v>0</v>
      </c>
      <c r="AQ637" s="107" t="s">
        <v>699</v>
      </c>
      <c r="AR637" s="107" t="s">
        <v>699</v>
      </c>
      <c r="AS637" s="107" t="s">
        <v>396</v>
      </c>
      <c r="AT637" s="107" t="s">
        <v>3039</v>
      </c>
      <c r="AU637" s="107" t="s">
        <v>1123</v>
      </c>
      <c r="AV637" s="107" t="s">
        <v>391</v>
      </c>
      <c r="AW637" s="108">
        <v>4</v>
      </c>
      <c r="AX637" s="107" t="s">
        <v>473</v>
      </c>
      <c r="AY637" s="107" t="s">
        <v>722</v>
      </c>
      <c r="AZ637" s="107" t="s">
        <v>697</v>
      </c>
      <c r="BA637" s="107" t="s">
        <v>402</v>
      </c>
      <c r="BB637" s="109">
        <v>45355.272070752311</v>
      </c>
      <c r="BC637" s="107" t="s">
        <v>30</v>
      </c>
      <c r="BD637" s="107" t="s">
        <v>292</v>
      </c>
    </row>
    <row r="638" spans="1:56" x14ac:dyDescent="0.2">
      <c r="A638" s="107" t="s">
        <v>393</v>
      </c>
      <c r="B638" s="105">
        <v>608181</v>
      </c>
      <c r="C638" s="105" t="s">
        <v>3037</v>
      </c>
      <c r="D638" s="107" t="s">
        <v>3038</v>
      </c>
      <c r="E638" s="105" t="s">
        <v>1941</v>
      </c>
      <c r="F638" s="107" t="s">
        <v>1128</v>
      </c>
      <c r="G638" s="107" t="s">
        <v>830</v>
      </c>
      <c r="H638" s="107" t="s">
        <v>830</v>
      </c>
      <c r="I638" s="107" t="s">
        <v>830</v>
      </c>
      <c r="J638" s="107" t="s">
        <v>139</v>
      </c>
      <c r="K638" s="107" t="s">
        <v>30</v>
      </c>
      <c r="L638" s="107" t="s">
        <v>213</v>
      </c>
      <c r="M638" s="107" t="s">
        <v>208</v>
      </c>
      <c r="N638" s="107" t="s">
        <v>721</v>
      </c>
      <c r="O638" s="107" t="s">
        <v>395</v>
      </c>
      <c r="P638" s="109">
        <v>42854</v>
      </c>
      <c r="Q638" s="107" t="s">
        <v>653</v>
      </c>
      <c r="R638" s="108">
        <v>1</v>
      </c>
      <c r="S638" s="109">
        <v>43005</v>
      </c>
      <c r="T638" s="109">
        <v>43065</v>
      </c>
      <c r="U638" s="109">
        <v>43925</v>
      </c>
      <c r="V638" s="108">
        <v>920</v>
      </c>
      <c r="W638" s="107" t="s">
        <v>424</v>
      </c>
      <c r="X638" s="107" t="s">
        <v>401</v>
      </c>
      <c r="Y638" s="107" t="s">
        <v>399</v>
      </c>
      <c r="Z638" s="108">
        <v>0.8</v>
      </c>
      <c r="AA638" s="113">
        <v>1180115.23</v>
      </c>
      <c r="AB638" s="113">
        <v>4518.55</v>
      </c>
      <c r="AC638" s="113">
        <v>78282.77</v>
      </c>
      <c r="AD638" s="113">
        <v>0</v>
      </c>
      <c r="AE638" s="113">
        <v>0</v>
      </c>
      <c r="AF638" s="113">
        <v>0</v>
      </c>
      <c r="AG638" s="113">
        <v>1180115.23</v>
      </c>
      <c r="AH638" s="113">
        <f>CFR_Data[[#This Row],[Total Spent SFY]]+CFR_Data[[#This Row],[CF Current SFY]]</f>
        <v>4518.55</v>
      </c>
      <c r="AI638" s="113">
        <v>0</v>
      </c>
      <c r="AJ638" s="113">
        <v>0</v>
      </c>
      <c r="AK638" s="113">
        <v>0</v>
      </c>
      <c r="AL638" s="113">
        <v>0</v>
      </c>
      <c r="AM638" s="113">
        <v>0</v>
      </c>
      <c r="AN638" s="113">
        <v>0</v>
      </c>
      <c r="AO638" s="113">
        <v>0</v>
      </c>
      <c r="AP638" s="113">
        <v>0</v>
      </c>
      <c r="AQ638" s="107" t="s">
        <v>699</v>
      </c>
      <c r="AR638" s="107" t="s">
        <v>699</v>
      </c>
      <c r="AS638" s="107" t="s">
        <v>396</v>
      </c>
      <c r="AT638" s="107" t="s">
        <v>3039</v>
      </c>
      <c r="AU638" s="107" t="s">
        <v>1123</v>
      </c>
      <c r="AV638" s="107" t="s">
        <v>391</v>
      </c>
      <c r="AW638" s="108">
        <v>4</v>
      </c>
      <c r="AX638" s="107" t="s">
        <v>473</v>
      </c>
      <c r="AY638" s="107" t="s">
        <v>722</v>
      </c>
      <c r="AZ638" s="107" t="s">
        <v>697</v>
      </c>
      <c r="BA638" s="107" t="s">
        <v>402</v>
      </c>
      <c r="BB638" s="109">
        <v>45355.272070752311</v>
      </c>
      <c r="BC638" s="107" t="s">
        <v>30</v>
      </c>
      <c r="BD638" s="107" t="s">
        <v>292</v>
      </c>
    </row>
    <row r="639" spans="1:56" x14ac:dyDescent="0.2">
      <c r="A639" s="107" t="s">
        <v>472</v>
      </c>
      <c r="B639" s="105">
        <v>608189</v>
      </c>
      <c r="C639" s="105" t="s">
        <v>395</v>
      </c>
      <c r="D639" s="107" t="s">
        <v>859</v>
      </c>
      <c r="E639" s="105" t="s">
        <v>1954</v>
      </c>
      <c r="F639" s="107" t="s">
        <v>1126</v>
      </c>
      <c r="G639" s="107" t="s">
        <v>830</v>
      </c>
      <c r="H639" s="107" t="s">
        <v>830</v>
      </c>
      <c r="I639" s="107" t="s">
        <v>830</v>
      </c>
      <c r="J639" s="107" t="s">
        <v>91</v>
      </c>
      <c r="K639" s="107" t="s">
        <v>28</v>
      </c>
      <c r="L639" s="107" t="s">
        <v>88</v>
      </c>
      <c r="M639" s="107" t="s">
        <v>41</v>
      </c>
      <c r="N639" s="107" t="s">
        <v>472</v>
      </c>
      <c r="O639" s="107" t="s">
        <v>1130</v>
      </c>
      <c r="P639" s="109">
        <v>45535</v>
      </c>
      <c r="Q639" s="107" t="s">
        <v>754</v>
      </c>
      <c r="R639" s="108">
        <v>0</v>
      </c>
      <c r="S639" s="109">
        <v>45685</v>
      </c>
      <c r="T639" s="109">
        <v>45745</v>
      </c>
      <c r="U639" s="109">
        <v>46405</v>
      </c>
      <c r="V639" s="108">
        <v>720</v>
      </c>
      <c r="W639" s="107" t="s">
        <v>398</v>
      </c>
      <c r="X639" s="107" t="s">
        <v>702</v>
      </c>
      <c r="Y639" s="107" t="s">
        <v>293</v>
      </c>
      <c r="Z639" s="108">
        <v>0</v>
      </c>
      <c r="AA639" s="113">
        <v>0</v>
      </c>
      <c r="AB639" s="113">
        <v>0</v>
      </c>
      <c r="AC639" s="113">
        <v>368924.2</v>
      </c>
      <c r="AD639" s="113">
        <v>0</v>
      </c>
      <c r="AE639" s="113">
        <v>368924.2</v>
      </c>
      <c r="AF639" s="113">
        <v>0</v>
      </c>
      <c r="AG639" s="113">
        <v>0</v>
      </c>
      <c r="AH639" s="113">
        <f>CFR_Data[[#This Row],[Total Spent SFY]]+CFR_Data[[#This Row],[CF Current SFY]]</f>
        <v>0</v>
      </c>
      <c r="AI639" s="113">
        <v>64160.7304</v>
      </c>
      <c r="AJ639" s="113">
        <v>192482.19130000001</v>
      </c>
      <c r="AK639" s="113">
        <v>112281.27830000001</v>
      </c>
      <c r="AL639" s="113">
        <v>0</v>
      </c>
      <c r="AM639" s="113">
        <v>0</v>
      </c>
      <c r="AN639" s="113">
        <v>0</v>
      </c>
      <c r="AO639" s="113">
        <v>0</v>
      </c>
      <c r="AP639" s="113">
        <v>0</v>
      </c>
      <c r="AQ639" s="107" t="s">
        <v>699</v>
      </c>
      <c r="AR639" s="107" t="s">
        <v>699</v>
      </c>
      <c r="AS639" s="107" t="s">
        <v>396</v>
      </c>
      <c r="AT639" s="107" t="s">
        <v>395</v>
      </c>
      <c r="AU639" s="107" t="s">
        <v>1123</v>
      </c>
      <c r="AV639" s="107" t="s">
        <v>391</v>
      </c>
      <c r="AW639" s="108">
        <v>2</v>
      </c>
      <c r="AX639" s="107" t="s">
        <v>473</v>
      </c>
      <c r="AY639" s="107" t="s">
        <v>707</v>
      </c>
      <c r="AZ639" s="107" t="s">
        <v>706</v>
      </c>
      <c r="BA639" s="107" t="s">
        <v>412</v>
      </c>
      <c r="BB639" s="109">
        <v>45355.272070752311</v>
      </c>
      <c r="BC639" s="107" t="s">
        <v>28</v>
      </c>
      <c r="BD639" s="107" t="s">
        <v>293</v>
      </c>
    </row>
    <row r="640" spans="1:56" x14ac:dyDescent="0.2">
      <c r="A640" s="107" t="s">
        <v>472</v>
      </c>
      <c r="B640" s="105">
        <v>608189</v>
      </c>
      <c r="C640" s="105" t="s">
        <v>395</v>
      </c>
      <c r="D640" s="107" t="s">
        <v>859</v>
      </c>
      <c r="E640" s="105" t="s">
        <v>1954</v>
      </c>
      <c r="F640" s="107" t="s">
        <v>1126</v>
      </c>
      <c r="G640" s="107" t="s">
        <v>830</v>
      </c>
      <c r="H640" s="107" t="s">
        <v>830</v>
      </c>
      <c r="I640" s="107" t="s">
        <v>830</v>
      </c>
      <c r="J640" s="107" t="s">
        <v>91</v>
      </c>
      <c r="K640" s="107" t="s">
        <v>28</v>
      </c>
      <c r="L640" s="107" t="s">
        <v>88</v>
      </c>
      <c r="M640" s="107" t="s">
        <v>41</v>
      </c>
      <c r="N640" s="107" t="s">
        <v>472</v>
      </c>
      <c r="O640" s="107" t="s">
        <v>1130</v>
      </c>
      <c r="P640" s="109">
        <v>45535</v>
      </c>
      <c r="Q640" s="107" t="s">
        <v>754</v>
      </c>
      <c r="R640" s="108">
        <v>0</v>
      </c>
      <c r="S640" s="109">
        <v>45685</v>
      </c>
      <c r="T640" s="109">
        <v>45745</v>
      </c>
      <c r="U640" s="109">
        <v>46405</v>
      </c>
      <c r="V640" s="108">
        <v>720</v>
      </c>
      <c r="W640" s="107" t="s">
        <v>424</v>
      </c>
      <c r="X640" s="107" t="s">
        <v>1149</v>
      </c>
      <c r="Y640" s="107" t="s">
        <v>771</v>
      </c>
      <c r="Z640" s="108">
        <v>0.8</v>
      </c>
      <c r="AA640" s="113">
        <v>0</v>
      </c>
      <c r="AB640" s="113">
        <v>0</v>
      </c>
      <c r="AC640" s="113">
        <v>31021500.794</v>
      </c>
      <c r="AD640" s="113">
        <v>0</v>
      </c>
      <c r="AE640" s="113">
        <v>31021500.793900002</v>
      </c>
      <c r="AF640" s="113">
        <v>0</v>
      </c>
      <c r="AG640" s="113">
        <v>0</v>
      </c>
      <c r="AH640" s="113">
        <f>CFR_Data[[#This Row],[Total Spent SFY]]+CFR_Data[[#This Row],[CF Current SFY]]</f>
        <v>0</v>
      </c>
      <c r="AI640" s="113">
        <v>5395043.6162999999</v>
      </c>
      <c r="AJ640" s="113">
        <v>16185130.848999999</v>
      </c>
      <c r="AK640" s="113">
        <v>9441326.3286000006</v>
      </c>
      <c r="AL640" s="113">
        <v>0</v>
      </c>
      <c r="AM640" s="113">
        <v>0</v>
      </c>
      <c r="AN640" s="113">
        <v>1E-4</v>
      </c>
      <c r="AO640" s="113">
        <v>0</v>
      </c>
      <c r="AP640" s="113">
        <v>0</v>
      </c>
      <c r="AQ640" s="107" t="s">
        <v>699</v>
      </c>
      <c r="AR640" s="107" t="s">
        <v>699</v>
      </c>
      <c r="AS640" s="107" t="s">
        <v>396</v>
      </c>
      <c r="AT640" s="107" t="s">
        <v>395</v>
      </c>
      <c r="AU640" s="107" t="s">
        <v>1123</v>
      </c>
      <c r="AV640" s="107" t="s">
        <v>391</v>
      </c>
      <c r="AW640" s="108">
        <v>2</v>
      </c>
      <c r="AX640" s="107" t="s">
        <v>473</v>
      </c>
      <c r="AY640" s="107" t="s">
        <v>707</v>
      </c>
      <c r="AZ640" s="107" t="s">
        <v>706</v>
      </c>
      <c r="BA640" s="107" t="s">
        <v>412</v>
      </c>
      <c r="BB640" s="109">
        <v>45355.272070752311</v>
      </c>
      <c r="BC640" s="107" t="s">
        <v>28</v>
      </c>
      <c r="BD640" s="107" t="s">
        <v>292</v>
      </c>
    </row>
    <row r="641" spans="1:56" x14ac:dyDescent="0.2">
      <c r="A641" s="107" t="s">
        <v>393</v>
      </c>
      <c r="B641" s="105">
        <v>608190</v>
      </c>
      <c r="C641" s="105" t="s">
        <v>2139</v>
      </c>
      <c r="D641" s="107" t="s">
        <v>860</v>
      </c>
      <c r="E641" s="105" t="s">
        <v>1954</v>
      </c>
      <c r="F641" s="107" t="s">
        <v>1133</v>
      </c>
      <c r="G641" s="107" t="s">
        <v>830</v>
      </c>
      <c r="H641" s="107" t="s">
        <v>830</v>
      </c>
      <c r="I641" s="107" t="s">
        <v>830</v>
      </c>
      <c r="J641" s="107" t="s">
        <v>253</v>
      </c>
      <c r="K641" s="107" t="s">
        <v>24</v>
      </c>
      <c r="L641" s="107" t="s">
        <v>88</v>
      </c>
      <c r="M641" s="107" t="s">
        <v>41</v>
      </c>
      <c r="N641" s="107" t="s">
        <v>394</v>
      </c>
      <c r="O641" s="107" t="s">
        <v>395</v>
      </c>
      <c r="P641" s="109">
        <v>43722</v>
      </c>
      <c r="Q641" s="107" t="s">
        <v>657</v>
      </c>
      <c r="R641" s="108">
        <v>1</v>
      </c>
      <c r="S641" s="109">
        <v>43962</v>
      </c>
      <c r="T641" s="109">
        <v>44022</v>
      </c>
      <c r="U641" s="109">
        <v>44511</v>
      </c>
      <c r="V641" s="108">
        <v>549</v>
      </c>
      <c r="W641" s="107" t="s">
        <v>398</v>
      </c>
      <c r="X641" s="107" t="s">
        <v>702</v>
      </c>
      <c r="Y641" s="107" t="s">
        <v>293</v>
      </c>
      <c r="Z641" s="108">
        <v>0</v>
      </c>
      <c r="AA641" s="113">
        <v>0</v>
      </c>
      <c r="AB641" s="113">
        <v>0</v>
      </c>
      <c r="AC641" s="113">
        <v>0</v>
      </c>
      <c r="AD641" s="113">
        <v>0</v>
      </c>
      <c r="AE641" s="113">
        <v>0</v>
      </c>
      <c r="AF641" s="113">
        <v>0</v>
      </c>
      <c r="AG641" s="113">
        <v>0</v>
      </c>
      <c r="AH641" s="113">
        <f>CFR_Data[[#This Row],[Total Spent SFY]]+CFR_Data[[#This Row],[CF Current SFY]]</f>
        <v>0</v>
      </c>
      <c r="AI641" s="113">
        <v>0</v>
      </c>
      <c r="AJ641" s="113">
        <v>0</v>
      </c>
      <c r="AK641" s="113">
        <v>0</v>
      </c>
      <c r="AL641" s="113">
        <v>0</v>
      </c>
      <c r="AM641" s="113">
        <v>0</v>
      </c>
      <c r="AN641" s="113">
        <v>0</v>
      </c>
      <c r="AO641" s="113">
        <v>0</v>
      </c>
      <c r="AP641" s="113">
        <v>0</v>
      </c>
      <c r="AQ641" s="107" t="s">
        <v>699</v>
      </c>
      <c r="AR641" s="107" t="s">
        <v>699</v>
      </c>
      <c r="AS641" s="107" t="s">
        <v>396</v>
      </c>
      <c r="AT641" s="107" t="s">
        <v>395</v>
      </c>
      <c r="AU641" s="107" t="s">
        <v>1123</v>
      </c>
      <c r="AV641" s="107" t="s">
        <v>391</v>
      </c>
      <c r="AW641" s="108">
        <v>2</v>
      </c>
      <c r="AX641" s="107" t="s">
        <v>473</v>
      </c>
      <c r="AY641" s="107" t="s">
        <v>707</v>
      </c>
      <c r="AZ641" s="107" t="s">
        <v>706</v>
      </c>
      <c r="BA641" s="107" t="s">
        <v>412</v>
      </c>
      <c r="BB641" s="109">
        <v>45355.272070752311</v>
      </c>
      <c r="BC641" s="107" t="s">
        <v>24</v>
      </c>
      <c r="BD641" s="107" t="s">
        <v>293</v>
      </c>
    </row>
    <row r="642" spans="1:56" x14ac:dyDescent="0.2">
      <c r="A642" s="107" t="s">
        <v>393</v>
      </c>
      <c r="B642" s="105">
        <v>608190</v>
      </c>
      <c r="C642" s="105" t="s">
        <v>2139</v>
      </c>
      <c r="D642" s="107" t="s">
        <v>860</v>
      </c>
      <c r="E642" s="105" t="s">
        <v>1954</v>
      </c>
      <c r="F642" s="107" t="s">
        <v>1133</v>
      </c>
      <c r="G642" s="107" t="s">
        <v>830</v>
      </c>
      <c r="H642" s="107" t="s">
        <v>830</v>
      </c>
      <c r="I642" s="107" t="s">
        <v>830</v>
      </c>
      <c r="J642" s="107" t="s">
        <v>253</v>
      </c>
      <c r="K642" s="107" t="s">
        <v>24</v>
      </c>
      <c r="L642" s="107" t="s">
        <v>88</v>
      </c>
      <c r="M642" s="107" t="s">
        <v>41</v>
      </c>
      <c r="N642" s="107" t="s">
        <v>394</v>
      </c>
      <c r="O642" s="107" t="s">
        <v>395</v>
      </c>
      <c r="P642" s="109">
        <v>43722</v>
      </c>
      <c r="Q642" s="107" t="s">
        <v>657</v>
      </c>
      <c r="R642" s="108">
        <v>1</v>
      </c>
      <c r="S642" s="109">
        <v>43962</v>
      </c>
      <c r="T642" s="109">
        <v>44022</v>
      </c>
      <c r="U642" s="109">
        <v>44511</v>
      </c>
      <c r="V642" s="108">
        <v>549</v>
      </c>
      <c r="W642" s="107" t="s">
        <v>424</v>
      </c>
      <c r="X642" s="107" t="s">
        <v>419</v>
      </c>
      <c r="Y642" s="107" t="s">
        <v>399</v>
      </c>
      <c r="Z642" s="108">
        <v>0.8</v>
      </c>
      <c r="AA642" s="113">
        <v>2674731.58</v>
      </c>
      <c r="AB642" s="113">
        <v>0</v>
      </c>
      <c r="AC642" s="113">
        <v>0</v>
      </c>
      <c r="AD642" s="113">
        <v>20000</v>
      </c>
      <c r="AE642" s="113">
        <v>20000</v>
      </c>
      <c r="AF642" s="113">
        <v>20000</v>
      </c>
      <c r="AG642" s="113">
        <v>2694731.58</v>
      </c>
      <c r="AH642" s="113">
        <f>CFR_Data[[#This Row],[Total Spent SFY]]+CFR_Data[[#This Row],[CF Current SFY]]</f>
        <v>20000</v>
      </c>
      <c r="AI642" s="113">
        <v>0</v>
      </c>
      <c r="AJ642" s="113">
        <v>0</v>
      </c>
      <c r="AK642" s="113">
        <v>0</v>
      </c>
      <c r="AL642" s="113">
        <v>0</v>
      </c>
      <c r="AM642" s="113">
        <v>0</v>
      </c>
      <c r="AN642" s="113">
        <v>-20000</v>
      </c>
      <c r="AO642" s="113">
        <v>0</v>
      </c>
      <c r="AP642" s="113">
        <v>0</v>
      </c>
      <c r="AQ642" s="107" t="s">
        <v>699</v>
      </c>
      <c r="AR642" s="107" t="s">
        <v>699</v>
      </c>
      <c r="AS642" s="107" t="s">
        <v>396</v>
      </c>
      <c r="AT642" s="107" t="s">
        <v>395</v>
      </c>
      <c r="AU642" s="107" t="s">
        <v>1123</v>
      </c>
      <c r="AV642" s="107" t="s">
        <v>391</v>
      </c>
      <c r="AW642" s="108">
        <v>2</v>
      </c>
      <c r="AX642" s="107" t="s">
        <v>473</v>
      </c>
      <c r="AY642" s="107" t="s">
        <v>707</v>
      </c>
      <c r="AZ642" s="107" t="s">
        <v>706</v>
      </c>
      <c r="BA642" s="107" t="s">
        <v>412</v>
      </c>
      <c r="BB642" s="109">
        <v>45355.272070752311</v>
      </c>
      <c r="BC642" s="107" t="s">
        <v>24</v>
      </c>
      <c r="BD642" s="107" t="s">
        <v>292</v>
      </c>
    </row>
    <row r="643" spans="1:56" x14ac:dyDescent="0.2">
      <c r="A643" s="107" t="s">
        <v>472</v>
      </c>
      <c r="B643" s="105">
        <v>608195</v>
      </c>
      <c r="C643" s="105" t="s">
        <v>395</v>
      </c>
      <c r="D643" s="107" t="s">
        <v>1736</v>
      </c>
      <c r="E643" s="105" t="s">
        <v>1945</v>
      </c>
      <c r="F643" s="107" t="s">
        <v>1128</v>
      </c>
      <c r="G643" s="107" t="s">
        <v>830</v>
      </c>
      <c r="H643" s="107" t="s">
        <v>830</v>
      </c>
      <c r="I643" s="107" t="s">
        <v>830</v>
      </c>
      <c r="J643" s="107" t="s">
        <v>141</v>
      </c>
      <c r="K643" s="107" t="s">
        <v>31</v>
      </c>
      <c r="L643" s="107" t="s">
        <v>213</v>
      </c>
      <c r="M643" s="107" t="s">
        <v>208</v>
      </c>
      <c r="N643" s="107" t="s">
        <v>472</v>
      </c>
      <c r="O643" s="107" t="s">
        <v>1130</v>
      </c>
      <c r="P643" s="109">
        <v>45717</v>
      </c>
      <c r="Q643" s="107" t="s">
        <v>1101</v>
      </c>
      <c r="R643" s="108">
        <v>0</v>
      </c>
      <c r="S643" s="109">
        <v>45867</v>
      </c>
      <c r="T643" s="109">
        <v>45927</v>
      </c>
      <c r="U643" s="109">
        <v>47022</v>
      </c>
      <c r="V643" s="108">
        <v>1155</v>
      </c>
      <c r="W643" s="107" t="s">
        <v>398</v>
      </c>
      <c r="X643" s="107" t="s">
        <v>702</v>
      </c>
      <c r="Y643" s="107" t="s">
        <v>293</v>
      </c>
      <c r="Z643" s="108">
        <v>0</v>
      </c>
      <c r="AA643" s="113">
        <v>0</v>
      </c>
      <c r="AB643" s="113">
        <v>0</v>
      </c>
      <c r="AC643" s="113">
        <v>134012</v>
      </c>
      <c r="AD643" s="113">
        <v>0</v>
      </c>
      <c r="AE643" s="113">
        <v>134012.0001</v>
      </c>
      <c r="AF643" s="113">
        <v>0</v>
      </c>
      <c r="AG643" s="113">
        <v>0</v>
      </c>
      <c r="AH643" s="113">
        <f>CFR_Data[[#This Row],[Total Spent SFY]]+CFR_Data[[#This Row],[CF Current SFY]]</f>
        <v>0</v>
      </c>
      <c r="AI643" s="113">
        <v>0</v>
      </c>
      <c r="AJ643" s="113">
        <v>36219.459499999997</v>
      </c>
      <c r="AK643" s="113">
        <v>43463.3514</v>
      </c>
      <c r="AL643" s="113">
        <v>43463.3514</v>
      </c>
      <c r="AM643" s="113">
        <v>10865.837799999999</v>
      </c>
      <c r="AN643" s="113">
        <v>-1E-4</v>
      </c>
      <c r="AO643" s="113">
        <v>0</v>
      </c>
      <c r="AP643" s="113">
        <v>0</v>
      </c>
      <c r="AQ643" s="107" t="s">
        <v>699</v>
      </c>
      <c r="AR643" s="107" t="s">
        <v>699</v>
      </c>
      <c r="AS643" s="107" t="s">
        <v>396</v>
      </c>
      <c r="AT643" s="107" t="s">
        <v>2972</v>
      </c>
      <c r="AU643" s="107" t="s">
        <v>1123</v>
      </c>
      <c r="AV643" s="107" t="s">
        <v>391</v>
      </c>
      <c r="AW643" s="108">
        <v>2</v>
      </c>
      <c r="AX643" s="107" t="s">
        <v>473</v>
      </c>
      <c r="AY643" s="107" t="s">
        <v>722</v>
      </c>
      <c r="AZ643" s="107" t="s">
        <v>697</v>
      </c>
      <c r="BA643" s="107" t="s">
        <v>402</v>
      </c>
      <c r="BB643" s="109">
        <v>45355.272070752311</v>
      </c>
      <c r="BC643" s="107" t="s">
        <v>31</v>
      </c>
      <c r="BD643" s="107" t="s">
        <v>293</v>
      </c>
    </row>
    <row r="644" spans="1:56" x14ac:dyDescent="0.2">
      <c r="A644" s="107" t="s">
        <v>472</v>
      </c>
      <c r="B644" s="105">
        <v>608195</v>
      </c>
      <c r="C644" s="105" t="s">
        <v>395</v>
      </c>
      <c r="D644" s="107" t="s">
        <v>1736</v>
      </c>
      <c r="E644" s="105" t="s">
        <v>1945</v>
      </c>
      <c r="F644" s="107" t="s">
        <v>1128</v>
      </c>
      <c r="G644" s="107" t="s">
        <v>830</v>
      </c>
      <c r="H644" s="107" t="s">
        <v>830</v>
      </c>
      <c r="I644" s="107" t="s">
        <v>830</v>
      </c>
      <c r="J644" s="107" t="s">
        <v>141</v>
      </c>
      <c r="K644" s="107" t="s">
        <v>31</v>
      </c>
      <c r="L644" s="107" t="s">
        <v>213</v>
      </c>
      <c r="M644" s="107" t="s">
        <v>208</v>
      </c>
      <c r="N644" s="107" t="s">
        <v>472</v>
      </c>
      <c r="O644" s="107" t="s">
        <v>1130</v>
      </c>
      <c r="P644" s="109">
        <v>45717</v>
      </c>
      <c r="Q644" s="107" t="s">
        <v>1101</v>
      </c>
      <c r="R644" s="108">
        <v>0</v>
      </c>
      <c r="S644" s="109">
        <v>45867</v>
      </c>
      <c r="T644" s="109">
        <v>45927</v>
      </c>
      <c r="U644" s="109">
        <v>47022</v>
      </c>
      <c r="V644" s="108">
        <v>1155</v>
      </c>
      <c r="W644" s="107" t="s">
        <v>424</v>
      </c>
      <c r="X644" s="107" t="s">
        <v>726</v>
      </c>
      <c r="Y644" s="107" t="s">
        <v>725</v>
      </c>
      <c r="Z644" s="108">
        <v>0.8</v>
      </c>
      <c r="AA644" s="113">
        <v>0</v>
      </c>
      <c r="AB644" s="113">
        <v>0</v>
      </c>
      <c r="AC644" s="113">
        <v>6944338.5999999996</v>
      </c>
      <c r="AD644" s="113">
        <v>0</v>
      </c>
      <c r="AE644" s="113">
        <v>6944338.5999999996</v>
      </c>
      <c r="AF644" s="113">
        <v>0</v>
      </c>
      <c r="AG644" s="113">
        <v>0</v>
      </c>
      <c r="AH644" s="113">
        <f>CFR_Data[[#This Row],[Total Spent SFY]]+CFR_Data[[#This Row],[CF Current SFY]]</f>
        <v>0</v>
      </c>
      <c r="AI644" s="113">
        <v>0</v>
      </c>
      <c r="AJ644" s="113">
        <v>1876848.2703</v>
      </c>
      <c r="AK644" s="113">
        <v>2252217.9243000001</v>
      </c>
      <c r="AL644" s="113">
        <v>2252217.9243000001</v>
      </c>
      <c r="AM644" s="113">
        <v>563054.48109999998</v>
      </c>
      <c r="AN644" s="113">
        <v>0</v>
      </c>
      <c r="AO644" s="113">
        <v>0</v>
      </c>
      <c r="AP644" s="113">
        <v>0</v>
      </c>
      <c r="AQ644" s="107" t="s">
        <v>699</v>
      </c>
      <c r="AR644" s="107" t="s">
        <v>699</v>
      </c>
      <c r="AS644" s="107" t="s">
        <v>396</v>
      </c>
      <c r="AT644" s="107" t="s">
        <v>2972</v>
      </c>
      <c r="AU644" s="107" t="s">
        <v>1123</v>
      </c>
      <c r="AV644" s="107" t="s">
        <v>391</v>
      </c>
      <c r="AW644" s="108">
        <v>2</v>
      </c>
      <c r="AX644" s="107" t="s">
        <v>473</v>
      </c>
      <c r="AY644" s="107" t="s">
        <v>722</v>
      </c>
      <c r="AZ644" s="107" t="s">
        <v>697</v>
      </c>
      <c r="BA644" s="107" t="s">
        <v>402</v>
      </c>
      <c r="BB644" s="109">
        <v>45355.272070752311</v>
      </c>
      <c r="BC644" s="107" t="s">
        <v>31</v>
      </c>
      <c r="BD644" s="107" t="s">
        <v>292</v>
      </c>
    </row>
    <row r="645" spans="1:56" x14ac:dyDescent="0.2">
      <c r="A645" s="107" t="s">
        <v>472</v>
      </c>
      <c r="B645" s="105">
        <v>608196</v>
      </c>
      <c r="C645" s="105" t="s">
        <v>395</v>
      </c>
      <c r="D645" s="107" t="s">
        <v>2140</v>
      </c>
      <c r="E645" s="105" t="s">
        <v>1945</v>
      </c>
      <c r="F645" s="107" t="s">
        <v>1128</v>
      </c>
      <c r="G645" s="107" t="s">
        <v>830</v>
      </c>
      <c r="H645" s="107" t="s">
        <v>830</v>
      </c>
      <c r="I645" s="107" t="s">
        <v>830</v>
      </c>
      <c r="J645" s="107" t="s">
        <v>98</v>
      </c>
      <c r="K645" s="107" t="s">
        <v>23</v>
      </c>
      <c r="L645" s="107" t="s">
        <v>311</v>
      </c>
      <c r="M645" s="107" t="s">
        <v>158</v>
      </c>
      <c r="N645" s="107" t="s">
        <v>472</v>
      </c>
      <c r="O645" s="107" t="s">
        <v>1122</v>
      </c>
      <c r="P645" s="109">
        <v>46529</v>
      </c>
      <c r="Q645" s="107" t="s">
        <v>1914</v>
      </c>
      <c r="R645" s="108">
        <v>0</v>
      </c>
      <c r="S645" s="109">
        <v>46679</v>
      </c>
      <c r="T645" s="109">
        <v>46739</v>
      </c>
      <c r="U645" s="109">
        <v>47409</v>
      </c>
      <c r="V645" s="108">
        <v>730</v>
      </c>
      <c r="W645" s="107" t="s">
        <v>424</v>
      </c>
      <c r="X645" s="107" t="s">
        <v>726</v>
      </c>
      <c r="Y645" s="107" t="s">
        <v>725</v>
      </c>
      <c r="Z645" s="108">
        <v>0.8</v>
      </c>
      <c r="AA645" s="113">
        <v>0</v>
      </c>
      <c r="AB645" s="113">
        <v>0</v>
      </c>
      <c r="AC645" s="113">
        <v>13200000</v>
      </c>
      <c r="AD645" s="113">
        <v>0</v>
      </c>
      <c r="AE645" s="113">
        <v>10904347.825999999</v>
      </c>
      <c r="AF645" s="113">
        <v>0</v>
      </c>
      <c r="AG645" s="113">
        <v>0</v>
      </c>
      <c r="AH645" s="113">
        <f>CFR_Data[[#This Row],[Total Spent SFY]]+CFR_Data[[#This Row],[CF Current SFY]]</f>
        <v>0</v>
      </c>
      <c r="AI645" s="113">
        <v>0</v>
      </c>
      <c r="AJ645" s="113">
        <v>0</v>
      </c>
      <c r="AK645" s="113">
        <v>0</v>
      </c>
      <c r="AL645" s="113">
        <v>4017391.3043</v>
      </c>
      <c r="AM645" s="113">
        <v>6886956.5217000004</v>
      </c>
      <c r="AN645" s="113">
        <v>2295652.1740000001</v>
      </c>
      <c r="AO645" s="113">
        <v>0</v>
      </c>
      <c r="AP645" s="113">
        <v>0</v>
      </c>
      <c r="AQ645" s="107" t="s">
        <v>699</v>
      </c>
      <c r="AR645" s="107" t="s">
        <v>699</v>
      </c>
      <c r="AS645" s="107" t="s">
        <v>396</v>
      </c>
      <c r="AT645" s="107" t="s">
        <v>2902</v>
      </c>
      <c r="AU645" s="107" t="s">
        <v>1120</v>
      </c>
      <c r="AV645" s="107" t="s">
        <v>391</v>
      </c>
      <c r="AW645" s="108">
        <v>1</v>
      </c>
      <c r="AX645" s="107" t="s">
        <v>473</v>
      </c>
      <c r="AY645" s="107" t="s">
        <v>698</v>
      </c>
      <c r="AZ645" s="107" t="s">
        <v>697</v>
      </c>
      <c r="BA645" s="107" t="s">
        <v>392</v>
      </c>
      <c r="BB645" s="109">
        <v>45355.272070752311</v>
      </c>
      <c r="BC645" s="107" t="s">
        <v>23</v>
      </c>
      <c r="BD645" s="107" t="s">
        <v>292</v>
      </c>
    </row>
    <row r="646" spans="1:56" x14ac:dyDescent="0.2">
      <c r="A646" s="107" t="s">
        <v>472</v>
      </c>
      <c r="B646" s="105">
        <v>608197</v>
      </c>
      <c r="C646" s="105" t="s">
        <v>395</v>
      </c>
      <c r="D646" s="107" t="s">
        <v>862</v>
      </c>
      <c r="E646" s="105" t="s">
        <v>1943</v>
      </c>
      <c r="F646" s="107" t="s">
        <v>1126</v>
      </c>
      <c r="G646" s="107" t="s">
        <v>830</v>
      </c>
      <c r="H646" s="107" t="s">
        <v>830</v>
      </c>
      <c r="I646" s="107" t="s">
        <v>830</v>
      </c>
      <c r="J646" s="107" t="s">
        <v>44</v>
      </c>
      <c r="K646" s="107" t="s">
        <v>22</v>
      </c>
      <c r="L646" s="107" t="s">
        <v>42</v>
      </c>
      <c r="M646" s="107" t="s">
        <v>41</v>
      </c>
      <c r="N646" s="107" t="s">
        <v>472</v>
      </c>
      <c r="O646" s="107" t="s">
        <v>1122</v>
      </c>
      <c r="P646" s="109">
        <v>45930</v>
      </c>
      <c r="Q646" s="107" t="s">
        <v>1101</v>
      </c>
      <c r="R646" s="108">
        <v>0</v>
      </c>
      <c r="S646" s="109">
        <v>46080</v>
      </c>
      <c r="T646" s="109">
        <v>46140</v>
      </c>
      <c r="U646" s="109">
        <v>46992</v>
      </c>
      <c r="V646" s="108">
        <v>912</v>
      </c>
      <c r="W646" s="107" t="s">
        <v>398</v>
      </c>
      <c r="X646" s="107" t="s">
        <v>702</v>
      </c>
      <c r="Y646" s="107" t="s">
        <v>293</v>
      </c>
      <c r="Z646" s="108">
        <v>0</v>
      </c>
      <c r="AA646" s="113">
        <v>0</v>
      </c>
      <c r="AB646" s="113">
        <v>0</v>
      </c>
      <c r="AC646" s="113">
        <v>12350</v>
      </c>
      <c r="AD646" s="113">
        <v>0</v>
      </c>
      <c r="AE646" s="113">
        <v>12349.999900000001</v>
      </c>
      <c r="AF646" s="113">
        <v>0</v>
      </c>
      <c r="AG646" s="113">
        <v>0</v>
      </c>
      <c r="AH646" s="113">
        <f>CFR_Data[[#This Row],[Total Spent SFY]]+CFR_Data[[#This Row],[CF Current SFY]]</f>
        <v>0</v>
      </c>
      <c r="AI646" s="113">
        <v>0</v>
      </c>
      <c r="AJ646" s="113">
        <v>1277.5862</v>
      </c>
      <c r="AK646" s="113">
        <v>5110.3447999999999</v>
      </c>
      <c r="AL646" s="113">
        <v>5110.3447999999999</v>
      </c>
      <c r="AM646" s="113">
        <v>851.72410000000002</v>
      </c>
      <c r="AN646" s="113">
        <v>1E-4</v>
      </c>
      <c r="AO646" s="113">
        <v>0</v>
      </c>
      <c r="AP646" s="113">
        <v>0</v>
      </c>
      <c r="AQ646" s="107" t="s">
        <v>699</v>
      </c>
      <c r="AR646" s="107" t="s">
        <v>699</v>
      </c>
      <c r="AS646" s="107" t="s">
        <v>396</v>
      </c>
      <c r="AT646" s="107" t="s">
        <v>395</v>
      </c>
      <c r="AU646" s="107" t="s">
        <v>1123</v>
      </c>
      <c r="AV646" s="107" t="s">
        <v>391</v>
      </c>
      <c r="AW646" s="108">
        <v>2</v>
      </c>
      <c r="AX646" s="107" t="s">
        <v>473</v>
      </c>
      <c r="AY646" s="107" t="s">
        <v>707</v>
      </c>
      <c r="AZ646" s="107" t="s">
        <v>706</v>
      </c>
      <c r="BA646" s="107" t="s">
        <v>412</v>
      </c>
      <c r="BB646" s="109">
        <v>45355.272070752311</v>
      </c>
      <c r="BC646" s="107" t="s">
        <v>22</v>
      </c>
      <c r="BD646" s="107" t="s">
        <v>293</v>
      </c>
    </row>
    <row r="647" spans="1:56" x14ac:dyDescent="0.2">
      <c r="A647" s="107" t="s">
        <v>472</v>
      </c>
      <c r="B647" s="105">
        <v>608197</v>
      </c>
      <c r="C647" s="105" t="s">
        <v>395</v>
      </c>
      <c r="D647" s="107" t="s">
        <v>862</v>
      </c>
      <c r="E647" s="105" t="s">
        <v>1943</v>
      </c>
      <c r="F647" s="107" t="s">
        <v>1126</v>
      </c>
      <c r="G647" s="107" t="s">
        <v>830</v>
      </c>
      <c r="H647" s="107" t="s">
        <v>830</v>
      </c>
      <c r="I647" s="107" t="s">
        <v>830</v>
      </c>
      <c r="J647" s="107" t="s">
        <v>44</v>
      </c>
      <c r="K647" s="107" t="s">
        <v>22</v>
      </c>
      <c r="L647" s="107" t="s">
        <v>42</v>
      </c>
      <c r="M647" s="107" t="s">
        <v>41</v>
      </c>
      <c r="N647" s="107" t="s">
        <v>472</v>
      </c>
      <c r="O647" s="107" t="s">
        <v>1122</v>
      </c>
      <c r="P647" s="109">
        <v>45930</v>
      </c>
      <c r="Q647" s="107" t="s">
        <v>1101</v>
      </c>
      <c r="R647" s="108">
        <v>0</v>
      </c>
      <c r="S647" s="109">
        <v>46080</v>
      </c>
      <c r="T647" s="109">
        <v>46140</v>
      </c>
      <c r="U647" s="109">
        <v>46992</v>
      </c>
      <c r="V647" s="108">
        <v>912</v>
      </c>
      <c r="W647" s="107" t="s">
        <v>424</v>
      </c>
      <c r="X647" s="107" t="s">
        <v>1149</v>
      </c>
      <c r="Y647" s="107" t="s">
        <v>771</v>
      </c>
      <c r="Z647" s="108">
        <v>0.8</v>
      </c>
      <c r="AA647" s="113">
        <v>0</v>
      </c>
      <c r="AB647" s="113">
        <v>0</v>
      </c>
      <c r="AC647" s="113">
        <v>5879400</v>
      </c>
      <c r="AD647" s="113">
        <v>0</v>
      </c>
      <c r="AE647" s="113">
        <v>5879400</v>
      </c>
      <c r="AF647" s="113">
        <v>0</v>
      </c>
      <c r="AG647" s="113">
        <v>0</v>
      </c>
      <c r="AH647" s="113">
        <f>CFR_Data[[#This Row],[Total Spent SFY]]+CFR_Data[[#This Row],[CF Current SFY]]</f>
        <v>0</v>
      </c>
      <c r="AI647" s="113">
        <v>0</v>
      </c>
      <c r="AJ647" s="113">
        <v>608213.79310000001</v>
      </c>
      <c r="AK647" s="113">
        <v>2432855.1724</v>
      </c>
      <c r="AL647" s="113">
        <v>2432855.1724</v>
      </c>
      <c r="AM647" s="113">
        <v>405475.86210000003</v>
      </c>
      <c r="AN647" s="113">
        <v>0</v>
      </c>
      <c r="AO647" s="113">
        <v>0</v>
      </c>
      <c r="AP647" s="113">
        <v>0</v>
      </c>
      <c r="AQ647" s="107" t="s">
        <v>699</v>
      </c>
      <c r="AR647" s="107" t="s">
        <v>699</v>
      </c>
      <c r="AS647" s="107" t="s">
        <v>396</v>
      </c>
      <c r="AT647" s="107" t="s">
        <v>395</v>
      </c>
      <c r="AU647" s="107" t="s">
        <v>1123</v>
      </c>
      <c r="AV647" s="107" t="s">
        <v>391</v>
      </c>
      <c r="AW647" s="108">
        <v>2</v>
      </c>
      <c r="AX647" s="107" t="s">
        <v>473</v>
      </c>
      <c r="AY647" s="107" t="s">
        <v>707</v>
      </c>
      <c r="AZ647" s="107" t="s">
        <v>706</v>
      </c>
      <c r="BA647" s="107" t="s">
        <v>412</v>
      </c>
      <c r="BB647" s="109">
        <v>45355.272070752311</v>
      </c>
      <c r="BC647" s="107" t="s">
        <v>22</v>
      </c>
      <c r="BD647" s="107" t="s">
        <v>292</v>
      </c>
    </row>
    <row r="648" spans="1:56" x14ac:dyDescent="0.2">
      <c r="A648" s="107" t="s">
        <v>409</v>
      </c>
      <c r="B648" s="105">
        <v>608203</v>
      </c>
      <c r="C648" s="105" t="s">
        <v>2141</v>
      </c>
      <c r="D648" s="107" t="s">
        <v>1434</v>
      </c>
      <c r="E648" s="105" t="s">
        <v>1954</v>
      </c>
      <c r="F648" s="107" t="s">
        <v>1147</v>
      </c>
      <c r="G648" s="107" t="s">
        <v>830</v>
      </c>
      <c r="H648" s="107" t="s">
        <v>830</v>
      </c>
      <c r="I648" s="107" t="s">
        <v>830</v>
      </c>
      <c r="J648" s="107" t="s">
        <v>1435</v>
      </c>
      <c r="K648" s="107" t="s">
        <v>455</v>
      </c>
      <c r="L648" s="107" t="s">
        <v>369</v>
      </c>
      <c r="M648" s="107" t="s">
        <v>395</v>
      </c>
      <c r="N648" s="107" t="s">
        <v>410</v>
      </c>
      <c r="O648" s="107" t="s">
        <v>395</v>
      </c>
      <c r="P648" s="109">
        <v>44611</v>
      </c>
      <c r="Q648" s="107" t="s">
        <v>658</v>
      </c>
      <c r="R648" s="108">
        <v>1</v>
      </c>
      <c r="S648" s="109">
        <v>44687</v>
      </c>
      <c r="T648" s="109">
        <v>44747</v>
      </c>
      <c r="U648" s="109">
        <v>45820</v>
      </c>
      <c r="V648" s="108">
        <v>1133</v>
      </c>
      <c r="W648" s="107" t="s">
        <v>398</v>
      </c>
      <c r="X648" s="107" t="s">
        <v>702</v>
      </c>
      <c r="Y648" s="107" t="s">
        <v>293</v>
      </c>
      <c r="Z648" s="108">
        <v>0</v>
      </c>
      <c r="AA648" s="113">
        <v>52471.03</v>
      </c>
      <c r="AB648" s="113">
        <v>9958.7999999999993</v>
      </c>
      <c r="AC648" s="113">
        <v>469767.57</v>
      </c>
      <c r="AD648" s="113">
        <v>461819.78159999999</v>
      </c>
      <c r="AE648" s="113">
        <v>461819.78159999999</v>
      </c>
      <c r="AF648" s="113">
        <v>197308.16159999999</v>
      </c>
      <c r="AG648" s="113">
        <v>249779.19159999999</v>
      </c>
      <c r="AH648" s="113">
        <f>CFR_Data[[#This Row],[Total Spent SFY]]+CFR_Data[[#This Row],[CF Current SFY]]</f>
        <v>207266.96159999998</v>
      </c>
      <c r="AI648" s="113">
        <v>264511.62</v>
      </c>
      <c r="AJ648" s="113">
        <v>0</v>
      </c>
      <c r="AK648" s="113">
        <v>0</v>
      </c>
      <c r="AL648" s="113">
        <v>0</v>
      </c>
      <c r="AM648" s="113">
        <v>0</v>
      </c>
      <c r="AN648" s="113">
        <v>7947.7884000000004</v>
      </c>
      <c r="AO648" s="113">
        <v>0</v>
      </c>
      <c r="AP648" s="113">
        <v>0</v>
      </c>
      <c r="AQ648" s="107" t="s">
        <v>699</v>
      </c>
      <c r="AR648" s="107" t="s">
        <v>699</v>
      </c>
      <c r="AS648" s="107" t="s">
        <v>396</v>
      </c>
      <c r="AT648" s="107" t="s">
        <v>395</v>
      </c>
      <c r="AU648" s="107" t="s">
        <v>1123</v>
      </c>
      <c r="AV648" s="107" t="s">
        <v>391</v>
      </c>
      <c r="AW648" s="108">
        <v>2</v>
      </c>
      <c r="AX648" s="107" t="s">
        <v>473</v>
      </c>
      <c r="AY648" s="107" t="s">
        <v>763</v>
      </c>
      <c r="AZ648" s="107" t="s">
        <v>706</v>
      </c>
      <c r="BA648" s="107" t="s">
        <v>430</v>
      </c>
      <c r="BB648" s="109">
        <v>45355.272070752311</v>
      </c>
      <c r="BC648" s="107" t="s">
        <v>465</v>
      </c>
      <c r="BD648" s="107" t="s">
        <v>293</v>
      </c>
    </row>
    <row r="649" spans="1:56" x14ac:dyDescent="0.2">
      <c r="A649" s="107" t="s">
        <v>409</v>
      </c>
      <c r="B649" s="105">
        <v>608203</v>
      </c>
      <c r="C649" s="105" t="s">
        <v>2141</v>
      </c>
      <c r="D649" s="107" t="s">
        <v>1434</v>
      </c>
      <c r="E649" s="105" t="s">
        <v>1954</v>
      </c>
      <c r="F649" s="107" t="s">
        <v>1147</v>
      </c>
      <c r="G649" s="107" t="s">
        <v>830</v>
      </c>
      <c r="H649" s="107" t="s">
        <v>830</v>
      </c>
      <c r="I649" s="107" t="s">
        <v>830</v>
      </c>
      <c r="J649" s="107" t="s">
        <v>1435</v>
      </c>
      <c r="K649" s="107" t="s">
        <v>455</v>
      </c>
      <c r="L649" s="107" t="s">
        <v>369</v>
      </c>
      <c r="M649" s="107" t="s">
        <v>395</v>
      </c>
      <c r="N649" s="107" t="s">
        <v>410</v>
      </c>
      <c r="O649" s="107" t="s">
        <v>395</v>
      </c>
      <c r="P649" s="109">
        <v>44611</v>
      </c>
      <c r="Q649" s="107" t="s">
        <v>658</v>
      </c>
      <c r="R649" s="108">
        <v>1</v>
      </c>
      <c r="S649" s="109">
        <v>44687</v>
      </c>
      <c r="T649" s="109">
        <v>44747</v>
      </c>
      <c r="U649" s="109">
        <v>45820</v>
      </c>
      <c r="V649" s="108">
        <v>1133</v>
      </c>
      <c r="W649" s="107" t="s">
        <v>424</v>
      </c>
      <c r="X649" s="107" t="s">
        <v>715</v>
      </c>
      <c r="Y649" s="107" t="s">
        <v>413</v>
      </c>
      <c r="Z649" s="108">
        <v>0.9</v>
      </c>
      <c r="AA649" s="113">
        <v>12451312.369999999</v>
      </c>
      <c r="AB649" s="113">
        <v>6861191.3700000001</v>
      </c>
      <c r="AC649" s="113">
        <v>12139416.949999999</v>
      </c>
      <c r="AD649" s="113">
        <v>13581789.2984</v>
      </c>
      <c r="AE649" s="113">
        <v>13581789.2984</v>
      </c>
      <c r="AF649" s="113">
        <v>5802691.8383999998</v>
      </c>
      <c r="AG649" s="113">
        <v>18254004.2084</v>
      </c>
      <c r="AH649" s="113">
        <f>CFR_Data[[#This Row],[Total Spent SFY]]+CFR_Data[[#This Row],[CF Current SFY]]</f>
        <v>12663883.2084</v>
      </c>
      <c r="AI649" s="113">
        <v>7779097.46</v>
      </c>
      <c r="AJ649" s="113">
        <v>0</v>
      </c>
      <c r="AK649" s="113">
        <v>0</v>
      </c>
      <c r="AL649" s="113">
        <v>0</v>
      </c>
      <c r="AM649" s="113">
        <v>0</v>
      </c>
      <c r="AN649" s="113">
        <v>-1442372.3484</v>
      </c>
      <c r="AO649" s="113">
        <v>0</v>
      </c>
      <c r="AP649" s="113">
        <v>0</v>
      </c>
      <c r="AQ649" s="107" t="s">
        <v>699</v>
      </c>
      <c r="AR649" s="107" t="s">
        <v>699</v>
      </c>
      <c r="AS649" s="107" t="s">
        <v>396</v>
      </c>
      <c r="AT649" s="107" t="s">
        <v>395</v>
      </c>
      <c r="AU649" s="107" t="s">
        <v>1123</v>
      </c>
      <c r="AV649" s="107" t="s">
        <v>391</v>
      </c>
      <c r="AW649" s="108">
        <v>2</v>
      </c>
      <c r="AX649" s="107" t="s">
        <v>473</v>
      </c>
      <c r="AY649" s="107" t="s">
        <v>763</v>
      </c>
      <c r="AZ649" s="107" t="s">
        <v>706</v>
      </c>
      <c r="BA649" s="107" t="s">
        <v>430</v>
      </c>
      <c r="BB649" s="109">
        <v>45355.272070752311</v>
      </c>
      <c r="BC649" s="107" t="s">
        <v>465</v>
      </c>
      <c r="BD649" s="107" t="s">
        <v>292</v>
      </c>
    </row>
    <row r="650" spans="1:56" x14ac:dyDescent="0.2">
      <c r="A650" s="107" t="s">
        <v>409</v>
      </c>
      <c r="B650" s="105">
        <v>608204</v>
      </c>
      <c r="C650" s="105" t="s">
        <v>2142</v>
      </c>
      <c r="D650" s="107" t="s">
        <v>569</v>
      </c>
      <c r="E650" s="105" t="s">
        <v>1945</v>
      </c>
      <c r="F650" s="107" t="s">
        <v>1128</v>
      </c>
      <c r="G650" s="107" t="s">
        <v>830</v>
      </c>
      <c r="H650" s="107" t="s">
        <v>830</v>
      </c>
      <c r="I650" s="107" t="s">
        <v>830</v>
      </c>
      <c r="J650" s="107" t="s">
        <v>863</v>
      </c>
      <c r="K650" s="107" t="s">
        <v>444</v>
      </c>
      <c r="L650" s="107" t="s">
        <v>218</v>
      </c>
      <c r="M650" s="107" t="s">
        <v>217</v>
      </c>
      <c r="N650" s="107" t="s">
        <v>410</v>
      </c>
      <c r="O650" s="107" t="s">
        <v>395</v>
      </c>
      <c r="P650" s="109">
        <v>43365</v>
      </c>
      <c r="Q650" s="107" t="s">
        <v>651</v>
      </c>
      <c r="R650" s="108">
        <v>1</v>
      </c>
      <c r="S650" s="109">
        <v>43586</v>
      </c>
      <c r="T650" s="109">
        <v>43646</v>
      </c>
      <c r="U650" s="109">
        <v>45296</v>
      </c>
      <c r="V650" s="108">
        <v>1710</v>
      </c>
      <c r="W650" s="107" t="s">
        <v>424</v>
      </c>
      <c r="X650" s="107" t="s">
        <v>713</v>
      </c>
      <c r="Y650" s="107" t="s">
        <v>397</v>
      </c>
      <c r="Z650" s="108">
        <v>0.9</v>
      </c>
      <c r="AA650" s="113">
        <v>6205167.6699999999</v>
      </c>
      <c r="AB650" s="113">
        <v>63538.06</v>
      </c>
      <c r="AC650" s="113">
        <v>770731.83</v>
      </c>
      <c r="AD650" s="113">
        <v>105206.15</v>
      </c>
      <c r="AE650" s="113">
        <v>105206.15</v>
      </c>
      <c r="AF650" s="113">
        <v>105206.15</v>
      </c>
      <c r="AG650" s="113">
        <v>6310373.8200000003</v>
      </c>
      <c r="AH650" s="113">
        <f>CFR_Data[[#This Row],[Total Spent SFY]]+CFR_Data[[#This Row],[CF Current SFY]]</f>
        <v>168744.21</v>
      </c>
      <c r="AI650" s="113">
        <v>0</v>
      </c>
      <c r="AJ650" s="113">
        <v>0</v>
      </c>
      <c r="AK650" s="113">
        <v>0</v>
      </c>
      <c r="AL650" s="113">
        <v>0</v>
      </c>
      <c r="AM650" s="113">
        <v>0</v>
      </c>
      <c r="AN650" s="113">
        <v>665525.68000000005</v>
      </c>
      <c r="AO650" s="113">
        <v>0</v>
      </c>
      <c r="AP650" s="113">
        <v>0</v>
      </c>
      <c r="AQ650" s="107" t="s">
        <v>699</v>
      </c>
      <c r="AR650" s="107" t="s">
        <v>699</v>
      </c>
      <c r="AS650" s="107" t="s">
        <v>396</v>
      </c>
      <c r="AT650" s="107" t="s">
        <v>395</v>
      </c>
      <c r="AU650" s="107" t="s">
        <v>1123</v>
      </c>
      <c r="AV650" s="107" t="s">
        <v>391</v>
      </c>
      <c r="AW650" s="108">
        <v>2</v>
      </c>
      <c r="AX650" s="107" t="s">
        <v>473</v>
      </c>
      <c r="AY650" s="107" t="s">
        <v>762</v>
      </c>
      <c r="AZ650" s="107" t="s">
        <v>706</v>
      </c>
      <c r="BA650" s="107" t="s">
        <v>433</v>
      </c>
      <c r="BB650" s="109">
        <v>45355.272070752311</v>
      </c>
      <c r="BC650" s="107" t="s">
        <v>465</v>
      </c>
      <c r="BD650" s="107" t="s">
        <v>292</v>
      </c>
    </row>
    <row r="651" spans="1:56" x14ac:dyDescent="0.2">
      <c r="A651" s="107" t="s">
        <v>409</v>
      </c>
      <c r="B651" s="105">
        <v>608204</v>
      </c>
      <c r="C651" s="105" t="s">
        <v>2142</v>
      </c>
      <c r="D651" s="107" t="s">
        <v>569</v>
      </c>
      <c r="E651" s="105" t="s">
        <v>1945</v>
      </c>
      <c r="F651" s="107" t="s">
        <v>1128</v>
      </c>
      <c r="G651" s="107" t="s">
        <v>830</v>
      </c>
      <c r="H651" s="107" t="s">
        <v>830</v>
      </c>
      <c r="I651" s="107" t="s">
        <v>830</v>
      </c>
      <c r="J651" s="107" t="s">
        <v>863</v>
      </c>
      <c r="K651" s="107" t="s">
        <v>444</v>
      </c>
      <c r="L651" s="107" t="s">
        <v>218</v>
      </c>
      <c r="M651" s="107" t="s">
        <v>217</v>
      </c>
      <c r="N651" s="107" t="s">
        <v>410</v>
      </c>
      <c r="O651" s="107" t="s">
        <v>395</v>
      </c>
      <c r="P651" s="109">
        <v>43365</v>
      </c>
      <c r="Q651" s="107" t="s">
        <v>651</v>
      </c>
      <c r="R651" s="108">
        <v>1</v>
      </c>
      <c r="S651" s="109">
        <v>43586</v>
      </c>
      <c r="T651" s="109">
        <v>43646</v>
      </c>
      <c r="U651" s="109">
        <v>45296</v>
      </c>
      <c r="V651" s="108">
        <v>1710</v>
      </c>
      <c r="W651" s="107" t="s">
        <v>398</v>
      </c>
      <c r="X651" s="107" t="s">
        <v>702</v>
      </c>
      <c r="Y651" s="107" t="s">
        <v>293</v>
      </c>
      <c r="Z651" s="108">
        <v>0</v>
      </c>
      <c r="AA651" s="113">
        <v>290</v>
      </c>
      <c r="AB651" s="113">
        <v>0</v>
      </c>
      <c r="AC651" s="113">
        <v>45885</v>
      </c>
      <c r="AD651" s="113">
        <v>0</v>
      </c>
      <c r="AE651" s="113">
        <v>45885</v>
      </c>
      <c r="AF651" s="113">
        <v>45885</v>
      </c>
      <c r="AG651" s="113">
        <v>46175</v>
      </c>
      <c r="AH651" s="113">
        <f>CFR_Data[[#This Row],[Total Spent SFY]]+CFR_Data[[#This Row],[CF Current SFY]]</f>
        <v>45885</v>
      </c>
      <c r="AI651" s="113">
        <v>0</v>
      </c>
      <c r="AJ651" s="113">
        <v>0</v>
      </c>
      <c r="AK651" s="113">
        <v>0</v>
      </c>
      <c r="AL651" s="113">
        <v>0</v>
      </c>
      <c r="AM651" s="113">
        <v>0</v>
      </c>
      <c r="AN651" s="113">
        <v>0</v>
      </c>
      <c r="AO651" s="113">
        <v>0</v>
      </c>
      <c r="AP651" s="113">
        <v>0</v>
      </c>
      <c r="AQ651" s="107" t="s">
        <v>699</v>
      </c>
      <c r="AR651" s="107" t="s">
        <v>699</v>
      </c>
      <c r="AS651" s="107" t="s">
        <v>396</v>
      </c>
      <c r="AT651" s="107" t="s">
        <v>395</v>
      </c>
      <c r="AU651" s="107" t="s">
        <v>1123</v>
      </c>
      <c r="AV651" s="107" t="s">
        <v>391</v>
      </c>
      <c r="AW651" s="108">
        <v>2</v>
      </c>
      <c r="AX651" s="107" t="s">
        <v>473</v>
      </c>
      <c r="AY651" s="107" t="s">
        <v>762</v>
      </c>
      <c r="AZ651" s="107" t="s">
        <v>706</v>
      </c>
      <c r="BA651" s="107" t="s">
        <v>433</v>
      </c>
      <c r="BB651" s="109">
        <v>45355.272070752311</v>
      </c>
      <c r="BC651" s="107" t="s">
        <v>465</v>
      </c>
      <c r="BD651" s="107" t="s">
        <v>293</v>
      </c>
    </row>
    <row r="652" spans="1:56" x14ac:dyDescent="0.2">
      <c r="A652" s="107" t="s">
        <v>393</v>
      </c>
      <c r="B652" s="105">
        <v>608205</v>
      </c>
      <c r="C652" s="105" t="s">
        <v>2143</v>
      </c>
      <c r="D652" s="107" t="s">
        <v>570</v>
      </c>
      <c r="E652" s="105" t="s">
        <v>1941</v>
      </c>
      <c r="F652" s="107" t="s">
        <v>1128</v>
      </c>
      <c r="G652" s="107" t="s">
        <v>830</v>
      </c>
      <c r="H652" s="107" t="s">
        <v>830</v>
      </c>
      <c r="I652" s="107" t="s">
        <v>830</v>
      </c>
      <c r="J652" s="107" t="s">
        <v>864</v>
      </c>
      <c r="K652" s="107" t="s">
        <v>22</v>
      </c>
      <c r="L652" s="107" t="s">
        <v>218</v>
      </c>
      <c r="M652" s="107" t="s">
        <v>217</v>
      </c>
      <c r="N652" s="107" t="s">
        <v>403</v>
      </c>
      <c r="O652" s="107" t="s">
        <v>395</v>
      </c>
      <c r="P652" s="109">
        <v>43722</v>
      </c>
      <c r="Q652" s="107" t="s">
        <v>657</v>
      </c>
      <c r="R652" s="108">
        <v>1</v>
      </c>
      <c r="S652" s="109">
        <v>43887</v>
      </c>
      <c r="T652" s="109">
        <v>43947</v>
      </c>
      <c r="U652" s="109">
        <v>45212</v>
      </c>
      <c r="V652" s="108">
        <v>1325</v>
      </c>
      <c r="W652" s="107" t="s">
        <v>398</v>
      </c>
      <c r="X652" s="107" t="s">
        <v>720</v>
      </c>
      <c r="Y652" s="107" t="s">
        <v>293</v>
      </c>
      <c r="Z652" s="108">
        <v>0</v>
      </c>
      <c r="AA652" s="113">
        <v>0</v>
      </c>
      <c r="AB652" s="113">
        <v>0</v>
      </c>
      <c r="AC652" s="113">
        <v>15600</v>
      </c>
      <c r="AD652" s="113">
        <v>0</v>
      </c>
      <c r="AE652" s="113">
        <v>15600</v>
      </c>
      <c r="AF652" s="113">
        <v>15600</v>
      </c>
      <c r="AG652" s="113">
        <v>15600</v>
      </c>
      <c r="AH652" s="113">
        <f>CFR_Data[[#This Row],[Total Spent SFY]]+CFR_Data[[#This Row],[CF Current SFY]]</f>
        <v>15600</v>
      </c>
      <c r="AI652" s="113">
        <v>0</v>
      </c>
      <c r="AJ652" s="113">
        <v>0</v>
      </c>
      <c r="AK652" s="113">
        <v>0</v>
      </c>
      <c r="AL652" s="113">
        <v>0</v>
      </c>
      <c r="AM652" s="113">
        <v>0</v>
      </c>
      <c r="AN652" s="113">
        <v>0</v>
      </c>
      <c r="AO652" s="113">
        <v>0</v>
      </c>
      <c r="AP652" s="113">
        <v>0</v>
      </c>
      <c r="AQ652" s="107" t="s">
        <v>699</v>
      </c>
      <c r="AR652" s="107" t="s">
        <v>699</v>
      </c>
      <c r="AS652" s="107" t="s">
        <v>396</v>
      </c>
      <c r="AT652" s="107" t="s">
        <v>395</v>
      </c>
      <c r="AU652" s="107" t="s">
        <v>1123</v>
      </c>
      <c r="AV652" s="107" t="s">
        <v>391</v>
      </c>
      <c r="AW652" s="108">
        <v>2</v>
      </c>
      <c r="AX652" s="107" t="s">
        <v>473</v>
      </c>
      <c r="AY652" s="107" t="s">
        <v>762</v>
      </c>
      <c r="AZ652" s="107" t="s">
        <v>706</v>
      </c>
      <c r="BA652" s="107" t="s">
        <v>433</v>
      </c>
      <c r="BB652" s="109">
        <v>45355.272070752311</v>
      </c>
      <c r="BC652" s="107" t="s">
        <v>22</v>
      </c>
      <c r="BD652" s="107" t="s">
        <v>293</v>
      </c>
    </row>
    <row r="653" spans="1:56" x14ac:dyDescent="0.2">
      <c r="A653" s="107" t="s">
        <v>393</v>
      </c>
      <c r="B653" s="105">
        <v>608205</v>
      </c>
      <c r="C653" s="105" t="s">
        <v>2143</v>
      </c>
      <c r="D653" s="107" t="s">
        <v>570</v>
      </c>
      <c r="E653" s="105" t="s">
        <v>1941</v>
      </c>
      <c r="F653" s="107" t="s">
        <v>1128</v>
      </c>
      <c r="G653" s="107" t="s">
        <v>830</v>
      </c>
      <c r="H653" s="107" t="s">
        <v>830</v>
      </c>
      <c r="I653" s="107" t="s">
        <v>830</v>
      </c>
      <c r="J653" s="107" t="s">
        <v>864</v>
      </c>
      <c r="K653" s="107" t="s">
        <v>22</v>
      </c>
      <c r="L653" s="107" t="s">
        <v>218</v>
      </c>
      <c r="M653" s="107" t="s">
        <v>217</v>
      </c>
      <c r="N653" s="107" t="s">
        <v>403</v>
      </c>
      <c r="O653" s="107" t="s">
        <v>395</v>
      </c>
      <c r="P653" s="109">
        <v>43722</v>
      </c>
      <c r="Q653" s="107" t="s">
        <v>657</v>
      </c>
      <c r="R653" s="108">
        <v>1</v>
      </c>
      <c r="S653" s="109">
        <v>43887</v>
      </c>
      <c r="T653" s="109">
        <v>43947</v>
      </c>
      <c r="U653" s="109">
        <v>45212</v>
      </c>
      <c r="V653" s="108">
        <v>1325</v>
      </c>
      <c r="W653" s="107" t="s">
        <v>424</v>
      </c>
      <c r="X653" s="107" t="s">
        <v>733</v>
      </c>
      <c r="Y653" s="107" t="s">
        <v>413</v>
      </c>
      <c r="Z653" s="108">
        <v>0.8</v>
      </c>
      <c r="AA653" s="113">
        <v>3675022.11</v>
      </c>
      <c r="AB653" s="113">
        <v>272622.98</v>
      </c>
      <c r="AC653" s="113">
        <v>415659.03</v>
      </c>
      <c r="AD653" s="113">
        <v>0</v>
      </c>
      <c r="AE653" s="113">
        <v>415659.03</v>
      </c>
      <c r="AF653" s="113">
        <v>415659.03</v>
      </c>
      <c r="AG653" s="113">
        <v>4090681.14</v>
      </c>
      <c r="AH653" s="113">
        <f>CFR_Data[[#This Row],[Total Spent SFY]]+CFR_Data[[#This Row],[CF Current SFY]]</f>
        <v>688282.01</v>
      </c>
      <c r="AI653" s="113">
        <v>0</v>
      </c>
      <c r="AJ653" s="113">
        <v>0</v>
      </c>
      <c r="AK653" s="113">
        <v>0</v>
      </c>
      <c r="AL653" s="113">
        <v>0</v>
      </c>
      <c r="AM653" s="113">
        <v>0</v>
      </c>
      <c r="AN653" s="113">
        <v>0</v>
      </c>
      <c r="AO653" s="113">
        <v>0</v>
      </c>
      <c r="AP653" s="113">
        <v>0</v>
      </c>
      <c r="AQ653" s="107" t="s">
        <v>699</v>
      </c>
      <c r="AR653" s="107" t="s">
        <v>699</v>
      </c>
      <c r="AS653" s="107" t="s">
        <v>396</v>
      </c>
      <c r="AT653" s="107" t="s">
        <v>395</v>
      </c>
      <c r="AU653" s="107" t="s">
        <v>1123</v>
      </c>
      <c r="AV653" s="107" t="s">
        <v>391</v>
      </c>
      <c r="AW653" s="108">
        <v>2</v>
      </c>
      <c r="AX653" s="107" t="s">
        <v>473</v>
      </c>
      <c r="AY653" s="107" t="s">
        <v>762</v>
      </c>
      <c r="AZ653" s="107" t="s">
        <v>706</v>
      </c>
      <c r="BA653" s="107" t="s">
        <v>433</v>
      </c>
      <c r="BB653" s="109">
        <v>45355.272070752311</v>
      </c>
      <c r="BC653" s="107" t="s">
        <v>22</v>
      </c>
      <c r="BD653" s="107" t="s">
        <v>292</v>
      </c>
    </row>
    <row r="654" spans="1:56" x14ac:dyDescent="0.2">
      <c r="A654" s="107" t="s">
        <v>409</v>
      </c>
      <c r="B654" s="105">
        <v>608206</v>
      </c>
      <c r="C654" s="105" t="s">
        <v>2144</v>
      </c>
      <c r="D654" s="107" t="s">
        <v>571</v>
      </c>
      <c r="E654" s="105" t="s">
        <v>1941</v>
      </c>
      <c r="F654" s="107" t="s">
        <v>1128</v>
      </c>
      <c r="G654" s="107" t="s">
        <v>830</v>
      </c>
      <c r="H654" s="107" t="s">
        <v>830</v>
      </c>
      <c r="I654" s="107" t="s">
        <v>830</v>
      </c>
      <c r="J654" s="107" t="s">
        <v>865</v>
      </c>
      <c r="K654" s="107" t="s">
        <v>22</v>
      </c>
      <c r="L654" s="107" t="s">
        <v>218</v>
      </c>
      <c r="M654" s="107" t="s">
        <v>217</v>
      </c>
      <c r="N654" s="107" t="s">
        <v>410</v>
      </c>
      <c r="O654" s="107" t="s">
        <v>395</v>
      </c>
      <c r="P654" s="109">
        <v>43701</v>
      </c>
      <c r="Q654" s="107" t="s">
        <v>657</v>
      </c>
      <c r="R654" s="108">
        <v>1</v>
      </c>
      <c r="S654" s="109">
        <v>43860</v>
      </c>
      <c r="T654" s="109">
        <v>43920</v>
      </c>
      <c r="U654" s="109">
        <v>45471</v>
      </c>
      <c r="V654" s="108">
        <v>1611</v>
      </c>
      <c r="W654" s="107" t="s">
        <v>398</v>
      </c>
      <c r="X654" s="107" t="s">
        <v>702</v>
      </c>
      <c r="Y654" s="107" t="s">
        <v>293</v>
      </c>
      <c r="Z654" s="108">
        <v>0</v>
      </c>
      <c r="AA654" s="113">
        <v>229.25</v>
      </c>
      <c r="AB654" s="113">
        <v>0</v>
      </c>
      <c r="AC654" s="113">
        <v>66970.75</v>
      </c>
      <c r="AD654" s="113">
        <v>363.69200000000001</v>
      </c>
      <c r="AE654" s="113">
        <v>363.69200000000001</v>
      </c>
      <c r="AF654" s="113">
        <v>363.69200000000001</v>
      </c>
      <c r="AG654" s="113">
        <v>592.94200000000001</v>
      </c>
      <c r="AH654" s="113">
        <f>CFR_Data[[#This Row],[Total Spent SFY]]+CFR_Data[[#This Row],[CF Current SFY]]</f>
        <v>363.69200000000001</v>
      </c>
      <c r="AI654" s="113">
        <v>0</v>
      </c>
      <c r="AJ654" s="113">
        <v>0</v>
      </c>
      <c r="AK654" s="113">
        <v>0</v>
      </c>
      <c r="AL654" s="113">
        <v>0</v>
      </c>
      <c r="AM654" s="113">
        <v>0</v>
      </c>
      <c r="AN654" s="113">
        <v>66607.058000000005</v>
      </c>
      <c r="AO654" s="113">
        <v>0</v>
      </c>
      <c r="AP654" s="113">
        <v>0</v>
      </c>
      <c r="AQ654" s="107" t="s">
        <v>699</v>
      </c>
      <c r="AR654" s="107" t="s">
        <v>699</v>
      </c>
      <c r="AS654" s="107" t="s">
        <v>396</v>
      </c>
      <c r="AT654" s="107" t="s">
        <v>395</v>
      </c>
      <c r="AU654" s="107" t="s">
        <v>1123</v>
      </c>
      <c r="AV654" s="107" t="s">
        <v>391</v>
      </c>
      <c r="AW654" s="108">
        <v>2</v>
      </c>
      <c r="AX654" s="107" t="s">
        <v>473</v>
      </c>
      <c r="AY654" s="107" t="s">
        <v>762</v>
      </c>
      <c r="AZ654" s="107" t="s">
        <v>706</v>
      </c>
      <c r="BA654" s="107" t="s">
        <v>433</v>
      </c>
      <c r="BB654" s="109">
        <v>45355.272070752311</v>
      </c>
      <c r="BC654" s="107" t="s">
        <v>22</v>
      </c>
      <c r="BD654" s="107" t="s">
        <v>293</v>
      </c>
    </row>
    <row r="655" spans="1:56" x14ac:dyDescent="0.2">
      <c r="A655" s="107" t="s">
        <v>409</v>
      </c>
      <c r="B655" s="105">
        <v>608206</v>
      </c>
      <c r="C655" s="105" t="s">
        <v>2144</v>
      </c>
      <c r="D655" s="107" t="s">
        <v>571</v>
      </c>
      <c r="E655" s="105" t="s">
        <v>1941</v>
      </c>
      <c r="F655" s="107" t="s">
        <v>1128</v>
      </c>
      <c r="G655" s="107" t="s">
        <v>830</v>
      </c>
      <c r="H655" s="107" t="s">
        <v>830</v>
      </c>
      <c r="I655" s="107" t="s">
        <v>830</v>
      </c>
      <c r="J655" s="107" t="s">
        <v>865</v>
      </c>
      <c r="K655" s="107" t="s">
        <v>22</v>
      </c>
      <c r="L655" s="107" t="s">
        <v>218</v>
      </c>
      <c r="M655" s="107" t="s">
        <v>217</v>
      </c>
      <c r="N655" s="107" t="s">
        <v>410</v>
      </c>
      <c r="O655" s="107" t="s">
        <v>395</v>
      </c>
      <c r="P655" s="109">
        <v>43701</v>
      </c>
      <c r="Q655" s="107" t="s">
        <v>657</v>
      </c>
      <c r="R655" s="108">
        <v>1</v>
      </c>
      <c r="S655" s="109">
        <v>43860</v>
      </c>
      <c r="T655" s="109">
        <v>43920</v>
      </c>
      <c r="U655" s="109">
        <v>45471</v>
      </c>
      <c r="V655" s="108">
        <v>1611</v>
      </c>
      <c r="W655" s="107" t="s">
        <v>424</v>
      </c>
      <c r="X655" s="107" t="s">
        <v>733</v>
      </c>
      <c r="Y655" s="107" t="s">
        <v>413</v>
      </c>
      <c r="Z655" s="108">
        <v>0.8</v>
      </c>
      <c r="AA655" s="113">
        <v>4874989.8</v>
      </c>
      <c r="AB655" s="113">
        <v>1544755.26</v>
      </c>
      <c r="AC655" s="113">
        <v>1426828.4</v>
      </c>
      <c r="AD655" s="113">
        <v>661991.90800000005</v>
      </c>
      <c r="AE655" s="113">
        <v>661991.90800000005</v>
      </c>
      <c r="AF655" s="113">
        <v>661991.90800000005</v>
      </c>
      <c r="AG655" s="113">
        <v>5536981.7079999996</v>
      </c>
      <c r="AH655" s="113">
        <f>CFR_Data[[#This Row],[Total Spent SFY]]+CFR_Data[[#This Row],[CF Current SFY]]</f>
        <v>2206747.1680000001</v>
      </c>
      <c r="AI655" s="113">
        <v>0</v>
      </c>
      <c r="AJ655" s="113">
        <v>0</v>
      </c>
      <c r="AK655" s="113">
        <v>0</v>
      </c>
      <c r="AL655" s="113">
        <v>0</v>
      </c>
      <c r="AM655" s="113">
        <v>0</v>
      </c>
      <c r="AN655" s="113">
        <v>764836.49199999997</v>
      </c>
      <c r="AO655" s="113">
        <v>0</v>
      </c>
      <c r="AP655" s="113">
        <v>0</v>
      </c>
      <c r="AQ655" s="107" t="s">
        <v>699</v>
      </c>
      <c r="AR655" s="107" t="s">
        <v>699</v>
      </c>
      <c r="AS655" s="107" t="s">
        <v>396</v>
      </c>
      <c r="AT655" s="107" t="s">
        <v>395</v>
      </c>
      <c r="AU655" s="107" t="s">
        <v>1123</v>
      </c>
      <c r="AV655" s="107" t="s">
        <v>391</v>
      </c>
      <c r="AW655" s="108">
        <v>2</v>
      </c>
      <c r="AX655" s="107" t="s">
        <v>473</v>
      </c>
      <c r="AY655" s="107" t="s">
        <v>762</v>
      </c>
      <c r="AZ655" s="107" t="s">
        <v>706</v>
      </c>
      <c r="BA655" s="107" t="s">
        <v>433</v>
      </c>
      <c r="BB655" s="109">
        <v>45355.272070752311</v>
      </c>
      <c r="BC655" s="107" t="s">
        <v>22</v>
      </c>
      <c r="BD655" s="107" t="s">
        <v>292</v>
      </c>
    </row>
    <row r="656" spans="1:56" x14ac:dyDescent="0.2">
      <c r="A656" s="107" t="s">
        <v>627</v>
      </c>
      <c r="B656" s="105">
        <v>608208</v>
      </c>
      <c r="C656" s="105" t="s">
        <v>3040</v>
      </c>
      <c r="D656" s="107" t="s">
        <v>572</v>
      </c>
      <c r="E656" s="105" t="s">
        <v>1943</v>
      </c>
      <c r="F656" s="107" t="s">
        <v>1147</v>
      </c>
      <c r="G656" s="107" t="s">
        <v>830</v>
      </c>
      <c r="H656" s="107" t="s">
        <v>830</v>
      </c>
      <c r="I656" s="107" t="s">
        <v>830</v>
      </c>
      <c r="J656" s="107" t="s">
        <v>866</v>
      </c>
      <c r="K656" s="107" t="s">
        <v>22</v>
      </c>
      <c r="L656" s="107" t="s">
        <v>369</v>
      </c>
      <c r="M656" s="107" t="s">
        <v>395</v>
      </c>
      <c r="N656" s="107" t="s">
        <v>3041</v>
      </c>
      <c r="O656" s="107" t="s">
        <v>395</v>
      </c>
      <c r="P656" s="109">
        <v>45101</v>
      </c>
      <c r="Q656" s="107" t="s">
        <v>712</v>
      </c>
      <c r="R656" s="108">
        <v>1</v>
      </c>
      <c r="S656" s="109">
        <v>45376.270996608793</v>
      </c>
      <c r="T656" s="109">
        <v>45436.270996608793</v>
      </c>
      <c r="U656" s="109">
        <v>45984.270996608793</v>
      </c>
      <c r="V656" s="108">
        <v>608</v>
      </c>
      <c r="W656" s="107" t="s">
        <v>422</v>
      </c>
      <c r="X656" s="107" t="s">
        <v>422</v>
      </c>
      <c r="Y656" s="107" t="s">
        <v>395</v>
      </c>
      <c r="Z656" s="108">
        <v>0</v>
      </c>
      <c r="AA656" s="113">
        <v>0</v>
      </c>
      <c r="AB656" s="113">
        <v>0</v>
      </c>
      <c r="AC656" s="113">
        <v>0</v>
      </c>
      <c r="AD656" s="113">
        <v>1800000</v>
      </c>
      <c r="AE656" s="113">
        <v>1800000</v>
      </c>
      <c r="AF656" s="113">
        <v>1800000</v>
      </c>
      <c r="AG656" s="113">
        <v>1800000</v>
      </c>
      <c r="AH656" s="113">
        <f>CFR_Data[[#This Row],[Total Spent SFY]]+CFR_Data[[#This Row],[CF Current SFY]]</f>
        <v>1800000</v>
      </c>
      <c r="AI656" s="113">
        <v>0</v>
      </c>
      <c r="AJ656" s="113">
        <v>0</v>
      </c>
      <c r="AK656" s="113">
        <v>0</v>
      </c>
      <c r="AL656" s="113">
        <v>0</v>
      </c>
      <c r="AM656" s="113">
        <v>0</v>
      </c>
      <c r="AN656" s="113">
        <v>-1800000</v>
      </c>
      <c r="AO656" s="113">
        <v>0</v>
      </c>
      <c r="AP656" s="113">
        <v>0</v>
      </c>
      <c r="AQ656" s="107" t="s">
        <v>699</v>
      </c>
      <c r="AR656" s="107" t="s">
        <v>699</v>
      </c>
      <c r="AS656" s="107" t="s">
        <v>396</v>
      </c>
      <c r="AT656" s="107" t="s">
        <v>395</v>
      </c>
      <c r="AU656" s="107" t="s">
        <v>395</v>
      </c>
      <c r="AV656" s="107" t="s">
        <v>391</v>
      </c>
      <c r="AW656" s="108">
        <v>1</v>
      </c>
      <c r="AX656" s="107" t="s">
        <v>473</v>
      </c>
      <c r="AY656" s="107" t="s">
        <v>763</v>
      </c>
      <c r="AZ656" s="107" t="s">
        <v>706</v>
      </c>
      <c r="BA656" s="107" t="s">
        <v>430</v>
      </c>
      <c r="BB656" s="109">
        <v>45355.272070752311</v>
      </c>
      <c r="BC656" s="107" t="s">
        <v>22</v>
      </c>
      <c r="BD656" s="107" t="s">
        <v>293</v>
      </c>
    </row>
    <row r="657" spans="1:56" x14ac:dyDescent="0.2">
      <c r="A657" s="107" t="s">
        <v>393</v>
      </c>
      <c r="B657" s="105">
        <v>608209</v>
      </c>
      <c r="C657" s="105" t="s">
        <v>2145</v>
      </c>
      <c r="D657" s="107" t="s">
        <v>573</v>
      </c>
      <c r="E657" s="105" t="s">
        <v>1954</v>
      </c>
      <c r="F657" s="107" t="s">
        <v>1147</v>
      </c>
      <c r="G657" s="107" t="s">
        <v>830</v>
      </c>
      <c r="H657" s="107" t="s">
        <v>830</v>
      </c>
      <c r="I657" s="107" t="s">
        <v>830</v>
      </c>
      <c r="J657" s="107" t="s">
        <v>867</v>
      </c>
      <c r="K657" s="107" t="s">
        <v>429</v>
      </c>
      <c r="L657" s="107" t="s">
        <v>369</v>
      </c>
      <c r="M657" s="107" t="s">
        <v>395</v>
      </c>
      <c r="N657" s="107" t="s">
        <v>716</v>
      </c>
      <c r="O657" s="107" t="s">
        <v>395</v>
      </c>
      <c r="P657" s="109">
        <v>43253</v>
      </c>
      <c r="Q657" s="107" t="s">
        <v>651</v>
      </c>
      <c r="R657" s="108">
        <v>1</v>
      </c>
      <c r="S657" s="109">
        <v>43474</v>
      </c>
      <c r="T657" s="109">
        <v>43534</v>
      </c>
      <c r="U657" s="109">
        <v>44339</v>
      </c>
      <c r="V657" s="108">
        <v>865</v>
      </c>
      <c r="W657" s="107" t="s">
        <v>398</v>
      </c>
      <c r="X657" s="107" t="s">
        <v>702</v>
      </c>
      <c r="Y657" s="107" t="s">
        <v>293</v>
      </c>
      <c r="Z657" s="108">
        <v>0</v>
      </c>
      <c r="AA657" s="113">
        <v>265291.37</v>
      </c>
      <c r="AB657" s="113">
        <v>117154.02</v>
      </c>
      <c r="AC657" s="113">
        <v>240873.47</v>
      </c>
      <c r="AD657" s="113">
        <v>0</v>
      </c>
      <c r="AE657" s="113">
        <v>0</v>
      </c>
      <c r="AF657" s="113">
        <v>0</v>
      </c>
      <c r="AG657" s="113">
        <v>265291.37</v>
      </c>
      <c r="AH657" s="113">
        <f>CFR_Data[[#This Row],[Total Spent SFY]]+CFR_Data[[#This Row],[CF Current SFY]]</f>
        <v>117154.02</v>
      </c>
      <c r="AI657" s="113">
        <v>0</v>
      </c>
      <c r="AJ657" s="113">
        <v>0</v>
      </c>
      <c r="AK657" s="113">
        <v>0</v>
      </c>
      <c r="AL657" s="113">
        <v>0</v>
      </c>
      <c r="AM657" s="113">
        <v>0</v>
      </c>
      <c r="AN657" s="113">
        <v>0</v>
      </c>
      <c r="AO657" s="113">
        <v>0</v>
      </c>
      <c r="AP657" s="113">
        <v>0</v>
      </c>
      <c r="AQ657" s="107" t="s">
        <v>699</v>
      </c>
      <c r="AR657" s="107" t="s">
        <v>699</v>
      </c>
      <c r="AS657" s="107" t="s">
        <v>396</v>
      </c>
      <c r="AT657" s="107" t="s">
        <v>395</v>
      </c>
      <c r="AU657" s="107" t="s">
        <v>1123</v>
      </c>
      <c r="AV657" s="107" t="s">
        <v>391</v>
      </c>
      <c r="AW657" s="108">
        <v>2</v>
      </c>
      <c r="AX657" s="107" t="s">
        <v>473</v>
      </c>
      <c r="AY657" s="107" t="s">
        <v>763</v>
      </c>
      <c r="AZ657" s="107" t="s">
        <v>706</v>
      </c>
      <c r="BA657" s="107" t="s">
        <v>430</v>
      </c>
      <c r="BB657" s="109">
        <v>45355.272070752311</v>
      </c>
      <c r="BC657" s="107" t="s">
        <v>465</v>
      </c>
      <c r="BD657" s="107" t="s">
        <v>293</v>
      </c>
    </row>
    <row r="658" spans="1:56" x14ac:dyDescent="0.2">
      <c r="A658" s="107" t="s">
        <v>393</v>
      </c>
      <c r="B658" s="105">
        <v>608209</v>
      </c>
      <c r="C658" s="105" t="s">
        <v>2145</v>
      </c>
      <c r="D658" s="107" t="s">
        <v>573</v>
      </c>
      <c r="E658" s="105" t="s">
        <v>1954</v>
      </c>
      <c r="F658" s="107" t="s">
        <v>1147</v>
      </c>
      <c r="G658" s="107" t="s">
        <v>830</v>
      </c>
      <c r="H658" s="107" t="s">
        <v>830</v>
      </c>
      <c r="I658" s="107" t="s">
        <v>830</v>
      </c>
      <c r="J658" s="107" t="s">
        <v>867</v>
      </c>
      <c r="K658" s="107" t="s">
        <v>429</v>
      </c>
      <c r="L658" s="107" t="s">
        <v>369</v>
      </c>
      <c r="M658" s="107" t="s">
        <v>395</v>
      </c>
      <c r="N658" s="107" t="s">
        <v>716</v>
      </c>
      <c r="O658" s="107" t="s">
        <v>395</v>
      </c>
      <c r="P658" s="109">
        <v>43253</v>
      </c>
      <c r="Q658" s="107" t="s">
        <v>651</v>
      </c>
      <c r="R658" s="108">
        <v>1</v>
      </c>
      <c r="S658" s="109">
        <v>43474</v>
      </c>
      <c r="T658" s="109">
        <v>43534</v>
      </c>
      <c r="U658" s="109">
        <v>44339</v>
      </c>
      <c r="V658" s="108">
        <v>865</v>
      </c>
      <c r="W658" s="107" t="s">
        <v>424</v>
      </c>
      <c r="X658" s="107" t="s">
        <v>715</v>
      </c>
      <c r="Y658" s="107" t="s">
        <v>413</v>
      </c>
      <c r="Z658" s="108">
        <v>0.9</v>
      </c>
      <c r="AA658" s="113">
        <v>17670421.649999999</v>
      </c>
      <c r="AB658" s="113">
        <v>77235.039999999994</v>
      </c>
      <c r="AC658" s="113">
        <v>54903.6</v>
      </c>
      <c r="AD658" s="113">
        <v>0</v>
      </c>
      <c r="AE658" s="113">
        <v>0</v>
      </c>
      <c r="AF658" s="113">
        <v>0</v>
      </c>
      <c r="AG658" s="113">
        <v>17670421.649999999</v>
      </c>
      <c r="AH658" s="113">
        <f>CFR_Data[[#This Row],[Total Spent SFY]]+CFR_Data[[#This Row],[CF Current SFY]]</f>
        <v>77235.039999999994</v>
      </c>
      <c r="AI658" s="113">
        <v>0</v>
      </c>
      <c r="AJ658" s="113">
        <v>0</v>
      </c>
      <c r="AK658" s="113">
        <v>0</v>
      </c>
      <c r="AL658" s="113">
        <v>0</v>
      </c>
      <c r="AM658" s="113">
        <v>0</v>
      </c>
      <c r="AN658" s="113">
        <v>0</v>
      </c>
      <c r="AO658" s="113">
        <v>0</v>
      </c>
      <c r="AP658" s="113">
        <v>0</v>
      </c>
      <c r="AQ658" s="107" t="s">
        <v>699</v>
      </c>
      <c r="AR658" s="107" t="s">
        <v>699</v>
      </c>
      <c r="AS658" s="107" t="s">
        <v>396</v>
      </c>
      <c r="AT658" s="107" t="s">
        <v>395</v>
      </c>
      <c r="AU658" s="107" t="s">
        <v>1123</v>
      </c>
      <c r="AV658" s="107" t="s">
        <v>391</v>
      </c>
      <c r="AW658" s="108">
        <v>2</v>
      </c>
      <c r="AX658" s="107" t="s">
        <v>473</v>
      </c>
      <c r="AY658" s="107" t="s">
        <v>763</v>
      </c>
      <c r="AZ658" s="107" t="s">
        <v>706</v>
      </c>
      <c r="BA658" s="107" t="s">
        <v>430</v>
      </c>
      <c r="BB658" s="109">
        <v>45355.272070752311</v>
      </c>
      <c r="BC658" s="107" t="s">
        <v>465</v>
      </c>
      <c r="BD658" s="107" t="s">
        <v>292</v>
      </c>
    </row>
    <row r="659" spans="1:56" x14ac:dyDescent="0.2">
      <c r="A659" s="107" t="s">
        <v>393</v>
      </c>
      <c r="B659" s="105">
        <v>608210</v>
      </c>
      <c r="C659" s="105" t="s">
        <v>2146</v>
      </c>
      <c r="D659" s="107" t="s">
        <v>1190</v>
      </c>
      <c r="E659" s="105" t="s">
        <v>1945</v>
      </c>
      <c r="F659" s="107" t="s">
        <v>1147</v>
      </c>
      <c r="G659" s="107" t="s">
        <v>830</v>
      </c>
      <c r="H659" s="107" t="s">
        <v>830</v>
      </c>
      <c r="I659" s="107" t="s">
        <v>830</v>
      </c>
      <c r="J659" s="107" t="s">
        <v>868</v>
      </c>
      <c r="K659" s="107" t="s">
        <v>444</v>
      </c>
      <c r="L659" s="107" t="s">
        <v>369</v>
      </c>
      <c r="M659" s="107" t="s">
        <v>395</v>
      </c>
      <c r="N659" s="107" t="s">
        <v>394</v>
      </c>
      <c r="O659" s="107" t="s">
        <v>395</v>
      </c>
      <c r="P659" s="109">
        <v>44170</v>
      </c>
      <c r="Q659" s="107" t="s">
        <v>655</v>
      </c>
      <c r="R659" s="108">
        <v>1</v>
      </c>
      <c r="S659" s="109">
        <v>44253</v>
      </c>
      <c r="T659" s="109">
        <v>44313</v>
      </c>
      <c r="U659" s="109">
        <v>45088</v>
      </c>
      <c r="V659" s="108">
        <v>835</v>
      </c>
      <c r="W659" s="107" t="s">
        <v>398</v>
      </c>
      <c r="X659" s="107" t="s">
        <v>702</v>
      </c>
      <c r="Y659" s="107" t="s">
        <v>293</v>
      </c>
      <c r="Z659" s="108">
        <v>0</v>
      </c>
      <c r="AA659" s="113">
        <v>132656.94</v>
      </c>
      <c r="AB659" s="113">
        <v>1245.8699999999999</v>
      </c>
      <c r="AC659" s="113">
        <v>13603.06</v>
      </c>
      <c r="AD659" s="113">
        <v>0</v>
      </c>
      <c r="AE659" s="113">
        <v>0</v>
      </c>
      <c r="AF659" s="113">
        <v>0</v>
      </c>
      <c r="AG659" s="113">
        <v>132656.94</v>
      </c>
      <c r="AH659" s="113">
        <f>CFR_Data[[#This Row],[Total Spent SFY]]+CFR_Data[[#This Row],[CF Current SFY]]</f>
        <v>1245.8699999999999</v>
      </c>
      <c r="AI659" s="113">
        <v>0</v>
      </c>
      <c r="AJ659" s="113">
        <v>0</v>
      </c>
      <c r="AK659" s="113">
        <v>0</v>
      </c>
      <c r="AL659" s="113">
        <v>0</v>
      </c>
      <c r="AM659" s="113">
        <v>0</v>
      </c>
      <c r="AN659" s="113">
        <v>0</v>
      </c>
      <c r="AO659" s="113">
        <v>0</v>
      </c>
      <c r="AP659" s="113">
        <v>0</v>
      </c>
      <c r="AQ659" s="107" t="s">
        <v>699</v>
      </c>
      <c r="AR659" s="107" t="s">
        <v>699</v>
      </c>
      <c r="AS659" s="107" t="s">
        <v>396</v>
      </c>
      <c r="AT659" s="107" t="s">
        <v>395</v>
      </c>
      <c r="AU659" s="107" t="s">
        <v>1123</v>
      </c>
      <c r="AV659" s="107" t="s">
        <v>391</v>
      </c>
      <c r="AW659" s="108">
        <v>2</v>
      </c>
      <c r="AX659" s="107" t="s">
        <v>473</v>
      </c>
      <c r="AY659" s="107" t="s">
        <v>763</v>
      </c>
      <c r="AZ659" s="107" t="s">
        <v>706</v>
      </c>
      <c r="BA659" s="107" t="s">
        <v>430</v>
      </c>
      <c r="BB659" s="109">
        <v>45355.272070752311</v>
      </c>
      <c r="BC659" s="107" t="s">
        <v>465</v>
      </c>
      <c r="BD659" s="107" t="s">
        <v>293</v>
      </c>
    </row>
    <row r="660" spans="1:56" x14ac:dyDescent="0.2">
      <c r="A660" s="107" t="s">
        <v>393</v>
      </c>
      <c r="B660" s="105">
        <v>608210</v>
      </c>
      <c r="C660" s="105" t="s">
        <v>2146</v>
      </c>
      <c r="D660" s="107" t="s">
        <v>1190</v>
      </c>
      <c r="E660" s="105" t="s">
        <v>1945</v>
      </c>
      <c r="F660" s="107" t="s">
        <v>1147</v>
      </c>
      <c r="G660" s="107" t="s">
        <v>830</v>
      </c>
      <c r="H660" s="107" t="s">
        <v>830</v>
      </c>
      <c r="I660" s="107" t="s">
        <v>830</v>
      </c>
      <c r="J660" s="107" t="s">
        <v>868</v>
      </c>
      <c r="K660" s="107" t="s">
        <v>444</v>
      </c>
      <c r="L660" s="107" t="s">
        <v>369</v>
      </c>
      <c r="M660" s="107" t="s">
        <v>395</v>
      </c>
      <c r="N660" s="107" t="s">
        <v>394</v>
      </c>
      <c r="O660" s="107" t="s">
        <v>395</v>
      </c>
      <c r="P660" s="109">
        <v>44170</v>
      </c>
      <c r="Q660" s="107" t="s">
        <v>655</v>
      </c>
      <c r="R660" s="108">
        <v>1</v>
      </c>
      <c r="S660" s="109">
        <v>44253</v>
      </c>
      <c r="T660" s="109">
        <v>44313</v>
      </c>
      <c r="U660" s="109">
        <v>45088</v>
      </c>
      <c r="V660" s="108">
        <v>835</v>
      </c>
      <c r="W660" s="107" t="s">
        <v>424</v>
      </c>
      <c r="X660" s="107" t="s">
        <v>715</v>
      </c>
      <c r="Y660" s="107" t="s">
        <v>413</v>
      </c>
      <c r="Z660" s="108">
        <v>0.9</v>
      </c>
      <c r="AA660" s="113">
        <v>6966737.6100000003</v>
      </c>
      <c r="AB660" s="113">
        <v>37594</v>
      </c>
      <c r="AC660" s="113">
        <v>93339.12</v>
      </c>
      <c r="AD660" s="113">
        <v>121598.66</v>
      </c>
      <c r="AE660" s="113">
        <v>121598.66</v>
      </c>
      <c r="AF660" s="113">
        <v>121598.66</v>
      </c>
      <c r="AG660" s="113">
        <v>7088336.2699999996</v>
      </c>
      <c r="AH660" s="113">
        <f>CFR_Data[[#This Row],[Total Spent SFY]]+CFR_Data[[#This Row],[CF Current SFY]]</f>
        <v>159192.66</v>
      </c>
      <c r="AI660" s="113">
        <v>0</v>
      </c>
      <c r="AJ660" s="113">
        <v>0</v>
      </c>
      <c r="AK660" s="113">
        <v>0</v>
      </c>
      <c r="AL660" s="113">
        <v>0</v>
      </c>
      <c r="AM660" s="113">
        <v>0</v>
      </c>
      <c r="AN660" s="113">
        <v>-28259.54</v>
      </c>
      <c r="AO660" s="113">
        <v>0</v>
      </c>
      <c r="AP660" s="113">
        <v>0</v>
      </c>
      <c r="AQ660" s="107" t="s">
        <v>699</v>
      </c>
      <c r="AR660" s="107" t="s">
        <v>699</v>
      </c>
      <c r="AS660" s="107" t="s">
        <v>396</v>
      </c>
      <c r="AT660" s="107" t="s">
        <v>395</v>
      </c>
      <c r="AU660" s="107" t="s">
        <v>1123</v>
      </c>
      <c r="AV660" s="107" t="s">
        <v>391</v>
      </c>
      <c r="AW660" s="108">
        <v>2</v>
      </c>
      <c r="AX660" s="107" t="s">
        <v>473</v>
      </c>
      <c r="AY660" s="107" t="s">
        <v>763</v>
      </c>
      <c r="AZ660" s="107" t="s">
        <v>706</v>
      </c>
      <c r="BA660" s="107" t="s">
        <v>430</v>
      </c>
      <c r="BB660" s="109">
        <v>45355.272070752311</v>
      </c>
      <c r="BC660" s="107" t="s">
        <v>465</v>
      </c>
      <c r="BD660" s="107" t="s">
        <v>292</v>
      </c>
    </row>
    <row r="661" spans="1:56" x14ac:dyDescent="0.2">
      <c r="A661" s="107" t="s">
        <v>393</v>
      </c>
      <c r="B661" s="105">
        <v>608223</v>
      </c>
      <c r="C661" s="105" t="s">
        <v>2147</v>
      </c>
      <c r="D661" s="107" t="s">
        <v>870</v>
      </c>
      <c r="E661" s="105" t="s">
        <v>1945</v>
      </c>
      <c r="F661" s="107" t="s">
        <v>1138</v>
      </c>
      <c r="G661" s="107" t="s">
        <v>830</v>
      </c>
      <c r="H661" s="107" t="s">
        <v>830</v>
      </c>
      <c r="I661" s="107" t="s">
        <v>830</v>
      </c>
      <c r="J661" s="107" t="s">
        <v>112</v>
      </c>
      <c r="K661" s="107" t="s">
        <v>33</v>
      </c>
      <c r="L661" s="107" t="s">
        <v>368</v>
      </c>
      <c r="M661" s="107" t="s">
        <v>395</v>
      </c>
      <c r="N661" s="107" t="s">
        <v>716</v>
      </c>
      <c r="O661" s="107" t="s">
        <v>395</v>
      </c>
      <c r="P661" s="109">
        <v>43645</v>
      </c>
      <c r="Q661" s="107" t="s">
        <v>657</v>
      </c>
      <c r="R661" s="108">
        <v>1</v>
      </c>
      <c r="S661" s="109">
        <v>43803</v>
      </c>
      <c r="T661" s="109">
        <v>43863</v>
      </c>
      <c r="U661" s="109">
        <v>44748</v>
      </c>
      <c r="V661" s="108">
        <v>945</v>
      </c>
      <c r="W661" s="107" t="s">
        <v>398</v>
      </c>
      <c r="X661" s="107" t="s">
        <v>702</v>
      </c>
      <c r="Y661" s="107" t="s">
        <v>293</v>
      </c>
      <c r="Z661" s="108">
        <v>0</v>
      </c>
      <c r="AA661" s="113">
        <v>27778.75</v>
      </c>
      <c r="AB661" s="113">
        <v>0</v>
      </c>
      <c r="AC661" s="113">
        <v>207285</v>
      </c>
      <c r="AD661" s="113">
        <v>0</v>
      </c>
      <c r="AE661" s="113">
        <v>0</v>
      </c>
      <c r="AF661" s="113">
        <v>0</v>
      </c>
      <c r="AG661" s="113">
        <v>27778.75</v>
      </c>
      <c r="AH661" s="113">
        <f>CFR_Data[[#This Row],[Total Spent SFY]]+CFR_Data[[#This Row],[CF Current SFY]]</f>
        <v>0</v>
      </c>
      <c r="AI661" s="113">
        <v>0</v>
      </c>
      <c r="AJ661" s="113">
        <v>0</v>
      </c>
      <c r="AK661" s="113">
        <v>0</v>
      </c>
      <c r="AL661" s="113">
        <v>0</v>
      </c>
      <c r="AM661" s="113">
        <v>0</v>
      </c>
      <c r="AN661" s="113">
        <v>0</v>
      </c>
      <c r="AO661" s="113">
        <v>0</v>
      </c>
      <c r="AP661" s="113">
        <v>0</v>
      </c>
      <c r="AQ661" s="107" t="s">
        <v>699</v>
      </c>
      <c r="AR661" s="107" t="s">
        <v>699</v>
      </c>
      <c r="AS661" s="107" t="s">
        <v>396</v>
      </c>
      <c r="AT661" s="107" t="s">
        <v>395</v>
      </c>
      <c r="AU661" s="107" t="s">
        <v>1123</v>
      </c>
      <c r="AV661" s="107" t="s">
        <v>391</v>
      </c>
      <c r="AW661" s="108">
        <v>2</v>
      </c>
      <c r="AX661" s="107" t="s">
        <v>473</v>
      </c>
      <c r="AY661" s="107" t="s">
        <v>731</v>
      </c>
      <c r="AZ661" s="107" t="s">
        <v>706</v>
      </c>
      <c r="BA661" s="107" t="s">
        <v>435</v>
      </c>
      <c r="BB661" s="109">
        <v>45355.272070752311</v>
      </c>
      <c r="BC661" s="107" t="s">
        <v>33</v>
      </c>
      <c r="BD661" s="107" t="s">
        <v>293</v>
      </c>
    </row>
    <row r="662" spans="1:56" x14ac:dyDescent="0.2">
      <c r="A662" s="107" t="s">
        <v>393</v>
      </c>
      <c r="B662" s="105">
        <v>608223</v>
      </c>
      <c r="C662" s="105" t="s">
        <v>2147</v>
      </c>
      <c r="D662" s="107" t="s">
        <v>870</v>
      </c>
      <c r="E662" s="105" t="s">
        <v>1945</v>
      </c>
      <c r="F662" s="107" t="s">
        <v>1138</v>
      </c>
      <c r="G662" s="107" t="s">
        <v>830</v>
      </c>
      <c r="H662" s="107" t="s">
        <v>830</v>
      </c>
      <c r="I662" s="107" t="s">
        <v>830</v>
      </c>
      <c r="J662" s="107" t="s">
        <v>112</v>
      </c>
      <c r="K662" s="107" t="s">
        <v>33</v>
      </c>
      <c r="L662" s="107" t="s">
        <v>368</v>
      </c>
      <c r="M662" s="107" t="s">
        <v>395</v>
      </c>
      <c r="N662" s="107" t="s">
        <v>716</v>
      </c>
      <c r="O662" s="107" t="s">
        <v>395</v>
      </c>
      <c r="P662" s="109">
        <v>43645</v>
      </c>
      <c r="Q662" s="107" t="s">
        <v>657</v>
      </c>
      <c r="R662" s="108">
        <v>1</v>
      </c>
      <c r="S662" s="109">
        <v>43803</v>
      </c>
      <c r="T662" s="109">
        <v>43863</v>
      </c>
      <c r="U662" s="109">
        <v>44748</v>
      </c>
      <c r="V662" s="108">
        <v>945</v>
      </c>
      <c r="W662" s="107" t="s">
        <v>424</v>
      </c>
      <c r="X662" s="107" t="s">
        <v>733</v>
      </c>
      <c r="Y662" s="107" t="s">
        <v>413</v>
      </c>
      <c r="Z662" s="108">
        <v>0.8</v>
      </c>
      <c r="AA662" s="113">
        <v>13235272.48</v>
      </c>
      <c r="AB662" s="113">
        <v>108845.64</v>
      </c>
      <c r="AC662" s="113">
        <v>751797.34</v>
      </c>
      <c r="AD662" s="113">
        <v>0</v>
      </c>
      <c r="AE662" s="113">
        <v>0</v>
      </c>
      <c r="AF662" s="113">
        <v>0</v>
      </c>
      <c r="AG662" s="113">
        <v>13235272.48</v>
      </c>
      <c r="AH662" s="113">
        <f>CFR_Data[[#This Row],[Total Spent SFY]]+CFR_Data[[#This Row],[CF Current SFY]]</f>
        <v>108845.64</v>
      </c>
      <c r="AI662" s="113">
        <v>0</v>
      </c>
      <c r="AJ662" s="113">
        <v>0</v>
      </c>
      <c r="AK662" s="113">
        <v>0</v>
      </c>
      <c r="AL662" s="113">
        <v>0</v>
      </c>
      <c r="AM662" s="113">
        <v>0</v>
      </c>
      <c r="AN662" s="113">
        <v>0</v>
      </c>
      <c r="AO662" s="113">
        <v>0</v>
      </c>
      <c r="AP662" s="113">
        <v>0</v>
      </c>
      <c r="AQ662" s="107" t="s">
        <v>699</v>
      </c>
      <c r="AR662" s="107" t="s">
        <v>699</v>
      </c>
      <c r="AS662" s="107" t="s">
        <v>396</v>
      </c>
      <c r="AT662" s="107" t="s">
        <v>395</v>
      </c>
      <c r="AU662" s="107" t="s">
        <v>1123</v>
      </c>
      <c r="AV662" s="107" t="s">
        <v>391</v>
      </c>
      <c r="AW662" s="108">
        <v>2</v>
      </c>
      <c r="AX662" s="107" t="s">
        <v>473</v>
      </c>
      <c r="AY662" s="107" t="s">
        <v>731</v>
      </c>
      <c r="AZ662" s="107" t="s">
        <v>706</v>
      </c>
      <c r="BA662" s="107" t="s">
        <v>435</v>
      </c>
      <c r="BB662" s="109">
        <v>45355.272070752311</v>
      </c>
      <c r="BC662" s="107" t="s">
        <v>33</v>
      </c>
      <c r="BD662" s="107" t="s">
        <v>292</v>
      </c>
    </row>
    <row r="663" spans="1:56" x14ac:dyDescent="0.2">
      <c r="A663" s="107" t="s">
        <v>472</v>
      </c>
      <c r="B663" s="105">
        <v>608227</v>
      </c>
      <c r="C663" s="105" t="s">
        <v>395</v>
      </c>
      <c r="D663" s="107" t="s">
        <v>871</v>
      </c>
      <c r="E663" s="105" t="s">
        <v>1941</v>
      </c>
      <c r="F663" s="107" t="s">
        <v>1175</v>
      </c>
      <c r="G663" s="107" t="s">
        <v>830</v>
      </c>
      <c r="H663" s="107" t="s">
        <v>830</v>
      </c>
      <c r="I663" s="107" t="s">
        <v>830</v>
      </c>
      <c r="J663" s="107" t="s">
        <v>139</v>
      </c>
      <c r="K663" s="107" t="s">
        <v>30</v>
      </c>
      <c r="L663" s="107" t="s">
        <v>237</v>
      </c>
      <c r="M663" s="107" t="s">
        <v>236</v>
      </c>
      <c r="N663" s="107" t="s">
        <v>472</v>
      </c>
      <c r="O663" s="107" t="s">
        <v>1130</v>
      </c>
      <c r="P663" s="109">
        <v>45535</v>
      </c>
      <c r="Q663" s="107" t="s">
        <v>754</v>
      </c>
      <c r="R663" s="108">
        <v>0</v>
      </c>
      <c r="S663" s="109">
        <v>45685</v>
      </c>
      <c r="T663" s="109">
        <v>45745</v>
      </c>
      <c r="U663" s="109">
        <v>46385</v>
      </c>
      <c r="V663" s="108">
        <v>700</v>
      </c>
      <c r="W663" s="107" t="s">
        <v>424</v>
      </c>
      <c r="X663" s="107" t="s">
        <v>710</v>
      </c>
      <c r="Y663" s="107" t="s">
        <v>411</v>
      </c>
      <c r="Z663" s="108">
        <v>0.8</v>
      </c>
      <c r="AA663" s="113">
        <v>0</v>
      </c>
      <c r="AB663" s="113">
        <v>0</v>
      </c>
      <c r="AC663" s="113">
        <v>17629422.887600001</v>
      </c>
      <c r="AD663" s="113">
        <v>0</v>
      </c>
      <c r="AE663" s="113">
        <v>17629422.887600001</v>
      </c>
      <c r="AF663" s="113">
        <v>0</v>
      </c>
      <c r="AG663" s="113">
        <v>0</v>
      </c>
      <c r="AH663" s="113">
        <f>CFR_Data[[#This Row],[Total Spent SFY]]+CFR_Data[[#This Row],[CF Current SFY]]</f>
        <v>0</v>
      </c>
      <c r="AI663" s="113">
        <v>3205349.6159000001</v>
      </c>
      <c r="AJ663" s="113">
        <v>9616048.8477999996</v>
      </c>
      <c r="AK663" s="113">
        <v>4808024.4238999998</v>
      </c>
      <c r="AL663" s="113">
        <v>0</v>
      </c>
      <c r="AM663" s="113">
        <v>0</v>
      </c>
      <c r="AN663" s="113">
        <v>0</v>
      </c>
      <c r="AO663" s="113">
        <v>0</v>
      </c>
      <c r="AP663" s="113">
        <v>0</v>
      </c>
      <c r="AQ663" s="107" t="s">
        <v>699</v>
      </c>
      <c r="AR663" s="107" t="s">
        <v>699</v>
      </c>
      <c r="AS663" s="107" t="s">
        <v>396</v>
      </c>
      <c r="AT663" s="107" t="s">
        <v>3042</v>
      </c>
      <c r="AU663" s="107" t="s">
        <v>1120</v>
      </c>
      <c r="AV663" s="107" t="s">
        <v>391</v>
      </c>
      <c r="AW663" s="108">
        <v>3</v>
      </c>
      <c r="AX663" s="107" t="s">
        <v>396</v>
      </c>
      <c r="AY663" s="107" t="s">
        <v>738</v>
      </c>
      <c r="AZ663" s="107" t="s">
        <v>700</v>
      </c>
      <c r="BA663" s="107" t="s">
        <v>652</v>
      </c>
      <c r="BB663" s="109">
        <v>45355.272070752311</v>
      </c>
      <c r="BC663" s="107" t="s">
        <v>30</v>
      </c>
      <c r="BD663" s="107" t="s">
        <v>292</v>
      </c>
    </row>
    <row r="664" spans="1:56" x14ac:dyDescent="0.2">
      <c r="A664" s="107" t="s">
        <v>472</v>
      </c>
      <c r="B664" s="105">
        <v>608227</v>
      </c>
      <c r="C664" s="105" t="s">
        <v>395</v>
      </c>
      <c r="D664" s="107" t="s">
        <v>871</v>
      </c>
      <c r="E664" s="105" t="s">
        <v>1941</v>
      </c>
      <c r="F664" s="107" t="s">
        <v>1175</v>
      </c>
      <c r="G664" s="107" t="s">
        <v>830</v>
      </c>
      <c r="H664" s="107" t="s">
        <v>830</v>
      </c>
      <c r="I664" s="107" t="s">
        <v>830</v>
      </c>
      <c r="J664" s="107" t="s">
        <v>139</v>
      </c>
      <c r="K664" s="107" t="s">
        <v>30</v>
      </c>
      <c r="L664" s="107" t="s">
        <v>237</v>
      </c>
      <c r="M664" s="107" t="s">
        <v>236</v>
      </c>
      <c r="N664" s="107" t="s">
        <v>472</v>
      </c>
      <c r="O664" s="107" t="s">
        <v>1130</v>
      </c>
      <c r="P664" s="109">
        <v>45535</v>
      </c>
      <c r="Q664" s="107" t="s">
        <v>754</v>
      </c>
      <c r="R664" s="108">
        <v>0</v>
      </c>
      <c r="S664" s="109">
        <v>45685</v>
      </c>
      <c r="T664" s="109">
        <v>45745</v>
      </c>
      <c r="U664" s="109">
        <v>46385</v>
      </c>
      <c r="V664" s="108">
        <v>700</v>
      </c>
      <c r="W664" s="107" t="s">
        <v>398</v>
      </c>
      <c r="X664" s="107" t="s">
        <v>702</v>
      </c>
      <c r="Y664" s="107" t="s">
        <v>293</v>
      </c>
      <c r="Z664" s="108">
        <v>0</v>
      </c>
      <c r="AA664" s="113">
        <v>0</v>
      </c>
      <c r="AB664" s="113">
        <v>0</v>
      </c>
      <c r="AC664" s="113">
        <v>181434</v>
      </c>
      <c r="AD664" s="113">
        <v>0</v>
      </c>
      <c r="AE664" s="113">
        <v>181434</v>
      </c>
      <c r="AF664" s="113">
        <v>0</v>
      </c>
      <c r="AG664" s="113">
        <v>0</v>
      </c>
      <c r="AH664" s="113">
        <f>CFR_Data[[#This Row],[Total Spent SFY]]+CFR_Data[[#This Row],[CF Current SFY]]</f>
        <v>0</v>
      </c>
      <c r="AI664" s="113">
        <v>32988</v>
      </c>
      <c r="AJ664" s="113">
        <v>98964</v>
      </c>
      <c r="AK664" s="113">
        <v>49482</v>
      </c>
      <c r="AL664" s="113">
        <v>0</v>
      </c>
      <c r="AM664" s="113">
        <v>0</v>
      </c>
      <c r="AN664" s="113">
        <v>0</v>
      </c>
      <c r="AO664" s="113">
        <v>0</v>
      </c>
      <c r="AP664" s="113">
        <v>0</v>
      </c>
      <c r="AQ664" s="107" t="s">
        <v>699</v>
      </c>
      <c r="AR664" s="107" t="s">
        <v>699</v>
      </c>
      <c r="AS664" s="107" t="s">
        <v>396</v>
      </c>
      <c r="AT664" s="107" t="s">
        <v>3042</v>
      </c>
      <c r="AU664" s="107" t="s">
        <v>1120</v>
      </c>
      <c r="AV664" s="107" t="s">
        <v>391</v>
      </c>
      <c r="AW664" s="108">
        <v>3</v>
      </c>
      <c r="AX664" s="107" t="s">
        <v>396</v>
      </c>
      <c r="AY664" s="107" t="s">
        <v>738</v>
      </c>
      <c r="AZ664" s="107" t="s">
        <v>700</v>
      </c>
      <c r="BA664" s="107" t="s">
        <v>652</v>
      </c>
      <c r="BB664" s="109">
        <v>45355.272070752311</v>
      </c>
      <c r="BC664" s="107" t="s">
        <v>30</v>
      </c>
      <c r="BD664" s="107" t="s">
        <v>293</v>
      </c>
    </row>
    <row r="665" spans="1:56" x14ac:dyDescent="0.2">
      <c r="A665" s="107" t="s">
        <v>409</v>
      </c>
      <c r="B665" s="105">
        <v>608228</v>
      </c>
      <c r="C665" s="105" t="s">
        <v>2148</v>
      </c>
      <c r="D665" s="107" t="s">
        <v>574</v>
      </c>
      <c r="E665" s="105" t="s">
        <v>1954</v>
      </c>
      <c r="F665" s="107" t="s">
        <v>1738</v>
      </c>
      <c r="G665" s="107" t="s">
        <v>830</v>
      </c>
      <c r="H665" s="107" t="s">
        <v>830</v>
      </c>
      <c r="I665" s="107" t="s">
        <v>830</v>
      </c>
      <c r="J665" s="107" t="s">
        <v>52</v>
      </c>
      <c r="K665" s="107" t="s">
        <v>22</v>
      </c>
      <c r="L665" s="107" t="s">
        <v>187</v>
      </c>
      <c r="M665" s="107" t="s">
        <v>158</v>
      </c>
      <c r="N665" s="107" t="s">
        <v>410</v>
      </c>
      <c r="O665" s="107" t="s">
        <v>395</v>
      </c>
      <c r="P665" s="109">
        <v>44352</v>
      </c>
      <c r="Q665" s="107" t="s">
        <v>655</v>
      </c>
      <c r="R665" s="108">
        <v>1</v>
      </c>
      <c r="S665" s="109">
        <v>44475</v>
      </c>
      <c r="T665" s="109">
        <v>44535</v>
      </c>
      <c r="U665" s="109">
        <v>45405</v>
      </c>
      <c r="V665" s="108">
        <v>930</v>
      </c>
      <c r="W665" s="107" t="s">
        <v>424</v>
      </c>
      <c r="X665" s="107" t="s">
        <v>713</v>
      </c>
      <c r="Y665" s="107" t="s">
        <v>397</v>
      </c>
      <c r="Z665" s="108">
        <v>0.9</v>
      </c>
      <c r="AA665" s="113">
        <v>830133.67</v>
      </c>
      <c r="AB665" s="113">
        <v>220958.93</v>
      </c>
      <c r="AC665" s="113">
        <v>485496.03</v>
      </c>
      <c r="AD665" s="113">
        <v>223142.451</v>
      </c>
      <c r="AE665" s="113">
        <v>223142.451</v>
      </c>
      <c r="AF665" s="113">
        <v>223142.451</v>
      </c>
      <c r="AG665" s="113">
        <v>1053276.121</v>
      </c>
      <c r="AH665" s="113">
        <f>CFR_Data[[#This Row],[Total Spent SFY]]+CFR_Data[[#This Row],[CF Current SFY]]</f>
        <v>444101.38099999999</v>
      </c>
      <c r="AI665" s="113">
        <v>0</v>
      </c>
      <c r="AJ665" s="113">
        <v>0</v>
      </c>
      <c r="AK665" s="113">
        <v>0</v>
      </c>
      <c r="AL665" s="113">
        <v>0</v>
      </c>
      <c r="AM665" s="113">
        <v>0</v>
      </c>
      <c r="AN665" s="113">
        <v>262353.57900000003</v>
      </c>
      <c r="AO665" s="113">
        <v>0</v>
      </c>
      <c r="AP665" s="113">
        <v>0</v>
      </c>
      <c r="AQ665" s="107" t="s">
        <v>699</v>
      </c>
      <c r="AR665" s="107" t="s">
        <v>699</v>
      </c>
      <c r="AS665" s="107" t="s">
        <v>396</v>
      </c>
      <c r="AT665" s="107" t="s">
        <v>2984</v>
      </c>
      <c r="AU665" s="107" t="s">
        <v>1120</v>
      </c>
      <c r="AV665" s="107" t="s">
        <v>391</v>
      </c>
      <c r="AW665" s="108">
        <v>4</v>
      </c>
      <c r="AX665" s="107" t="s">
        <v>473</v>
      </c>
      <c r="AY665" s="107" t="s">
        <v>698</v>
      </c>
      <c r="AZ665" s="107" t="s">
        <v>697</v>
      </c>
      <c r="BA665" s="107" t="s">
        <v>392</v>
      </c>
      <c r="BB665" s="109">
        <v>45355.272070752311</v>
      </c>
      <c r="BC665" s="107" t="s">
        <v>22</v>
      </c>
      <c r="BD665" s="107" t="s">
        <v>292</v>
      </c>
    </row>
    <row r="666" spans="1:56" x14ac:dyDescent="0.2">
      <c r="A666" s="107" t="s">
        <v>409</v>
      </c>
      <c r="B666" s="105">
        <v>608228</v>
      </c>
      <c r="C666" s="105" t="s">
        <v>2148</v>
      </c>
      <c r="D666" s="107" t="s">
        <v>574</v>
      </c>
      <c r="E666" s="105" t="s">
        <v>1954</v>
      </c>
      <c r="F666" s="107" t="s">
        <v>1738</v>
      </c>
      <c r="G666" s="107" t="s">
        <v>830</v>
      </c>
      <c r="H666" s="107" t="s">
        <v>830</v>
      </c>
      <c r="I666" s="107" t="s">
        <v>830</v>
      </c>
      <c r="J666" s="107" t="s">
        <v>52</v>
      </c>
      <c r="K666" s="107" t="s">
        <v>22</v>
      </c>
      <c r="L666" s="107" t="s">
        <v>187</v>
      </c>
      <c r="M666" s="107" t="s">
        <v>158</v>
      </c>
      <c r="N666" s="107" t="s">
        <v>410</v>
      </c>
      <c r="O666" s="107" t="s">
        <v>395</v>
      </c>
      <c r="P666" s="109">
        <v>44352</v>
      </c>
      <c r="Q666" s="107" t="s">
        <v>655</v>
      </c>
      <c r="R666" s="108">
        <v>1</v>
      </c>
      <c r="S666" s="109">
        <v>44475</v>
      </c>
      <c r="T666" s="109">
        <v>44535</v>
      </c>
      <c r="U666" s="109">
        <v>45405</v>
      </c>
      <c r="V666" s="108">
        <v>930</v>
      </c>
      <c r="W666" s="107" t="s">
        <v>398</v>
      </c>
      <c r="X666" s="107" t="s">
        <v>702</v>
      </c>
      <c r="Y666" s="107" t="s">
        <v>293</v>
      </c>
      <c r="Z666" s="108">
        <v>0</v>
      </c>
      <c r="AA666" s="113">
        <v>60753.73</v>
      </c>
      <c r="AB666" s="113">
        <v>5870.67</v>
      </c>
      <c r="AC666" s="113">
        <v>254546.27</v>
      </c>
      <c r="AD666" s="113">
        <v>136818.2561</v>
      </c>
      <c r="AE666" s="113">
        <v>136818.2561</v>
      </c>
      <c r="AF666" s="113">
        <v>136818.2561</v>
      </c>
      <c r="AG666" s="113">
        <v>197571.98610000001</v>
      </c>
      <c r="AH666" s="113">
        <f>CFR_Data[[#This Row],[Total Spent SFY]]+CFR_Data[[#This Row],[CF Current SFY]]</f>
        <v>142688.92610000001</v>
      </c>
      <c r="AI666" s="113">
        <v>0</v>
      </c>
      <c r="AJ666" s="113">
        <v>0</v>
      </c>
      <c r="AK666" s="113">
        <v>0</v>
      </c>
      <c r="AL666" s="113">
        <v>0</v>
      </c>
      <c r="AM666" s="113">
        <v>0</v>
      </c>
      <c r="AN666" s="113">
        <v>117728.01390000001</v>
      </c>
      <c r="AO666" s="113">
        <v>0</v>
      </c>
      <c r="AP666" s="113">
        <v>0</v>
      </c>
      <c r="AQ666" s="107" t="s">
        <v>699</v>
      </c>
      <c r="AR666" s="107" t="s">
        <v>699</v>
      </c>
      <c r="AS666" s="107" t="s">
        <v>396</v>
      </c>
      <c r="AT666" s="107" t="s">
        <v>2984</v>
      </c>
      <c r="AU666" s="107" t="s">
        <v>1120</v>
      </c>
      <c r="AV666" s="107" t="s">
        <v>391</v>
      </c>
      <c r="AW666" s="108">
        <v>4</v>
      </c>
      <c r="AX666" s="107" t="s">
        <v>473</v>
      </c>
      <c r="AY666" s="107" t="s">
        <v>698</v>
      </c>
      <c r="AZ666" s="107" t="s">
        <v>697</v>
      </c>
      <c r="BA666" s="107" t="s">
        <v>392</v>
      </c>
      <c r="BB666" s="109">
        <v>45355.272070752311</v>
      </c>
      <c r="BC666" s="107" t="s">
        <v>22</v>
      </c>
      <c r="BD666" s="107" t="s">
        <v>293</v>
      </c>
    </row>
    <row r="667" spans="1:56" x14ac:dyDescent="0.2">
      <c r="A667" s="107" t="s">
        <v>409</v>
      </c>
      <c r="B667" s="105">
        <v>608228</v>
      </c>
      <c r="C667" s="105" t="s">
        <v>2148</v>
      </c>
      <c r="D667" s="107" t="s">
        <v>574</v>
      </c>
      <c r="E667" s="105" t="s">
        <v>1954</v>
      </c>
      <c r="F667" s="107" t="s">
        <v>1738</v>
      </c>
      <c r="G667" s="107" t="s">
        <v>830</v>
      </c>
      <c r="H667" s="107" t="s">
        <v>830</v>
      </c>
      <c r="I667" s="107" t="s">
        <v>830</v>
      </c>
      <c r="J667" s="107" t="s">
        <v>52</v>
      </c>
      <c r="K667" s="107" t="s">
        <v>22</v>
      </c>
      <c r="L667" s="107" t="s">
        <v>187</v>
      </c>
      <c r="M667" s="107" t="s">
        <v>158</v>
      </c>
      <c r="N667" s="107" t="s">
        <v>410</v>
      </c>
      <c r="O667" s="107" t="s">
        <v>395</v>
      </c>
      <c r="P667" s="109">
        <v>44352</v>
      </c>
      <c r="Q667" s="107" t="s">
        <v>655</v>
      </c>
      <c r="R667" s="108">
        <v>1</v>
      </c>
      <c r="S667" s="109">
        <v>44475</v>
      </c>
      <c r="T667" s="109">
        <v>44535</v>
      </c>
      <c r="U667" s="109">
        <v>45405</v>
      </c>
      <c r="V667" s="108">
        <v>930</v>
      </c>
      <c r="W667" s="107" t="s">
        <v>424</v>
      </c>
      <c r="X667" s="107" t="s">
        <v>709</v>
      </c>
      <c r="Y667" s="107" t="s">
        <v>416</v>
      </c>
      <c r="Z667" s="108">
        <v>0.8</v>
      </c>
      <c r="AA667" s="113">
        <v>795767.73</v>
      </c>
      <c r="AB667" s="113">
        <v>419377.1</v>
      </c>
      <c r="AC667" s="113">
        <v>407720.27</v>
      </c>
      <c r="AD667" s="113">
        <v>208048.7868</v>
      </c>
      <c r="AE667" s="113">
        <v>208048.7868</v>
      </c>
      <c r="AF667" s="113">
        <v>208048.7868</v>
      </c>
      <c r="AG667" s="113">
        <v>1003816.5168</v>
      </c>
      <c r="AH667" s="113">
        <f>CFR_Data[[#This Row],[Total Spent SFY]]+CFR_Data[[#This Row],[CF Current SFY]]</f>
        <v>627425.88679999998</v>
      </c>
      <c r="AI667" s="113">
        <v>0</v>
      </c>
      <c r="AJ667" s="113">
        <v>0</v>
      </c>
      <c r="AK667" s="113">
        <v>0</v>
      </c>
      <c r="AL667" s="113">
        <v>0</v>
      </c>
      <c r="AM667" s="113">
        <v>0</v>
      </c>
      <c r="AN667" s="113">
        <v>199671.48319999999</v>
      </c>
      <c r="AO667" s="113">
        <v>0</v>
      </c>
      <c r="AP667" s="113">
        <v>0</v>
      </c>
      <c r="AQ667" s="107" t="s">
        <v>699</v>
      </c>
      <c r="AR667" s="107" t="s">
        <v>699</v>
      </c>
      <c r="AS667" s="107" t="s">
        <v>396</v>
      </c>
      <c r="AT667" s="107" t="s">
        <v>2984</v>
      </c>
      <c r="AU667" s="107" t="s">
        <v>1120</v>
      </c>
      <c r="AV667" s="107" t="s">
        <v>391</v>
      </c>
      <c r="AW667" s="108">
        <v>4</v>
      </c>
      <c r="AX667" s="107" t="s">
        <v>473</v>
      </c>
      <c r="AY667" s="107" t="s">
        <v>698</v>
      </c>
      <c r="AZ667" s="107" t="s">
        <v>697</v>
      </c>
      <c r="BA667" s="107" t="s">
        <v>392</v>
      </c>
      <c r="BB667" s="109">
        <v>45355.272070752311</v>
      </c>
      <c r="BC667" s="107" t="s">
        <v>22</v>
      </c>
      <c r="BD667" s="107" t="s">
        <v>292</v>
      </c>
    </row>
    <row r="668" spans="1:56" x14ac:dyDescent="0.2">
      <c r="A668" s="107" t="s">
        <v>409</v>
      </c>
      <c r="B668" s="105">
        <v>608228</v>
      </c>
      <c r="C668" s="105" t="s">
        <v>2148</v>
      </c>
      <c r="D668" s="107" t="s">
        <v>574</v>
      </c>
      <c r="E668" s="105" t="s">
        <v>1954</v>
      </c>
      <c r="F668" s="107" t="s">
        <v>1738</v>
      </c>
      <c r="G668" s="107" t="s">
        <v>830</v>
      </c>
      <c r="H668" s="107" t="s">
        <v>830</v>
      </c>
      <c r="I668" s="107" t="s">
        <v>830</v>
      </c>
      <c r="J668" s="107" t="s">
        <v>52</v>
      </c>
      <c r="K668" s="107" t="s">
        <v>22</v>
      </c>
      <c r="L668" s="107" t="s">
        <v>187</v>
      </c>
      <c r="M668" s="107" t="s">
        <v>158</v>
      </c>
      <c r="N668" s="107" t="s">
        <v>410</v>
      </c>
      <c r="O668" s="107" t="s">
        <v>395</v>
      </c>
      <c r="P668" s="109">
        <v>44352</v>
      </c>
      <c r="Q668" s="107" t="s">
        <v>655</v>
      </c>
      <c r="R668" s="108">
        <v>1</v>
      </c>
      <c r="S668" s="109">
        <v>44475</v>
      </c>
      <c r="T668" s="109">
        <v>44535</v>
      </c>
      <c r="U668" s="109">
        <v>45405</v>
      </c>
      <c r="V668" s="108">
        <v>930</v>
      </c>
      <c r="W668" s="107" t="s">
        <v>424</v>
      </c>
      <c r="X668" s="107" t="s">
        <v>726</v>
      </c>
      <c r="Y668" s="107" t="s">
        <v>725</v>
      </c>
      <c r="Z668" s="108">
        <v>0.8</v>
      </c>
      <c r="AA668" s="113">
        <v>7849167.7400000002</v>
      </c>
      <c r="AB668" s="113">
        <v>1842336</v>
      </c>
      <c r="AC668" s="113">
        <v>999370.76</v>
      </c>
      <c r="AD668" s="113">
        <v>886990.5061</v>
      </c>
      <c r="AE668" s="113">
        <v>886990.5061</v>
      </c>
      <c r="AF668" s="113">
        <v>886990.5061</v>
      </c>
      <c r="AG668" s="113">
        <v>8736158.2460999992</v>
      </c>
      <c r="AH668" s="113">
        <f>CFR_Data[[#This Row],[Total Spent SFY]]+CFR_Data[[#This Row],[CF Current SFY]]</f>
        <v>2729326.5060999999</v>
      </c>
      <c r="AI668" s="113">
        <v>0</v>
      </c>
      <c r="AJ668" s="113">
        <v>0</v>
      </c>
      <c r="AK668" s="113">
        <v>0</v>
      </c>
      <c r="AL668" s="113">
        <v>0</v>
      </c>
      <c r="AM668" s="113">
        <v>0</v>
      </c>
      <c r="AN668" s="113">
        <v>112380.2539</v>
      </c>
      <c r="AO668" s="113">
        <v>0</v>
      </c>
      <c r="AP668" s="113">
        <v>0</v>
      </c>
      <c r="AQ668" s="107" t="s">
        <v>699</v>
      </c>
      <c r="AR668" s="107" t="s">
        <v>699</v>
      </c>
      <c r="AS668" s="107" t="s">
        <v>396</v>
      </c>
      <c r="AT668" s="107" t="s">
        <v>2984</v>
      </c>
      <c r="AU668" s="107" t="s">
        <v>1120</v>
      </c>
      <c r="AV668" s="107" t="s">
        <v>391</v>
      </c>
      <c r="AW668" s="108">
        <v>4</v>
      </c>
      <c r="AX668" s="107" t="s">
        <v>473</v>
      </c>
      <c r="AY668" s="107" t="s">
        <v>698</v>
      </c>
      <c r="AZ668" s="107" t="s">
        <v>697</v>
      </c>
      <c r="BA668" s="107" t="s">
        <v>392</v>
      </c>
      <c r="BB668" s="109">
        <v>45355.272070752311</v>
      </c>
      <c r="BC668" s="107" t="s">
        <v>22</v>
      </c>
      <c r="BD668" s="107" t="s">
        <v>292</v>
      </c>
    </row>
    <row r="669" spans="1:56" x14ac:dyDescent="0.2">
      <c r="A669" s="107" t="s">
        <v>409</v>
      </c>
      <c r="B669" s="105">
        <v>608229</v>
      </c>
      <c r="C669" s="105" t="s">
        <v>2149</v>
      </c>
      <c r="D669" s="107" t="s">
        <v>872</v>
      </c>
      <c r="E669" s="105" t="s">
        <v>1954</v>
      </c>
      <c r="F669" s="107" t="s">
        <v>1343</v>
      </c>
      <c r="G669" s="107" t="s">
        <v>830</v>
      </c>
      <c r="H669" s="107" t="s">
        <v>830</v>
      </c>
      <c r="I669" s="107" t="s">
        <v>830</v>
      </c>
      <c r="J669" s="107" t="s">
        <v>220</v>
      </c>
      <c r="K669" s="107" t="s">
        <v>22</v>
      </c>
      <c r="L669" s="107" t="s">
        <v>187</v>
      </c>
      <c r="M669" s="107" t="s">
        <v>158</v>
      </c>
      <c r="N669" s="107" t="s">
        <v>410</v>
      </c>
      <c r="O669" s="107" t="s">
        <v>395</v>
      </c>
      <c r="P669" s="109">
        <v>44716</v>
      </c>
      <c r="Q669" s="107" t="s">
        <v>658</v>
      </c>
      <c r="R669" s="108">
        <v>1</v>
      </c>
      <c r="S669" s="109">
        <v>44774</v>
      </c>
      <c r="T669" s="109">
        <v>44834</v>
      </c>
      <c r="U669" s="109">
        <v>45934</v>
      </c>
      <c r="V669" s="108">
        <v>1160</v>
      </c>
      <c r="W669" s="107" t="s">
        <v>424</v>
      </c>
      <c r="X669" s="107" t="s">
        <v>710</v>
      </c>
      <c r="Y669" s="107" t="s">
        <v>411</v>
      </c>
      <c r="Z669" s="108">
        <v>0.8</v>
      </c>
      <c r="AA669" s="113">
        <v>108691</v>
      </c>
      <c r="AB669" s="113">
        <v>82353</v>
      </c>
      <c r="AC669" s="113">
        <v>3849521.5</v>
      </c>
      <c r="AD669" s="113">
        <v>3122964.4706000001</v>
      </c>
      <c r="AE669" s="113">
        <v>3122964.4706999999</v>
      </c>
      <c r="AF669" s="113">
        <v>629773.70519999997</v>
      </c>
      <c r="AG669" s="113">
        <v>738464.70519999997</v>
      </c>
      <c r="AH669" s="113">
        <f>CFR_Data[[#This Row],[Total Spent SFY]]+CFR_Data[[#This Row],[CF Current SFY]]</f>
        <v>712126.70519999997</v>
      </c>
      <c r="AI669" s="113">
        <v>2009509.2541</v>
      </c>
      <c r="AJ669" s="113">
        <v>483681.51140000002</v>
      </c>
      <c r="AK669" s="113">
        <v>0</v>
      </c>
      <c r="AL669" s="113">
        <v>0</v>
      </c>
      <c r="AM669" s="113">
        <v>0</v>
      </c>
      <c r="AN669" s="113">
        <v>726557.02930000005</v>
      </c>
      <c r="AO669" s="113">
        <v>0</v>
      </c>
      <c r="AP669" s="113">
        <v>0</v>
      </c>
      <c r="AQ669" s="107" t="s">
        <v>699</v>
      </c>
      <c r="AR669" s="107" t="s">
        <v>699</v>
      </c>
      <c r="AS669" s="107" t="s">
        <v>396</v>
      </c>
      <c r="AT669" s="107" t="s">
        <v>2921</v>
      </c>
      <c r="AU669" s="107" t="s">
        <v>1123</v>
      </c>
      <c r="AV669" s="107" t="s">
        <v>391</v>
      </c>
      <c r="AW669" s="108">
        <v>4</v>
      </c>
      <c r="AX669" s="107" t="s">
        <v>473</v>
      </c>
      <c r="AY669" s="107" t="s">
        <v>698</v>
      </c>
      <c r="AZ669" s="107" t="s">
        <v>697</v>
      </c>
      <c r="BA669" s="107" t="s">
        <v>392</v>
      </c>
      <c r="BB669" s="109">
        <v>45355.272070752311</v>
      </c>
      <c r="BC669" s="107" t="s">
        <v>22</v>
      </c>
      <c r="BD669" s="107" t="s">
        <v>292</v>
      </c>
    </row>
    <row r="670" spans="1:56" x14ac:dyDescent="0.2">
      <c r="A670" s="107" t="s">
        <v>409</v>
      </c>
      <c r="B670" s="105">
        <v>608229</v>
      </c>
      <c r="C670" s="105" t="s">
        <v>2149</v>
      </c>
      <c r="D670" s="107" t="s">
        <v>872</v>
      </c>
      <c r="E670" s="105" t="s">
        <v>1954</v>
      </c>
      <c r="F670" s="107" t="s">
        <v>1343</v>
      </c>
      <c r="G670" s="107" t="s">
        <v>830</v>
      </c>
      <c r="H670" s="107" t="s">
        <v>830</v>
      </c>
      <c r="I670" s="107" t="s">
        <v>830</v>
      </c>
      <c r="J670" s="107" t="s">
        <v>220</v>
      </c>
      <c r="K670" s="107" t="s">
        <v>22</v>
      </c>
      <c r="L670" s="107" t="s">
        <v>187</v>
      </c>
      <c r="M670" s="107" t="s">
        <v>158</v>
      </c>
      <c r="N670" s="107" t="s">
        <v>410</v>
      </c>
      <c r="O670" s="107" t="s">
        <v>395</v>
      </c>
      <c r="P670" s="109">
        <v>44716</v>
      </c>
      <c r="Q670" s="107" t="s">
        <v>658</v>
      </c>
      <c r="R670" s="108">
        <v>1</v>
      </c>
      <c r="S670" s="109">
        <v>44774</v>
      </c>
      <c r="T670" s="109">
        <v>44834</v>
      </c>
      <c r="U670" s="109">
        <v>45934</v>
      </c>
      <c r="V670" s="108">
        <v>1160</v>
      </c>
      <c r="W670" s="107" t="s">
        <v>398</v>
      </c>
      <c r="X670" s="107" t="s">
        <v>702</v>
      </c>
      <c r="Y670" s="107" t="s">
        <v>293</v>
      </c>
      <c r="Z670" s="108">
        <v>0</v>
      </c>
      <c r="AA670" s="113">
        <v>3570.04</v>
      </c>
      <c r="AB670" s="113">
        <v>1989.02</v>
      </c>
      <c r="AC670" s="113">
        <v>345519.96</v>
      </c>
      <c r="AD670" s="113">
        <v>100800.90790000001</v>
      </c>
      <c r="AE670" s="113">
        <v>100800.908</v>
      </c>
      <c r="AF670" s="113">
        <v>20327.404299999998</v>
      </c>
      <c r="AG670" s="113">
        <v>23897.444299999999</v>
      </c>
      <c r="AH670" s="113">
        <f>CFR_Data[[#This Row],[Total Spent SFY]]+CFR_Data[[#This Row],[CF Current SFY]]</f>
        <v>22316.424299999999</v>
      </c>
      <c r="AI670" s="113">
        <v>64861.563199999997</v>
      </c>
      <c r="AJ670" s="113">
        <v>15611.940500000001</v>
      </c>
      <c r="AK670" s="113">
        <v>0</v>
      </c>
      <c r="AL670" s="113">
        <v>0</v>
      </c>
      <c r="AM670" s="113">
        <v>0</v>
      </c>
      <c r="AN670" s="113">
        <v>244719.052</v>
      </c>
      <c r="AO670" s="113">
        <v>0</v>
      </c>
      <c r="AP670" s="113">
        <v>0</v>
      </c>
      <c r="AQ670" s="107" t="s">
        <v>699</v>
      </c>
      <c r="AR670" s="107" t="s">
        <v>699</v>
      </c>
      <c r="AS670" s="107" t="s">
        <v>396</v>
      </c>
      <c r="AT670" s="107" t="s">
        <v>2921</v>
      </c>
      <c r="AU670" s="107" t="s">
        <v>1123</v>
      </c>
      <c r="AV670" s="107" t="s">
        <v>391</v>
      </c>
      <c r="AW670" s="108">
        <v>4</v>
      </c>
      <c r="AX670" s="107" t="s">
        <v>473</v>
      </c>
      <c r="AY670" s="107" t="s">
        <v>698</v>
      </c>
      <c r="AZ670" s="107" t="s">
        <v>697</v>
      </c>
      <c r="BA670" s="107" t="s">
        <v>392</v>
      </c>
      <c r="BB670" s="109">
        <v>45355.272070752311</v>
      </c>
      <c r="BC670" s="107" t="s">
        <v>22</v>
      </c>
      <c r="BD670" s="107" t="s">
        <v>293</v>
      </c>
    </row>
    <row r="671" spans="1:56" x14ac:dyDescent="0.2">
      <c r="A671" s="107" t="s">
        <v>409</v>
      </c>
      <c r="B671" s="105">
        <v>608229</v>
      </c>
      <c r="C671" s="105" t="s">
        <v>2149</v>
      </c>
      <c r="D671" s="107" t="s">
        <v>872</v>
      </c>
      <c r="E671" s="105" t="s">
        <v>1954</v>
      </c>
      <c r="F671" s="107" t="s">
        <v>1343</v>
      </c>
      <c r="G671" s="107" t="s">
        <v>830</v>
      </c>
      <c r="H671" s="107" t="s">
        <v>830</v>
      </c>
      <c r="I671" s="107" t="s">
        <v>830</v>
      </c>
      <c r="J671" s="107" t="s">
        <v>220</v>
      </c>
      <c r="K671" s="107" t="s">
        <v>22</v>
      </c>
      <c r="L671" s="107" t="s">
        <v>187</v>
      </c>
      <c r="M671" s="107" t="s">
        <v>158</v>
      </c>
      <c r="N671" s="107" t="s">
        <v>410</v>
      </c>
      <c r="O671" s="107" t="s">
        <v>395</v>
      </c>
      <c r="P671" s="109">
        <v>44716</v>
      </c>
      <c r="Q671" s="107" t="s">
        <v>658</v>
      </c>
      <c r="R671" s="108">
        <v>1</v>
      </c>
      <c r="S671" s="109">
        <v>44774</v>
      </c>
      <c r="T671" s="109">
        <v>44834</v>
      </c>
      <c r="U671" s="109">
        <v>45934</v>
      </c>
      <c r="V671" s="108">
        <v>1160</v>
      </c>
      <c r="W671" s="107" t="s">
        <v>424</v>
      </c>
      <c r="X671" s="107" t="s">
        <v>709</v>
      </c>
      <c r="Y671" s="107" t="s">
        <v>416</v>
      </c>
      <c r="Z671" s="108">
        <v>0.8</v>
      </c>
      <c r="AA671" s="113">
        <v>43931.55</v>
      </c>
      <c r="AB671" s="113">
        <v>21659.7</v>
      </c>
      <c r="AC671" s="113">
        <v>147556.45000000001</v>
      </c>
      <c r="AD671" s="113">
        <v>125136.4385</v>
      </c>
      <c r="AE671" s="113">
        <v>125136.4385</v>
      </c>
      <c r="AF671" s="113">
        <v>25234.881600000001</v>
      </c>
      <c r="AG671" s="113">
        <v>69166.431599999996</v>
      </c>
      <c r="AH671" s="113">
        <f>CFR_Data[[#This Row],[Total Spent SFY]]+CFR_Data[[#This Row],[CF Current SFY]]</f>
        <v>46894.581600000005</v>
      </c>
      <c r="AI671" s="113">
        <v>80520.554600000003</v>
      </c>
      <c r="AJ671" s="113">
        <v>19381.0023</v>
      </c>
      <c r="AK671" s="113">
        <v>0</v>
      </c>
      <c r="AL671" s="113">
        <v>0</v>
      </c>
      <c r="AM671" s="113">
        <v>0</v>
      </c>
      <c r="AN671" s="113">
        <v>22420.011500000001</v>
      </c>
      <c r="AO671" s="113">
        <v>0</v>
      </c>
      <c r="AP671" s="113">
        <v>0</v>
      </c>
      <c r="AQ671" s="107" t="s">
        <v>699</v>
      </c>
      <c r="AR671" s="107" t="s">
        <v>699</v>
      </c>
      <c r="AS671" s="107" t="s">
        <v>396</v>
      </c>
      <c r="AT671" s="107" t="s">
        <v>2921</v>
      </c>
      <c r="AU671" s="107" t="s">
        <v>1123</v>
      </c>
      <c r="AV671" s="107" t="s">
        <v>391</v>
      </c>
      <c r="AW671" s="108">
        <v>4</v>
      </c>
      <c r="AX671" s="107" t="s">
        <v>473</v>
      </c>
      <c r="AY671" s="107" t="s">
        <v>698</v>
      </c>
      <c r="AZ671" s="107" t="s">
        <v>697</v>
      </c>
      <c r="BA671" s="107" t="s">
        <v>392</v>
      </c>
      <c r="BB671" s="109">
        <v>45355.272070752311</v>
      </c>
      <c r="BC671" s="107" t="s">
        <v>22</v>
      </c>
      <c r="BD671" s="107" t="s">
        <v>292</v>
      </c>
    </row>
    <row r="672" spans="1:56" x14ac:dyDescent="0.2">
      <c r="A672" s="107" t="s">
        <v>409</v>
      </c>
      <c r="B672" s="105">
        <v>608229</v>
      </c>
      <c r="C672" s="105" t="s">
        <v>2149</v>
      </c>
      <c r="D672" s="107" t="s">
        <v>872</v>
      </c>
      <c r="E672" s="105" t="s">
        <v>1954</v>
      </c>
      <c r="F672" s="107" t="s">
        <v>1343</v>
      </c>
      <c r="G672" s="107" t="s">
        <v>830</v>
      </c>
      <c r="H672" s="107" t="s">
        <v>830</v>
      </c>
      <c r="I672" s="107" t="s">
        <v>830</v>
      </c>
      <c r="J672" s="107" t="s">
        <v>220</v>
      </c>
      <c r="K672" s="107" t="s">
        <v>22</v>
      </c>
      <c r="L672" s="107" t="s">
        <v>187</v>
      </c>
      <c r="M672" s="107" t="s">
        <v>158</v>
      </c>
      <c r="N672" s="107" t="s">
        <v>410</v>
      </c>
      <c r="O672" s="107" t="s">
        <v>395</v>
      </c>
      <c r="P672" s="109">
        <v>44716</v>
      </c>
      <c r="Q672" s="107" t="s">
        <v>658</v>
      </c>
      <c r="R672" s="108">
        <v>1</v>
      </c>
      <c r="S672" s="109">
        <v>44774</v>
      </c>
      <c r="T672" s="109">
        <v>44834</v>
      </c>
      <c r="U672" s="109">
        <v>45934</v>
      </c>
      <c r="V672" s="108">
        <v>1160</v>
      </c>
      <c r="W672" s="107" t="s">
        <v>424</v>
      </c>
      <c r="X672" s="107" t="s">
        <v>726</v>
      </c>
      <c r="Y672" s="107" t="s">
        <v>725</v>
      </c>
      <c r="Z672" s="108">
        <v>0.8</v>
      </c>
      <c r="AA672" s="113">
        <v>5926995.1200000001</v>
      </c>
      <c r="AB672" s="113">
        <v>2318449.56</v>
      </c>
      <c r="AC672" s="113">
        <v>7565786.4299999997</v>
      </c>
      <c r="AD672" s="113">
        <v>6940748.6129999999</v>
      </c>
      <c r="AE672" s="113">
        <v>6940748.6129999999</v>
      </c>
      <c r="AF672" s="113">
        <v>1399664.0090000001</v>
      </c>
      <c r="AG672" s="113">
        <v>7326659.1289999997</v>
      </c>
      <c r="AH672" s="113">
        <f>CFR_Data[[#This Row],[Total Spent SFY]]+CFR_Data[[#This Row],[CF Current SFY]]</f>
        <v>3718113.5690000001</v>
      </c>
      <c r="AI672" s="113">
        <v>4466108.6282000002</v>
      </c>
      <c r="AJ672" s="113">
        <v>1074975.9757999999</v>
      </c>
      <c r="AK672" s="113">
        <v>0</v>
      </c>
      <c r="AL672" s="113">
        <v>0</v>
      </c>
      <c r="AM672" s="113">
        <v>0</v>
      </c>
      <c r="AN672" s="113">
        <v>625037.81700000004</v>
      </c>
      <c r="AO672" s="113">
        <v>0</v>
      </c>
      <c r="AP672" s="113">
        <v>0</v>
      </c>
      <c r="AQ672" s="107" t="s">
        <v>699</v>
      </c>
      <c r="AR672" s="107" t="s">
        <v>699</v>
      </c>
      <c r="AS672" s="107" t="s">
        <v>396</v>
      </c>
      <c r="AT672" s="107" t="s">
        <v>2921</v>
      </c>
      <c r="AU672" s="107" t="s">
        <v>1123</v>
      </c>
      <c r="AV672" s="107" t="s">
        <v>391</v>
      </c>
      <c r="AW672" s="108">
        <v>4</v>
      </c>
      <c r="AX672" s="107" t="s">
        <v>473</v>
      </c>
      <c r="AY672" s="107" t="s">
        <v>698</v>
      </c>
      <c r="AZ672" s="107" t="s">
        <v>697</v>
      </c>
      <c r="BA672" s="107" t="s">
        <v>392</v>
      </c>
      <c r="BB672" s="109">
        <v>45355.272070752311</v>
      </c>
      <c r="BC672" s="107" t="s">
        <v>22</v>
      </c>
      <c r="BD672" s="107" t="s">
        <v>292</v>
      </c>
    </row>
    <row r="673" spans="1:56" x14ac:dyDescent="0.2">
      <c r="A673" s="107" t="s">
        <v>409</v>
      </c>
      <c r="B673" s="105">
        <v>608230</v>
      </c>
      <c r="C673" s="105" t="s">
        <v>2150</v>
      </c>
      <c r="D673" s="107" t="s">
        <v>873</v>
      </c>
      <c r="E673" s="105" t="s">
        <v>1945</v>
      </c>
      <c r="F673" s="107" t="s">
        <v>1128</v>
      </c>
      <c r="G673" s="107" t="s">
        <v>830</v>
      </c>
      <c r="H673" s="107" t="s">
        <v>830</v>
      </c>
      <c r="I673" s="107" t="s">
        <v>830</v>
      </c>
      <c r="J673" s="107" t="s">
        <v>331</v>
      </c>
      <c r="K673" s="107" t="s">
        <v>33</v>
      </c>
      <c r="L673" s="107" t="s">
        <v>213</v>
      </c>
      <c r="M673" s="107" t="s">
        <v>208</v>
      </c>
      <c r="N673" s="107" t="s">
        <v>410</v>
      </c>
      <c r="O673" s="107" t="s">
        <v>395</v>
      </c>
      <c r="P673" s="109">
        <v>44870</v>
      </c>
      <c r="Q673" s="107" t="s">
        <v>712</v>
      </c>
      <c r="R673" s="108">
        <v>1</v>
      </c>
      <c r="S673" s="109">
        <v>44935</v>
      </c>
      <c r="T673" s="109">
        <v>44995</v>
      </c>
      <c r="U673" s="109">
        <v>45857</v>
      </c>
      <c r="V673" s="108">
        <v>922</v>
      </c>
      <c r="W673" s="107" t="s">
        <v>424</v>
      </c>
      <c r="X673" s="107" t="s">
        <v>710</v>
      </c>
      <c r="Y673" s="107" t="s">
        <v>411</v>
      </c>
      <c r="Z673" s="108">
        <v>0.8</v>
      </c>
      <c r="AA673" s="113">
        <v>1213158.3799999999</v>
      </c>
      <c r="AB673" s="113">
        <v>1080848.94</v>
      </c>
      <c r="AC673" s="113">
        <v>3551315.22</v>
      </c>
      <c r="AD673" s="113">
        <v>3447369.5704000001</v>
      </c>
      <c r="AE673" s="113">
        <v>3447369.5704999999</v>
      </c>
      <c r="AF673" s="113">
        <v>291070.25270000001</v>
      </c>
      <c r="AG673" s="113">
        <v>1504228.6327</v>
      </c>
      <c r="AH673" s="113">
        <f>CFR_Data[[#This Row],[Total Spent SFY]]+CFR_Data[[#This Row],[CF Current SFY]]</f>
        <v>1371919.1927</v>
      </c>
      <c r="AI673" s="113">
        <v>2876168.7678999999</v>
      </c>
      <c r="AJ673" s="113">
        <v>280130.54989999998</v>
      </c>
      <c r="AK673" s="113">
        <v>0</v>
      </c>
      <c r="AL673" s="113">
        <v>0</v>
      </c>
      <c r="AM673" s="113">
        <v>0</v>
      </c>
      <c r="AN673" s="113">
        <v>103945.6495</v>
      </c>
      <c r="AO673" s="113">
        <v>0</v>
      </c>
      <c r="AP673" s="113">
        <v>0</v>
      </c>
      <c r="AQ673" s="107" t="s">
        <v>699</v>
      </c>
      <c r="AR673" s="107" t="s">
        <v>699</v>
      </c>
      <c r="AS673" s="107" t="s">
        <v>396</v>
      </c>
      <c r="AT673" s="107" t="s">
        <v>3043</v>
      </c>
      <c r="AU673" s="107" t="s">
        <v>1123</v>
      </c>
      <c r="AV673" s="107" t="s">
        <v>391</v>
      </c>
      <c r="AW673" s="108">
        <v>2</v>
      </c>
      <c r="AX673" s="107" t="s">
        <v>473</v>
      </c>
      <c r="AY673" s="107" t="s">
        <v>722</v>
      </c>
      <c r="AZ673" s="107" t="s">
        <v>697</v>
      </c>
      <c r="BA673" s="107" t="s">
        <v>402</v>
      </c>
      <c r="BB673" s="109">
        <v>45355.272070752311</v>
      </c>
      <c r="BC673" s="107" t="s">
        <v>33</v>
      </c>
      <c r="BD673" s="107" t="s">
        <v>292</v>
      </c>
    </row>
    <row r="674" spans="1:56" x14ac:dyDescent="0.2">
      <c r="A674" s="107" t="s">
        <v>409</v>
      </c>
      <c r="B674" s="105">
        <v>608230</v>
      </c>
      <c r="C674" s="105" t="s">
        <v>2150</v>
      </c>
      <c r="D674" s="107" t="s">
        <v>873</v>
      </c>
      <c r="E674" s="105" t="s">
        <v>1945</v>
      </c>
      <c r="F674" s="107" t="s">
        <v>1128</v>
      </c>
      <c r="G674" s="107" t="s">
        <v>830</v>
      </c>
      <c r="H674" s="107" t="s">
        <v>830</v>
      </c>
      <c r="I674" s="107" t="s">
        <v>830</v>
      </c>
      <c r="J674" s="107" t="s">
        <v>331</v>
      </c>
      <c r="K674" s="107" t="s">
        <v>33</v>
      </c>
      <c r="L674" s="107" t="s">
        <v>213</v>
      </c>
      <c r="M674" s="107" t="s">
        <v>208</v>
      </c>
      <c r="N674" s="107" t="s">
        <v>410</v>
      </c>
      <c r="O674" s="107" t="s">
        <v>395</v>
      </c>
      <c r="P674" s="109">
        <v>44870</v>
      </c>
      <c r="Q674" s="107" t="s">
        <v>712</v>
      </c>
      <c r="R674" s="108">
        <v>1</v>
      </c>
      <c r="S674" s="109">
        <v>44935</v>
      </c>
      <c r="T674" s="109">
        <v>44995</v>
      </c>
      <c r="U674" s="109">
        <v>45857</v>
      </c>
      <c r="V674" s="108">
        <v>922</v>
      </c>
      <c r="W674" s="107" t="s">
        <v>398</v>
      </c>
      <c r="X674" s="107" t="s">
        <v>702</v>
      </c>
      <c r="Y674" s="107" t="s">
        <v>293</v>
      </c>
      <c r="Z674" s="108">
        <v>0</v>
      </c>
      <c r="AA674" s="113">
        <v>2799.25</v>
      </c>
      <c r="AB674" s="113">
        <v>2799.25</v>
      </c>
      <c r="AC674" s="113">
        <v>47139.75</v>
      </c>
      <c r="AD674" s="113">
        <v>46543.029600000002</v>
      </c>
      <c r="AE674" s="113">
        <v>46543.029499999997</v>
      </c>
      <c r="AF674" s="113">
        <v>3929.7473</v>
      </c>
      <c r="AG674" s="113">
        <v>6728.9973</v>
      </c>
      <c r="AH674" s="113">
        <f>CFR_Data[[#This Row],[Total Spent SFY]]+CFR_Data[[#This Row],[CF Current SFY]]</f>
        <v>6728.9973</v>
      </c>
      <c r="AI674" s="113">
        <v>38831.232100000001</v>
      </c>
      <c r="AJ674" s="113">
        <v>3782.0500999999999</v>
      </c>
      <c r="AK674" s="113">
        <v>0</v>
      </c>
      <c r="AL674" s="113">
        <v>0</v>
      </c>
      <c r="AM674" s="113">
        <v>0</v>
      </c>
      <c r="AN674" s="113">
        <v>596.72050000000002</v>
      </c>
      <c r="AO674" s="113">
        <v>0</v>
      </c>
      <c r="AP674" s="113">
        <v>0</v>
      </c>
      <c r="AQ674" s="107" t="s">
        <v>699</v>
      </c>
      <c r="AR674" s="107" t="s">
        <v>699</v>
      </c>
      <c r="AS674" s="107" t="s">
        <v>396</v>
      </c>
      <c r="AT674" s="107" t="s">
        <v>3043</v>
      </c>
      <c r="AU674" s="107" t="s">
        <v>1123</v>
      </c>
      <c r="AV674" s="107" t="s">
        <v>391</v>
      </c>
      <c r="AW674" s="108">
        <v>2</v>
      </c>
      <c r="AX674" s="107" t="s">
        <v>473</v>
      </c>
      <c r="AY674" s="107" t="s">
        <v>722</v>
      </c>
      <c r="AZ674" s="107" t="s">
        <v>697</v>
      </c>
      <c r="BA674" s="107" t="s">
        <v>402</v>
      </c>
      <c r="BB674" s="109">
        <v>45355.272070752311</v>
      </c>
      <c r="BC674" s="107" t="s">
        <v>33</v>
      </c>
      <c r="BD674" s="107" t="s">
        <v>293</v>
      </c>
    </row>
    <row r="675" spans="1:56" x14ac:dyDescent="0.2">
      <c r="A675" s="107" t="s">
        <v>409</v>
      </c>
      <c r="B675" s="105">
        <v>608236</v>
      </c>
      <c r="C675" s="105" t="s">
        <v>2151</v>
      </c>
      <c r="D675" s="107" t="s">
        <v>575</v>
      </c>
      <c r="E675" s="105" t="s">
        <v>1947</v>
      </c>
      <c r="F675" s="107" t="s">
        <v>1121</v>
      </c>
      <c r="G675" s="107" t="s">
        <v>830</v>
      </c>
      <c r="H675" s="107" t="s">
        <v>830</v>
      </c>
      <c r="I675" s="107" t="s">
        <v>830</v>
      </c>
      <c r="J675" s="107" t="s">
        <v>175</v>
      </c>
      <c r="K675" s="107" t="s">
        <v>32</v>
      </c>
      <c r="L675" s="107" t="s">
        <v>312</v>
      </c>
      <c r="M675" s="107" t="s">
        <v>158</v>
      </c>
      <c r="N675" s="107" t="s">
        <v>410</v>
      </c>
      <c r="O675" s="107" t="s">
        <v>395</v>
      </c>
      <c r="P675" s="109">
        <v>43960</v>
      </c>
      <c r="Q675" s="107" t="s">
        <v>656</v>
      </c>
      <c r="R675" s="108">
        <v>1</v>
      </c>
      <c r="S675" s="109">
        <v>44077</v>
      </c>
      <c r="T675" s="109">
        <v>44137</v>
      </c>
      <c r="U675" s="109">
        <v>45474</v>
      </c>
      <c r="V675" s="108">
        <v>1397</v>
      </c>
      <c r="W675" s="107" t="s">
        <v>398</v>
      </c>
      <c r="X675" s="107" t="s">
        <v>702</v>
      </c>
      <c r="Y675" s="107" t="s">
        <v>293</v>
      </c>
      <c r="Z675" s="108">
        <v>0</v>
      </c>
      <c r="AA675" s="113">
        <v>5295.34</v>
      </c>
      <c r="AB675" s="113">
        <v>61</v>
      </c>
      <c r="AC675" s="113">
        <v>165072.66</v>
      </c>
      <c r="AD675" s="113">
        <v>139540.65669999999</v>
      </c>
      <c r="AE675" s="113">
        <v>139540.65669999999</v>
      </c>
      <c r="AF675" s="113">
        <v>79080.797500000001</v>
      </c>
      <c r="AG675" s="113">
        <v>84376.137499999997</v>
      </c>
      <c r="AH675" s="113">
        <f>CFR_Data[[#This Row],[Total Spent SFY]]+CFR_Data[[#This Row],[CF Current SFY]]</f>
        <v>79141.797500000001</v>
      </c>
      <c r="AI675" s="113">
        <v>60459.859199999999</v>
      </c>
      <c r="AJ675" s="113">
        <v>0</v>
      </c>
      <c r="AK675" s="113">
        <v>0</v>
      </c>
      <c r="AL675" s="113">
        <v>0</v>
      </c>
      <c r="AM675" s="113">
        <v>0</v>
      </c>
      <c r="AN675" s="113">
        <v>25532.0033</v>
      </c>
      <c r="AO675" s="113">
        <v>0</v>
      </c>
      <c r="AP675" s="113">
        <v>0</v>
      </c>
      <c r="AQ675" s="107" t="s">
        <v>699</v>
      </c>
      <c r="AR675" s="107" t="s">
        <v>699</v>
      </c>
      <c r="AS675" s="107" t="s">
        <v>396</v>
      </c>
      <c r="AT675" s="107" t="s">
        <v>2984</v>
      </c>
      <c r="AU675" s="107" t="s">
        <v>1123</v>
      </c>
      <c r="AV675" s="107" t="s">
        <v>391</v>
      </c>
      <c r="AW675" s="108">
        <v>3</v>
      </c>
      <c r="AX675" s="107" t="s">
        <v>473</v>
      </c>
      <c r="AY675" s="107" t="s">
        <v>698</v>
      </c>
      <c r="AZ675" s="107" t="s">
        <v>697</v>
      </c>
      <c r="BA675" s="107" t="s">
        <v>392</v>
      </c>
      <c r="BB675" s="109">
        <v>45355.272070752311</v>
      </c>
      <c r="BC675" s="107" t="s">
        <v>32</v>
      </c>
      <c r="BD675" s="107" t="s">
        <v>293</v>
      </c>
    </row>
    <row r="676" spans="1:56" x14ac:dyDescent="0.2">
      <c r="A676" s="107" t="s">
        <v>409</v>
      </c>
      <c r="B676" s="105">
        <v>608236</v>
      </c>
      <c r="C676" s="105" t="s">
        <v>2151</v>
      </c>
      <c r="D676" s="107" t="s">
        <v>575</v>
      </c>
      <c r="E676" s="105" t="s">
        <v>1947</v>
      </c>
      <c r="F676" s="107" t="s">
        <v>1121</v>
      </c>
      <c r="G676" s="107" t="s">
        <v>830</v>
      </c>
      <c r="H676" s="107" t="s">
        <v>830</v>
      </c>
      <c r="I676" s="107" t="s">
        <v>830</v>
      </c>
      <c r="J676" s="107" t="s">
        <v>175</v>
      </c>
      <c r="K676" s="107" t="s">
        <v>32</v>
      </c>
      <c r="L676" s="107" t="s">
        <v>312</v>
      </c>
      <c r="M676" s="107" t="s">
        <v>158</v>
      </c>
      <c r="N676" s="107" t="s">
        <v>410</v>
      </c>
      <c r="O676" s="107" t="s">
        <v>395</v>
      </c>
      <c r="P676" s="109">
        <v>43960</v>
      </c>
      <c r="Q676" s="107" t="s">
        <v>656</v>
      </c>
      <c r="R676" s="108">
        <v>1</v>
      </c>
      <c r="S676" s="109">
        <v>44077</v>
      </c>
      <c r="T676" s="109">
        <v>44137</v>
      </c>
      <c r="U676" s="109">
        <v>45474</v>
      </c>
      <c r="V676" s="108">
        <v>1397</v>
      </c>
      <c r="W676" s="107" t="s">
        <v>424</v>
      </c>
      <c r="X676" s="107" t="s">
        <v>772</v>
      </c>
      <c r="Y676" s="107" t="s">
        <v>771</v>
      </c>
      <c r="Z676" s="108">
        <v>0.8</v>
      </c>
      <c r="AA676" s="113">
        <v>932885.51</v>
      </c>
      <c r="AB676" s="113">
        <v>241811.05</v>
      </c>
      <c r="AC676" s="113">
        <v>47846.99</v>
      </c>
      <c r="AD676" s="113">
        <v>167447.77679999999</v>
      </c>
      <c r="AE676" s="113">
        <v>167447.7769</v>
      </c>
      <c r="AF676" s="113">
        <v>94896.384000000005</v>
      </c>
      <c r="AG676" s="113">
        <v>1027781.894</v>
      </c>
      <c r="AH676" s="113">
        <f>CFR_Data[[#This Row],[Total Spent SFY]]+CFR_Data[[#This Row],[CF Current SFY]]</f>
        <v>336707.43400000001</v>
      </c>
      <c r="AI676" s="113">
        <v>72551.392900000006</v>
      </c>
      <c r="AJ676" s="113">
        <v>0</v>
      </c>
      <c r="AK676" s="113">
        <v>0</v>
      </c>
      <c r="AL676" s="113">
        <v>0</v>
      </c>
      <c r="AM676" s="113">
        <v>0</v>
      </c>
      <c r="AN676" s="113">
        <v>-119600.78690000001</v>
      </c>
      <c r="AO676" s="113">
        <v>0</v>
      </c>
      <c r="AP676" s="113">
        <v>0</v>
      </c>
      <c r="AQ676" s="107" t="s">
        <v>699</v>
      </c>
      <c r="AR676" s="107" t="s">
        <v>699</v>
      </c>
      <c r="AS676" s="107" t="s">
        <v>396</v>
      </c>
      <c r="AT676" s="107" t="s">
        <v>2984</v>
      </c>
      <c r="AU676" s="107" t="s">
        <v>1123</v>
      </c>
      <c r="AV676" s="107" t="s">
        <v>391</v>
      </c>
      <c r="AW676" s="108">
        <v>3</v>
      </c>
      <c r="AX676" s="107" t="s">
        <v>473</v>
      </c>
      <c r="AY676" s="107" t="s">
        <v>698</v>
      </c>
      <c r="AZ676" s="107" t="s">
        <v>697</v>
      </c>
      <c r="BA676" s="107" t="s">
        <v>392</v>
      </c>
      <c r="BB676" s="109">
        <v>45355.272070752311</v>
      </c>
      <c r="BC676" s="107" t="s">
        <v>32</v>
      </c>
      <c r="BD676" s="107" t="s">
        <v>292</v>
      </c>
    </row>
    <row r="677" spans="1:56" x14ac:dyDescent="0.2">
      <c r="A677" s="107" t="s">
        <v>409</v>
      </c>
      <c r="B677" s="105">
        <v>608236</v>
      </c>
      <c r="C677" s="105" t="s">
        <v>2151</v>
      </c>
      <c r="D677" s="107" t="s">
        <v>575</v>
      </c>
      <c r="E677" s="105" t="s">
        <v>1947</v>
      </c>
      <c r="F677" s="107" t="s">
        <v>1121</v>
      </c>
      <c r="G677" s="107" t="s">
        <v>830</v>
      </c>
      <c r="H677" s="107" t="s">
        <v>830</v>
      </c>
      <c r="I677" s="107" t="s">
        <v>830</v>
      </c>
      <c r="J677" s="107" t="s">
        <v>175</v>
      </c>
      <c r="K677" s="107" t="s">
        <v>32</v>
      </c>
      <c r="L677" s="107" t="s">
        <v>312</v>
      </c>
      <c r="M677" s="107" t="s">
        <v>158</v>
      </c>
      <c r="N677" s="107" t="s">
        <v>410</v>
      </c>
      <c r="O677" s="107" t="s">
        <v>395</v>
      </c>
      <c r="P677" s="109">
        <v>43960</v>
      </c>
      <c r="Q677" s="107" t="s">
        <v>656</v>
      </c>
      <c r="R677" s="108">
        <v>1</v>
      </c>
      <c r="S677" s="109">
        <v>44077</v>
      </c>
      <c r="T677" s="109">
        <v>44137</v>
      </c>
      <c r="U677" s="109">
        <v>45474</v>
      </c>
      <c r="V677" s="108">
        <v>1397</v>
      </c>
      <c r="W677" s="107" t="s">
        <v>424</v>
      </c>
      <c r="X677" s="107" t="s">
        <v>726</v>
      </c>
      <c r="Y677" s="107" t="s">
        <v>725</v>
      </c>
      <c r="Z677" s="108">
        <v>0.8</v>
      </c>
      <c r="AA677" s="113">
        <v>5822906.8200000003</v>
      </c>
      <c r="AB677" s="113">
        <v>910982.96</v>
      </c>
      <c r="AC677" s="113">
        <v>2536020.6800000002</v>
      </c>
      <c r="AD677" s="113">
        <v>2091011.5665</v>
      </c>
      <c r="AE677" s="113">
        <v>2091011.5665</v>
      </c>
      <c r="AF677" s="113">
        <v>1185022.8185000001</v>
      </c>
      <c r="AG677" s="113">
        <v>7007929.6385000004</v>
      </c>
      <c r="AH677" s="113">
        <f>CFR_Data[[#This Row],[Total Spent SFY]]+CFR_Data[[#This Row],[CF Current SFY]]</f>
        <v>2096005.7785</v>
      </c>
      <c r="AI677" s="113">
        <v>905988.74800000002</v>
      </c>
      <c r="AJ677" s="113">
        <v>0</v>
      </c>
      <c r="AK677" s="113">
        <v>0</v>
      </c>
      <c r="AL677" s="113">
        <v>0</v>
      </c>
      <c r="AM677" s="113">
        <v>0</v>
      </c>
      <c r="AN677" s="113">
        <v>445009.11349999998</v>
      </c>
      <c r="AO677" s="113">
        <v>0</v>
      </c>
      <c r="AP677" s="113">
        <v>0</v>
      </c>
      <c r="AQ677" s="107" t="s">
        <v>699</v>
      </c>
      <c r="AR677" s="107" t="s">
        <v>699</v>
      </c>
      <c r="AS677" s="107" t="s">
        <v>396</v>
      </c>
      <c r="AT677" s="107" t="s">
        <v>2984</v>
      </c>
      <c r="AU677" s="107" t="s">
        <v>1123</v>
      </c>
      <c r="AV677" s="107" t="s">
        <v>391</v>
      </c>
      <c r="AW677" s="108">
        <v>3</v>
      </c>
      <c r="AX677" s="107" t="s">
        <v>473</v>
      </c>
      <c r="AY677" s="107" t="s">
        <v>698</v>
      </c>
      <c r="AZ677" s="107" t="s">
        <v>697</v>
      </c>
      <c r="BA677" s="107" t="s">
        <v>392</v>
      </c>
      <c r="BB677" s="109">
        <v>45355.272070752311</v>
      </c>
      <c r="BC677" s="107" t="s">
        <v>32</v>
      </c>
      <c r="BD677" s="107" t="s">
        <v>292</v>
      </c>
    </row>
    <row r="678" spans="1:56" x14ac:dyDescent="0.2">
      <c r="A678" s="107" t="s">
        <v>409</v>
      </c>
      <c r="B678" s="105">
        <v>608237</v>
      </c>
      <c r="C678" s="105" t="s">
        <v>2152</v>
      </c>
      <c r="D678" s="107" t="s">
        <v>1192</v>
      </c>
      <c r="E678" s="105" t="s">
        <v>1954</v>
      </c>
      <c r="F678" s="107" t="s">
        <v>1143</v>
      </c>
      <c r="G678" s="107" t="s">
        <v>830</v>
      </c>
      <c r="H678" s="107" t="b">
        <v>1</v>
      </c>
      <c r="I678" s="107" t="b">
        <v>1</v>
      </c>
      <c r="J678" s="107" t="s">
        <v>1193</v>
      </c>
      <c r="K678" s="107" t="s">
        <v>24</v>
      </c>
      <c r="L678" s="107" t="s">
        <v>157</v>
      </c>
      <c r="M678" s="107" t="s">
        <v>156</v>
      </c>
      <c r="N678" s="107" t="s">
        <v>410</v>
      </c>
      <c r="O678" s="107" t="s">
        <v>395</v>
      </c>
      <c r="P678" s="109">
        <v>43750</v>
      </c>
      <c r="Q678" s="107" t="s">
        <v>656</v>
      </c>
      <c r="R678" s="108">
        <v>1</v>
      </c>
      <c r="S678" s="109">
        <v>43971</v>
      </c>
      <c r="T678" s="109">
        <v>44031</v>
      </c>
      <c r="U678" s="109">
        <v>45108</v>
      </c>
      <c r="V678" s="108">
        <v>1137</v>
      </c>
      <c r="W678" s="107" t="s">
        <v>398</v>
      </c>
      <c r="X678" s="107" t="s">
        <v>702</v>
      </c>
      <c r="Y678" s="107" t="s">
        <v>293</v>
      </c>
      <c r="Z678" s="108">
        <v>0</v>
      </c>
      <c r="AA678" s="113">
        <v>2289778.83</v>
      </c>
      <c r="AB678" s="113">
        <v>98249.96</v>
      </c>
      <c r="AC678" s="113">
        <v>56096.17</v>
      </c>
      <c r="AD678" s="113">
        <v>0</v>
      </c>
      <c r="AE678" s="113">
        <v>0</v>
      </c>
      <c r="AF678" s="113">
        <v>0</v>
      </c>
      <c r="AG678" s="113">
        <v>2289778.83</v>
      </c>
      <c r="AH678" s="113">
        <f>CFR_Data[[#This Row],[Total Spent SFY]]+CFR_Data[[#This Row],[CF Current SFY]]</f>
        <v>98249.96</v>
      </c>
      <c r="AI678" s="113">
        <v>0</v>
      </c>
      <c r="AJ678" s="113">
        <v>0</v>
      </c>
      <c r="AK678" s="113">
        <v>0</v>
      </c>
      <c r="AL678" s="113">
        <v>0</v>
      </c>
      <c r="AM678" s="113">
        <v>0</v>
      </c>
      <c r="AN678" s="113">
        <v>0</v>
      </c>
      <c r="AO678" s="113">
        <v>0</v>
      </c>
      <c r="AP678" s="113">
        <v>0</v>
      </c>
      <c r="AQ678" s="107" t="s">
        <v>699</v>
      </c>
      <c r="AR678" s="107" t="s">
        <v>699</v>
      </c>
      <c r="AS678" s="107" t="s">
        <v>396</v>
      </c>
      <c r="AT678" s="107" t="s">
        <v>395</v>
      </c>
      <c r="AU678" s="107" t="s">
        <v>1123</v>
      </c>
      <c r="AV678" s="107" t="s">
        <v>391</v>
      </c>
      <c r="AW678" s="108">
        <v>1</v>
      </c>
      <c r="AX678" s="107" t="s">
        <v>473</v>
      </c>
      <c r="AY678" s="107" t="s">
        <v>707</v>
      </c>
      <c r="AZ678" s="107" t="s">
        <v>706</v>
      </c>
      <c r="BA678" s="107" t="s">
        <v>412</v>
      </c>
      <c r="BB678" s="109">
        <v>45355.272070752311</v>
      </c>
      <c r="BC678" s="107" t="s">
        <v>24</v>
      </c>
      <c r="BD678" s="107" t="s">
        <v>293</v>
      </c>
    </row>
    <row r="679" spans="1:56" x14ac:dyDescent="0.2">
      <c r="A679" s="107" t="s">
        <v>409</v>
      </c>
      <c r="B679" s="105">
        <v>608255</v>
      </c>
      <c r="C679" s="105" t="s">
        <v>3044</v>
      </c>
      <c r="D679" s="107" t="s">
        <v>576</v>
      </c>
      <c r="E679" s="105" t="s">
        <v>1954</v>
      </c>
      <c r="F679" s="107" t="s">
        <v>1133</v>
      </c>
      <c r="G679" s="107" t="s">
        <v>830</v>
      </c>
      <c r="H679" s="107" t="s">
        <v>830</v>
      </c>
      <c r="I679" s="107" t="s">
        <v>830</v>
      </c>
      <c r="J679" s="107" t="s">
        <v>489</v>
      </c>
      <c r="K679" s="107" t="s">
        <v>22</v>
      </c>
      <c r="L679" s="107" t="s">
        <v>88</v>
      </c>
      <c r="M679" s="107" t="s">
        <v>41</v>
      </c>
      <c r="N679" s="107" t="s">
        <v>410</v>
      </c>
      <c r="O679" s="107" t="s">
        <v>395</v>
      </c>
      <c r="P679" s="109">
        <v>45178</v>
      </c>
      <c r="Q679" s="107" t="s">
        <v>712</v>
      </c>
      <c r="R679" s="108">
        <v>1</v>
      </c>
      <c r="S679" s="109">
        <v>45240</v>
      </c>
      <c r="T679" s="109">
        <v>45300</v>
      </c>
      <c r="U679" s="109">
        <v>45970</v>
      </c>
      <c r="V679" s="108">
        <v>730</v>
      </c>
      <c r="W679" s="107" t="s">
        <v>398</v>
      </c>
      <c r="X679" s="107" t="s">
        <v>702</v>
      </c>
      <c r="Y679" s="107" t="s">
        <v>293</v>
      </c>
      <c r="Z679" s="108">
        <v>0</v>
      </c>
      <c r="AA679" s="113">
        <v>0</v>
      </c>
      <c r="AB679" s="113">
        <v>0</v>
      </c>
      <c r="AC679" s="113">
        <v>19500</v>
      </c>
      <c r="AD679" s="113">
        <v>0</v>
      </c>
      <c r="AE679" s="113">
        <v>19500</v>
      </c>
      <c r="AF679" s="113">
        <v>6000</v>
      </c>
      <c r="AG679" s="113">
        <v>6000</v>
      </c>
      <c r="AH679" s="113">
        <f>CFR_Data[[#This Row],[Total Spent SFY]]+CFR_Data[[#This Row],[CF Current SFY]]</f>
        <v>6000</v>
      </c>
      <c r="AI679" s="113">
        <v>8000</v>
      </c>
      <c r="AJ679" s="113">
        <v>5500</v>
      </c>
      <c r="AK679" s="113">
        <v>0</v>
      </c>
      <c r="AL679" s="113">
        <v>0</v>
      </c>
      <c r="AM679" s="113">
        <v>0</v>
      </c>
      <c r="AN679" s="113">
        <v>0</v>
      </c>
      <c r="AO679" s="113">
        <v>0</v>
      </c>
      <c r="AP679" s="113">
        <v>0</v>
      </c>
      <c r="AQ679" s="107" t="s">
        <v>699</v>
      </c>
      <c r="AR679" s="107" t="s">
        <v>699</v>
      </c>
      <c r="AS679" s="107" t="s">
        <v>396</v>
      </c>
      <c r="AT679" s="107" t="s">
        <v>395</v>
      </c>
      <c r="AU679" s="107" t="s">
        <v>1123</v>
      </c>
      <c r="AV679" s="107" t="s">
        <v>391</v>
      </c>
      <c r="AW679" s="108">
        <v>2</v>
      </c>
      <c r="AX679" s="107" t="s">
        <v>473</v>
      </c>
      <c r="AY679" s="107" t="s">
        <v>707</v>
      </c>
      <c r="AZ679" s="107" t="s">
        <v>706</v>
      </c>
      <c r="BA679" s="107" t="s">
        <v>412</v>
      </c>
      <c r="BB679" s="109">
        <v>45355.272070752311</v>
      </c>
      <c r="BC679" s="107" t="s">
        <v>22</v>
      </c>
      <c r="BD679" s="107" t="s">
        <v>293</v>
      </c>
    </row>
    <row r="680" spans="1:56" x14ac:dyDescent="0.2">
      <c r="A680" s="107" t="s">
        <v>409</v>
      </c>
      <c r="B680" s="105">
        <v>608255</v>
      </c>
      <c r="C680" s="105" t="s">
        <v>3044</v>
      </c>
      <c r="D680" s="107" t="s">
        <v>576</v>
      </c>
      <c r="E680" s="105" t="s">
        <v>1954</v>
      </c>
      <c r="F680" s="107" t="s">
        <v>1133</v>
      </c>
      <c r="G680" s="107" t="s">
        <v>830</v>
      </c>
      <c r="H680" s="107" t="s">
        <v>830</v>
      </c>
      <c r="I680" s="107" t="s">
        <v>830</v>
      </c>
      <c r="J680" s="107" t="s">
        <v>489</v>
      </c>
      <c r="K680" s="107" t="s">
        <v>22</v>
      </c>
      <c r="L680" s="107" t="s">
        <v>88</v>
      </c>
      <c r="M680" s="107" t="s">
        <v>41</v>
      </c>
      <c r="N680" s="107" t="s">
        <v>410</v>
      </c>
      <c r="O680" s="107" t="s">
        <v>395</v>
      </c>
      <c r="P680" s="109">
        <v>45178</v>
      </c>
      <c r="Q680" s="107" t="s">
        <v>712</v>
      </c>
      <c r="R680" s="108">
        <v>1</v>
      </c>
      <c r="S680" s="109">
        <v>45240</v>
      </c>
      <c r="T680" s="109">
        <v>45300</v>
      </c>
      <c r="U680" s="109">
        <v>45970</v>
      </c>
      <c r="V680" s="108">
        <v>730</v>
      </c>
      <c r="W680" s="107" t="s">
        <v>424</v>
      </c>
      <c r="X680" s="107" t="s">
        <v>802</v>
      </c>
      <c r="Y680" s="107" t="s">
        <v>725</v>
      </c>
      <c r="Z680" s="108">
        <v>0.8</v>
      </c>
      <c r="AA680" s="113">
        <v>44012</v>
      </c>
      <c r="AB680" s="113">
        <v>44012</v>
      </c>
      <c r="AC680" s="113">
        <v>3301034</v>
      </c>
      <c r="AD680" s="113">
        <v>0</v>
      </c>
      <c r="AE680" s="113">
        <v>3301034</v>
      </c>
      <c r="AF680" s="113">
        <v>925988</v>
      </c>
      <c r="AG680" s="113">
        <v>970000</v>
      </c>
      <c r="AH680" s="113">
        <f>CFR_Data[[#This Row],[Total Spent SFY]]+CFR_Data[[#This Row],[CF Current SFY]]</f>
        <v>970000</v>
      </c>
      <c r="AI680" s="113">
        <v>1673000</v>
      </c>
      <c r="AJ680" s="113">
        <v>702046</v>
      </c>
      <c r="AK680" s="113">
        <v>0</v>
      </c>
      <c r="AL680" s="113">
        <v>0</v>
      </c>
      <c r="AM680" s="113">
        <v>0</v>
      </c>
      <c r="AN680" s="113">
        <v>0</v>
      </c>
      <c r="AO680" s="113">
        <v>0</v>
      </c>
      <c r="AP680" s="113">
        <v>0</v>
      </c>
      <c r="AQ680" s="107" t="s">
        <v>699</v>
      </c>
      <c r="AR680" s="107" t="s">
        <v>699</v>
      </c>
      <c r="AS680" s="107" t="s">
        <v>396</v>
      </c>
      <c r="AT680" s="107" t="s">
        <v>395</v>
      </c>
      <c r="AU680" s="107" t="s">
        <v>1123</v>
      </c>
      <c r="AV680" s="107" t="s">
        <v>391</v>
      </c>
      <c r="AW680" s="108">
        <v>2</v>
      </c>
      <c r="AX680" s="107" t="s">
        <v>473</v>
      </c>
      <c r="AY680" s="107" t="s">
        <v>707</v>
      </c>
      <c r="AZ680" s="107" t="s">
        <v>706</v>
      </c>
      <c r="BA680" s="107" t="s">
        <v>412</v>
      </c>
      <c r="BB680" s="109">
        <v>45355.272070752311</v>
      </c>
      <c r="BC680" s="107" t="s">
        <v>22</v>
      </c>
      <c r="BD680" s="107" t="s">
        <v>292</v>
      </c>
    </row>
    <row r="681" spans="1:56" x14ac:dyDescent="0.2">
      <c r="A681" s="107" t="s">
        <v>472</v>
      </c>
      <c r="B681" s="105">
        <v>608264</v>
      </c>
      <c r="C681" s="105" t="s">
        <v>395</v>
      </c>
      <c r="D681" s="107" t="s">
        <v>3045</v>
      </c>
      <c r="E681" s="105" t="s">
        <v>1945</v>
      </c>
      <c r="F681" s="107" t="s">
        <v>1128</v>
      </c>
      <c r="G681" s="107" t="s">
        <v>830</v>
      </c>
      <c r="H681" s="107" t="s">
        <v>830</v>
      </c>
      <c r="I681" s="107" t="s">
        <v>830</v>
      </c>
      <c r="J681" s="107" t="s">
        <v>229</v>
      </c>
      <c r="K681" s="107" t="s">
        <v>23</v>
      </c>
      <c r="L681" s="107" t="s">
        <v>368</v>
      </c>
      <c r="M681" s="107" t="s">
        <v>395</v>
      </c>
      <c r="N681" s="107" t="s">
        <v>472</v>
      </c>
      <c r="O681" s="107" t="s">
        <v>1125</v>
      </c>
      <c r="P681" s="109">
        <v>46879</v>
      </c>
      <c r="Q681" s="107" t="s">
        <v>2912</v>
      </c>
      <c r="R681" s="108">
        <v>0</v>
      </c>
      <c r="S681" s="109">
        <v>47029</v>
      </c>
      <c r="T681" s="109">
        <v>47089</v>
      </c>
      <c r="U681" s="109">
        <v>48029</v>
      </c>
      <c r="V681" s="108">
        <v>1000</v>
      </c>
      <c r="W681" s="107" t="s">
        <v>424</v>
      </c>
      <c r="X681" s="107" t="s">
        <v>710</v>
      </c>
      <c r="Y681" s="107" t="s">
        <v>411</v>
      </c>
      <c r="Z681" s="108">
        <v>0.8</v>
      </c>
      <c r="AA681" s="113">
        <v>0</v>
      </c>
      <c r="AB681" s="113">
        <v>0</v>
      </c>
      <c r="AC681" s="113">
        <v>9880384.3599999994</v>
      </c>
      <c r="AD681" s="113">
        <v>0</v>
      </c>
      <c r="AE681" s="113">
        <v>2231054.5329</v>
      </c>
      <c r="AF681" s="113">
        <v>0</v>
      </c>
      <c r="AG681" s="113">
        <v>0</v>
      </c>
      <c r="AH681" s="113">
        <f>CFR_Data[[#This Row],[Total Spent SFY]]+CFR_Data[[#This Row],[CF Current SFY]]</f>
        <v>0</v>
      </c>
      <c r="AI681" s="113">
        <v>0</v>
      </c>
      <c r="AJ681" s="113">
        <v>0</v>
      </c>
      <c r="AK681" s="113">
        <v>0</v>
      </c>
      <c r="AL681" s="113">
        <v>0</v>
      </c>
      <c r="AM681" s="113">
        <v>2231054.5329</v>
      </c>
      <c r="AN681" s="113">
        <v>7649329.8271000003</v>
      </c>
      <c r="AO681" s="113">
        <v>0</v>
      </c>
      <c r="AP681" s="113">
        <v>0</v>
      </c>
      <c r="AQ681" s="107" t="s">
        <v>699</v>
      </c>
      <c r="AR681" s="107" t="s">
        <v>699</v>
      </c>
      <c r="AS681" s="107" t="s">
        <v>473</v>
      </c>
      <c r="AT681" s="107" t="s">
        <v>395</v>
      </c>
      <c r="AU681" s="107" t="s">
        <v>1123</v>
      </c>
      <c r="AV681" s="107" t="s">
        <v>391</v>
      </c>
      <c r="AW681" s="108">
        <v>3</v>
      </c>
      <c r="AX681" s="107" t="s">
        <v>473</v>
      </c>
      <c r="AY681" s="107" t="s">
        <v>698</v>
      </c>
      <c r="AZ681" s="107" t="s">
        <v>697</v>
      </c>
      <c r="BA681" s="107" t="s">
        <v>392</v>
      </c>
      <c r="BB681" s="109">
        <v>45355.272070752311</v>
      </c>
      <c r="BC681" s="107" t="s">
        <v>23</v>
      </c>
      <c r="BD681" s="107" t="s">
        <v>292</v>
      </c>
    </row>
    <row r="682" spans="1:56" x14ac:dyDescent="0.2">
      <c r="A682" s="107" t="s">
        <v>472</v>
      </c>
      <c r="B682" s="105">
        <v>608264</v>
      </c>
      <c r="C682" s="105" t="s">
        <v>395</v>
      </c>
      <c r="D682" s="107" t="s">
        <v>3045</v>
      </c>
      <c r="E682" s="105" t="s">
        <v>1945</v>
      </c>
      <c r="F682" s="107" t="s">
        <v>1128</v>
      </c>
      <c r="G682" s="107" t="s">
        <v>830</v>
      </c>
      <c r="H682" s="107" t="s">
        <v>830</v>
      </c>
      <c r="I682" s="107" t="s">
        <v>830</v>
      </c>
      <c r="J682" s="107" t="s">
        <v>229</v>
      </c>
      <c r="K682" s="107" t="s">
        <v>23</v>
      </c>
      <c r="L682" s="107" t="s">
        <v>368</v>
      </c>
      <c r="M682" s="107" t="s">
        <v>395</v>
      </c>
      <c r="N682" s="107" t="s">
        <v>472</v>
      </c>
      <c r="O682" s="107" t="s">
        <v>1125</v>
      </c>
      <c r="P682" s="109">
        <v>46879</v>
      </c>
      <c r="Q682" s="107" t="s">
        <v>2912</v>
      </c>
      <c r="R682" s="108">
        <v>0</v>
      </c>
      <c r="S682" s="109">
        <v>47029</v>
      </c>
      <c r="T682" s="109">
        <v>47089</v>
      </c>
      <c r="U682" s="109">
        <v>48029</v>
      </c>
      <c r="V682" s="108">
        <v>1000</v>
      </c>
      <c r="W682" s="107" t="s">
        <v>398</v>
      </c>
      <c r="X682" s="107" t="s">
        <v>702</v>
      </c>
      <c r="Y682" s="107" t="s">
        <v>293</v>
      </c>
      <c r="Z682" s="108">
        <v>0</v>
      </c>
      <c r="AA682" s="113">
        <v>0</v>
      </c>
      <c r="AB682" s="113">
        <v>0</v>
      </c>
      <c r="AC682" s="113">
        <v>434533.5</v>
      </c>
      <c r="AD682" s="113">
        <v>0</v>
      </c>
      <c r="AE682" s="113">
        <v>98120.467699999994</v>
      </c>
      <c r="AF682" s="113">
        <v>0</v>
      </c>
      <c r="AG682" s="113">
        <v>0</v>
      </c>
      <c r="AH682" s="113">
        <f>CFR_Data[[#This Row],[Total Spent SFY]]+CFR_Data[[#This Row],[CF Current SFY]]</f>
        <v>0</v>
      </c>
      <c r="AI682" s="113">
        <v>0</v>
      </c>
      <c r="AJ682" s="113">
        <v>0</v>
      </c>
      <c r="AK682" s="113">
        <v>0</v>
      </c>
      <c r="AL682" s="113">
        <v>0</v>
      </c>
      <c r="AM682" s="113">
        <v>98120.467699999994</v>
      </c>
      <c r="AN682" s="113">
        <v>336413.03230000002</v>
      </c>
      <c r="AO682" s="113">
        <v>0</v>
      </c>
      <c r="AP682" s="113">
        <v>0</v>
      </c>
      <c r="AQ682" s="107" t="s">
        <v>699</v>
      </c>
      <c r="AR682" s="107" t="s">
        <v>699</v>
      </c>
      <c r="AS682" s="107" t="s">
        <v>473</v>
      </c>
      <c r="AT682" s="107" t="s">
        <v>395</v>
      </c>
      <c r="AU682" s="107" t="s">
        <v>1123</v>
      </c>
      <c r="AV682" s="107" t="s">
        <v>391</v>
      </c>
      <c r="AW682" s="108">
        <v>3</v>
      </c>
      <c r="AX682" s="107" t="s">
        <v>473</v>
      </c>
      <c r="AY682" s="107" t="s">
        <v>698</v>
      </c>
      <c r="AZ682" s="107" t="s">
        <v>697</v>
      </c>
      <c r="BA682" s="107" t="s">
        <v>392</v>
      </c>
      <c r="BB682" s="109">
        <v>45355.272070752311</v>
      </c>
      <c r="BC682" s="107" t="s">
        <v>23</v>
      </c>
      <c r="BD682" s="107" t="s">
        <v>293</v>
      </c>
    </row>
    <row r="683" spans="1:56" x14ac:dyDescent="0.2">
      <c r="A683" s="107" t="s">
        <v>472</v>
      </c>
      <c r="B683" s="105">
        <v>608264</v>
      </c>
      <c r="C683" s="105" t="s">
        <v>395</v>
      </c>
      <c r="D683" s="107" t="s">
        <v>3045</v>
      </c>
      <c r="E683" s="105" t="s">
        <v>1945</v>
      </c>
      <c r="F683" s="107" t="s">
        <v>1128</v>
      </c>
      <c r="G683" s="107" t="s">
        <v>830</v>
      </c>
      <c r="H683" s="107" t="s">
        <v>830</v>
      </c>
      <c r="I683" s="107" t="s">
        <v>830</v>
      </c>
      <c r="J683" s="107" t="s">
        <v>229</v>
      </c>
      <c r="K683" s="107" t="s">
        <v>23</v>
      </c>
      <c r="L683" s="107" t="s">
        <v>368</v>
      </c>
      <c r="M683" s="107" t="s">
        <v>395</v>
      </c>
      <c r="N683" s="107" t="s">
        <v>472</v>
      </c>
      <c r="O683" s="107" t="s">
        <v>1125</v>
      </c>
      <c r="P683" s="109">
        <v>46879</v>
      </c>
      <c r="Q683" s="107" t="s">
        <v>2912</v>
      </c>
      <c r="R683" s="108">
        <v>0</v>
      </c>
      <c r="S683" s="109">
        <v>47029</v>
      </c>
      <c r="T683" s="109">
        <v>47089</v>
      </c>
      <c r="U683" s="109">
        <v>48029</v>
      </c>
      <c r="V683" s="108">
        <v>1000</v>
      </c>
      <c r="W683" s="107" t="s">
        <v>424</v>
      </c>
      <c r="X683" s="107" t="s">
        <v>733</v>
      </c>
      <c r="Y683" s="107" t="s">
        <v>413</v>
      </c>
      <c r="Z683" s="108">
        <v>0.8</v>
      </c>
      <c r="AA683" s="113">
        <v>0</v>
      </c>
      <c r="AB683" s="113">
        <v>0</v>
      </c>
      <c r="AC683" s="113">
        <v>15684681.4235</v>
      </c>
      <c r="AD683" s="113">
        <v>0</v>
      </c>
      <c r="AE683" s="113">
        <v>3541702.2568999999</v>
      </c>
      <c r="AF683" s="113">
        <v>0</v>
      </c>
      <c r="AG683" s="113">
        <v>0</v>
      </c>
      <c r="AH683" s="113">
        <f>CFR_Data[[#This Row],[Total Spent SFY]]+CFR_Data[[#This Row],[CF Current SFY]]</f>
        <v>0</v>
      </c>
      <c r="AI683" s="113">
        <v>0</v>
      </c>
      <c r="AJ683" s="113">
        <v>0</v>
      </c>
      <c r="AK683" s="113">
        <v>0</v>
      </c>
      <c r="AL683" s="113">
        <v>0</v>
      </c>
      <c r="AM683" s="113">
        <v>3541702.2568999999</v>
      </c>
      <c r="AN683" s="113">
        <v>12142979.1666</v>
      </c>
      <c r="AO683" s="113">
        <v>0</v>
      </c>
      <c r="AP683" s="113">
        <v>0</v>
      </c>
      <c r="AQ683" s="107" t="s">
        <v>699</v>
      </c>
      <c r="AR683" s="107" t="s">
        <v>699</v>
      </c>
      <c r="AS683" s="107" t="s">
        <v>473</v>
      </c>
      <c r="AT683" s="107" t="s">
        <v>395</v>
      </c>
      <c r="AU683" s="107" t="s">
        <v>1123</v>
      </c>
      <c r="AV683" s="107" t="s">
        <v>391</v>
      </c>
      <c r="AW683" s="108">
        <v>3</v>
      </c>
      <c r="AX683" s="107" t="s">
        <v>473</v>
      </c>
      <c r="AY683" s="107" t="s">
        <v>698</v>
      </c>
      <c r="AZ683" s="107" t="s">
        <v>697</v>
      </c>
      <c r="BA683" s="107" t="s">
        <v>392</v>
      </c>
      <c r="BB683" s="109">
        <v>45355.272070752311</v>
      </c>
      <c r="BC683" s="107" t="s">
        <v>23</v>
      </c>
      <c r="BD683" s="107" t="s">
        <v>292</v>
      </c>
    </row>
    <row r="684" spans="1:56" x14ac:dyDescent="0.2">
      <c r="A684" s="107" t="s">
        <v>393</v>
      </c>
      <c r="B684" s="105">
        <v>608266</v>
      </c>
      <c r="C684" s="105" t="s">
        <v>2153</v>
      </c>
      <c r="D684" s="107" t="s">
        <v>874</v>
      </c>
      <c r="E684" s="105" t="s">
        <v>1945</v>
      </c>
      <c r="F684" s="107" t="s">
        <v>1128</v>
      </c>
      <c r="G684" s="107" t="s">
        <v>830</v>
      </c>
      <c r="H684" s="107" t="s">
        <v>830</v>
      </c>
      <c r="I684" s="107" t="s">
        <v>830</v>
      </c>
      <c r="J684" s="107" t="s">
        <v>285</v>
      </c>
      <c r="K684" s="107" t="s">
        <v>31</v>
      </c>
      <c r="L684" s="107" t="s">
        <v>368</v>
      </c>
      <c r="M684" s="107" t="s">
        <v>395</v>
      </c>
      <c r="N684" s="107" t="s">
        <v>716</v>
      </c>
      <c r="O684" s="107" t="s">
        <v>395</v>
      </c>
      <c r="P684" s="109">
        <v>43799</v>
      </c>
      <c r="Q684" s="107" t="s">
        <v>656</v>
      </c>
      <c r="R684" s="108">
        <v>1</v>
      </c>
      <c r="S684" s="109">
        <v>44019</v>
      </c>
      <c r="T684" s="109">
        <v>44079</v>
      </c>
      <c r="U684" s="109">
        <v>45110</v>
      </c>
      <c r="V684" s="108">
        <v>1091</v>
      </c>
      <c r="W684" s="107" t="s">
        <v>398</v>
      </c>
      <c r="X684" s="107" t="s">
        <v>702</v>
      </c>
      <c r="Y684" s="107" t="s">
        <v>293</v>
      </c>
      <c r="Z684" s="108">
        <v>0</v>
      </c>
      <c r="AA684" s="113">
        <v>6372.56</v>
      </c>
      <c r="AB684" s="113">
        <v>0</v>
      </c>
      <c r="AC684" s="113">
        <v>91079.44</v>
      </c>
      <c r="AD684" s="113">
        <v>0</v>
      </c>
      <c r="AE684" s="113">
        <v>0</v>
      </c>
      <c r="AF684" s="113">
        <v>0</v>
      </c>
      <c r="AG684" s="113">
        <v>6372.56</v>
      </c>
      <c r="AH684" s="113">
        <f>CFR_Data[[#This Row],[Total Spent SFY]]+CFR_Data[[#This Row],[CF Current SFY]]</f>
        <v>0</v>
      </c>
      <c r="AI684" s="113">
        <v>0</v>
      </c>
      <c r="AJ684" s="113">
        <v>0</v>
      </c>
      <c r="AK684" s="113">
        <v>0</v>
      </c>
      <c r="AL684" s="113">
        <v>0</v>
      </c>
      <c r="AM684" s="113">
        <v>0</v>
      </c>
      <c r="AN684" s="113">
        <v>0</v>
      </c>
      <c r="AO684" s="113">
        <v>0</v>
      </c>
      <c r="AP684" s="113">
        <v>0</v>
      </c>
      <c r="AQ684" s="107" t="s">
        <v>699</v>
      </c>
      <c r="AR684" s="107" t="s">
        <v>699</v>
      </c>
      <c r="AS684" s="107" t="s">
        <v>396</v>
      </c>
      <c r="AT684" s="107" t="s">
        <v>395</v>
      </c>
      <c r="AU684" s="107" t="s">
        <v>1123</v>
      </c>
      <c r="AV684" s="107" t="s">
        <v>391</v>
      </c>
      <c r="AW684" s="108">
        <v>2</v>
      </c>
      <c r="AX684" s="107" t="s">
        <v>473</v>
      </c>
      <c r="AY684" s="107" t="s">
        <v>731</v>
      </c>
      <c r="AZ684" s="107" t="s">
        <v>706</v>
      </c>
      <c r="BA684" s="107" t="s">
        <v>435</v>
      </c>
      <c r="BB684" s="109">
        <v>45355.272070752311</v>
      </c>
      <c r="BC684" s="107" t="s">
        <v>31</v>
      </c>
      <c r="BD684" s="107" t="s">
        <v>293</v>
      </c>
    </row>
    <row r="685" spans="1:56" x14ac:dyDescent="0.2">
      <c r="A685" s="107" t="s">
        <v>393</v>
      </c>
      <c r="B685" s="105">
        <v>608266</v>
      </c>
      <c r="C685" s="105" t="s">
        <v>2153</v>
      </c>
      <c r="D685" s="107" t="s">
        <v>874</v>
      </c>
      <c r="E685" s="105" t="s">
        <v>1945</v>
      </c>
      <c r="F685" s="107" t="s">
        <v>1128</v>
      </c>
      <c r="G685" s="107" t="s">
        <v>830</v>
      </c>
      <c r="H685" s="107" t="s">
        <v>830</v>
      </c>
      <c r="I685" s="107" t="s">
        <v>830</v>
      </c>
      <c r="J685" s="107" t="s">
        <v>285</v>
      </c>
      <c r="K685" s="107" t="s">
        <v>31</v>
      </c>
      <c r="L685" s="107" t="s">
        <v>368</v>
      </c>
      <c r="M685" s="107" t="s">
        <v>395</v>
      </c>
      <c r="N685" s="107" t="s">
        <v>716</v>
      </c>
      <c r="O685" s="107" t="s">
        <v>395</v>
      </c>
      <c r="P685" s="109">
        <v>43799</v>
      </c>
      <c r="Q685" s="107" t="s">
        <v>656</v>
      </c>
      <c r="R685" s="108">
        <v>1</v>
      </c>
      <c r="S685" s="109">
        <v>44019</v>
      </c>
      <c r="T685" s="109">
        <v>44079</v>
      </c>
      <c r="U685" s="109">
        <v>45110</v>
      </c>
      <c r="V685" s="108">
        <v>1091</v>
      </c>
      <c r="W685" s="107" t="s">
        <v>424</v>
      </c>
      <c r="X685" s="107" t="s">
        <v>726</v>
      </c>
      <c r="Y685" s="107" t="s">
        <v>725</v>
      </c>
      <c r="Z685" s="108">
        <v>0.8</v>
      </c>
      <c r="AA685" s="113">
        <v>3705186.31</v>
      </c>
      <c r="AB685" s="113">
        <v>0</v>
      </c>
      <c r="AC685" s="113">
        <v>293698.05</v>
      </c>
      <c r="AD685" s="113">
        <v>0</v>
      </c>
      <c r="AE685" s="113">
        <v>0</v>
      </c>
      <c r="AF685" s="113">
        <v>0</v>
      </c>
      <c r="AG685" s="113">
        <v>3705186.31</v>
      </c>
      <c r="AH685" s="113">
        <f>CFR_Data[[#This Row],[Total Spent SFY]]+CFR_Data[[#This Row],[CF Current SFY]]</f>
        <v>0</v>
      </c>
      <c r="AI685" s="113">
        <v>0</v>
      </c>
      <c r="AJ685" s="113">
        <v>0</v>
      </c>
      <c r="AK685" s="113">
        <v>0</v>
      </c>
      <c r="AL685" s="113">
        <v>0</v>
      </c>
      <c r="AM685" s="113">
        <v>0</v>
      </c>
      <c r="AN685" s="113">
        <v>0</v>
      </c>
      <c r="AO685" s="113">
        <v>0</v>
      </c>
      <c r="AP685" s="113">
        <v>0</v>
      </c>
      <c r="AQ685" s="107" t="s">
        <v>699</v>
      </c>
      <c r="AR685" s="107" t="s">
        <v>699</v>
      </c>
      <c r="AS685" s="107" t="s">
        <v>396</v>
      </c>
      <c r="AT685" s="107" t="s">
        <v>395</v>
      </c>
      <c r="AU685" s="107" t="s">
        <v>1123</v>
      </c>
      <c r="AV685" s="107" t="s">
        <v>391</v>
      </c>
      <c r="AW685" s="108">
        <v>2</v>
      </c>
      <c r="AX685" s="107" t="s">
        <v>473</v>
      </c>
      <c r="AY685" s="107" t="s">
        <v>731</v>
      </c>
      <c r="AZ685" s="107" t="s">
        <v>706</v>
      </c>
      <c r="BA685" s="107" t="s">
        <v>435</v>
      </c>
      <c r="BB685" s="109">
        <v>45355.272070752311</v>
      </c>
      <c r="BC685" s="107" t="s">
        <v>31</v>
      </c>
      <c r="BD685" s="107" t="s">
        <v>292</v>
      </c>
    </row>
    <row r="686" spans="1:56" x14ac:dyDescent="0.2">
      <c r="A686" s="107" t="s">
        <v>409</v>
      </c>
      <c r="B686" s="105">
        <v>608267</v>
      </c>
      <c r="C686" s="105" t="s">
        <v>2154</v>
      </c>
      <c r="D686" s="107" t="s">
        <v>875</v>
      </c>
      <c r="E686" s="105" t="s">
        <v>1945</v>
      </c>
      <c r="F686" s="107" t="s">
        <v>1343</v>
      </c>
      <c r="G686" s="107" t="s">
        <v>830</v>
      </c>
      <c r="H686" s="107" t="s">
        <v>830</v>
      </c>
      <c r="I686" s="107" t="s">
        <v>830</v>
      </c>
      <c r="J686" s="107" t="s">
        <v>254</v>
      </c>
      <c r="K686" s="107" t="s">
        <v>33</v>
      </c>
      <c r="L686" s="107" t="s">
        <v>654</v>
      </c>
      <c r="M686" s="107" t="s">
        <v>395</v>
      </c>
      <c r="N686" s="107" t="s">
        <v>410</v>
      </c>
      <c r="O686" s="107" t="s">
        <v>395</v>
      </c>
      <c r="P686" s="109">
        <v>44408</v>
      </c>
      <c r="Q686" s="107" t="s">
        <v>655</v>
      </c>
      <c r="R686" s="108">
        <v>1</v>
      </c>
      <c r="S686" s="109">
        <v>44529</v>
      </c>
      <c r="T686" s="109">
        <v>44589</v>
      </c>
      <c r="U686" s="109">
        <v>45886</v>
      </c>
      <c r="V686" s="108">
        <v>1357</v>
      </c>
      <c r="W686" s="107" t="s">
        <v>424</v>
      </c>
      <c r="X686" s="107" t="s">
        <v>710</v>
      </c>
      <c r="Y686" s="107" t="s">
        <v>411</v>
      </c>
      <c r="Z686" s="108">
        <v>0.8</v>
      </c>
      <c r="AA686" s="113">
        <v>322844.57</v>
      </c>
      <c r="AB686" s="113">
        <v>7280.2</v>
      </c>
      <c r="AC686" s="113">
        <v>3821394.98</v>
      </c>
      <c r="AD686" s="113">
        <v>2251208.8881000001</v>
      </c>
      <c r="AE686" s="113">
        <v>2251208.8881000001</v>
      </c>
      <c r="AF686" s="113">
        <v>406278.28690000001</v>
      </c>
      <c r="AG686" s="113">
        <v>729122.85690000001</v>
      </c>
      <c r="AH686" s="113">
        <f>CFR_Data[[#This Row],[Total Spent SFY]]+CFR_Data[[#This Row],[CF Current SFY]]</f>
        <v>413558.48690000002</v>
      </c>
      <c r="AI686" s="113">
        <v>1841525.4813000001</v>
      </c>
      <c r="AJ686" s="113">
        <v>3405.1199000000001</v>
      </c>
      <c r="AK686" s="113">
        <v>0</v>
      </c>
      <c r="AL686" s="113">
        <v>0</v>
      </c>
      <c r="AM686" s="113">
        <v>0</v>
      </c>
      <c r="AN686" s="113">
        <v>1570186.0919000001</v>
      </c>
      <c r="AO686" s="113">
        <v>0</v>
      </c>
      <c r="AP686" s="113">
        <v>0</v>
      </c>
      <c r="AQ686" s="107" t="s">
        <v>699</v>
      </c>
      <c r="AR686" s="107" t="s">
        <v>699</v>
      </c>
      <c r="AS686" s="107" t="s">
        <v>396</v>
      </c>
      <c r="AT686" s="107" t="s">
        <v>395</v>
      </c>
      <c r="AU686" s="107" t="s">
        <v>1123</v>
      </c>
      <c r="AV686" s="107" t="s">
        <v>391</v>
      </c>
      <c r="AW686" s="108">
        <v>4</v>
      </c>
      <c r="AX686" s="107" t="s">
        <v>473</v>
      </c>
      <c r="AY686" s="107" t="s">
        <v>698</v>
      </c>
      <c r="AZ686" s="107" t="s">
        <v>697</v>
      </c>
      <c r="BA686" s="107" t="s">
        <v>392</v>
      </c>
      <c r="BB686" s="109">
        <v>45355.272070752311</v>
      </c>
      <c r="BC686" s="107" t="s">
        <v>33</v>
      </c>
      <c r="BD686" s="107" t="s">
        <v>292</v>
      </c>
    </row>
    <row r="687" spans="1:56" x14ac:dyDescent="0.2">
      <c r="A687" s="107" t="s">
        <v>409</v>
      </c>
      <c r="B687" s="105">
        <v>608267</v>
      </c>
      <c r="C687" s="105" t="s">
        <v>2154</v>
      </c>
      <c r="D687" s="107" t="s">
        <v>875</v>
      </c>
      <c r="E687" s="105" t="s">
        <v>1945</v>
      </c>
      <c r="F687" s="107" t="s">
        <v>1343</v>
      </c>
      <c r="G687" s="107" t="s">
        <v>830</v>
      </c>
      <c r="H687" s="107" t="s">
        <v>830</v>
      </c>
      <c r="I687" s="107" t="s">
        <v>830</v>
      </c>
      <c r="J687" s="107" t="s">
        <v>254</v>
      </c>
      <c r="K687" s="107" t="s">
        <v>33</v>
      </c>
      <c r="L687" s="107" t="s">
        <v>654</v>
      </c>
      <c r="M687" s="107" t="s">
        <v>395</v>
      </c>
      <c r="N687" s="107" t="s">
        <v>410</v>
      </c>
      <c r="O687" s="107" t="s">
        <v>395</v>
      </c>
      <c r="P687" s="109">
        <v>44408</v>
      </c>
      <c r="Q687" s="107" t="s">
        <v>655</v>
      </c>
      <c r="R687" s="108">
        <v>1</v>
      </c>
      <c r="S687" s="109">
        <v>44529</v>
      </c>
      <c r="T687" s="109">
        <v>44589</v>
      </c>
      <c r="U687" s="109">
        <v>45886</v>
      </c>
      <c r="V687" s="108">
        <v>1357</v>
      </c>
      <c r="W687" s="107" t="s">
        <v>424</v>
      </c>
      <c r="X687" s="107" t="s">
        <v>713</v>
      </c>
      <c r="Y687" s="107" t="s">
        <v>397</v>
      </c>
      <c r="Z687" s="108">
        <v>0.9</v>
      </c>
      <c r="AA687" s="113">
        <v>408664.56</v>
      </c>
      <c r="AB687" s="113">
        <v>18646.5</v>
      </c>
      <c r="AC687" s="113">
        <v>2151026.09</v>
      </c>
      <c r="AD687" s="113">
        <v>1228875.9813999999</v>
      </c>
      <c r="AE687" s="113">
        <v>1228875.9813999999</v>
      </c>
      <c r="AF687" s="113">
        <v>221776.67790000001</v>
      </c>
      <c r="AG687" s="113">
        <v>630441.23789999995</v>
      </c>
      <c r="AH687" s="113">
        <f>CFR_Data[[#This Row],[Total Spent SFY]]+CFR_Data[[#This Row],[CF Current SFY]]</f>
        <v>240423.17790000001</v>
      </c>
      <c r="AI687" s="113">
        <v>1005240.5377</v>
      </c>
      <c r="AJ687" s="113">
        <v>1858.7657999999999</v>
      </c>
      <c r="AK687" s="113">
        <v>0</v>
      </c>
      <c r="AL687" s="113">
        <v>0</v>
      </c>
      <c r="AM687" s="113">
        <v>0</v>
      </c>
      <c r="AN687" s="113">
        <v>922150.10860000004</v>
      </c>
      <c r="AO687" s="113">
        <v>0</v>
      </c>
      <c r="AP687" s="113">
        <v>0</v>
      </c>
      <c r="AQ687" s="107" t="s">
        <v>699</v>
      </c>
      <c r="AR687" s="107" t="s">
        <v>699</v>
      </c>
      <c r="AS687" s="107" t="s">
        <v>396</v>
      </c>
      <c r="AT687" s="107" t="s">
        <v>395</v>
      </c>
      <c r="AU687" s="107" t="s">
        <v>1123</v>
      </c>
      <c r="AV687" s="107" t="s">
        <v>391</v>
      </c>
      <c r="AW687" s="108">
        <v>4</v>
      </c>
      <c r="AX687" s="107" t="s">
        <v>473</v>
      </c>
      <c r="AY687" s="107" t="s">
        <v>698</v>
      </c>
      <c r="AZ687" s="107" t="s">
        <v>697</v>
      </c>
      <c r="BA687" s="107" t="s">
        <v>392</v>
      </c>
      <c r="BB687" s="109">
        <v>45355.272070752311</v>
      </c>
      <c r="BC687" s="107" t="s">
        <v>33</v>
      </c>
      <c r="BD687" s="107" t="s">
        <v>292</v>
      </c>
    </row>
    <row r="688" spans="1:56" x14ac:dyDescent="0.2">
      <c r="A688" s="107" t="s">
        <v>409</v>
      </c>
      <c r="B688" s="105">
        <v>608267</v>
      </c>
      <c r="C688" s="105" t="s">
        <v>2154</v>
      </c>
      <c r="D688" s="107" t="s">
        <v>875</v>
      </c>
      <c r="E688" s="105" t="s">
        <v>1945</v>
      </c>
      <c r="F688" s="107" t="s">
        <v>1343</v>
      </c>
      <c r="G688" s="107" t="s">
        <v>830</v>
      </c>
      <c r="H688" s="107" t="s">
        <v>830</v>
      </c>
      <c r="I688" s="107" t="s">
        <v>830</v>
      </c>
      <c r="J688" s="107" t="s">
        <v>254</v>
      </c>
      <c r="K688" s="107" t="s">
        <v>33</v>
      </c>
      <c r="L688" s="107" t="s">
        <v>654</v>
      </c>
      <c r="M688" s="107" t="s">
        <v>395</v>
      </c>
      <c r="N688" s="107" t="s">
        <v>410</v>
      </c>
      <c r="O688" s="107" t="s">
        <v>395</v>
      </c>
      <c r="P688" s="109">
        <v>44408</v>
      </c>
      <c r="Q688" s="107" t="s">
        <v>655</v>
      </c>
      <c r="R688" s="108">
        <v>1</v>
      </c>
      <c r="S688" s="109">
        <v>44529</v>
      </c>
      <c r="T688" s="109">
        <v>44589</v>
      </c>
      <c r="U688" s="109">
        <v>45886</v>
      </c>
      <c r="V688" s="108">
        <v>1357</v>
      </c>
      <c r="W688" s="107" t="s">
        <v>398</v>
      </c>
      <c r="X688" s="107" t="s">
        <v>702</v>
      </c>
      <c r="Y688" s="107" t="s">
        <v>293</v>
      </c>
      <c r="Z688" s="108">
        <v>0</v>
      </c>
      <c r="AA688" s="113">
        <v>29198.75</v>
      </c>
      <c r="AB688" s="113">
        <v>8146</v>
      </c>
      <c r="AC688" s="113">
        <v>283880.25</v>
      </c>
      <c r="AD688" s="113">
        <v>177350.3155</v>
      </c>
      <c r="AE688" s="113">
        <v>177350.3156</v>
      </c>
      <c r="AF688" s="113">
        <v>32006.6178</v>
      </c>
      <c r="AG688" s="113">
        <v>61205.3678</v>
      </c>
      <c r="AH688" s="113">
        <f>CFR_Data[[#This Row],[Total Spent SFY]]+CFR_Data[[#This Row],[CF Current SFY]]</f>
        <v>40152.6178</v>
      </c>
      <c r="AI688" s="113">
        <v>145075.4423</v>
      </c>
      <c r="AJ688" s="113">
        <v>268.25549999999998</v>
      </c>
      <c r="AK688" s="113">
        <v>0</v>
      </c>
      <c r="AL688" s="113">
        <v>0</v>
      </c>
      <c r="AM688" s="113">
        <v>0</v>
      </c>
      <c r="AN688" s="113">
        <v>106529.9344</v>
      </c>
      <c r="AO688" s="113">
        <v>0</v>
      </c>
      <c r="AP688" s="113">
        <v>0</v>
      </c>
      <c r="AQ688" s="107" t="s">
        <v>699</v>
      </c>
      <c r="AR688" s="107" t="s">
        <v>699</v>
      </c>
      <c r="AS688" s="107" t="s">
        <v>396</v>
      </c>
      <c r="AT688" s="107" t="s">
        <v>395</v>
      </c>
      <c r="AU688" s="107" t="s">
        <v>1123</v>
      </c>
      <c r="AV688" s="107" t="s">
        <v>391</v>
      </c>
      <c r="AW688" s="108">
        <v>4</v>
      </c>
      <c r="AX688" s="107" t="s">
        <v>473</v>
      </c>
      <c r="AY688" s="107" t="s">
        <v>698</v>
      </c>
      <c r="AZ688" s="107" t="s">
        <v>697</v>
      </c>
      <c r="BA688" s="107" t="s">
        <v>392</v>
      </c>
      <c r="BB688" s="109">
        <v>45355.272070752311</v>
      </c>
      <c r="BC688" s="107" t="s">
        <v>33</v>
      </c>
      <c r="BD688" s="107" t="s">
        <v>293</v>
      </c>
    </row>
    <row r="689" spans="1:56" x14ac:dyDescent="0.2">
      <c r="A689" s="107" t="s">
        <v>409</v>
      </c>
      <c r="B689" s="105">
        <v>608267</v>
      </c>
      <c r="C689" s="105" t="s">
        <v>2154</v>
      </c>
      <c r="D689" s="107" t="s">
        <v>875</v>
      </c>
      <c r="E689" s="105" t="s">
        <v>1945</v>
      </c>
      <c r="F689" s="107" t="s">
        <v>1343</v>
      </c>
      <c r="G689" s="107" t="s">
        <v>830</v>
      </c>
      <c r="H689" s="107" t="s">
        <v>830</v>
      </c>
      <c r="I689" s="107" t="s">
        <v>830</v>
      </c>
      <c r="J689" s="107" t="s">
        <v>254</v>
      </c>
      <c r="K689" s="107" t="s">
        <v>33</v>
      </c>
      <c r="L689" s="107" t="s">
        <v>654</v>
      </c>
      <c r="M689" s="107" t="s">
        <v>395</v>
      </c>
      <c r="N689" s="107" t="s">
        <v>410</v>
      </c>
      <c r="O689" s="107" t="s">
        <v>395</v>
      </c>
      <c r="P689" s="109">
        <v>44408</v>
      </c>
      <c r="Q689" s="107" t="s">
        <v>655</v>
      </c>
      <c r="R689" s="108">
        <v>1</v>
      </c>
      <c r="S689" s="109">
        <v>44529</v>
      </c>
      <c r="T689" s="109">
        <v>44589</v>
      </c>
      <c r="U689" s="109">
        <v>45886</v>
      </c>
      <c r="V689" s="108">
        <v>1357</v>
      </c>
      <c r="W689" s="107" t="s">
        <v>424</v>
      </c>
      <c r="X689" s="107" t="s">
        <v>726</v>
      </c>
      <c r="Y689" s="107" t="s">
        <v>725</v>
      </c>
      <c r="Z689" s="108">
        <v>0.8</v>
      </c>
      <c r="AA689" s="113">
        <v>8423806.2599999998</v>
      </c>
      <c r="AB689" s="113">
        <v>2429388.52</v>
      </c>
      <c r="AC689" s="113">
        <v>4680539.74</v>
      </c>
      <c r="AD689" s="113">
        <v>5208247.1259000003</v>
      </c>
      <c r="AE689" s="113">
        <v>5208247.1259000003</v>
      </c>
      <c r="AF689" s="113">
        <v>939938.41760000004</v>
      </c>
      <c r="AG689" s="113">
        <v>9363744.6776000001</v>
      </c>
      <c r="AH689" s="113">
        <f>CFR_Data[[#This Row],[Total Spent SFY]]+CFR_Data[[#This Row],[CF Current SFY]]</f>
        <v>3369326.9375999998</v>
      </c>
      <c r="AI689" s="113">
        <v>4260430.8493999997</v>
      </c>
      <c r="AJ689" s="113">
        <v>7877.8589000000002</v>
      </c>
      <c r="AK689" s="113">
        <v>0</v>
      </c>
      <c r="AL689" s="113">
        <v>0</v>
      </c>
      <c r="AM689" s="113">
        <v>0</v>
      </c>
      <c r="AN689" s="113">
        <v>-527707.38589999999</v>
      </c>
      <c r="AO689" s="113">
        <v>0</v>
      </c>
      <c r="AP689" s="113">
        <v>0</v>
      </c>
      <c r="AQ689" s="107" t="s">
        <v>699</v>
      </c>
      <c r="AR689" s="107" t="s">
        <v>699</v>
      </c>
      <c r="AS689" s="107" t="s">
        <v>396</v>
      </c>
      <c r="AT689" s="107" t="s">
        <v>395</v>
      </c>
      <c r="AU689" s="107" t="s">
        <v>1123</v>
      </c>
      <c r="AV689" s="107" t="s">
        <v>391</v>
      </c>
      <c r="AW689" s="108">
        <v>4</v>
      </c>
      <c r="AX689" s="107" t="s">
        <v>473</v>
      </c>
      <c r="AY689" s="107" t="s">
        <v>698</v>
      </c>
      <c r="AZ689" s="107" t="s">
        <v>697</v>
      </c>
      <c r="BA689" s="107" t="s">
        <v>392</v>
      </c>
      <c r="BB689" s="109">
        <v>45355.272070752311</v>
      </c>
      <c r="BC689" s="107" t="s">
        <v>33</v>
      </c>
      <c r="BD689" s="107" t="s">
        <v>292</v>
      </c>
    </row>
    <row r="690" spans="1:56" x14ac:dyDescent="0.2">
      <c r="A690" s="107" t="s">
        <v>393</v>
      </c>
      <c r="B690" s="105">
        <v>608275</v>
      </c>
      <c r="C690" s="105" t="s">
        <v>2155</v>
      </c>
      <c r="D690" s="107" t="s">
        <v>876</v>
      </c>
      <c r="E690" s="105" t="s">
        <v>1941</v>
      </c>
      <c r="F690" s="107" t="s">
        <v>1128</v>
      </c>
      <c r="G690" s="107" t="s">
        <v>830</v>
      </c>
      <c r="H690" s="107" t="s">
        <v>830</v>
      </c>
      <c r="I690" s="107" t="s">
        <v>830</v>
      </c>
      <c r="J690" s="107" t="s">
        <v>877</v>
      </c>
      <c r="K690" s="107" t="s">
        <v>22</v>
      </c>
      <c r="L690" s="107" t="s">
        <v>187</v>
      </c>
      <c r="M690" s="107" t="s">
        <v>158</v>
      </c>
      <c r="N690" s="107" t="s">
        <v>716</v>
      </c>
      <c r="O690" s="107" t="s">
        <v>395</v>
      </c>
      <c r="P690" s="109">
        <v>43764</v>
      </c>
      <c r="Q690" s="107" t="s">
        <v>656</v>
      </c>
      <c r="R690" s="108">
        <v>1</v>
      </c>
      <c r="S690" s="109">
        <v>43959</v>
      </c>
      <c r="T690" s="109">
        <v>44019</v>
      </c>
      <c r="U690" s="109">
        <v>45145</v>
      </c>
      <c r="V690" s="108">
        <v>1186</v>
      </c>
      <c r="W690" s="107" t="s">
        <v>424</v>
      </c>
      <c r="X690" s="107" t="s">
        <v>710</v>
      </c>
      <c r="Y690" s="107" t="s">
        <v>411</v>
      </c>
      <c r="Z690" s="108">
        <v>0.8</v>
      </c>
      <c r="AA690" s="113">
        <v>957196.03</v>
      </c>
      <c r="AB690" s="113">
        <v>102059.52</v>
      </c>
      <c r="AC690" s="113">
        <v>50412.62</v>
      </c>
      <c r="AD690" s="113">
        <v>0</v>
      </c>
      <c r="AE690" s="113">
        <v>0</v>
      </c>
      <c r="AF690" s="113">
        <v>0</v>
      </c>
      <c r="AG690" s="113">
        <v>957196.03</v>
      </c>
      <c r="AH690" s="113">
        <f>CFR_Data[[#This Row],[Total Spent SFY]]+CFR_Data[[#This Row],[CF Current SFY]]</f>
        <v>102059.52</v>
      </c>
      <c r="AI690" s="113">
        <v>0</v>
      </c>
      <c r="AJ690" s="113">
        <v>0</v>
      </c>
      <c r="AK690" s="113">
        <v>0</v>
      </c>
      <c r="AL690" s="113">
        <v>0</v>
      </c>
      <c r="AM690" s="113">
        <v>0</v>
      </c>
      <c r="AN690" s="113">
        <v>0</v>
      </c>
      <c r="AO690" s="113">
        <v>0</v>
      </c>
      <c r="AP690" s="113">
        <v>0</v>
      </c>
      <c r="AQ690" s="107" t="s">
        <v>699</v>
      </c>
      <c r="AR690" s="107" t="s">
        <v>699</v>
      </c>
      <c r="AS690" s="107" t="s">
        <v>396</v>
      </c>
      <c r="AT690" s="107" t="s">
        <v>2925</v>
      </c>
      <c r="AU690" s="107" t="s">
        <v>1120</v>
      </c>
      <c r="AV690" s="107" t="s">
        <v>391</v>
      </c>
      <c r="AW690" s="108">
        <v>3</v>
      </c>
      <c r="AX690" s="107" t="s">
        <v>396</v>
      </c>
      <c r="AY690" s="107" t="s">
        <v>698</v>
      </c>
      <c r="AZ690" s="107" t="s">
        <v>697</v>
      </c>
      <c r="BA690" s="107" t="s">
        <v>392</v>
      </c>
      <c r="BB690" s="109">
        <v>45355.272070752311</v>
      </c>
      <c r="BC690" s="107" t="s">
        <v>22</v>
      </c>
      <c r="BD690" s="107" t="s">
        <v>292</v>
      </c>
    </row>
    <row r="691" spans="1:56" x14ac:dyDescent="0.2">
      <c r="A691" s="107" t="s">
        <v>393</v>
      </c>
      <c r="B691" s="105">
        <v>608275</v>
      </c>
      <c r="C691" s="105" t="s">
        <v>2155</v>
      </c>
      <c r="D691" s="107" t="s">
        <v>876</v>
      </c>
      <c r="E691" s="105" t="s">
        <v>1941</v>
      </c>
      <c r="F691" s="107" t="s">
        <v>1128</v>
      </c>
      <c r="G691" s="107" t="s">
        <v>830</v>
      </c>
      <c r="H691" s="107" t="s">
        <v>830</v>
      </c>
      <c r="I691" s="107" t="s">
        <v>830</v>
      </c>
      <c r="J691" s="107" t="s">
        <v>877</v>
      </c>
      <c r="K691" s="107" t="s">
        <v>22</v>
      </c>
      <c r="L691" s="107" t="s">
        <v>187</v>
      </c>
      <c r="M691" s="107" t="s">
        <v>158</v>
      </c>
      <c r="N691" s="107" t="s">
        <v>716</v>
      </c>
      <c r="O691" s="107" t="s">
        <v>395</v>
      </c>
      <c r="P691" s="109">
        <v>43764</v>
      </c>
      <c r="Q691" s="107" t="s">
        <v>656</v>
      </c>
      <c r="R691" s="108">
        <v>1</v>
      </c>
      <c r="S691" s="109">
        <v>43959</v>
      </c>
      <c r="T691" s="109">
        <v>44019</v>
      </c>
      <c r="U691" s="109">
        <v>45145</v>
      </c>
      <c r="V691" s="108">
        <v>1186</v>
      </c>
      <c r="W691" s="107" t="s">
        <v>398</v>
      </c>
      <c r="X691" s="107" t="s">
        <v>702</v>
      </c>
      <c r="Y691" s="107" t="s">
        <v>293</v>
      </c>
      <c r="Z691" s="108">
        <v>0</v>
      </c>
      <c r="AA691" s="113">
        <v>5772.22</v>
      </c>
      <c r="AB691" s="113">
        <v>2642.26</v>
      </c>
      <c r="AC691" s="113">
        <v>40336.78</v>
      </c>
      <c r="AD691" s="113">
        <v>0</v>
      </c>
      <c r="AE691" s="113">
        <v>0</v>
      </c>
      <c r="AF691" s="113">
        <v>0</v>
      </c>
      <c r="AG691" s="113">
        <v>5772.22</v>
      </c>
      <c r="AH691" s="113">
        <f>CFR_Data[[#This Row],[Total Spent SFY]]+CFR_Data[[#This Row],[CF Current SFY]]</f>
        <v>2642.26</v>
      </c>
      <c r="AI691" s="113">
        <v>0</v>
      </c>
      <c r="AJ691" s="113">
        <v>0</v>
      </c>
      <c r="AK691" s="113">
        <v>0</v>
      </c>
      <c r="AL691" s="113">
        <v>0</v>
      </c>
      <c r="AM691" s="113">
        <v>0</v>
      </c>
      <c r="AN691" s="113">
        <v>0</v>
      </c>
      <c r="AO691" s="113">
        <v>0</v>
      </c>
      <c r="AP691" s="113">
        <v>0</v>
      </c>
      <c r="AQ691" s="107" t="s">
        <v>699</v>
      </c>
      <c r="AR691" s="107" t="s">
        <v>699</v>
      </c>
      <c r="AS691" s="107" t="s">
        <v>396</v>
      </c>
      <c r="AT691" s="107" t="s">
        <v>2925</v>
      </c>
      <c r="AU691" s="107" t="s">
        <v>1120</v>
      </c>
      <c r="AV691" s="107" t="s">
        <v>391</v>
      </c>
      <c r="AW691" s="108">
        <v>3</v>
      </c>
      <c r="AX691" s="107" t="s">
        <v>396</v>
      </c>
      <c r="AY691" s="107" t="s">
        <v>698</v>
      </c>
      <c r="AZ691" s="107" t="s">
        <v>697</v>
      </c>
      <c r="BA691" s="107" t="s">
        <v>392</v>
      </c>
      <c r="BB691" s="109">
        <v>45355.272070752311</v>
      </c>
      <c r="BC691" s="107" t="s">
        <v>22</v>
      </c>
      <c r="BD691" s="107" t="s">
        <v>293</v>
      </c>
    </row>
    <row r="692" spans="1:56" x14ac:dyDescent="0.2">
      <c r="A692" s="107" t="s">
        <v>393</v>
      </c>
      <c r="B692" s="105">
        <v>608275</v>
      </c>
      <c r="C692" s="105" t="s">
        <v>2155</v>
      </c>
      <c r="D692" s="107" t="s">
        <v>876</v>
      </c>
      <c r="E692" s="105" t="s">
        <v>1941</v>
      </c>
      <c r="F692" s="107" t="s">
        <v>1128</v>
      </c>
      <c r="G692" s="107" t="s">
        <v>830</v>
      </c>
      <c r="H692" s="107" t="s">
        <v>830</v>
      </c>
      <c r="I692" s="107" t="s">
        <v>830</v>
      </c>
      <c r="J692" s="107" t="s">
        <v>877</v>
      </c>
      <c r="K692" s="107" t="s">
        <v>22</v>
      </c>
      <c r="L692" s="107" t="s">
        <v>187</v>
      </c>
      <c r="M692" s="107" t="s">
        <v>158</v>
      </c>
      <c r="N692" s="107" t="s">
        <v>716</v>
      </c>
      <c r="O692" s="107" t="s">
        <v>395</v>
      </c>
      <c r="P692" s="109">
        <v>43764</v>
      </c>
      <c r="Q692" s="107" t="s">
        <v>656</v>
      </c>
      <c r="R692" s="108">
        <v>1</v>
      </c>
      <c r="S692" s="109">
        <v>43959</v>
      </c>
      <c r="T692" s="109">
        <v>44019</v>
      </c>
      <c r="U692" s="109">
        <v>45145</v>
      </c>
      <c r="V692" s="108">
        <v>1186</v>
      </c>
      <c r="W692" s="107" t="s">
        <v>424</v>
      </c>
      <c r="X692" s="107" t="s">
        <v>726</v>
      </c>
      <c r="Y692" s="107" t="s">
        <v>725</v>
      </c>
      <c r="Z692" s="108">
        <v>0.8</v>
      </c>
      <c r="AA692" s="113">
        <v>1093514.6499999999</v>
      </c>
      <c r="AB692" s="113">
        <v>18637.93</v>
      </c>
      <c r="AC692" s="113">
        <v>100116.38</v>
      </c>
      <c r="AD692" s="113">
        <v>0</v>
      </c>
      <c r="AE692" s="113">
        <v>0</v>
      </c>
      <c r="AF692" s="113">
        <v>0</v>
      </c>
      <c r="AG692" s="113">
        <v>1093514.6499999999</v>
      </c>
      <c r="AH692" s="113">
        <f>CFR_Data[[#This Row],[Total Spent SFY]]+CFR_Data[[#This Row],[CF Current SFY]]</f>
        <v>18637.93</v>
      </c>
      <c r="AI692" s="113">
        <v>0</v>
      </c>
      <c r="AJ692" s="113">
        <v>0</v>
      </c>
      <c r="AK692" s="113">
        <v>0</v>
      </c>
      <c r="AL692" s="113">
        <v>0</v>
      </c>
      <c r="AM692" s="113">
        <v>0</v>
      </c>
      <c r="AN692" s="113">
        <v>0</v>
      </c>
      <c r="AO692" s="113">
        <v>0</v>
      </c>
      <c r="AP692" s="113">
        <v>0</v>
      </c>
      <c r="AQ692" s="107" t="s">
        <v>699</v>
      </c>
      <c r="AR692" s="107" t="s">
        <v>699</v>
      </c>
      <c r="AS692" s="107" t="s">
        <v>396</v>
      </c>
      <c r="AT692" s="107" t="s">
        <v>2925</v>
      </c>
      <c r="AU692" s="107" t="s">
        <v>1120</v>
      </c>
      <c r="AV692" s="107" t="s">
        <v>391</v>
      </c>
      <c r="AW692" s="108">
        <v>3</v>
      </c>
      <c r="AX692" s="107" t="s">
        <v>396</v>
      </c>
      <c r="AY692" s="107" t="s">
        <v>698</v>
      </c>
      <c r="AZ692" s="107" t="s">
        <v>697</v>
      </c>
      <c r="BA692" s="107" t="s">
        <v>392</v>
      </c>
      <c r="BB692" s="109">
        <v>45355.272070752311</v>
      </c>
      <c r="BC692" s="107" t="s">
        <v>22</v>
      </c>
      <c r="BD692" s="107" t="s">
        <v>292</v>
      </c>
    </row>
    <row r="693" spans="1:56" x14ac:dyDescent="0.2">
      <c r="A693" s="107" t="s">
        <v>409</v>
      </c>
      <c r="B693" s="105">
        <v>608279</v>
      </c>
      <c r="C693" s="105" t="s">
        <v>3046</v>
      </c>
      <c r="D693" s="107" t="s">
        <v>878</v>
      </c>
      <c r="E693" s="105" t="s">
        <v>1945</v>
      </c>
      <c r="F693" s="107" t="s">
        <v>1121</v>
      </c>
      <c r="G693" s="107" t="s">
        <v>830</v>
      </c>
      <c r="H693" s="107" t="s">
        <v>830</v>
      </c>
      <c r="I693" s="107" t="s">
        <v>830</v>
      </c>
      <c r="J693" s="107" t="s">
        <v>261</v>
      </c>
      <c r="K693" s="107" t="s">
        <v>31</v>
      </c>
      <c r="L693" s="107" t="s">
        <v>213</v>
      </c>
      <c r="M693" s="107" t="s">
        <v>208</v>
      </c>
      <c r="N693" s="107" t="s">
        <v>410</v>
      </c>
      <c r="O693" s="107" t="s">
        <v>395</v>
      </c>
      <c r="P693" s="109">
        <v>45164</v>
      </c>
      <c r="Q693" s="107" t="s">
        <v>712</v>
      </c>
      <c r="R693" s="108">
        <v>1</v>
      </c>
      <c r="S693" s="109">
        <v>45271</v>
      </c>
      <c r="T693" s="109">
        <v>45331</v>
      </c>
      <c r="U693" s="109">
        <v>46250</v>
      </c>
      <c r="V693" s="108">
        <v>979</v>
      </c>
      <c r="W693" s="107" t="s">
        <v>398</v>
      </c>
      <c r="X693" s="107" t="s">
        <v>702</v>
      </c>
      <c r="Y693" s="107" t="s">
        <v>293</v>
      </c>
      <c r="Z693" s="108">
        <v>0</v>
      </c>
      <c r="AA693" s="113">
        <v>0</v>
      </c>
      <c r="AB693" s="113">
        <v>0</v>
      </c>
      <c r="AC693" s="113">
        <v>65212.5</v>
      </c>
      <c r="AD693" s="113">
        <v>63749.995900000002</v>
      </c>
      <c r="AE693" s="113">
        <v>65212.5</v>
      </c>
      <c r="AF693" s="113">
        <v>13549.2673</v>
      </c>
      <c r="AG693" s="113">
        <v>13549.2673</v>
      </c>
      <c r="AH693" s="113">
        <f>CFR_Data[[#This Row],[Total Spent SFY]]+CFR_Data[[#This Row],[CF Current SFY]]</f>
        <v>13549.2673</v>
      </c>
      <c r="AI693" s="113">
        <v>14395.5615</v>
      </c>
      <c r="AJ693" s="113">
        <v>35805.167099999999</v>
      </c>
      <c r="AK693" s="113">
        <v>1462.5041000000001</v>
      </c>
      <c r="AL693" s="113">
        <v>0</v>
      </c>
      <c r="AM693" s="113">
        <v>0</v>
      </c>
      <c r="AN693" s="113">
        <v>0</v>
      </c>
      <c r="AO693" s="113">
        <v>0</v>
      </c>
      <c r="AP693" s="113">
        <v>0</v>
      </c>
      <c r="AQ693" s="107" t="s">
        <v>699</v>
      </c>
      <c r="AR693" s="107" t="s">
        <v>699</v>
      </c>
      <c r="AS693" s="107" t="s">
        <v>396</v>
      </c>
      <c r="AT693" s="107" t="s">
        <v>2993</v>
      </c>
      <c r="AU693" s="107" t="s">
        <v>1120</v>
      </c>
      <c r="AV693" s="107" t="s">
        <v>391</v>
      </c>
      <c r="AW693" s="108">
        <v>2</v>
      </c>
      <c r="AX693" s="107" t="s">
        <v>473</v>
      </c>
      <c r="AY693" s="107" t="s">
        <v>722</v>
      </c>
      <c r="AZ693" s="107" t="s">
        <v>697</v>
      </c>
      <c r="BA693" s="107" t="s">
        <v>402</v>
      </c>
      <c r="BB693" s="109">
        <v>45355.272070752311</v>
      </c>
      <c r="BC693" s="107" t="s">
        <v>31</v>
      </c>
      <c r="BD693" s="107" t="s">
        <v>293</v>
      </c>
    </row>
    <row r="694" spans="1:56" x14ac:dyDescent="0.2">
      <c r="A694" s="107" t="s">
        <v>409</v>
      </c>
      <c r="B694" s="105">
        <v>608279</v>
      </c>
      <c r="C694" s="105" t="s">
        <v>3046</v>
      </c>
      <c r="D694" s="107" t="s">
        <v>878</v>
      </c>
      <c r="E694" s="105" t="s">
        <v>1945</v>
      </c>
      <c r="F694" s="107" t="s">
        <v>1121</v>
      </c>
      <c r="G694" s="107" t="s">
        <v>830</v>
      </c>
      <c r="H694" s="107" t="s">
        <v>830</v>
      </c>
      <c r="I694" s="107" t="s">
        <v>830</v>
      </c>
      <c r="J694" s="107" t="s">
        <v>261</v>
      </c>
      <c r="K694" s="107" t="s">
        <v>31</v>
      </c>
      <c r="L694" s="107" t="s">
        <v>213</v>
      </c>
      <c r="M694" s="107" t="s">
        <v>208</v>
      </c>
      <c r="N694" s="107" t="s">
        <v>410</v>
      </c>
      <c r="O694" s="107" t="s">
        <v>395</v>
      </c>
      <c r="P694" s="109">
        <v>45164</v>
      </c>
      <c r="Q694" s="107" t="s">
        <v>712</v>
      </c>
      <c r="R694" s="108">
        <v>1</v>
      </c>
      <c r="S694" s="109">
        <v>45271</v>
      </c>
      <c r="T694" s="109">
        <v>45331</v>
      </c>
      <c r="U694" s="109">
        <v>46250</v>
      </c>
      <c r="V694" s="108">
        <v>979</v>
      </c>
      <c r="W694" s="107" t="s">
        <v>424</v>
      </c>
      <c r="X694" s="107" t="s">
        <v>726</v>
      </c>
      <c r="Y694" s="107" t="s">
        <v>725</v>
      </c>
      <c r="Z694" s="108">
        <v>0.8</v>
      </c>
      <c r="AA694" s="113">
        <v>0</v>
      </c>
      <c r="AB694" s="113">
        <v>0</v>
      </c>
      <c r="AC694" s="113">
        <v>4406286.47</v>
      </c>
      <c r="AD694" s="113">
        <v>4017242.0041</v>
      </c>
      <c r="AE694" s="113">
        <v>4406286.47</v>
      </c>
      <c r="AF694" s="113">
        <v>853814.73270000005</v>
      </c>
      <c r="AG694" s="113">
        <v>853814.73270000005</v>
      </c>
      <c r="AH694" s="113">
        <f>CFR_Data[[#This Row],[Total Spent SFY]]+CFR_Data[[#This Row],[CF Current SFY]]</f>
        <v>853814.73270000005</v>
      </c>
      <c r="AI694" s="113">
        <v>907144.43850000005</v>
      </c>
      <c r="AJ694" s="113">
        <v>2256282.8328999998</v>
      </c>
      <c r="AK694" s="113">
        <v>389044.46590000001</v>
      </c>
      <c r="AL694" s="113">
        <v>0</v>
      </c>
      <c r="AM694" s="113">
        <v>0</v>
      </c>
      <c r="AN694" s="113">
        <v>0</v>
      </c>
      <c r="AO694" s="113">
        <v>0</v>
      </c>
      <c r="AP694" s="113">
        <v>0</v>
      </c>
      <c r="AQ694" s="107" t="s">
        <v>699</v>
      </c>
      <c r="AR694" s="107" t="s">
        <v>699</v>
      </c>
      <c r="AS694" s="107" t="s">
        <v>396</v>
      </c>
      <c r="AT694" s="107" t="s">
        <v>2993</v>
      </c>
      <c r="AU694" s="107" t="s">
        <v>1120</v>
      </c>
      <c r="AV694" s="107" t="s">
        <v>391</v>
      </c>
      <c r="AW694" s="108">
        <v>2</v>
      </c>
      <c r="AX694" s="107" t="s">
        <v>473</v>
      </c>
      <c r="AY694" s="107" t="s">
        <v>722</v>
      </c>
      <c r="AZ694" s="107" t="s">
        <v>697</v>
      </c>
      <c r="BA694" s="107" t="s">
        <v>402</v>
      </c>
      <c r="BB694" s="109">
        <v>45355.272070752311</v>
      </c>
      <c r="BC694" s="107" t="s">
        <v>31</v>
      </c>
      <c r="BD694" s="107" t="s">
        <v>292</v>
      </c>
    </row>
    <row r="695" spans="1:56" x14ac:dyDescent="0.2">
      <c r="A695" s="107" t="s">
        <v>409</v>
      </c>
      <c r="B695" s="105">
        <v>608295</v>
      </c>
      <c r="C695" s="105" t="s">
        <v>2157</v>
      </c>
      <c r="D695" s="107" t="s">
        <v>660</v>
      </c>
      <c r="E695" s="105" t="s">
        <v>1945</v>
      </c>
      <c r="F695" s="107" t="s">
        <v>1128</v>
      </c>
      <c r="G695" s="107" t="s">
        <v>830</v>
      </c>
      <c r="H695" s="107" t="s">
        <v>830</v>
      </c>
      <c r="I695" s="107" t="s">
        <v>830</v>
      </c>
      <c r="J695" s="107" t="s">
        <v>445</v>
      </c>
      <c r="K695" s="107" t="s">
        <v>446</v>
      </c>
      <c r="L695" s="107" t="s">
        <v>213</v>
      </c>
      <c r="M695" s="107" t="s">
        <v>208</v>
      </c>
      <c r="N695" s="107" t="s">
        <v>410</v>
      </c>
      <c r="O695" s="107" t="s">
        <v>395</v>
      </c>
      <c r="P695" s="109">
        <v>43344</v>
      </c>
      <c r="Q695" s="107" t="s">
        <v>651</v>
      </c>
      <c r="R695" s="108">
        <v>1</v>
      </c>
      <c r="S695" s="109">
        <v>43517</v>
      </c>
      <c r="T695" s="109">
        <v>43577</v>
      </c>
      <c r="U695" s="109">
        <v>44440</v>
      </c>
      <c r="V695" s="108">
        <v>923</v>
      </c>
      <c r="W695" s="107" t="s">
        <v>424</v>
      </c>
      <c r="X695" s="107" t="s">
        <v>713</v>
      </c>
      <c r="Y695" s="107" t="s">
        <v>397</v>
      </c>
      <c r="Z695" s="108">
        <v>0.9</v>
      </c>
      <c r="AA695" s="113">
        <v>856571.91</v>
      </c>
      <c r="AB695" s="113">
        <v>0</v>
      </c>
      <c r="AC695" s="113">
        <v>0</v>
      </c>
      <c r="AD695" s="113">
        <v>207511.11110000001</v>
      </c>
      <c r="AE695" s="113">
        <v>207511.11110000001</v>
      </c>
      <c r="AF695" s="113">
        <v>207511.11110000001</v>
      </c>
      <c r="AG695" s="113">
        <v>1064083.0211</v>
      </c>
      <c r="AH695" s="113">
        <f>CFR_Data[[#This Row],[Total Spent SFY]]+CFR_Data[[#This Row],[CF Current SFY]]</f>
        <v>207511.11110000001</v>
      </c>
      <c r="AI695" s="113">
        <v>0</v>
      </c>
      <c r="AJ695" s="113">
        <v>0</v>
      </c>
      <c r="AK695" s="113">
        <v>0</v>
      </c>
      <c r="AL695" s="113">
        <v>0</v>
      </c>
      <c r="AM695" s="113">
        <v>0</v>
      </c>
      <c r="AN695" s="113">
        <v>-207511.11110000001</v>
      </c>
      <c r="AO695" s="113">
        <v>0</v>
      </c>
      <c r="AP695" s="113">
        <v>0</v>
      </c>
      <c r="AQ695" s="107" t="s">
        <v>699</v>
      </c>
      <c r="AR695" s="107" t="s">
        <v>699</v>
      </c>
      <c r="AS695" s="107" t="s">
        <v>396</v>
      </c>
      <c r="AT695" s="107" t="s">
        <v>395</v>
      </c>
      <c r="AU695" s="107" t="s">
        <v>1123</v>
      </c>
      <c r="AV695" s="107" t="s">
        <v>391</v>
      </c>
      <c r="AW695" s="108">
        <v>2</v>
      </c>
      <c r="AX695" s="107" t="s">
        <v>473</v>
      </c>
      <c r="AY695" s="107" t="s">
        <v>722</v>
      </c>
      <c r="AZ695" s="107" t="s">
        <v>697</v>
      </c>
      <c r="BA695" s="107" t="s">
        <v>402</v>
      </c>
      <c r="BB695" s="109">
        <v>45355.272070752311</v>
      </c>
      <c r="BC695" s="107" t="s">
        <v>465</v>
      </c>
      <c r="BD695" s="107" t="s">
        <v>292</v>
      </c>
    </row>
    <row r="696" spans="1:56" x14ac:dyDescent="0.2">
      <c r="A696" s="107" t="s">
        <v>409</v>
      </c>
      <c r="B696" s="105">
        <v>608295</v>
      </c>
      <c r="C696" s="105" t="s">
        <v>2157</v>
      </c>
      <c r="D696" s="107" t="s">
        <v>660</v>
      </c>
      <c r="E696" s="105" t="s">
        <v>1945</v>
      </c>
      <c r="F696" s="107" t="s">
        <v>1128</v>
      </c>
      <c r="G696" s="107" t="s">
        <v>830</v>
      </c>
      <c r="H696" s="107" t="s">
        <v>830</v>
      </c>
      <c r="I696" s="107" t="s">
        <v>830</v>
      </c>
      <c r="J696" s="107" t="s">
        <v>445</v>
      </c>
      <c r="K696" s="107" t="s">
        <v>446</v>
      </c>
      <c r="L696" s="107" t="s">
        <v>213</v>
      </c>
      <c r="M696" s="107" t="s">
        <v>208</v>
      </c>
      <c r="N696" s="107" t="s">
        <v>410</v>
      </c>
      <c r="O696" s="107" t="s">
        <v>395</v>
      </c>
      <c r="P696" s="109">
        <v>43344</v>
      </c>
      <c r="Q696" s="107" t="s">
        <v>651</v>
      </c>
      <c r="R696" s="108">
        <v>1</v>
      </c>
      <c r="S696" s="109">
        <v>43517</v>
      </c>
      <c r="T696" s="109">
        <v>43577</v>
      </c>
      <c r="U696" s="109">
        <v>44440</v>
      </c>
      <c r="V696" s="108">
        <v>923</v>
      </c>
      <c r="W696" s="107" t="s">
        <v>398</v>
      </c>
      <c r="X696" s="107" t="s">
        <v>720</v>
      </c>
      <c r="Y696" s="107" t="s">
        <v>293</v>
      </c>
      <c r="Z696" s="108">
        <v>0</v>
      </c>
      <c r="AA696" s="113">
        <v>511.88</v>
      </c>
      <c r="AB696" s="113">
        <v>0</v>
      </c>
      <c r="AC696" s="113">
        <v>0</v>
      </c>
      <c r="AD696" s="113">
        <v>12488.8889</v>
      </c>
      <c r="AE696" s="113">
        <v>12488.8889</v>
      </c>
      <c r="AF696" s="113">
        <v>12488.8889</v>
      </c>
      <c r="AG696" s="113">
        <v>13000.768899999999</v>
      </c>
      <c r="AH696" s="113">
        <f>CFR_Data[[#This Row],[Total Spent SFY]]+CFR_Data[[#This Row],[CF Current SFY]]</f>
        <v>12488.8889</v>
      </c>
      <c r="AI696" s="113">
        <v>0</v>
      </c>
      <c r="AJ696" s="113">
        <v>0</v>
      </c>
      <c r="AK696" s="113">
        <v>0</v>
      </c>
      <c r="AL696" s="113">
        <v>0</v>
      </c>
      <c r="AM696" s="113">
        <v>0</v>
      </c>
      <c r="AN696" s="113">
        <v>-12488.8889</v>
      </c>
      <c r="AO696" s="113">
        <v>0</v>
      </c>
      <c r="AP696" s="113">
        <v>0</v>
      </c>
      <c r="AQ696" s="107" t="s">
        <v>699</v>
      </c>
      <c r="AR696" s="107" t="s">
        <v>699</v>
      </c>
      <c r="AS696" s="107" t="s">
        <v>396</v>
      </c>
      <c r="AT696" s="107" t="s">
        <v>395</v>
      </c>
      <c r="AU696" s="107" t="s">
        <v>1123</v>
      </c>
      <c r="AV696" s="107" t="s">
        <v>391</v>
      </c>
      <c r="AW696" s="108">
        <v>2</v>
      </c>
      <c r="AX696" s="107" t="s">
        <v>473</v>
      </c>
      <c r="AY696" s="107" t="s">
        <v>722</v>
      </c>
      <c r="AZ696" s="107" t="s">
        <v>697</v>
      </c>
      <c r="BA696" s="107" t="s">
        <v>402</v>
      </c>
      <c r="BB696" s="109">
        <v>45355.272070752311</v>
      </c>
      <c r="BC696" s="107" t="s">
        <v>465</v>
      </c>
      <c r="BD696" s="107" t="s">
        <v>293</v>
      </c>
    </row>
    <row r="697" spans="1:56" x14ac:dyDescent="0.2">
      <c r="A697" s="107" t="s">
        <v>393</v>
      </c>
      <c r="B697" s="105">
        <v>608297</v>
      </c>
      <c r="C697" s="105" t="s">
        <v>2158</v>
      </c>
      <c r="D697" s="107" t="s">
        <v>1344</v>
      </c>
      <c r="E697" s="105" t="s">
        <v>1941</v>
      </c>
      <c r="F697" s="107" t="s">
        <v>1128</v>
      </c>
      <c r="G697" s="107" t="s">
        <v>830</v>
      </c>
      <c r="H697" s="107" t="s">
        <v>830</v>
      </c>
      <c r="I697" s="107" t="s">
        <v>830</v>
      </c>
      <c r="J697" s="107" t="s">
        <v>138</v>
      </c>
      <c r="K697" s="107" t="s">
        <v>30</v>
      </c>
      <c r="L697" s="107" t="s">
        <v>368</v>
      </c>
      <c r="M697" s="107" t="s">
        <v>395</v>
      </c>
      <c r="N697" s="107" t="s">
        <v>716</v>
      </c>
      <c r="O697" s="107" t="s">
        <v>395</v>
      </c>
      <c r="P697" s="109">
        <v>44450</v>
      </c>
      <c r="Q697" s="107" t="s">
        <v>655</v>
      </c>
      <c r="R697" s="108">
        <v>1</v>
      </c>
      <c r="S697" s="109">
        <v>44510</v>
      </c>
      <c r="T697" s="109">
        <v>44570</v>
      </c>
      <c r="U697" s="109">
        <v>45245</v>
      </c>
      <c r="V697" s="108">
        <v>735</v>
      </c>
      <c r="W697" s="107" t="s">
        <v>424</v>
      </c>
      <c r="X697" s="107" t="s">
        <v>733</v>
      </c>
      <c r="Y697" s="107" t="s">
        <v>413</v>
      </c>
      <c r="Z697" s="108">
        <v>0.8</v>
      </c>
      <c r="AA697" s="113">
        <v>4279533.5599999996</v>
      </c>
      <c r="AB697" s="113">
        <v>1678203.74</v>
      </c>
      <c r="AC697" s="113">
        <v>40194.83</v>
      </c>
      <c r="AD697" s="113">
        <v>30000</v>
      </c>
      <c r="AE697" s="113">
        <v>30000</v>
      </c>
      <c r="AF697" s="113">
        <v>30000</v>
      </c>
      <c r="AG697" s="113">
        <v>4309533.5599999996</v>
      </c>
      <c r="AH697" s="113">
        <f>CFR_Data[[#This Row],[Total Spent SFY]]+CFR_Data[[#This Row],[CF Current SFY]]</f>
        <v>1708203.74</v>
      </c>
      <c r="AI697" s="113">
        <v>0</v>
      </c>
      <c r="AJ697" s="113">
        <v>0</v>
      </c>
      <c r="AK697" s="113">
        <v>0</v>
      </c>
      <c r="AL697" s="113">
        <v>0</v>
      </c>
      <c r="AM697" s="113">
        <v>0</v>
      </c>
      <c r="AN697" s="113">
        <v>10194.83</v>
      </c>
      <c r="AO697" s="113">
        <v>0</v>
      </c>
      <c r="AP697" s="113">
        <v>0</v>
      </c>
      <c r="AQ697" s="107" t="s">
        <v>699</v>
      </c>
      <c r="AR697" s="107" t="s">
        <v>699</v>
      </c>
      <c r="AS697" s="107" t="s">
        <v>396</v>
      </c>
      <c r="AT697" s="107" t="s">
        <v>2940</v>
      </c>
      <c r="AU697" s="107" t="s">
        <v>1123</v>
      </c>
      <c r="AV697" s="107" t="s">
        <v>391</v>
      </c>
      <c r="AW697" s="108">
        <v>2</v>
      </c>
      <c r="AX697" s="107" t="s">
        <v>473</v>
      </c>
      <c r="AY697" s="107" t="s">
        <v>731</v>
      </c>
      <c r="AZ697" s="107" t="s">
        <v>706</v>
      </c>
      <c r="BA697" s="107" t="s">
        <v>435</v>
      </c>
      <c r="BB697" s="109">
        <v>45355.272070752311</v>
      </c>
      <c r="BC697" s="107" t="s">
        <v>30</v>
      </c>
      <c r="BD697" s="107" t="s">
        <v>292</v>
      </c>
    </row>
    <row r="698" spans="1:56" x14ac:dyDescent="0.2">
      <c r="A698" s="107" t="s">
        <v>393</v>
      </c>
      <c r="B698" s="105">
        <v>608297</v>
      </c>
      <c r="C698" s="105" t="s">
        <v>2158</v>
      </c>
      <c r="D698" s="107" t="s">
        <v>1344</v>
      </c>
      <c r="E698" s="105" t="s">
        <v>1941</v>
      </c>
      <c r="F698" s="107" t="s">
        <v>1128</v>
      </c>
      <c r="G698" s="107" t="s">
        <v>830</v>
      </c>
      <c r="H698" s="107" t="s">
        <v>830</v>
      </c>
      <c r="I698" s="107" t="s">
        <v>830</v>
      </c>
      <c r="J698" s="107" t="s">
        <v>138</v>
      </c>
      <c r="K698" s="107" t="s">
        <v>30</v>
      </c>
      <c r="L698" s="107" t="s">
        <v>368</v>
      </c>
      <c r="M698" s="107" t="s">
        <v>395</v>
      </c>
      <c r="N698" s="107" t="s">
        <v>716</v>
      </c>
      <c r="O698" s="107" t="s">
        <v>395</v>
      </c>
      <c r="P698" s="109">
        <v>44450</v>
      </c>
      <c r="Q698" s="107" t="s">
        <v>655</v>
      </c>
      <c r="R698" s="108">
        <v>1</v>
      </c>
      <c r="S698" s="109">
        <v>44510</v>
      </c>
      <c r="T698" s="109">
        <v>44570</v>
      </c>
      <c r="U698" s="109">
        <v>45245</v>
      </c>
      <c r="V698" s="108">
        <v>735</v>
      </c>
      <c r="W698" s="107" t="s">
        <v>398</v>
      </c>
      <c r="X698" s="107" t="s">
        <v>1100</v>
      </c>
      <c r="Y698" s="107" t="s">
        <v>293</v>
      </c>
      <c r="Z698" s="108">
        <v>0</v>
      </c>
      <c r="AA698" s="113">
        <v>938833.74</v>
      </c>
      <c r="AB698" s="113">
        <v>94597.26</v>
      </c>
      <c r="AC698" s="113">
        <v>455415.27</v>
      </c>
      <c r="AD698" s="113">
        <v>0</v>
      </c>
      <c r="AE698" s="113">
        <v>455415.27</v>
      </c>
      <c r="AF698" s="113">
        <v>455415.27</v>
      </c>
      <c r="AG698" s="113">
        <v>1394249.01</v>
      </c>
      <c r="AH698" s="113">
        <f>CFR_Data[[#This Row],[Total Spent SFY]]+CFR_Data[[#This Row],[CF Current SFY]]</f>
        <v>550012.53</v>
      </c>
      <c r="AI698" s="113">
        <v>0</v>
      </c>
      <c r="AJ698" s="113">
        <v>0</v>
      </c>
      <c r="AK698" s="113">
        <v>0</v>
      </c>
      <c r="AL698" s="113">
        <v>0</v>
      </c>
      <c r="AM698" s="113">
        <v>0</v>
      </c>
      <c r="AN698" s="113">
        <v>0</v>
      </c>
      <c r="AO698" s="113">
        <v>0</v>
      </c>
      <c r="AP698" s="113">
        <v>0</v>
      </c>
      <c r="AQ698" s="107" t="s">
        <v>699</v>
      </c>
      <c r="AR698" s="107" t="s">
        <v>699</v>
      </c>
      <c r="AS698" s="107" t="s">
        <v>396</v>
      </c>
      <c r="AT698" s="107" t="s">
        <v>2940</v>
      </c>
      <c r="AU698" s="107" t="s">
        <v>1123</v>
      </c>
      <c r="AV698" s="107" t="s">
        <v>391</v>
      </c>
      <c r="AW698" s="108">
        <v>2</v>
      </c>
      <c r="AX698" s="107" t="s">
        <v>473</v>
      </c>
      <c r="AY698" s="107" t="s">
        <v>731</v>
      </c>
      <c r="AZ698" s="107" t="s">
        <v>706</v>
      </c>
      <c r="BA698" s="107" t="s">
        <v>435</v>
      </c>
      <c r="BB698" s="109">
        <v>45355.272070752311</v>
      </c>
      <c r="BC698" s="107" t="s">
        <v>30</v>
      </c>
      <c r="BD698" s="107" t="s">
        <v>293</v>
      </c>
    </row>
    <row r="699" spans="1:56" x14ac:dyDescent="0.2">
      <c r="A699" s="107" t="s">
        <v>393</v>
      </c>
      <c r="B699" s="105">
        <v>608298</v>
      </c>
      <c r="C699" s="105" t="s">
        <v>2159</v>
      </c>
      <c r="D699" s="107" t="s">
        <v>577</v>
      </c>
      <c r="E699" s="105" t="s">
        <v>1941</v>
      </c>
      <c r="F699" s="107" t="s">
        <v>1343</v>
      </c>
      <c r="G699" s="107" t="s">
        <v>830</v>
      </c>
      <c r="H699" s="107" t="s">
        <v>830</v>
      </c>
      <c r="I699" s="107" t="s">
        <v>830</v>
      </c>
      <c r="J699" s="107" t="s">
        <v>114</v>
      </c>
      <c r="K699" s="107" t="s">
        <v>27</v>
      </c>
      <c r="L699" s="107" t="s">
        <v>237</v>
      </c>
      <c r="M699" s="107" t="s">
        <v>236</v>
      </c>
      <c r="N699" s="107" t="s">
        <v>403</v>
      </c>
      <c r="O699" s="107" t="s">
        <v>395</v>
      </c>
      <c r="P699" s="109">
        <v>44387</v>
      </c>
      <c r="Q699" s="107" t="s">
        <v>655</v>
      </c>
      <c r="R699" s="108">
        <v>1</v>
      </c>
      <c r="S699" s="109">
        <v>44466</v>
      </c>
      <c r="T699" s="109">
        <v>44526</v>
      </c>
      <c r="U699" s="109">
        <v>45453</v>
      </c>
      <c r="V699" s="108">
        <v>987</v>
      </c>
      <c r="W699" s="107" t="s">
        <v>398</v>
      </c>
      <c r="X699" s="107" t="s">
        <v>702</v>
      </c>
      <c r="Y699" s="107" t="s">
        <v>293</v>
      </c>
      <c r="Z699" s="108">
        <v>0</v>
      </c>
      <c r="AA699" s="113">
        <v>1440</v>
      </c>
      <c r="AB699" s="113">
        <v>0</v>
      </c>
      <c r="AC699" s="113">
        <v>38055.120000000003</v>
      </c>
      <c r="AD699" s="113">
        <v>0</v>
      </c>
      <c r="AE699" s="113">
        <v>38055.120000000003</v>
      </c>
      <c r="AF699" s="113">
        <v>38055.120000000003</v>
      </c>
      <c r="AG699" s="113">
        <v>39495.120000000003</v>
      </c>
      <c r="AH699" s="113">
        <f>CFR_Data[[#This Row],[Total Spent SFY]]+CFR_Data[[#This Row],[CF Current SFY]]</f>
        <v>38055.120000000003</v>
      </c>
      <c r="AI699" s="113">
        <v>0</v>
      </c>
      <c r="AJ699" s="113">
        <v>0</v>
      </c>
      <c r="AK699" s="113">
        <v>0</v>
      </c>
      <c r="AL699" s="113">
        <v>0</v>
      </c>
      <c r="AM699" s="113">
        <v>0</v>
      </c>
      <c r="AN699" s="113">
        <v>0</v>
      </c>
      <c r="AO699" s="113">
        <v>0</v>
      </c>
      <c r="AP699" s="113">
        <v>0</v>
      </c>
      <c r="AQ699" s="107" t="s">
        <v>699</v>
      </c>
      <c r="AR699" s="107" t="s">
        <v>699</v>
      </c>
      <c r="AS699" s="107" t="s">
        <v>396</v>
      </c>
      <c r="AT699" s="107" t="s">
        <v>3004</v>
      </c>
      <c r="AU699" s="107" t="s">
        <v>1120</v>
      </c>
      <c r="AV699" s="107" t="s">
        <v>391</v>
      </c>
      <c r="AW699" s="108">
        <v>2</v>
      </c>
      <c r="AX699" s="107" t="s">
        <v>473</v>
      </c>
      <c r="AY699" s="107" t="s">
        <v>738</v>
      </c>
      <c r="AZ699" s="107" t="s">
        <v>700</v>
      </c>
      <c r="BA699" s="107" t="s">
        <v>652</v>
      </c>
      <c r="BB699" s="109">
        <v>45355.272070752311</v>
      </c>
      <c r="BC699" s="107" t="s">
        <v>27</v>
      </c>
      <c r="BD699" s="107" t="s">
        <v>293</v>
      </c>
    </row>
    <row r="700" spans="1:56" x14ac:dyDescent="0.2">
      <c r="A700" s="107" t="s">
        <v>393</v>
      </c>
      <c r="B700" s="105">
        <v>608298</v>
      </c>
      <c r="C700" s="105" t="s">
        <v>2159</v>
      </c>
      <c r="D700" s="107" t="s">
        <v>577</v>
      </c>
      <c r="E700" s="105" t="s">
        <v>1941</v>
      </c>
      <c r="F700" s="107" t="s">
        <v>1343</v>
      </c>
      <c r="G700" s="107" t="s">
        <v>830</v>
      </c>
      <c r="H700" s="107" t="s">
        <v>830</v>
      </c>
      <c r="I700" s="107" t="s">
        <v>830</v>
      </c>
      <c r="J700" s="107" t="s">
        <v>114</v>
      </c>
      <c r="K700" s="107" t="s">
        <v>27</v>
      </c>
      <c r="L700" s="107" t="s">
        <v>237</v>
      </c>
      <c r="M700" s="107" t="s">
        <v>236</v>
      </c>
      <c r="N700" s="107" t="s">
        <v>403</v>
      </c>
      <c r="O700" s="107" t="s">
        <v>395</v>
      </c>
      <c r="P700" s="109">
        <v>44387</v>
      </c>
      <c r="Q700" s="107" t="s">
        <v>655</v>
      </c>
      <c r="R700" s="108">
        <v>1</v>
      </c>
      <c r="S700" s="109">
        <v>44466</v>
      </c>
      <c r="T700" s="109">
        <v>44526</v>
      </c>
      <c r="U700" s="109">
        <v>45453</v>
      </c>
      <c r="V700" s="108">
        <v>987</v>
      </c>
      <c r="W700" s="107" t="s">
        <v>424</v>
      </c>
      <c r="X700" s="107" t="s">
        <v>726</v>
      </c>
      <c r="Y700" s="107" t="s">
        <v>725</v>
      </c>
      <c r="Z700" s="108">
        <v>0.8</v>
      </c>
      <c r="AA700" s="113">
        <v>2272788.17</v>
      </c>
      <c r="AB700" s="113">
        <v>11510.43</v>
      </c>
      <c r="AC700" s="113">
        <v>261047.36</v>
      </c>
      <c r="AD700" s="113">
        <v>0</v>
      </c>
      <c r="AE700" s="113">
        <v>261047.36</v>
      </c>
      <c r="AF700" s="113">
        <v>261047.36</v>
      </c>
      <c r="AG700" s="113">
        <v>2533835.5299999998</v>
      </c>
      <c r="AH700" s="113">
        <f>CFR_Data[[#This Row],[Total Spent SFY]]+CFR_Data[[#This Row],[CF Current SFY]]</f>
        <v>272557.78999999998</v>
      </c>
      <c r="AI700" s="113">
        <v>0</v>
      </c>
      <c r="AJ700" s="113">
        <v>0</v>
      </c>
      <c r="AK700" s="113">
        <v>0</v>
      </c>
      <c r="AL700" s="113">
        <v>0</v>
      </c>
      <c r="AM700" s="113">
        <v>0</v>
      </c>
      <c r="AN700" s="113">
        <v>0</v>
      </c>
      <c r="AO700" s="113">
        <v>0</v>
      </c>
      <c r="AP700" s="113">
        <v>0</v>
      </c>
      <c r="AQ700" s="107" t="s">
        <v>699</v>
      </c>
      <c r="AR700" s="107" t="s">
        <v>699</v>
      </c>
      <c r="AS700" s="107" t="s">
        <v>396</v>
      </c>
      <c r="AT700" s="107" t="s">
        <v>3004</v>
      </c>
      <c r="AU700" s="107" t="s">
        <v>1120</v>
      </c>
      <c r="AV700" s="107" t="s">
        <v>391</v>
      </c>
      <c r="AW700" s="108">
        <v>2</v>
      </c>
      <c r="AX700" s="107" t="s">
        <v>473</v>
      </c>
      <c r="AY700" s="107" t="s">
        <v>738</v>
      </c>
      <c r="AZ700" s="107" t="s">
        <v>700</v>
      </c>
      <c r="BA700" s="107" t="s">
        <v>652</v>
      </c>
      <c r="BB700" s="109">
        <v>45355.272070752311</v>
      </c>
      <c r="BC700" s="107" t="s">
        <v>27</v>
      </c>
      <c r="BD700" s="107" t="s">
        <v>292</v>
      </c>
    </row>
    <row r="701" spans="1:56" x14ac:dyDescent="0.2">
      <c r="A701" s="107" t="s">
        <v>409</v>
      </c>
      <c r="B701" s="105">
        <v>608322</v>
      </c>
      <c r="C701" s="105" t="s">
        <v>2160</v>
      </c>
      <c r="D701" s="107" t="s">
        <v>1430</v>
      </c>
      <c r="E701" s="105" t="s">
        <v>1947</v>
      </c>
      <c r="F701" s="107" t="s">
        <v>1741</v>
      </c>
      <c r="G701" s="107" t="s">
        <v>830</v>
      </c>
      <c r="H701" s="107" t="s">
        <v>830</v>
      </c>
      <c r="I701" s="107" t="b">
        <v>1</v>
      </c>
      <c r="J701" s="107" t="s">
        <v>1431</v>
      </c>
      <c r="K701" s="107" t="s">
        <v>432</v>
      </c>
      <c r="L701" s="107" t="s">
        <v>349</v>
      </c>
      <c r="M701" s="107" t="s">
        <v>395</v>
      </c>
      <c r="N701" s="107" t="s">
        <v>410</v>
      </c>
      <c r="O701" s="107" t="s">
        <v>395</v>
      </c>
      <c r="P701" s="109">
        <v>44555</v>
      </c>
      <c r="Q701" s="107" t="s">
        <v>658</v>
      </c>
      <c r="R701" s="108">
        <v>1</v>
      </c>
      <c r="S701" s="109">
        <v>44638</v>
      </c>
      <c r="T701" s="109">
        <v>44698</v>
      </c>
      <c r="U701" s="109">
        <v>45540</v>
      </c>
      <c r="V701" s="108">
        <v>902</v>
      </c>
      <c r="W701" s="107" t="s">
        <v>438</v>
      </c>
      <c r="X701" s="107" t="s">
        <v>775</v>
      </c>
      <c r="Y701" s="107" t="s">
        <v>293</v>
      </c>
      <c r="Z701" s="108">
        <v>0</v>
      </c>
      <c r="AA701" s="113">
        <v>5454755.6900000004</v>
      </c>
      <c r="AB701" s="113">
        <v>2271190.4700000002</v>
      </c>
      <c r="AC701" s="113">
        <v>2405377.52</v>
      </c>
      <c r="AD701" s="113">
        <v>1868000</v>
      </c>
      <c r="AE701" s="113">
        <v>1868000</v>
      </c>
      <c r="AF701" s="113">
        <v>1067000</v>
      </c>
      <c r="AG701" s="113">
        <v>6521755.6900000004</v>
      </c>
      <c r="AH701" s="113">
        <f>CFR_Data[[#This Row],[Total Spent SFY]]+CFR_Data[[#This Row],[CF Current SFY]]</f>
        <v>3338190.47</v>
      </c>
      <c r="AI701" s="113">
        <v>801000</v>
      </c>
      <c r="AJ701" s="113">
        <v>0</v>
      </c>
      <c r="AK701" s="113">
        <v>0</v>
      </c>
      <c r="AL701" s="113">
        <v>0</v>
      </c>
      <c r="AM701" s="113">
        <v>0</v>
      </c>
      <c r="AN701" s="113">
        <v>537377.52</v>
      </c>
      <c r="AO701" s="113">
        <v>0</v>
      </c>
      <c r="AP701" s="113">
        <v>0</v>
      </c>
      <c r="AQ701" s="107" t="s">
        <v>699</v>
      </c>
      <c r="AR701" s="107" t="s">
        <v>699</v>
      </c>
      <c r="AS701" s="107" t="s">
        <v>396</v>
      </c>
      <c r="AT701" s="107" t="s">
        <v>395</v>
      </c>
      <c r="AU701" s="107" t="s">
        <v>1123</v>
      </c>
      <c r="AV701" s="107" t="s">
        <v>391</v>
      </c>
      <c r="AW701" s="108">
        <v>1</v>
      </c>
      <c r="AX701" s="107" t="s">
        <v>473</v>
      </c>
      <c r="AY701" s="107" t="s">
        <v>707</v>
      </c>
      <c r="AZ701" s="107" t="s">
        <v>706</v>
      </c>
      <c r="BA701" s="107" t="s">
        <v>412</v>
      </c>
      <c r="BB701" s="109">
        <v>45355.272070752311</v>
      </c>
      <c r="BC701" s="107" t="s">
        <v>465</v>
      </c>
      <c r="BD701" s="107" t="s">
        <v>293</v>
      </c>
    </row>
    <row r="702" spans="1:56" x14ac:dyDescent="0.2">
      <c r="A702" s="107" t="s">
        <v>393</v>
      </c>
      <c r="B702" s="105">
        <v>608325</v>
      </c>
      <c r="C702" s="105" t="s">
        <v>2161</v>
      </c>
      <c r="D702" s="107" t="s">
        <v>879</v>
      </c>
      <c r="E702" s="105" t="s">
        <v>1947</v>
      </c>
      <c r="F702" s="107" t="s">
        <v>439</v>
      </c>
      <c r="G702" s="107" t="s">
        <v>830</v>
      </c>
      <c r="H702" s="107" t="s">
        <v>830</v>
      </c>
      <c r="I702" s="107" t="s">
        <v>830</v>
      </c>
      <c r="J702" s="107" t="s">
        <v>149</v>
      </c>
      <c r="K702" s="107" t="s">
        <v>32</v>
      </c>
      <c r="L702" s="107" t="s">
        <v>369</v>
      </c>
      <c r="M702" s="107" t="s">
        <v>395</v>
      </c>
      <c r="N702" s="107" t="s">
        <v>716</v>
      </c>
      <c r="O702" s="107" t="s">
        <v>395</v>
      </c>
      <c r="P702" s="109">
        <v>43855</v>
      </c>
      <c r="Q702" s="107" t="s">
        <v>656</v>
      </c>
      <c r="R702" s="108">
        <v>1</v>
      </c>
      <c r="S702" s="109">
        <v>44027</v>
      </c>
      <c r="T702" s="109">
        <v>44087</v>
      </c>
      <c r="U702" s="109">
        <v>45110</v>
      </c>
      <c r="V702" s="108">
        <v>1083</v>
      </c>
      <c r="W702" s="107" t="s">
        <v>438</v>
      </c>
      <c r="X702" s="107" t="s">
        <v>775</v>
      </c>
      <c r="Y702" s="107" t="s">
        <v>293</v>
      </c>
      <c r="Z702" s="108">
        <v>0</v>
      </c>
      <c r="AA702" s="113">
        <v>10817585.109999999</v>
      </c>
      <c r="AB702" s="113">
        <v>212049.82</v>
      </c>
      <c r="AC702" s="113">
        <v>418839.02</v>
      </c>
      <c r="AD702" s="113">
        <v>101000</v>
      </c>
      <c r="AE702" s="113">
        <v>101000</v>
      </c>
      <c r="AF702" s="113">
        <v>101000</v>
      </c>
      <c r="AG702" s="113">
        <v>10918585.109999999</v>
      </c>
      <c r="AH702" s="113">
        <f>CFR_Data[[#This Row],[Total Spent SFY]]+CFR_Data[[#This Row],[CF Current SFY]]</f>
        <v>313049.82</v>
      </c>
      <c r="AI702" s="113">
        <v>0</v>
      </c>
      <c r="AJ702" s="113">
        <v>0</v>
      </c>
      <c r="AK702" s="113">
        <v>0</v>
      </c>
      <c r="AL702" s="113">
        <v>0</v>
      </c>
      <c r="AM702" s="113">
        <v>0</v>
      </c>
      <c r="AN702" s="113">
        <v>317839.02</v>
      </c>
      <c r="AO702" s="113">
        <v>0</v>
      </c>
      <c r="AP702" s="113">
        <v>0</v>
      </c>
      <c r="AQ702" s="107" t="s">
        <v>699</v>
      </c>
      <c r="AR702" s="107" t="s">
        <v>699</v>
      </c>
      <c r="AS702" s="107" t="s">
        <v>396</v>
      </c>
      <c r="AT702" s="107" t="s">
        <v>395</v>
      </c>
      <c r="AU702" s="107" t="s">
        <v>1123</v>
      </c>
      <c r="AV702" s="107" t="s">
        <v>391</v>
      </c>
      <c r="AW702" s="108">
        <v>1</v>
      </c>
      <c r="AX702" s="107" t="s">
        <v>473</v>
      </c>
      <c r="AY702" s="107" t="s">
        <v>763</v>
      </c>
      <c r="AZ702" s="107" t="s">
        <v>706</v>
      </c>
      <c r="BA702" s="107" t="s">
        <v>430</v>
      </c>
      <c r="BB702" s="109">
        <v>45355.272070752311</v>
      </c>
      <c r="BC702" s="107" t="s">
        <v>32</v>
      </c>
      <c r="BD702" s="107" t="s">
        <v>293</v>
      </c>
    </row>
    <row r="703" spans="1:56" x14ac:dyDescent="0.2">
      <c r="A703" s="107" t="s">
        <v>409</v>
      </c>
      <c r="B703" s="105">
        <v>608327</v>
      </c>
      <c r="C703" s="105" t="s">
        <v>2162</v>
      </c>
      <c r="D703" s="107" t="s">
        <v>1194</v>
      </c>
      <c r="E703" s="105" t="s">
        <v>1947</v>
      </c>
      <c r="F703" s="107" t="s">
        <v>439</v>
      </c>
      <c r="G703" s="107" t="s">
        <v>830</v>
      </c>
      <c r="H703" s="107" t="s">
        <v>830</v>
      </c>
      <c r="I703" s="107" t="s">
        <v>830</v>
      </c>
      <c r="J703" s="107" t="s">
        <v>1195</v>
      </c>
      <c r="K703" s="107" t="s">
        <v>432</v>
      </c>
      <c r="L703" s="107" t="s">
        <v>369</v>
      </c>
      <c r="M703" s="107" t="s">
        <v>395</v>
      </c>
      <c r="N703" s="107" t="s">
        <v>410</v>
      </c>
      <c r="O703" s="107" t="s">
        <v>395</v>
      </c>
      <c r="P703" s="109">
        <v>44366</v>
      </c>
      <c r="Q703" s="107" t="s">
        <v>655</v>
      </c>
      <c r="R703" s="108">
        <v>1</v>
      </c>
      <c r="S703" s="109">
        <v>44475</v>
      </c>
      <c r="T703" s="109">
        <v>44535</v>
      </c>
      <c r="U703" s="109">
        <v>45511</v>
      </c>
      <c r="V703" s="108">
        <v>1036</v>
      </c>
      <c r="W703" s="107" t="s">
        <v>438</v>
      </c>
      <c r="X703" s="107" t="s">
        <v>775</v>
      </c>
      <c r="Y703" s="107" t="s">
        <v>293</v>
      </c>
      <c r="Z703" s="108">
        <v>0</v>
      </c>
      <c r="AA703" s="113">
        <v>19534095.149999999</v>
      </c>
      <c r="AB703" s="113">
        <v>9224162.0600000005</v>
      </c>
      <c r="AC703" s="113">
        <v>7529036.4800000004</v>
      </c>
      <c r="AD703" s="113">
        <v>8033750.2039999999</v>
      </c>
      <c r="AE703" s="113">
        <v>8033750.2039000001</v>
      </c>
      <c r="AF703" s="113">
        <v>6765683.7412</v>
      </c>
      <c r="AG703" s="113">
        <v>26299778.891199999</v>
      </c>
      <c r="AH703" s="113">
        <f>CFR_Data[[#This Row],[Total Spent SFY]]+CFR_Data[[#This Row],[CF Current SFY]]</f>
        <v>15989845.801200001</v>
      </c>
      <c r="AI703" s="113">
        <v>1268066.4627</v>
      </c>
      <c r="AJ703" s="113">
        <v>0</v>
      </c>
      <c r="AK703" s="113">
        <v>0</v>
      </c>
      <c r="AL703" s="113">
        <v>0</v>
      </c>
      <c r="AM703" s="113">
        <v>0</v>
      </c>
      <c r="AN703" s="113">
        <v>-504713.72389999998</v>
      </c>
      <c r="AO703" s="113">
        <v>0</v>
      </c>
      <c r="AP703" s="113">
        <v>0</v>
      </c>
      <c r="AQ703" s="107" t="s">
        <v>699</v>
      </c>
      <c r="AR703" s="107" t="s">
        <v>699</v>
      </c>
      <c r="AS703" s="107" t="s">
        <v>396</v>
      </c>
      <c r="AT703" s="107" t="s">
        <v>395</v>
      </c>
      <c r="AU703" s="107" t="s">
        <v>1123</v>
      </c>
      <c r="AV703" s="107" t="s">
        <v>391</v>
      </c>
      <c r="AW703" s="108">
        <v>2</v>
      </c>
      <c r="AX703" s="107" t="s">
        <v>473</v>
      </c>
      <c r="AY703" s="107" t="s">
        <v>763</v>
      </c>
      <c r="AZ703" s="107" t="s">
        <v>706</v>
      </c>
      <c r="BA703" s="107" t="s">
        <v>430</v>
      </c>
      <c r="BB703" s="109">
        <v>45355.272070752311</v>
      </c>
      <c r="BC703" s="107" t="s">
        <v>465</v>
      </c>
      <c r="BD703" s="107" t="s">
        <v>293</v>
      </c>
    </row>
    <row r="704" spans="1:56" x14ac:dyDescent="0.2">
      <c r="A704" s="107" t="s">
        <v>409</v>
      </c>
      <c r="B704" s="105">
        <v>608327</v>
      </c>
      <c r="C704" s="105" t="s">
        <v>2162</v>
      </c>
      <c r="D704" s="107" t="s">
        <v>1194</v>
      </c>
      <c r="E704" s="105" t="s">
        <v>1947</v>
      </c>
      <c r="F704" s="107" t="s">
        <v>439</v>
      </c>
      <c r="G704" s="107" t="s">
        <v>830</v>
      </c>
      <c r="H704" s="107" t="s">
        <v>830</v>
      </c>
      <c r="I704" s="107" t="s">
        <v>830</v>
      </c>
      <c r="J704" s="107" t="s">
        <v>1195</v>
      </c>
      <c r="K704" s="107" t="s">
        <v>432</v>
      </c>
      <c r="L704" s="107" t="s">
        <v>369</v>
      </c>
      <c r="M704" s="107" t="s">
        <v>395</v>
      </c>
      <c r="N704" s="107" t="s">
        <v>410</v>
      </c>
      <c r="O704" s="107" t="s">
        <v>395</v>
      </c>
      <c r="P704" s="109">
        <v>44366</v>
      </c>
      <c r="Q704" s="107" t="s">
        <v>655</v>
      </c>
      <c r="R704" s="108">
        <v>1</v>
      </c>
      <c r="S704" s="109">
        <v>44475</v>
      </c>
      <c r="T704" s="109">
        <v>44535</v>
      </c>
      <c r="U704" s="109">
        <v>45511</v>
      </c>
      <c r="V704" s="108">
        <v>1036</v>
      </c>
      <c r="W704" s="107" t="s">
        <v>1214</v>
      </c>
      <c r="X704" s="107" t="s">
        <v>1016</v>
      </c>
      <c r="Y704" s="107" t="s">
        <v>690</v>
      </c>
      <c r="Z704" s="108">
        <v>0</v>
      </c>
      <c r="AA704" s="113">
        <v>363534.47</v>
      </c>
      <c r="AB704" s="113">
        <v>0</v>
      </c>
      <c r="AC704" s="113">
        <v>0</v>
      </c>
      <c r="AD704" s="113">
        <v>12249.796</v>
      </c>
      <c r="AE704" s="113">
        <v>12249.7961</v>
      </c>
      <c r="AF704" s="113">
        <v>10316.2588</v>
      </c>
      <c r="AG704" s="113">
        <v>373850.72879999998</v>
      </c>
      <c r="AH704" s="113">
        <f>CFR_Data[[#This Row],[Total Spent SFY]]+CFR_Data[[#This Row],[CF Current SFY]]</f>
        <v>10316.2588</v>
      </c>
      <c r="AI704" s="113">
        <v>1933.5373</v>
      </c>
      <c r="AJ704" s="113">
        <v>0</v>
      </c>
      <c r="AK704" s="113">
        <v>0</v>
      </c>
      <c r="AL704" s="113">
        <v>0</v>
      </c>
      <c r="AM704" s="113">
        <v>0</v>
      </c>
      <c r="AN704" s="113">
        <v>-12249.7961</v>
      </c>
      <c r="AO704" s="113">
        <v>0</v>
      </c>
      <c r="AP704" s="113">
        <v>0</v>
      </c>
      <c r="AQ704" s="107" t="s">
        <v>699</v>
      </c>
      <c r="AR704" s="107" t="s">
        <v>699</v>
      </c>
      <c r="AS704" s="107" t="s">
        <v>396</v>
      </c>
      <c r="AT704" s="107" t="s">
        <v>395</v>
      </c>
      <c r="AU704" s="107" t="s">
        <v>1123</v>
      </c>
      <c r="AV704" s="107" t="s">
        <v>391</v>
      </c>
      <c r="AW704" s="108">
        <v>2</v>
      </c>
      <c r="AX704" s="107" t="s">
        <v>473</v>
      </c>
      <c r="AY704" s="107" t="s">
        <v>763</v>
      </c>
      <c r="AZ704" s="107" t="s">
        <v>706</v>
      </c>
      <c r="BA704" s="107" t="s">
        <v>430</v>
      </c>
      <c r="BB704" s="109">
        <v>45355.272070752311</v>
      </c>
      <c r="BC704" s="107" t="s">
        <v>465</v>
      </c>
      <c r="BD704" s="107" t="s">
        <v>293</v>
      </c>
    </row>
    <row r="705" spans="1:56" x14ac:dyDescent="0.2">
      <c r="A705" s="107" t="s">
        <v>472</v>
      </c>
      <c r="B705" s="105">
        <v>608334</v>
      </c>
      <c r="C705" s="105" t="s">
        <v>395</v>
      </c>
      <c r="D705" s="107" t="s">
        <v>3047</v>
      </c>
      <c r="E705" s="105" t="s">
        <v>1954</v>
      </c>
      <c r="F705" s="107" t="s">
        <v>1128</v>
      </c>
      <c r="G705" s="107" t="s">
        <v>830</v>
      </c>
      <c r="H705" s="107" t="s">
        <v>830</v>
      </c>
      <c r="I705" s="107" t="s">
        <v>830</v>
      </c>
      <c r="J705" s="107" t="s">
        <v>2564</v>
      </c>
      <c r="K705" s="107" t="s">
        <v>24</v>
      </c>
      <c r="L705" s="107" t="s">
        <v>42</v>
      </c>
      <c r="M705" s="107" t="s">
        <v>41</v>
      </c>
      <c r="N705" s="107" t="s">
        <v>472</v>
      </c>
      <c r="O705" s="107" t="s">
        <v>1122</v>
      </c>
      <c r="P705" s="109">
        <v>46907</v>
      </c>
      <c r="Q705" s="107" t="s">
        <v>2912</v>
      </c>
      <c r="R705" s="108">
        <v>0</v>
      </c>
      <c r="S705" s="109">
        <v>47057</v>
      </c>
      <c r="T705" s="109">
        <v>47117</v>
      </c>
      <c r="U705" s="109">
        <v>47969</v>
      </c>
      <c r="V705" s="108">
        <v>912</v>
      </c>
      <c r="W705" s="107" t="s">
        <v>398</v>
      </c>
      <c r="X705" s="107" t="s">
        <v>702</v>
      </c>
      <c r="Y705" s="107" t="s">
        <v>293</v>
      </c>
      <c r="Z705" s="108">
        <v>0</v>
      </c>
      <c r="AA705" s="113">
        <v>0</v>
      </c>
      <c r="AB705" s="113">
        <v>0</v>
      </c>
      <c r="AC705" s="113">
        <v>30000</v>
      </c>
      <c r="AD705" s="113">
        <v>0</v>
      </c>
      <c r="AE705" s="113">
        <v>7000</v>
      </c>
      <c r="AF705" s="113">
        <v>0</v>
      </c>
      <c r="AG705" s="113">
        <v>0</v>
      </c>
      <c r="AH705" s="113">
        <f>CFR_Data[[#This Row],[Total Spent SFY]]+CFR_Data[[#This Row],[CF Current SFY]]</f>
        <v>0</v>
      </c>
      <c r="AI705" s="113">
        <v>0</v>
      </c>
      <c r="AJ705" s="113">
        <v>0</v>
      </c>
      <c r="AK705" s="113">
        <v>0</v>
      </c>
      <c r="AL705" s="113">
        <v>0</v>
      </c>
      <c r="AM705" s="113">
        <v>7000</v>
      </c>
      <c r="AN705" s="113">
        <v>23000</v>
      </c>
      <c r="AO705" s="113">
        <v>0</v>
      </c>
      <c r="AP705" s="113">
        <v>0</v>
      </c>
      <c r="AQ705" s="107" t="s">
        <v>699</v>
      </c>
      <c r="AR705" s="107" t="s">
        <v>699</v>
      </c>
      <c r="AS705" s="107" t="s">
        <v>396</v>
      </c>
      <c r="AT705" s="107" t="s">
        <v>395</v>
      </c>
      <c r="AU705" s="107" t="s">
        <v>1123</v>
      </c>
      <c r="AV705" s="107" t="s">
        <v>391</v>
      </c>
      <c r="AW705" s="108">
        <v>2</v>
      </c>
      <c r="AX705" s="107" t="s">
        <v>473</v>
      </c>
      <c r="AY705" s="107" t="s">
        <v>707</v>
      </c>
      <c r="AZ705" s="107" t="s">
        <v>706</v>
      </c>
      <c r="BA705" s="107" t="s">
        <v>412</v>
      </c>
      <c r="BB705" s="109">
        <v>45355.272070752311</v>
      </c>
      <c r="BC705" s="107" t="s">
        <v>24</v>
      </c>
      <c r="BD705" s="107" t="s">
        <v>293</v>
      </c>
    </row>
    <row r="706" spans="1:56" x14ac:dyDescent="0.2">
      <c r="A706" s="107" t="s">
        <v>472</v>
      </c>
      <c r="B706" s="105">
        <v>608334</v>
      </c>
      <c r="C706" s="105" t="s">
        <v>395</v>
      </c>
      <c r="D706" s="107" t="s">
        <v>3047</v>
      </c>
      <c r="E706" s="105" t="s">
        <v>1954</v>
      </c>
      <c r="F706" s="107" t="s">
        <v>1128</v>
      </c>
      <c r="G706" s="107" t="s">
        <v>830</v>
      </c>
      <c r="H706" s="107" t="s">
        <v>830</v>
      </c>
      <c r="I706" s="107" t="s">
        <v>830</v>
      </c>
      <c r="J706" s="107" t="s">
        <v>2564</v>
      </c>
      <c r="K706" s="107" t="s">
        <v>24</v>
      </c>
      <c r="L706" s="107" t="s">
        <v>42</v>
      </c>
      <c r="M706" s="107" t="s">
        <v>41</v>
      </c>
      <c r="N706" s="107" t="s">
        <v>472</v>
      </c>
      <c r="O706" s="107" t="s">
        <v>1122</v>
      </c>
      <c r="P706" s="109">
        <v>46907</v>
      </c>
      <c r="Q706" s="107" t="s">
        <v>2912</v>
      </c>
      <c r="R706" s="108">
        <v>0</v>
      </c>
      <c r="S706" s="109">
        <v>47057</v>
      </c>
      <c r="T706" s="109">
        <v>47117</v>
      </c>
      <c r="U706" s="109">
        <v>47969</v>
      </c>
      <c r="V706" s="108">
        <v>912</v>
      </c>
      <c r="W706" s="107" t="s">
        <v>424</v>
      </c>
      <c r="X706" s="107" t="s">
        <v>802</v>
      </c>
      <c r="Y706" s="107" t="s">
        <v>725</v>
      </c>
      <c r="Z706" s="108">
        <v>0.8</v>
      </c>
      <c r="AA706" s="113">
        <v>0</v>
      </c>
      <c r="AB706" s="113">
        <v>0</v>
      </c>
      <c r="AC706" s="113">
        <v>4931414</v>
      </c>
      <c r="AD706" s="113">
        <v>0</v>
      </c>
      <c r="AE706" s="113">
        <v>1150663.2667</v>
      </c>
      <c r="AF706" s="113">
        <v>0</v>
      </c>
      <c r="AG706" s="113">
        <v>0</v>
      </c>
      <c r="AH706" s="113">
        <f>CFR_Data[[#This Row],[Total Spent SFY]]+CFR_Data[[#This Row],[CF Current SFY]]</f>
        <v>0</v>
      </c>
      <c r="AI706" s="113">
        <v>0</v>
      </c>
      <c r="AJ706" s="113">
        <v>0</v>
      </c>
      <c r="AK706" s="113">
        <v>0</v>
      </c>
      <c r="AL706" s="113">
        <v>0</v>
      </c>
      <c r="AM706" s="113">
        <v>1150663.2667</v>
      </c>
      <c r="AN706" s="113">
        <v>3780750.7333</v>
      </c>
      <c r="AO706" s="113">
        <v>0</v>
      </c>
      <c r="AP706" s="113">
        <v>0</v>
      </c>
      <c r="AQ706" s="107" t="s">
        <v>699</v>
      </c>
      <c r="AR706" s="107" t="s">
        <v>699</v>
      </c>
      <c r="AS706" s="107" t="s">
        <v>396</v>
      </c>
      <c r="AT706" s="107" t="s">
        <v>395</v>
      </c>
      <c r="AU706" s="107" t="s">
        <v>1123</v>
      </c>
      <c r="AV706" s="107" t="s">
        <v>391</v>
      </c>
      <c r="AW706" s="108">
        <v>2</v>
      </c>
      <c r="AX706" s="107" t="s">
        <v>473</v>
      </c>
      <c r="AY706" s="107" t="s">
        <v>707</v>
      </c>
      <c r="AZ706" s="107" t="s">
        <v>706</v>
      </c>
      <c r="BA706" s="107" t="s">
        <v>412</v>
      </c>
      <c r="BB706" s="109">
        <v>45355.272070752311</v>
      </c>
      <c r="BC706" s="107" t="s">
        <v>24</v>
      </c>
      <c r="BD706" s="107" t="s">
        <v>292</v>
      </c>
    </row>
    <row r="707" spans="1:56" x14ac:dyDescent="0.2">
      <c r="A707" s="107" t="s">
        <v>393</v>
      </c>
      <c r="B707" s="105">
        <v>608335</v>
      </c>
      <c r="C707" s="105" t="s">
        <v>2163</v>
      </c>
      <c r="D707" s="107" t="s">
        <v>1196</v>
      </c>
      <c r="E707" s="105" t="s">
        <v>1954</v>
      </c>
      <c r="F707" s="107" t="s">
        <v>1198</v>
      </c>
      <c r="G707" s="107" t="s">
        <v>830</v>
      </c>
      <c r="H707" s="107" t="s">
        <v>830</v>
      </c>
      <c r="I707" s="107" t="s">
        <v>830</v>
      </c>
      <c r="J707" s="107" t="s">
        <v>1197</v>
      </c>
      <c r="K707" s="107" t="s">
        <v>455</v>
      </c>
      <c r="L707" s="107" t="s">
        <v>42</v>
      </c>
      <c r="M707" s="107" t="s">
        <v>41</v>
      </c>
      <c r="N707" s="107" t="s">
        <v>716</v>
      </c>
      <c r="O707" s="107" t="s">
        <v>395</v>
      </c>
      <c r="P707" s="109">
        <v>43890</v>
      </c>
      <c r="Q707" s="107" t="s">
        <v>656</v>
      </c>
      <c r="R707" s="108">
        <v>1</v>
      </c>
      <c r="S707" s="109">
        <v>44049</v>
      </c>
      <c r="T707" s="109">
        <v>44109</v>
      </c>
      <c r="U707" s="109">
        <v>44727</v>
      </c>
      <c r="V707" s="108">
        <v>678</v>
      </c>
      <c r="W707" s="107" t="s">
        <v>438</v>
      </c>
      <c r="X707" s="107" t="s">
        <v>775</v>
      </c>
      <c r="Y707" s="107" t="s">
        <v>293</v>
      </c>
      <c r="Z707" s="108">
        <v>0</v>
      </c>
      <c r="AA707" s="113">
        <v>55079490.740000002</v>
      </c>
      <c r="AB707" s="113">
        <v>20773.939999999999</v>
      </c>
      <c r="AC707" s="113">
        <v>6493249.2599999998</v>
      </c>
      <c r="AD707" s="113">
        <v>0</v>
      </c>
      <c r="AE707" s="113">
        <v>0</v>
      </c>
      <c r="AF707" s="113">
        <v>0</v>
      </c>
      <c r="AG707" s="113">
        <v>55079490.740000002</v>
      </c>
      <c r="AH707" s="113">
        <f>CFR_Data[[#This Row],[Total Spent SFY]]+CFR_Data[[#This Row],[CF Current SFY]]</f>
        <v>20773.939999999999</v>
      </c>
      <c r="AI707" s="113">
        <v>0</v>
      </c>
      <c r="AJ707" s="113">
        <v>0</v>
      </c>
      <c r="AK707" s="113">
        <v>0</v>
      </c>
      <c r="AL707" s="113">
        <v>0</v>
      </c>
      <c r="AM707" s="113">
        <v>0</v>
      </c>
      <c r="AN707" s="113">
        <v>0</v>
      </c>
      <c r="AO707" s="113">
        <v>0</v>
      </c>
      <c r="AP707" s="113">
        <v>0</v>
      </c>
      <c r="AQ707" s="107" t="s">
        <v>699</v>
      </c>
      <c r="AR707" s="107" t="s">
        <v>699</v>
      </c>
      <c r="AS707" s="107" t="s">
        <v>396</v>
      </c>
      <c r="AT707" s="107" t="s">
        <v>395</v>
      </c>
      <c r="AU707" s="107" t="s">
        <v>1123</v>
      </c>
      <c r="AV707" s="107" t="s">
        <v>391</v>
      </c>
      <c r="AW707" s="108">
        <v>1</v>
      </c>
      <c r="AX707" s="107" t="s">
        <v>473</v>
      </c>
      <c r="AY707" s="107" t="s">
        <v>707</v>
      </c>
      <c r="AZ707" s="107" t="s">
        <v>706</v>
      </c>
      <c r="BA707" s="107" t="s">
        <v>412</v>
      </c>
      <c r="BB707" s="109">
        <v>45355.272070752311</v>
      </c>
      <c r="BC707" s="107" t="s">
        <v>465</v>
      </c>
      <c r="BD707" s="107" t="s">
        <v>293</v>
      </c>
    </row>
    <row r="708" spans="1:56" x14ac:dyDescent="0.2">
      <c r="A708" s="107" t="s">
        <v>393</v>
      </c>
      <c r="B708" s="105">
        <v>608346</v>
      </c>
      <c r="C708" s="105" t="s">
        <v>2164</v>
      </c>
      <c r="D708" s="107" t="s">
        <v>579</v>
      </c>
      <c r="E708" s="105" t="s">
        <v>1941</v>
      </c>
      <c r="F708" s="107" t="s">
        <v>1128</v>
      </c>
      <c r="G708" s="107" t="s">
        <v>830</v>
      </c>
      <c r="H708" s="107" t="s">
        <v>830</v>
      </c>
      <c r="I708" s="107" t="s">
        <v>830</v>
      </c>
      <c r="J708" s="107" t="s">
        <v>138</v>
      </c>
      <c r="K708" s="107" t="s">
        <v>30</v>
      </c>
      <c r="L708" s="107" t="s">
        <v>654</v>
      </c>
      <c r="M708" s="107" t="s">
        <v>395</v>
      </c>
      <c r="N708" s="107" t="s">
        <v>394</v>
      </c>
      <c r="O708" s="107" t="s">
        <v>395</v>
      </c>
      <c r="P708" s="109">
        <v>43666</v>
      </c>
      <c r="Q708" s="107" t="s">
        <v>657</v>
      </c>
      <c r="R708" s="108">
        <v>1</v>
      </c>
      <c r="S708" s="109">
        <v>43844</v>
      </c>
      <c r="T708" s="109">
        <v>43904</v>
      </c>
      <c r="U708" s="109">
        <v>44641</v>
      </c>
      <c r="V708" s="108">
        <v>797</v>
      </c>
      <c r="W708" s="107" t="s">
        <v>424</v>
      </c>
      <c r="X708" s="107" t="s">
        <v>710</v>
      </c>
      <c r="Y708" s="107" t="s">
        <v>411</v>
      </c>
      <c r="Z708" s="108">
        <v>0.8</v>
      </c>
      <c r="AA708" s="113">
        <v>3452201.89</v>
      </c>
      <c r="AB708" s="113">
        <v>37925</v>
      </c>
      <c r="AC708" s="113">
        <v>128789.26</v>
      </c>
      <c r="AD708" s="113">
        <v>0</v>
      </c>
      <c r="AE708" s="113">
        <v>0</v>
      </c>
      <c r="AF708" s="113">
        <v>0</v>
      </c>
      <c r="AG708" s="113">
        <v>3452201.89</v>
      </c>
      <c r="AH708" s="113">
        <f>CFR_Data[[#This Row],[Total Spent SFY]]+CFR_Data[[#This Row],[CF Current SFY]]</f>
        <v>37925</v>
      </c>
      <c r="AI708" s="113">
        <v>0</v>
      </c>
      <c r="AJ708" s="113">
        <v>0</v>
      </c>
      <c r="AK708" s="113">
        <v>0</v>
      </c>
      <c r="AL708" s="113">
        <v>0</v>
      </c>
      <c r="AM708" s="113">
        <v>0</v>
      </c>
      <c r="AN708" s="113">
        <v>0</v>
      </c>
      <c r="AO708" s="113">
        <v>0</v>
      </c>
      <c r="AP708" s="113">
        <v>0</v>
      </c>
      <c r="AQ708" s="107" t="s">
        <v>699</v>
      </c>
      <c r="AR708" s="107" t="s">
        <v>699</v>
      </c>
      <c r="AS708" s="107" t="s">
        <v>396</v>
      </c>
      <c r="AT708" s="107" t="s">
        <v>3048</v>
      </c>
      <c r="AU708" s="107" t="s">
        <v>1120</v>
      </c>
      <c r="AV708" s="107" t="s">
        <v>391</v>
      </c>
      <c r="AW708" s="108">
        <v>2</v>
      </c>
      <c r="AX708" s="107" t="s">
        <v>473</v>
      </c>
      <c r="AY708" s="107" t="s">
        <v>698</v>
      </c>
      <c r="AZ708" s="107" t="s">
        <v>697</v>
      </c>
      <c r="BA708" s="107" t="s">
        <v>392</v>
      </c>
      <c r="BB708" s="109">
        <v>45355.272070752311</v>
      </c>
      <c r="BC708" s="107" t="s">
        <v>30</v>
      </c>
      <c r="BD708" s="107" t="s">
        <v>292</v>
      </c>
    </row>
    <row r="709" spans="1:56" x14ac:dyDescent="0.2">
      <c r="A709" s="107" t="s">
        <v>393</v>
      </c>
      <c r="B709" s="105">
        <v>608346</v>
      </c>
      <c r="C709" s="105" t="s">
        <v>2164</v>
      </c>
      <c r="D709" s="107" t="s">
        <v>579</v>
      </c>
      <c r="E709" s="105" t="s">
        <v>1941</v>
      </c>
      <c r="F709" s="107" t="s">
        <v>1128</v>
      </c>
      <c r="G709" s="107" t="s">
        <v>830</v>
      </c>
      <c r="H709" s="107" t="s">
        <v>830</v>
      </c>
      <c r="I709" s="107" t="s">
        <v>830</v>
      </c>
      <c r="J709" s="107" t="s">
        <v>138</v>
      </c>
      <c r="K709" s="107" t="s">
        <v>30</v>
      </c>
      <c r="L709" s="107" t="s">
        <v>654</v>
      </c>
      <c r="M709" s="107" t="s">
        <v>395</v>
      </c>
      <c r="N709" s="107" t="s">
        <v>394</v>
      </c>
      <c r="O709" s="107" t="s">
        <v>395</v>
      </c>
      <c r="P709" s="109">
        <v>43666</v>
      </c>
      <c r="Q709" s="107" t="s">
        <v>657</v>
      </c>
      <c r="R709" s="108">
        <v>1</v>
      </c>
      <c r="S709" s="109">
        <v>43844</v>
      </c>
      <c r="T709" s="109">
        <v>43904</v>
      </c>
      <c r="U709" s="109">
        <v>44641</v>
      </c>
      <c r="V709" s="108">
        <v>797</v>
      </c>
      <c r="W709" s="107" t="s">
        <v>398</v>
      </c>
      <c r="X709" s="107" t="s">
        <v>702</v>
      </c>
      <c r="Y709" s="107" t="s">
        <v>293</v>
      </c>
      <c r="Z709" s="108">
        <v>0</v>
      </c>
      <c r="AA709" s="113">
        <v>16818.5</v>
      </c>
      <c r="AB709" s="113">
        <v>57.5</v>
      </c>
      <c r="AC709" s="113">
        <v>24289.5</v>
      </c>
      <c r="AD709" s="113">
        <v>0</v>
      </c>
      <c r="AE709" s="113">
        <v>0</v>
      </c>
      <c r="AF709" s="113">
        <v>0</v>
      </c>
      <c r="AG709" s="113">
        <v>16818.5</v>
      </c>
      <c r="AH709" s="113">
        <f>CFR_Data[[#This Row],[Total Spent SFY]]+CFR_Data[[#This Row],[CF Current SFY]]</f>
        <v>57.5</v>
      </c>
      <c r="AI709" s="113">
        <v>0</v>
      </c>
      <c r="AJ709" s="113">
        <v>0</v>
      </c>
      <c r="AK709" s="113">
        <v>0</v>
      </c>
      <c r="AL709" s="113">
        <v>0</v>
      </c>
      <c r="AM709" s="113">
        <v>0</v>
      </c>
      <c r="AN709" s="113">
        <v>0</v>
      </c>
      <c r="AO709" s="113">
        <v>0</v>
      </c>
      <c r="AP709" s="113">
        <v>0</v>
      </c>
      <c r="AQ709" s="107" t="s">
        <v>699</v>
      </c>
      <c r="AR709" s="107" t="s">
        <v>699</v>
      </c>
      <c r="AS709" s="107" t="s">
        <v>396</v>
      </c>
      <c r="AT709" s="107" t="s">
        <v>3048</v>
      </c>
      <c r="AU709" s="107" t="s">
        <v>1120</v>
      </c>
      <c r="AV709" s="107" t="s">
        <v>391</v>
      </c>
      <c r="AW709" s="108">
        <v>2</v>
      </c>
      <c r="AX709" s="107" t="s">
        <v>473</v>
      </c>
      <c r="AY709" s="107" t="s">
        <v>698</v>
      </c>
      <c r="AZ709" s="107" t="s">
        <v>697</v>
      </c>
      <c r="BA709" s="107" t="s">
        <v>392</v>
      </c>
      <c r="BB709" s="109">
        <v>45355.272070752311</v>
      </c>
      <c r="BC709" s="107" t="s">
        <v>30</v>
      </c>
      <c r="BD709" s="107" t="s">
        <v>293</v>
      </c>
    </row>
    <row r="710" spans="1:56" x14ac:dyDescent="0.2">
      <c r="A710" s="107" t="s">
        <v>393</v>
      </c>
      <c r="B710" s="105">
        <v>608347</v>
      </c>
      <c r="C710" s="105" t="s">
        <v>2165</v>
      </c>
      <c r="D710" s="107" t="s">
        <v>580</v>
      </c>
      <c r="E710" s="105" t="s">
        <v>1941</v>
      </c>
      <c r="F710" s="107" t="s">
        <v>1128</v>
      </c>
      <c r="G710" s="107" t="s">
        <v>830</v>
      </c>
      <c r="H710" s="107" t="s">
        <v>830</v>
      </c>
      <c r="I710" s="107" t="s">
        <v>830</v>
      </c>
      <c r="J710" s="107" t="s">
        <v>290</v>
      </c>
      <c r="K710" s="107" t="s">
        <v>22</v>
      </c>
      <c r="L710" s="107" t="s">
        <v>654</v>
      </c>
      <c r="M710" s="107" t="s">
        <v>395</v>
      </c>
      <c r="N710" s="107" t="s">
        <v>394</v>
      </c>
      <c r="O710" s="107" t="s">
        <v>395</v>
      </c>
      <c r="P710" s="109">
        <v>43827</v>
      </c>
      <c r="Q710" s="107" t="s">
        <v>656</v>
      </c>
      <c r="R710" s="108">
        <v>1</v>
      </c>
      <c r="S710" s="109">
        <v>43977</v>
      </c>
      <c r="T710" s="109">
        <v>44037</v>
      </c>
      <c r="U710" s="109">
        <v>44800</v>
      </c>
      <c r="V710" s="108">
        <v>823</v>
      </c>
      <c r="W710" s="107" t="s">
        <v>424</v>
      </c>
      <c r="X710" s="107" t="s">
        <v>710</v>
      </c>
      <c r="Y710" s="107" t="s">
        <v>411</v>
      </c>
      <c r="Z710" s="108">
        <v>0.8</v>
      </c>
      <c r="AA710" s="113">
        <v>1239313.6399999999</v>
      </c>
      <c r="AB710" s="113">
        <v>0</v>
      </c>
      <c r="AC710" s="113">
        <v>0</v>
      </c>
      <c r="AD710" s="113">
        <v>0</v>
      </c>
      <c r="AE710" s="113">
        <v>0</v>
      </c>
      <c r="AF710" s="113">
        <v>0</v>
      </c>
      <c r="AG710" s="113">
        <v>1239313.6399999999</v>
      </c>
      <c r="AH710" s="113">
        <f>CFR_Data[[#This Row],[Total Spent SFY]]+CFR_Data[[#This Row],[CF Current SFY]]</f>
        <v>0</v>
      </c>
      <c r="AI710" s="113">
        <v>0</v>
      </c>
      <c r="AJ710" s="113">
        <v>0</v>
      </c>
      <c r="AK710" s="113">
        <v>0</v>
      </c>
      <c r="AL710" s="113">
        <v>0</v>
      </c>
      <c r="AM710" s="113">
        <v>0</v>
      </c>
      <c r="AN710" s="113">
        <v>0</v>
      </c>
      <c r="AO710" s="113">
        <v>0</v>
      </c>
      <c r="AP710" s="113">
        <v>0</v>
      </c>
      <c r="AQ710" s="107" t="s">
        <v>699</v>
      </c>
      <c r="AR710" s="107" t="s">
        <v>699</v>
      </c>
      <c r="AS710" s="107" t="s">
        <v>396</v>
      </c>
      <c r="AT710" s="107" t="s">
        <v>2914</v>
      </c>
      <c r="AU710" s="107" t="s">
        <v>1120</v>
      </c>
      <c r="AV710" s="107" t="s">
        <v>391</v>
      </c>
      <c r="AW710" s="108">
        <v>3</v>
      </c>
      <c r="AX710" s="107" t="s">
        <v>473</v>
      </c>
      <c r="AY710" s="107" t="s">
        <v>698</v>
      </c>
      <c r="AZ710" s="107" t="s">
        <v>697</v>
      </c>
      <c r="BA710" s="107" t="s">
        <v>392</v>
      </c>
      <c r="BB710" s="109">
        <v>45355.272070752311</v>
      </c>
      <c r="BC710" s="107" t="s">
        <v>22</v>
      </c>
      <c r="BD710" s="107" t="s">
        <v>292</v>
      </c>
    </row>
    <row r="711" spans="1:56" x14ac:dyDescent="0.2">
      <c r="A711" s="107" t="s">
        <v>393</v>
      </c>
      <c r="B711" s="105">
        <v>608347</v>
      </c>
      <c r="C711" s="105" t="s">
        <v>2165</v>
      </c>
      <c r="D711" s="107" t="s">
        <v>580</v>
      </c>
      <c r="E711" s="105" t="s">
        <v>1941</v>
      </c>
      <c r="F711" s="107" t="s">
        <v>1128</v>
      </c>
      <c r="G711" s="107" t="s">
        <v>830</v>
      </c>
      <c r="H711" s="107" t="s">
        <v>830</v>
      </c>
      <c r="I711" s="107" t="s">
        <v>830</v>
      </c>
      <c r="J711" s="107" t="s">
        <v>290</v>
      </c>
      <c r="K711" s="107" t="s">
        <v>22</v>
      </c>
      <c r="L711" s="107" t="s">
        <v>654</v>
      </c>
      <c r="M711" s="107" t="s">
        <v>395</v>
      </c>
      <c r="N711" s="107" t="s">
        <v>394</v>
      </c>
      <c r="O711" s="107" t="s">
        <v>395</v>
      </c>
      <c r="P711" s="109">
        <v>43827</v>
      </c>
      <c r="Q711" s="107" t="s">
        <v>656</v>
      </c>
      <c r="R711" s="108">
        <v>1</v>
      </c>
      <c r="S711" s="109">
        <v>43977</v>
      </c>
      <c r="T711" s="109">
        <v>44037</v>
      </c>
      <c r="U711" s="109">
        <v>44800</v>
      </c>
      <c r="V711" s="108">
        <v>823</v>
      </c>
      <c r="W711" s="107" t="s">
        <v>424</v>
      </c>
      <c r="X711" s="107" t="s">
        <v>713</v>
      </c>
      <c r="Y711" s="107" t="s">
        <v>397</v>
      </c>
      <c r="Z711" s="108">
        <v>0.9</v>
      </c>
      <c r="AA711" s="113">
        <v>4681549.7300000004</v>
      </c>
      <c r="AB711" s="113">
        <v>0</v>
      </c>
      <c r="AC711" s="113">
        <v>0</v>
      </c>
      <c r="AD711" s="113">
        <v>20000</v>
      </c>
      <c r="AE711" s="113">
        <v>20000</v>
      </c>
      <c r="AF711" s="113">
        <v>20000</v>
      </c>
      <c r="AG711" s="113">
        <v>4701549.7300000004</v>
      </c>
      <c r="AH711" s="113">
        <f>CFR_Data[[#This Row],[Total Spent SFY]]+CFR_Data[[#This Row],[CF Current SFY]]</f>
        <v>20000</v>
      </c>
      <c r="AI711" s="113">
        <v>0</v>
      </c>
      <c r="AJ711" s="113">
        <v>0</v>
      </c>
      <c r="AK711" s="113">
        <v>0</v>
      </c>
      <c r="AL711" s="113">
        <v>0</v>
      </c>
      <c r="AM711" s="113">
        <v>0</v>
      </c>
      <c r="AN711" s="113">
        <v>-20000</v>
      </c>
      <c r="AO711" s="113">
        <v>0</v>
      </c>
      <c r="AP711" s="113">
        <v>0</v>
      </c>
      <c r="AQ711" s="107" t="s">
        <v>699</v>
      </c>
      <c r="AR711" s="107" t="s">
        <v>699</v>
      </c>
      <c r="AS711" s="107" t="s">
        <v>396</v>
      </c>
      <c r="AT711" s="107" t="s">
        <v>2914</v>
      </c>
      <c r="AU711" s="107" t="s">
        <v>1120</v>
      </c>
      <c r="AV711" s="107" t="s">
        <v>391</v>
      </c>
      <c r="AW711" s="108">
        <v>3</v>
      </c>
      <c r="AX711" s="107" t="s">
        <v>473</v>
      </c>
      <c r="AY711" s="107" t="s">
        <v>698</v>
      </c>
      <c r="AZ711" s="107" t="s">
        <v>697</v>
      </c>
      <c r="BA711" s="107" t="s">
        <v>392</v>
      </c>
      <c r="BB711" s="109">
        <v>45355.272070752311</v>
      </c>
      <c r="BC711" s="107" t="s">
        <v>22</v>
      </c>
      <c r="BD711" s="107" t="s">
        <v>292</v>
      </c>
    </row>
    <row r="712" spans="1:56" x14ac:dyDescent="0.2">
      <c r="A712" s="107" t="s">
        <v>393</v>
      </c>
      <c r="B712" s="105">
        <v>608347</v>
      </c>
      <c r="C712" s="105" t="s">
        <v>2165</v>
      </c>
      <c r="D712" s="107" t="s">
        <v>580</v>
      </c>
      <c r="E712" s="105" t="s">
        <v>1941</v>
      </c>
      <c r="F712" s="107" t="s">
        <v>1128</v>
      </c>
      <c r="G712" s="107" t="s">
        <v>830</v>
      </c>
      <c r="H712" s="107" t="s">
        <v>830</v>
      </c>
      <c r="I712" s="107" t="s">
        <v>830</v>
      </c>
      <c r="J712" s="107" t="s">
        <v>290</v>
      </c>
      <c r="K712" s="107" t="s">
        <v>22</v>
      </c>
      <c r="L712" s="107" t="s">
        <v>654</v>
      </c>
      <c r="M712" s="107" t="s">
        <v>395</v>
      </c>
      <c r="N712" s="107" t="s">
        <v>394</v>
      </c>
      <c r="O712" s="107" t="s">
        <v>395</v>
      </c>
      <c r="P712" s="109">
        <v>43827</v>
      </c>
      <c r="Q712" s="107" t="s">
        <v>656</v>
      </c>
      <c r="R712" s="108">
        <v>1</v>
      </c>
      <c r="S712" s="109">
        <v>43977</v>
      </c>
      <c r="T712" s="109">
        <v>44037</v>
      </c>
      <c r="U712" s="109">
        <v>44800</v>
      </c>
      <c r="V712" s="108">
        <v>823</v>
      </c>
      <c r="W712" s="107" t="s">
        <v>398</v>
      </c>
      <c r="X712" s="107" t="s">
        <v>702</v>
      </c>
      <c r="Y712" s="107" t="s">
        <v>293</v>
      </c>
      <c r="Z712" s="108">
        <v>0</v>
      </c>
      <c r="AA712" s="113">
        <v>6916</v>
      </c>
      <c r="AB712" s="113">
        <v>0</v>
      </c>
      <c r="AC712" s="113">
        <v>0</v>
      </c>
      <c r="AD712" s="113">
        <v>0</v>
      </c>
      <c r="AE712" s="113">
        <v>0</v>
      </c>
      <c r="AF712" s="113">
        <v>0</v>
      </c>
      <c r="AG712" s="113">
        <v>6916</v>
      </c>
      <c r="AH712" s="113">
        <f>CFR_Data[[#This Row],[Total Spent SFY]]+CFR_Data[[#This Row],[CF Current SFY]]</f>
        <v>0</v>
      </c>
      <c r="AI712" s="113">
        <v>0</v>
      </c>
      <c r="AJ712" s="113">
        <v>0</v>
      </c>
      <c r="AK712" s="113">
        <v>0</v>
      </c>
      <c r="AL712" s="113">
        <v>0</v>
      </c>
      <c r="AM712" s="113">
        <v>0</v>
      </c>
      <c r="AN712" s="113">
        <v>0</v>
      </c>
      <c r="AO712" s="113">
        <v>0</v>
      </c>
      <c r="AP712" s="113">
        <v>0</v>
      </c>
      <c r="AQ712" s="107" t="s">
        <v>699</v>
      </c>
      <c r="AR712" s="107" t="s">
        <v>699</v>
      </c>
      <c r="AS712" s="107" t="s">
        <v>396</v>
      </c>
      <c r="AT712" s="107" t="s">
        <v>2914</v>
      </c>
      <c r="AU712" s="107" t="s">
        <v>1120</v>
      </c>
      <c r="AV712" s="107" t="s">
        <v>391</v>
      </c>
      <c r="AW712" s="108">
        <v>3</v>
      </c>
      <c r="AX712" s="107" t="s">
        <v>473</v>
      </c>
      <c r="AY712" s="107" t="s">
        <v>698</v>
      </c>
      <c r="AZ712" s="107" t="s">
        <v>697</v>
      </c>
      <c r="BA712" s="107" t="s">
        <v>392</v>
      </c>
      <c r="BB712" s="109">
        <v>45355.272070752311</v>
      </c>
      <c r="BC712" s="107" t="s">
        <v>22</v>
      </c>
      <c r="BD712" s="107" t="s">
        <v>293</v>
      </c>
    </row>
    <row r="713" spans="1:56" x14ac:dyDescent="0.2">
      <c r="A713" s="107" t="s">
        <v>409</v>
      </c>
      <c r="B713" s="105">
        <v>608348</v>
      </c>
      <c r="C713" s="105" t="s">
        <v>3049</v>
      </c>
      <c r="D713" s="107" t="s">
        <v>880</v>
      </c>
      <c r="E713" s="105" t="s">
        <v>1941</v>
      </c>
      <c r="F713" s="107" t="s">
        <v>1128</v>
      </c>
      <c r="G713" s="107" t="s">
        <v>830</v>
      </c>
      <c r="H713" s="107" t="s">
        <v>830</v>
      </c>
      <c r="I713" s="107" t="s">
        <v>830</v>
      </c>
      <c r="J713" s="107" t="s">
        <v>290</v>
      </c>
      <c r="K713" s="107" t="s">
        <v>22</v>
      </c>
      <c r="L713" s="107" t="s">
        <v>654</v>
      </c>
      <c r="M713" s="107" t="s">
        <v>395</v>
      </c>
      <c r="N713" s="107" t="s">
        <v>410</v>
      </c>
      <c r="O713" s="107" t="s">
        <v>395</v>
      </c>
      <c r="P713" s="109">
        <v>45178</v>
      </c>
      <c r="Q713" s="107" t="s">
        <v>712</v>
      </c>
      <c r="R713" s="108">
        <v>1</v>
      </c>
      <c r="S713" s="109">
        <v>45288</v>
      </c>
      <c r="T713" s="109">
        <v>45348</v>
      </c>
      <c r="U713" s="109">
        <v>46532</v>
      </c>
      <c r="V713" s="108">
        <v>1244</v>
      </c>
      <c r="W713" s="107" t="s">
        <v>424</v>
      </c>
      <c r="X713" s="107" t="s">
        <v>710</v>
      </c>
      <c r="Y713" s="107" t="s">
        <v>411</v>
      </c>
      <c r="Z713" s="108">
        <v>0.8</v>
      </c>
      <c r="AA713" s="113">
        <v>0</v>
      </c>
      <c r="AB713" s="113">
        <v>0</v>
      </c>
      <c r="AC713" s="113">
        <v>6193368.5</v>
      </c>
      <c r="AD713" s="113">
        <v>5335913.6105000004</v>
      </c>
      <c r="AE713" s="113">
        <v>5335913.6105000004</v>
      </c>
      <c r="AF713" s="113">
        <v>521240.34710000001</v>
      </c>
      <c r="AG713" s="113">
        <v>521240.34710000001</v>
      </c>
      <c r="AH713" s="113">
        <f>CFR_Data[[#This Row],[Total Spent SFY]]+CFR_Data[[#This Row],[CF Current SFY]]</f>
        <v>521240.34710000001</v>
      </c>
      <c r="AI713" s="113">
        <v>2768916.1639</v>
      </c>
      <c r="AJ713" s="113">
        <v>1596000.8007</v>
      </c>
      <c r="AK713" s="113">
        <v>449756.29879999999</v>
      </c>
      <c r="AL713" s="113">
        <v>0</v>
      </c>
      <c r="AM713" s="113">
        <v>0</v>
      </c>
      <c r="AN713" s="113">
        <v>857454.88950000005</v>
      </c>
      <c r="AO713" s="113">
        <v>0</v>
      </c>
      <c r="AP713" s="113">
        <v>0</v>
      </c>
      <c r="AQ713" s="107" t="s">
        <v>699</v>
      </c>
      <c r="AR713" s="107" t="s">
        <v>699</v>
      </c>
      <c r="AS713" s="107" t="s">
        <v>396</v>
      </c>
      <c r="AT713" s="107" t="s">
        <v>2935</v>
      </c>
      <c r="AU713" s="107" t="s">
        <v>1120</v>
      </c>
      <c r="AV713" s="107" t="s">
        <v>391</v>
      </c>
      <c r="AW713" s="108">
        <v>4</v>
      </c>
      <c r="AX713" s="107" t="s">
        <v>473</v>
      </c>
      <c r="AY713" s="107" t="s">
        <v>698</v>
      </c>
      <c r="AZ713" s="107" t="s">
        <v>697</v>
      </c>
      <c r="BA713" s="107" t="s">
        <v>392</v>
      </c>
      <c r="BB713" s="109">
        <v>45355.272070752311</v>
      </c>
      <c r="BC713" s="107" t="s">
        <v>22</v>
      </c>
      <c r="BD713" s="107" t="s">
        <v>292</v>
      </c>
    </row>
    <row r="714" spans="1:56" x14ac:dyDescent="0.2">
      <c r="A714" s="107" t="s">
        <v>409</v>
      </c>
      <c r="B714" s="105">
        <v>608348</v>
      </c>
      <c r="C714" s="105" t="s">
        <v>3049</v>
      </c>
      <c r="D714" s="107" t="s">
        <v>880</v>
      </c>
      <c r="E714" s="105" t="s">
        <v>1941</v>
      </c>
      <c r="F714" s="107" t="s">
        <v>1128</v>
      </c>
      <c r="G714" s="107" t="s">
        <v>830</v>
      </c>
      <c r="H714" s="107" t="s">
        <v>830</v>
      </c>
      <c r="I714" s="107" t="s">
        <v>830</v>
      </c>
      <c r="J714" s="107" t="s">
        <v>290</v>
      </c>
      <c r="K714" s="107" t="s">
        <v>22</v>
      </c>
      <c r="L714" s="107" t="s">
        <v>654</v>
      </c>
      <c r="M714" s="107" t="s">
        <v>395</v>
      </c>
      <c r="N714" s="107" t="s">
        <v>410</v>
      </c>
      <c r="O714" s="107" t="s">
        <v>395</v>
      </c>
      <c r="P714" s="109">
        <v>45178</v>
      </c>
      <c r="Q714" s="107" t="s">
        <v>712</v>
      </c>
      <c r="R714" s="108">
        <v>1</v>
      </c>
      <c r="S714" s="109">
        <v>45288</v>
      </c>
      <c r="T714" s="109">
        <v>45348</v>
      </c>
      <c r="U714" s="109">
        <v>46532</v>
      </c>
      <c r="V714" s="108">
        <v>1244</v>
      </c>
      <c r="W714" s="107" t="s">
        <v>424</v>
      </c>
      <c r="X714" s="107" t="s">
        <v>704</v>
      </c>
      <c r="Y714" s="107" t="s">
        <v>425</v>
      </c>
      <c r="Z714" s="108">
        <v>0.8</v>
      </c>
      <c r="AA714" s="113">
        <v>0</v>
      </c>
      <c r="AB714" s="113">
        <v>0</v>
      </c>
      <c r="AC714" s="113">
        <v>3592249.1</v>
      </c>
      <c r="AD714" s="113">
        <v>3094912.0606999998</v>
      </c>
      <c r="AE714" s="113">
        <v>3094912.0606999998</v>
      </c>
      <c r="AF714" s="113">
        <v>302327.4278</v>
      </c>
      <c r="AG714" s="113">
        <v>302327.4278</v>
      </c>
      <c r="AH714" s="113">
        <f>CFR_Data[[#This Row],[Total Spent SFY]]+CFR_Data[[#This Row],[CF Current SFY]]</f>
        <v>302327.4278</v>
      </c>
      <c r="AI714" s="113">
        <v>1606014.013</v>
      </c>
      <c r="AJ714" s="113">
        <v>925705.04090000002</v>
      </c>
      <c r="AK714" s="113">
        <v>260865.579</v>
      </c>
      <c r="AL714" s="113">
        <v>0</v>
      </c>
      <c r="AM714" s="113">
        <v>0</v>
      </c>
      <c r="AN714" s="113">
        <v>497337.0393</v>
      </c>
      <c r="AO714" s="113">
        <v>0</v>
      </c>
      <c r="AP714" s="113">
        <v>0</v>
      </c>
      <c r="AQ714" s="107" t="s">
        <v>699</v>
      </c>
      <c r="AR714" s="107" t="s">
        <v>699</v>
      </c>
      <c r="AS714" s="107" t="s">
        <v>396</v>
      </c>
      <c r="AT714" s="107" t="s">
        <v>2935</v>
      </c>
      <c r="AU714" s="107" t="s">
        <v>1120</v>
      </c>
      <c r="AV714" s="107" t="s">
        <v>391</v>
      </c>
      <c r="AW714" s="108">
        <v>4</v>
      </c>
      <c r="AX714" s="107" t="s">
        <v>473</v>
      </c>
      <c r="AY714" s="107" t="s">
        <v>698</v>
      </c>
      <c r="AZ714" s="107" t="s">
        <v>697</v>
      </c>
      <c r="BA714" s="107" t="s">
        <v>392</v>
      </c>
      <c r="BB714" s="109">
        <v>45355.272070752311</v>
      </c>
      <c r="BC714" s="107" t="s">
        <v>22</v>
      </c>
      <c r="BD714" s="107" t="s">
        <v>292</v>
      </c>
    </row>
    <row r="715" spans="1:56" x14ac:dyDescent="0.2">
      <c r="A715" s="107" t="s">
        <v>409</v>
      </c>
      <c r="B715" s="105">
        <v>608348</v>
      </c>
      <c r="C715" s="105" t="s">
        <v>3049</v>
      </c>
      <c r="D715" s="107" t="s">
        <v>880</v>
      </c>
      <c r="E715" s="105" t="s">
        <v>1941</v>
      </c>
      <c r="F715" s="107" t="s">
        <v>1128</v>
      </c>
      <c r="G715" s="107" t="s">
        <v>830</v>
      </c>
      <c r="H715" s="107" t="s">
        <v>830</v>
      </c>
      <c r="I715" s="107" t="s">
        <v>830</v>
      </c>
      <c r="J715" s="107" t="s">
        <v>290</v>
      </c>
      <c r="K715" s="107" t="s">
        <v>22</v>
      </c>
      <c r="L715" s="107" t="s">
        <v>654</v>
      </c>
      <c r="M715" s="107" t="s">
        <v>395</v>
      </c>
      <c r="N715" s="107" t="s">
        <v>410</v>
      </c>
      <c r="O715" s="107" t="s">
        <v>395</v>
      </c>
      <c r="P715" s="109">
        <v>45178</v>
      </c>
      <c r="Q715" s="107" t="s">
        <v>712</v>
      </c>
      <c r="R715" s="108">
        <v>1</v>
      </c>
      <c r="S715" s="109">
        <v>45288</v>
      </c>
      <c r="T715" s="109">
        <v>45348</v>
      </c>
      <c r="U715" s="109">
        <v>46532</v>
      </c>
      <c r="V715" s="108">
        <v>1244</v>
      </c>
      <c r="W715" s="107" t="s">
        <v>398</v>
      </c>
      <c r="X715" s="107" t="s">
        <v>702</v>
      </c>
      <c r="Y715" s="107" t="s">
        <v>293</v>
      </c>
      <c r="Z715" s="108">
        <v>0</v>
      </c>
      <c r="AA715" s="113">
        <v>0</v>
      </c>
      <c r="AB715" s="113">
        <v>0</v>
      </c>
      <c r="AC715" s="113">
        <v>189200</v>
      </c>
      <c r="AD715" s="113">
        <v>178169.10699999999</v>
      </c>
      <c r="AE715" s="113">
        <v>178169.10699999999</v>
      </c>
      <c r="AF715" s="113">
        <v>17404.503499999999</v>
      </c>
      <c r="AG715" s="113">
        <v>17404.503499999999</v>
      </c>
      <c r="AH715" s="113">
        <f>CFR_Data[[#This Row],[Total Spent SFY]]+CFR_Data[[#This Row],[CF Current SFY]]</f>
        <v>17404.503499999999</v>
      </c>
      <c r="AI715" s="113">
        <v>92455.642300000007</v>
      </c>
      <c r="AJ715" s="113">
        <v>53291.349600000001</v>
      </c>
      <c r="AK715" s="113">
        <v>15017.6116</v>
      </c>
      <c r="AL715" s="113">
        <v>0</v>
      </c>
      <c r="AM715" s="113">
        <v>0</v>
      </c>
      <c r="AN715" s="113">
        <v>11030.893</v>
      </c>
      <c r="AO715" s="113">
        <v>0</v>
      </c>
      <c r="AP715" s="113">
        <v>0</v>
      </c>
      <c r="AQ715" s="107" t="s">
        <v>699</v>
      </c>
      <c r="AR715" s="107" t="s">
        <v>699</v>
      </c>
      <c r="AS715" s="107" t="s">
        <v>396</v>
      </c>
      <c r="AT715" s="107" t="s">
        <v>2935</v>
      </c>
      <c r="AU715" s="107" t="s">
        <v>1120</v>
      </c>
      <c r="AV715" s="107" t="s">
        <v>391</v>
      </c>
      <c r="AW715" s="108">
        <v>4</v>
      </c>
      <c r="AX715" s="107" t="s">
        <v>473</v>
      </c>
      <c r="AY715" s="107" t="s">
        <v>698</v>
      </c>
      <c r="AZ715" s="107" t="s">
        <v>697</v>
      </c>
      <c r="BA715" s="107" t="s">
        <v>392</v>
      </c>
      <c r="BB715" s="109">
        <v>45355.272070752311</v>
      </c>
      <c r="BC715" s="107" t="s">
        <v>22</v>
      </c>
      <c r="BD715" s="107" t="s">
        <v>293</v>
      </c>
    </row>
    <row r="716" spans="1:56" x14ac:dyDescent="0.2">
      <c r="A716" s="107" t="s">
        <v>409</v>
      </c>
      <c r="B716" s="105">
        <v>608348</v>
      </c>
      <c r="C716" s="105" t="s">
        <v>3049</v>
      </c>
      <c r="D716" s="107" t="s">
        <v>880</v>
      </c>
      <c r="E716" s="105" t="s">
        <v>1941</v>
      </c>
      <c r="F716" s="107" t="s">
        <v>1128</v>
      </c>
      <c r="G716" s="107" t="s">
        <v>830</v>
      </c>
      <c r="H716" s="107" t="s">
        <v>830</v>
      </c>
      <c r="I716" s="107" t="s">
        <v>830</v>
      </c>
      <c r="J716" s="107" t="s">
        <v>290</v>
      </c>
      <c r="K716" s="107" t="s">
        <v>22</v>
      </c>
      <c r="L716" s="107" t="s">
        <v>654</v>
      </c>
      <c r="M716" s="107" t="s">
        <v>395</v>
      </c>
      <c r="N716" s="107" t="s">
        <v>410</v>
      </c>
      <c r="O716" s="107" t="s">
        <v>395</v>
      </c>
      <c r="P716" s="109">
        <v>45178</v>
      </c>
      <c r="Q716" s="107" t="s">
        <v>712</v>
      </c>
      <c r="R716" s="108">
        <v>1</v>
      </c>
      <c r="S716" s="109">
        <v>45288</v>
      </c>
      <c r="T716" s="109">
        <v>45348</v>
      </c>
      <c r="U716" s="109">
        <v>46532</v>
      </c>
      <c r="V716" s="108">
        <v>1244</v>
      </c>
      <c r="W716" s="107" t="s">
        <v>424</v>
      </c>
      <c r="X716" s="107" t="s">
        <v>726</v>
      </c>
      <c r="Y716" s="107" t="s">
        <v>725</v>
      </c>
      <c r="Z716" s="108">
        <v>0.8</v>
      </c>
      <c r="AA716" s="113">
        <v>0</v>
      </c>
      <c r="AB716" s="113">
        <v>0</v>
      </c>
      <c r="AC716" s="113">
        <v>4450682.4000000004</v>
      </c>
      <c r="AD716" s="113">
        <v>3871372.0817999998</v>
      </c>
      <c r="AE716" s="113">
        <v>3871372.0817999998</v>
      </c>
      <c r="AF716" s="113">
        <v>378176.16159999999</v>
      </c>
      <c r="AG716" s="113">
        <v>378176.16159999999</v>
      </c>
      <c r="AH716" s="113">
        <f>CFR_Data[[#This Row],[Total Spent SFY]]+CFR_Data[[#This Row],[CF Current SFY]]</f>
        <v>378176.16159999999</v>
      </c>
      <c r="AI716" s="113">
        <v>2008935.2108</v>
      </c>
      <c r="AJ716" s="113">
        <v>1157948.4589</v>
      </c>
      <c r="AK716" s="113">
        <v>326312.25050000002</v>
      </c>
      <c r="AL716" s="113">
        <v>0</v>
      </c>
      <c r="AM716" s="113">
        <v>0</v>
      </c>
      <c r="AN716" s="113">
        <v>579310.31819999998</v>
      </c>
      <c r="AO716" s="113">
        <v>0</v>
      </c>
      <c r="AP716" s="113">
        <v>0</v>
      </c>
      <c r="AQ716" s="107" t="s">
        <v>699</v>
      </c>
      <c r="AR716" s="107" t="s">
        <v>699</v>
      </c>
      <c r="AS716" s="107" t="s">
        <v>396</v>
      </c>
      <c r="AT716" s="107" t="s">
        <v>2935</v>
      </c>
      <c r="AU716" s="107" t="s">
        <v>1120</v>
      </c>
      <c r="AV716" s="107" t="s">
        <v>391</v>
      </c>
      <c r="AW716" s="108">
        <v>4</v>
      </c>
      <c r="AX716" s="107" t="s">
        <v>473</v>
      </c>
      <c r="AY716" s="107" t="s">
        <v>698</v>
      </c>
      <c r="AZ716" s="107" t="s">
        <v>697</v>
      </c>
      <c r="BA716" s="107" t="s">
        <v>392</v>
      </c>
      <c r="BB716" s="109">
        <v>45355.272070752311</v>
      </c>
      <c r="BC716" s="107" t="s">
        <v>22</v>
      </c>
      <c r="BD716" s="107" t="s">
        <v>292</v>
      </c>
    </row>
    <row r="717" spans="1:56" x14ac:dyDescent="0.2">
      <c r="A717" s="107" t="s">
        <v>393</v>
      </c>
      <c r="B717" s="105">
        <v>608350</v>
      </c>
      <c r="C717" s="105" t="s">
        <v>2166</v>
      </c>
      <c r="D717" s="107" t="s">
        <v>581</v>
      </c>
      <c r="E717" s="105" t="s">
        <v>1941</v>
      </c>
      <c r="F717" s="107" t="s">
        <v>1343</v>
      </c>
      <c r="G717" s="107" t="s">
        <v>830</v>
      </c>
      <c r="H717" s="107" t="s">
        <v>830</v>
      </c>
      <c r="I717" s="107" t="s">
        <v>830</v>
      </c>
      <c r="J717" s="107" t="s">
        <v>281</v>
      </c>
      <c r="K717" s="107" t="s">
        <v>30</v>
      </c>
      <c r="L717" s="107" t="s">
        <v>654</v>
      </c>
      <c r="M717" s="107" t="s">
        <v>395</v>
      </c>
      <c r="N717" s="107" t="s">
        <v>394</v>
      </c>
      <c r="O717" s="107" t="s">
        <v>395</v>
      </c>
      <c r="P717" s="109">
        <v>44548</v>
      </c>
      <c r="Q717" s="107" t="s">
        <v>658</v>
      </c>
      <c r="R717" s="108">
        <v>1</v>
      </c>
      <c r="S717" s="109">
        <v>44606</v>
      </c>
      <c r="T717" s="109">
        <v>44666</v>
      </c>
      <c r="U717" s="109">
        <v>45493</v>
      </c>
      <c r="V717" s="108">
        <v>887</v>
      </c>
      <c r="W717" s="107" t="s">
        <v>398</v>
      </c>
      <c r="X717" s="107" t="s">
        <v>702</v>
      </c>
      <c r="Y717" s="107" t="s">
        <v>293</v>
      </c>
      <c r="Z717" s="108">
        <v>0</v>
      </c>
      <c r="AA717" s="113">
        <v>70989.88</v>
      </c>
      <c r="AB717" s="113">
        <v>67689.94</v>
      </c>
      <c r="AC717" s="113">
        <v>24086.12</v>
      </c>
      <c r="AD717" s="113">
        <v>341.41590000000002</v>
      </c>
      <c r="AE717" s="113">
        <v>24086.12</v>
      </c>
      <c r="AF717" s="113">
        <v>341.41590000000002</v>
      </c>
      <c r="AG717" s="113">
        <v>71331.295899999997</v>
      </c>
      <c r="AH717" s="113">
        <f>CFR_Data[[#This Row],[Total Spent SFY]]+CFR_Data[[#This Row],[CF Current SFY]]</f>
        <v>68031.35590000001</v>
      </c>
      <c r="AI717" s="113">
        <v>23744.704099999999</v>
      </c>
      <c r="AJ717" s="113">
        <v>0</v>
      </c>
      <c r="AK717" s="113">
        <v>0</v>
      </c>
      <c r="AL717" s="113">
        <v>0</v>
      </c>
      <c r="AM717" s="113">
        <v>0</v>
      </c>
      <c r="AN717" s="113">
        <v>0</v>
      </c>
      <c r="AO717" s="113">
        <v>0</v>
      </c>
      <c r="AP717" s="113">
        <v>0</v>
      </c>
      <c r="AQ717" s="107" t="s">
        <v>699</v>
      </c>
      <c r="AR717" s="107" t="s">
        <v>699</v>
      </c>
      <c r="AS717" s="107" t="s">
        <v>396</v>
      </c>
      <c r="AT717" s="107" t="s">
        <v>3050</v>
      </c>
      <c r="AU717" s="107" t="s">
        <v>1120</v>
      </c>
      <c r="AV717" s="107" t="s">
        <v>391</v>
      </c>
      <c r="AW717" s="108">
        <v>3</v>
      </c>
      <c r="AX717" s="107" t="s">
        <v>473</v>
      </c>
      <c r="AY717" s="107" t="s">
        <v>698</v>
      </c>
      <c r="AZ717" s="107" t="s">
        <v>697</v>
      </c>
      <c r="BA717" s="107" t="s">
        <v>392</v>
      </c>
      <c r="BB717" s="109">
        <v>45355.272070752311</v>
      </c>
      <c r="BC717" s="107" t="s">
        <v>30</v>
      </c>
      <c r="BD717" s="107" t="s">
        <v>293</v>
      </c>
    </row>
    <row r="718" spans="1:56" x14ac:dyDescent="0.2">
      <c r="A718" s="107" t="s">
        <v>393</v>
      </c>
      <c r="B718" s="105">
        <v>608350</v>
      </c>
      <c r="C718" s="105" t="s">
        <v>2166</v>
      </c>
      <c r="D718" s="107" t="s">
        <v>581</v>
      </c>
      <c r="E718" s="105" t="s">
        <v>1941</v>
      </c>
      <c r="F718" s="107" t="s">
        <v>1343</v>
      </c>
      <c r="G718" s="107" t="s">
        <v>830</v>
      </c>
      <c r="H718" s="107" t="s">
        <v>830</v>
      </c>
      <c r="I718" s="107" t="s">
        <v>830</v>
      </c>
      <c r="J718" s="107" t="s">
        <v>281</v>
      </c>
      <c r="K718" s="107" t="s">
        <v>30</v>
      </c>
      <c r="L718" s="107" t="s">
        <v>654</v>
      </c>
      <c r="M718" s="107" t="s">
        <v>395</v>
      </c>
      <c r="N718" s="107" t="s">
        <v>394</v>
      </c>
      <c r="O718" s="107" t="s">
        <v>395</v>
      </c>
      <c r="P718" s="109">
        <v>44548</v>
      </c>
      <c r="Q718" s="107" t="s">
        <v>658</v>
      </c>
      <c r="R718" s="108">
        <v>1</v>
      </c>
      <c r="S718" s="109">
        <v>44606</v>
      </c>
      <c r="T718" s="109">
        <v>44666</v>
      </c>
      <c r="U718" s="109">
        <v>45493</v>
      </c>
      <c r="V718" s="108">
        <v>887</v>
      </c>
      <c r="W718" s="107" t="s">
        <v>424</v>
      </c>
      <c r="X718" s="107" t="s">
        <v>709</v>
      </c>
      <c r="Y718" s="107" t="s">
        <v>416</v>
      </c>
      <c r="Z718" s="108">
        <v>0.8</v>
      </c>
      <c r="AA718" s="113">
        <v>450292.03</v>
      </c>
      <c r="AB718" s="113">
        <v>126059.92</v>
      </c>
      <c r="AC718" s="113">
        <v>1887.97</v>
      </c>
      <c r="AD718" s="113">
        <v>0</v>
      </c>
      <c r="AE718" s="113">
        <v>1887.97</v>
      </c>
      <c r="AF718" s="113">
        <v>1877.97</v>
      </c>
      <c r="AG718" s="113">
        <v>452170</v>
      </c>
      <c r="AH718" s="113">
        <f>CFR_Data[[#This Row],[Total Spent SFY]]+CFR_Data[[#This Row],[CF Current SFY]]</f>
        <v>127937.89</v>
      </c>
      <c r="AI718" s="113">
        <v>10</v>
      </c>
      <c r="AJ718" s="113">
        <v>0</v>
      </c>
      <c r="AK718" s="113">
        <v>0</v>
      </c>
      <c r="AL718" s="113">
        <v>0</v>
      </c>
      <c r="AM718" s="113">
        <v>0</v>
      </c>
      <c r="AN718" s="113">
        <v>0</v>
      </c>
      <c r="AO718" s="113">
        <v>0</v>
      </c>
      <c r="AP718" s="113">
        <v>0</v>
      </c>
      <c r="AQ718" s="107" t="s">
        <v>699</v>
      </c>
      <c r="AR718" s="107" t="s">
        <v>699</v>
      </c>
      <c r="AS718" s="107" t="s">
        <v>396</v>
      </c>
      <c r="AT718" s="107" t="s">
        <v>3050</v>
      </c>
      <c r="AU718" s="107" t="s">
        <v>1120</v>
      </c>
      <c r="AV718" s="107" t="s">
        <v>391</v>
      </c>
      <c r="AW718" s="108">
        <v>3</v>
      </c>
      <c r="AX718" s="107" t="s">
        <v>473</v>
      </c>
      <c r="AY718" s="107" t="s">
        <v>698</v>
      </c>
      <c r="AZ718" s="107" t="s">
        <v>697</v>
      </c>
      <c r="BA718" s="107" t="s">
        <v>392</v>
      </c>
      <c r="BB718" s="109">
        <v>45355.272070752311</v>
      </c>
      <c r="BC718" s="107" t="s">
        <v>30</v>
      </c>
      <c r="BD718" s="107" t="s">
        <v>292</v>
      </c>
    </row>
    <row r="719" spans="1:56" x14ac:dyDescent="0.2">
      <c r="A719" s="107" t="s">
        <v>393</v>
      </c>
      <c r="B719" s="105">
        <v>608350</v>
      </c>
      <c r="C719" s="105" t="s">
        <v>2166</v>
      </c>
      <c r="D719" s="107" t="s">
        <v>581</v>
      </c>
      <c r="E719" s="105" t="s">
        <v>1941</v>
      </c>
      <c r="F719" s="107" t="s">
        <v>1343</v>
      </c>
      <c r="G719" s="107" t="s">
        <v>830</v>
      </c>
      <c r="H719" s="107" t="s">
        <v>830</v>
      </c>
      <c r="I719" s="107" t="s">
        <v>830</v>
      </c>
      <c r="J719" s="107" t="s">
        <v>281</v>
      </c>
      <c r="K719" s="107" t="s">
        <v>30</v>
      </c>
      <c r="L719" s="107" t="s">
        <v>654</v>
      </c>
      <c r="M719" s="107" t="s">
        <v>395</v>
      </c>
      <c r="N719" s="107" t="s">
        <v>394</v>
      </c>
      <c r="O719" s="107" t="s">
        <v>395</v>
      </c>
      <c r="P719" s="109">
        <v>44548</v>
      </c>
      <c r="Q719" s="107" t="s">
        <v>658</v>
      </c>
      <c r="R719" s="108">
        <v>1</v>
      </c>
      <c r="S719" s="109">
        <v>44606</v>
      </c>
      <c r="T719" s="109">
        <v>44666</v>
      </c>
      <c r="U719" s="109">
        <v>45493</v>
      </c>
      <c r="V719" s="108">
        <v>887</v>
      </c>
      <c r="W719" s="107" t="s">
        <v>424</v>
      </c>
      <c r="X719" s="107" t="s">
        <v>726</v>
      </c>
      <c r="Y719" s="107" t="s">
        <v>725</v>
      </c>
      <c r="Z719" s="108">
        <v>0.8</v>
      </c>
      <c r="AA719" s="113">
        <v>5917697.0899999999</v>
      </c>
      <c r="AB719" s="113">
        <v>1237735.3400000001</v>
      </c>
      <c r="AC719" s="113">
        <v>61808.03</v>
      </c>
      <c r="AD719" s="113">
        <v>43658.564100000003</v>
      </c>
      <c r="AE719" s="113">
        <v>61808.03</v>
      </c>
      <c r="AF719" s="113">
        <v>43658.564100000003</v>
      </c>
      <c r="AG719" s="113">
        <v>5961355.6540999999</v>
      </c>
      <c r="AH719" s="113">
        <f>CFR_Data[[#This Row],[Total Spent SFY]]+CFR_Data[[#This Row],[CF Current SFY]]</f>
        <v>1281393.9041000002</v>
      </c>
      <c r="AI719" s="113">
        <v>18149.465899999999</v>
      </c>
      <c r="AJ719" s="113">
        <v>0</v>
      </c>
      <c r="AK719" s="113">
        <v>0</v>
      </c>
      <c r="AL719" s="113">
        <v>0</v>
      </c>
      <c r="AM719" s="113">
        <v>0</v>
      </c>
      <c r="AN719" s="113">
        <v>0</v>
      </c>
      <c r="AO719" s="113">
        <v>0</v>
      </c>
      <c r="AP719" s="113">
        <v>0</v>
      </c>
      <c r="AQ719" s="107" t="s">
        <v>699</v>
      </c>
      <c r="AR719" s="107" t="s">
        <v>699</v>
      </c>
      <c r="AS719" s="107" t="s">
        <v>396</v>
      </c>
      <c r="AT719" s="107" t="s">
        <v>3050</v>
      </c>
      <c r="AU719" s="107" t="s">
        <v>1120</v>
      </c>
      <c r="AV719" s="107" t="s">
        <v>391</v>
      </c>
      <c r="AW719" s="108">
        <v>3</v>
      </c>
      <c r="AX719" s="107" t="s">
        <v>473</v>
      </c>
      <c r="AY719" s="107" t="s">
        <v>698</v>
      </c>
      <c r="AZ719" s="107" t="s">
        <v>697</v>
      </c>
      <c r="BA719" s="107" t="s">
        <v>392</v>
      </c>
      <c r="BB719" s="109">
        <v>45355.272070752311</v>
      </c>
      <c r="BC719" s="107" t="s">
        <v>30</v>
      </c>
      <c r="BD719" s="107" t="s">
        <v>292</v>
      </c>
    </row>
    <row r="720" spans="1:56" x14ac:dyDescent="0.2">
      <c r="A720" s="107" t="s">
        <v>393</v>
      </c>
      <c r="B720" s="105">
        <v>608352</v>
      </c>
      <c r="C720" s="105" t="s">
        <v>3051</v>
      </c>
      <c r="D720" s="107" t="s">
        <v>3052</v>
      </c>
      <c r="E720" s="105" t="s">
        <v>1941</v>
      </c>
      <c r="F720" s="107" t="s">
        <v>1128</v>
      </c>
      <c r="G720" s="107" t="s">
        <v>830</v>
      </c>
      <c r="H720" s="107" t="s">
        <v>830</v>
      </c>
      <c r="I720" s="107" t="s">
        <v>830</v>
      </c>
      <c r="J720" s="107" t="s">
        <v>172</v>
      </c>
      <c r="K720" s="107" t="s">
        <v>22</v>
      </c>
      <c r="L720" s="107" t="s">
        <v>237</v>
      </c>
      <c r="M720" s="107" t="s">
        <v>236</v>
      </c>
      <c r="N720" s="107" t="s">
        <v>403</v>
      </c>
      <c r="O720" s="107" t="s">
        <v>395</v>
      </c>
      <c r="P720" s="109">
        <v>43358</v>
      </c>
      <c r="Q720" s="107" t="s">
        <v>651</v>
      </c>
      <c r="R720" s="108">
        <v>1</v>
      </c>
      <c r="S720" s="109">
        <v>43630</v>
      </c>
      <c r="T720" s="109">
        <v>43690</v>
      </c>
      <c r="U720" s="109">
        <v>44652</v>
      </c>
      <c r="V720" s="108">
        <v>1022</v>
      </c>
      <c r="W720" s="107" t="s">
        <v>424</v>
      </c>
      <c r="X720" s="107" t="s">
        <v>709</v>
      </c>
      <c r="Y720" s="107" t="s">
        <v>416</v>
      </c>
      <c r="Z720" s="108">
        <v>0.8</v>
      </c>
      <c r="AA720" s="113">
        <v>4203758.57</v>
      </c>
      <c r="AB720" s="113">
        <v>2</v>
      </c>
      <c r="AC720" s="113">
        <v>46.62</v>
      </c>
      <c r="AD720" s="113">
        <v>0</v>
      </c>
      <c r="AE720" s="113">
        <v>0</v>
      </c>
      <c r="AF720" s="113">
        <v>0</v>
      </c>
      <c r="AG720" s="113">
        <v>4203758.57</v>
      </c>
      <c r="AH720" s="113">
        <f>CFR_Data[[#This Row],[Total Spent SFY]]+CFR_Data[[#This Row],[CF Current SFY]]</f>
        <v>2</v>
      </c>
      <c r="AI720" s="113">
        <v>0</v>
      </c>
      <c r="AJ720" s="113">
        <v>0</v>
      </c>
      <c r="AK720" s="113">
        <v>0</v>
      </c>
      <c r="AL720" s="113">
        <v>0</v>
      </c>
      <c r="AM720" s="113">
        <v>0</v>
      </c>
      <c r="AN720" s="113">
        <v>0</v>
      </c>
      <c r="AO720" s="113">
        <v>0</v>
      </c>
      <c r="AP720" s="113">
        <v>0</v>
      </c>
      <c r="AQ720" s="107" t="s">
        <v>699</v>
      </c>
      <c r="AR720" s="107" t="s">
        <v>699</v>
      </c>
      <c r="AS720" s="107" t="s">
        <v>396</v>
      </c>
      <c r="AT720" s="107" t="s">
        <v>2983</v>
      </c>
      <c r="AU720" s="107" t="s">
        <v>1120</v>
      </c>
      <c r="AV720" s="107" t="s">
        <v>391</v>
      </c>
      <c r="AW720" s="108">
        <v>2</v>
      </c>
      <c r="AX720" s="107" t="s">
        <v>473</v>
      </c>
      <c r="AY720" s="107" t="s">
        <v>738</v>
      </c>
      <c r="AZ720" s="107" t="s">
        <v>700</v>
      </c>
      <c r="BA720" s="107" t="s">
        <v>652</v>
      </c>
      <c r="BB720" s="109">
        <v>45355.272070752311</v>
      </c>
      <c r="BC720" s="107" t="s">
        <v>22</v>
      </c>
      <c r="BD720" s="107" t="s">
        <v>292</v>
      </c>
    </row>
    <row r="721" spans="1:56" x14ac:dyDescent="0.2">
      <c r="A721" s="107" t="s">
        <v>393</v>
      </c>
      <c r="B721" s="105">
        <v>608352</v>
      </c>
      <c r="C721" s="105" t="s">
        <v>3051</v>
      </c>
      <c r="D721" s="107" t="s">
        <v>3052</v>
      </c>
      <c r="E721" s="105" t="s">
        <v>1941</v>
      </c>
      <c r="F721" s="107" t="s">
        <v>1128</v>
      </c>
      <c r="G721" s="107" t="s">
        <v>830</v>
      </c>
      <c r="H721" s="107" t="s">
        <v>830</v>
      </c>
      <c r="I721" s="107" t="s">
        <v>830</v>
      </c>
      <c r="J721" s="107" t="s">
        <v>172</v>
      </c>
      <c r="K721" s="107" t="s">
        <v>22</v>
      </c>
      <c r="L721" s="107" t="s">
        <v>237</v>
      </c>
      <c r="M721" s="107" t="s">
        <v>236</v>
      </c>
      <c r="N721" s="107" t="s">
        <v>403</v>
      </c>
      <c r="O721" s="107" t="s">
        <v>395</v>
      </c>
      <c r="P721" s="109">
        <v>43358</v>
      </c>
      <c r="Q721" s="107" t="s">
        <v>651</v>
      </c>
      <c r="R721" s="108">
        <v>1</v>
      </c>
      <c r="S721" s="109">
        <v>43630</v>
      </c>
      <c r="T721" s="109">
        <v>43690</v>
      </c>
      <c r="U721" s="109">
        <v>44652</v>
      </c>
      <c r="V721" s="108">
        <v>1022</v>
      </c>
      <c r="W721" s="107" t="s">
        <v>398</v>
      </c>
      <c r="X721" s="107" t="s">
        <v>737</v>
      </c>
      <c r="Y721" s="107" t="s">
        <v>293</v>
      </c>
      <c r="Z721" s="108">
        <v>0</v>
      </c>
      <c r="AA721" s="113">
        <v>163675.49</v>
      </c>
      <c r="AB721" s="113">
        <v>10148</v>
      </c>
      <c r="AC721" s="113">
        <v>66324.509999999995</v>
      </c>
      <c r="AD721" s="113">
        <v>0</v>
      </c>
      <c r="AE721" s="113">
        <v>0</v>
      </c>
      <c r="AF721" s="113">
        <v>0</v>
      </c>
      <c r="AG721" s="113">
        <v>163675.49</v>
      </c>
      <c r="AH721" s="113">
        <f>CFR_Data[[#This Row],[Total Spent SFY]]+CFR_Data[[#This Row],[CF Current SFY]]</f>
        <v>10148</v>
      </c>
      <c r="AI721" s="113">
        <v>0</v>
      </c>
      <c r="AJ721" s="113">
        <v>0</v>
      </c>
      <c r="AK721" s="113">
        <v>0</v>
      </c>
      <c r="AL721" s="113">
        <v>0</v>
      </c>
      <c r="AM721" s="113">
        <v>0</v>
      </c>
      <c r="AN721" s="113">
        <v>0</v>
      </c>
      <c r="AO721" s="113">
        <v>0</v>
      </c>
      <c r="AP721" s="113">
        <v>0</v>
      </c>
      <c r="AQ721" s="107" t="s">
        <v>699</v>
      </c>
      <c r="AR721" s="107" t="s">
        <v>699</v>
      </c>
      <c r="AS721" s="107" t="s">
        <v>396</v>
      </c>
      <c r="AT721" s="107" t="s">
        <v>2983</v>
      </c>
      <c r="AU721" s="107" t="s">
        <v>1120</v>
      </c>
      <c r="AV721" s="107" t="s">
        <v>391</v>
      </c>
      <c r="AW721" s="108">
        <v>2</v>
      </c>
      <c r="AX721" s="107" t="s">
        <v>473</v>
      </c>
      <c r="AY721" s="107" t="s">
        <v>738</v>
      </c>
      <c r="AZ721" s="107" t="s">
        <v>700</v>
      </c>
      <c r="BA721" s="107" t="s">
        <v>652</v>
      </c>
      <c r="BB721" s="109">
        <v>45355.272070752311</v>
      </c>
      <c r="BC721" s="107" t="s">
        <v>22</v>
      </c>
      <c r="BD721" s="107" t="s">
        <v>293</v>
      </c>
    </row>
    <row r="722" spans="1:56" x14ac:dyDescent="0.2">
      <c r="A722" s="107" t="s">
        <v>409</v>
      </c>
      <c r="B722" s="105">
        <v>608374</v>
      </c>
      <c r="C722" s="105" t="s">
        <v>2167</v>
      </c>
      <c r="D722" s="107" t="s">
        <v>881</v>
      </c>
      <c r="E722" s="105" t="s">
        <v>1947</v>
      </c>
      <c r="F722" s="107" t="s">
        <v>1718</v>
      </c>
      <c r="G722" s="107" t="s">
        <v>830</v>
      </c>
      <c r="H722" s="107" t="s">
        <v>830</v>
      </c>
      <c r="I722" s="107" t="s">
        <v>830</v>
      </c>
      <c r="J722" s="107" t="s">
        <v>136</v>
      </c>
      <c r="K722" s="107" t="s">
        <v>32</v>
      </c>
      <c r="L722" s="107" t="s">
        <v>312</v>
      </c>
      <c r="M722" s="107" t="s">
        <v>158</v>
      </c>
      <c r="N722" s="107" t="s">
        <v>410</v>
      </c>
      <c r="O722" s="107" t="s">
        <v>395</v>
      </c>
      <c r="P722" s="109">
        <v>44716</v>
      </c>
      <c r="Q722" s="107" t="s">
        <v>658</v>
      </c>
      <c r="R722" s="108">
        <v>1</v>
      </c>
      <c r="S722" s="109">
        <v>44847</v>
      </c>
      <c r="T722" s="109">
        <v>44907</v>
      </c>
      <c r="U722" s="109">
        <v>46467</v>
      </c>
      <c r="V722" s="108">
        <v>1620</v>
      </c>
      <c r="W722" s="107" t="s">
        <v>398</v>
      </c>
      <c r="X722" s="107" t="s">
        <v>702</v>
      </c>
      <c r="Y722" s="107" t="s">
        <v>293</v>
      </c>
      <c r="Z722" s="108">
        <v>0</v>
      </c>
      <c r="AA722" s="113">
        <v>30.5</v>
      </c>
      <c r="AB722" s="113">
        <v>30.5</v>
      </c>
      <c r="AC722" s="113">
        <v>281814.5</v>
      </c>
      <c r="AD722" s="113">
        <v>262051.84299999999</v>
      </c>
      <c r="AE722" s="113">
        <v>262051.84299999999</v>
      </c>
      <c r="AF722" s="113">
        <v>34329.583899999998</v>
      </c>
      <c r="AG722" s="113">
        <v>34360.083899999998</v>
      </c>
      <c r="AH722" s="113">
        <f>CFR_Data[[#This Row],[Total Spent SFY]]+CFR_Data[[#This Row],[CF Current SFY]]</f>
        <v>34360.083899999998</v>
      </c>
      <c r="AI722" s="113">
        <v>95668.867700000003</v>
      </c>
      <c r="AJ722" s="113">
        <v>119495.4255</v>
      </c>
      <c r="AK722" s="113">
        <v>12557.965899999999</v>
      </c>
      <c r="AL722" s="113">
        <v>0</v>
      </c>
      <c r="AM722" s="113">
        <v>0</v>
      </c>
      <c r="AN722" s="113">
        <v>19762.656999999999</v>
      </c>
      <c r="AO722" s="113">
        <v>0</v>
      </c>
      <c r="AP722" s="113">
        <v>0</v>
      </c>
      <c r="AQ722" s="107" t="s">
        <v>699</v>
      </c>
      <c r="AR722" s="107" t="s">
        <v>699</v>
      </c>
      <c r="AS722" s="107" t="s">
        <v>396</v>
      </c>
      <c r="AT722" s="107" t="s">
        <v>2939</v>
      </c>
      <c r="AU722" s="107" t="s">
        <v>1120</v>
      </c>
      <c r="AV722" s="107" t="s">
        <v>391</v>
      </c>
      <c r="AW722" s="108">
        <v>3</v>
      </c>
      <c r="AX722" s="107" t="s">
        <v>473</v>
      </c>
      <c r="AY722" s="107" t="s">
        <v>698</v>
      </c>
      <c r="AZ722" s="107" t="s">
        <v>697</v>
      </c>
      <c r="BA722" s="107" t="s">
        <v>392</v>
      </c>
      <c r="BB722" s="109">
        <v>45355.272070752311</v>
      </c>
      <c r="BC722" s="107" t="s">
        <v>32</v>
      </c>
      <c r="BD722" s="107" t="s">
        <v>293</v>
      </c>
    </row>
    <row r="723" spans="1:56" x14ac:dyDescent="0.2">
      <c r="A723" s="107" t="s">
        <v>409</v>
      </c>
      <c r="B723" s="105">
        <v>608374</v>
      </c>
      <c r="C723" s="105" t="s">
        <v>2167</v>
      </c>
      <c r="D723" s="107" t="s">
        <v>881</v>
      </c>
      <c r="E723" s="105" t="s">
        <v>1947</v>
      </c>
      <c r="F723" s="107" t="s">
        <v>1718</v>
      </c>
      <c r="G723" s="107" t="s">
        <v>830</v>
      </c>
      <c r="H723" s="107" t="s">
        <v>830</v>
      </c>
      <c r="I723" s="107" t="s">
        <v>830</v>
      </c>
      <c r="J723" s="107" t="s">
        <v>136</v>
      </c>
      <c r="K723" s="107" t="s">
        <v>32</v>
      </c>
      <c r="L723" s="107" t="s">
        <v>312</v>
      </c>
      <c r="M723" s="107" t="s">
        <v>158</v>
      </c>
      <c r="N723" s="107" t="s">
        <v>410</v>
      </c>
      <c r="O723" s="107" t="s">
        <v>395</v>
      </c>
      <c r="P723" s="109">
        <v>44716</v>
      </c>
      <c r="Q723" s="107" t="s">
        <v>658</v>
      </c>
      <c r="R723" s="108">
        <v>1</v>
      </c>
      <c r="S723" s="109">
        <v>44847</v>
      </c>
      <c r="T723" s="109">
        <v>44907</v>
      </c>
      <c r="U723" s="109">
        <v>46467</v>
      </c>
      <c r="V723" s="108">
        <v>1620</v>
      </c>
      <c r="W723" s="107" t="s">
        <v>424</v>
      </c>
      <c r="X723" s="107" t="s">
        <v>709</v>
      </c>
      <c r="Y723" s="107" t="s">
        <v>416</v>
      </c>
      <c r="Z723" s="108">
        <v>0.8</v>
      </c>
      <c r="AA723" s="113">
        <v>0</v>
      </c>
      <c r="AB723" s="113">
        <v>0</v>
      </c>
      <c r="AC723" s="113">
        <v>1074810</v>
      </c>
      <c r="AD723" s="113">
        <v>913588.01</v>
      </c>
      <c r="AE723" s="113">
        <v>913588.01</v>
      </c>
      <c r="AF723" s="113">
        <v>119682.7919</v>
      </c>
      <c r="AG723" s="113">
        <v>119682.7919</v>
      </c>
      <c r="AH723" s="113">
        <f>CFR_Data[[#This Row],[Total Spent SFY]]+CFR_Data[[#This Row],[CF Current SFY]]</f>
        <v>119682.7919</v>
      </c>
      <c r="AI723" s="113">
        <v>333529.15769999998</v>
      </c>
      <c r="AJ723" s="113">
        <v>416595.38339999999</v>
      </c>
      <c r="AK723" s="113">
        <v>43780.677000000003</v>
      </c>
      <c r="AL723" s="113">
        <v>0</v>
      </c>
      <c r="AM723" s="113">
        <v>0</v>
      </c>
      <c r="AN723" s="113">
        <v>161221.99</v>
      </c>
      <c r="AO723" s="113">
        <v>0</v>
      </c>
      <c r="AP723" s="113">
        <v>0</v>
      </c>
      <c r="AQ723" s="107" t="s">
        <v>699</v>
      </c>
      <c r="AR723" s="107" t="s">
        <v>699</v>
      </c>
      <c r="AS723" s="107" t="s">
        <v>396</v>
      </c>
      <c r="AT723" s="107" t="s">
        <v>2939</v>
      </c>
      <c r="AU723" s="107" t="s">
        <v>1120</v>
      </c>
      <c r="AV723" s="107" t="s">
        <v>391</v>
      </c>
      <c r="AW723" s="108">
        <v>3</v>
      </c>
      <c r="AX723" s="107" t="s">
        <v>473</v>
      </c>
      <c r="AY723" s="107" t="s">
        <v>698</v>
      </c>
      <c r="AZ723" s="107" t="s">
        <v>697</v>
      </c>
      <c r="BA723" s="107" t="s">
        <v>392</v>
      </c>
      <c r="BB723" s="109">
        <v>45355.272070752311</v>
      </c>
      <c r="BC723" s="107" t="s">
        <v>32</v>
      </c>
      <c r="BD723" s="107" t="s">
        <v>292</v>
      </c>
    </row>
    <row r="724" spans="1:56" x14ac:dyDescent="0.2">
      <c r="A724" s="107" t="s">
        <v>409</v>
      </c>
      <c r="B724" s="105">
        <v>608374</v>
      </c>
      <c r="C724" s="105" t="s">
        <v>2167</v>
      </c>
      <c r="D724" s="107" t="s">
        <v>881</v>
      </c>
      <c r="E724" s="105" t="s">
        <v>1947</v>
      </c>
      <c r="F724" s="107" t="s">
        <v>1718</v>
      </c>
      <c r="G724" s="107" t="s">
        <v>830</v>
      </c>
      <c r="H724" s="107" t="s">
        <v>830</v>
      </c>
      <c r="I724" s="107" t="s">
        <v>830</v>
      </c>
      <c r="J724" s="107" t="s">
        <v>136</v>
      </c>
      <c r="K724" s="107" t="s">
        <v>32</v>
      </c>
      <c r="L724" s="107" t="s">
        <v>312</v>
      </c>
      <c r="M724" s="107" t="s">
        <v>158</v>
      </c>
      <c r="N724" s="107" t="s">
        <v>410</v>
      </c>
      <c r="O724" s="107" t="s">
        <v>395</v>
      </c>
      <c r="P724" s="109">
        <v>44716</v>
      </c>
      <c r="Q724" s="107" t="s">
        <v>658</v>
      </c>
      <c r="R724" s="108">
        <v>1</v>
      </c>
      <c r="S724" s="109">
        <v>44847</v>
      </c>
      <c r="T724" s="109">
        <v>44907</v>
      </c>
      <c r="U724" s="109">
        <v>46467</v>
      </c>
      <c r="V724" s="108">
        <v>1620</v>
      </c>
      <c r="W724" s="107" t="s">
        <v>424</v>
      </c>
      <c r="X724" s="107" t="s">
        <v>726</v>
      </c>
      <c r="Y724" s="107" t="s">
        <v>725</v>
      </c>
      <c r="Z724" s="108">
        <v>0.8</v>
      </c>
      <c r="AA724" s="113">
        <v>4741569.08</v>
      </c>
      <c r="AB724" s="113">
        <v>2788493.94</v>
      </c>
      <c r="AC724" s="113">
        <v>20701392.120000001</v>
      </c>
      <c r="AD724" s="113">
        <v>18335360.147</v>
      </c>
      <c r="AE724" s="113">
        <v>18335360.147</v>
      </c>
      <c r="AF724" s="113">
        <v>2401987.6242</v>
      </c>
      <c r="AG724" s="113">
        <v>7143556.7041999996</v>
      </c>
      <c r="AH724" s="113">
        <f>CFR_Data[[#This Row],[Total Spent SFY]]+CFR_Data[[#This Row],[CF Current SFY]]</f>
        <v>5190481.5641999999</v>
      </c>
      <c r="AI724" s="113">
        <v>6693801.9746000003</v>
      </c>
      <c r="AJ724" s="113">
        <v>8360909.1911000004</v>
      </c>
      <c r="AK724" s="113">
        <v>878661.35710000002</v>
      </c>
      <c r="AL724" s="113">
        <v>0</v>
      </c>
      <c r="AM724" s="113">
        <v>0</v>
      </c>
      <c r="AN724" s="113">
        <v>2366031.9730000002</v>
      </c>
      <c r="AO724" s="113">
        <v>0</v>
      </c>
      <c r="AP724" s="113">
        <v>0</v>
      </c>
      <c r="AQ724" s="107" t="s">
        <v>699</v>
      </c>
      <c r="AR724" s="107" t="s">
        <v>699</v>
      </c>
      <c r="AS724" s="107" t="s">
        <v>396</v>
      </c>
      <c r="AT724" s="107" t="s">
        <v>2939</v>
      </c>
      <c r="AU724" s="107" t="s">
        <v>1120</v>
      </c>
      <c r="AV724" s="107" t="s">
        <v>391</v>
      </c>
      <c r="AW724" s="108">
        <v>3</v>
      </c>
      <c r="AX724" s="107" t="s">
        <v>473</v>
      </c>
      <c r="AY724" s="107" t="s">
        <v>698</v>
      </c>
      <c r="AZ724" s="107" t="s">
        <v>697</v>
      </c>
      <c r="BA724" s="107" t="s">
        <v>392</v>
      </c>
      <c r="BB724" s="109">
        <v>45355.272070752311</v>
      </c>
      <c r="BC724" s="107" t="s">
        <v>32</v>
      </c>
      <c r="BD724" s="107" t="s">
        <v>292</v>
      </c>
    </row>
    <row r="725" spans="1:56" x14ac:dyDescent="0.2">
      <c r="A725" s="107" t="s">
        <v>393</v>
      </c>
      <c r="B725" s="105">
        <v>608375</v>
      </c>
      <c r="C725" s="105" t="s">
        <v>2168</v>
      </c>
      <c r="D725" s="107" t="s">
        <v>882</v>
      </c>
      <c r="E725" s="105" t="s">
        <v>1941</v>
      </c>
      <c r="F725" s="107" t="s">
        <v>1128</v>
      </c>
      <c r="G725" s="107" t="s">
        <v>830</v>
      </c>
      <c r="H725" s="107" t="s">
        <v>830</v>
      </c>
      <c r="I725" s="107" t="s">
        <v>830</v>
      </c>
      <c r="J725" s="107" t="s">
        <v>163</v>
      </c>
      <c r="K725" s="107" t="s">
        <v>30</v>
      </c>
      <c r="L725" s="107" t="s">
        <v>213</v>
      </c>
      <c r="M725" s="107" t="s">
        <v>208</v>
      </c>
      <c r="N725" s="107" t="s">
        <v>721</v>
      </c>
      <c r="O725" s="107" t="s">
        <v>395</v>
      </c>
      <c r="P725" s="109">
        <v>44072</v>
      </c>
      <c r="Q725" s="107" t="s">
        <v>656</v>
      </c>
      <c r="R725" s="108">
        <v>1</v>
      </c>
      <c r="S725" s="109">
        <v>44153</v>
      </c>
      <c r="T725" s="109">
        <v>44213</v>
      </c>
      <c r="U725" s="109">
        <v>45018</v>
      </c>
      <c r="V725" s="108">
        <v>865</v>
      </c>
      <c r="W725" s="107" t="s">
        <v>398</v>
      </c>
      <c r="X725" s="107" t="s">
        <v>702</v>
      </c>
      <c r="Y725" s="107" t="s">
        <v>293</v>
      </c>
      <c r="Z725" s="108">
        <v>0</v>
      </c>
      <c r="AA725" s="113">
        <v>2937.89</v>
      </c>
      <c r="AB725" s="113">
        <v>1000</v>
      </c>
      <c r="AC725" s="113">
        <v>44827.11</v>
      </c>
      <c r="AD725" s="113">
        <v>0</v>
      </c>
      <c r="AE725" s="113">
        <v>0</v>
      </c>
      <c r="AF725" s="113">
        <v>0</v>
      </c>
      <c r="AG725" s="113">
        <v>2937.89</v>
      </c>
      <c r="AH725" s="113">
        <f>CFR_Data[[#This Row],[Total Spent SFY]]+CFR_Data[[#This Row],[CF Current SFY]]</f>
        <v>1000</v>
      </c>
      <c r="AI725" s="113">
        <v>0</v>
      </c>
      <c r="AJ725" s="113">
        <v>0</v>
      </c>
      <c r="AK725" s="113">
        <v>0</v>
      </c>
      <c r="AL725" s="113">
        <v>0</v>
      </c>
      <c r="AM725" s="113">
        <v>0</v>
      </c>
      <c r="AN725" s="113">
        <v>0</v>
      </c>
      <c r="AO725" s="113">
        <v>0</v>
      </c>
      <c r="AP725" s="113">
        <v>0</v>
      </c>
      <c r="AQ725" s="107" t="s">
        <v>699</v>
      </c>
      <c r="AR725" s="107" t="s">
        <v>699</v>
      </c>
      <c r="AS725" s="107" t="s">
        <v>396</v>
      </c>
      <c r="AT725" s="107" t="s">
        <v>3053</v>
      </c>
      <c r="AU725" s="107" t="s">
        <v>1120</v>
      </c>
      <c r="AV725" s="107" t="s">
        <v>391</v>
      </c>
      <c r="AW725" s="108">
        <v>2</v>
      </c>
      <c r="AX725" s="107" t="s">
        <v>473</v>
      </c>
      <c r="AY725" s="107" t="s">
        <v>722</v>
      </c>
      <c r="AZ725" s="107" t="s">
        <v>697</v>
      </c>
      <c r="BA725" s="107" t="s">
        <v>402</v>
      </c>
      <c r="BB725" s="109">
        <v>45355.272070752311</v>
      </c>
      <c r="BC725" s="107" t="s">
        <v>30</v>
      </c>
      <c r="BD725" s="107" t="s">
        <v>293</v>
      </c>
    </row>
    <row r="726" spans="1:56" x14ac:dyDescent="0.2">
      <c r="A726" s="107" t="s">
        <v>393</v>
      </c>
      <c r="B726" s="105">
        <v>608375</v>
      </c>
      <c r="C726" s="105" t="s">
        <v>2168</v>
      </c>
      <c r="D726" s="107" t="s">
        <v>882</v>
      </c>
      <c r="E726" s="105" t="s">
        <v>1941</v>
      </c>
      <c r="F726" s="107" t="s">
        <v>1128</v>
      </c>
      <c r="G726" s="107" t="s">
        <v>830</v>
      </c>
      <c r="H726" s="107" t="s">
        <v>830</v>
      </c>
      <c r="I726" s="107" t="s">
        <v>830</v>
      </c>
      <c r="J726" s="107" t="s">
        <v>163</v>
      </c>
      <c r="K726" s="107" t="s">
        <v>30</v>
      </c>
      <c r="L726" s="107" t="s">
        <v>213</v>
      </c>
      <c r="M726" s="107" t="s">
        <v>208</v>
      </c>
      <c r="N726" s="107" t="s">
        <v>721</v>
      </c>
      <c r="O726" s="107" t="s">
        <v>395</v>
      </c>
      <c r="P726" s="109">
        <v>44072</v>
      </c>
      <c r="Q726" s="107" t="s">
        <v>656</v>
      </c>
      <c r="R726" s="108">
        <v>1</v>
      </c>
      <c r="S726" s="109">
        <v>44153</v>
      </c>
      <c r="T726" s="109">
        <v>44213</v>
      </c>
      <c r="U726" s="109">
        <v>45018</v>
      </c>
      <c r="V726" s="108">
        <v>865</v>
      </c>
      <c r="W726" s="107" t="s">
        <v>424</v>
      </c>
      <c r="X726" s="107" t="s">
        <v>726</v>
      </c>
      <c r="Y726" s="107" t="s">
        <v>725</v>
      </c>
      <c r="Z726" s="108">
        <v>0.8</v>
      </c>
      <c r="AA726" s="113">
        <v>2635031.15</v>
      </c>
      <c r="AB726" s="113">
        <v>11620.31</v>
      </c>
      <c r="AC726" s="113">
        <v>286.75</v>
      </c>
      <c r="AD726" s="113">
        <v>0</v>
      </c>
      <c r="AE726" s="113">
        <v>0</v>
      </c>
      <c r="AF726" s="113">
        <v>0</v>
      </c>
      <c r="AG726" s="113">
        <v>2635031.15</v>
      </c>
      <c r="AH726" s="113">
        <f>CFR_Data[[#This Row],[Total Spent SFY]]+CFR_Data[[#This Row],[CF Current SFY]]</f>
        <v>11620.31</v>
      </c>
      <c r="AI726" s="113">
        <v>0</v>
      </c>
      <c r="AJ726" s="113">
        <v>0</v>
      </c>
      <c r="AK726" s="113">
        <v>0</v>
      </c>
      <c r="AL726" s="113">
        <v>0</v>
      </c>
      <c r="AM726" s="113">
        <v>0</v>
      </c>
      <c r="AN726" s="113">
        <v>0</v>
      </c>
      <c r="AO726" s="113">
        <v>0</v>
      </c>
      <c r="AP726" s="113">
        <v>0</v>
      </c>
      <c r="AQ726" s="107" t="s">
        <v>699</v>
      </c>
      <c r="AR726" s="107" t="s">
        <v>699</v>
      </c>
      <c r="AS726" s="107" t="s">
        <v>396</v>
      </c>
      <c r="AT726" s="107" t="s">
        <v>3053</v>
      </c>
      <c r="AU726" s="107" t="s">
        <v>1120</v>
      </c>
      <c r="AV726" s="107" t="s">
        <v>391</v>
      </c>
      <c r="AW726" s="108">
        <v>2</v>
      </c>
      <c r="AX726" s="107" t="s">
        <v>473</v>
      </c>
      <c r="AY726" s="107" t="s">
        <v>722</v>
      </c>
      <c r="AZ726" s="107" t="s">
        <v>697</v>
      </c>
      <c r="BA726" s="107" t="s">
        <v>402</v>
      </c>
      <c r="BB726" s="109">
        <v>45355.272070752311</v>
      </c>
      <c r="BC726" s="107" t="s">
        <v>30</v>
      </c>
      <c r="BD726" s="107" t="s">
        <v>292</v>
      </c>
    </row>
    <row r="727" spans="1:56" x14ac:dyDescent="0.2">
      <c r="A727" s="107" t="s">
        <v>409</v>
      </c>
      <c r="B727" s="105">
        <v>608378</v>
      </c>
      <c r="C727" s="105" t="s">
        <v>2169</v>
      </c>
      <c r="D727" s="107" t="s">
        <v>582</v>
      </c>
      <c r="E727" s="105" t="s">
        <v>1941</v>
      </c>
      <c r="F727" s="107" t="s">
        <v>1146</v>
      </c>
      <c r="G727" s="107" t="s">
        <v>830</v>
      </c>
      <c r="H727" s="107" t="s">
        <v>830</v>
      </c>
      <c r="I727" s="107" t="s">
        <v>830</v>
      </c>
      <c r="J727" s="107" t="s">
        <v>883</v>
      </c>
      <c r="K727" s="107" t="s">
        <v>492</v>
      </c>
      <c r="L727" s="107" t="s">
        <v>369</v>
      </c>
      <c r="M727" s="107" t="s">
        <v>395</v>
      </c>
      <c r="N727" s="107" t="s">
        <v>410</v>
      </c>
      <c r="O727" s="107" t="s">
        <v>395</v>
      </c>
      <c r="P727" s="109">
        <v>43967</v>
      </c>
      <c r="Q727" s="107" t="s">
        <v>656</v>
      </c>
      <c r="R727" s="108">
        <v>1</v>
      </c>
      <c r="S727" s="109">
        <v>44110</v>
      </c>
      <c r="T727" s="109">
        <v>44170</v>
      </c>
      <c r="U727" s="109">
        <v>45480</v>
      </c>
      <c r="V727" s="108">
        <v>1370</v>
      </c>
      <c r="W727" s="107" t="s">
        <v>424</v>
      </c>
      <c r="X727" s="107" t="s">
        <v>713</v>
      </c>
      <c r="Y727" s="107" t="s">
        <v>397</v>
      </c>
      <c r="Z727" s="108">
        <v>0.9</v>
      </c>
      <c r="AA727" s="113">
        <v>2238408.0099999998</v>
      </c>
      <c r="AB727" s="113">
        <v>0</v>
      </c>
      <c r="AC727" s="113">
        <v>725528.24</v>
      </c>
      <c r="AD727" s="113">
        <v>0</v>
      </c>
      <c r="AE727" s="113">
        <v>725528.24</v>
      </c>
      <c r="AF727" s="113">
        <v>700591.99</v>
      </c>
      <c r="AG727" s="113">
        <v>2939000</v>
      </c>
      <c r="AH727" s="113">
        <f>CFR_Data[[#This Row],[Total Spent SFY]]+CFR_Data[[#This Row],[CF Current SFY]]</f>
        <v>700591.99</v>
      </c>
      <c r="AI727" s="113">
        <v>24936.25</v>
      </c>
      <c r="AJ727" s="113">
        <v>0</v>
      </c>
      <c r="AK727" s="113">
        <v>0</v>
      </c>
      <c r="AL727" s="113">
        <v>0</v>
      </c>
      <c r="AM727" s="113">
        <v>0</v>
      </c>
      <c r="AN727" s="113">
        <v>0</v>
      </c>
      <c r="AO727" s="113">
        <v>0</v>
      </c>
      <c r="AP727" s="113">
        <v>0</v>
      </c>
      <c r="AQ727" s="107" t="s">
        <v>699</v>
      </c>
      <c r="AR727" s="107" t="s">
        <v>699</v>
      </c>
      <c r="AS727" s="107" t="s">
        <v>396</v>
      </c>
      <c r="AT727" s="107" t="s">
        <v>395</v>
      </c>
      <c r="AU727" s="107" t="s">
        <v>1123</v>
      </c>
      <c r="AV727" s="107" t="s">
        <v>391</v>
      </c>
      <c r="AW727" s="108">
        <v>3</v>
      </c>
      <c r="AX727" s="107" t="s">
        <v>473</v>
      </c>
      <c r="AY727" s="107" t="s">
        <v>763</v>
      </c>
      <c r="AZ727" s="107" t="s">
        <v>706</v>
      </c>
      <c r="BA727" s="107" t="s">
        <v>430</v>
      </c>
      <c r="BB727" s="109">
        <v>45355.272070752311</v>
      </c>
      <c r="BC727" s="107" t="s">
        <v>465</v>
      </c>
      <c r="BD727" s="107" t="s">
        <v>292</v>
      </c>
    </row>
    <row r="728" spans="1:56" x14ac:dyDescent="0.2">
      <c r="A728" s="107" t="s">
        <v>409</v>
      </c>
      <c r="B728" s="105">
        <v>608378</v>
      </c>
      <c r="C728" s="105" t="s">
        <v>2169</v>
      </c>
      <c r="D728" s="107" t="s">
        <v>582</v>
      </c>
      <c r="E728" s="105" t="s">
        <v>1941</v>
      </c>
      <c r="F728" s="107" t="s">
        <v>1146</v>
      </c>
      <c r="G728" s="107" t="s">
        <v>830</v>
      </c>
      <c r="H728" s="107" t="s">
        <v>830</v>
      </c>
      <c r="I728" s="107" t="s">
        <v>830</v>
      </c>
      <c r="J728" s="107" t="s">
        <v>883</v>
      </c>
      <c r="K728" s="107" t="s">
        <v>492</v>
      </c>
      <c r="L728" s="107" t="s">
        <v>369</v>
      </c>
      <c r="M728" s="107" t="s">
        <v>395</v>
      </c>
      <c r="N728" s="107" t="s">
        <v>410</v>
      </c>
      <c r="O728" s="107" t="s">
        <v>395</v>
      </c>
      <c r="P728" s="109">
        <v>43967</v>
      </c>
      <c r="Q728" s="107" t="s">
        <v>656</v>
      </c>
      <c r="R728" s="108">
        <v>1</v>
      </c>
      <c r="S728" s="109">
        <v>44110</v>
      </c>
      <c r="T728" s="109">
        <v>44170</v>
      </c>
      <c r="U728" s="109">
        <v>45480</v>
      </c>
      <c r="V728" s="108">
        <v>1370</v>
      </c>
      <c r="W728" s="107" t="s">
        <v>398</v>
      </c>
      <c r="X728" s="107" t="s">
        <v>702</v>
      </c>
      <c r="Y728" s="107" t="s">
        <v>293</v>
      </c>
      <c r="Z728" s="108">
        <v>0</v>
      </c>
      <c r="AA728" s="113">
        <v>688883.71</v>
      </c>
      <c r="AB728" s="113">
        <v>70205.490000000005</v>
      </c>
      <c r="AC728" s="113">
        <v>501207.89</v>
      </c>
      <c r="AD728" s="113">
        <v>178111.63190000001</v>
      </c>
      <c r="AE728" s="113">
        <v>178111.63190000001</v>
      </c>
      <c r="AF728" s="113">
        <v>176909.1906</v>
      </c>
      <c r="AG728" s="113">
        <v>865792.90060000005</v>
      </c>
      <c r="AH728" s="113">
        <f>CFR_Data[[#This Row],[Total Spent SFY]]+CFR_Data[[#This Row],[CF Current SFY]]</f>
        <v>247114.68060000002</v>
      </c>
      <c r="AI728" s="113">
        <v>1202.4413</v>
      </c>
      <c r="AJ728" s="113">
        <v>0</v>
      </c>
      <c r="AK728" s="113">
        <v>0</v>
      </c>
      <c r="AL728" s="113">
        <v>0</v>
      </c>
      <c r="AM728" s="113">
        <v>0</v>
      </c>
      <c r="AN728" s="113">
        <v>323096.25809999998</v>
      </c>
      <c r="AO728" s="113">
        <v>0</v>
      </c>
      <c r="AP728" s="113">
        <v>0</v>
      </c>
      <c r="AQ728" s="107" t="s">
        <v>699</v>
      </c>
      <c r="AR728" s="107" t="s">
        <v>699</v>
      </c>
      <c r="AS728" s="107" t="s">
        <v>396</v>
      </c>
      <c r="AT728" s="107" t="s">
        <v>395</v>
      </c>
      <c r="AU728" s="107" t="s">
        <v>1123</v>
      </c>
      <c r="AV728" s="107" t="s">
        <v>391</v>
      </c>
      <c r="AW728" s="108">
        <v>3</v>
      </c>
      <c r="AX728" s="107" t="s">
        <v>473</v>
      </c>
      <c r="AY728" s="107" t="s">
        <v>763</v>
      </c>
      <c r="AZ728" s="107" t="s">
        <v>706</v>
      </c>
      <c r="BA728" s="107" t="s">
        <v>430</v>
      </c>
      <c r="BB728" s="109">
        <v>45355.272070752311</v>
      </c>
      <c r="BC728" s="107" t="s">
        <v>465</v>
      </c>
      <c r="BD728" s="107" t="s">
        <v>293</v>
      </c>
    </row>
    <row r="729" spans="1:56" x14ac:dyDescent="0.2">
      <c r="A729" s="107" t="s">
        <v>409</v>
      </c>
      <c r="B729" s="105">
        <v>608378</v>
      </c>
      <c r="C729" s="105" t="s">
        <v>2169</v>
      </c>
      <c r="D729" s="107" t="s">
        <v>582</v>
      </c>
      <c r="E729" s="105" t="s">
        <v>1941</v>
      </c>
      <c r="F729" s="107" t="s">
        <v>1146</v>
      </c>
      <c r="G729" s="107" t="s">
        <v>830</v>
      </c>
      <c r="H729" s="107" t="s">
        <v>830</v>
      </c>
      <c r="I729" s="107" t="s">
        <v>830</v>
      </c>
      <c r="J729" s="107" t="s">
        <v>883</v>
      </c>
      <c r="K729" s="107" t="s">
        <v>492</v>
      </c>
      <c r="L729" s="107" t="s">
        <v>369</v>
      </c>
      <c r="M729" s="107" t="s">
        <v>395</v>
      </c>
      <c r="N729" s="107" t="s">
        <v>410</v>
      </c>
      <c r="O729" s="107" t="s">
        <v>395</v>
      </c>
      <c r="P729" s="109">
        <v>43967</v>
      </c>
      <c r="Q729" s="107" t="s">
        <v>656</v>
      </c>
      <c r="R729" s="108">
        <v>1</v>
      </c>
      <c r="S729" s="109">
        <v>44110</v>
      </c>
      <c r="T729" s="109">
        <v>44170</v>
      </c>
      <c r="U729" s="109">
        <v>45480</v>
      </c>
      <c r="V729" s="108">
        <v>1370</v>
      </c>
      <c r="W729" s="107" t="s">
        <v>424</v>
      </c>
      <c r="X729" s="107" t="s">
        <v>715</v>
      </c>
      <c r="Y729" s="107" t="s">
        <v>413</v>
      </c>
      <c r="Z729" s="108">
        <v>0.9</v>
      </c>
      <c r="AA729" s="113">
        <v>23984094.77</v>
      </c>
      <c r="AB729" s="113">
        <v>4255348.24</v>
      </c>
      <c r="AC729" s="113">
        <v>1847069.28</v>
      </c>
      <c r="AD729" s="113">
        <v>2892619.0381</v>
      </c>
      <c r="AE729" s="113">
        <v>2892619.0381</v>
      </c>
      <c r="AF729" s="113">
        <v>2873090.8094000001</v>
      </c>
      <c r="AG729" s="113">
        <v>26857185.579399999</v>
      </c>
      <c r="AH729" s="113">
        <f>CFR_Data[[#This Row],[Total Spent SFY]]+CFR_Data[[#This Row],[CF Current SFY]]</f>
        <v>7128439.0493999999</v>
      </c>
      <c r="AI729" s="113">
        <v>19528.2287</v>
      </c>
      <c r="AJ729" s="113">
        <v>0</v>
      </c>
      <c r="AK729" s="113">
        <v>0</v>
      </c>
      <c r="AL729" s="113">
        <v>0</v>
      </c>
      <c r="AM729" s="113">
        <v>0</v>
      </c>
      <c r="AN729" s="113">
        <v>-1045549.7581</v>
      </c>
      <c r="AO729" s="113">
        <v>0</v>
      </c>
      <c r="AP729" s="113">
        <v>0</v>
      </c>
      <c r="AQ729" s="107" t="s">
        <v>699</v>
      </c>
      <c r="AR729" s="107" t="s">
        <v>699</v>
      </c>
      <c r="AS729" s="107" t="s">
        <v>396</v>
      </c>
      <c r="AT729" s="107" t="s">
        <v>395</v>
      </c>
      <c r="AU729" s="107" t="s">
        <v>1123</v>
      </c>
      <c r="AV729" s="107" t="s">
        <v>391</v>
      </c>
      <c r="AW729" s="108">
        <v>3</v>
      </c>
      <c r="AX729" s="107" t="s">
        <v>473</v>
      </c>
      <c r="AY729" s="107" t="s">
        <v>763</v>
      </c>
      <c r="AZ729" s="107" t="s">
        <v>706</v>
      </c>
      <c r="BA729" s="107" t="s">
        <v>430</v>
      </c>
      <c r="BB729" s="109">
        <v>45355.272070752311</v>
      </c>
      <c r="BC729" s="107" t="s">
        <v>465</v>
      </c>
      <c r="BD729" s="107" t="s">
        <v>292</v>
      </c>
    </row>
    <row r="730" spans="1:56" x14ac:dyDescent="0.2">
      <c r="A730" s="107" t="s">
        <v>472</v>
      </c>
      <c r="B730" s="105">
        <v>608396</v>
      </c>
      <c r="C730" s="105" t="s">
        <v>395</v>
      </c>
      <c r="D730" s="107" t="s">
        <v>3054</v>
      </c>
      <c r="E730" s="105" t="s">
        <v>1941</v>
      </c>
      <c r="F730" s="107" t="s">
        <v>1128</v>
      </c>
      <c r="G730" s="107" t="s">
        <v>830</v>
      </c>
      <c r="H730" s="107" t="s">
        <v>830</v>
      </c>
      <c r="I730" s="107" t="s">
        <v>830</v>
      </c>
      <c r="J730" s="107" t="s">
        <v>3055</v>
      </c>
      <c r="K730" s="107" t="s">
        <v>22</v>
      </c>
      <c r="L730" s="107" t="s">
        <v>42</v>
      </c>
      <c r="M730" s="107" t="s">
        <v>41</v>
      </c>
      <c r="N730" s="107" t="s">
        <v>472</v>
      </c>
      <c r="O730" s="107" t="s">
        <v>1122</v>
      </c>
      <c r="P730" s="109">
        <v>46788</v>
      </c>
      <c r="Q730" s="107" t="s">
        <v>2912</v>
      </c>
      <c r="R730" s="108">
        <v>0</v>
      </c>
      <c r="S730" s="109">
        <v>46938</v>
      </c>
      <c r="T730" s="109">
        <v>46998</v>
      </c>
      <c r="U730" s="109">
        <v>47850</v>
      </c>
      <c r="V730" s="108">
        <v>912</v>
      </c>
      <c r="W730" s="107" t="s">
        <v>1400</v>
      </c>
      <c r="X730" s="107" t="s">
        <v>1401</v>
      </c>
      <c r="Y730" s="107" t="s">
        <v>292</v>
      </c>
      <c r="Z730" s="108">
        <v>0.8</v>
      </c>
      <c r="AA730" s="113">
        <v>0</v>
      </c>
      <c r="AB730" s="113">
        <v>0</v>
      </c>
      <c r="AC730" s="113">
        <v>117975000</v>
      </c>
      <c r="AD730" s="113">
        <v>0</v>
      </c>
      <c r="AE730" s="113">
        <v>40681034.482799999</v>
      </c>
      <c r="AF730" s="113">
        <v>0</v>
      </c>
      <c r="AG730" s="113">
        <v>0</v>
      </c>
      <c r="AH730" s="113">
        <f>CFR_Data[[#This Row],[Total Spent SFY]]+CFR_Data[[#This Row],[CF Current SFY]]</f>
        <v>0</v>
      </c>
      <c r="AI730" s="113">
        <v>0</v>
      </c>
      <c r="AJ730" s="113">
        <v>0</v>
      </c>
      <c r="AK730" s="113">
        <v>0</v>
      </c>
      <c r="AL730" s="113">
        <v>0</v>
      </c>
      <c r="AM730" s="113">
        <v>40681034.482799999</v>
      </c>
      <c r="AN730" s="113">
        <v>77293965.517199993</v>
      </c>
      <c r="AO730" s="113">
        <v>0</v>
      </c>
      <c r="AP730" s="113">
        <v>0</v>
      </c>
      <c r="AQ730" s="107" t="s">
        <v>699</v>
      </c>
      <c r="AR730" s="107" t="s">
        <v>699</v>
      </c>
      <c r="AS730" s="107" t="s">
        <v>396</v>
      </c>
      <c r="AT730" s="107" t="s">
        <v>395</v>
      </c>
      <c r="AU730" s="107" t="s">
        <v>1123</v>
      </c>
      <c r="AV730" s="107" t="s">
        <v>391</v>
      </c>
      <c r="AW730" s="108">
        <v>1</v>
      </c>
      <c r="AX730" s="107" t="s">
        <v>473</v>
      </c>
      <c r="AY730" s="107" t="s">
        <v>707</v>
      </c>
      <c r="AZ730" s="107" t="s">
        <v>706</v>
      </c>
      <c r="BA730" s="107" t="s">
        <v>412</v>
      </c>
      <c r="BB730" s="109">
        <v>45355.272070752311</v>
      </c>
      <c r="BC730" s="107" t="s">
        <v>22</v>
      </c>
      <c r="BD730" s="107" t="s">
        <v>292</v>
      </c>
    </row>
    <row r="731" spans="1:56" x14ac:dyDescent="0.2">
      <c r="A731" s="107" t="s">
        <v>472</v>
      </c>
      <c r="B731" s="105">
        <v>608397</v>
      </c>
      <c r="C731" s="105" t="s">
        <v>395</v>
      </c>
      <c r="D731" s="107" t="s">
        <v>3056</v>
      </c>
      <c r="E731" s="105" t="s">
        <v>1941</v>
      </c>
      <c r="F731" s="107" t="s">
        <v>1128</v>
      </c>
      <c r="G731" s="107" t="s">
        <v>830</v>
      </c>
      <c r="H731" s="107" t="s">
        <v>830</v>
      </c>
      <c r="I731" s="107" t="s">
        <v>830</v>
      </c>
      <c r="J731" s="107" t="s">
        <v>3057</v>
      </c>
      <c r="K731" s="107" t="s">
        <v>22</v>
      </c>
      <c r="L731" s="107" t="s">
        <v>42</v>
      </c>
      <c r="M731" s="107" t="s">
        <v>41</v>
      </c>
      <c r="N731" s="107" t="s">
        <v>472</v>
      </c>
      <c r="O731" s="107" t="s">
        <v>1122</v>
      </c>
      <c r="P731" s="109">
        <v>46788</v>
      </c>
      <c r="Q731" s="107" t="s">
        <v>2912</v>
      </c>
      <c r="R731" s="108">
        <v>0</v>
      </c>
      <c r="S731" s="109">
        <v>46938</v>
      </c>
      <c r="T731" s="109">
        <v>46998</v>
      </c>
      <c r="U731" s="109">
        <v>47850</v>
      </c>
      <c r="V731" s="108">
        <v>912</v>
      </c>
      <c r="W731" s="107" t="s">
        <v>1400</v>
      </c>
      <c r="X731" s="107" t="s">
        <v>1401</v>
      </c>
      <c r="Y731" s="107" t="s">
        <v>292</v>
      </c>
      <c r="Z731" s="108">
        <v>0.8</v>
      </c>
      <c r="AA731" s="113">
        <v>0</v>
      </c>
      <c r="AB731" s="113">
        <v>0</v>
      </c>
      <c r="AC731" s="113">
        <v>72600000</v>
      </c>
      <c r="AD731" s="113">
        <v>0</v>
      </c>
      <c r="AE731" s="113">
        <v>25034482.7586</v>
      </c>
      <c r="AF731" s="113">
        <v>0</v>
      </c>
      <c r="AG731" s="113">
        <v>0</v>
      </c>
      <c r="AH731" s="113">
        <f>CFR_Data[[#This Row],[Total Spent SFY]]+CFR_Data[[#This Row],[CF Current SFY]]</f>
        <v>0</v>
      </c>
      <c r="AI731" s="113">
        <v>0</v>
      </c>
      <c r="AJ731" s="113">
        <v>0</v>
      </c>
      <c r="AK731" s="113">
        <v>0</v>
      </c>
      <c r="AL731" s="113">
        <v>0</v>
      </c>
      <c r="AM731" s="113">
        <v>25034482.7586</v>
      </c>
      <c r="AN731" s="113">
        <v>47565517.241400003</v>
      </c>
      <c r="AO731" s="113">
        <v>0</v>
      </c>
      <c r="AP731" s="113">
        <v>0</v>
      </c>
      <c r="AQ731" s="107" t="s">
        <v>699</v>
      </c>
      <c r="AR731" s="107" t="s">
        <v>699</v>
      </c>
      <c r="AS731" s="107" t="s">
        <v>396</v>
      </c>
      <c r="AT731" s="107" t="s">
        <v>395</v>
      </c>
      <c r="AU731" s="107" t="s">
        <v>1123</v>
      </c>
      <c r="AV731" s="107" t="s">
        <v>391</v>
      </c>
      <c r="AW731" s="108">
        <v>1</v>
      </c>
      <c r="AX731" s="107" t="s">
        <v>473</v>
      </c>
      <c r="AY731" s="107" t="s">
        <v>707</v>
      </c>
      <c r="AZ731" s="107" t="s">
        <v>706</v>
      </c>
      <c r="BA731" s="107" t="s">
        <v>412</v>
      </c>
      <c r="BB731" s="109">
        <v>45355.272070752311</v>
      </c>
      <c r="BC731" s="107" t="s">
        <v>22</v>
      </c>
      <c r="BD731" s="107" t="s">
        <v>292</v>
      </c>
    </row>
    <row r="732" spans="1:56" x14ac:dyDescent="0.2">
      <c r="A732" s="107" t="s">
        <v>393</v>
      </c>
      <c r="B732" s="105">
        <v>608412</v>
      </c>
      <c r="C732" s="105" t="s">
        <v>2170</v>
      </c>
      <c r="D732" s="107" t="s">
        <v>884</v>
      </c>
      <c r="E732" s="105" t="s">
        <v>1947</v>
      </c>
      <c r="F732" s="107" t="s">
        <v>1128</v>
      </c>
      <c r="G732" s="107" t="s">
        <v>830</v>
      </c>
      <c r="H732" s="107" t="s">
        <v>830</v>
      </c>
      <c r="I732" s="107" t="s">
        <v>830</v>
      </c>
      <c r="J732" s="107" t="s">
        <v>124</v>
      </c>
      <c r="K732" s="107" t="s">
        <v>32</v>
      </c>
      <c r="L732" s="107" t="s">
        <v>311</v>
      </c>
      <c r="M732" s="107" t="s">
        <v>158</v>
      </c>
      <c r="N732" s="107" t="s">
        <v>403</v>
      </c>
      <c r="O732" s="107" t="s">
        <v>395</v>
      </c>
      <c r="P732" s="109">
        <v>43694</v>
      </c>
      <c r="Q732" s="107" t="s">
        <v>657</v>
      </c>
      <c r="R732" s="108">
        <v>1</v>
      </c>
      <c r="S732" s="109">
        <v>43943</v>
      </c>
      <c r="T732" s="109">
        <v>44003</v>
      </c>
      <c r="U732" s="109">
        <v>44688</v>
      </c>
      <c r="V732" s="108">
        <v>745</v>
      </c>
      <c r="W732" s="107" t="s">
        <v>398</v>
      </c>
      <c r="X732" s="107" t="s">
        <v>702</v>
      </c>
      <c r="Y732" s="107" t="s">
        <v>293</v>
      </c>
      <c r="Z732" s="108">
        <v>0</v>
      </c>
      <c r="AA732" s="113">
        <v>6052.02</v>
      </c>
      <c r="AB732" s="113">
        <v>0</v>
      </c>
      <c r="AC732" s="113">
        <v>71997.98</v>
      </c>
      <c r="AD732" s="113">
        <v>0</v>
      </c>
      <c r="AE732" s="113">
        <v>0</v>
      </c>
      <c r="AF732" s="113">
        <v>0</v>
      </c>
      <c r="AG732" s="113">
        <v>6052.02</v>
      </c>
      <c r="AH732" s="113">
        <f>CFR_Data[[#This Row],[Total Spent SFY]]+CFR_Data[[#This Row],[CF Current SFY]]</f>
        <v>0</v>
      </c>
      <c r="AI732" s="113">
        <v>0</v>
      </c>
      <c r="AJ732" s="113">
        <v>0</v>
      </c>
      <c r="AK732" s="113">
        <v>0</v>
      </c>
      <c r="AL732" s="113">
        <v>0</v>
      </c>
      <c r="AM732" s="113">
        <v>0</v>
      </c>
      <c r="AN732" s="113">
        <v>0</v>
      </c>
      <c r="AO732" s="113">
        <v>0</v>
      </c>
      <c r="AP732" s="113">
        <v>0</v>
      </c>
      <c r="AQ732" s="107" t="s">
        <v>699</v>
      </c>
      <c r="AR732" s="107" t="s">
        <v>699</v>
      </c>
      <c r="AS732" s="107" t="s">
        <v>396</v>
      </c>
      <c r="AT732" s="107" t="s">
        <v>2895</v>
      </c>
      <c r="AU732" s="107" t="s">
        <v>1120</v>
      </c>
      <c r="AV732" s="107" t="s">
        <v>391</v>
      </c>
      <c r="AW732" s="108">
        <v>3</v>
      </c>
      <c r="AX732" s="107" t="s">
        <v>473</v>
      </c>
      <c r="AY732" s="107" t="s">
        <v>698</v>
      </c>
      <c r="AZ732" s="107" t="s">
        <v>697</v>
      </c>
      <c r="BA732" s="107" t="s">
        <v>392</v>
      </c>
      <c r="BB732" s="109">
        <v>45355.272070752311</v>
      </c>
      <c r="BC732" s="107" t="s">
        <v>32</v>
      </c>
      <c r="BD732" s="107" t="s">
        <v>293</v>
      </c>
    </row>
    <row r="733" spans="1:56" x14ac:dyDescent="0.2">
      <c r="A733" s="107" t="s">
        <v>393</v>
      </c>
      <c r="B733" s="105">
        <v>608412</v>
      </c>
      <c r="C733" s="105" t="s">
        <v>2170</v>
      </c>
      <c r="D733" s="107" t="s">
        <v>884</v>
      </c>
      <c r="E733" s="105" t="s">
        <v>1947</v>
      </c>
      <c r="F733" s="107" t="s">
        <v>1128</v>
      </c>
      <c r="G733" s="107" t="s">
        <v>830</v>
      </c>
      <c r="H733" s="107" t="s">
        <v>830</v>
      </c>
      <c r="I733" s="107" t="s">
        <v>830</v>
      </c>
      <c r="J733" s="107" t="s">
        <v>124</v>
      </c>
      <c r="K733" s="107" t="s">
        <v>32</v>
      </c>
      <c r="L733" s="107" t="s">
        <v>311</v>
      </c>
      <c r="M733" s="107" t="s">
        <v>158</v>
      </c>
      <c r="N733" s="107" t="s">
        <v>403</v>
      </c>
      <c r="O733" s="107" t="s">
        <v>395</v>
      </c>
      <c r="P733" s="109">
        <v>43694</v>
      </c>
      <c r="Q733" s="107" t="s">
        <v>657</v>
      </c>
      <c r="R733" s="108">
        <v>1</v>
      </c>
      <c r="S733" s="109">
        <v>43943</v>
      </c>
      <c r="T733" s="109">
        <v>44003</v>
      </c>
      <c r="U733" s="109">
        <v>44688</v>
      </c>
      <c r="V733" s="108">
        <v>745</v>
      </c>
      <c r="W733" s="107" t="s">
        <v>398</v>
      </c>
      <c r="X733" s="107" t="s">
        <v>720</v>
      </c>
      <c r="Y733" s="107" t="s">
        <v>293</v>
      </c>
      <c r="Z733" s="108">
        <v>0</v>
      </c>
      <c r="AA733" s="113">
        <v>496.19</v>
      </c>
      <c r="AB733" s="113">
        <v>496.19</v>
      </c>
      <c r="AC733" s="113">
        <v>0</v>
      </c>
      <c r="AD733" s="113">
        <v>0</v>
      </c>
      <c r="AE733" s="113">
        <v>0</v>
      </c>
      <c r="AF733" s="113">
        <v>0</v>
      </c>
      <c r="AG733" s="113">
        <v>496.19</v>
      </c>
      <c r="AH733" s="113">
        <f>CFR_Data[[#This Row],[Total Spent SFY]]+CFR_Data[[#This Row],[CF Current SFY]]</f>
        <v>496.19</v>
      </c>
      <c r="AI733" s="113">
        <v>0</v>
      </c>
      <c r="AJ733" s="113">
        <v>0</v>
      </c>
      <c r="AK733" s="113">
        <v>0</v>
      </c>
      <c r="AL733" s="113">
        <v>0</v>
      </c>
      <c r="AM733" s="113">
        <v>0</v>
      </c>
      <c r="AN733" s="113">
        <v>0</v>
      </c>
      <c r="AO733" s="113">
        <v>0</v>
      </c>
      <c r="AP733" s="113">
        <v>0</v>
      </c>
      <c r="AQ733" s="107" t="s">
        <v>699</v>
      </c>
      <c r="AR733" s="107" t="s">
        <v>699</v>
      </c>
      <c r="AS733" s="107" t="s">
        <v>396</v>
      </c>
      <c r="AT733" s="107" t="s">
        <v>2895</v>
      </c>
      <c r="AU733" s="107" t="s">
        <v>1120</v>
      </c>
      <c r="AV733" s="107" t="s">
        <v>391</v>
      </c>
      <c r="AW733" s="108">
        <v>3</v>
      </c>
      <c r="AX733" s="107" t="s">
        <v>473</v>
      </c>
      <c r="AY733" s="107" t="s">
        <v>698</v>
      </c>
      <c r="AZ733" s="107" t="s">
        <v>697</v>
      </c>
      <c r="BA733" s="107" t="s">
        <v>392</v>
      </c>
      <c r="BB733" s="109">
        <v>45355.272070752311</v>
      </c>
      <c r="BC733" s="107" t="s">
        <v>32</v>
      </c>
      <c r="BD733" s="107" t="s">
        <v>293</v>
      </c>
    </row>
    <row r="734" spans="1:56" x14ac:dyDescent="0.2">
      <c r="A734" s="107" t="s">
        <v>393</v>
      </c>
      <c r="B734" s="105">
        <v>608412</v>
      </c>
      <c r="C734" s="105" t="s">
        <v>2170</v>
      </c>
      <c r="D734" s="107" t="s">
        <v>884</v>
      </c>
      <c r="E734" s="105" t="s">
        <v>1947</v>
      </c>
      <c r="F734" s="107" t="s">
        <v>1128</v>
      </c>
      <c r="G734" s="107" t="s">
        <v>830</v>
      </c>
      <c r="H734" s="107" t="s">
        <v>830</v>
      </c>
      <c r="I734" s="107" t="s">
        <v>830</v>
      </c>
      <c r="J734" s="107" t="s">
        <v>124</v>
      </c>
      <c r="K734" s="107" t="s">
        <v>32</v>
      </c>
      <c r="L734" s="107" t="s">
        <v>311</v>
      </c>
      <c r="M734" s="107" t="s">
        <v>158</v>
      </c>
      <c r="N734" s="107" t="s">
        <v>403</v>
      </c>
      <c r="O734" s="107" t="s">
        <v>395</v>
      </c>
      <c r="P734" s="109">
        <v>43694</v>
      </c>
      <c r="Q734" s="107" t="s">
        <v>657</v>
      </c>
      <c r="R734" s="108">
        <v>1</v>
      </c>
      <c r="S734" s="109">
        <v>43943</v>
      </c>
      <c r="T734" s="109">
        <v>44003</v>
      </c>
      <c r="U734" s="109">
        <v>44688</v>
      </c>
      <c r="V734" s="108">
        <v>745</v>
      </c>
      <c r="W734" s="107" t="s">
        <v>424</v>
      </c>
      <c r="X734" s="107" t="s">
        <v>401</v>
      </c>
      <c r="Y734" s="107" t="s">
        <v>399</v>
      </c>
      <c r="Z734" s="108">
        <v>0.8</v>
      </c>
      <c r="AA734" s="113">
        <v>4165685.77</v>
      </c>
      <c r="AB734" s="113">
        <v>2156.15</v>
      </c>
      <c r="AC734" s="113">
        <v>357964.75</v>
      </c>
      <c r="AD734" s="113">
        <v>0</v>
      </c>
      <c r="AE734" s="113">
        <v>0</v>
      </c>
      <c r="AF734" s="113">
        <v>0</v>
      </c>
      <c r="AG734" s="113">
        <v>4165685.77</v>
      </c>
      <c r="AH734" s="113">
        <f>CFR_Data[[#This Row],[Total Spent SFY]]+CFR_Data[[#This Row],[CF Current SFY]]</f>
        <v>2156.15</v>
      </c>
      <c r="AI734" s="113">
        <v>0</v>
      </c>
      <c r="AJ734" s="113">
        <v>0</v>
      </c>
      <c r="AK734" s="113">
        <v>0</v>
      </c>
      <c r="AL734" s="113">
        <v>0</v>
      </c>
      <c r="AM734" s="113">
        <v>0</v>
      </c>
      <c r="AN734" s="113">
        <v>0</v>
      </c>
      <c r="AO734" s="113">
        <v>0</v>
      </c>
      <c r="AP734" s="113">
        <v>0</v>
      </c>
      <c r="AQ734" s="107" t="s">
        <v>699</v>
      </c>
      <c r="AR734" s="107" t="s">
        <v>699</v>
      </c>
      <c r="AS734" s="107" t="s">
        <v>396</v>
      </c>
      <c r="AT734" s="107" t="s">
        <v>2895</v>
      </c>
      <c r="AU734" s="107" t="s">
        <v>1120</v>
      </c>
      <c r="AV734" s="107" t="s">
        <v>391</v>
      </c>
      <c r="AW734" s="108">
        <v>3</v>
      </c>
      <c r="AX734" s="107" t="s">
        <v>473</v>
      </c>
      <c r="AY734" s="107" t="s">
        <v>698</v>
      </c>
      <c r="AZ734" s="107" t="s">
        <v>697</v>
      </c>
      <c r="BA734" s="107" t="s">
        <v>392</v>
      </c>
      <c r="BB734" s="109">
        <v>45355.272070752311</v>
      </c>
      <c r="BC734" s="107" t="s">
        <v>32</v>
      </c>
      <c r="BD734" s="107" t="s">
        <v>292</v>
      </c>
    </row>
    <row r="735" spans="1:56" x14ac:dyDescent="0.2">
      <c r="A735" s="107" t="s">
        <v>472</v>
      </c>
      <c r="B735" s="105">
        <v>608413</v>
      </c>
      <c r="C735" s="105" t="s">
        <v>395</v>
      </c>
      <c r="D735" s="107" t="s">
        <v>885</v>
      </c>
      <c r="E735" s="105" t="s">
        <v>1947</v>
      </c>
      <c r="F735" s="107" t="s">
        <v>1128</v>
      </c>
      <c r="G735" s="107" t="s">
        <v>830</v>
      </c>
      <c r="H735" s="107" t="s">
        <v>830</v>
      </c>
      <c r="I735" s="107" t="s">
        <v>830</v>
      </c>
      <c r="J735" s="107" t="s">
        <v>175</v>
      </c>
      <c r="K735" s="107" t="s">
        <v>32</v>
      </c>
      <c r="L735" s="107" t="s">
        <v>237</v>
      </c>
      <c r="M735" s="107" t="s">
        <v>236</v>
      </c>
      <c r="N735" s="107" t="s">
        <v>472</v>
      </c>
      <c r="O735" s="107" t="s">
        <v>1130</v>
      </c>
      <c r="P735" s="109">
        <v>45668</v>
      </c>
      <c r="Q735" s="107" t="s">
        <v>1101</v>
      </c>
      <c r="R735" s="108">
        <v>0</v>
      </c>
      <c r="S735" s="109">
        <v>45818</v>
      </c>
      <c r="T735" s="109">
        <v>45878</v>
      </c>
      <c r="U735" s="109">
        <v>46238</v>
      </c>
      <c r="V735" s="108">
        <v>420</v>
      </c>
      <c r="W735" s="107" t="s">
        <v>424</v>
      </c>
      <c r="X735" s="107" t="s">
        <v>710</v>
      </c>
      <c r="Y735" s="107" t="s">
        <v>411</v>
      </c>
      <c r="Z735" s="108">
        <v>0.8</v>
      </c>
      <c r="AA735" s="113">
        <v>0</v>
      </c>
      <c r="AB735" s="113">
        <v>0</v>
      </c>
      <c r="AC735" s="113">
        <v>2814609.8946000002</v>
      </c>
      <c r="AD735" s="113">
        <v>0</v>
      </c>
      <c r="AE735" s="113">
        <v>2814609.8946000002</v>
      </c>
      <c r="AF735" s="113">
        <v>0</v>
      </c>
      <c r="AG735" s="113">
        <v>0</v>
      </c>
      <c r="AH735" s="113">
        <f>CFR_Data[[#This Row],[Total Spent SFY]]+CFR_Data[[#This Row],[CF Current SFY]]</f>
        <v>0</v>
      </c>
      <c r="AI735" s="113">
        <v>0</v>
      </c>
      <c r="AJ735" s="113">
        <v>2381592.9876999999</v>
      </c>
      <c r="AK735" s="113">
        <v>433016.9069</v>
      </c>
      <c r="AL735" s="113">
        <v>0</v>
      </c>
      <c r="AM735" s="113">
        <v>0</v>
      </c>
      <c r="AN735" s="113">
        <v>0</v>
      </c>
      <c r="AO735" s="113">
        <v>0</v>
      </c>
      <c r="AP735" s="113">
        <v>0</v>
      </c>
      <c r="AQ735" s="107" t="s">
        <v>699</v>
      </c>
      <c r="AR735" s="107" t="s">
        <v>699</v>
      </c>
      <c r="AS735" s="107" t="s">
        <v>396</v>
      </c>
      <c r="AT735" s="107" t="s">
        <v>3058</v>
      </c>
      <c r="AU735" s="107" t="s">
        <v>1120</v>
      </c>
      <c r="AV735" s="107" t="s">
        <v>391</v>
      </c>
      <c r="AW735" s="108">
        <v>2</v>
      </c>
      <c r="AX735" s="107" t="s">
        <v>473</v>
      </c>
      <c r="AY735" s="107" t="s">
        <v>738</v>
      </c>
      <c r="AZ735" s="107" t="s">
        <v>700</v>
      </c>
      <c r="BA735" s="107" t="s">
        <v>652</v>
      </c>
      <c r="BB735" s="109">
        <v>45355.272070752311</v>
      </c>
      <c r="BC735" s="107" t="s">
        <v>32</v>
      </c>
      <c r="BD735" s="107" t="s">
        <v>292</v>
      </c>
    </row>
    <row r="736" spans="1:56" x14ac:dyDescent="0.2">
      <c r="A736" s="107" t="s">
        <v>472</v>
      </c>
      <c r="B736" s="105">
        <v>608413</v>
      </c>
      <c r="C736" s="105" t="s">
        <v>395</v>
      </c>
      <c r="D736" s="107" t="s">
        <v>885</v>
      </c>
      <c r="E736" s="105" t="s">
        <v>1947</v>
      </c>
      <c r="F736" s="107" t="s">
        <v>1128</v>
      </c>
      <c r="G736" s="107" t="s">
        <v>830</v>
      </c>
      <c r="H736" s="107" t="s">
        <v>830</v>
      </c>
      <c r="I736" s="107" t="s">
        <v>830</v>
      </c>
      <c r="J736" s="107" t="s">
        <v>175</v>
      </c>
      <c r="K736" s="107" t="s">
        <v>32</v>
      </c>
      <c r="L736" s="107" t="s">
        <v>237</v>
      </c>
      <c r="M736" s="107" t="s">
        <v>236</v>
      </c>
      <c r="N736" s="107" t="s">
        <v>472</v>
      </c>
      <c r="O736" s="107" t="s">
        <v>1130</v>
      </c>
      <c r="P736" s="109">
        <v>45668</v>
      </c>
      <c r="Q736" s="107" t="s">
        <v>1101</v>
      </c>
      <c r="R736" s="108">
        <v>0</v>
      </c>
      <c r="S736" s="109">
        <v>45818</v>
      </c>
      <c r="T736" s="109">
        <v>45878</v>
      </c>
      <c r="U736" s="109">
        <v>46238</v>
      </c>
      <c r="V736" s="108">
        <v>420</v>
      </c>
      <c r="W736" s="107" t="s">
        <v>398</v>
      </c>
      <c r="X736" s="107" t="s">
        <v>702</v>
      </c>
      <c r="Y736" s="107" t="s">
        <v>293</v>
      </c>
      <c r="Z736" s="108">
        <v>0</v>
      </c>
      <c r="AA736" s="113">
        <v>0</v>
      </c>
      <c r="AB736" s="113">
        <v>0</v>
      </c>
      <c r="AC736" s="113">
        <v>21966.350999999999</v>
      </c>
      <c r="AD736" s="113">
        <v>0</v>
      </c>
      <c r="AE736" s="113">
        <v>21966.350999999999</v>
      </c>
      <c r="AF736" s="113">
        <v>0</v>
      </c>
      <c r="AG736" s="113">
        <v>0</v>
      </c>
      <c r="AH736" s="113">
        <f>CFR_Data[[#This Row],[Total Spent SFY]]+CFR_Data[[#This Row],[CF Current SFY]]</f>
        <v>0</v>
      </c>
      <c r="AI736" s="113">
        <v>0</v>
      </c>
      <c r="AJ736" s="113">
        <v>18586.912400000001</v>
      </c>
      <c r="AK736" s="113">
        <v>3379.4386</v>
      </c>
      <c r="AL736" s="113">
        <v>0</v>
      </c>
      <c r="AM736" s="113">
        <v>0</v>
      </c>
      <c r="AN736" s="113">
        <v>0</v>
      </c>
      <c r="AO736" s="113">
        <v>0</v>
      </c>
      <c r="AP736" s="113">
        <v>0</v>
      </c>
      <c r="AQ736" s="107" t="s">
        <v>699</v>
      </c>
      <c r="AR736" s="107" t="s">
        <v>699</v>
      </c>
      <c r="AS736" s="107" t="s">
        <v>396</v>
      </c>
      <c r="AT736" s="107" t="s">
        <v>3058</v>
      </c>
      <c r="AU736" s="107" t="s">
        <v>1120</v>
      </c>
      <c r="AV736" s="107" t="s">
        <v>391</v>
      </c>
      <c r="AW736" s="108">
        <v>2</v>
      </c>
      <c r="AX736" s="107" t="s">
        <v>473</v>
      </c>
      <c r="AY736" s="107" t="s">
        <v>738</v>
      </c>
      <c r="AZ736" s="107" t="s">
        <v>700</v>
      </c>
      <c r="BA736" s="107" t="s">
        <v>652</v>
      </c>
      <c r="BB736" s="109">
        <v>45355.272070752311</v>
      </c>
      <c r="BC736" s="107" t="s">
        <v>32</v>
      </c>
      <c r="BD736" s="107" t="s">
        <v>293</v>
      </c>
    </row>
    <row r="737" spans="1:56" x14ac:dyDescent="0.2">
      <c r="A737" s="107" t="s">
        <v>409</v>
      </c>
      <c r="B737" s="105">
        <v>608414</v>
      </c>
      <c r="C737" s="105" t="s">
        <v>3059</v>
      </c>
      <c r="D737" s="107" t="s">
        <v>886</v>
      </c>
      <c r="E737" s="105" t="s">
        <v>1947</v>
      </c>
      <c r="F737" s="107" t="s">
        <v>1128</v>
      </c>
      <c r="G737" s="107" t="s">
        <v>830</v>
      </c>
      <c r="H737" s="107" t="s">
        <v>830</v>
      </c>
      <c r="I737" s="107" t="s">
        <v>830</v>
      </c>
      <c r="J737" s="107" t="s">
        <v>200</v>
      </c>
      <c r="K737" s="107" t="s">
        <v>25</v>
      </c>
      <c r="L737" s="107" t="s">
        <v>213</v>
      </c>
      <c r="M737" s="107" t="s">
        <v>208</v>
      </c>
      <c r="N737" s="107" t="s">
        <v>410</v>
      </c>
      <c r="O737" s="107" t="s">
        <v>395</v>
      </c>
      <c r="P737" s="109">
        <v>45136</v>
      </c>
      <c r="Q737" s="107" t="s">
        <v>712</v>
      </c>
      <c r="R737" s="108">
        <v>1</v>
      </c>
      <c r="S737" s="109">
        <v>45189</v>
      </c>
      <c r="T737" s="109">
        <v>45249</v>
      </c>
      <c r="U737" s="109">
        <v>45833</v>
      </c>
      <c r="V737" s="108">
        <v>644</v>
      </c>
      <c r="W737" s="107" t="s">
        <v>424</v>
      </c>
      <c r="X737" s="107" t="s">
        <v>713</v>
      </c>
      <c r="Y737" s="107" t="s">
        <v>397</v>
      </c>
      <c r="Z737" s="108">
        <v>0.9</v>
      </c>
      <c r="AA737" s="113">
        <v>0</v>
      </c>
      <c r="AB737" s="113">
        <v>0</v>
      </c>
      <c r="AC737" s="113">
        <v>2712133.45</v>
      </c>
      <c r="AD737" s="113">
        <v>2418231.1042999998</v>
      </c>
      <c r="AE737" s="113">
        <v>2418231.1042999998</v>
      </c>
      <c r="AF737" s="113">
        <v>584014.55070000002</v>
      </c>
      <c r="AG737" s="113">
        <v>584014.55070000002</v>
      </c>
      <c r="AH737" s="113">
        <f>CFR_Data[[#This Row],[Total Spent SFY]]+CFR_Data[[#This Row],[CF Current SFY]]</f>
        <v>584014.55070000002</v>
      </c>
      <c r="AI737" s="113">
        <v>1834216.5536</v>
      </c>
      <c r="AJ737" s="113">
        <v>0</v>
      </c>
      <c r="AK737" s="113">
        <v>0</v>
      </c>
      <c r="AL737" s="113">
        <v>0</v>
      </c>
      <c r="AM737" s="113">
        <v>0</v>
      </c>
      <c r="AN737" s="113">
        <v>293902.34570000001</v>
      </c>
      <c r="AO737" s="113">
        <v>0</v>
      </c>
      <c r="AP737" s="113">
        <v>0</v>
      </c>
      <c r="AQ737" s="107" t="s">
        <v>699</v>
      </c>
      <c r="AR737" s="107" t="s">
        <v>699</v>
      </c>
      <c r="AS737" s="107" t="s">
        <v>396</v>
      </c>
      <c r="AT737" s="107" t="s">
        <v>2972</v>
      </c>
      <c r="AU737" s="107" t="s">
        <v>1123</v>
      </c>
      <c r="AV737" s="107" t="s">
        <v>391</v>
      </c>
      <c r="AW737" s="108">
        <v>2</v>
      </c>
      <c r="AX737" s="107" t="s">
        <v>473</v>
      </c>
      <c r="AY737" s="107" t="s">
        <v>722</v>
      </c>
      <c r="AZ737" s="107" t="s">
        <v>697</v>
      </c>
      <c r="BA737" s="107" t="s">
        <v>402</v>
      </c>
      <c r="BB737" s="109">
        <v>45355.272070752311</v>
      </c>
      <c r="BC737" s="107" t="s">
        <v>25</v>
      </c>
      <c r="BD737" s="107" t="s">
        <v>292</v>
      </c>
    </row>
    <row r="738" spans="1:56" x14ac:dyDescent="0.2">
      <c r="A738" s="107" t="s">
        <v>409</v>
      </c>
      <c r="B738" s="105">
        <v>608414</v>
      </c>
      <c r="C738" s="105" t="s">
        <v>3059</v>
      </c>
      <c r="D738" s="107" t="s">
        <v>886</v>
      </c>
      <c r="E738" s="105" t="s">
        <v>1947</v>
      </c>
      <c r="F738" s="107" t="s">
        <v>1128</v>
      </c>
      <c r="G738" s="107" t="s">
        <v>830</v>
      </c>
      <c r="H738" s="107" t="s">
        <v>830</v>
      </c>
      <c r="I738" s="107" t="s">
        <v>830</v>
      </c>
      <c r="J738" s="107" t="s">
        <v>200</v>
      </c>
      <c r="K738" s="107" t="s">
        <v>25</v>
      </c>
      <c r="L738" s="107" t="s">
        <v>213</v>
      </c>
      <c r="M738" s="107" t="s">
        <v>208</v>
      </c>
      <c r="N738" s="107" t="s">
        <v>410</v>
      </c>
      <c r="O738" s="107" t="s">
        <v>395</v>
      </c>
      <c r="P738" s="109">
        <v>45136</v>
      </c>
      <c r="Q738" s="107" t="s">
        <v>712</v>
      </c>
      <c r="R738" s="108">
        <v>1</v>
      </c>
      <c r="S738" s="109">
        <v>45189</v>
      </c>
      <c r="T738" s="109">
        <v>45249</v>
      </c>
      <c r="U738" s="109">
        <v>45833</v>
      </c>
      <c r="V738" s="108">
        <v>644</v>
      </c>
      <c r="W738" s="107" t="s">
        <v>398</v>
      </c>
      <c r="X738" s="107" t="s">
        <v>702</v>
      </c>
      <c r="Y738" s="107" t="s">
        <v>293</v>
      </c>
      <c r="Z738" s="108">
        <v>0</v>
      </c>
      <c r="AA738" s="113">
        <v>0</v>
      </c>
      <c r="AB738" s="113">
        <v>0</v>
      </c>
      <c r="AC738" s="113">
        <v>58248.98</v>
      </c>
      <c r="AD738" s="113">
        <v>53768.895700000001</v>
      </c>
      <c r="AE738" s="113">
        <v>53768.895700000001</v>
      </c>
      <c r="AF738" s="113">
        <v>12985.4493</v>
      </c>
      <c r="AG738" s="113">
        <v>12985.4493</v>
      </c>
      <c r="AH738" s="113">
        <f>CFR_Data[[#This Row],[Total Spent SFY]]+CFR_Data[[#This Row],[CF Current SFY]]</f>
        <v>12985.4493</v>
      </c>
      <c r="AI738" s="113">
        <v>40783.446400000001</v>
      </c>
      <c r="AJ738" s="113">
        <v>0</v>
      </c>
      <c r="AK738" s="113">
        <v>0</v>
      </c>
      <c r="AL738" s="113">
        <v>0</v>
      </c>
      <c r="AM738" s="113">
        <v>0</v>
      </c>
      <c r="AN738" s="113">
        <v>4480.0843000000004</v>
      </c>
      <c r="AO738" s="113">
        <v>0</v>
      </c>
      <c r="AP738" s="113">
        <v>0</v>
      </c>
      <c r="AQ738" s="107" t="s">
        <v>699</v>
      </c>
      <c r="AR738" s="107" t="s">
        <v>699</v>
      </c>
      <c r="AS738" s="107" t="s">
        <v>396</v>
      </c>
      <c r="AT738" s="107" t="s">
        <v>2972</v>
      </c>
      <c r="AU738" s="107" t="s">
        <v>1123</v>
      </c>
      <c r="AV738" s="107" t="s">
        <v>391</v>
      </c>
      <c r="AW738" s="108">
        <v>2</v>
      </c>
      <c r="AX738" s="107" t="s">
        <v>473</v>
      </c>
      <c r="AY738" s="107" t="s">
        <v>722</v>
      </c>
      <c r="AZ738" s="107" t="s">
        <v>697</v>
      </c>
      <c r="BA738" s="107" t="s">
        <v>402</v>
      </c>
      <c r="BB738" s="109">
        <v>45355.272070752311</v>
      </c>
      <c r="BC738" s="107" t="s">
        <v>25</v>
      </c>
      <c r="BD738" s="107" t="s">
        <v>293</v>
      </c>
    </row>
    <row r="739" spans="1:56" x14ac:dyDescent="0.2">
      <c r="A739" s="107" t="s">
        <v>472</v>
      </c>
      <c r="B739" s="105">
        <v>608415</v>
      </c>
      <c r="C739" s="105" t="s">
        <v>395</v>
      </c>
      <c r="D739" s="107" t="s">
        <v>2171</v>
      </c>
      <c r="E739" s="105" t="s">
        <v>1947</v>
      </c>
      <c r="F739" s="107" t="s">
        <v>1128</v>
      </c>
      <c r="G739" s="107" t="s">
        <v>830</v>
      </c>
      <c r="H739" s="107" t="s">
        <v>830</v>
      </c>
      <c r="I739" s="107" t="s">
        <v>830</v>
      </c>
      <c r="J739" s="107" t="s">
        <v>115</v>
      </c>
      <c r="K739" s="107" t="s">
        <v>28</v>
      </c>
      <c r="L739" s="107" t="s">
        <v>213</v>
      </c>
      <c r="M739" s="107" t="s">
        <v>208</v>
      </c>
      <c r="N739" s="107" t="s">
        <v>472</v>
      </c>
      <c r="O739" s="107" t="s">
        <v>1122</v>
      </c>
      <c r="P739" s="109">
        <v>46389</v>
      </c>
      <c r="Q739" s="107" t="s">
        <v>1914</v>
      </c>
      <c r="R739" s="108">
        <v>0</v>
      </c>
      <c r="S739" s="109">
        <v>46539</v>
      </c>
      <c r="T739" s="109">
        <v>46599</v>
      </c>
      <c r="U739" s="109">
        <v>47268</v>
      </c>
      <c r="V739" s="108">
        <v>729</v>
      </c>
      <c r="W739" s="107" t="s">
        <v>424</v>
      </c>
      <c r="X739" s="107" t="s">
        <v>713</v>
      </c>
      <c r="Y739" s="107" t="s">
        <v>397</v>
      </c>
      <c r="Z739" s="108">
        <v>0.9</v>
      </c>
      <c r="AA739" s="113">
        <v>0</v>
      </c>
      <c r="AB739" s="113">
        <v>0</v>
      </c>
      <c r="AC739" s="113">
        <v>2088400</v>
      </c>
      <c r="AD739" s="113">
        <v>0</v>
      </c>
      <c r="AE739" s="113">
        <v>2088400</v>
      </c>
      <c r="AF739" s="113">
        <v>0</v>
      </c>
      <c r="AG739" s="113">
        <v>0</v>
      </c>
      <c r="AH739" s="113">
        <f>CFR_Data[[#This Row],[Total Spent SFY]]+CFR_Data[[#This Row],[CF Current SFY]]</f>
        <v>0</v>
      </c>
      <c r="AI739" s="113">
        <v>0</v>
      </c>
      <c r="AJ739" s="113">
        <v>0</v>
      </c>
      <c r="AK739" s="113">
        <v>0</v>
      </c>
      <c r="AL739" s="113">
        <v>1089600</v>
      </c>
      <c r="AM739" s="113">
        <v>998800</v>
      </c>
      <c r="AN739" s="113">
        <v>0</v>
      </c>
      <c r="AO739" s="113">
        <v>0</v>
      </c>
      <c r="AP739" s="113">
        <v>0</v>
      </c>
      <c r="AQ739" s="107" t="s">
        <v>699</v>
      </c>
      <c r="AR739" s="107" t="s">
        <v>699</v>
      </c>
      <c r="AS739" s="107" t="s">
        <v>396</v>
      </c>
      <c r="AT739" s="107" t="s">
        <v>3060</v>
      </c>
      <c r="AU739" s="107" t="s">
        <v>1123</v>
      </c>
      <c r="AV739" s="107" t="s">
        <v>391</v>
      </c>
      <c r="AW739" s="108">
        <v>1</v>
      </c>
      <c r="AX739" s="107" t="s">
        <v>473</v>
      </c>
      <c r="AY739" s="107" t="s">
        <v>722</v>
      </c>
      <c r="AZ739" s="107" t="s">
        <v>697</v>
      </c>
      <c r="BA739" s="107" t="s">
        <v>402</v>
      </c>
      <c r="BB739" s="109">
        <v>45355.272070752311</v>
      </c>
      <c r="BC739" s="107" t="s">
        <v>28</v>
      </c>
      <c r="BD739" s="107" t="s">
        <v>292</v>
      </c>
    </row>
    <row r="740" spans="1:56" x14ac:dyDescent="0.2">
      <c r="A740" s="107" t="s">
        <v>409</v>
      </c>
      <c r="B740" s="105">
        <v>608420</v>
      </c>
      <c r="C740" s="105" t="s">
        <v>2172</v>
      </c>
      <c r="D740" s="107" t="s">
        <v>887</v>
      </c>
      <c r="E740" s="105" t="s">
        <v>1941</v>
      </c>
      <c r="F740" s="107" t="s">
        <v>1199</v>
      </c>
      <c r="G740" s="107" t="s">
        <v>830</v>
      </c>
      <c r="H740" s="107" t="s">
        <v>830</v>
      </c>
      <c r="I740" s="107" t="s">
        <v>830</v>
      </c>
      <c r="J740" s="107" t="s">
        <v>48</v>
      </c>
      <c r="K740" s="107" t="s">
        <v>30</v>
      </c>
      <c r="L740" s="107" t="s">
        <v>42</v>
      </c>
      <c r="M740" s="107" t="s">
        <v>41</v>
      </c>
      <c r="N740" s="107" t="s">
        <v>410</v>
      </c>
      <c r="O740" s="107" t="s">
        <v>395</v>
      </c>
      <c r="P740" s="109">
        <v>42959</v>
      </c>
      <c r="Q740" s="107" t="s">
        <v>653</v>
      </c>
      <c r="R740" s="108">
        <v>1</v>
      </c>
      <c r="S740" s="109">
        <v>43217</v>
      </c>
      <c r="T740" s="109">
        <v>43277</v>
      </c>
      <c r="U740" s="109">
        <v>45260</v>
      </c>
      <c r="V740" s="108">
        <v>2043</v>
      </c>
      <c r="W740" s="107" t="s">
        <v>424</v>
      </c>
      <c r="X740" s="107" t="s">
        <v>735</v>
      </c>
      <c r="Y740" s="107" t="s">
        <v>423</v>
      </c>
      <c r="Z740" s="108">
        <v>1</v>
      </c>
      <c r="AA740" s="113">
        <v>10847265.27</v>
      </c>
      <c r="AB740" s="113">
        <v>0</v>
      </c>
      <c r="AC740" s="113">
        <v>0</v>
      </c>
      <c r="AD740" s="113">
        <v>0</v>
      </c>
      <c r="AE740" s="113">
        <v>0</v>
      </c>
      <c r="AF740" s="113">
        <v>0</v>
      </c>
      <c r="AG740" s="113">
        <v>10847265.27</v>
      </c>
      <c r="AH740" s="113">
        <f>CFR_Data[[#This Row],[Total Spent SFY]]+CFR_Data[[#This Row],[CF Current SFY]]</f>
        <v>0</v>
      </c>
      <c r="AI740" s="113">
        <v>0</v>
      </c>
      <c r="AJ740" s="113">
        <v>0</v>
      </c>
      <c r="AK740" s="113">
        <v>0</v>
      </c>
      <c r="AL740" s="113">
        <v>0</v>
      </c>
      <c r="AM740" s="113">
        <v>0</v>
      </c>
      <c r="AN740" s="113">
        <v>0</v>
      </c>
      <c r="AO740" s="113">
        <v>0</v>
      </c>
      <c r="AP740" s="113">
        <v>0</v>
      </c>
      <c r="AQ740" s="107" t="s">
        <v>699</v>
      </c>
      <c r="AR740" s="107" t="s">
        <v>699</v>
      </c>
      <c r="AS740" s="107" t="s">
        <v>396</v>
      </c>
      <c r="AT740" s="107" t="s">
        <v>2974</v>
      </c>
      <c r="AU740" s="107" t="s">
        <v>1120</v>
      </c>
      <c r="AV740" s="107" t="s">
        <v>391</v>
      </c>
      <c r="AW740" s="108">
        <v>3</v>
      </c>
      <c r="AX740" s="107" t="s">
        <v>473</v>
      </c>
      <c r="AY740" s="107" t="s">
        <v>707</v>
      </c>
      <c r="AZ740" s="107" t="s">
        <v>706</v>
      </c>
      <c r="BA740" s="107" t="s">
        <v>412</v>
      </c>
      <c r="BB740" s="109">
        <v>45355.272070752311</v>
      </c>
      <c r="BC740" s="107" t="s">
        <v>30</v>
      </c>
      <c r="BD740" s="107" t="s">
        <v>292</v>
      </c>
    </row>
    <row r="741" spans="1:56" x14ac:dyDescent="0.2">
      <c r="A741" s="107" t="s">
        <v>409</v>
      </c>
      <c r="B741" s="105">
        <v>608420</v>
      </c>
      <c r="C741" s="105" t="s">
        <v>2172</v>
      </c>
      <c r="D741" s="107" t="s">
        <v>887</v>
      </c>
      <c r="E741" s="105" t="s">
        <v>1941</v>
      </c>
      <c r="F741" s="107" t="s">
        <v>1199</v>
      </c>
      <c r="G741" s="107" t="s">
        <v>830</v>
      </c>
      <c r="H741" s="107" t="s">
        <v>830</v>
      </c>
      <c r="I741" s="107" t="s">
        <v>830</v>
      </c>
      <c r="J741" s="107" t="s">
        <v>48</v>
      </c>
      <c r="K741" s="107" t="s">
        <v>30</v>
      </c>
      <c r="L741" s="107" t="s">
        <v>42</v>
      </c>
      <c r="M741" s="107" t="s">
        <v>41</v>
      </c>
      <c r="N741" s="107" t="s">
        <v>410</v>
      </c>
      <c r="O741" s="107" t="s">
        <v>395</v>
      </c>
      <c r="P741" s="109">
        <v>42959</v>
      </c>
      <c r="Q741" s="107" t="s">
        <v>653</v>
      </c>
      <c r="R741" s="108">
        <v>1</v>
      </c>
      <c r="S741" s="109">
        <v>43217</v>
      </c>
      <c r="T741" s="109">
        <v>43277</v>
      </c>
      <c r="U741" s="109">
        <v>45260</v>
      </c>
      <c r="V741" s="108">
        <v>2043</v>
      </c>
      <c r="W741" s="107" t="s">
        <v>415</v>
      </c>
      <c r="X741" s="107" t="s">
        <v>717</v>
      </c>
      <c r="Y741" s="107" t="s">
        <v>293</v>
      </c>
      <c r="Z741" s="108">
        <v>0</v>
      </c>
      <c r="AA741" s="113">
        <v>544169.29</v>
      </c>
      <c r="AB741" s="113">
        <v>84739.58</v>
      </c>
      <c r="AC741" s="113">
        <v>0</v>
      </c>
      <c r="AD741" s="113">
        <v>0</v>
      </c>
      <c r="AE741" s="113">
        <v>0</v>
      </c>
      <c r="AF741" s="113">
        <v>0</v>
      </c>
      <c r="AG741" s="113">
        <v>544169.29</v>
      </c>
      <c r="AH741" s="113">
        <f>CFR_Data[[#This Row],[Total Spent SFY]]+CFR_Data[[#This Row],[CF Current SFY]]</f>
        <v>84739.58</v>
      </c>
      <c r="AI741" s="113">
        <v>0</v>
      </c>
      <c r="AJ741" s="113">
        <v>0</v>
      </c>
      <c r="AK741" s="113">
        <v>0</v>
      </c>
      <c r="AL741" s="113">
        <v>0</v>
      </c>
      <c r="AM741" s="113">
        <v>0</v>
      </c>
      <c r="AN741" s="113">
        <v>0</v>
      </c>
      <c r="AO741" s="113">
        <v>0</v>
      </c>
      <c r="AP741" s="113">
        <v>0</v>
      </c>
      <c r="AQ741" s="107" t="s">
        <v>699</v>
      </c>
      <c r="AR741" s="107" t="s">
        <v>699</v>
      </c>
      <c r="AS741" s="107" t="s">
        <v>396</v>
      </c>
      <c r="AT741" s="107" t="s">
        <v>2974</v>
      </c>
      <c r="AU741" s="107" t="s">
        <v>1120</v>
      </c>
      <c r="AV741" s="107" t="s">
        <v>391</v>
      </c>
      <c r="AW741" s="108">
        <v>3</v>
      </c>
      <c r="AX741" s="107" t="s">
        <v>473</v>
      </c>
      <c r="AY741" s="107" t="s">
        <v>707</v>
      </c>
      <c r="AZ741" s="107" t="s">
        <v>706</v>
      </c>
      <c r="BA741" s="107" t="s">
        <v>412</v>
      </c>
      <c r="BB741" s="109">
        <v>45355.272070752311</v>
      </c>
      <c r="BC741" s="107" t="s">
        <v>30</v>
      </c>
      <c r="BD741" s="107" t="s">
        <v>293</v>
      </c>
    </row>
    <row r="742" spans="1:56" x14ac:dyDescent="0.2">
      <c r="A742" s="107" t="s">
        <v>409</v>
      </c>
      <c r="B742" s="105">
        <v>608420</v>
      </c>
      <c r="C742" s="105" t="s">
        <v>2172</v>
      </c>
      <c r="D742" s="107" t="s">
        <v>887</v>
      </c>
      <c r="E742" s="105" t="s">
        <v>1941</v>
      </c>
      <c r="F742" s="107" t="s">
        <v>1199</v>
      </c>
      <c r="G742" s="107" t="s">
        <v>830</v>
      </c>
      <c r="H742" s="107" t="s">
        <v>830</v>
      </c>
      <c r="I742" s="107" t="s">
        <v>830</v>
      </c>
      <c r="J742" s="107" t="s">
        <v>48</v>
      </c>
      <c r="K742" s="107" t="s">
        <v>30</v>
      </c>
      <c r="L742" s="107" t="s">
        <v>42</v>
      </c>
      <c r="M742" s="107" t="s">
        <v>41</v>
      </c>
      <c r="N742" s="107" t="s">
        <v>410</v>
      </c>
      <c r="O742" s="107" t="s">
        <v>395</v>
      </c>
      <c r="P742" s="109">
        <v>42959</v>
      </c>
      <c r="Q742" s="107" t="s">
        <v>653</v>
      </c>
      <c r="R742" s="108">
        <v>1</v>
      </c>
      <c r="S742" s="109">
        <v>43217</v>
      </c>
      <c r="T742" s="109">
        <v>43277</v>
      </c>
      <c r="U742" s="109">
        <v>45260</v>
      </c>
      <c r="V742" s="108">
        <v>2043</v>
      </c>
      <c r="W742" s="107" t="s">
        <v>398</v>
      </c>
      <c r="X742" s="107" t="s">
        <v>720</v>
      </c>
      <c r="Y742" s="107" t="s">
        <v>293</v>
      </c>
      <c r="Z742" s="108">
        <v>0</v>
      </c>
      <c r="AA742" s="113">
        <v>3789233.75</v>
      </c>
      <c r="AB742" s="113">
        <v>172148.32</v>
      </c>
      <c r="AC742" s="113">
        <v>315260.21999999997</v>
      </c>
      <c r="AD742" s="113">
        <v>14000</v>
      </c>
      <c r="AE742" s="113">
        <v>14000</v>
      </c>
      <c r="AF742" s="113">
        <v>14000</v>
      </c>
      <c r="AG742" s="113">
        <v>3803233.75</v>
      </c>
      <c r="AH742" s="113">
        <f>CFR_Data[[#This Row],[Total Spent SFY]]+CFR_Data[[#This Row],[CF Current SFY]]</f>
        <v>186148.32</v>
      </c>
      <c r="AI742" s="113">
        <v>0</v>
      </c>
      <c r="AJ742" s="113">
        <v>0</v>
      </c>
      <c r="AK742" s="113">
        <v>0</v>
      </c>
      <c r="AL742" s="113">
        <v>0</v>
      </c>
      <c r="AM742" s="113">
        <v>0</v>
      </c>
      <c r="AN742" s="113">
        <v>301260.21999999997</v>
      </c>
      <c r="AO742" s="113">
        <v>0</v>
      </c>
      <c r="AP742" s="113">
        <v>0</v>
      </c>
      <c r="AQ742" s="107" t="s">
        <v>699</v>
      </c>
      <c r="AR742" s="107" t="s">
        <v>699</v>
      </c>
      <c r="AS742" s="107" t="s">
        <v>396</v>
      </c>
      <c r="AT742" s="107" t="s">
        <v>2974</v>
      </c>
      <c r="AU742" s="107" t="s">
        <v>1120</v>
      </c>
      <c r="AV742" s="107" t="s">
        <v>391</v>
      </c>
      <c r="AW742" s="108">
        <v>3</v>
      </c>
      <c r="AX742" s="107" t="s">
        <v>473</v>
      </c>
      <c r="AY742" s="107" t="s">
        <v>707</v>
      </c>
      <c r="AZ742" s="107" t="s">
        <v>706</v>
      </c>
      <c r="BA742" s="107" t="s">
        <v>412</v>
      </c>
      <c r="BB742" s="109">
        <v>45355.272070752311</v>
      </c>
      <c r="BC742" s="107" t="s">
        <v>30</v>
      </c>
      <c r="BD742" s="107" t="s">
        <v>293</v>
      </c>
    </row>
    <row r="743" spans="1:56" x14ac:dyDescent="0.2">
      <c r="A743" s="107" t="s">
        <v>409</v>
      </c>
      <c r="B743" s="105">
        <v>608422</v>
      </c>
      <c r="C743" s="105" t="s">
        <v>2173</v>
      </c>
      <c r="D743" s="107" t="s">
        <v>583</v>
      </c>
      <c r="E743" s="105" t="s">
        <v>1945</v>
      </c>
      <c r="F743" s="107" t="s">
        <v>1128</v>
      </c>
      <c r="G743" s="107" t="s">
        <v>830</v>
      </c>
      <c r="H743" s="107" t="s">
        <v>830</v>
      </c>
      <c r="I743" s="107" t="s">
        <v>830</v>
      </c>
      <c r="J743" s="107" t="s">
        <v>216</v>
      </c>
      <c r="K743" s="107" t="s">
        <v>23</v>
      </c>
      <c r="L743" s="107" t="s">
        <v>237</v>
      </c>
      <c r="M743" s="107" t="s">
        <v>236</v>
      </c>
      <c r="N743" s="107" t="s">
        <v>410</v>
      </c>
      <c r="O743" s="107" t="s">
        <v>395</v>
      </c>
      <c r="P743" s="109">
        <v>44800</v>
      </c>
      <c r="Q743" s="107" t="s">
        <v>658</v>
      </c>
      <c r="R743" s="108">
        <v>1</v>
      </c>
      <c r="S743" s="109">
        <v>44860</v>
      </c>
      <c r="T743" s="109">
        <v>44920</v>
      </c>
      <c r="U743" s="109">
        <v>45870</v>
      </c>
      <c r="V743" s="108">
        <v>1010</v>
      </c>
      <c r="W743" s="107" t="s">
        <v>424</v>
      </c>
      <c r="X743" s="107" t="s">
        <v>710</v>
      </c>
      <c r="Y743" s="107" t="s">
        <v>411</v>
      </c>
      <c r="Z743" s="108">
        <v>0.8</v>
      </c>
      <c r="AA743" s="113">
        <v>6948279.3899999997</v>
      </c>
      <c r="AB743" s="113">
        <v>4214919.75</v>
      </c>
      <c r="AC743" s="113">
        <v>2945536.33</v>
      </c>
      <c r="AD743" s="113">
        <v>2731353.5214</v>
      </c>
      <c r="AE743" s="113">
        <v>2731353.5213000001</v>
      </c>
      <c r="AF743" s="113">
        <v>2283841.7296000002</v>
      </c>
      <c r="AG743" s="113">
        <v>9232121.1195999999</v>
      </c>
      <c r="AH743" s="113">
        <f>CFR_Data[[#This Row],[Total Spent SFY]]+CFR_Data[[#This Row],[CF Current SFY]]</f>
        <v>6498761.4796000002</v>
      </c>
      <c r="AI743" s="113">
        <v>442557.68819999998</v>
      </c>
      <c r="AJ743" s="113">
        <v>4954.1035000000002</v>
      </c>
      <c r="AK743" s="113">
        <v>0</v>
      </c>
      <c r="AL743" s="113">
        <v>0</v>
      </c>
      <c r="AM743" s="113">
        <v>0</v>
      </c>
      <c r="AN743" s="113">
        <v>214182.80869999999</v>
      </c>
      <c r="AO743" s="113">
        <v>0</v>
      </c>
      <c r="AP743" s="113">
        <v>0</v>
      </c>
      <c r="AQ743" s="107" t="s">
        <v>699</v>
      </c>
      <c r="AR743" s="107" t="s">
        <v>699</v>
      </c>
      <c r="AS743" s="107" t="s">
        <v>396</v>
      </c>
      <c r="AT743" s="107" t="s">
        <v>3061</v>
      </c>
      <c r="AU743" s="107" t="s">
        <v>1120</v>
      </c>
      <c r="AV743" s="107" t="s">
        <v>391</v>
      </c>
      <c r="AW743" s="108">
        <v>2</v>
      </c>
      <c r="AX743" s="107" t="s">
        <v>473</v>
      </c>
      <c r="AY743" s="107" t="s">
        <v>738</v>
      </c>
      <c r="AZ743" s="107" t="s">
        <v>700</v>
      </c>
      <c r="BA743" s="107" t="s">
        <v>652</v>
      </c>
      <c r="BB743" s="109">
        <v>45355.272070752311</v>
      </c>
      <c r="BC743" s="107" t="s">
        <v>23</v>
      </c>
      <c r="BD743" s="107" t="s">
        <v>292</v>
      </c>
    </row>
    <row r="744" spans="1:56" x14ac:dyDescent="0.2">
      <c r="A744" s="107" t="s">
        <v>409</v>
      </c>
      <c r="B744" s="105">
        <v>608422</v>
      </c>
      <c r="C744" s="105" t="s">
        <v>2173</v>
      </c>
      <c r="D744" s="107" t="s">
        <v>583</v>
      </c>
      <c r="E744" s="105" t="s">
        <v>1945</v>
      </c>
      <c r="F744" s="107" t="s">
        <v>1128</v>
      </c>
      <c r="G744" s="107" t="s">
        <v>830</v>
      </c>
      <c r="H744" s="107" t="s">
        <v>830</v>
      </c>
      <c r="I744" s="107" t="s">
        <v>830</v>
      </c>
      <c r="J744" s="107" t="s">
        <v>216</v>
      </c>
      <c r="K744" s="107" t="s">
        <v>23</v>
      </c>
      <c r="L744" s="107" t="s">
        <v>237</v>
      </c>
      <c r="M744" s="107" t="s">
        <v>236</v>
      </c>
      <c r="N744" s="107" t="s">
        <v>410</v>
      </c>
      <c r="O744" s="107" t="s">
        <v>395</v>
      </c>
      <c r="P744" s="109">
        <v>44800</v>
      </c>
      <c r="Q744" s="107" t="s">
        <v>658</v>
      </c>
      <c r="R744" s="108">
        <v>1</v>
      </c>
      <c r="S744" s="109">
        <v>44860</v>
      </c>
      <c r="T744" s="109">
        <v>44920</v>
      </c>
      <c r="U744" s="109">
        <v>45870</v>
      </c>
      <c r="V744" s="108">
        <v>1010</v>
      </c>
      <c r="W744" s="107" t="s">
        <v>398</v>
      </c>
      <c r="X744" s="107" t="s">
        <v>702</v>
      </c>
      <c r="Y744" s="107" t="s">
        <v>293</v>
      </c>
      <c r="Z744" s="108">
        <v>0</v>
      </c>
      <c r="AA744" s="113">
        <v>6712.5</v>
      </c>
      <c r="AB744" s="113">
        <v>3622.5</v>
      </c>
      <c r="AC744" s="113">
        <v>29497.5</v>
      </c>
      <c r="AD744" s="113">
        <v>25304.168600000001</v>
      </c>
      <c r="AE744" s="113">
        <v>25304.168699999998</v>
      </c>
      <c r="AF744" s="113">
        <v>21158.270400000001</v>
      </c>
      <c r="AG744" s="113">
        <v>27870.770400000001</v>
      </c>
      <c r="AH744" s="113">
        <f>CFR_Data[[#This Row],[Total Spent SFY]]+CFR_Data[[#This Row],[CF Current SFY]]</f>
        <v>24780.770400000001</v>
      </c>
      <c r="AI744" s="113">
        <v>4100.0018</v>
      </c>
      <c r="AJ744" s="113">
        <v>45.896500000000003</v>
      </c>
      <c r="AK744" s="113">
        <v>0</v>
      </c>
      <c r="AL744" s="113">
        <v>0</v>
      </c>
      <c r="AM744" s="113">
        <v>0</v>
      </c>
      <c r="AN744" s="113">
        <v>4193.3312999999998</v>
      </c>
      <c r="AO744" s="113">
        <v>0</v>
      </c>
      <c r="AP744" s="113">
        <v>0</v>
      </c>
      <c r="AQ744" s="107" t="s">
        <v>699</v>
      </c>
      <c r="AR744" s="107" t="s">
        <v>699</v>
      </c>
      <c r="AS744" s="107" t="s">
        <v>396</v>
      </c>
      <c r="AT744" s="107" t="s">
        <v>3061</v>
      </c>
      <c r="AU744" s="107" t="s">
        <v>1120</v>
      </c>
      <c r="AV744" s="107" t="s">
        <v>391</v>
      </c>
      <c r="AW744" s="108">
        <v>2</v>
      </c>
      <c r="AX744" s="107" t="s">
        <v>473</v>
      </c>
      <c r="AY744" s="107" t="s">
        <v>738</v>
      </c>
      <c r="AZ744" s="107" t="s">
        <v>700</v>
      </c>
      <c r="BA744" s="107" t="s">
        <v>652</v>
      </c>
      <c r="BB744" s="109">
        <v>45355.272070752311</v>
      </c>
      <c r="BC744" s="107" t="s">
        <v>23</v>
      </c>
      <c r="BD744" s="107" t="s">
        <v>293</v>
      </c>
    </row>
    <row r="745" spans="1:56" x14ac:dyDescent="0.2">
      <c r="A745" s="107" t="s">
        <v>472</v>
      </c>
      <c r="B745" s="105">
        <v>608423</v>
      </c>
      <c r="C745" s="105" t="s">
        <v>395</v>
      </c>
      <c r="D745" s="107" t="s">
        <v>3062</v>
      </c>
      <c r="E745" s="105" t="s">
        <v>1947</v>
      </c>
      <c r="F745" s="107" t="s">
        <v>1128</v>
      </c>
      <c r="G745" s="107" t="s">
        <v>830</v>
      </c>
      <c r="H745" s="107" t="s">
        <v>830</v>
      </c>
      <c r="I745" s="107" t="s">
        <v>830</v>
      </c>
      <c r="J745" s="107" t="s">
        <v>908</v>
      </c>
      <c r="K745" s="107" t="s">
        <v>32</v>
      </c>
      <c r="L745" s="107" t="s">
        <v>312</v>
      </c>
      <c r="M745" s="107" t="s">
        <v>158</v>
      </c>
      <c r="N745" s="107" t="s">
        <v>472</v>
      </c>
      <c r="O745" s="107" t="s">
        <v>1122</v>
      </c>
      <c r="P745" s="109">
        <v>46837</v>
      </c>
      <c r="Q745" s="107" t="s">
        <v>2912</v>
      </c>
      <c r="R745" s="108">
        <v>0</v>
      </c>
      <c r="S745" s="109">
        <v>46987</v>
      </c>
      <c r="T745" s="109">
        <v>47047</v>
      </c>
      <c r="U745" s="109">
        <v>47899</v>
      </c>
      <c r="V745" s="108">
        <v>912</v>
      </c>
      <c r="W745" s="107" t="s">
        <v>398</v>
      </c>
      <c r="X745" s="107" t="s">
        <v>702</v>
      </c>
      <c r="Y745" s="107" t="s">
        <v>293</v>
      </c>
      <c r="Z745" s="108">
        <v>0</v>
      </c>
      <c r="AA745" s="113">
        <v>0</v>
      </c>
      <c r="AB745" s="113">
        <v>0</v>
      </c>
      <c r="AC745" s="113">
        <v>51300</v>
      </c>
      <c r="AD745" s="113">
        <v>0</v>
      </c>
      <c r="AE745" s="113">
        <v>15920.689700000001</v>
      </c>
      <c r="AF745" s="113">
        <v>0</v>
      </c>
      <c r="AG745" s="113">
        <v>0</v>
      </c>
      <c r="AH745" s="113">
        <f>CFR_Data[[#This Row],[Total Spent SFY]]+CFR_Data[[#This Row],[CF Current SFY]]</f>
        <v>0</v>
      </c>
      <c r="AI745" s="113">
        <v>0</v>
      </c>
      <c r="AJ745" s="113">
        <v>0</v>
      </c>
      <c r="AK745" s="113">
        <v>0</v>
      </c>
      <c r="AL745" s="113">
        <v>0</v>
      </c>
      <c r="AM745" s="113">
        <v>15920.689700000001</v>
      </c>
      <c r="AN745" s="113">
        <v>35379.310299999997</v>
      </c>
      <c r="AO745" s="113">
        <v>0</v>
      </c>
      <c r="AP745" s="113">
        <v>0</v>
      </c>
      <c r="AQ745" s="107" t="s">
        <v>699</v>
      </c>
      <c r="AR745" s="107" t="s">
        <v>699</v>
      </c>
      <c r="AS745" s="107" t="s">
        <v>396</v>
      </c>
      <c r="AT745" s="107" t="s">
        <v>2916</v>
      </c>
      <c r="AU745" s="107" t="s">
        <v>1123</v>
      </c>
      <c r="AV745" s="107" t="s">
        <v>391</v>
      </c>
      <c r="AW745" s="108">
        <v>2</v>
      </c>
      <c r="AX745" s="107" t="s">
        <v>473</v>
      </c>
      <c r="AY745" s="107" t="s">
        <v>698</v>
      </c>
      <c r="AZ745" s="107" t="s">
        <v>697</v>
      </c>
      <c r="BA745" s="107" t="s">
        <v>392</v>
      </c>
      <c r="BB745" s="109">
        <v>45355.272070752311</v>
      </c>
      <c r="BC745" s="107" t="s">
        <v>32</v>
      </c>
      <c r="BD745" s="107" t="s">
        <v>293</v>
      </c>
    </row>
    <row r="746" spans="1:56" x14ac:dyDescent="0.2">
      <c r="A746" s="107" t="s">
        <v>472</v>
      </c>
      <c r="B746" s="105">
        <v>608423</v>
      </c>
      <c r="C746" s="105" t="s">
        <v>395</v>
      </c>
      <c r="D746" s="107" t="s">
        <v>3062</v>
      </c>
      <c r="E746" s="105" t="s">
        <v>1947</v>
      </c>
      <c r="F746" s="107" t="s">
        <v>1128</v>
      </c>
      <c r="G746" s="107" t="s">
        <v>830</v>
      </c>
      <c r="H746" s="107" t="s">
        <v>830</v>
      </c>
      <c r="I746" s="107" t="s">
        <v>830</v>
      </c>
      <c r="J746" s="107" t="s">
        <v>908</v>
      </c>
      <c r="K746" s="107" t="s">
        <v>32</v>
      </c>
      <c r="L746" s="107" t="s">
        <v>312</v>
      </c>
      <c r="M746" s="107" t="s">
        <v>158</v>
      </c>
      <c r="N746" s="107" t="s">
        <v>472</v>
      </c>
      <c r="O746" s="107" t="s">
        <v>1122</v>
      </c>
      <c r="P746" s="109">
        <v>46837</v>
      </c>
      <c r="Q746" s="107" t="s">
        <v>2912</v>
      </c>
      <c r="R746" s="108">
        <v>0</v>
      </c>
      <c r="S746" s="109">
        <v>46987</v>
      </c>
      <c r="T746" s="109">
        <v>47047</v>
      </c>
      <c r="U746" s="109">
        <v>47899</v>
      </c>
      <c r="V746" s="108">
        <v>912</v>
      </c>
      <c r="W746" s="107" t="s">
        <v>424</v>
      </c>
      <c r="X746" s="107" t="s">
        <v>726</v>
      </c>
      <c r="Y746" s="107" t="s">
        <v>725</v>
      </c>
      <c r="Z746" s="108">
        <v>0.8</v>
      </c>
      <c r="AA746" s="113">
        <v>0</v>
      </c>
      <c r="AB746" s="113">
        <v>0</v>
      </c>
      <c r="AC746" s="113">
        <v>7437500</v>
      </c>
      <c r="AD746" s="113">
        <v>0</v>
      </c>
      <c r="AE746" s="113">
        <v>2308189.6551999999</v>
      </c>
      <c r="AF746" s="113">
        <v>0</v>
      </c>
      <c r="AG746" s="113">
        <v>0</v>
      </c>
      <c r="AH746" s="113">
        <f>CFR_Data[[#This Row],[Total Spent SFY]]+CFR_Data[[#This Row],[CF Current SFY]]</f>
        <v>0</v>
      </c>
      <c r="AI746" s="113">
        <v>0</v>
      </c>
      <c r="AJ746" s="113">
        <v>0</v>
      </c>
      <c r="AK746" s="113">
        <v>0</v>
      </c>
      <c r="AL746" s="113">
        <v>0</v>
      </c>
      <c r="AM746" s="113">
        <v>2308189.6551999999</v>
      </c>
      <c r="AN746" s="113">
        <v>5129310.3448000001</v>
      </c>
      <c r="AO746" s="113">
        <v>0</v>
      </c>
      <c r="AP746" s="113">
        <v>0</v>
      </c>
      <c r="AQ746" s="107" t="s">
        <v>699</v>
      </c>
      <c r="AR746" s="107" t="s">
        <v>699</v>
      </c>
      <c r="AS746" s="107" t="s">
        <v>396</v>
      </c>
      <c r="AT746" s="107" t="s">
        <v>2916</v>
      </c>
      <c r="AU746" s="107" t="s">
        <v>1123</v>
      </c>
      <c r="AV746" s="107" t="s">
        <v>391</v>
      </c>
      <c r="AW746" s="108">
        <v>2</v>
      </c>
      <c r="AX746" s="107" t="s">
        <v>473</v>
      </c>
      <c r="AY746" s="107" t="s">
        <v>698</v>
      </c>
      <c r="AZ746" s="107" t="s">
        <v>697</v>
      </c>
      <c r="BA746" s="107" t="s">
        <v>392</v>
      </c>
      <c r="BB746" s="109">
        <v>45355.272070752311</v>
      </c>
      <c r="BC746" s="107" t="s">
        <v>32</v>
      </c>
      <c r="BD746" s="107" t="s">
        <v>292</v>
      </c>
    </row>
    <row r="747" spans="1:56" x14ac:dyDescent="0.2">
      <c r="A747" s="107" t="s">
        <v>472</v>
      </c>
      <c r="B747" s="105">
        <v>608424</v>
      </c>
      <c r="C747" s="105" t="s">
        <v>395</v>
      </c>
      <c r="D747" s="107" t="s">
        <v>1742</v>
      </c>
      <c r="E747" s="105" t="s">
        <v>1947</v>
      </c>
      <c r="F747" s="107" t="s">
        <v>1128</v>
      </c>
      <c r="G747" s="107" t="s">
        <v>830</v>
      </c>
      <c r="H747" s="107" t="s">
        <v>830</v>
      </c>
      <c r="I747" s="107" t="s">
        <v>830</v>
      </c>
      <c r="J747" s="107" t="s">
        <v>185</v>
      </c>
      <c r="K747" s="107" t="s">
        <v>28</v>
      </c>
      <c r="L747" s="107" t="s">
        <v>311</v>
      </c>
      <c r="M747" s="107" t="s">
        <v>158</v>
      </c>
      <c r="N747" s="107" t="s">
        <v>472</v>
      </c>
      <c r="O747" s="107" t="s">
        <v>1142</v>
      </c>
      <c r="P747" s="109">
        <v>46032</v>
      </c>
      <c r="Q747" s="107" t="s">
        <v>1353</v>
      </c>
      <c r="R747" s="108">
        <v>0</v>
      </c>
      <c r="S747" s="109">
        <v>46182</v>
      </c>
      <c r="T747" s="109">
        <v>46242</v>
      </c>
      <c r="U747" s="109">
        <v>47182</v>
      </c>
      <c r="V747" s="108">
        <v>1000</v>
      </c>
      <c r="W747" s="107" t="s">
        <v>398</v>
      </c>
      <c r="X747" s="107" t="s">
        <v>702</v>
      </c>
      <c r="Y747" s="107" t="s">
        <v>293</v>
      </c>
      <c r="Z747" s="108">
        <v>0</v>
      </c>
      <c r="AA747" s="113">
        <v>0</v>
      </c>
      <c r="AB747" s="113">
        <v>0</v>
      </c>
      <c r="AC747" s="113">
        <v>126000</v>
      </c>
      <c r="AD747" s="113">
        <v>0</v>
      </c>
      <c r="AE747" s="113">
        <v>126000</v>
      </c>
      <c r="AF747" s="113">
        <v>0</v>
      </c>
      <c r="AG747" s="113">
        <v>0</v>
      </c>
      <c r="AH747" s="113">
        <f>CFR_Data[[#This Row],[Total Spent SFY]]+CFR_Data[[#This Row],[CF Current SFY]]</f>
        <v>0</v>
      </c>
      <c r="AI747" s="113">
        <v>0</v>
      </c>
      <c r="AJ747" s="113">
        <v>0</v>
      </c>
      <c r="AK747" s="113">
        <v>43312.5</v>
      </c>
      <c r="AL747" s="113">
        <v>47250</v>
      </c>
      <c r="AM747" s="113">
        <v>35437.5</v>
      </c>
      <c r="AN747" s="113">
        <v>0</v>
      </c>
      <c r="AO747" s="113">
        <v>0</v>
      </c>
      <c r="AP747" s="113">
        <v>0</v>
      </c>
      <c r="AQ747" s="107" t="s">
        <v>699</v>
      </c>
      <c r="AR747" s="107" t="s">
        <v>699</v>
      </c>
      <c r="AS747" s="107" t="s">
        <v>396</v>
      </c>
      <c r="AT747" s="107" t="s">
        <v>3063</v>
      </c>
      <c r="AU747" s="107" t="s">
        <v>1120</v>
      </c>
      <c r="AV747" s="107" t="s">
        <v>391</v>
      </c>
      <c r="AW747" s="108">
        <v>3</v>
      </c>
      <c r="AX747" s="107" t="s">
        <v>473</v>
      </c>
      <c r="AY747" s="107" t="s">
        <v>698</v>
      </c>
      <c r="AZ747" s="107" t="s">
        <v>697</v>
      </c>
      <c r="BA747" s="107" t="s">
        <v>392</v>
      </c>
      <c r="BB747" s="109">
        <v>45355.272070752311</v>
      </c>
      <c r="BC747" s="107" t="s">
        <v>28</v>
      </c>
      <c r="BD747" s="107" t="s">
        <v>293</v>
      </c>
    </row>
    <row r="748" spans="1:56" x14ac:dyDescent="0.2">
      <c r="A748" s="107" t="s">
        <v>472</v>
      </c>
      <c r="B748" s="105">
        <v>608424</v>
      </c>
      <c r="C748" s="105" t="s">
        <v>395</v>
      </c>
      <c r="D748" s="107" t="s">
        <v>1742</v>
      </c>
      <c r="E748" s="105" t="s">
        <v>1947</v>
      </c>
      <c r="F748" s="107" t="s">
        <v>1128</v>
      </c>
      <c r="G748" s="107" t="s">
        <v>830</v>
      </c>
      <c r="H748" s="107" t="s">
        <v>830</v>
      </c>
      <c r="I748" s="107" t="s">
        <v>830</v>
      </c>
      <c r="J748" s="107" t="s">
        <v>185</v>
      </c>
      <c r="K748" s="107" t="s">
        <v>28</v>
      </c>
      <c r="L748" s="107" t="s">
        <v>311</v>
      </c>
      <c r="M748" s="107" t="s">
        <v>158</v>
      </c>
      <c r="N748" s="107" t="s">
        <v>472</v>
      </c>
      <c r="O748" s="107" t="s">
        <v>1142</v>
      </c>
      <c r="P748" s="109">
        <v>46032</v>
      </c>
      <c r="Q748" s="107" t="s">
        <v>1353</v>
      </c>
      <c r="R748" s="108">
        <v>0</v>
      </c>
      <c r="S748" s="109">
        <v>46182</v>
      </c>
      <c r="T748" s="109">
        <v>46242</v>
      </c>
      <c r="U748" s="109">
        <v>47182</v>
      </c>
      <c r="V748" s="108">
        <v>1000</v>
      </c>
      <c r="W748" s="107" t="s">
        <v>424</v>
      </c>
      <c r="X748" s="107" t="s">
        <v>726</v>
      </c>
      <c r="Y748" s="107" t="s">
        <v>725</v>
      </c>
      <c r="Z748" s="108">
        <v>0.8</v>
      </c>
      <c r="AA748" s="113">
        <v>0</v>
      </c>
      <c r="AB748" s="113">
        <v>0</v>
      </c>
      <c r="AC748" s="113">
        <v>10897167.4858</v>
      </c>
      <c r="AD748" s="113">
        <v>0</v>
      </c>
      <c r="AE748" s="113">
        <v>10897167.4858</v>
      </c>
      <c r="AF748" s="113">
        <v>0</v>
      </c>
      <c r="AG748" s="113">
        <v>0</v>
      </c>
      <c r="AH748" s="113">
        <f>CFR_Data[[#This Row],[Total Spent SFY]]+CFR_Data[[#This Row],[CF Current SFY]]</f>
        <v>0</v>
      </c>
      <c r="AI748" s="113">
        <v>0</v>
      </c>
      <c r="AJ748" s="113">
        <v>0</v>
      </c>
      <c r="AK748" s="113">
        <v>3745901.3232</v>
      </c>
      <c r="AL748" s="113">
        <v>4086437.8072000002</v>
      </c>
      <c r="AM748" s="113">
        <v>3064828.3553999998</v>
      </c>
      <c r="AN748" s="113">
        <v>0</v>
      </c>
      <c r="AO748" s="113">
        <v>0</v>
      </c>
      <c r="AP748" s="113">
        <v>0</v>
      </c>
      <c r="AQ748" s="107" t="s">
        <v>699</v>
      </c>
      <c r="AR748" s="107" t="s">
        <v>699</v>
      </c>
      <c r="AS748" s="107" t="s">
        <v>396</v>
      </c>
      <c r="AT748" s="107" t="s">
        <v>3063</v>
      </c>
      <c r="AU748" s="107" t="s">
        <v>1120</v>
      </c>
      <c r="AV748" s="107" t="s">
        <v>391</v>
      </c>
      <c r="AW748" s="108">
        <v>3</v>
      </c>
      <c r="AX748" s="107" t="s">
        <v>473</v>
      </c>
      <c r="AY748" s="107" t="s">
        <v>698</v>
      </c>
      <c r="AZ748" s="107" t="s">
        <v>697</v>
      </c>
      <c r="BA748" s="107" t="s">
        <v>392</v>
      </c>
      <c r="BB748" s="109">
        <v>45355.272070752311</v>
      </c>
      <c r="BC748" s="107" t="s">
        <v>28</v>
      </c>
      <c r="BD748" s="107" t="s">
        <v>292</v>
      </c>
    </row>
    <row r="749" spans="1:56" x14ac:dyDescent="0.2">
      <c r="A749" s="107" t="s">
        <v>409</v>
      </c>
      <c r="B749" s="105">
        <v>608432</v>
      </c>
      <c r="C749" s="105" t="s">
        <v>2174</v>
      </c>
      <c r="D749" s="107" t="s">
        <v>888</v>
      </c>
      <c r="E749" s="105" t="s">
        <v>1954</v>
      </c>
      <c r="F749" s="107" t="s">
        <v>1343</v>
      </c>
      <c r="G749" s="107" t="s">
        <v>830</v>
      </c>
      <c r="H749" s="107" t="s">
        <v>830</v>
      </c>
      <c r="I749" s="107" t="s">
        <v>830</v>
      </c>
      <c r="J749" s="107" t="s">
        <v>284</v>
      </c>
      <c r="K749" s="107" t="s">
        <v>24</v>
      </c>
      <c r="L749" s="107" t="s">
        <v>311</v>
      </c>
      <c r="M749" s="107" t="s">
        <v>158</v>
      </c>
      <c r="N749" s="107" t="s">
        <v>410</v>
      </c>
      <c r="O749" s="107" t="s">
        <v>395</v>
      </c>
      <c r="P749" s="109">
        <v>44814</v>
      </c>
      <c r="Q749" s="107" t="s">
        <v>658</v>
      </c>
      <c r="R749" s="108">
        <v>1</v>
      </c>
      <c r="S749" s="109">
        <v>44904</v>
      </c>
      <c r="T749" s="109">
        <v>44964</v>
      </c>
      <c r="U749" s="109">
        <v>45904</v>
      </c>
      <c r="V749" s="108">
        <v>1000</v>
      </c>
      <c r="W749" s="107" t="s">
        <v>398</v>
      </c>
      <c r="X749" s="107" t="s">
        <v>702</v>
      </c>
      <c r="Y749" s="107" t="s">
        <v>293</v>
      </c>
      <c r="Z749" s="108">
        <v>0</v>
      </c>
      <c r="AA749" s="113">
        <v>3748</v>
      </c>
      <c r="AB749" s="113">
        <v>3212</v>
      </c>
      <c r="AC749" s="113">
        <v>74252</v>
      </c>
      <c r="AD749" s="113">
        <v>4255.2623000000003</v>
      </c>
      <c r="AE749" s="113">
        <v>4255.2623999999996</v>
      </c>
      <c r="AF749" s="113">
        <v>1407.3824999999999</v>
      </c>
      <c r="AG749" s="113">
        <v>5155.3824999999997</v>
      </c>
      <c r="AH749" s="113">
        <f>CFR_Data[[#This Row],[Total Spent SFY]]+CFR_Data[[#This Row],[CF Current SFY]]</f>
        <v>4619.3824999999997</v>
      </c>
      <c r="AI749" s="113">
        <v>2649.1905999999999</v>
      </c>
      <c r="AJ749" s="113">
        <v>198.6893</v>
      </c>
      <c r="AK749" s="113">
        <v>0</v>
      </c>
      <c r="AL749" s="113">
        <v>0</v>
      </c>
      <c r="AM749" s="113">
        <v>0</v>
      </c>
      <c r="AN749" s="113">
        <v>69996.737599999993</v>
      </c>
      <c r="AO749" s="113">
        <v>0</v>
      </c>
      <c r="AP749" s="113">
        <v>0</v>
      </c>
      <c r="AQ749" s="107" t="s">
        <v>699</v>
      </c>
      <c r="AR749" s="107" t="s">
        <v>699</v>
      </c>
      <c r="AS749" s="107" t="s">
        <v>396</v>
      </c>
      <c r="AT749" s="107" t="s">
        <v>2955</v>
      </c>
      <c r="AU749" s="107" t="s">
        <v>1120</v>
      </c>
      <c r="AV749" s="107" t="s">
        <v>391</v>
      </c>
      <c r="AW749" s="108">
        <v>2</v>
      </c>
      <c r="AX749" s="107" t="s">
        <v>473</v>
      </c>
      <c r="AY749" s="107" t="s">
        <v>698</v>
      </c>
      <c r="AZ749" s="107" t="s">
        <v>697</v>
      </c>
      <c r="BA749" s="107" t="s">
        <v>392</v>
      </c>
      <c r="BB749" s="109">
        <v>45355.272070752311</v>
      </c>
      <c r="BC749" s="107" t="s">
        <v>24</v>
      </c>
      <c r="BD749" s="107" t="s">
        <v>293</v>
      </c>
    </row>
    <row r="750" spans="1:56" x14ac:dyDescent="0.2">
      <c r="A750" s="107" t="s">
        <v>409</v>
      </c>
      <c r="B750" s="105">
        <v>608432</v>
      </c>
      <c r="C750" s="105" t="s">
        <v>2174</v>
      </c>
      <c r="D750" s="107" t="s">
        <v>888</v>
      </c>
      <c r="E750" s="105" t="s">
        <v>1954</v>
      </c>
      <c r="F750" s="107" t="s">
        <v>1343</v>
      </c>
      <c r="G750" s="107" t="s">
        <v>830</v>
      </c>
      <c r="H750" s="107" t="s">
        <v>830</v>
      </c>
      <c r="I750" s="107" t="s">
        <v>830</v>
      </c>
      <c r="J750" s="107" t="s">
        <v>284</v>
      </c>
      <c r="K750" s="107" t="s">
        <v>24</v>
      </c>
      <c r="L750" s="107" t="s">
        <v>311</v>
      </c>
      <c r="M750" s="107" t="s">
        <v>158</v>
      </c>
      <c r="N750" s="107" t="s">
        <v>410</v>
      </c>
      <c r="O750" s="107" t="s">
        <v>395</v>
      </c>
      <c r="P750" s="109">
        <v>44814</v>
      </c>
      <c r="Q750" s="107" t="s">
        <v>658</v>
      </c>
      <c r="R750" s="108">
        <v>1</v>
      </c>
      <c r="S750" s="109">
        <v>44904</v>
      </c>
      <c r="T750" s="109">
        <v>44964</v>
      </c>
      <c r="U750" s="109">
        <v>45904</v>
      </c>
      <c r="V750" s="108">
        <v>1000</v>
      </c>
      <c r="W750" s="107" t="s">
        <v>424</v>
      </c>
      <c r="X750" s="107" t="s">
        <v>726</v>
      </c>
      <c r="Y750" s="107" t="s">
        <v>725</v>
      </c>
      <c r="Z750" s="108">
        <v>0.8</v>
      </c>
      <c r="AA750" s="113">
        <v>4431831.68</v>
      </c>
      <c r="AB750" s="113">
        <v>3022803.31</v>
      </c>
      <c r="AC750" s="113">
        <v>2596234.7200000002</v>
      </c>
      <c r="AD750" s="113">
        <v>2565744.7376999999</v>
      </c>
      <c r="AE750" s="113">
        <v>2565744.7376000001</v>
      </c>
      <c r="AF750" s="113">
        <v>848592.61750000005</v>
      </c>
      <c r="AG750" s="113">
        <v>5280424.2975000003</v>
      </c>
      <c r="AH750" s="113">
        <f>CFR_Data[[#This Row],[Total Spent SFY]]+CFR_Data[[#This Row],[CF Current SFY]]</f>
        <v>3871395.9275000002</v>
      </c>
      <c r="AI750" s="113">
        <v>1597350.8093999999</v>
      </c>
      <c r="AJ750" s="113">
        <v>119801.3107</v>
      </c>
      <c r="AK750" s="113">
        <v>0</v>
      </c>
      <c r="AL750" s="113">
        <v>0</v>
      </c>
      <c r="AM750" s="113">
        <v>0</v>
      </c>
      <c r="AN750" s="113">
        <v>30489.982400000001</v>
      </c>
      <c r="AO750" s="113">
        <v>0</v>
      </c>
      <c r="AP750" s="113">
        <v>0</v>
      </c>
      <c r="AQ750" s="107" t="s">
        <v>699</v>
      </c>
      <c r="AR750" s="107" t="s">
        <v>699</v>
      </c>
      <c r="AS750" s="107" t="s">
        <v>396</v>
      </c>
      <c r="AT750" s="107" t="s">
        <v>2955</v>
      </c>
      <c r="AU750" s="107" t="s">
        <v>1120</v>
      </c>
      <c r="AV750" s="107" t="s">
        <v>391</v>
      </c>
      <c r="AW750" s="108">
        <v>2</v>
      </c>
      <c r="AX750" s="107" t="s">
        <v>473</v>
      </c>
      <c r="AY750" s="107" t="s">
        <v>698</v>
      </c>
      <c r="AZ750" s="107" t="s">
        <v>697</v>
      </c>
      <c r="BA750" s="107" t="s">
        <v>392</v>
      </c>
      <c r="BB750" s="109">
        <v>45355.272070752311</v>
      </c>
      <c r="BC750" s="107" t="s">
        <v>24</v>
      </c>
      <c r="BD750" s="107" t="s">
        <v>292</v>
      </c>
    </row>
    <row r="751" spans="1:56" x14ac:dyDescent="0.2">
      <c r="A751" s="107" t="s">
        <v>472</v>
      </c>
      <c r="B751" s="105">
        <v>608433</v>
      </c>
      <c r="C751" s="105" t="s">
        <v>395</v>
      </c>
      <c r="D751" s="107" t="s">
        <v>3064</v>
      </c>
      <c r="E751" s="105" t="s">
        <v>1954</v>
      </c>
      <c r="F751" s="107" t="s">
        <v>1128</v>
      </c>
      <c r="G751" s="107" t="s">
        <v>830</v>
      </c>
      <c r="H751" s="107" t="s">
        <v>830</v>
      </c>
      <c r="I751" s="107" t="s">
        <v>830</v>
      </c>
      <c r="J751" s="107" t="s">
        <v>848</v>
      </c>
      <c r="K751" s="107" t="s">
        <v>24</v>
      </c>
      <c r="L751" s="107" t="s">
        <v>213</v>
      </c>
      <c r="M751" s="107" t="s">
        <v>208</v>
      </c>
      <c r="N751" s="107" t="s">
        <v>472</v>
      </c>
      <c r="O751" s="107" t="s">
        <v>1130</v>
      </c>
      <c r="P751" s="109">
        <v>45472</v>
      </c>
      <c r="Q751" s="107" t="s">
        <v>754</v>
      </c>
      <c r="R751" s="108">
        <v>0</v>
      </c>
      <c r="S751" s="109">
        <v>45622</v>
      </c>
      <c r="T751" s="109">
        <v>45682</v>
      </c>
      <c r="U751" s="109">
        <v>46403</v>
      </c>
      <c r="V751" s="108">
        <v>781</v>
      </c>
      <c r="W751" s="107" t="s">
        <v>424</v>
      </c>
      <c r="X751" s="107" t="s">
        <v>710</v>
      </c>
      <c r="Y751" s="107" t="s">
        <v>411</v>
      </c>
      <c r="Z751" s="108">
        <v>0.8</v>
      </c>
      <c r="AA751" s="113">
        <v>0</v>
      </c>
      <c r="AB751" s="113">
        <v>0</v>
      </c>
      <c r="AC751" s="113">
        <v>1724158.656</v>
      </c>
      <c r="AD751" s="113">
        <v>0</v>
      </c>
      <c r="AE751" s="113">
        <v>1724158.656</v>
      </c>
      <c r="AF751" s="113">
        <v>0</v>
      </c>
      <c r="AG751" s="113">
        <v>0</v>
      </c>
      <c r="AH751" s="113">
        <f>CFR_Data[[#This Row],[Total Spent SFY]]+CFR_Data[[#This Row],[CF Current SFY]]</f>
        <v>0</v>
      </c>
      <c r="AI751" s="113">
        <v>413798.07740000001</v>
      </c>
      <c r="AJ751" s="113">
        <v>827596.15489999996</v>
      </c>
      <c r="AK751" s="113">
        <v>482764.42369999998</v>
      </c>
      <c r="AL751" s="113">
        <v>0</v>
      </c>
      <c r="AM751" s="113">
        <v>0</v>
      </c>
      <c r="AN751" s="113">
        <v>0</v>
      </c>
      <c r="AO751" s="113">
        <v>0</v>
      </c>
      <c r="AP751" s="113">
        <v>0</v>
      </c>
      <c r="AQ751" s="107" t="s">
        <v>699</v>
      </c>
      <c r="AR751" s="107" t="s">
        <v>699</v>
      </c>
      <c r="AS751" s="107" t="s">
        <v>396</v>
      </c>
      <c r="AT751" s="107" t="s">
        <v>3065</v>
      </c>
      <c r="AU751" s="107" t="s">
        <v>1123</v>
      </c>
      <c r="AV751" s="107" t="s">
        <v>391</v>
      </c>
      <c r="AW751" s="108">
        <v>4</v>
      </c>
      <c r="AX751" s="107" t="s">
        <v>473</v>
      </c>
      <c r="AY751" s="107" t="s">
        <v>722</v>
      </c>
      <c r="AZ751" s="107" t="s">
        <v>697</v>
      </c>
      <c r="BA751" s="107" t="s">
        <v>402</v>
      </c>
      <c r="BB751" s="109">
        <v>45355.272070752311</v>
      </c>
      <c r="BC751" s="107" t="s">
        <v>24</v>
      </c>
      <c r="BD751" s="107" t="s">
        <v>292</v>
      </c>
    </row>
    <row r="752" spans="1:56" x14ac:dyDescent="0.2">
      <c r="A752" s="107" t="s">
        <v>472</v>
      </c>
      <c r="B752" s="105">
        <v>608433</v>
      </c>
      <c r="C752" s="105" t="s">
        <v>395</v>
      </c>
      <c r="D752" s="107" t="s">
        <v>3064</v>
      </c>
      <c r="E752" s="105" t="s">
        <v>1954</v>
      </c>
      <c r="F752" s="107" t="s">
        <v>1128</v>
      </c>
      <c r="G752" s="107" t="s">
        <v>830</v>
      </c>
      <c r="H752" s="107" t="s">
        <v>830</v>
      </c>
      <c r="I752" s="107" t="s">
        <v>830</v>
      </c>
      <c r="J752" s="107" t="s">
        <v>848</v>
      </c>
      <c r="K752" s="107" t="s">
        <v>24</v>
      </c>
      <c r="L752" s="107" t="s">
        <v>213</v>
      </c>
      <c r="M752" s="107" t="s">
        <v>208</v>
      </c>
      <c r="N752" s="107" t="s">
        <v>472</v>
      </c>
      <c r="O752" s="107" t="s">
        <v>1130</v>
      </c>
      <c r="P752" s="109">
        <v>45472</v>
      </c>
      <c r="Q752" s="107" t="s">
        <v>754</v>
      </c>
      <c r="R752" s="108">
        <v>0</v>
      </c>
      <c r="S752" s="109">
        <v>45622</v>
      </c>
      <c r="T752" s="109">
        <v>45682</v>
      </c>
      <c r="U752" s="109">
        <v>46403</v>
      </c>
      <c r="V752" s="108">
        <v>781</v>
      </c>
      <c r="W752" s="107" t="s">
        <v>424</v>
      </c>
      <c r="X752" s="107" t="s">
        <v>713</v>
      </c>
      <c r="Y752" s="107" t="s">
        <v>397</v>
      </c>
      <c r="Z752" s="108">
        <v>0.9</v>
      </c>
      <c r="AA752" s="113">
        <v>0</v>
      </c>
      <c r="AB752" s="113">
        <v>0</v>
      </c>
      <c r="AC752" s="113">
        <v>7756634.8870000001</v>
      </c>
      <c r="AD752" s="113">
        <v>0</v>
      </c>
      <c r="AE752" s="113">
        <v>7756634.8870999999</v>
      </c>
      <c r="AF752" s="113">
        <v>0</v>
      </c>
      <c r="AG752" s="113">
        <v>0</v>
      </c>
      <c r="AH752" s="113">
        <f>CFR_Data[[#This Row],[Total Spent SFY]]+CFR_Data[[#This Row],[CF Current SFY]]</f>
        <v>0</v>
      </c>
      <c r="AI752" s="113">
        <v>1861592.3729000001</v>
      </c>
      <c r="AJ752" s="113">
        <v>3723184.7458000001</v>
      </c>
      <c r="AK752" s="113">
        <v>2171857.7683999999</v>
      </c>
      <c r="AL752" s="113">
        <v>0</v>
      </c>
      <c r="AM752" s="113">
        <v>0</v>
      </c>
      <c r="AN752" s="113">
        <v>-1E-4</v>
      </c>
      <c r="AO752" s="113">
        <v>0</v>
      </c>
      <c r="AP752" s="113">
        <v>0</v>
      </c>
      <c r="AQ752" s="107" t="s">
        <v>699</v>
      </c>
      <c r="AR752" s="107" t="s">
        <v>699</v>
      </c>
      <c r="AS752" s="107" t="s">
        <v>396</v>
      </c>
      <c r="AT752" s="107" t="s">
        <v>3065</v>
      </c>
      <c r="AU752" s="107" t="s">
        <v>1123</v>
      </c>
      <c r="AV752" s="107" t="s">
        <v>391</v>
      </c>
      <c r="AW752" s="108">
        <v>4</v>
      </c>
      <c r="AX752" s="107" t="s">
        <v>473</v>
      </c>
      <c r="AY752" s="107" t="s">
        <v>722</v>
      </c>
      <c r="AZ752" s="107" t="s">
        <v>697</v>
      </c>
      <c r="BA752" s="107" t="s">
        <v>402</v>
      </c>
      <c r="BB752" s="109">
        <v>45355.272070752311</v>
      </c>
      <c r="BC752" s="107" t="s">
        <v>24</v>
      </c>
      <c r="BD752" s="107" t="s">
        <v>292</v>
      </c>
    </row>
    <row r="753" spans="1:56" x14ac:dyDescent="0.2">
      <c r="A753" s="107" t="s">
        <v>472</v>
      </c>
      <c r="B753" s="105">
        <v>608433</v>
      </c>
      <c r="C753" s="105" t="s">
        <v>395</v>
      </c>
      <c r="D753" s="107" t="s">
        <v>3064</v>
      </c>
      <c r="E753" s="105" t="s">
        <v>1954</v>
      </c>
      <c r="F753" s="107" t="s">
        <v>1128</v>
      </c>
      <c r="G753" s="107" t="s">
        <v>830</v>
      </c>
      <c r="H753" s="107" t="s">
        <v>830</v>
      </c>
      <c r="I753" s="107" t="s">
        <v>830</v>
      </c>
      <c r="J753" s="107" t="s">
        <v>848</v>
      </c>
      <c r="K753" s="107" t="s">
        <v>24</v>
      </c>
      <c r="L753" s="107" t="s">
        <v>213</v>
      </c>
      <c r="M753" s="107" t="s">
        <v>208</v>
      </c>
      <c r="N753" s="107" t="s">
        <v>472</v>
      </c>
      <c r="O753" s="107" t="s">
        <v>1130</v>
      </c>
      <c r="P753" s="109">
        <v>45472</v>
      </c>
      <c r="Q753" s="107" t="s">
        <v>754</v>
      </c>
      <c r="R753" s="108">
        <v>0</v>
      </c>
      <c r="S753" s="109">
        <v>45622</v>
      </c>
      <c r="T753" s="109">
        <v>45682</v>
      </c>
      <c r="U753" s="109">
        <v>46403</v>
      </c>
      <c r="V753" s="108">
        <v>781</v>
      </c>
      <c r="W753" s="107" t="s">
        <v>398</v>
      </c>
      <c r="X753" s="107" t="s">
        <v>702</v>
      </c>
      <c r="Y753" s="107" t="s">
        <v>293</v>
      </c>
      <c r="Z753" s="108">
        <v>0</v>
      </c>
      <c r="AA753" s="113">
        <v>0</v>
      </c>
      <c r="AB753" s="113">
        <v>0</v>
      </c>
      <c r="AC753" s="113">
        <v>166409.18</v>
      </c>
      <c r="AD753" s="113">
        <v>0</v>
      </c>
      <c r="AE753" s="113">
        <v>166409.18</v>
      </c>
      <c r="AF753" s="113">
        <v>0</v>
      </c>
      <c r="AG753" s="113">
        <v>0</v>
      </c>
      <c r="AH753" s="113">
        <f>CFR_Data[[#This Row],[Total Spent SFY]]+CFR_Data[[#This Row],[CF Current SFY]]</f>
        <v>0</v>
      </c>
      <c r="AI753" s="113">
        <v>39938.203200000004</v>
      </c>
      <c r="AJ753" s="113">
        <v>79876.406400000007</v>
      </c>
      <c r="AK753" s="113">
        <v>46594.570399999997</v>
      </c>
      <c r="AL753" s="113">
        <v>0</v>
      </c>
      <c r="AM753" s="113">
        <v>0</v>
      </c>
      <c r="AN753" s="113">
        <v>0</v>
      </c>
      <c r="AO753" s="113">
        <v>0</v>
      </c>
      <c r="AP753" s="113">
        <v>0</v>
      </c>
      <c r="AQ753" s="107" t="s">
        <v>699</v>
      </c>
      <c r="AR753" s="107" t="s">
        <v>699</v>
      </c>
      <c r="AS753" s="107" t="s">
        <v>396</v>
      </c>
      <c r="AT753" s="107" t="s">
        <v>3065</v>
      </c>
      <c r="AU753" s="107" t="s">
        <v>1123</v>
      </c>
      <c r="AV753" s="107" t="s">
        <v>391</v>
      </c>
      <c r="AW753" s="108">
        <v>4</v>
      </c>
      <c r="AX753" s="107" t="s">
        <v>473</v>
      </c>
      <c r="AY753" s="107" t="s">
        <v>722</v>
      </c>
      <c r="AZ753" s="107" t="s">
        <v>697</v>
      </c>
      <c r="BA753" s="107" t="s">
        <v>402</v>
      </c>
      <c r="BB753" s="109">
        <v>45355.272070752311</v>
      </c>
      <c r="BC753" s="107" t="s">
        <v>24</v>
      </c>
      <c r="BD753" s="107" t="s">
        <v>293</v>
      </c>
    </row>
    <row r="754" spans="1:56" x14ac:dyDescent="0.2">
      <c r="A754" s="107" t="s">
        <v>472</v>
      </c>
      <c r="B754" s="105">
        <v>608433</v>
      </c>
      <c r="C754" s="105" t="s">
        <v>395</v>
      </c>
      <c r="D754" s="107" t="s">
        <v>3064</v>
      </c>
      <c r="E754" s="105" t="s">
        <v>1954</v>
      </c>
      <c r="F754" s="107" t="s">
        <v>1128</v>
      </c>
      <c r="G754" s="107" t="s">
        <v>830</v>
      </c>
      <c r="H754" s="107" t="s">
        <v>830</v>
      </c>
      <c r="I754" s="107" t="s">
        <v>830</v>
      </c>
      <c r="J754" s="107" t="s">
        <v>848</v>
      </c>
      <c r="K754" s="107" t="s">
        <v>24</v>
      </c>
      <c r="L754" s="107" t="s">
        <v>213</v>
      </c>
      <c r="M754" s="107" t="s">
        <v>208</v>
      </c>
      <c r="N754" s="107" t="s">
        <v>472</v>
      </c>
      <c r="O754" s="107" t="s">
        <v>1130</v>
      </c>
      <c r="P754" s="109">
        <v>45472</v>
      </c>
      <c r="Q754" s="107" t="s">
        <v>754</v>
      </c>
      <c r="R754" s="108">
        <v>0</v>
      </c>
      <c r="S754" s="109">
        <v>45622</v>
      </c>
      <c r="T754" s="109">
        <v>45682</v>
      </c>
      <c r="U754" s="109">
        <v>46403</v>
      </c>
      <c r="V754" s="108">
        <v>781</v>
      </c>
      <c r="W754" s="107" t="s">
        <v>424</v>
      </c>
      <c r="X754" s="107" t="s">
        <v>726</v>
      </c>
      <c r="Y754" s="107" t="s">
        <v>725</v>
      </c>
      <c r="Z754" s="108">
        <v>0.8</v>
      </c>
      <c r="AA754" s="113">
        <v>0</v>
      </c>
      <c r="AB754" s="113">
        <v>0</v>
      </c>
      <c r="AC754" s="113">
        <v>4703886</v>
      </c>
      <c r="AD754" s="113">
        <v>0</v>
      </c>
      <c r="AE754" s="113">
        <v>4703886</v>
      </c>
      <c r="AF754" s="113">
        <v>0</v>
      </c>
      <c r="AG754" s="113">
        <v>0</v>
      </c>
      <c r="AH754" s="113">
        <f>CFR_Data[[#This Row],[Total Spent SFY]]+CFR_Data[[#This Row],[CF Current SFY]]</f>
        <v>0</v>
      </c>
      <c r="AI754" s="113">
        <v>1128932.6399999999</v>
      </c>
      <c r="AJ754" s="113">
        <v>2257865.2799999998</v>
      </c>
      <c r="AK754" s="113">
        <v>1317088.08</v>
      </c>
      <c r="AL754" s="113">
        <v>0</v>
      </c>
      <c r="AM754" s="113">
        <v>0</v>
      </c>
      <c r="AN754" s="113">
        <v>0</v>
      </c>
      <c r="AO754" s="113">
        <v>0</v>
      </c>
      <c r="AP754" s="113">
        <v>0</v>
      </c>
      <c r="AQ754" s="107" t="s">
        <v>699</v>
      </c>
      <c r="AR754" s="107" t="s">
        <v>699</v>
      </c>
      <c r="AS754" s="107" t="s">
        <v>396</v>
      </c>
      <c r="AT754" s="107" t="s">
        <v>3065</v>
      </c>
      <c r="AU754" s="107" t="s">
        <v>1123</v>
      </c>
      <c r="AV754" s="107" t="s">
        <v>391</v>
      </c>
      <c r="AW754" s="108">
        <v>4</v>
      </c>
      <c r="AX754" s="107" t="s">
        <v>473</v>
      </c>
      <c r="AY754" s="107" t="s">
        <v>722</v>
      </c>
      <c r="AZ754" s="107" t="s">
        <v>697</v>
      </c>
      <c r="BA754" s="107" t="s">
        <v>402</v>
      </c>
      <c r="BB754" s="109">
        <v>45355.272070752311</v>
      </c>
      <c r="BC754" s="107" t="s">
        <v>24</v>
      </c>
      <c r="BD754" s="107" t="s">
        <v>292</v>
      </c>
    </row>
    <row r="755" spans="1:56" x14ac:dyDescent="0.2">
      <c r="A755" s="107" t="s">
        <v>472</v>
      </c>
      <c r="B755" s="105">
        <v>608436</v>
      </c>
      <c r="C755" s="105" t="s">
        <v>395</v>
      </c>
      <c r="D755" s="107" t="s">
        <v>889</v>
      </c>
      <c r="E755" s="105" t="s">
        <v>1954</v>
      </c>
      <c r="F755" s="107" t="s">
        <v>1175</v>
      </c>
      <c r="G755" s="107" t="s">
        <v>830</v>
      </c>
      <c r="H755" s="107" t="s">
        <v>830</v>
      </c>
      <c r="I755" s="107" t="s">
        <v>830</v>
      </c>
      <c r="J755" s="107" t="s">
        <v>90</v>
      </c>
      <c r="K755" s="107" t="s">
        <v>22</v>
      </c>
      <c r="L755" s="107" t="s">
        <v>654</v>
      </c>
      <c r="M755" s="107" t="s">
        <v>395</v>
      </c>
      <c r="N755" s="107" t="s">
        <v>472</v>
      </c>
      <c r="O755" s="107" t="s">
        <v>1125</v>
      </c>
      <c r="P755" s="109">
        <v>45843</v>
      </c>
      <c r="Q755" s="107" t="s">
        <v>1101</v>
      </c>
      <c r="R755" s="108">
        <v>0</v>
      </c>
      <c r="S755" s="109">
        <v>45993</v>
      </c>
      <c r="T755" s="109">
        <v>46053</v>
      </c>
      <c r="U755" s="109">
        <v>46263</v>
      </c>
      <c r="V755" s="108">
        <v>270</v>
      </c>
      <c r="W755" s="107" t="s">
        <v>424</v>
      </c>
      <c r="X755" s="107" t="s">
        <v>735</v>
      </c>
      <c r="Y755" s="107" t="s">
        <v>423</v>
      </c>
      <c r="Z755" s="108">
        <v>1</v>
      </c>
      <c r="AA755" s="113">
        <v>0</v>
      </c>
      <c r="AB755" s="113">
        <v>0</v>
      </c>
      <c r="AC755" s="113">
        <v>919215.15760000004</v>
      </c>
      <c r="AD755" s="113">
        <v>0</v>
      </c>
      <c r="AE755" s="113">
        <v>919215.15760000004</v>
      </c>
      <c r="AF755" s="113">
        <v>0</v>
      </c>
      <c r="AG755" s="113">
        <v>0</v>
      </c>
      <c r="AH755" s="113">
        <f>CFR_Data[[#This Row],[Total Spent SFY]]+CFR_Data[[#This Row],[CF Current SFY]]</f>
        <v>0</v>
      </c>
      <c r="AI755" s="113">
        <v>0</v>
      </c>
      <c r="AJ755" s="113">
        <v>689411.36820000003</v>
      </c>
      <c r="AK755" s="113">
        <v>229803.78940000001</v>
      </c>
      <c r="AL755" s="113">
        <v>0</v>
      </c>
      <c r="AM755" s="113">
        <v>0</v>
      </c>
      <c r="AN755" s="113">
        <v>0</v>
      </c>
      <c r="AO755" s="113">
        <v>0</v>
      </c>
      <c r="AP755" s="113">
        <v>0</v>
      </c>
      <c r="AQ755" s="107" t="s">
        <v>699</v>
      </c>
      <c r="AR755" s="107" t="s">
        <v>699</v>
      </c>
      <c r="AS755" s="107" t="s">
        <v>396</v>
      </c>
      <c r="AT755" s="107" t="s">
        <v>3063</v>
      </c>
      <c r="AU755" s="107" t="s">
        <v>1120</v>
      </c>
      <c r="AV755" s="107" t="s">
        <v>391</v>
      </c>
      <c r="AW755" s="108">
        <v>2</v>
      </c>
      <c r="AX755" s="107" t="s">
        <v>473</v>
      </c>
      <c r="AY755" s="107" t="s">
        <v>698</v>
      </c>
      <c r="AZ755" s="107" t="s">
        <v>697</v>
      </c>
      <c r="BA755" s="107" t="s">
        <v>392</v>
      </c>
      <c r="BB755" s="109">
        <v>45355.272070752311</v>
      </c>
      <c r="BC755" s="107" t="s">
        <v>22</v>
      </c>
      <c r="BD755" s="107" t="s">
        <v>292</v>
      </c>
    </row>
    <row r="756" spans="1:56" x14ac:dyDescent="0.2">
      <c r="A756" s="107" t="s">
        <v>472</v>
      </c>
      <c r="B756" s="105">
        <v>608436</v>
      </c>
      <c r="C756" s="105" t="s">
        <v>395</v>
      </c>
      <c r="D756" s="107" t="s">
        <v>889</v>
      </c>
      <c r="E756" s="105" t="s">
        <v>1954</v>
      </c>
      <c r="F756" s="107" t="s">
        <v>1175</v>
      </c>
      <c r="G756" s="107" t="s">
        <v>830</v>
      </c>
      <c r="H756" s="107" t="s">
        <v>830</v>
      </c>
      <c r="I756" s="107" t="s">
        <v>830</v>
      </c>
      <c r="J756" s="107" t="s">
        <v>90</v>
      </c>
      <c r="K756" s="107" t="s">
        <v>22</v>
      </c>
      <c r="L756" s="107" t="s">
        <v>654</v>
      </c>
      <c r="M756" s="107" t="s">
        <v>395</v>
      </c>
      <c r="N756" s="107" t="s">
        <v>472</v>
      </c>
      <c r="O756" s="107" t="s">
        <v>1125</v>
      </c>
      <c r="P756" s="109">
        <v>45843</v>
      </c>
      <c r="Q756" s="107" t="s">
        <v>1101</v>
      </c>
      <c r="R756" s="108">
        <v>0</v>
      </c>
      <c r="S756" s="109">
        <v>45993</v>
      </c>
      <c r="T756" s="109">
        <v>46053</v>
      </c>
      <c r="U756" s="109">
        <v>46263</v>
      </c>
      <c r="V756" s="108">
        <v>270</v>
      </c>
      <c r="W756" s="107" t="s">
        <v>398</v>
      </c>
      <c r="X756" s="107" t="s">
        <v>702</v>
      </c>
      <c r="Y756" s="107" t="s">
        <v>293</v>
      </c>
      <c r="Z756" s="108">
        <v>0</v>
      </c>
      <c r="AA756" s="113">
        <v>0</v>
      </c>
      <c r="AB756" s="113">
        <v>0</v>
      </c>
      <c r="AC756" s="113">
        <v>12000</v>
      </c>
      <c r="AD756" s="113">
        <v>0</v>
      </c>
      <c r="AE756" s="113">
        <v>12000</v>
      </c>
      <c r="AF756" s="113">
        <v>0</v>
      </c>
      <c r="AG756" s="113">
        <v>0</v>
      </c>
      <c r="AH756" s="113">
        <f>CFR_Data[[#This Row],[Total Spent SFY]]+CFR_Data[[#This Row],[CF Current SFY]]</f>
        <v>0</v>
      </c>
      <c r="AI756" s="113">
        <v>0</v>
      </c>
      <c r="AJ756" s="113">
        <v>9000</v>
      </c>
      <c r="AK756" s="113">
        <v>3000</v>
      </c>
      <c r="AL756" s="113">
        <v>0</v>
      </c>
      <c r="AM756" s="113">
        <v>0</v>
      </c>
      <c r="AN756" s="113">
        <v>0</v>
      </c>
      <c r="AO756" s="113">
        <v>0</v>
      </c>
      <c r="AP756" s="113">
        <v>0</v>
      </c>
      <c r="AQ756" s="107" t="s">
        <v>699</v>
      </c>
      <c r="AR756" s="107" t="s">
        <v>699</v>
      </c>
      <c r="AS756" s="107" t="s">
        <v>396</v>
      </c>
      <c r="AT756" s="107" t="s">
        <v>3063</v>
      </c>
      <c r="AU756" s="107" t="s">
        <v>1120</v>
      </c>
      <c r="AV756" s="107" t="s">
        <v>391</v>
      </c>
      <c r="AW756" s="108">
        <v>2</v>
      </c>
      <c r="AX756" s="107" t="s">
        <v>473</v>
      </c>
      <c r="AY756" s="107" t="s">
        <v>698</v>
      </c>
      <c r="AZ756" s="107" t="s">
        <v>697</v>
      </c>
      <c r="BA756" s="107" t="s">
        <v>392</v>
      </c>
      <c r="BB756" s="109">
        <v>45355.272070752311</v>
      </c>
      <c r="BC756" s="107" t="s">
        <v>22</v>
      </c>
      <c r="BD756" s="107" t="s">
        <v>293</v>
      </c>
    </row>
    <row r="757" spans="1:56" x14ac:dyDescent="0.2">
      <c r="A757" s="107" t="s">
        <v>409</v>
      </c>
      <c r="B757" s="105">
        <v>608443</v>
      </c>
      <c r="C757" s="105" t="s">
        <v>2175</v>
      </c>
      <c r="D757" s="107" t="s">
        <v>890</v>
      </c>
      <c r="E757" s="105" t="s">
        <v>1954</v>
      </c>
      <c r="F757" s="107" t="s">
        <v>1343</v>
      </c>
      <c r="G757" s="107" t="s">
        <v>830</v>
      </c>
      <c r="H757" s="107" t="s">
        <v>830</v>
      </c>
      <c r="I757" s="107" t="s">
        <v>830</v>
      </c>
      <c r="J757" s="107" t="s">
        <v>891</v>
      </c>
      <c r="K757" s="107" t="s">
        <v>1202</v>
      </c>
      <c r="L757" s="107" t="s">
        <v>213</v>
      </c>
      <c r="M757" s="107" t="s">
        <v>208</v>
      </c>
      <c r="N757" s="107" t="s">
        <v>410</v>
      </c>
      <c r="O757" s="107" t="s">
        <v>395</v>
      </c>
      <c r="P757" s="109">
        <v>44814</v>
      </c>
      <c r="Q757" s="107" t="s">
        <v>658</v>
      </c>
      <c r="R757" s="108">
        <v>1</v>
      </c>
      <c r="S757" s="109">
        <v>44872</v>
      </c>
      <c r="T757" s="109">
        <v>44932</v>
      </c>
      <c r="U757" s="109">
        <v>45429</v>
      </c>
      <c r="V757" s="108">
        <v>557</v>
      </c>
      <c r="W757" s="107" t="s">
        <v>424</v>
      </c>
      <c r="X757" s="107" t="s">
        <v>713</v>
      </c>
      <c r="Y757" s="107" t="s">
        <v>397</v>
      </c>
      <c r="Z757" s="108">
        <v>0.9</v>
      </c>
      <c r="AA757" s="113">
        <v>356454.63</v>
      </c>
      <c r="AB757" s="113">
        <v>173581.59</v>
      </c>
      <c r="AC757" s="113">
        <v>828066.65</v>
      </c>
      <c r="AD757" s="113">
        <v>294039.35100000002</v>
      </c>
      <c r="AE757" s="113">
        <v>294039.35100000002</v>
      </c>
      <c r="AF757" s="113">
        <v>294039.35100000002</v>
      </c>
      <c r="AG757" s="113">
        <v>650493.98100000003</v>
      </c>
      <c r="AH757" s="113">
        <f>CFR_Data[[#This Row],[Total Spent SFY]]+CFR_Data[[#This Row],[CF Current SFY]]</f>
        <v>467620.94099999999</v>
      </c>
      <c r="AI757" s="113">
        <v>0</v>
      </c>
      <c r="AJ757" s="113">
        <v>0</v>
      </c>
      <c r="AK757" s="113">
        <v>0</v>
      </c>
      <c r="AL757" s="113">
        <v>0</v>
      </c>
      <c r="AM757" s="113">
        <v>0</v>
      </c>
      <c r="AN757" s="113">
        <v>534027.299</v>
      </c>
      <c r="AO757" s="113">
        <v>0</v>
      </c>
      <c r="AP757" s="113">
        <v>0</v>
      </c>
      <c r="AQ757" s="107" t="s">
        <v>699</v>
      </c>
      <c r="AR757" s="107" t="s">
        <v>699</v>
      </c>
      <c r="AS757" s="107" t="s">
        <v>396</v>
      </c>
      <c r="AT757" s="107" t="s">
        <v>2999</v>
      </c>
      <c r="AU757" s="107" t="s">
        <v>1123</v>
      </c>
      <c r="AV757" s="107" t="s">
        <v>391</v>
      </c>
      <c r="AW757" s="108">
        <v>3</v>
      </c>
      <c r="AX757" s="107" t="s">
        <v>473</v>
      </c>
      <c r="AY757" s="107" t="s">
        <v>722</v>
      </c>
      <c r="AZ757" s="107" t="s">
        <v>697</v>
      </c>
      <c r="BA757" s="107" t="s">
        <v>402</v>
      </c>
      <c r="BB757" s="109">
        <v>45355.272070752311</v>
      </c>
      <c r="BC757" s="107" t="s">
        <v>465</v>
      </c>
      <c r="BD757" s="107" t="s">
        <v>292</v>
      </c>
    </row>
    <row r="758" spans="1:56" x14ac:dyDescent="0.2">
      <c r="A758" s="107" t="s">
        <v>409</v>
      </c>
      <c r="B758" s="105">
        <v>608443</v>
      </c>
      <c r="C758" s="105" t="s">
        <v>2175</v>
      </c>
      <c r="D758" s="107" t="s">
        <v>890</v>
      </c>
      <c r="E758" s="105" t="s">
        <v>1954</v>
      </c>
      <c r="F758" s="107" t="s">
        <v>1343</v>
      </c>
      <c r="G758" s="107" t="s">
        <v>830</v>
      </c>
      <c r="H758" s="107" t="s">
        <v>830</v>
      </c>
      <c r="I758" s="107" t="s">
        <v>830</v>
      </c>
      <c r="J758" s="107" t="s">
        <v>891</v>
      </c>
      <c r="K758" s="107" t="s">
        <v>1202</v>
      </c>
      <c r="L758" s="107" t="s">
        <v>213</v>
      </c>
      <c r="M758" s="107" t="s">
        <v>208</v>
      </c>
      <c r="N758" s="107" t="s">
        <v>410</v>
      </c>
      <c r="O758" s="107" t="s">
        <v>395</v>
      </c>
      <c r="P758" s="109">
        <v>44814</v>
      </c>
      <c r="Q758" s="107" t="s">
        <v>658</v>
      </c>
      <c r="R758" s="108">
        <v>1</v>
      </c>
      <c r="S758" s="109">
        <v>44872</v>
      </c>
      <c r="T758" s="109">
        <v>44932</v>
      </c>
      <c r="U758" s="109">
        <v>45429</v>
      </c>
      <c r="V758" s="108">
        <v>557</v>
      </c>
      <c r="W758" s="107" t="s">
        <v>398</v>
      </c>
      <c r="X758" s="107" t="s">
        <v>702</v>
      </c>
      <c r="Y758" s="107" t="s">
        <v>293</v>
      </c>
      <c r="Z758" s="108">
        <v>0</v>
      </c>
      <c r="AA758" s="113">
        <v>3069.21</v>
      </c>
      <c r="AB758" s="113">
        <v>2837.37</v>
      </c>
      <c r="AC758" s="113">
        <v>53000.79</v>
      </c>
      <c r="AD758" s="113">
        <v>21259.394400000001</v>
      </c>
      <c r="AE758" s="113">
        <v>21259.394400000001</v>
      </c>
      <c r="AF758" s="113">
        <v>21259.394400000001</v>
      </c>
      <c r="AG758" s="113">
        <v>24328.6044</v>
      </c>
      <c r="AH758" s="113">
        <f>CFR_Data[[#This Row],[Total Spent SFY]]+CFR_Data[[#This Row],[CF Current SFY]]</f>
        <v>24096.7644</v>
      </c>
      <c r="AI758" s="113">
        <v>0</v>
      </c>
      <c r="AJ758" s="113">
        <v>0</v>
      </c>
      <c r="AK758" s="113">
        <v>0</v>
      </c>
      <c r="AL758" s="113">
        <v>0</v>
      </c>
      <c r="AM758" s="113">
        <v>0</v>
      </c>
      <c r="AN758" s="113">
        <v>31741.3956</v>
      </c>
      <c r="AO758" s="113">
        <v>0</v>
      </c>
      <c r="AP758" s="113">
        <v>0</v>
      </c>
      <c r="AQ758" s="107" t="s">
        <v>699</v>
      </c>
      <c r="AR758" s="107" t="s">
        <v>699</v>
      </c>
      <c r="AS758" s="107" t="s">
        <v>396</v>
      </c>
      <c r="AT758" s="107" t="s">
        <v>2999</v>
      </c>
      <c r="AU758" s="107" t="s">
        <v>1123</v>
      </c>
      <c r="AV758" s="107" t="s">
        <v>391</v>
      </c>
      <c r="AW758" s="108">
        <v>3</v>
      </c>
      <c r="AX758" s="107" t="s">
        <v>473</v>
      </c>
      <c r="AY758" s="107" t="s">
        <v>722</v>
      </c>
      <c r="AZ758" s="107" t="s">
        <v>697</v>
      </c>
      <c r="BA758" s="107" t="s">
        <v>402</v>
      </c>
      <c r="BB758" s="109">
        <v>45355.272070752311</v>
      </c>
      <c r="BC758" s="107" t="s">
        <v>465</v>
      </c>
      <c r="BD758" s="107" t="s">
        <v>293</v>
      </c>
    </row>
    <row r="759" spans="1:56" x14ac:dyDescent="0.2">
      <c r="A759" s="107" t="s">
        <v>409</v>
      </c>
      <c r="B759" s="105">
        <v>608443</v>
      </c>
      <c r="C759" s="105" t="s">
        <v>2175</v>
      </c>
      <c r="D759" s="107" t="s">
        <v>890</v>
      </c>
      <c r="E759" s="105" t="s">
        <v>1954</v>
      </c>
      <c r="F759" s="107" t="s">
        <v>1343</v>
      </c>
      <c r="G759" s="107" t="s">
        <v>830</v>
      </c>
      <c r="H759" s="107" t="s">
        <v>830</v>
      </c>
      <c r="I759" s="107" t="s">
        <v>830</v>
      </c>
      <c r="J759" s="107" t="s">
        <v>891</v>
      </c>
      <c r="K759" s="107" t="s">
        <v>1202</v>
      </c>
      <c r="L759" s="107" t="s">
        <v>213</v>
      </c>
      <c r="M759" s="107" t="s">
        <v>208</v>
      </c>
      <c r="N759" s="107" t="s">
        <v>410</v>
      </c>
      <c r="O759" s="107" t="s">
        <v>395</v>
      </c>
      <c r="P759" s="109">
        <v>44814</v>
      </c>
      <c r="Q759" s="107" t="s">
        <v>658</v>
      </c>
      <c r="R759" s="108">
        <v>1</v>
      </c>
      <c r="S759" s="109">
        <v>44872</v>
      </c>
      <c r="T759" s="109">
        <v>44932</v>
      </c>
      <c r="U759" s="109">
        <v>45429</v>
      </c>
      <c r="V759" s="108">
        <v>557</v>
      </c>
      <c r="W759" s="107" t="s">
        <v>424</v>
      </c>
      <c r="X759" s="107" t="s">
        <v>726</v>
      </c>
      <c r="Y759" s="107" t="s">
        <v>725</v>
      </c>
      <c r="Z759" s="108">
        <v>0.8</v>
      </c>
      <c r="AA759" s="113">
        <v>1252584.46</v>
      </c>
      <c r="AB759" s="113">
        <v>978517.12</v>
      </c>
      <c r="AC759" s="113">
        <v>1063458.02</v>
      </c>
      <c r="AD759" s="113">
        <v>484701.25459999999</v>
      </c>
      <c r="AE759" s="113">
        <v>484701.25459999999</v>
      </c>
      <c r="AF759" s="113">
        <v>484701.25459999999</v>
      </c>
      <c r="AG759" s="113">
        <v>1737285.7146000001</v>
      </c>
      <c r="AH759" s="113">
        <f>CFR_Data[[#This Row],[Total Spent SFY]]+CFR_Data[[#This Row],[CF Current SFY]]</f>
        <v>1463218.3746</v>
      </c>
      <c r="AI759" s="113">
        <v>0</v>
      </c>
      <c r="AJ759" s="113">
        <v>0</v>
      </c>
      <c r="AK759" s="113">
        <v>0</v>
      </c>
      <c r="AL759" s="113">
        <v>0</v>
      </c>
      <c r="AM759" s="113">
        <v>0</v>
      </c>
      <c r="AN759" s="113">
        <v>578756.76540000003</v>
      </c>
      <c r="AO759" s="113">
        <v>0</v>
      </c>
      <c r="AP759" s="113">
        <v>0</v>
      </c>
      <c r="AQ759" s="107" t="s">
        <v>699</v>
      </c>
      <c r="AR759" s="107" t="s">
        <v>699</v>
      </c>
      <c r="AS759" s="107" t="s">
        <v>396</v>
      </c>
      <c r="AT759" s="107" t="s">
        <v>2999</v>
      </c>
      <c r="AU759" s="107" t="s">
        <v>1123</v>
      </c>
      <c r="AV759" s="107" t="s">
        <v>391</v>
      </c>
      <c r="AW759" s="108">
        <v>3</v>
      </c>
      <c r="AX759" s="107" t="s">
        <v>473</v>
      </c>
      <c r="AY759" s="107" t="s">
        <v>722</v>
      </c>
      <c r="AZ759" s="107" t="s">
        <v>697</v>
      </c>
      <c r="BA759" s="107" t="s">
        <v>402</v>
      </c>
      <c r="BB759" s="109">
        <v>45355.272070752311</v>
      </c>
      <c r="BC759" s="107" t="s">
        <v>465</v>
      </c>
      <c r="BD759" s="107" t="s">
        <v>292</v>
      </c>
    </row>
    <row r="760" spans="1:56" x14ac:dyDescent="0.2">
      <c r="A760" s="107" t="s">
        <v>472</v>
      </c>
      <c r="B760" s="105">
        <v>608456</v>
      </c>
      <c r="C760" s="105" t="s">
        <v>395</v>
      </c>
      <c r="D760" s="107" t="s">
        <v>1743</v>
      </c>
      <c r="E760" s="105" t="s">
        <v>1954</v>
      </c>
      <c r="F760" s="107" t="s">
        <v>1128</v>
      </c>
      <c r="G760" s="107" t="s">
        <v>830</v>
      </c>
      <c r="H760" s="107" t="s">
        <v>830</v>
      </c>
      <c r="I760" s="107" t="s">
        <v>830</v>
      </c>
      <c r="J760" s="107" t="s">
        <v>502</v>
      </c>
      <c r="K760" s="107" t="s">
        <v>24</v>
      </c>
      <c r="L760" s="107" t="s">
        <v>352</v>
      </c>
      <c r="M760" s="107" t="s">
        <v>395</v>
      </c>
      <c r="N760" s="107" t="s">
        <v>472</v>
      </c>
      <c r="O760" s="107" t="s">
        <v>1125</v>
      </c>
      <c r="P760" s="109">
        <v>46032</v>
      </c>
      <c r="Q760" s="107" t="s">
        <v>1353</v>
      </c>
      <c r="R760" s="108">
        <v>0</v>
      </c>
      <c r="S760" s="109">
        <v>46182</v>
      </c>
      <c r="T760" s="109">
        <v>46242</v>
      </c>
      <c r="U760" s="109">
        <v>46882</v>
      </c>
      <c r="V760" s="108">
        <v>700</v>
      </c>
      <c r="W760" s="107" t="s">
        <v>398</v>
      </c>
      <c r="X760" s="107" t="s">
        <v>702</v>
      </c>
      <c r="Y760" s="107" t="s">
        <v>293</v>
      </c>
      <c r="Z760" s="108">
        <v>0</v>
      </c>
      <c r="AA760" s="113">
        <v>0</v>
      </c>
      <c r="AB760" s="113">
        <v>0</v>
      </c>
      <c r="AC760" s="113">
        <v>25736</v>
      </c>
      <c r="AD760" s="113">
        <v>0</v>
      </c>
      <c r="AE760" s="113">
        <v>25736</v>
      </c>
      <c r="AF760" s="113">
        <v>0</v>
      </c>
      <c r="AG760" s="113">
        <v>0</v>
      </c>
      <c r="AH760" s="113">
        <f>CFR_Data[[#This Row],[Total Spent SFY]]+CFR_Data[[#This Row],[CF Current SFY]]</f>
        <v>0</v>
      </c>
      <c r="AI760" s="113">
        <v>0</v>
      </c>
      <c r="AJ760" s="113">
        <v>0</v>
      </c>
      <c r="AK760" s="113">
        <v>12868</v>
      </c>
      <c r="AL760" s="113">
        <v>12868</v>
      </c>
      <c r="AM760" s="113">
        <v>0</v>
      </c>
      <c r="AN760" s="113">
        <v>0</v>
      </c>
      <c r="AO760" s="113">
        <v>0</v>
      </c>
      <c r="AP760" s="113">
        <v>0</v>
      </c>
      <c r="AQ760" s="107" t="s">
        <v>699</v>
      </c>
      <c r="AR760" s="107" t="s">
        <v>699</v>
      </c>
      <c r="AS760" s="107" t="s">
        <v>396</v>
      </c>
      <c r="AT760" s="107" t="s">
        <v>395</v>
      </c>
      <c r="AU760" s="107" t="s">
        <v>1123</v>
      </c>
      <c r="AV760" s="107" t="s">
        <v>391</v>
      </c>
      <c r="AW760" s="108">
        <v>2</v>
      </c>
      <c r="AX760" s="107" t="s">
        <v>473</v>
      </c>
      <c r="AY760" s="107" t="s">
        <v>765</v>
      </c>
      <c r="AZ760" s="107" t="s">
        <v>706</v>
      </c>
      <c r="BA760" s="107" t="s">
        <v>406</v>
      </c>
      <c r="BB760" s="109">
        <v>45355.272070752311</v>
      </c>
      <c r="BC760" s="107" t="s">
        <v>24</v>
      </c>
      <c r="BD760" s="107" t="s">
        <v>293</v>
      </c>
    </row>
    <row r="761" spans="1:56" x14ac:dyDescent="0.2">
      <c r="A761" s="107" t="s">
        <v>472</v>
      </c>
      <c r="B761" s="105">
        <v>608456</v>
      </c>
      <c r="C761" s="105" t="s">
        <v>395</v>
      </c>
      <c r="D761" s="107" t="s">
        <v>1743</v>
      </c>
      <c r="E761" s="105" t="s">
        <v>1954</v>
      </c>
      <c r="F761" s="107" t="s">
        <v>1128</v>
      </c>
      <c r="G761" s="107" t="s">
        <v>830</v>
      </c>
      <c r="H761" s="107" t="s">
        <v>830</v>
      </c>
      <c r="I761" s="107" t="s">
        <v>830</v>
      </c>
      <c r="J761" s="107" t="s">
        <v>502</v>
      </c>
      <c r="K761" s="107" t="s">
        <v>24</v>
      </c>
      <c r="L761" s="107" t="s">
        <v>352</v>
      </c>
      <c r="M761" s="107" t="s">
        <v>395</v>
      </c>
      <c r="N761" s="107" t="s">
        <v>472</v>
      </c>
      <c r="O761" s="107" t="s">
        <v>1125</v>
      </c>
      <c r="P761" s="109">
        <v>46032</v>
      </c>
      <c r="Q761" s="107" t="s">
        <v>1353</v>
      </c>
      <c r="R761" s="108">
        <v>0</v>
      </c>
      <c r="S761" s="109">
        <v>46182</v>
      </c>
      <c r="T761" s="109">
        <v>46242</v>
      </c>
      <c r="U761" s="109">
        <v>46882</v>
      </c>
      <c r="V761" s="108">
        <v>700</v>
      </c>
      <c r="W761" s="107" t="s">
        <v>424</v>
      </c>
      <c r="X761" s="107" t="s">
        <v>726</v>
      </c>
      <c r="Y761" s="107" t="s">
        <v>725</v>
      </c>
      <c r="Z761" s="108">
        <v>0.8</v>
      </c>
      <c r="AA761" s="113">
        <v>0</v>
      </c>
      <c r="AB761" s="113">
        <v>0</v>
      </c>
      <c r="AC761" s="113">
        <v>1586056.08</v>
      </c>
      <c r="AD761" s="113">
        <v>0</v>
      </c>
      <c r="AE761" s="113">
        <v>1586056.08</v>
      </c>
      <c r="AF761" s="113">
        <v>0</v>
      </c>
      <c r="AG761" s="113">
        <v>0</v>
      </c>
      <c r="AH761" s="113">
        <f>CFR_Data[[#This Row],[Total Spent SFY]]+CFR_Data[[#This Row],[CF Current SFY]]</f>
        <v>0</v>
      </c>
      <c r="AI761" s="113">
        <v>0</v>
      </c>
      <c r="AJ761" s="113">
        <v>0</v>
      </c>
      <c r="AK761" s="113">
        <v>793028.04</v>
      </c>
      <c r="AL761" s="113">
        <v>793028.04</v>
      </c>
      <c r="AM761" s="113">
        <v>0</v>
      </c>
      <c r="AN761" s="113">
        <v>0</v>
      </c>
      <c r="AO761" s="113">
        <v>0</v>
      </c>
      <c r="AP761" s="113">
        <v>0</v>
      </c>
      <c r="AQ761" s="107" t="s">
        <v>699</v>
      </c>
      <c r="AR761" s="107" t="s">
        <v>699</v>
      </c>
      <c r="AS761" s="107" t="s">
        <v>396</v>
      </c>
      <c r="AT761" s="107" t="s">
        <v>395</v>
      </c>
      <c r="AU761" s="107" t="s">
        <v>1123</v>
      </c>
      <c r="AV761" s="107" t="s">
        <v>391</v>
      </c>
      <c r="AW761" s="108">
        <v>2</v>
      </c>
      <c r="AX761" s="107" t="s">
        <v>473</v>
      </c>
      <c r="AY761" s="107" t="s">
        <v>765</v>
      </c>
      <c r="AZ761" s="107" t="s">
        <v>706</v>
      </c>
      <c r="BA761" s="107" t="s">
        <v>406</v>
      </c>
      <c r="BB761" s="109">
        <v>45355.272070752311</v>
      </c>
      <c r="BC761" s="107" t="s">
        <v>24</v>
      </c>
      <c r="BD761" s="107" t="s">
        <v>292</v>
      </c>
    </row>
    <row r="762" spans="1:56" x14ac:dyDescent="0.2">
      <c r="A762" s="107" t="s">
        <v>472</v>
      </c>
      <c r="B762" s="105">
        <v>608460</v>
      </c>
      <c r="C762" s="105" t="s">
        <v>395</v>
      </c>
      <c r="D762" s="107" t="s">
        <v>584</v>
      </c>
      <c r="E762" s="105" t="s">
        <v>1947</v>
      </c>
      <c r="F762" s="107" t="s">
        <v>1126</v>
      </c>
      <c r="G762" s="107" t="s">
        <v>830</v>
      </c>
      <c r="H762" s="107" t="s">
        <v>830</v>
      </c>
      <c r="I762" s="107" t="s">
        <v>830</v>
      </c>
      <c r="J762" s="107" t="s">
        <v>263</v>
      </c>
      <c r="K762" s="107" t="s">
        <v>32</v>
      </c>
      <c r="L762" s="107" t="s">
        <v>88</v>
      </c>
      <c r="M762" s="107" t="s">
        <v>41</v>
      </c>
      <c r="N762" s="107" t="s">
        <v>472</v>
      </c>
      <c r="O762" s="107" t="s">
        <v>1127</v>
      </c>
      <c r="P762" s="109">
        <v>45566</v>
      </c>
      <c r="Q762" s="107" t="s">
        <v>1101</v>
      </c>
      <c r="R762" s="108">
        <v>0</v>
      </c>
      <c r="S762" s="109">
        <v>45716</v>
      </c>
      <c r="T762" s="109">
        <v>45776</v>
      </c>
      <c r="U762" s="109">
        <v>46436</v>
      </c>
      <c r="V762" s="108">
        <v>720</v>
      </c>
      <c r="W762" s="107" t="s">
        <v>398</v>
      </c>
      <c r="X762" s="107" t="s">
        <v>702</v>
      </c>
      <c r="Y762" s="107" t="s">
        <v>293</v>
      </c>
      <c r="Z762" s="108">
        <v>0</v>
      </c>
      <c r="AA762" s="113">
        <v>0</v>
      </c>
      <c r="AB762" s="113">
        <v>0</v>
      </c>
      <c r="AC762" s="113">
        <v>110000</v>
      </c>
      <c r="AD762" s="113">
        <v>0</v>
      </c>
      <c r="AE762" s="113">
        <v>110000</v>
      </c>
      <c r="AF762" s="113">
        <v>0</v>
      </c>
      <c r="AG762" s="113">
        <v>0</v>
      </c>
      <c r="AH762" s="113">
        <f>CFR_Data[[#This Row],[Total Spent SFY]]+CFR_Data[[#This Row],[CF Current SFY]]</f>
        <v>0</v>
      </c>
      <c r="AI762" s="113">
        <v>14347.8261</v>
      </c>
      <c r="AJ762" s="113">
        <v>57391.304300000003</v>
      </c>
      <c r="AK762" s="113">
        <v>38260.869599999998</v>
      </c>
      <c r="AL762" s="113">
        <v>0</v>
      </c>
      <c r="AM762" s="113">
        <v>0</v>
      </c>
      <c r="AN762" s="113">
        <v>0</v>
      </c>
      <c r="AO762" s="113">
        <v>0</v>
      </c>
      <c r="AP762" s="113">
        <v>0</v>
      </c>
      <c r="AQ762" s="107" t="s">
        <v>699</v>
      </c>
      <c r="AR762" s="107" t="s">
        <v>699</v>
      </c>
      <c r="AS762" s="107" t="s">
        <v>396</v>
      </c>
      <c r="AT762" s="107" t="s">
        <v>3066</v>
      </c>
      <c r="AU762" s="107" t="s">
        <v>1123</v>
      </c>
      <c r="AV762" s="107" t="s">
        <v>391</v>
      </c>
      <c r="AW762" s="108">
        <v>2</v>
      </c>
      <c r="AX762" s="107" t="s">
        <v>473</v>
      </c>
      <c r="AY762" s="107" t="s">
        <v>707</v>
      </c>
      <c r="AZ762" s="107" t="s">
        <v>706</v>
      </c>
      <c r="BA762" s="107" t="s">
        <v>412</v>
      </c>
      <c r="BB762" s="109">
        <v>45355.272070752311</v>
      </c>
      <c r="BC762" s="107" t="s">
        <v>32</v>
      </c>
      <c r="BD762" s="107" t="s">
        <v>293</v>
      </c>
    </row>
    <row r="763" spans="1:56" x14ac:dyDescent="0.2">
      <c r="A763" s="107" t="s">
        <v>472</v>
      </c>
      <c r="B763" s="105">
        <v>608460</v>
      </c>
      <c r="C763" s="105" t="s">
        <v>395</v>
      </c>
      <c r="D763" s="107" t="s">
        <v>584</v>
      </c>
      <c r="E763" s="105" t="s">
        <v>1947</v>
      </c>
      <c r="F763" s="107" t="s">
        <v>1126</v>
      </c>
      <c r="G763" s="107" t="s">
        <v>830</v>
      </c>
      <c r="H763" s="107" t="s">
        <v>830</v>
      </c>
      <c r="I763" s="107" t="s">
        <v>830</v>
      </c>
      <c r="J763" s="107" t="s">
        <v>263</v>
      </c>
      <c r="K763" s="107" t="s">
        <v>32</v>
      </c>
      <c r="L763" s="107" t="s">
        <v>88</v>
      </c>
      <c r="M763" s="107" t="s">
        <v>41</v>
      </c>
      <c r="N763" s="107" t="s">
        <v>472</v>
      </c>
      <c r="O763" s="107" t="s">
        <v>1127</v>
      </c>
      <c r="P763" s="109">
        <v>45566</v>
      </c>
      <c r="Q763" s="107" t="s">
        <v>1101</v>
      </c>
      <c r="R763" s="108">
        <v>0</v>
      </c>
      <c r="S763" s="109">
        <v>45716</v>
      </c>
      <c r="T763" s="109">
        <v>45776</v>
      </c>
      <c r="U763" s="109">
        <v>46436</v>
      </c>
      <c r="V763" s="108">
        <v>720</v>
      </c>
      <c r="W763" s="107" t="s">
        <v>424</v>
      </c>
      <c r="X763" s="107" t="s">
        <v>705</v>
      </c>
      <c r="Y763" s="107" t="s">
        <v>413</v>
      </c>
      <c r="Z763" s="108">
        <v>0.8</v>
      </c>
      <c r="AA763" s="113">
        <v>0</v>
      </c>
      <c r="AB763" s="113">
        <v>0</v>
      </c>
      <c r="AC763" s="113">
        <v>6192824.9139999999</v>
      </c>
      <c r="AD763" s="113">
        <v>0</v>
      </c>
      <c r="AE763" s="113">
        <v>6192824.9139999999</v>
      </c>
      <c r="AF763" s="113">
        <v>0</v>
      </c>
      <c r="AG763" s="113">
        <v>0</v>
      </c>
      <c r="AH763" s="113">
        <f>CFR_Data[[#This Row],[Total Spent SFY]]+CFR_Data[[#This Row],[CF Current SFY]]</f>
        <v>0</v>
      </c>
      <c r="AI763" s="113">
        <v>807759.77139999997</v>
      </c>
      <c r="AJ763" s="113">
        <v>3231039.0855999999</v>
      </c>
      <c r="AK763" s="113">
        <v>2154026.057</v>
      </c>
      <c r="AL763" s="113">
        <v>0</v>
      </c>
      <c r="AM763" s="113">
        <v>0</v>
      </c>
      <c r="AN763" s="113">
        <v>0</v>
      </c>
      <c r="AO763" s="113">
        <v>0</v>
      </c>
      <c r="AP763" s="113">
        <v>0</v>
      </c>
      <c r="AQ763" s="107" t="s">
        <v>699</v>
      </c>
      <c r="AR763" s="107" t="s">
        <v>699</v>
      </c>
      <c r="AS763" s="107" t="s">
        <v>396</v>
      </c>
      <c r="AT763" s="107" t="s">
        <v>3066</v>
      </c>
      <c r="AU763" s="107" t="s">
        <v>1123</v>
      </c>
      <c r="AV763" s="107" t="s">
        <v>391</v>
      </c>
      <c r="AW763" s="108">
        <v>2</v>
      </c>
      <c r="AX763" s="107" t="s">
        <v>473</v>
      </c>
      <c r="AY763" s="107" t="s">
        <v>707</v>
      </c>
      <c r="AZ763" s="107" t="s">
        <v>706</v>
      </c>
      <c r="BA763" s="107" t="s">
        <v>412</v>
      </c>
      <c r="BB763" s="109">
        <v>45355.272070752311</v>
      </c>
      <c r="BC763" s="107" t="s">
        <v>32</v>
      </c>
      <c r="BD763" s="107" t="s">
        <v>292</v>
      </c>
    </row>
    <row r="764" spans="1:56" x14ac:dyDescent="0.2">
      <c r="A764" s="107" t="s">
        <v>472</v>
      </c>
      <c r="B764" s="105">
        <v>608466</v>
      </c>
      <c r="C764" s="105" t="s">
        <v>395</v>
      </c>
      <c r="D764" s="107" t="s">
        <v>2176</v>
      </c>
      <c r="E764" s="105" t="s">
        <v>1947</v>
      </c>
      <c r="F764" s="107" t="s">
        <v>1128</v>
      </c>
      <c r="G764" s="107" t="s">
        <v>830</v>
      </c>
      <c r="H764" s="107" t="s">
        <v>830</v>
      </c>
      <c r="I764" s="107" t="s">
        <v>830</v>
      </c>
      <c r="J764" s="107" t="s">
        <v>522</v>
      </c>
      <c r="K764" s="107" t="s">
        <v>32</v>
      </c>
      <c r="L764" s="107" t="s">
        <v>368</v>
      </c>
      <c r="M764" s="107" t="s">
        <v>395</v>
      </c>
      <c r="N764" s="107" t="s">
        <v>472</v>
      </c>
      <c r="O764" s="107" t="s">
        <v>1125</v>
      </c>
      <c r="P764" s="109">
        <v>46424</v>
      </c>
      <c r="Q764" s="107" t="s">
        <v>1914</v>
      </c>
      <c r="R764" s="108">
        <v>0</v>
      </c>
      <c r="S764" s="109">
        <v>46574</v>
      </c>
      <c r="T764" s="109">
        <v>46634</v>
      </c>
      <c r="U764" s="109">
        <v>47174</v>
      </c>
      <c r="V764" s="108">
        <v>600</v>
      </c>
      <c r="W764" s="107" t="s">
        <v>398</v>
      </c>
      <c r="X764" s="107" t="s">
        <v>702</v>
      </c>
      <c r="Y764" s="107" t="s">
        <v>293</v>
      </c>
      <c r="Z764" s="108">
        <v>0</v>
      </c>
      <c r="AA764" s="113">
        <v>0</v>
      </c>
      <c r="AB764" s="113">
        <v>0</v>
      </c>
      <c r="AC764" s="113">
        <v>83586.78</v>
      </c>
      <c r="AD764" s="113">
        <v>0</v>
      </c>
      <c r="AE764" s="113">
        <v>83586.78</v>
      </c>
      <c r="AF764" s="113">
        <v>0</v>
      </c>
      <c r="AG764" s="113">
        <v>0</v>
      </c>
      <c r="AH764" s="113">
        <f>CFR_Data[[#This Row],[Total Spent SFY]]+CFR_Data[[#This Row],[CF Current SFY]]</f>
        <v>0</v>
      </c>
      <c r="AI764" s="113">
        <v>0</v>
      </c>
      <c r="AJ764" s="113">
        <v>0</v>
      </c>
      <c r="AK764" s="113">
        <v>0</v>
      </c>
      <c r="AL764" s="113">
        <v>46437.1</v>
      </c>
      <c r="AM764" s="113">
        <v>37149.68</v>
      </c>
      <c r="AN764" s="113">
        <v>0</v>
      </c>
      <c r="AO764" s="113">
        <v>0</v>
      </c>
      <c r="AP764" s="113">
        <v>0</v>
      </c>
      <c r="AQ764" s="107" t="s">
        <v>699</v>
      </c>
      <c r="AR764" s="107" t="s">
        <v>699</v>
      </c>
      <c r="AS764" s="107" t="s">
        <v>396</v>
      </c>
      <c r="AT764" s="107" t="s">
        <v>395</v>
      </c>
      <c r="AU764" s="107" t="s">
        <v>1123</v>
      </c>
      <c r="AV764" s="107" t="s">
        <v>391</v>
      </c>
      <c r="AW764" s="108">
        <v>2</v>
      </c>
      <c r="AX764" s="107" t="s">
        <v>473</v>
      </c>
      <c r="AY764" s="107" t="s">
        <v>698</v>
      </c>
      <c r="AZ764" s="107" t="s">
        <v>697</v>
      </c>
      <c r="BA764" s="107" t="s">
        <v>392</v>
      </c>
      <c r="BB764" s="109">
        <v>45355.272070752311</v>
      </c>
      <c r="BC764" s="107" t="s">
        <v>32</v>
      </c>
      <c r="BD764" s="107" t="s">
        <v>293</v>
      </c>
    </row>
    <row r="765" spans="1:56" x14ac:dyDescent="0.2">
      <c r="A765" s="107" t="s">
        <v>472</v>
      </c>
      <c r="B765" s="105">
        <v>608466</v>
      </c>
      <c r="C765" s="105" t="s">
        <v>395</v>
      </c>
      <c r="D765" s="107" t="s">
        <v>2176</v>
      </c>
      <c r="E765" s="105" t="s">
        <v>1947</v>
      </c>
      <c r="F765" s="107" t="s">
        <v>1128</v>
      </c>
      <c r="G765" s="107" t="s">
        <v>830</v>
      </c>
      <c r="H765" s="107" t="s">
        <v>830</v>
      </c>
      <c r="I765" s="107" t="s">
        <v>830</v>
      </c>
      <c r="J765" s="107" t="s">
        <v>522</v>
      </c>
      <c r="K765" s="107" t="s">
        <v>32</v>
      </c>
      <c r="L765" s="107" t="s">
        <v>368</v>
      </c>
      <c r="M765" s="107" t="s">
        <v>395</v>
      </c>
      <c r="N765" s="107" t="s">
        <v>472</v>
      </c>
      <c r="O765" s="107" t="s">
        <v>1125</v>
      </c>
      <c r="P765" s="109">
        <v>46424</v>
      </c>
      <c r="Q765" s="107" t="s">
        <v>1914</v>
      </c>
      <c r="R765" s="108">
        <v>0</v>
      </c>
      <c r="S765" s="109">
        <v>46574</v>
      </c>
      <c r="T765" s="109">
        <v>46634</v>
      </c>
      <c r="U765" s="109">
        <v>47174</v>
      </c>
      <c r="V765" s="108">
        <v>600</v>
      </c>
      <c r="W765" s="107" t="s">
        <v>424</v>
      </c>
      <c r="X765" s="107" t="s">
        <v>733</v>
      </c>
      <c r="Y765" s="107" t="s">
        <v>413</v>
      </c>
      <c r="Z765" s="108">
        <v>0.8</v>
      </c>
      <c r="AA765" s="113">
        <v>0</v>
      </c>
      <c r="AB765" s="113">
        <v>0</v>
      </c>
      <c r="AC765" s="113">
        <v>4311315.2050999999</v>
      </c>
      <c r="AD765" s="113">
        <v>0</v>
      </c>
      <c r="AE765" s="113">
        <v>4311315.2050999999</v>
      </c>
      <c r="AF765" s="113">
        <v>0</v>
      </c>
      <c r="AG765" s="113">
        <v>0</v>
      </c>
      <c r="AH765" s="113">
        <f>CFR_Data[[#This Row],[Total Spent SFY]]+CFR_Data[[#This Row],[CF Current SFY]]</f>
        <v>0</v>
      </c>
      <c r="AI765" s="113">
        <v>0</v>
      </c>
      <c r="AJ765" s="113">
        <v>0</v>
      </c>
      <c r="AK765" s="113">
        <v>0</v>
      </c>
      <c r="AL765" s="113">
        <v>2395175.1139000002</v>
      </c>
      <c r="AM765" s="113">
        <v>1916140.0911999999</v>
      </c>
      <c r="AN765" s="113">
        <v>0</v>
      </c>
      <c r="AO765" s="113">
        <v>0</v>
      </c>
      <c r="AP765" s="113">
        <v>0</v>
      </c>
      <c r="AQ765" s="107" t="s">
        <v>699</v>
      </c>
      <c r="AR765" s="107" t="s">
        <v>699</v>
      </c>
      <c r="AS765" s="107" t="s">
        <v>396</v>
      </c>
      <c r="AT765" s="107" t="s">
        <v>395</v>
      </c>
      <c r="AU765" s="107" t="s">
        <v>1123</v>
      </c>
      <c r="AV765" s="107" t="s">
        <v>391</v>
      </c>
      <c r="AW765" s="108">
        <v>2</v>
      </c>
      <c r="AX765" s="107" t="s">
        <v>473</v>
      </c>
      <c r="AY765" s="107" t="s">
        <v>698</v>
      </c>
      <c r="AZ765" s="107" t="s">
        <v>697</v>
      </c>
      <c r="BA765" s="107" t="s">
        <v>392</v>
      </c>
      <c r="BB765" s="109">
        <v>45355.272070752311</v>
      </c>
      <c r="BC765" s="107" t="s">
        <v>32</v>
      </c>
      <c r="BD765" s="107" t="s">
        <v>292</v>
      </c>
    </row>
    <row r="766" spans="1:56" x14ac:dyDescent="0.2">
      <c r="A766" s="107" t="s">
        <v>409</v>
      </c>
      <c r="B766" s="105">
        <v>608467</v>
      </c>
      <c r="C766" s="105" t="s">
        <v>2177</v>
      </c>
      <c r="D766" s="107" t="s">
        <v>585</v>
      </c>
      <c r="E766" s="105" t="s">
        <v>1954</v>
      </c>
      <c r="F766" s="107" t="s">
        <v>1417</v>
      </c>
      <c r="G766" s="107" t="s">
        <v>830</v>
      </c>
      <c r="H766" s="107" t="s">
        <v>830</v>
      </c>
      <c r="I766" s="107" t="s">
        <v>830</v>
      </c>
      <c r="J766" s="107" t="s">
        <v>132</v>
      </c>
      <c r="K766" s="107" t="s">
        <v>22</v>
      </c>
      <c r="L766" s="107" t="s">
        <v>368</v>
      </c>
      <c r="M766" s="107" t="s">
        <v>395</v>
      </c>
      <c r="N766" s="107" t="s">
        <v>410</v>
      </c>
      <c r="O766" s="107" t="s">
        <v>395</v>
      </c>
      <c r="P766" s="109">
        <v>44345</v>
      </c>
      <c r="Q766" s="107" t="s">
        <v>655</v>
      </c>
      <c r="R766" s="108">
        <v>1</v>
      </c>
      <c r="S766" s="109">
        <v>44487</v>
      </c>
      <c r="T766" s="109">
        <v>44547</v>
      </c>
      <c r="U766" s="109">
        <v>45823</v>
      </c>
      <c r="V766" s="108">
        <v>1336</v>
      </c>
      <c r="W766" s="107" t="s">
        <v>398</v>
      </c>
      <c r="X766" s="107" t="s">
        <v>702</v>
      </c>
      <c r="Y766" s="107" t="s">
        <v>293</v>
      </c>
      <c r="Z766" s="108">
        <v>0</v>
      </c>
      <c r="AA766" s="113">
        <v>6021.03</v>
      </c>
      <c r="AB766" s="113">
        <v>2451.9</v>
      </c>
      <c r="AC766" s="113">
        <v>273224.96999999997</v>
      </c>
      <c r="AD766" s="113">
        <v>124661.7271</v>
      </c>
      <c r="AE766" s="113">
        <v>124661.7271</v>
      </c>
      <c r="AF766" s="113">
        <v>37860.444799999997</v>
      </c>
      <c r="AG766" s="113">
        <v>43881.474800000004</v>
      </c>
      <c r="AH766" s="113">
        <f>CFR_Data[[#This Row],[Total Spent SFY]]+CFR_Data[[#This Row],[CF Current SFY]]</f>
        <v>40312.344799999999</v>
      </c>
      <c r="AI766" s="113">
        <v>86801.282300000006</v>
      </c>
      <c r="AJ766" s="113">
        <v>0</v>
      </c>
      <c r="AK766" s="113">
        <v>0</v>
      </c>
      <c r="AL766" s="113">
        <v>0</v>
      </c>
      <c r="AM766" s="113">
        <v>0</v>
      </c>
      <c r="AN766" s="113">
        <v>148563.24290000001</v>
      </c>
      <c r="AO766" s="113">
        <v>0</v>
      </c>
      <c r="AP766" s="113">
        <v>0</v>
      </c>
      <c r="AQ766" s="107" t="s">
        <v>699</v>
      </c>
      <c r="AR766" s="107" t="s">
        <v>699</v>
      </c>
      <c r="AS766" s="107" t="s">
        <v>396</v>
      </c>
      <c r="AT766" s="107" t="s">
        <v>395</v>
      </c>
      <c r="AU766" s="107" t="s">
        <v>1123</v>
      </c>
      <c r="AV766" s="107" t="s">
        <v>391</v>
      </c>
      <c r="AW766" s="108">
        <v>3</v>
      </c>
      <c r="AX766" s="107" t="s">
        <v>473</v>
      </c>
      <c r="AY766" s="107" t="s">
        <v>731</v>
      </c>
      <c r="AZ766" s="107" t="s">
        <v>706</v>
      </c>
      <c r="BA766" s="107" t="s">
        <v>435</v>
      </c>
      <c r="BB766" s="109">
        <v>45355.272070752311</v>
      </c>
      <c r="BC766" s="107" t="s">
        <v>22</v>
      </c>
      <c r="BD766" s="107" t="s">
        <v>293</v>
      </c>
    </row>
    <row r="767" spans="1:56" x14ac:dyDescent="0.2">
      <c r="A767" s="107" t="s">
        <v>409</v>
      </c>
      <c r="B767" s="105">
        <v>608467</v>
      </c>
      <c r="C767" s="105" t="s">
        <v>2177</v>
      </c>
      <c r="D767" s="107" t="s">
        <v>585</v>
      </c>
      <c r="E767" s="105" t="s">
        <v>1954</v>
      </c>
      <c r="F767" s="107" t="s">
        <v>1417</v>
      </c>
      <c r="G767" s="107" t="s">
        <v>830</v>
      </c>
      <c r="H767" s="107" t="s">
        <v>830</v>
      </c>
      <c r="I767" s="107" t="s">
        <v>830</v>
      </c>
      <c r="J767" s="107" t="s">
        <v>132</v>
      </c>
      <c r="K767" s="107" t="s">
        <v>22</v>
      </c>
      <c r="L767" s="107" t="s">
        <v>368</v>
      </c>
      <c r="M767" s="107" t="s">
        <v>395</v>
      </c>
      <c r="N767" s="107" t="s">
        <v>410</v>
      </c>
      <c r="O767" s="107" t="s">
        <v>395</v>
      </c>
      <c r="P767" s="109">
        <v>44345</v>
      </c>
      <c r="Q767" s="107" t="s">
        <v>655</v>
      </c>
      <c r="R767" s="108">
        <v>1</v>
      </c>
      <c r="S767" s="109">
        <v>44487</v>
      </c>
      <c r="T767" s="109">
        <v>44547</v>
      </c>
      <c r="U767" s="109">
        <v>45823</v>
      </c>
      <c r="V767" s="108">
        <v>1336</v>
      </c>
      <c r="W767" s="107" t="s">
        <v>424</v>
      </c>
      <c r="X767" s="107" t="s">
        <v>733</v>
      </c>
      <c r="Y767" s="107" t="s">
        <v>413</v>
      </c>
      <c r="Z767" s="108">
        <v>0.8</v>
      </c>
      <c r="AA767" s="113">
        <v>4763247.43</v>
      </c>
      <c r="AB767" s="113">
        <v>1667631.48</v>
      </c>
      <c r="AC767" s="113">
        <v>6450327.6200000001</v>
      </c>
      <c r="AD767" s="113">
        <v>2943543.8670999999</v>
      </c>
      <c r="AE767" s="113">
        <v>2943543.8672000002</v>
      </c>
      <c r="AF767" s="113">
        <v>893970.28799999994</v>
      </c>
      <c r="AG767" s="113">
        <v>5657217.7180000003</v>
      </c>
      <c r="AH767" s="113">
        <f>CFR_Data[[#This Row],[Total Spent SFY]]+CFR_Data[[#This Row],[CF Current SFY]]</f>
        <v>2561601.7680000002</v>
      </c>
      <c r="AI767" s="113">
        <v>2049573.5792</v>
      </c>
      <c r="AJ767" s="113">
        <v>0</v>
      </c>
      <c r="AK767" s="113">
        <v>0</v>
      </c>
      <c r="AL767" s="113">
        <v>0</v>
      </c>
      <c r="AM767" s="113">
        <v>0</v>
      </c>
      <c r="AN767" s="113">
        <v>3506783.7527999999</v>
      </c>
      <c r="AO767" s="113">
        <v>0</v>
      </c>
      <c r="AP767" s="113">
        <v>0</v>
      </c>
      <c r="AQ767" s="107" t="s">
        <v>699</v>
      </c>
      <c r="AR767" s="107" t="s">
        <v>699</v>
      </c>
      <c r="AS767" s="107" t="s">
        <v>396</v>
      </c>
      <c r="AT767" s="107" t="s">
        <v>395</v>
      </c>
      <c r="AU767" s="107" t="s">
        <v>1123</v>
      </c>
      <c r="AV767" s="107" t="s">
        <v>391</v>
      </c>
      <c r="AW767" s="108">
        <v>3</v>
      </c>
      <c r="AX767" s="107" t="s">
        <v>473</v>
      </c>
      <c r="AY767" s="107" t="s">
        <v>731</v>
      </c>
      <c r="AZ767" s="107" t="s">
        <v>706</v>
      </c>
      <c r="BA767" s="107" t="s">
        <v>435</v>
      </c>
      <c r="BB767" s="109">
        <v>45355.272070752311</v>
      </c>
      <c r="BC767" s="107" t="s">
        <v>22</v>
      </c>
      <c r="BD767" s="107" t="s">
        <v>292</v>
      </c>
    </row>
    <row r="768" spans="1:56" x14ac:dyDescent="0.2">
      <c r="A768" s="107" t="s">
        <v>409</v>
      </c>
      <c r="B768" s="105">
        <v>608467</v>
      </c>
      <c r="C768" s="105" t="s">
        <v>2177</v>
      </c>
      <c r="D768" s="107" t="s">
        <v>585</v>
      </c>
      <c r="E768" s="105" t="s">
        <v>1954</v>
      </c>
      <c r="F768" s="107" t="s">
        <v>1417</v>
      </c>
      <c r="G768" s="107" t="s">
        <v>830</v>
      </c>
      <c r="H768" s="107" t="s">
        <v>830</v>
      </c>
      <c r="I768" s="107" t="s">
        <v>830</v>
      </c>
      <c r="J768" s="107" t="s">
        <v>132</v>
      </c>
      <c r="K768" s="107" t="s">
        <v>22</v>
      </c>
      <c r="L768" s="107" t="s">
        <v>368</v>
      </c>
      <c r="M768" s="107" t="s">
        <v>395</v>
      </c>
      <c r="N768" s="107" t="s">
        <v>410</v>
      </c>
      <c r="O768" s="107" t="s">
        <v>395</v>
      </c>
      <c r="P768" s="109">
        <v>44345</v>
      </c>
      <c r="Q768" s="107" t="s">
        <v>655</v>
      </c>
      <c r="R768" s="108">
        <v>1</v>
      </c>
      <c r="S768" s="109">
        <v>44487</v>
      </c>
      <c r="T768" s="109">
        <v>44547</v>
      </c>
      <c r="U768" s="109">
        <v>45823</v>
      </c>
      <c r="V768" s="108">
        <v>1336</v>
      </c>
      <c r="W768" s="107" t="s">
        <v>398</v>
      </c>
      <c r="X768" s="107" t="s">
        <v>1100</v>
      </c>
      <c r="Y768" s="107" t="s">
        <v>293</v>
      </c>
      <c r="Z768" s="108">
        <v>0</v>
      </c>
      <c r="AA768" s="113">
        <v>1077181.4399999999</v>
      </c>
      <c r="AB768" s="113">
        <v>958311.87</v>
      </c>
      <c r="AC768" s="113">
        <v>2759161.06</v>
      </c>
      <c r="AD768" s="113">
        <v>1195794.4058000001</v>
      </c>
      <c r="AE768" s="113">
        <v>1195794.4058000001</v>
      </c>
      <c r="AF768" s="113">
        <v>363169.2672</v>
      </c>
      <c r="AG768" s="113">
        <v>1440350.7072000001</v>
      </c>
      <c r="AH768" s="113">
        <f>CFR_Data[[#This Row],[Total Spent SFY]]+CFR_Data[[#This Row],[CF Current SFY]]</f>
        <v>1321481.1372</v>
      </c>
      <c r="AI768" s="113">
        <v>832625.13859999995</v>
      </c>
      <c r="AJ768" s="113">
        <v>0</v>
      </c>
      <c r="AK768" s="113">
        <v>0</v>
      </c>
      <c r="AL768" s="113">
        <v>0</v>
      </c>
      <c r="AM768" s="113">
        <v>0</v>
      </c>
      <c r="AN768" s="113">
        <v>1563366.6542</v>
      </c>
      <c r="AO768" s="113">
        <v>0</v>
      </c>
      <c r="AP768" s="113">
        <v>0</v>
      </c>
      <c r="AQ768" s="107" t="s">
        <v>699</v>
      </c>
      <c r="AR768" s="107" t="s">
        <v>699</v>
      </c>
      <c r="AS768" s="107" t="s">
        <v>396</v>
      </c>
      <c r="AT768" s="107" t="s">
        <v>395</v>
      </c>
      <c r="AU768" s="107" t="s">
        <v>1123</v>
      </c>
      <c r="AV768" s="107" t="s">
        <v>391</v>
      </c>
      <c r="AW768" s="108">
        <v>3</v>
      </c>
      <c r="AX768" s="107" t="s">
        <v>473</v>
      </c>
      <c r="AY768" s="107" t="s">
        <v>731</v>
      </c>
      <c r="AZ768" s="107" t="s">
        <v>706</v>
      </c>
      <c r="BA768" s="107" t="s">
        <v>435</v>
      </c>
      <c r="BB768" s="109">
        <v>45355.272070752311</v>
      </c>
      <c r="BC768" s="107" t="s">
        <v>22</v>
      </c>
      <c r="BD768" s="107" t="s">
        <v>293</v>
      </c>
    </row>
    <row r="769" spans="1:56" x14ac:dyDescent="0.2">
      <c r="A769" s="107" t="s">
        <v>393</v>
      </c>
      <c r="B769" s="105">
        <v>608469</v>
      </c>
      <c r="C769" s="105" t="s">
        <v>2178</v>
      </c>
      <c r="D769" s="107" t="s">
        <v>586</v>
      </c>
      <c r="E769" s="105" t="s">
        <v>1945</v>
      </c>
      <c r="F769" s="107" t="s">
        <v>1201</v>
      </c>
      <c r="G769" s="107" t="s">
        <v>830</v>
      </c>
      <c r="H769" s="107" t="s">
        <v>830</v>
      </c>
      <c r="I769" s="107" t="s">
        <v>830</v>
      </c>
      <c r="J769" s="107" t="s">
        <v>892</v>
      </c>
      <c r="K769" s="107" t="s">
        <v>893</v>
      </c>
      <c r="L769" s="107" t="s">
        <v>368</v>
      </c>
      <c r="M769" s="107" t="s">
        <v>395</v>
      </c>
      <c r="N769" s="107" t="s">
        <v>394</v>
      </c>
      <c r="O769" s="107" t="s">
        <v>395</v>
      </c>
      <c r="P769" s="109">
        <v>43722</v>
      </c>
      <c r="Q769" s="107" t="s">
        <v>657</v>
      </c>
      <c r="R769" s="108">
        <v>1</v>
      </c>
      <c r="S769" s="109">
        <v>43965</v>
      </c>
      <c r="T769" s="109">
        <v>44025</v>
      </c>
      <c r="U769" s="109">
        <v>44865</v>
      </c>
      <c r="V769" s="108">
        <v>900</v>
      </c>
      <c r="W769" s="107" t="s">
        <v>398</v>
      </c>
      <c r="X769" s="107" t="s">
        <v>702</v>
      </c>
      <c r="Y769" s="107" t="s">
        <v>293</v>
      </c>
      <c r="Z769" s="108">
        <v>0</v>
      </c>
      <c r="AA769" s="113">
        <v>185006.1</v>
      </c>
      <c r="AB769" s="113">
        <v>0</v>
      </c>
      <c r="AC769" s="113">
        <v>145953.9</v>
      </c>
      <c r="AD769" s="113">
        <v>0</v>
      </c>
      <c r="AE769" s="113">
        <v>0</v>
      </c>
      <c r="AF769" s="113">
        <v>0</v>
      </c>
      <c r="AG769" s="113">
        <v>185006.1</v>
      </c>
      <c r="AH769" s="113">
        <f>CFR_Data[[#This Row],[Total Spent SFY]]+CFR_Data[[#This Row],[CF Current SFY]]</f>
        <v>0</v>
      </c>
      <c r="AI769" s="113">
        <v>0</v>
      </c>
      <c r="AJ769" s="113">
        <v>0</v>
      </c>
      <c r="AK769" s="113">
        <v>0</v>
      </c>
      <c r="AL769" s="113">
        <v>0</v>
      </c>
      <c r="AM769" s="113">
        <v>0</v>
      </c>
      <c r="AN769" s="113">
        <v>0</v>
      </c>
      <c r="AO769" s="113">
        <v>0</v>
      </c>
      <c r="AP769" s="113">
        <v>0</v>
      </c>
      <c r="AQ769" s="107" t="s">
        <v>699</v>
      </c>
      <c r="AR769" s="107" t="s">
        <v>699</v>
      </c>
      <c r="AS769" s="107" t="s">
        <v>396</v>
      </c>
      <c r="AT769" s="107" t="s">
        <v>395</v>
      </c>
      <c r="AU769" s="107" t="s">
        <v>1123</v>
      </c>
      <c r="AV769" s="107" t="s">
        <v>391</v>
      </c>
      <c r="AW769" s="108">
        <v>3</v>
      </c>
      <c r="AX769" s="107" t="s">
        <v>473</v>
      </c>
      <c r="AY769" s="107" t="s">
        <v>731</v>
      </c>
      <c r="AZ769" s="107" t="s">
        <v>706</v>
      </c>
      <c r="BA769" s="107" t="s">
        <v>435</v>
      </c>
      <c r="BB769" s="109">
        <v>45355.272070752311</v>
      </c>
      <c r="BC769" s="107" t="s">
        <v>465</v>
      </c>
      <c r="BD769" s="107" t="s">
        <v>293</v>
      </c>
    </row>
    <row r="770" spans="1:56" x14ac:dyDescent="0.2">
      <c r="A770" s="107" t="s">
        <v>393</v>
      </c>
      <c r="B770" s="105">
        <v>608469</v>
      </c>
      <c r="C770" s="105" t="s">
        <v>2178</v>
      </c>
      <c r="D770" s="107" t="s">
        <v>586</v>
      </c>
      <c r="E770" s="105" t="s">
        <v>1945</v>
      </c>
      <c r="F770" s="107" t="s">
        <v>1201</v>
      </c>
      <c r="G770" s="107" t="s">
        <v>830</v>
      </c>
      <c r="H770" s="107" t="s">
        <v>830</v>
      </c>
      <c r="I770" s="107" t="s">
        <v>830</v>
      </c>
      <c r="J770" s="107" t="s">
        <v>892</v>
      </c>
      <c r="K770" s="107" t="s">
        <v>893</v>
      </c>
      <c r="L770" s="107" t="s">
        <v>368</v>
      </c>
      <c r="M770" s="107" t="s">
        <v>395</v>
      </c>
      <c r="N770" s="107" t="s">
        <v>394</v>
      </c>
      <c r="O770" s="107" t="s">
        <v>395</v>
      </c>
      <c r="P770" s="109">
        <v>43722</v>
      </c>
      <c r="Q770" s="107" t="s">
        <v>657</v>
      </c>
      <c r="R770" s="108">
        <v>1</v>
      </c>
      <c r="S770" s="109">
        <v>43965</v>
      </c>
      <c r="T770" s="109">
        <v>44025</v>
      </c>
      <c r="U770" s="109">
        <v>44865</v>
      </c>
      <c r="V770" s="108">
        <v>900</v>
      </c>
      <c r="W770" s="107" t="s">
        <v>424</v>
      </c>
      <c r="X770" s="107" t="s">
        <v>792</v>
      </c>
      <c r="Y770" s="107" t="s">
        <v>413</v>
      </c>
      <c r="Z770" s="108">
        <v>0.8</v>
      </c>
      <c r="AA770" s="113">
        <v>10916431.560000001</v>
      </c>
      <c r="AB770" s="113">
        <v>6723</v>
      </c>
      <c r="AC770" s="113">
        <v>487829.04</v>
      </c>
      <c r="AD770" s="113">
        <v>87569.98</v>
      </c>
      <c r="AE770" s="113">
        <v>87569.98</v>
      </c>
      <c r="AF770" s="113">
        <v>87569.98</v>
      </c>
      <c r="AG770" s="113">
        <v>11004001.539999999</v>
      </c>
      <c r="AH770" s="113">
        <f>CFR_Data[[#This Row],[Total Spent SFY]]+CFR_Data[[#This Row],[CF Current SFY]]</f>
        <v>94292.98</v>
      </c>
      <c r="AI770" s="113">
        <v>0</v>
      </c>
      <c r="AJ770" s="113">
        <v>0</v>
      </c>
      <c r="AK770" s="113">
        <v>0</v>
      </c>
      <c r="AL770" s="113">
        <v>0</v>
      </c>
      <c r="AM770" s="113">
        <v>0</v>
      </c>
      <c r="AN770" s="113">
        <v>400259.06</v>
      </c>
      <c r="AO770" s="113">
        <v>0</v>
      </c>
      <c r="AP770" s="113">
        <v>0</v>
      </c>
      <c r="AQ770" s="107" t="s">
        <v>699</v>
      </c>
      <c r="AR770" s="107" t="s">
        <v>699</v>
      </c>
      <c r="AS770" s="107" t="s">
        <v>396</v>
      </c>
      <c r="AT770" s="107" t="s">
        <v>395</v>
      </c>
      <c r="AU770" s="107" t="s">
        <v>1123</v>
      </c>
      <c r="AV770" s="107" t="s">
        <v>391</v>
      </c>
      <c r="AW770" s="108">
        <v>3</v>
      </c>
      <c r="AX770" s="107" t="s">
        <v>473</v>
      </c>
      <c r="AY770" s="107" t="s">
        <v>731</v>
      </c>
      <c r="AZ770" s="107" t="s">
        <v>706</v>
      </c>
      <c r="BA770" s="107" t="s">
        <v>435</v>
      </c>
      <c r="BB770" s="109">
        <v>45355.272070752311</v>
      </c>
      <c r="BC770" s="107" t="s">
        <v>465</v>
      </c>
      <c r="BD770" s="107" t="s">
        <v>292</v>
      </c>
    </row>
    <row r="771" spans="1:56" x14ac:dyDescent="0.2">
      <c r="A771" s="107" t="s">
        <v>393</v>
      </c>
      <c r="B771" s="105">
        <v>608469</v>
      </c>
      <c r="C771" s="105" t="s">
        <v>2178</v>
      </c>
      <c r="D771" s="107" t="s">
        <v>586</v>
      </c>
      <c r="E771" s="105" t="s">
        <v>1945</v>
      </c>
      <c r="F771" s="107" t="s">
        <v>1201</v>
      </c>
      <c r="G771" s="107" t="s">
        <v>830</v>
      </c>
      <c r="H771" s="107" t="s">
        <v>830</v>
      </c>
      <c r="I771" s="107" t="s">
        <v>830</v>
      </c>
      <c r="J771" s="107" t="s">
        <v>892</v>
      </c>
      <c r="K771" s="107" t="s">
        <v>893</v>
      </c>
      <c r="L771" s="107" t="s">
        <v>368</v>
      </c>
      <c r="M771" s="107" t="s">
        <v>395</v>
      </c>
      <c r="N771" s="107" t="s">
        <v>394</v>
      </c>
      <c r="O771" s="107" t="s">
        <v>395</v>
      </c>
      <c r="P771" s="109">
        <v>43722</v>
      </c>
      <c r="Q771" s="107" t="s">
        <v>657</v>
      </c>
      <c r="R771" s="108">
        <v>1</v>
      </c>
      <c r="S771" s="109">
        <v>43965</v>
      </c>
      <c r="T771" s="109">
        <v>44025</v>
      </c>
      <c r="U771" s="109">
        <v>44865</v>
      </c>
      <c r="V771" s="108">
        <v>900</v>
      </c>
      <c r="W771" s="107" t="s">
        <v>424</v>
      </c>
      <c r="X771" s="107" t="s">
        <v>772</v>
      </c>
      <c r="Y771" s="107" t="s">
        <v>771</v>
      </c>
      <c r="Z771" s="108">
        <v>0.8</v>
      </c>
      <c r="AA771" s="113">
        <v>2221340.7999999998</v>
      </c>
      <c r="AB771" s="113">
        <v>123494.22</v>
      </c>
      <c r="AC771" s="113">
        <v>0.2</v>
      </c>
      <c r="AD771" s="113">
        <v>0</v>
      </c>
      <c r="AE771" s="113">
        <v>0</v>
      </c>
      <c r="AF771" s="113">
        <v>0</v>
      </c>
      <c r="AG771" s="113">
        <v>2221340.7999999998</v>
      </c>
      <c r="AH771" s="113">
        <f>CFR_Data[[#This Row],[Total Spent SFY]]+CFR_Data[[#This Row],[CF Current SFY]]</f>
        <v>123494.22</v>
      </c>
      <c r="AI771" s="113">
        <v>0</v>
      </c>
      <c r="AJ771" s="113">
        <v>0</v>
      </c>
      <c r="AK771" s="113">
        <v>0</v>
      </c>
      <c r="AL771" s="113">
        <v>0</v>
      </c>
      <c r="AM771" s="113">
        <v>0</v>
      </c>
      <c r="AN771" s="113">
        <v>0</v>
      </c>
      <c r="AO771" s="113">
        <v>0</v>
      </c>
      <c r="AP771" s="113">
        <v>0</v>
      </c>
      <c r="AQ771" s="107" t="s">
        <v>699</v>
      </c>
      <c r="AR771" s="107" t="s">
        <v>699</v>
      </c>
      <c r="AS771" s="107" t="s">
        <v>396</v>
      </c>
      <c r="AT771" s="107" t="s">
        <v>395</v>
      </c>
      <c r="AU771" s="107" t="s">
        <v>1123</v>
      </c>
      <c r="AV771" s="107" t="s">
        <v>391</v>
      </c>
      <c r="AW771" s="108">
        <v>3</v>
      </c>
      <c r="AX771" s="107" t="s">
        <v>473</v>
      </c>
      <c r="AY771" s="107" t="s">
        <v>731</v>
      </c>
      <c r="AZ771" s="107" t="s">
        <v>706</v>
      </c>
      <c r="BA771" s="107" t="s">
        <v>435</v>
      </c>
      <c r="BB771" s="109">
        <v>45355.272070752311</v>
      </c>
      <c r="BC771" s="107" t="s">
        <v>465</v>
      </c>
      <c r="BD771" s="107" t="s">
        <v>292</v>
      </c>
    </row>
    <row r="772" spans="1:56" x14ac:dyDescent="0.2">
      <c r="A772" s="107" t="s">
        <v>393</v>
      </c>
      <c r="B772" s="105">
        <v>608470</v>
      </c>
      <c r="C772" s="105" t="s">
        <v>2179</v>
      </c>
      <c r="D772" s="107" t="s">
        <v>587</v>
      </c>
      <c r="E772" s="105" t="s">
        <v>1945</v>
      </c>
      <c r="F772" s="107" t="s">
        <v>1124</v>
      </c>
      <c r="G772" s="107" t="s">
        <v>830</v>
      </c>
      <c r="H772" s="107" t="s">
        <v>830</v>
      </c>
      <c r="I772" s="107" t="s">
        <v>830</v>
      </c>
      <c r="J772" s="107" t="s">
        <v>331</v>
      </c>
      <c r="K772" s="107" t="s">
        <v>33</v>
      </c>
      <c r="L772" s="107" t="s">
        <v>368</v>
      </c>
      <c r="M772" s="107" t="s">
        <v>395</v>
      </c>
      <c r="N772" s="107" t="s">
        <v>716</v>
      </c>
      <c r="O772" s="107" t="s">
        <v>395</v>
      </c>
      <c r="P772" s="109">
        <v>43498</v>
      </c>
      <c r="Q772" s="107" t="s">
        <v>657</v>
      </c>
      <c r="R772" s="108">
        <v>1</v>
      </c>
      <c r="S772" s="109">
        <v>43700</v>
      </c>
      <c r="T772" s="109">
        <v>43760</v>
      </c>
      <c r="U772" s="109">
        <v>44345</v>
      </c>
      <c r="V772" s="108">
        <v>645</v>
      </c>
      <c r="W772" s="107" t="s">
        <v>398</v>
      </c>
      <c r="X772" s="107" t="s">
        <v>702</v>
      </c>
      <c r="Y772" s="107" t="s">
        <v>293</v>
      </c>
      <c r="Z772" s="108">
        <v>0</v>
      </c>
      <c r="AA772" s="113">
        <v>4798286.1399999997</v>
      </c>
      <c r="AB772" s="113">
        <v>5000</v>
      </c>
      <c r="AC772" s="113">
        <v>958413.43</v>
      </c>
      <c r="AD772" s="113">
        <v>25000</v>
      </c>
      <c r="AE772" s="113">
        <v>25000</v>
      </c>
      <c r="AF772" s="113">
        <v>25000</v>
      </c>
      <c r="AG772" s="113">
        <v>4823286.1399999997</v>
      </c>
      <c r="AH772" s="113">
        <f>CFR_Data[[#This Row],[Total Spent SFY]]+CFR_Data[[#This Row],[CF Current SFY]]</f>
        <v>30000</v>
      </c>
      <c r="AI772" s="113">
        <v>0</v>
      </c>
      <c r="AJ772" s="113">
        <v>0</v>
      </c>
      <c r="AK772" s="113">
        <v>0</v>
      </c>
      <c r="AL772" s="113">
        <v>0</v>
      </c>
      <c r="AM772" s="113">
        <v>0</v>
      </c>
      <c r="AN772" s="113">
        <v>933413.43</v>
      </c>
      <c r="AO772" s="113">
        <v>0</v>
      </c>
      <c r="AP772" s="113">
        <v>0</v>
      </c>
      <c r="AQ772" s="107" t="s">
        <v>699</v>
      </c>
      <c r="AR772" s="107" t="s">
        <v>699</v>
      </c>
      <c r="AS772" s="107" t="s">
        <v>396</v>
      </c>
      <c r="AT772" s="107" t="s">
        <v>395</v>
      </c>
      <c r="AU772" s="107" t="s">
        <v>1123</v>
      </c>
      <c r="AV772" s="107" t="s">
        <v>391</v>
      </c>
      <c r="AW772" s="108">
        <v>1</v>
      </c>
      <c r="AX772" s="107" t="s">
        <v>473</v>
      </c>
      <c r="AY772" s="107" t="s">
        <v>731</v>
      </c>
      <c r="AZ772" s="107" t="s">
        <v>706</v>
      </c>
      <c r="BA772" s="107" t="s">
        <v>435</v>
      </c>
      <c r="BB772" s="109">
        <v>45355.272070752311</v>
      </c>
      <c r="BC772" s="107" t="s">
        <v>33</v>
      </c>
      <c r="BD772" s="107" t="s">
        <v>293</v>
      </c>
    </row>
    <row r="773" spans="1:56" x14ac:dyDescent="0.2">
      <c r="A773" s="107" t="s">
        <v>409</v>
      </c>
      <c r="B773" s="105">
        <v>608473</v>
      </c>
      <c r="C773" s="105" t="s">
        <v>2180</v>
      </c>
      <c r="D773" s="107" t="s">
        <v>588</v>
      </c>
      <c r="E773" s="105" t="s">
        <v>1947</v>
      </c>
      <c r="F773" s="107" t="s">
        <v>1429</v>
      </c>
      <c r="G773" s="107" t="s">
        <v>830</v>
      </c>
      <c r="H773" s="107" t="s">
        <v>830</v>
      </c>
      <c r="I773" s="107" t="s">
        <v>830</v>
      </c>
      <c r="J773" s="107" t="s">
        <v>129</v>
      </c>
      <c r="K773" s="107" t="s">
        <v>32</v>
      </c>
      <c r="L773" s="107" t="s">
        <v>368</v>
      </c>
      <c r="M773" s="107" t="s">
        <v>395</v>
      </c>
      <c r="N773" s="107" t="s">
        <v>410</v>
      </c>
      <c r="O773" s="107" t="s">
        <v>395</v>
      </c>
      <c r="P773" s="109">
        <v>44541</v>
      </c>
      <c r="Q773" s="107" t="s">
        <v>658</v>
      </c>
      <c r="R773" s="108">
        <v>1</v>
      </c>
      <c r="S773" s="109">
        <v>44607</v>
      </c>
      <c r="T773" s="109">
        <v>44667</v>
      </c>
      <c r="U773" s="109">
        <v>45473</v>
      </c>
      <c r="V773" s="108">
        <v>866</v>
      </c>
      <c r="W773" s="107" t="s">
        <v>398</v>
      </c>
      <c r="X773" s="107" t="s">
        <v>702</v>
      </c>
      <c r="Y773" s="107" t="s">
        <v>293</v>
      </c>
      <c r="Z773" s="108">
        <v>0</v>
      </c>
      <c r="AA773" s="113">
        <v>3096.58</v>
      </c>
      <c r="AB773" s="113">
        <v>2065.14</v>
      </c>
      <c r="AC773" s="113">
        <v>90315.199999999997</v>
      </c>
      <c r="AD773" s="113">
        <v>15490.6224</v>
      </c>
      <c r="AE773" s="113">
        <v>15490.6224</v>
      </c>
      <c r="AF773" s="113">
        <v>15490.6224</v>
      </c>
      <c r="AG773" s="113">
        <v>18587.202399999998</v>
      </c>
      <c r="AH773" s="113">
        <f>CFR_Data[[#This Row],[Total Spent SFY]]+CFR_Data[[#This Row],[CF Current SFY]]</f>
        <v>17555.7624</v>
      </c>
      <c r="AI773" s="113">
        <v>0</v>
      </c>
      <c r="AJ773" s="113">
        <v>0</v>
      </c>
      <c r="AK773" s="113">
        <v>0</v>
      </c>
      <c r="AL773" s="113">
        <v>0</v>
      </c>
      <c r="AM773" s="113">
        <v>0</v>
      </c>
      <c r="AN773" s="113">
        <v>74824.577600000004</v>
      </c>
      <c r="AO773" s="113">
        <v>0</v>
      </c>
      <c r="AP773" s="113">
        <v>0</v>
      </c>
      <c r="AQ773" s="107" t="s">
        <v>699</v>
      </c>
      <c r="AR773" s="107" t="s">
        <v>699</v>
      </c>
      <c r="AS773" s="107" t="s">
        <v>396</v>
      </c>
      <c r="AT773" s="107" t="s">
        <v>395</v>
      </c>
      <c r="AU773" s="107" t="s">
        <v>1123</v>
      </c>
      <c r="AV773" s="107" t="s">
        <v>391</v>
      </c>
      <c r="AW773" s="108">
        <v>2</v>
      </c>
      <c r="AX773" s="107" t="s">
        <v>473</v>
      </c>
      <c r="AY773" s="107" t="s">
        <v>731</v>
      </c>
      <c r="AZ773" s="107" t="s">
        <v>706</v>
      </c>
      <c r="BA773" s="107" t="s">
        <v>435</v>
      </c>
      <c r="BB773" s="109">
        <v>45355.272070752311</v>
      </c>
      <c r="BC773" s="107" t="s">
        <v>32</v>
      </c>
      <c r="BD773" s="107" t="s">
        <v>293</v>
      </c>
    </row>
    <row r="774" spans="1:56" x14ac:dyDescent="0.2">
      <c r="A774" s="107" t="s">
        <v>409</v>
      </c>
      <c r="B774" s="105">
        <v>608473</v>
      </c>
      <c r="C774" s="105" t="s">
        <v>2180</v>
      </c>
      <c r="D774" s="107" t="s">
        <v>588</v>
      </c>
      <c r="E774" s="105" t="s">
        <v>1947</v>
      </c>
      <c r="F774" s="107" t="s">
        <v>1429</v>
      </c>
      <c r="G774" s="107" t="s">
        <v>830</v>
      </c>
      <c r="H774" s="107" t="s">
        <v>830</v>
      </c>
      <c r="I774" s="107" t="s">
        <v>830</v>
      </c>
      <c r="J774" s="107" t="s">
        <v>129</v>
      </c>
      <c r="K774" s="107" t="s">
        <v>32</v>
      </c>
      <c r="L774" s="107" t="s">
        <v>368</v>
      </c>
      <c r="M774" s="107" t="s">
        <v>395</v>
      </c>
      <c r="N774" s="107" t="s">
        <v>410</v>
      </c>
      <c r="O774" s="107" t="s">
        <v>395</v>
      </c>
      <c r="P774" s="109">
        <v>44541</v>
      </c>
      <c r="Q774" s="107" t="s">
        <v>658</v>
      </c>
      <c r="R774" s="108">
        <v>1</v>
      </c>
      <c r="S774" s="109">
        <v>44607</v>
      </c>
      <c r="T774" s="109">
        <v>44667</v>
      </c>
      <c r="U774" s="109">
        <v>45473</v>
      </c>
      <c r="V774" s="108">
        <v>866</v>
      </c>
      <c r="W774" s="107" t="s">
        <v>424</v>
      </c>
      <c r="X774" s="107" t="s">
        <v>733</v>
      </c>
      <c r="Y774" s="107" t="s">
        <v>413</v>
      </c>
      <c r="Z774" s="108">
        <v>0.8</v>
      </c>
      <c r="AA774" s="113">
        <v>4283074.46</v>
      </c>
      <c r="AB774" s="113">
        <v>2195237.4900000002</v>
      </c>
      <c r="AC774" s="113">
        <v>2835272.89</v>
      </c>
      <c r="AD774" s="113">
        <v>1484509.3776</v>
      </c>
      <c r="AE774" s="113">
        <v>1484509.3776</v>
      </c>
      <c r="AF774" s="113">
        <v>1484509.3776</v>
      </c>
      <c r="AG774" s="113">
        <v>5767583.8376000002</v>
      </c>
      <c r="AH774" s="113">
        <f>CFR_Data[[#This Row],[Total Spent SFY]]+CFR_Data[[#This Row],[CF Current SFY]]</f>
        <v>3679746.8676000005</v>
      </c>
      <c r="AI774" s="113">
        <v>0</v>
      </c>
      <c r="AJ774" s="113">
        <v>0</v>
      </c>
      <c r="AK774" s="113">
        <v>0</v>
      </c>
      <c r="AL774" s="113">
        <v>0</v>
      </c>
      <c r="AM774" s="113">
        <v>0</v>
      </c>
      <c r="AN774" s="113">
        <v>1350763.5123999999</v>
      </c>
      <c r="AO774" s="113">
        <v>0</v>
      </c>
      <c r="AP774" s="113">
        <v>0</v>
      </c>
      <c r="AQ774" s="107" t="s">
        <v>699</v>
      </c>
      <c r="AR774" s="107" t="s">
        <v>699</v>
      </c>
      <c r="AS774" s="107" t="s">
        <v>396</v>
      </c>
      <c r="AT774" s="107" t="s">
        <v>395</v>
      </c>
      <c r="AU774" s="107" t="s">
        <v>1123</v>
      </c>
      <c r="AV774" s="107" t="s">
        <v>391</v>
      </c>
      <c r="AW774" s="108">
        <v>2</v>
      </c>
      <c r="AX774" s="107" t="s">
        <v>473</v>
      </c>
      <c r="AY774" s="107" t="s">
        <v>731</v>
      </c>
      <c r="AZ774" s="107" t="s">
        <v>706</v>
      </c>
      <c r="BA774" s="107" t="s">
        <v>435</v>
      </c>
      <c r="BB774" s="109">
        <v>45355.272070752311</v>
      </c>
      <c r="BC774" s="107" t="s">
        <v>32</v>
      </c>
      <c r="BD774" s="107" t="s">
        <v>292</v>
      </c>
    </row>
    <row r="775" spans="1:56" x14ac:dyDescent="0.2">
      <c r="A775" s="107" t="s">
        <v>409</v>
      </c>
      <c r="B775" s="105">
        <v>608480</v>
      </c>
      <c r="C775" s="105" t="s">
        <v>3067</v>
      </c>
      <c r="D775" s="107" t="s">
        <v>1427</v>
      </c>
      <c r="E775" s="105" t="s">
        <v>1945</v>
      </c>
      <c r="F775" s="107" t="s">
        <v>1138</v>
      </c>
      <c r="G775" s="107" t="s">
        <v>830</v>
      </c>
      <c r="H775" s="107" t="s">
        <v>830</v>
      </c>
      <c r="I775" s="107" t="s">
        <v>830</v>
      </c>
      <c r="J775" s="107" t="s">
        <v>1428</v>
      </c>
      <c r="K775" s="107" t="s">
        <v>22</v>
      </c>
      <c r="L775" s="107" t="s">
        <v>368</v>
      </c>
      <c r="M775" s="107" t="s">
        <v>395</v>
      </c>
      <c r="N775" s="107" t="s">
        <v>410</v>
      </c>
      <c r="O775" s="107" t="s">
        <v>395</v>
      </c>
      <c r="P775" s="109">
        <v>45101</v>
      </c>
      <c r="Q775" s="107" t="s">
        <v>712</v>
      </c>
      <c r="R775" s="108">
        <v>1</v>
      </c>
      <c r="S775" s="109">
        <v>45181</v>
      </c>
      <c r="T775" s="109">
        <v>45241</v>
      </c>
      <c r="U775" s="109">
        <v>45856</v>
      </c>
      <c r="V775" s="108">
        <v>675</v>
      </c>
      <c r="W775" s="107" t="s">
        <v>398</v>
      </c>
      <c r="X775" s="107" t="s">
        <v>702</v>
      </c>
      <c r="Y775" s="107" t="s">
        <v>293</v>
      </c>
      <c r="Z775" s="108">
        <v>0</v>
      </c>
      <c r="AA775" s="113">
        <v>0</v>
      </c>
      <c r="AB775" s="113">
        <v>0</v>
      </c>
      <c r="AC775" s="113">
        <v>194700</v>
      </c>
      <c r="AD775" s="113">
        <v>186956.5534</v>
      </c>
      <c r="AE775" s="113">
        <v>186956.5533</v>
      </c>
      <c r="AF775" s="113">
        <v>30676.305400000001</v>
      </c>
      <c r="AG775" s="113">
        <v>30676.305400000001</v>
      </c>
      <c r="AH775" s="113">
        <f>CFR_Data[[#This Row],[Total Spent SFY]]+CFR_Data[[#This Row],[CF Current SFY]]</f>
        <v>30676.305400000001</v>
      </c>
      <c r="AI775" s="113">
        <v>156111.13930000001</v>
      </c>
      <c r="AJ775" s="113">
        <v>169.1086</v>
      </c>
      <c r="AK775" s="113">
        <v>0</v>
      </c>
      <c r="AL775" s="113">
        <v>0</v>
      </c>
      <c r="AM775" s="113">
        <v>0</v>
      </c>
      <c r="AN775" s="113">
        <v>7743.4467000000004</v>
      </c>
      <c r="AO775" s="113">
        <v>0</v>
      </c>
      <c r="AP775" s="113">
        <v>0</v>
      </c>
      <c r="AQ775" s="107" t="s">
        <v>699</v>
      </c>
      <c r="AR775" s="107" t="s">
        <v>699</v>
      </c>
      <c r="AS775" s="107" t="s">
        <v>396</v>
      </c>
      <c r="AT775" s="107" t="s">
        <v>395</v>
      </c>
      <c r="AU775" s="107" t="s">
        <v>1123</v>
      </c>
      <c r="AV775" s="107" t="s">
        <v>391</v>
      </c>
      <c r="AW775" s="108">
        <v>2</v>
      </c>
      <c r="AX775" s="107" t="s">
        <v>473</v>
      </c>
      <c r="AY775" s="107" t="s">
        <v>731</v>
      </c>
      <c r="AZ775" s="107" t="s">
        <v>706</v>
      </c>
      <c r="BA775" s="107" t="s">
        <v>435</v>
      </c>
      <c r="BB775" s="109">
        <v>45355.272070752311</v>
      </c>
      <c r="BC775" s="107" t="s">
        <v>22</v>
      </c>
      <c r="BD775" s="107" t="s">
        <v>293</v>
      </c>
    </row>
    <row r="776" spans="1:56" x14ac:dyDescent="0.2">
      <c r="A776" s="107" t="s">
        <v>409</v>
      </c>
      <c r="B776" s="105">
        <v>608480</v>
      </c>
      <c r="C776" s="105" t="s">
        <v>3067</v>
      </c>
      <c r="D776" s="107" t="s">
        <v>1427</v>
      </c>
      <c r="E776" s="105" t="s">
        <v>1945</v>
      </c>
      <c r="F776" s="107" t="s">
        <v>1138</v>
      </c>
      <c r="G776" s="107" t="s">
        <v>830</v>
      </c>
      <c r="H776" s="107" t="s">
        <v>830</v>
      </c>
      <c r="I776" s="107" t="s">
        <v>830</v>
      </c>
      <c r="J776" s="107" t="s">
        <v>1428</v>
      </c>
      <c r="K776" s="107" t="s">
        <v>22</v>
      </c>
      <c r="L776" s="107" t="s">
        <v>368</v>
      </c>
      <c r="M776" s="107" t="s">
        <v>395</v>
      </c>
      <c r="N776" s="107" t="s">
        <v>410</v>
      </c>
      <c r="O776" s="107" t="s">
        <v>395</v>
      </c>
      <c r="P776" s="109">
        <v>45101</v>
      </c>
      <c r="Q776" s="107" t="s">
        <v>712</v>
      </c>
      <c r="R776" s="108">
        <v>1</v>
      </c>
      <c r="S776" s="109">
        <v>45181</v>
      </c>
      <c r="T776" s="109">
        <v>45241</v>
      </c>
      <c r="U776" s="109">
        <v>45856</v>
      </c>
      <c r="V776" s="108">
        <v>675</v>
      </c>
      <c r="W776" s="107" t="s">
        <v>424</v>
      </c>
      <c r="X776" s="107" t="s">
        <v>733</v>
      </c>
      <c r="Y776" s="107" t="s">
        <v>413</v>
      </c>
      <c r="Z776" s="108">
        <v>0.8</v>
      </c>
      <c r="AA776" s="113">
        <v>17424</v>
      </c>
      <c r="AB776" s="113">
        <v>17424</v>
      </c>
      <c r="AC776" s="113">
        <v>10101183.07</v>
      </c>
      <c r="AD776" s="113">
        <v>9210143.4465999994</v>
      </c>
      <c r="AE776" s="113">
        <v>9210143.4466999993</v>
      </c>
      <c r="AF776" s="113">
        <v>1511223.6946</v>
      </c>
      <c r="AG776" s="113">
        <v>1528647.6946</v>
      </c>
      <c r="AH776" s="113">
        <f>CFR_Data[[#This Row],[Total Spent SFY]]+CFR_Data[[#This Row],[CF Current SFY]]</f>
        <v>1528647.6946</v>
      </c>
      <c r="AI776" s="113">
        <v>7690588.8607000001</v>
      </c>
      <c r="AJ776" s="113">
        <v>8330.8914000000004</v>
      </c>
      <c r="AK776" s="113">
        <v>0</v>
      </c>
      <c r="AL776" s="113">
        <v>0</v>
      </c>
      <c r="AM776" s="113">
        <v>0</v>
      </c>
      <c r="AN776" s="113">
        <v>891039.62329999998</v>
      </c>
      <c r="AO776" s="113">
        <v>0</v>
      </c>
      <c r="AP776" s="113">
        <v>0</v>
      </c>
      <c r="AQ776" s="107" t="s">
        <v>699</v>
      </c>
      <c r="AR776" s="107" t="s">
        <v>699</v>
      </c>
      <c r="AS776" s="107" t="s">
        <v>396</v>
      </c>
      <c r="AT776" s="107" t="s">
        <v>395</v>
      </c>
      <c r="AU776" s="107" t="s">
        <v>1123</v>
      </c>
      <c r="AV776" s="107" t="s">
        <v>391</v>
      </c>
      <c r="AW776" s="108">
        <v>2</v>
      </c>
      <c r="AX776" s="107" t="s">
        <v>473</v>
      </c>
      <c r="AY776" s="107" t="s">
        <v>731</v>
      </c>
      <c r="AZ776" s="107" t="s">
        <v>706</v>
      </c>
      <c r="BA776" s="107" t="s">
        <v>435</v>
      </c>
      <c r="BB776" s="109">
        <v>45355.272070752311</v>
      </c>
      <c r="BC776" s="107" t="s">
        <v>22</v>
      </c>
      <c r="BD776" s="107" t="s">
        <v>292</v>
      </c>
    </row>
    <row r="777" spans="1:56" x14ac:dyDescent="0.2">
      <c r="A777" s="107" t="s">
        <v>393</v>
      </c>
      <c r="B777" s="105">
        <v>608481</v>
      </c>
      <c r="C777" s="105" t="s">
        <v>2181</v>
      </c>
      <c r="D777" s="107" t="s">
        <v>589</v>
      </c>
      <c r="E777" s="105" t="s">
        <v>1945</v>
      </c>
      <c r="F777" s="107" t="s">
        <v>1138</v>
      </c>
      <c r="G777" s="107" t="s">
        <v>830</v>
      </c>
      <c r="H777" s="107" t="s">
        <v>830</v>
      </c>
      <c r="I777" s="107" t="s">
        <v>830</v>
      </c>
      <c r="J777" s="107" t="s">
        <v>126</v>
      </c>
      <c r="K777" s="107" t="s">
        <v>33</v>
      </c>
      <c r="L777" s="107" t="s">
        <v>368</v>
      </c>
      <c r="M777" s="107" t="s">
        <v>395</v>
      </c>
      <c r="N777" s="107" t="s">
        <v>716</v>
      </c>
      <c r="O777" s="107" t="s">
        <v>395</v>
      </c>
      <c r="P777" s="109">
        <v>44268</v>
      </c>
      <c r="Q777" s="107" t="s">
        <v>655</v>
      </c>
      <c r="R777" s="108">
        <v>1</v>
      </c>
      <c r="S777" s="109">
        <v>44334</v>
      </c>
      <c r="T777" s="109">
        <v>44394</v>
      </c>
      <c r="U777" s="109">
        <v>45138</v>
      </c>
      <c r="V777" s="108">
        <v>804</v>
      </c>
      <c r="W777" s="107" t="s">
        <v>398</v>
      </c>
      <c r="X777" s="107" t="s">
        <v>702</v>
      </c>
      <c r="Y777" s="107" t="s">
        <v>293</v>
      </c>
      <c r="Z777" s="108">
        <v>0</v>
      </c>
      <c r="AA777" s="113">
        <v>22713.52</v>
      </c>
      <c r="AB777" s="113">
        <v>1573.98</v>
      </c>
      <c r="AC777" s="113">
        <v>30017.73</v>
      </c>
      <c r="AD777" s="113">
        <v>0</v>
      </c>
      <c r="AE777" s="113">
        <v>0</v>
      </c>
      <c r="AF777" s="113">
        <v>0</v>
      </c>
      <c r="AG777" s="113">
        <v>22713.52</v>
      </c>
      <c r="AH777" s="113">
        <f>CFR_Data[[#This Row],[Total Spent SFY]]+CFR_Data[[#This Row],[CF Current SFY]]</f>
        <v>1573.98</v>
      </c>
      <c r="AI777" s="113">
        <v>0</v>
      </c>
      <c r="AJ777" s="113">
        <v>0</v>
      </c>
      <c r="AK777" s="113">
        <v>0</v>
      </c>
      <c r="AL777" s="113">
        <v>0</v>
      </c>
      <c r="AM777" s="113">
        <v>0</v>
      </c>
      <c r="AN777" s="113">
        <v>0</v>
      </c>
      <c r="AO777" s="113">
        <v>0</v>
      </c>
      <c r="AP777" s="113">
        <v>0</v>
      </c>
      <c r="AQ777" s="107" t="s">
        <v>699</v>
      </c>
      <c r="AR777" s="107" t="s">
        <v>699</v>
      </c>
      <c r="AS777" s="107" t="s">
        <v>396</v>
      </c>
      <c r="AT777" s="107" t="s">
        <v>395</v>
      </c>
      <c r="AU777" s="107" t="s">
        <v>1123</v>
      </c>
      <c r="AV777" s="107" t="s">
        <v>391</v>
      </c>
      <c r="AW777" s="108">
        <v>2</v>
      </c>
      <c r="AX777" s="107" t="s">
        <v>473</v>
      </c>
      <c r="AY777" s="107" t="s">
        <v>731</v>
      </c>
      <c r="AZ777" s="107" t="s">
        <v>706</v>
      </c>
      <c r="BA777" s="107" t="s">
        <v>435</v>
      </c>
      <c r="BB777" s="109">
        <v>45355.272070752311</v>
      </c>
      <c r="BC777" s="107" t="s">
        <v>33</v>
      </c>
      <c r="BD777" s="107" t="s">
        <v>293</v>
      </c>
    </row>
    <row r="778" spans="1:56" x14ac:dyDescent="0.2">
      <c r="A778" s="107" t="s">
        <v>393</v>
      </c>
      <c r="B778" s="105">
        <v>608481</v>
      </c>
      <c r="C778" s="105" t="s">
        <v>2181</v>
      </c>
      <c r="D778" s="107" t="s">
        <v>589</v>
      </c>
      <c r="E778" s="105" t="s">
        <v>1945</v>
      </c>
      <c r="F778" s="107" t="s">
        <v>1138</v>
      </c>
      <c r="G778" s="107" t="s">
        <v>830</v>
      </c>
      <c r="H778" s="107" t="s">
        <v>830</v>
      </c>
      <c r="I778" s="107" t="s">
        <v>830</v>
      </c>
      <c r="J778" s="107" t="s">
        <v>126</v>
      </c>
      <c r="K778" s="107" t="s">
        <v>33</v>
      </c>
      <c r="L778" s="107" t="s">
        <v>368</v>
      </c>
      <c r="M778" s="107" t="s">
        <v>395</v>
      </c>
      <c r="N778" s="107" t="s">
        <v>716</v>
      </c>
      <c r="O778" s="107" t="s">
        <v>395</v>
      </c>
      <c r="P778" s="109">
        <v>44268</v>
      </c>
      <c r="Q778" s="107" t="s">
        <v>655</v>
      </c>
      <c r="R778" s="108">
        <v>1</v>
      </c>
      <c r="S778" s="109">
        <v>44334</v>
      </c>
      <c r="T778" s="109">
        <v>44394</v>
      </c>
      <c r="U778" s="109">
        <v>45138</v>
      </c>
      <c r="V778" s="108">
        <v>804</v>
      </c>
      <c r="W778" s="107" t="s">
        <v>424</v>
      </c>
      <c r="X778" s="107" t="s">
        <v>733</v>
      </c>
      <c r="Y778" s="107" t="s">
        <v>413</v>
      </c>
      <c r="Z778" s="108">
        <v>0.8</v>
      </c>
      <c r="AA778" s="113">
        <v>1982542.14</v>
      </c>
      <c r="AB778" s="113">
        <v>193103.52</v>
      </c>
      <c r="AC778" s="113">
        <v>94837.73</v>
      </c>
      <c r="AD778" s="113">
        <v>15553.21</v>
      </c>
      <c r="AE778" s="113">
        <v>15553.21</v>
      </c>
      <c r="AF778" s="113">
        <v>15553.21</v>
      </c>
      <c r="AG778" s="113">
        <v>1998095.35</v>
      </c>
      <c r="AH778" s="113">
        <f>CFR_Data[[#This Row],[Total Spent SFY]]+CFR_Data[[#This Row],[CF Current SFY]]</f>
        <v>208656.72999999998</v>
      </c>
      <c r="AI778" s="113">
        <v>0</v>
      </c>
      <c r="AJ778" s="113">
        <v>0</v>
      </c>
      <c r="AK778" s="113">
        <v>0</v>
      </c>
      <c r="AL778" s="113">
        <v>0</v>
      </c>
      <c r="AM778" s="113">
        <v>0</v>
      </c>
      <c r="AN778" s="113">
        <v>79284.52</v>
      </c>
      <c r="AO778" s="113">
        <v>0</v>
      </c>
      <c r="AP778" s="113">
        <v>0</v>
      </c>
      <c r="AQ778" s="107" t="s">
        <v>699</v>
      </c>
      <c r="AR778" s="107" t="s">
        <v>699</v>
      </c>
      <c r="AS778" s="107" t="s">
        <v>396</v>
      </c>
      <c r="AT778" s="107" t="s">
        <v>395</v>
      </c>
      <c r="AU778" s="107" t="s">
        <v>1123</v>
      </c>
      <c r="AV778" s="107" t="s">
        <v>391</v>
      </c>
      <c r="AW778" s="108">
        <v>2</v>
      </c>
      <c r="AX778" s="107" t="s">
        <v>473</v>
      </c>
      <c r="AY778" s="107" t="s">
        <v>731</v>
      </c>
      <c r="AZ778" s="107" t="s">
        <v>706</v>
      </c>
      <c r="BA778" s="107" t="s">
        <v>435</v>
      </c>
      <c r="BB778" s="109">
        <v>45355.272070752311</v>
      </c>
      <c r="BC778" s="107" t="s">
        <v>33</v>
      </c>
      <c r="BD778" s="107" t="s">
        <v>292</v>
      </c>
    </row>
    <row r="779" spans="1:56" x14ac:dyDescent="0.2">
      <c r="A779" s="107" t="s">
        <v>409</v>
      </c>
      <c r="B779" s="105">
        <v>608482</v>
      </c>
      <c r="C779" s="105" t="s">
        <v>2182</v>
      </c>
      <c r="D779" s="107" t="s">
        <v>590</v>
      </c>
      <c r="E779" s="105" t="s">
        <v>1941</v>
      </c>
      <c r="F779" s="107" t="s">
        <v>1158</v>
      </c>
      <c r="G779" s="107" t="s">
        <v>830</v>
      </c>
      <c r="H779" s="107" t="s">
        <v>830</v>
      </c>
      <c r="I779" s="107" t="s">
        <v>830</v>
      </c>
      <c r="J779" s="107" t="s">
        <v>814</v>
      </c>
      <c r="K779" s="107" t="s">
        <v>22</v>
      </c>
      <c r="L779" s="107" t="s">
        <v>368</v>
      </c>
      <c r="M779" s="107" t="s">
        <v>395</v>
      </c>
      <c r="N779" s="107" t="s">
        <v>410</v>
      </c>
      <c r="O779" s="107" t="s">
        <v>395</v>
      </c>
      <c r="P779" s="109">
        <v>44282</v>
      </c>
      <c r="Q779" s="107" t="s">
        <v>655</v>
      </c>
      <c r="R779" s="108">
        <v>1</v>
      </c>
      <c r="S779" s="109">
        <v>44405</v>
      </c>
      <c r="T779" s="109">
        <v>44465</v>
      </c>
      <c r="U779" s="109">
        <v>45428</v>
      </c>
      <c r="V779" s="108">
        <v>1023</v>
      </c>
      <c r="W779" s="107" t="s">
        <v>424</v>
      </c>
      <c r="X779" s="107" t="s">
        <v>733</v>
      </c>
      <c r="Y779" s="107" t="s">
        <v>413</v>
      </c>
      <c r="Z779" s="108">
        <v>0.8</v>
      </c>
      <c r="AA779" s="113">
        <v>11489845.869999999</v>
      </c>
      <c r="AB779" s="113">
        <v>4592020.76</v>
      </c>
      <c r="AC779" s="113">
        <v>1917398.56</v>
      </c>
      <c r="AD779" s="113">
        <v>2866952.4561000001</v>
      </c>
      <c r="AE779" s="113">
        <v>2866952.4561000001</v>
      </c>
      <c r="AF779" s="113">
        <v>2866952.4561000001</v>
      </c>
      <c r="AG779" s="113">
        <v>14356798.326099999</v>
      </c>
      <c r="AH779" s="113">
        <f>CFR_Data[[#This Row],[Total Spent SFY]]+CFR_Data[[#This Row],[CF Current SFY]]</f>
        <v>7458973.2160999998</v>
      </c>
      <c r="AI779" s="113">
        <v>0</v>
      </c>
      <c r="AJ779" s="113">
        <v>0</v>
      </c>
      <c r="AK779" s="113">
        <v>0</v>
      </c>
      <c r="AL779" s="113">
        <v>0</v>
      </c>
      <c r="AM779" s="113">
        <v>0</v>
      </c>
      <c r="AN779" s="113">
        <v>-949553.89610000001</v>
      </c>
      <c r="AO779" s="113">
        <v>0</v>
      </c>
      <c r="AP779" s="113">
        <v>0</v>
      </c>
      <c r="AQ779" s="107" t="s">
        <v>699</v>
      </c>
      <c r="AR779" s="107" t="s">
        <v>699</v>
      </c>
      <c r="AS779" s="107" t="s">
        <v>396</v>
      </c>
      <c r="AT779" s="107" t="s">
        <v>395</v>
      </c>
      <c r="AU779" s="107" t="s">
        <v>1123</v>
      </c>
      <c r="AV779" s="107" t="s">
        <v>391</v>
      </c>
      <c r="AW779" s="108">
        <v>2</v>
      </c>
      <c r="AX779" s="107" t="s">
        <v>473</v>
      </c>
      <c r="AY779" s="107" t="s">
        <v>731</v>
      </c>
      <c r="AZ779" s="107" t="s">
        <v>706</v>
      </c>
      <c r="BA779" s="107" t="s">
        <v>435</v>
      </c>
      <c r="BB779" s="109">
        <v>45355.272070752311</v>
      </c>
      <c r="BC779" s="107" t="s">
        <v>22</v>
      </c>
      <c r="BD779" s="107" t="s">
        <v>292</v>
      </c>
    </row>
    <row r="780" spans="1:56" x14ac:dyDescent="0.2">
      <c r="A780" s="107" t="s">
        <v>409</v>
      </c>
      <c r="B780" s="105">
        <v>608482</v>
      </c>
      <c r="C780" s="105" t="s">
        <v>2182</v>
      </c>
      <c r="D780" s="107" t="s">
        <v>590</v>
      </c>
      <c r="E780" s="105" t="s">
        <v>1941</v>
      </c>
      <c r="F780" s="107" t="s">
        <v>1158</v>
      </c>
      <c r="G780" s="107" t="s">
        <v>830</v>
      </c>
      <c r="H780" s="107" t="s">
        <v>830</v>
      </c>
      <c r="I780" s="107" t="s">
        <v>830</v>
      </c>
      <c r="J780" s="107" t="s">
        <v>814</v>
      </c>
      <c r="K780" s="107" t="s">
        <v>22</v>
      </c>
      <c r="L780" s="107" t="s">
        <v>368</v>
      </c>
      <c r="M780" s="107" t="s">
        <v>395</v>
      </c>
      <c r="N780" s="107" t="s">
        <v>410</v>
      </c>
      <c r="O780" s="107" t="s">
        <v>395</v>
      </c>
      <c r="P780" s="109">
        <v>44282</v>
      </c>
      <c r="Q780" s="107" t="s">
        <v>655</v>
      </c>
      <c r="R780" s="108">
        <v>1</v>
      </c>
      <c r="S780" s="109">
        <v>44405</v>
      </c>
      <c r="T780" s="109">
        <v>44465</v>
      </c>
      <c r="U780" s="109">
        <v>45428</v>
      </c>
      <c r="V780" s="108">
        <v>1023</v>
      </c>
      <c r="W780" s="107" t="s">
        <v>398</v>
      </c>
      <c r="X780" s="107" t="s">
        <v>1100</v>
      </c>
      <c r="Y780" s="107" t="s">
        <v>293</v>
      </c>
      <c r="Z780" s="108">
        <v>0</v>
      </c>
      <c r="AA780" s="113">
        <v>3779349.25</v>
      </c>
      <c r="AB780" s="113">
        <v>2035167.95</v>
      </c>
      <c r="AC780" s="113">
        <v>1871674.02</v>
      </c>
      <c r="AD780" s="113">
        <v>1206047.5438999999</v>
      </c>
      <c r="AE780" s="113">
        <v>1206047.5438999999</v>
      </c>
      <c r="AF780" s="113">
        <v>1206047.5438999999</v>
      </c>
      <c r="AG780" s="113">
        <v>4985396.7938999999</v>
      </c>
      <c r="AH780" s="113">
        <f>CFR_Data[[#This Row],[Total Spent SFY]]+CFR_Data[[#This Row],[CF Current SFY]]</f>
        <v>3241215.4939000001</v>
      </c>
      <c r="AI780" s="113">
        <v>0</v>
      </c>
      <c r="AJ780" s="113">
        <v>0</v>
      </c>
      <c r="AK780" s="113">
        <v>0</v>
      </c>
      <c r="AL780" s="113">
        <v>0</v>
      </c>
      <c r="AM780" s="113">
        <v>0</v>
      </c>
      <c r="AN780" s="113">
        <v>665626.47609999997</v>
      </c>
      <c r="AO780" s="113">
        <v>0</v>
      </c>
      <c r="AP780" s="113">
        <v>0</v>
      </c>
      <c r="AQ780" s="107" t="s">
        <v>699</v>
      </c>
      <c r="AR780" s="107" t="s">
        <v>699</v>
      </c>
      <c r="AS780" s="107" t="s">
        <v>396</v>
      </c>
      <c r="AT780" s="107" t="s">
        <v>395</v>
      </c>
      <c r="AU780" s="107" t="s">
        <v>1123</v>
      </c>
      <c r="AV780" s="107" t="s">
        <v>391</v>
      </c>
      <c r="AW780" s="108">
        <v>2</v>
      </c>
      <c r="AX780" s="107" t="s">
        <v>473</v>
      </c>
      <c r="AY780" s="107" t="s">
        <v>731</v>
      </c>
      <c r="AZ780" s="107" t="s">
        <v>706</v>
      </c>
      <c r="BA780" s="107" t="s">
        <v>435</v>
      </c>
      <c r="BB780" s="109">
        <v>45355.272070752311</v>
      </c>
      <c r="BC780" s="107" t="s">
        <v>22</v>
      </c>
      <c r="BD780" s="107" t="s">
        <v>293</v>
      </c>
    </row>
    <row r="781" spans="1:56" x14ac:dyDescent="0.2">
      <c r="A781" s="107" t="s">
        <v>393</v>
      </c>
      <c r="B781" s="105">
        <v>608485</v>
      </c>
      <c r="C781" s="105" t="s">
        <v>2183</v>
      </c>
      <c r="D781" s="107" t="s">
        <v>1203</v>
      </c>
      <c r="E781" s="105" t="s">
        <v>1962</v>
      </c>
      <c r="F781" s="107" t="s">
        <v>1429</v>
      </c>
      <c r="G781" s="107" t="s">
        <v>830</v>
      </c>
      <c r="H781" s="107" t="s">
        <v>830</v>
      </c>
      <c r="I781" s="107" t="s">
        <v>830</v>
      </c>
      <c r="J781" s="107" t="s">
        <v>810</v>
      </c>
      <c r="K781" s="107" t="s">
        <v>21</v>
      </c>
      <c r="L781" s="107" t="s">
        <v>368</v>
      </c>
      <c r="M781" s="107" t="s">
        <v>395</v>
      </c>
      <c r="N781" s="107" t="s">
        <v>403</v>
      </c>
      <c r="O781" s="107" t="s">
        <v>395</v>
      </c>
      <c r="P781" s="109">
        <v>44436</v>
      </c>
      <c r="Q781" s="107" t="s">
        <v>655</v>
      </c>
      <c r="R781" s="108">
        <v>1</v>
      </c>
      <c r="S781" s="109">
        <v>44489</v>
      </c>
      <c r="T781" s="109">
        <v>44549</v>
      </c>
      <c r="U781" s="109">
        <v>45138</v>
      </c>
      <c r="V781" s="108">
        <v>649</v>
      </c>
      <c r="W781" s="107" t="s">
        <v>424</v>
      </c>
      <c r="X781" s="107" t="s">
        <v>733</v>
      </c>
      <c r="Y781" s="107" t="s">
        <v>413</v>
      </c>
      <c r="Z781" s="108">
        <v>0.8</v>
      </c>
      <c r="AA781" s="113">
        <v>3162191.39</v>
      </c>
      <c r="AB781" s="113">
        <v>73392.100000000006</v>
      </c>
      <c r="AC781" s="113">
        <v>375799.02</v>
      </c>
      <c r="AD781" s="113">
        <v>0</v>
      </c>
      <c r="AE781" s="113">
        <v>0</v>
      </c>
      <c r="AF781" s="113">
        <v>0</v>
      </c>
      <c r="AG781" s="113">
        <v>3162191.39</v>
      </c>
      <c r="AH781" s="113">
        <f>CFR_Data[[#This Row],[Total Spent SFY]]+CFR_Data[[#This Row],[CF Current SFY]]</f>
        <v>73392.100000000006</v>
      </c>
      <c r="AI781" s="113">
        <v>0</v>
      </c>
      <c r="AJ781" s="113">
        <v>0</v>
      </c>
      <c r="AK781" s="113">
        <v>0</v>
      </c>
      <c r="AL781" s="113">
        <v>0</v>
      </c>
      <c r="AM781" s="113">
        <v>0</v>
      </c>
      <c r="AN781" s="113">
        <v>0</v>
      </c>
      <c r="AO781" s="113">
        <v>0</v>
      </c>
      <c r="AP781" s="113">
        <v>0</v>
      </c>
      <c r="AQ781" s="107" t="s">
        <v>699</v>
      </c>
      <c r="AR781" s="107" t="s">
        <v>699</v>
      </c>
      <c r="AS781" s="107" t="s">
        <v>396</v>
      </c>
      <c r="AT781" s="107" t="s">
        <v>395</v>
      </c>
      <c r="AU781" s="107" t="s">
        <v>1123</v>
      </c>
      <c r="AV781" s="107" t="s">
        <v>391</v>
      </c>
      <c r="AW781" s="108">
        <v>2</v>
      </c>
      <c r="AX781" s="107" t="s">
        <v>473</v>
      </c>
      <c r="AY781" s="107" t="s">
        <v>731</v>
      </c>
      <c r="AZ781" s="107" t="s">
        <v>706</v>
      </c>
      <c r="BA781" s="107" t="s">
        <v>435</v>
      </c>
      <c r="BB781" s="109">
        <v>45355.272070752311</v>
      </c>
      <c r="BC781" s="107" t="s">
        <v>21</v>
      </c>
      <c r="BD781" s="107" t="s">
        <v>292</v>
      </c>
    </row>
    <row r="782" spans="1:56" x14ac:dyDescent="0.2">
      <c r="A782" s="107" t="s">
        <v>393</v>
      </c>
      <c r="B782" s="105">
        <v>608485</v>
      </c>
      <c r="C782" s="105" t="s">
        <v>2183</v>
      </c>
      <c r="D782" s="107" t="s">
        <v>1203</v>
      </c>
      <c r="E782" s="105" t="s">
        <v>1962</v>
      </c>
      <c r="F782" s="107" t="s">
        <v>1429</v>
      </c>
      <c r="G782" s="107" t="s">
        <v>830</v>
      </c>
      <c r="H782" s="107" t="s">
        <v>830</v>
      </c>
      <c r="I782" s="107" t="s">
        <v>830</v>
      </c>
      <c r="J782" s="107" t="s">
        <v>810</v>
      </c>
      <c r="K782" s="107" t="s">
        <v>21</v>
      </c>
      <c r="L782" s="107" t="s">
        <v>368</v>
      </c>
      <c r="M782" s="107" t="s">
        <v>395</v>
      </c>
      <c r="N782" s="107" t="s">
        <v>403</v>
      </c>
      <c r="O782" s="107" t="s">
        <v>395</v>
      </c>
      <c r="P782" s="109">
        <v>44436</v>
      </c>
      <c r="Q782" s="107" t="s">
        <v>655</v>
      </c>
      <c r="R782" s="108">
        <v>1</v>
      </c>
      <c r="S782" s="109">
        <v>44489</v>
      </c>
      <c r="T782" s="109">
        <v>44549</v>
      </c>
      <c r="U782" s="109">
        <v>45138</v>
      </c>
      <c r="V782" s="108">
        <v>649</v>
      </c>
      <c r="W782" s="107" t="s">
        <v>398</v>
      </c>
      <c r="X782" s="107" t="s">
        <v>1100</v>
      </c>
      <c r="Y782" s="107" t="s">
        <v>293</v>
      </c>
      <c r="Z782" s="108">
        <v>0</v>
      </c>
      <c r="AA782" s="113">
        <v>1013922.95</v>
      </c>
      <c r="AB782" s="113">
        <v>1563.44</v>
      </c>
      <c r="AC782" s="113">
        <v>14824.81</v>
      </c>
      <c r="AD782" s="113">
        <v>0</v>
      </c>
      <c r="AE782" s="113">
        <v>0</v>
      </c>
      <c r="AF782" s="113">
        <v>0</v>
      </c>
      <c r="AG782" s="113">
        <v>1013922.95</v>
      </c>
      <c r="AH782" s="113">
        <f>CFR_Data[[#This Row],[Total Spent SFY]]+CFR_Data[[#This Row],[CF Current SFY]]</f>
        <v>1563.44</v>
      </c>
      <c r="AI782" s="113">
        <v>0</v>
      </c>
      <c r="AJ782" s="113">
        <v>0</v>
      </c>
      <c r="AK782" s="113">
        <v>0</v>
      </c>
      <c r="AL782" s="113">
        <v>0</v>
      </c>
      <c r="AM782" s="113">
        <v>0</v>
      </c>
      <c r="AN782" s="113">
        <v>0</v>
      </c>
      <c r="AO782" s="113">
        <v>0</v>
      </c>
      <c r="AP782" s="113">
        <v>0</v>
      </c>
      <c r="AQ782" s="107" t="s">
        <v>699</v>
      </c>
      <c r="AR782" s="107" t="s">
        <v>699</v>
      </c>
      <c r="AS782" s="107" t="s">
        <v>396</v>
      </c>
      <c r="AT782" s="107" t="s">
        <v>395</v>
      </c>
      <c r="AU782" s="107" t="s">
        <v>1123</v>
      </c>
      <c r="AV782" s="107" t="s">
        <v>391</v>
      </c>
      <c r="AW782" s="108">
        <v>2</v>
      </c>
      <c r="AX782" s="107" t="s">
        <v>473</v>
      </c>
      <c r="AY782" s="107" t="s">
        <v>731</v>
      </c>
      <c r="AZ782" s="107" t="s">
        <v>706</v>
      </c>
      <c r="BA782" s="107" t="s">
        <v>435</v>
      </c>
      <c r="BB782" s="109">
        <v>45355.272070752311</v>
      </c>
      <c r="BC782" s="107" t="s">
        <v>21</v>
      </c>
      <c r="BD782" s="107" t="s">
        <v>293</v>
      </c>
    </row>
    <row r="783" spans="1:56" x14ac:dyDescent="0.2">
      <c r="A783" s="107" t="s">
        <v>472</v>
      </c>
      <c r="B783" s="105">
        <v>608487</v>
      </c>
      <c r="C783" s="105" t="s">
        <v>395</v>
      </c>
      <c r="D783" s="107" t="s">
        <v>2184</v>
      </c>
      <c r="E783" s="105" t="s">
        <v>1947</v>
      </c>
      <c r="F783" s="107" t="s">
        <v>1128</v>
      </c>
      <c r="G783" s="107" t="s">
        <v>830</v>
      </c>
      <c r="H783" s="107" t="s">
        <v>830</v>
      </c>
      <c r="I783" s="107" t="s">
        <v>830</v>
      </c>
      <c r="J783" s="107" t="s">
        <v>70</v>
      </c>
      <c r="K783" s="107" t="s">
        <v>32</v>
      </c>
      <c r="L783" s="107" t="s">
        <v>368</v>
      </c>
      <c r="M783" s="107" t="s">
        <v>395</v>
      </c>
      <c r="N783" s="107" t="s">
        <v>472</v>
      </c>
      <c r="O783" s="107" t="s">
        <v>1125</v>
      </c>
      <c r="P783" s="109">
        <v>46424</v>
      </c>
      <c r="Q783" s="107" t="s">
        <v>1914</v>
      </c>
      <c r="R783" s="108">
        <v>0</v>
      </c>
      <c r="S783" s="109">
        <v>46574</v>
      </c>
      <c r="T783" s="109">
        <v>46634</v>
      </c>
      <c r="U783" s="109">
        <v>47294</v>
      </c>
      <c r="V783" s="108">
        <v>720</v>
      </c>
      <c r="W783" s="107" t="s">
        <v>398</v>
      </c>
      <c r="X783" s="107" t="s">
        <v>702</v>
      </c>
      <c r="Y783" s="107" t="s">
        <v>293</v>
      </c>
      <c r="Z783" s="108">
        <v>0</v>
      </c>
      <c r="AA783" s="113">
        <v>0</v>
      </c>
      <c r="AB783" s="113">
        <v>0</v>
      </c>
      <c r="AC783" s="113">
        <v>100000</v>
      </c>
      <c r="AD783" s="113">
        <v>0</v>
      </c>
      <c r="AE783" s="113">
        <v>100000</v>
      </c>
      <c r="AF783" s="113">
        <v>0</v>
      </c>
      <c r="AG783" s="113">
        <v>0</v>
      </c>
      <c r="AH783" s="113">
        <f>CFR_Data[[#This Row],[Total Spent SFY]]+CFR_Data[[#This Row],[CF Current SFY]]</f>
        <v>0</v>
      </c>
      <c r="AI783" s="113">
        <v>0</v>
      </c>
      <c r="AJ783" s="113">
        <v>0</v>
      </c>
      <c r="AK783" s="113">
        <v>0</v>
      </c>
      <c r="AL783" s="113">
        <v>45454.5455</v>
      </c>
      <c r="AM783" s="113">
        <v>54545.4545</v>
      </c>
      <c r="AN783" s="113">
        <v>0</v>
      </c>
      <c r="AO783" s="113">
        <v>0</v>
      </c>
      <c r="AP783" s="113">
        <v>0</v>
      </c>
      <c r="AQ783" s="107" t="s">
        <v>699</v>
      </c>
      <c r="AR783" s="107" t="s">
        <v>699</v>
      </c>
      <c r="AS783" s="107" t="s">
        <v>396</v>
      </c>
      <c r="AT783" s="107" t="s">
        <v>395</v>
      </c>
      <c r="AU783" s="107" t="s">
        <v>1123</v>
      </c>
      <c r="AV783" s="107" t="s">
        <v>391</v>
      </c>
      <c r="AW783" s="108">
        <v>2</v>
      </c>
      <c r="AX783" s="107" t="s">
        <v>473</v>
      </c>
      <c r="AY783" s="107" t="s">
        <v>698</v>
      </c>
      <c r="AZ783" s="107" t="s">
        <v>697</v>
      </c>
      <c r="BA783" s="107" t="s">
        <v>392</v>
      </c>
      <c r="BB783" s="109">
        <v>45355.272070752311</v>
      </c>
      <c r="BC783" s="107" t="s">
        <v>32</v>
      </c>
      <c r="BD783" s="107" t="s">
        <v>293</v>
      </c>
    </row>
    <row r="784" spans="1:56" x14ac:dyDescent="0.2">
      <c r="A784" s="107" t="s">
        <v>472</v>
      </c>
      <c r="B784" s="105">
        <v>608487</v>
      </c>
      <c r="C784" s="105" t="s">
        <v>395</v>
      </c>
      <c r="D784" s="107" t="s">
        <v>2184</v>
      </c>
      <c r="E784" s="105" t="s">
        <v>1947</v>
      </c>
      <c r="F784" s="107" t="s">
        <v>1128</v>
      </c>
      <c r="G784" s="107" t="s">
        <v>830</v>
      </c>
      <c r="H784" s="107" t="s">
        <v>830</v>
      </c>
      <c r="I784" s="107" t="s">
        <v>830</v>
      </c>
      <c r="J784" s="107" t="s">
        <v>70</v>
      </c>
      <c r="K784" s="107" t="s">
        <v>32</v>
      </c>
      <c r="L784" s="107" t="s">
        <v>368</v>
      </c>
      <c r="M784" s="107" t="s">
        <v>395</v>
      </c>
      <c r="N784" s="107" t="s">
        <v>472</v>
      </c>
      <c r="O784" s="107" t="s">
        <v>1125</v>
      </c>
      <c r="P784" s="109">
        <v>46424</v>
      </c>
      <c r="Q784" s="107" t="s">
        <v>1914</v>
      </c>
      <c r="R784" s="108">
        <v>0</v>
      </c>
      <c r="S784" s="109">
        <v>46574</v>
      </c>
      <c r="T784" s="109">
        <v>46634</v>
      </c>
      <c r="U784" s="109">
        <v>47294</v>
      </c>
      <c r="V784" s="108">
        <v>720</v>
      </c>
      <c r="W784" s="107" t="s">
        <v>424</v>
      </c>
      <c r="X784" s="107" t="s">
        <v>733</v>
      </c>
      <c r="Y784" s="107" t="s">
        <v>413</v>
      </c>
      <c r="Z784" s="108">
        <v>0.8</v>
      </c>
      <c r="AA784" s="113">
        <v>0</v>
      </c>
      <c r="AB784" s="113">
        <v>0</v>
      </c>
      <c r="AC784" s="113">
        <v>10331774.949999999</v>
      </c>
      <c r="AD784" s="113">
        <v>0</v>
      </c>
      <c r="AE784" s="113">
        <v>10331774.949999999</v>
      </c>
      <c r="AF784" s="113">
        <v>0</v>
      </c>
      <c r="AG784" s="113">
        <v>0</v>
      </c>
      <c r="AH784" s="113">
        <f>CFR_Data[[#This Row],[Total Spent SFY]]+CFR_Data[[#This Row],[CF Current SFY]]</f>
        <v>0</v>
      </c>
      <c r="AI784" s="113">
        <v>0</v>
      </c>
      <c r="AJ784" s="113">
        <v>0</v>
      </c>
      <c r="AK784" s="113">
        <v>0</v>
      </c>
      <c r="AL784" s="113">
        <v>4696261.3409000002</v>
      </c>
      <c r="AM784" s="113">
        <v>5635513.6091</v>
      </c>
      <c r="AN784" s="113">
        <v>0</v>
      </c>
      <c r="AO784" s="113">
        <v>0</v>
      </c>
      <c r="AP784" s="113">
        <v>0</v>
      </c>
      <c r="AQ784" s="107" t="s">
        <v>699</v>
      </c>
      <c r="AR784" s="107" t="s">
        <v>699</v>
      </c>
      <c r="AS784" s="107" t="s">
        <v>396</v>
      </c>
      <c r="AT784" s="107" t="s">
        <v>395</v>
      </c>
      <c r="AU784" s="107" t="s">
        <v>1123</v>
      </c>
      <c r="AV784" s="107" t="s">
        <v>391</v>
      </c>
      <c r="AW784" s="108">
        <v>2</v>
      </c>
      <c r="AX784" s="107" t="s">
        <v>473</v>
      </c>
      <c r="AY784" s="107" t="s">
        <v>698</v>
      </c>
      <c r="AZ784" s="107" t="s">
        <v>697</v>
      </c>
      <c r="BA784" s="107" t="s">
        <v>392</v>
      </c>
      <c r="BB784" s="109">
        <v>45355.272070752311</v>
      </c>
      <c r="BC784" s="107" t="s">
        <v>32</v>
      </c>
      <c r="BD784" s="107" t="s">
        <v>292</v>
      </c>
    </row>
    <row r="785" spans="1:56" x14ac:dyDescent="0.2">
      <c r="A785" s="107" t="s">
        <v>472</v>
      </c>
      <c r="B785" s="105">
        <v>608490</v>
      </c>
      <c r="C785" s="105" t="s">
        <v>395</v>
      </c>
      <c r="D785" s="107" t="s">
        <v>1744</v>
      </c>
      <c r="E785" s="105" t="s">
        <v>1954</v>
      </c>
      <c r="F785" s="107" t="s">
        <v>1138</v>
      </c>
      <c r="G785" s="107" t="s">
        <v>830</v>
      </c>
      <c r="H785" s="107" t="s">
        <v>830</v>
      </c>
      <c r="I785" s="107" t="s">
        <v>830</v>
      </c>
      <c r="J785" s="107" t="s">
        <v>502</v>
      </c>
      <c r="K785" s="107" t="s">
        <v>24</v>
      </c>
      <c r="L785" s="107" t="s">
        <v>312</v>
      </c>
      <c r="M785" s="107" t="s">
        <v>158</v>
      </c>
      <c r="N785" s="107" t="s">
        <v>472</v>
      </c>
      <c r="O785" s="107" t="s">
        <v>1125</v>
      </c>
      <c r="P785" s="109">
        <v>45633</v>
      </c>
      <c r="Q785" s="107" t="s">
        <v>1101</v>
      </c>
      <c r="R785" s="108">
        <v>0</v>
      </c>
      <c r="S785" s="109">
        <v>45783</v>
      </c>
      <c r="T785" s="109">
        <v>45843</v>
      </c>
      <c r="U785" s="109">
        <v>46513</v>
      </c>
      <c r="V785" s="108">
        <v>730</v>
      </c>
      <c r="W785" s="107" t="s">
        <v>424</v>
      </c>
      <c r="X785" s="107" t="s">
        <v>733</v>
      </c>
      <c r="Y785" s="107" t="s">
        <v>413</v>
      </c>
      <c r="Z785" s="108">
        <v>0.8</v>
      </c>
      <c r="AA785" s="113">
        <v>0</v>
      </c>
      <c r="AB785" s="113">
        <v>0</v>
      </c>
      <c r="AC785" s="113">
        <v>7744483.3586999997</v>
      </c>
      <c r="AD785" s="113">
        <v>0</v>
      </c>
      <c r="AE785" s="113">
        <v>7744483.3586999997</v>
      </c>
      <c r="AF785" s="113">
        <v>0</v>
      </c>
      <c r="AG785" s="113">
        <v>0</v>
      </c>
      <c r="AH785" s="113">
        <f>CFR_Data[[#This Row],[Total Spent SFY]]+CFR_Data[[#This Row],[CF Current SFY]]</f>
        <v>0</v>
      </c>
      <c r="AI785" s="113">
        <v>0</v>
      </c>
      <c r="AJ785" s="113">
        <v>4040600.0131999999</v>
      </c>
      <c r="AK785" s="113">
        <v>3703883.3454999998</v>
      </c>
      <c r="AL785" s="113">
        <v>0</v>
      </c>
      <c r="AM785" s="113">
        <v>0</v>
      </c>
      <c r="AN785" s="113">
        <v>0</v>
      </c>
      <c r="AO785" s="113">
        <v>0</v>
      </c>
      <c r="AP785" s="113">
        <v>0</v>
      </c>
      <c r="AQ785" s="107" t="s">
        <v>699</v>
      </c>
      <c r="AR785" s="107" t="s">
        <v>699</v>
      </c>
      <c r="AS785" s="107" t="s">
        <v>396</v>
      </c>
      <c r="AT785" s="107" t="s">
        <v>395</v>
      </c>
      <c r="AU785" s="107" t="s">
        <v>1123</v>
      </c>
      <c r="AV785" s="107" t="s">
        <v>391</v>
      </c>
      <c r="AW785" s="108">
        <v>1</v>
      </c>
      <c r="AX785" s="107" t="s">
        <v>473</v>
      </c>
      <c r="AY785" s="107" t="s">
        <v>698</v>
      </c>
      <c r="AZ785" s="107" t="s">
        <v>697</v>
      </c>
      <c r="BA785" s="107" t="s">
        <v>392</v>
      </c>
      <c r="BB785" s="109">
        <v>45355.272070752311</v>
      </c>
      <c r="BC785" s="107" t="s">
        <v>24</v>
      </c>
      <c r="BD785" s="107" t="s">
        <v>292</v>
      </c>
    </row>
    <row r="786" spans="1:56" x14ac:dyDescent="0.2">
      <c r="A786" s="107" t="s">
        <v>472</v>
      </c>
      <c r="B786" s="105">
        <v>608491</v>
      </c>
      <c r="C786" s="105" t="s">
        <v>395</v>
      </c>
      <c r="D786" s="107" t="s">
        <v>1204</v>
      </c>
      <c r="E786" s="105" t="s">
        <v>1954</v>
      </c>
      <c r="F786" s="107" t="s">
        <v>1138</v>
      </c>
      <c r="G786" s="107" t="s">
        <v>830</v>
      </c>
      <c r="H786" s="107" t="s">
        <v>830</v>
      </c>
      <c r="I786" s="107" t="s">
        <v>830</v>
      </c>
      <c r="J786" s="107" t="s">
        <v>1205</v>
      </c>
      <c r="K786" s="107" t="s">
        <v>24</v>
      </c>
      <c r="L786" s="107" t="s">
        <v>368</v>
      </c>
      <c r="M786" s="107" t="s">
        <v>395</v>
      </c>
      <c r="N786" s="107" t="s">
        <v>472</v>
      </c>
      <c r="O786" s="107" t="s">
        <v>1142</v>
      </c>
      <c r="P786" s="109">
        <v>45801</v>
      </c>
      <c r="Q786" s="107" t="s">
        <v>1101</v>
      </c>
      <c r="R786" s="108">
        <v>0</v>
      </c>
      <c r="S786" s="109">
        <v>45951</v>
      </c>
      <c r="T786" s="109">
        <v>46011</v>
      </c>
      <c r="U786" s="109">
        <v>46651</v>
      </c>
      <c r="V786" s="108">
        <v>700</v>
      </c>
      <c r="W786" s="107" t="s">
        <v>398</v>
      </c>
      <c r="X786" s="107" t="s">
        <v>702</v>
      </c>
      <c r="Y786" s="107" t="s">
        <v>293</v>
      </c>
      <c r="Z786" s="108">
        <v>0</v>
      </c>
      <c r="AA786" s="113">
        <v>0</v>
      </c>
      <c r="AB786" s="113">
        <v>0</v>
      </c>
      <c r="AC786" s="113">
        <v>90000</v>
      </c>
      <c r="AD786" s="113">
        <v>0</v>
      </c>
      <c r="AE786" s="113">
        <v>90000</v>
      </c>
      <c r="AF786" s="113">
        <v>0</v>
      </c>
      <c r="AG786" s="113">
        <v>0</v>
      </c>
      <c r="AH786" s="113">
        <f>CFR_Data[[#This Row],[Total Spent SFY]]+CFR_Data[[#This Row],[CF Current SFY]]</f>
        <v>0</v>
      </c>
      <c r="AI786" s="113">
        <v>0</v>
      </c>
      <c r="AJ786" s="113">
        <v>28636.363600000001</v>
      </c>
      <c r="AK786" s="113">
        <v>49090.909099999997</v>
      </c>
      <c r="AL786" s="113">
        <v>12272.7273</v>
      </c>
      <c r="AM786" s="113">
        <v>0</v>
      </c>
      <c r="AN786" s="113">
        <v>0</v>
      </c>
      <c r="AO786" s="113">
        <v>0</v>
      </c>
      <c r="AP786" s="113">
        <v>0</v>
      </c>
      <c r="AQ786" s="107" t="s">
        <v>699</v>
      </c>
      <c r="AR786" s="107" t="s">
        <v>699</v>
      </c>
      <c r="AS786" s="107" t="s">
        <v>396</v>
      </c>
      <c r="AT786" s="107" t="s">
        <v>395</v>
      </c>
      <c r="AU786" s="107" t="s">
        <v>1123</v>
      </c>
      <c r="AV786" s="107" t="s">
        <v>391</v>
      </c>
      <c r="AW786" s="108">
        <v>2</v>
      </c>
      <c r="AX786" s="107" t="s">
        <v>473</v>
      </c>
      <c r="AY786" s="107" t="s">
        <v>698</v>
      </c>
      <c r="AZ786" s="107" t="s">
        <v>697</v>
      </c>
      <c r="BA786" s="107" t="s">
        <v>392</v>
      </c>
      <c r="BB786" s="109">
        <v>45355.272070752311</v>
      </c>
      <c r="BC786" s="107" t="s">
        <v>24</v>
      </c>
      <c r="BD786" s="107" t="s">
        <v>293</v>
      </c>
    </row>
    <row r="787" spans="1:56" x14ac:dyDescent="0.2">
      <c r="A787" s="107" t="s">
        <v>472</v>
      </c>
      <c r="B787" s="105">
        <v>608491</v>
      </c>
      <c r="C787" s="105" t="s">
        <v>395</v>
      </c>
      <c r="D787" s="107" t="s">
        <v>1204</v>
      </c>
      <c r="E787" s="105" t="s">
        <v>1954</v>
      </c>
      <c r="F787" s="107" t="s">
        <v>1138</v>
      </c>
      <c r="G787" s="107" t="s">
        <v>830</v>
      </c>
      <c r="H787" s="107" t="s">
        <v>830</v>
      </c>
      <c r="I787" s="107" t="s">
        <v>830</v>
      </c>
      <c r="J787" s="107" t="s">
        <v>1205</v>
      </c>
      <c r="K787" s="107" t="s">
        <v>24</v>
      </c>
      <c r="L787" s="107" t="s">
        <v>368</v>
      </c>
      <c r="M787" s="107" t="s">
        <v>395</v>
      </c>
      <c r="N787" s="107" t="s">
        <v>472</v>
      </c>
      <c r="O787" s="107" t="s">
        <v>1142</v>
      </c>
      <c r="P787" s="109">
        <v>45801</v>
      </c>
      <c r="Q787" s="107" t="s">
        <v>1101</v>
      </c>
      <c r="R787" s="108">
        <v>0</v>
      </c>
      <c r="S787" s="109">
        <v>45951</v>
      </c>
      <c r="T787" s="109">
        <v>46011</v>
      </c>
      <c r="U787" s="109">
        <v>46651</v>
      </c>
      <c r="V787" s="108">
        <v>700</v>
      </c>
      <c r="W787" s="107" t="s">
        <v>424</v>
      </c>
      <c r="X787" s="107" t="s">
        <v>733</v>
      </c>
      <c r="Y787" s="107" t="s">
        <v>413</v>
      </c>
      <c r="Z787" s="108">
        <v>0.8</v>
      </c>
      <c r="AA787" s="113">
        <v>0</v>
      </c>
      <c r="AB787" s="113">
        <v>0</v>
      </c>
      <c r="AC787" s="113">
        <v>24082891.983199999</v>
      </c>
      <c r="AD787" s="113">
        <v>0</v>
      </c>
      <c r="AE787" s="113">
        <v>24082891.983199999</v>
      </c>
      <c r="AF787" s="113">
        <v>0</v>
      </c>
      <c r="AG787" s="113">
        <v>0</v>
      </c>
      <c r="AH787" s="113">
        <f>CFR_Data[[#This Row],[Total Spent SFY]]+CFR_Data[[#This Row],[CF Current SFY]]</f>
        <v>0</v>
      </c>
      <c r="AI787" s="113">
        <v>0</v>
      </c>
      <c r="AJ787" s="113">
        <v>7662738.3583000004</v>
      </c>
      <c r="AK787" s="113">
        <v>13136122.899900001</v>
      </c>
      <c r="AL787" s="113">
        <v>3284030.7250000001</v>
      </c>
      <c r="AM787" s="113">
        <v>0</v>
      </c>
      <c r="AN787" s="113">
        <v>0</v>
      </c>
      <c r="AO787" s="113">
        <v>0</v>
      </c>
      <c r="AP787" s="113">
        <v>0</v>
      </c>
      <c r="AQ787" s="107" t="s">
        <v>699</v>
      </c>
      <c r="AR787" s="107" t="s">
        <v>699</v>
      </c>
      <c r="AS787" s="107" t="s">
        <v>396</v>
      </c>
      <c r="AT787" s="107" t="s">
        <v>395</v>
      </c>
      <c r="AU787" s="107" t="s">
        <v>1123</v>
      </c>
      <c r="AV787" s="107" t="s">
        <v>391</v>
      </c>
      <c r="AW787" s="108">
        <v>2</v>
      </c>
      <c r="AX787" s="107" t="s">
        <v>473</v>
      </c>
      <c r="AY787" s="107" t="s">
        <v>698</v>
      </c>
      <c r="AZ787" s="107" t="s">
        <v>697</v>
      </c>
      <c r="BA787" s="107" t="s">
        <v>392</v>
      </c>
      <c r="BB787" s="109">
        <v>45355.272070752311</v>
      </c>
      <c r="BC787" s="107" t="s">
        <v>24</v>
      </c>
      <c r="BD787" s="107" t="s">
        <v>292</v>
      </c>
    </row>
    <row r="788" spans="1:56" x14ac:dyDescent="0.2">
      <c r="A788" s="107" t="s">
        <v>409</v>
      </c>
      <c r="B788" s="105">
        <v>608494</v>
      </c>
      <c r="C788" s="105" t="s">
        <v>2185</v>
      </c>
      <c r="D788" s="107" t="s">
        <v>896</v>
      </c>
      <c r="E788" s="105" t="s">
        <v>1941</v>
      </c>
      <c r="F788" s="107" t="s">
        <v>1138</v>
      </c>
      <c r="G788" s="107" t="s">
        <v>830</v>
      </c>
      <c r="H788" s="107" t="s">
        <v>830</v>
      </c>
      <c r="I788" s="107" t="s">
        <v>830</v>
      </c>
      <c r="J788" s="107" t="s">
        <v>897</v>
      </c>
      <c r="K788" s="107" t="s">
        <v>27</v>
      </c>
      <c r="L788" s="107" t="s">
        <v>368</v>
      </c>
      <c r="M788" s="107" t="s">
        <v>395</v>
      </c>
      <c r="N788" s="107" t="s">
        <v>410</v>
      </c>
      <c r="O788" s="107" t="s">
        <v>395</v>
      </c>
      <c r="P788" s="109">
        <v>44786</v>
      </c>
      <c r="Q788" s="107" t="s">
        <v>658</v>
      </c>
      <c r="R788" s="108">
        <v>1</v>
      </c>
      <c r="S788" s="109">
        <v>45007</v>
      </c>
      <c r="T788" s="109">
        <v>45067</v>
      </c>
      <c r="U788" s="109">
        <v>46158</v>
      </c>
      <c r="V788" s="108">
        <v>1151</v>
      </c>
      <c r="W788" s="107" t="s">
        <v>424</v>
      </c>
      <c r="X788" s="107" t="s">
        <v>704</v>
      </c>
      <c r="Y788" s="107" t="s">
        <v>425</v>
      </c>
      <c r="Z788" s="108">
        <v>0.8</v>
      </c>
      <c r="AA788" s="113">
        <v>0</v>
      </c>
      <c r="AB788" s="113">
        <v>0</v>
      </c>
      <c r="AC788" s="113">
        <v>2882404.02</v>
      </c>
      <c r="AD788" s="113">
        <v>2620609.1110999999</v>
      </c>
      <c r="AE788" s="113">
        <v>2620609.111</v>
      </c>
      <c r="AF788" s="113">
        <v>1087597.6406</v>
      </c>
      <c r="AG788" s="113">
        <v>1087597.6406</v>
      </c>
      <c r="AH788" s="113">
        <f>CFR_Data[[#This Row],[Total Spent SFY]]+CFR_Data[[#This Row],[CF Current SFY]]</f>
        <v>1087597.6406</v>
      </c>
      <c r="AI788" s="113">
        <v>1001015.8955</v>
      </c>
      <c r="AJ788" s="113">
        <v>531995.57490000001</v>
      </c>
      <c r="AK788" s="113">
        <v>0</v>
      </c>
      <c r="AL788" s="113">
        <v>0</v>
      </c>
      <c r="AM788" s="113">
        <v>0</v>
      </c>
      <c r="AN788" s="113">
        <v>261794.90900000001</v>
      </c>
      <c r="AO788" s="113">
        <v>0</v>
      </c>
      <c r="AP788" s="113">
        <v>0</v>
      </c>
      <c r="AQ788" s="107" t="s">
        <v>699</v>
      </c>
      <c r="AR788" s="107" t="s">
        <v>699</v>
      </c>
      <c r="AS788" s="107" t="s">
        <v>396</v>
      </c>
      <c r="AT788" s="107" t="s">
        <v>395</v>
      </c>
      <c r="AU788" s="107" t="s">
        <v>1123</v>
      </c>
      <c r="AV788" s="107" t="s">
        <v>391</v>
      </c>
      <c r="AW788" s="108">
        <v>3</v>
      </c>
      <c r="AX788" s="107" t="s">
        <v>473</v>
      </c>
      <c r="AY788" s="107" t="s">
        <v>731</v>
      </c>
      <c r="AZ788" s="107" t="s">
        <v>706</v>
      </c>
      <c r="BA788" s="107" t="s">
        <v>435</v>
      </c>
      <c r="BB788" s="109">
        <v>45355.272070752311</v>
      </c>
      <c r="BC788" s="107" t="s">
        <v>27</v>
      </c>
      <c r="BD788" s="107" t="s">
        <v>292</v>
      </c>
    </row>
    <row r="789" spans="1:56" x14ac:dyDescent="0.2">
      <c r="A789" s="107" t="s">
        <v>409</v>
      </c>
      <c r="B789" s="105">
        <v>608494</v>
      </c>
      <c r="C789" s="105" t="s">
        <v>2185</v>
      </c>
      <c r="D789" s="107" t="s">
        <v>896</v>
      </c>
      <c r="E789" s="105" t="s">
        <v>1941</v>
      </c>
      <c r="F789" s="107" t="s">
        <v>1138</v>
      </c>
      <c r="G789" s="107" t="s">
        <v>830</v>
      </c>
      <c r="H789" s="107" t="s">
        <v>830</v>
      </c>
      <c r="I789" s="107" t="s">
        <v>830</v>
      </c>
      <c r="J789" s="107" t="s">
        <v>897</v>
      </c>
      <c r="K789" s="107" t="s">
        <v>27</v>
      </c>
      <c r="L789" s="107" t="s">
        <v>368</v>
      </c>
      <c r="M789" s="107" t="s">
        <v>395</v>
      </c>
      <c r="N789" s="107" t="s">
        <v>410</v>
      </c>
      <c r="O789" s="107" t="s">
        <v>395</v>
      </c>
      <c r="P789" s="109">
        <v>44786</v>
      </c>
      <c r="Q789" s="107" t="s">
        <v>658</v>
      </c>
      <c r="R789" s="108">
        <v>1</v>
      </c>
      <c r="S789" s="109">
        <v>45007</v>
      </c>
      <c r="T789" s="109">
        <v>45067</v>
      </c>
      <c r="U789" s="109">
        <v>46158</v>
      </c>
      <c r="V789" s="108">
        <v>1151</v>
      </c>
      <c r="W789" s="107" t="s">
        <v>424</v>
      </c>
      <c r="X789" s="107" t="s">
        <v>733</v>
      </c>
      <c r="Y789" s="107" t="s">
        <v>413</v>
      </c>
      <c r="Z789" s="108">
        <v>0.8</v>
      </c>
      <c r="AA789" s="113">
        <v>4705490.33</v>
      </c>
      <c r="AB789" s="113">
        <v>3580210.49</v>
      </c>
      <c r="AC789" s="113">
        <v>11638875.67</v>
      </c>
      <c r="AD789" s="113">
        <v>10249270.192500001</v>
      </c>
      <c r="AE789" s="113">
        <v>10249270.192399999</v>
      </c>
      <c r="AF789" s="113">
        <v>4253622.5766000003</v>
      </c>
      <c r="AG789" s="113">
        <v>8959112.9066000003</v>
      </c>
      <c r="AH789" s="113">
        <f>CFR_Data[[#This Row],[Total Spent SFY]]+CFR_Data[[#This Row],[CF Current SFY]]</f>
        <v>7833833.0666000005</v>
      </c>
      <c r="AI789" s="113">
        <v>3914999.1261999998</v>
      </c>
      <c r="AJ789" s="113">
        <v>2080648.4896</v>
      </c>
      <c r="AK789" s="113">
        <v>0</v>
      </c>
      <c r="AL789" s="113">
        <v>0</v>
      </c>
      <c r="AM789" s="113">
        <v>0</v>
      </c>
      <c r="AN789" s="113">
        <v>1389605.4776000001</v>
      </c>
      <c r="AO789" s="113">
        <v>0</v>
      </c>
      <c r="AP789" s="113">
        <v>0</v>
      </c>
      <c r="AQ789" s="107" t="s">
        <v>699</v>
      </c>
      <c r="AR789" s="107" t="s">
        <v>699</v>
      </c>
      <c r="AS789" s="107" t="s">
        <v>396</v>
      </c>
      <c r="AT789" s="107" t="s">
        <v>395</v>
      </c>
      <c r="AU789" s="107" t="s">
        <v>1123</v>
      </c>
      <c r="AV789" s="107" t="s">
        <v>391</v>
      </c>
      <c r="AW789" s="108">
        <v>3</v>
      </c>
      <c r="AX789" s="107" t="s">
        <v>473</v>
      </c>
      <c r="AY789" s="107" t="s">
        <v>731</v>
      </c>
      <c r="AZ789" s="107" t="s">
        <v>706</v>
      </c>
      <c r="BA789" s="107" t="s">
        <v>435</v>
      </c>
      <c r="BB789" s="109">
        <v>45355.272070752311</v>
      </c>
      <c r="BC789" s="107" t="s">
        <v>27</v>
      </c>
      <c r="BD789" s="107" t="s">
        <v>292</v>
      </c>
    </row>
    <row r="790" spans="1:56" x14ac:dyDescent="0.2">
      <c r="A790" s="107" t="s">
        <v>409</v>
      </c>
      <c r="B790" s="105">
        <v>608494</v>
      </c>
      <c r="C790" s="105" t="s">
        <v>2185</v>
      </c>
      <c r="D790" s="107" t="s">
        <v>896</v>
      </c>
      <c r="E790" s="105" t="s">
        <v>1941</v>
      </c>
      <c r="F790" s="107" t="s">
        <v>1138</v>
      </c>
      <c r="G790" s="107" t="s">
        <v>830</v>
      </c>
      <c r="H790" s="107" t="s">
        <v>830</v>
      </c>
      <c r="I790" s="107" t="s">
        <v>830</v>
      </c>
      <c r="J790" s="107" t="s">
        <v>897</v>
      </c>
      <c r="K790" s="107" t="s">
        <v>27</v>
      </c>
      <c r="L790" s="107" t="s">
        <v>368</v>
      </c>
      <c r="M790" s="107" t="s">
        <v>395</v>
      </c>
      <c r="N790" s="107" t="s">
        <v>410</v>
      </c>
      <c r="O790" s="107" t="s">
        <v>395</v>
      </c>
      <c r="P790" s="109">
        <v>44786</v>
      </c>
      <c r="Q790" s="107" t="s">
        <v>658</v>
      </c>
      <c r="R790" s="108">
        <v>1</v>
      </c>
      <c r="S790" s="109">
        <v>45007</v>
      </c>
      <c r="T790" s="109">
        <v>45067</v>
      </c>
      <c r="U790" s="109">
        <v>46158</v>
      </c>
      <c r="V790" s="108">
        <v>1151</v>
      </c>
      <c r="W790" s="107" t="s">
        <v>398</v>
      </c>
      <c r="X790" s="107" t="s">
        <v>1100</v>
      </c>
      <c r="Y790" s="107" t="s">
        <v>293</v>
      </c>
      <c r="Z790" s="108">
        <v>0</v>
      </c>
      <c r="AA790" s="113">
        <v>7011.38</v>
      </c>
      <c r="AB790" s="113">
        <v>6156.38</v>
      </c>
      <c r="AC790" s="113">
        <v>324546.87</v>
      </c>
      <c r="AD790" s="113">
        <v>306443.89640000003</v>
      </c>
      <c r="AE790" s="113">
        <v>306443.89640000003</v>
      </c>
      <c r="AF790" s="113">
        <v>127179.4627</v>
      </c>
      <c r="AG790" s="113">
        <v>134190.84270000001</v>
      </c>
      <c r="AH790" s="113">
        <f>CFR_Data[[#This Row],[Total Spent SFY]]+CFR_Data[[#This Row],[CF Current SFY]]</f>
        <v>133335.84270000001</v>
      </c>
      <c r="AI790" s="113">
        <v>117054.92819999999</v>
      </c>
      <c r="AJ790" s="113">
        <v>62209.505499999999</v>
      </c>
      <c r="AK790" s="113">
        <v>0</v>
      </c>
      <c r="AL790" s="113">
        <v>0</v>
      </c>
      <c r="AM790" s="113">
        <v>0</v>
      </c>
      <c r="AN790" s="113">
        <v>18102.973600000001</v>
      </c>
      <c r="AO790" s="113">
        <v>0</v>
      </c>
      <c r="AP790" s="113">
        <v>0</v>
      </c>
      <c r="AQ790" s="107" t="s">
        <v>699</v>
      </c>
      <c r="AR790" s="107" t="s">
        <v>699</v>
      </c>
      <c r="AS790" s="107" t="s">
        <v>396</v>
      </c>
      <c r="AT790" s="107" t="s">
        <v>395</v>
      </c>
      <c r="AU790" s="107" t="s">
        <v>1123</v>
      </c>
      <c r="AV790" s="107" t="s">
        <v>391</v>
      </c>
      <c r="AW790" s="108">
        <v>3</v>
      </c>
      <c r="AX790" s="107" t="s">
        <v>473</v>
      </c>
      <c r="AY790" s="107" t="s">
        <v>731</v>
      </c>
      <c r="AZ790" s="107" t="s">
        <v>706</v>
      </c>
      <c r="BA790" s="107" t="s">
        <v>435</v>
      </c>
      <c r="BB790" s="109">
        <v>45355.272070752311</v>
      </c>
      <c r="BC790" s="107" t="s">
        <v>27</v>
      </c>
      <c r="BD790" s="107" t="s">
        <v>293</v>
      </c>
    </row>
    <row r="791" spans="1:56" x14ac:dyDescent="0.2">
      <c r="A791" s="107" t="s">
        <v>472</v>
      </c>
      <c r="B791" s="105">
        <v>608495</v>
      </c>
      <c r="C791" s="105" t="s">
        <v>395</v>
      </c>
      <c r="D791" s="107" t="s">
        <v>898</v>
      </c>
      <c r="E791" s="105" t="s">
        <v>1941</v>
      </c>
      <c r="F791" s="107" t="s">
        <v>395</v>
      </c>
      <c r="G791" s="107" t="s">
        <v>830</v>
      </c>
      <c r="H791" s="107" t="s">
        <v>830</v>
      </c>
      <c r="I791" s="107" t="s">
        <v>830</v>
      </c>
      <c r="J791" s="107" t="s">
        <v>899</v>
      </c>
      <c r="K791" s="107" t="s">
        <v>22</v>
      </c>
      <c r="L791" s="107" t="s">
        <v>368</v>
      </c>
      <c r="M791" s="107" t="s">
        <v>395</v>
      </c>
      <c r="N791" s="107" t="s">
        <v>472</v>
      </c>
      <c r="O791" s="107" t="s">
        <v>1142</v>
      </c>
      <c r="P791" s="109">
        <v>45933</v>
      </c>
      <c r="Q791" s="107" t="s">
        <v>1353</v>
      </c>
      <c r="R791" s="108">
        <v>0</v>
      </c>
      <c r="S791" s="109">
        <v>46083</v>
      </c>
      <c r="T791" s="109">
        <v>46143</v>
      </c>
      <c r="U791" s="109">
        <v>46623</v>
      </c>
      <c r="V791" s="108">
        <v>540</v>
      </c>
      <c r="W791" s="107" t="s">
        <v>398</v>
      </c>
      <c r="X791" s="107" t="s">
        <v>702</v>
      </c>
      <c r="Y791" s="107" t="s">
        <v>293</v>
      </c>
      <c r="Z791" s="108">
        <v>0</v>
      </c>
      <c r="AA791" s="113">
        <v>0</v>
      </c>
      <c r="AB791" s="113">
        <v>0</v>
      </c>
      <c r="AC791" s="113">
        <v>126980.09</v>
      </c>
      <c r="AD791" s="113">
        <v>0</v>
      </c>
      <c r="AE791" s="113">
        <v>126980.0901</v>
      </c>
      <c r="AF791" s="113">
        <v>0</v>
      </c>
      <c r="AG791" s="113">
        <v>0</v>
      </c>
      <c r="AH791" s="113">
        <f>CFR_Data[[#This Row],[Total Spent SFY]]+CFR_Data[[#This Row],[CF Current SFY]]</f>
        <v>0</v>
      </c>
      <c r="AI791" s="113">
        <v>0</v>
      </c>
      <c r="AJ791" s="113">
        <v>15872.5113</v>
      </c>
      <c r="AK791" s="113">
        <v>95235.067500000005</v>
      </c>
      <c r="AL791" s="113">
        <v>15872.5113</v>
      </c>
      <c r="AM791" s="113">
        <v>0</v>
      </c>
      <c r="AN791" s="113">
        <v>-1E-4</v>
      </c>
      <c r="AO791" s="113">
        <v>0</v>
      </c>
      <c r="AP791" s="113">
        <v>0</v>
      </c>
      <c r="AQ791" s="107" t="s">
        <v>699</v>
      </c>
      <c r="AR791" s="107" t="s">
        <v>699</v>
      </c>
      <c r="AS791" s="107" t="s">
        <v>473</v>
      </c>
      <c r="AT791" s="107" t="s">
        <v>395</v>
      </c>
      <c r="AU791" s="107" t="s">
        <v>1123</v>
      </c>
      <c r="AV791" s="107" t="s">
        <v>391</v>
      </c>
      <c r="AW791" s="108">
        <v>2</v>
      </c>
      <c r="AX791" s="107" t="s">
        <v>473</v>
      </c>
      <c r="AY791" s="107" t="s">
        <v>731</v>
      </c>
      <c r="AZ791" s="107" t="s">
        <v>706</v>
      </c>
      <c r="BA791" s="107" t="s">
        <v>435</v>
      </c>
      <c r="BB791" s="109">
        <v>45355.272070752311</v>
      </c>
      <c r="BC791" s="107" t="s">
        <v>22</v>
      </c>
      <c r="BD791" s="107" t="s">
        <v>293</v>
      </c>
    </row>
    <row r="792" spans="1:56" x14ac:dyDescent="0.2">
      <c r="A792" s="107" t="s">
        <v>472</v>
      </c>
      <c r="B792" s="105">
        <v>608495</v>
      </c>
      <c r="C792" s="105" t="s">
        <v>395</v>
      </c>
      <c r="D792" s="107" t="s">
        <v>898</v>
      </c>
      <c r="E792" s="105" t="s">
        <v>1941</v>
      </c>
      <c r="F792" s="107" t="s">
        <v>395</v>
      </c>
      <c r="G792" s="107" t="s">
        <v>830</v>
      </c>
      <c r="H792" s="107" t="s">
        <v>830</v>
      </c>
      <c r="I792" s="107" t="s">
        <v>830</v>
      </c>
      <c r="J792" s="107" t="s">
        <v>899</v>
      </c>
      <c r="K792" s="107" t="s">
        <v>22</v>
      </c>
      <c r="L792" s="107" t="s">
        <v>368</v>
      </c>
      <c r="M792" s="107" t="s">
        <v>395</v>
      </c>
      <c r="N792" s="107" t="s">
        <v>472</v>
      </c>
      <c r="O792" s="107" t="s">
        <v>1142</v>
      </c>
      <c r="P792" s="109">
        <v>45933</v>
      </c>
      <c r="Q792" s="107" t="s">
        <v>1353</v>
      </c>
      <c r="R792" s="108">
        <v>0</v>
      </c>
      <c r="S792" s="109">
        <v>46083</v>
      </c>
      <c r="T792" s="109">
        <v>46143</v>
      </c>
      <c r="U792" s="109">
        <v>46623</v>
      </c>
      <c r="V792" s="108">
        <v>540</v>
      </c>
      <c r="W792" s="107" t="s">
        <v>424</v>
      </c>
      <c r="X792" s="107" t="s">
        <v>733</v>
      </c>
      <c r="Y792" s="107" t="s">
        <v>413</v>
      </c>
      <c r="Z792" s="108">
        <v>0.8</v>
      </c>
      <c r="AA792" s="113">
        <v>0</v>
      </c>
      <c r="AB792" s="113">
        <v>0</v>
      </c>
      <c r="AC792" s="113">
        <v>4936879.6595999999</v>
      </c>
      <c r="AD792" s="113">
        <v>0</v>
      </c>
      <c r="AE792" s="113">
        <v>4936879.6596999997</v>
      </c>
      <c r="AF792" s="113">
        <v>0</v>
      </c>
      <c r="AG792" s="113">
        <v>0</v>
      </c>
      <c r="AH792" s="113">
        <f>CFR_Data[[#This Row],[Total Spent SFY]]+CFR_Data[[#This Row],[CF Current SFY]]</f>
        <v>0</v>
      </c>
      <c r="AI792" s="113">
        <v>0</v>
      </c>
      <c r="AJ792" s="113">
        <v>617109.95750000002</v>
      </c>
      <c r="AK792" s="113">
        <v>3702659.7447000002</v>
      </c>
      <c r="AL792" s="113">
        <v>617109.95750000002</v>
      </c>
      <c r="AM792" s="113">
        <v>0</v>
      </c>
      <c r="AN792" s="113">
        <v>-1E-4</v>
      </c>
      <c r="AO792" s="113">
        <v>0</v>
      </c>
      <c r="AP792" s="113">
        <v>0</v>
      </c>
      <c r="AQ792" s="107" t="s">
        <v>699</v>
      </c>
      <c r="AR792" s="107" t="s">
        <v>699</v>
      </c>
      <c r="AS792" s="107" t="s">
        <v>473</v>
      </c>
      <c r="AT792" s="107" t="s">
        <v>395</v>
      </c>
      <c r="AU792" s="107" t="s">
        <v>1123</v>
      </c>
      <c r="AV792" s="107" t="s">
        <v>391</v>
      </c>
      <c r="AW792" s="108">
        <v>2</v>
      </c>
      <c r="AX792" s="107" t="s">
        <v>473</v>
      </c>
      <c r="AY792" s="107" t="s">
        <v>731</v>
      </c>
      <c r="AZ792" s="107" t="s">
        <v>706</v>
      </c>
      <c r="BA792" s="107" t="s">
        <v>435</v>
      </c>
      <c r="BB792" s="109">
        <v>45355.272070752311</v>
      </c>
      <c r="BC792" s="107" t="s">
        <v>22</v>
      </c>
      <c r="BD792" s="107" t="s">
        <v>292</v>
      </c>
    </row>
    <row r="793" spans="1:56" x14ac:dyDescent="0.2">
      <c r="A793" s="107" t="s">
        <v>409</v>
      </c>
      <c r="B793" s="105">
        <v>608496</v>
      </c>
      <c r="C793" s="105" t="s">
        <v>2186</v>
      </c>
      <c r="D793" s="107" t="s">
        <v>900</v>
      </c>
      <c r="E793" s="105" t="s">
        <v>1945</v>
      </c>
      <c r="F793" s="107" t="s">
        <v>1429</v>
      </c>
      <c r="G793" s="107" t="s">
        <v>830</v>
      </c>
      <c r="H793" s="107" t="s">
        <v>830</v>
      </c>
      <c r="I793" s="107" t="s">
        <v>830</v>
      </c>
      <c r="J793" s="107" t="s">
        <v>901</v>
      </c>
      <c r="K793" s="107" t="s">
        <v>31</v>
      </c>
      <c r="L793" s="107" t="s">
        <v>368</v>
      </c>
      <c r="M793" s="107" t="s">
        <v>395</v>
      </c>
      <c r="N793" s="107" t="s">
        <v>410</v>
      </c>
      <c r="O793" s="107" t="s">
        <v>395</v>
      </c>
      <c r="P793" s="109">
        <v>44492</v>
      </c>
      <c r="Q793" s="107" t="s">
        <v>658</v>
      </c>
      <c r="R793" s="108">
        <v>1</v>
      </c>
      <c r="S793" s="109">
        <v>44559</v>
      </c>
      <c r="T793" s="109">
        <v>44619</v>
      </c>
      <c r="U793" s="109">
        <v>45084</v>
      </c>
      <c r="V793" s="108">
        <v>525</v>
      </c>
      <c r="W793" s="107" t="s">
        <v>398</v>
      </c>
      <c r="X793" s="107" t="s">
        <v>702</v>
      </c>
      <c r="Y793" s="107" t="s">
        <v>293</v>
      </c>
      <c r="Z793" s="108">
        <v>0</v>
      </c>
      <c r="AA793" s="113">
        <v>74516.45</v>
      </c>
      <c r="AB793" s="113">
        <v>30947.22</v>
      </c>
      <c r="AC793" s="113">
        <v>41453.550000000003</v>
      </c>
      <c r="AD793" s="113">
        <v>0</v>
      </c>
      <c r="AE793" s="113">
        <v>0</v>
      </c>
      <c r="AF793" s="113">
        <v>0</v>
      </c>
      <c r="AG793" s="113">
        <v>74516.45</v>
      </c>
      <c r="AH793" s="113">
        <f>CFR_Data[[#This Row],[Total Spent SFY]]+CFR_Data[[#This Row],[CF Current SFY]]</f>
        <v>30947.22</v>
      </c>
      <c r="AI793" s="113">
        <v>0</v>
      </c>
      <c r="AJ793" s="113">
        <v>0</v>
      </c>
      <c r="AK793" s="113">
        <v>0</v>
      </c>
      <c r="AL793" s="113">
        <v>0</v>
      </c>
      <c r="AM793" s="113">
        <v>0</v>
      </c>
      <c r="AN793" s="113">
        <v>0</v>
      </c>
      <c r="AO793" s="113">
        <v>0</v>
      </c>
      <c r="AP793" s="113">
        <v>0</v>
      </c>
      <c r="AQ793" s="107" t="s">
        <v>699</v>
      </c>
      <c r="AR793" s="107" t="s">
        <v>699</v>
      </c>
      <c r="AS793" s="107" t="s">
        <v>396</v>
      </c>
      <c r="AT793" s="107" t="s">
        <v>395</v>
      </c>
      <c r="AU793" s="107" t="s">
        <v>1123</v>
      </c>
      <c r="AV793" s="107" t="s">
        <v>391</v>
      </c>
      <c r="AW793" s="108">
        <v>2</v>
      </c>
      <c r="AX793" s="107" t="s">
        <v>473</v>
      </c>
      <c r="AY793" s="107" t="s">
        <v>731</v>
      </c>
      <c r="AZ793" s="107" t="s">
        <v>706</v>
      </c>
      <c r="BA793" s="107" t="s">
        <v>435</v>
      </c>
      <c r="BB793" s="109">
        <v>45355.272070752311</v>
      </c>
      <c r="BC793" s="107" t="s">
        <v>31</v>
      </c>
      <c r="BD793" s="107" t="s">
        <v>293</v>
      </c>
    </row>
    <row r="794" spans="1:56" x14ac:dyDescent="0.2">
      <c r="A794" s="107" t="s">
        <v>409</v>
      </c>
      <c r="B794" s="105">
        <v>608496</v>
      </c>
      <c r="C794" s="105" t="s">
        <v>2186</v>
      </c>
      <c r="D794" s="107" t="s">
        <v>900</v>
      </c>
      <c r="E794" s="105" t="s">
        <v>1945</v>
      </c>
      <c r="F794" s="107" t="s">
        <v>1429</v>
      </c>
      <c r="G794" s="107" t="s">
        <v>830</v>
      </c>
      <c r="H794" s="107" t="s">
        <v>830</v>
      </c>
      <c r="I794" s="107" t="s">
        <v>830</v>
      </c>
      <c r="J794" s="107" t="s">
        <v>901</v>
      </c>
      <c r="K794" s="107" t="s">
        <v>31</v>
      </c>
      <c r="L794" s="107" t="s">
        <v>368</v>
      </c>
      <c r="M794" s="107" t="s">
        <v>395</v>
      </c>
      <c r="N794" s="107" t="s">
        <v>410</v>
      </c>
      <c r="O794" s="107" t="s">
        <v>395</v>
      </c>
      <c r="P794" s="109">
        <v>44492</v>
      </c>
      <c r="Q794" s="107" t="s">
        <v>658</v>
      </c>
      <c r="R794" s="108">
        <v>1</v>
      </c>
      <c r="S794" s="109">
        <v>44559</v>
      </c>
      <c r="T794" s="109">
        <v>44619</v>
      </c>
      <c r="U794" s="109">
        <v>45084</v>
      </c>
      <c r="V794" s="108">
        <v>525</v>
      </c>
      <c r="W794" s="107" t="s">
        <v>424</v>
      </c>
      <c r="X794" s="107" t="s">
        <v>733</v>
      </c>
      <c r="Y794" s="107" t="s">
        <v>413</v>
      </c>
      <c r="Z794" s="108">
        <v>0.8</v>
      </c>
      <c r="AA794" s="113">
        <v>7417192.1699999999</v>
      </c>
      <c r="AB794" s="113">
        <v>576550.98</v>
      </c>
      <c r="AC794" s="113">
        <v>5798.83</v>
      </c>
      <c r="AD794" s="113">
        <v>186371</v>
      </c>
      <c r="AE794" s="113">
        <v>186371</v>
      </c>
      <c r="AF794" s="113">
        <v>186371</v>
      </c>
      <c r="AG794" s="113">
        <v>7603563.1699999999</v>
      </c>
      <c r="AH794" s="113">
        <f>CFR_Data[[#This Row],[Total Spent SFY]]+CFR_Data[[#This Row],[CF Current SFY]]</f>
        <v>762921.98</v>
      </c>
      <c r="AI794" s="113">
        <v>0</v>
      </c>
      <c r="AJ794" s="113">
        <v>0</v>
      </c>
      <c r="AK794" s="113">
        <v>0</v>
      </c>
      <c r="AL794" s="113">
        <v>0</v>
      </c>
      <c r="AM794" s="113">
        <v>0</v>
      </c>
      <c r="AN794" s="113">
        <v>-180572.17</v>
      </c>
      <c r="AO794" s="113">
        <v>0</v>
      </c>
      <c r="AP794" s="113">
        <v>0</v>
      </c>
      <c r="AQ794" s="107" t="s">
        <v>699</v>
      </c>
      <c r="AR794" s="107" t="s">
        <v>699</v>
      </c>
      <c r="AS794" s="107" t="s">
        <v>396</v>
      </c>
      <c r="AT794" s="107" t="s">
        <v>395</v>
      </c>
      <c r="AU794" s="107" t="s">
        <v>1123</v>
      </c>
      <c r="AV794" s="107" t="s">
        <v>391</v>
      </c>
      <c r="AW794" s="108">
        <v>2</v>
      </c>
      <c r="AX794" s="107" t="s">
        <v>473</v>
      </c>
      <c r="AY794" s="107" t="s">
        <v>731</v>
      </c>
      <c r="AZ794" s="107" t="s">
        <v>706</v>
      </c>
      <c r="BA794" s="107" t="s">
        <v>435</v>
      </c>
      <c r="BB794" s="109">
        <v>45355.272070752311</v>
      </c>
      <c r="BC794" s="107" t="s">
        <v>31</v>
      </c>
      <c r="BD794" s="107" t="s">
        <v>292</v>
      </c>
    </row>
    <row r="795" spans="1:56" x14ac:dyDescent="0.2">
      <c r="A795" s="107" t="s">
        <v>472</v>
      </c>
      <c r="B795" s="105">
        <v>608498</v>
      </c>
      <c r="C795" s="105" t="s">
        <v>395</v>
      </c>
      <c r="D795" s="107" t="s">
        <v>1345</v>
      </c>
      <c r="E795" s="105" t="s">
        <v>1943</v>
      </c>
      <c r="F795" s="107" t="s">
        <v>1138</v>
      </c>
      <c r="G795" s="107" t="s">
        <v>830</v>
      </c>
      <c r="H795" s="107" t="s">
        <v>830</v>
      </c>
      <c r="I795" s="107" t="s">
        <v>830</v>
      </c>
      <c r="J795" s="107" t="s">
        <v>1346</v>
      </c>
      <c r="K795" s="107" t="s">
        <v>22</v>
      </c>
      <c r="L795" s="107" t="s">
        <v>368</v>
      </c>
      <c r="M795" s="107" t="s">
        <v>395</v>
      </c>
      <c r="N795" s="107" t="s">
        <v>472</v>
      </c>
      <c r="O795" s="107" t="s">
        <v>1125</v>
      </c>
      <c r="P795" s="109">
        <v>45731</v>
      </c>
      <c r="Q795" s="107" t="s">
        <v>1101</v>
      </c>
      <c r="R795" s="108">
        <v>0</v>
      </c>
      <c r="S795" s="109">
        <v>45881</v>
      </c>
      <c r="T795" s="109">
        <v>45941</v>
      </c>
      <c r="U795" s="109">
        <v>46481</v>
      </c>
      <c r="V795" s="108">
        <v>600</v>
      </c>
      <c r="W795" s="107" t="s">
        <v>398</v>
      </c>
      <c r="X795" s="107" t="s">
        <v>702</v>
      </c>
      <c r="Y795" s="107" t="s">
        <v>293</v>
      </c>
      <c r="Z795" s="108">
        <v>0</v>
      </c>
      <c r="AA795" s="113">
        <v>0</v>
      </c>
      <c r="AB795" s="113">
        <v>0</v>
      </c>
      <c r="AC795" s="113">
        <v>303756.75</v>
      </c>
      <c r="AD795" s="113">
        <v>0</v>
      </c>
      <c r="AE795" s="113">
        <v>303756.75</v>
      </c>
      <c r="AF795" s="113">
        <v>0</v>
      </c>
      <c r="AG795" s="113">
        <v>0</v>
      </c>
      <c r="AH795" s="113">
        <f>CFR_Data[[#This Row],[Total Spent SFY]]+CFR_Data[[#This Row],[CF Current SFY]]</f>
        <v>0</v>
      </c>
      <c r="AI795" s="113">
        <v>0</v>
      </c>
      <c r="AJ795" s="113">
        <v>143884.7763</v>
      </c>
      <c r="AK795" s="113">
        <v>159871.9737</v>
      </c>
      <c r="AL795" s="113">
        <v>0</v>
      </c>
      <c r="AM795" s="113">
        <v>0</v>
      </c>
      <c r="AN795" s="113">
        <v>0</v>
      </c>
      <c r="AO795" s="113">
        <v>0</v>
      </c>
      <c r="AP795" s="113">
        <v>0</v>
      </c>
      <c r="AQ795" s="107" t="s">
        <v>699</v>
      </c>
      <c r="AR795" s="107" t="s">
        <v>699</v>
      </c>
      <c r="AS795" s="107" t="s">
        <v>396</v>
      </c>
      <c r="AT795" s="107" t="s">
        <v>395</v>
      </c>
      <c r="AU795" s="107" t="s">
        <v>1123</v>
      </c>
      <c r="AV795" s="107" t="s">
        <v>391</v>
      </c>
      <c r="AW795" s="108">
        <v>2</v>
      </c>
      <c r="AX795" s="107" t="s">
        <v>473</v>
      </c>
      <c r="AY795" s="107" t="s">
        <v>731</v>
      </c>
      <c r="AZ795" s="107" t="s">
        <v>706</v>
      </c>
      <c r="BA795" s="107" t="s">
        <v>435</v>
      </c>
      <c r="BB795" s="109">
        <v>45355.272070752311</v>
      </c>
      <c r="BC795" s="107" t="s">
        <v>22</v>
      </c>
      <c r="BD795" s="107" t="s">
        <v>293</v>
      </c>
    </row>
    <row r="796" spans="1:56" x14ac:dyDescent="0.2">
      <c r="A796" s="107" t="s">
        <v>472</v>
      </c>
      <c r="B796" s="105">
        <v>608498</v>
      </c>
      <c r="C796" s="105" t="s">
        <v>395</v>
      </c>
      <c r="D796" s="107" t="s">
        <v>1345</v>
      </c>
      <c r="E796" s="105" t="s">
        <v>1943</v>
      </c>
      <c r="F796" s="107" t="s">
        <v>1138</v>
      </c>
      <c r="G796" s="107" t="s">
        <v>830</v>
      </c>
      <c r="H796" s="107" t="s">
        <v>830</v>
      </c>
      <c r="I796" s="107" t="s">
        <v>830</v>
      </c>
      <c r="J796" s="107" t="s">
        <v>1346</v>
      </c>
      <c r="K796" s="107" t="s">
        <v>22</v>
      </c>
      <c r="L796" s="107" t="s">
        <v>368</v>
      </c>
      <c r="M796" s="107" t="s">
        <v>395</v>
      </c>
      <c r="N796" s="107" t="s">
        <v>472</v>
      </c>
      <c r="O796" s="107" t="s">
        <v>1125</v>
      </c>
      <c r="P796" s="109">
        <v>45731</v>
      </c>
      <c r="Q796" s="107" t="s">
        <v>1101</v>
      </c>
      <c r="R796" s="108">
        <v>0</v>
      </c>
      <c r="S796" s="109">
        <v>45881</v>
      </c>
      <c r="T796" s="109">
        <v>45941</v>
      </c>
      <c r="U796" s="109">
        <v>46481</v>
      </c>
      <c r="V796" s="108">
        <v>600</v>
      </c>
      <c r="W796" s="107" t="s">
        <v>424</v>
      </c>
      <c r="X796" s="107" t="s">
        <v>733</v>
      </c>
      <c r="Y796" s="107" t="s">
        <v>413</v>
      </c>
      <c r="Z796" s="108">
        <v>0.8</v>
      </c>
      <c r="AA796" s="113">
        <v>0</v>
      </c>
      <c r="AB796" s="113">
        <v>0</v>
      </c>
      <c r="AC796" s="113">
        <v>10112982.9131</v>
      </c>
      <c r="AD796" s="113">
        <v>0</v>
      </c>
      <c r="AE796" s="113">
        <v>10112982.9131</v>
      </c>
      <c r="AF796" s="113">
        <v>0</v>
      </c>
      <c r="AG796" s="113">
        <v>0</v>
      </c>
      <c r="AH796" s="113">
        <f>CFR_Data[[#This Row],[Total Spent SFY]]+CFR_Data[[#This Row],[CF Current SFY]]</f>
        <v>0</v>
      </c>
      <c r="AI796" s="113">
        <v>0</v>
      </c>
      <c r="AJ796" s="113">
        <v>4790360.3273</v>
      </c>
      <c r="AK796" s="113">
        <v>5322622.5857999995</v>
      </c>
      <c r="AL796" s="113">
        <v>0</v>
      </c>
      <c r="AM796" s="113">
        <v>0</v>
      </c>
      <c r="AN796" s="113">
        <v>0</v>
      </c>
      <c r="AO796" s="113">
        <v>0</v>
      </c>
      <c r="AP796" s="113">
        <v>0</v>
      </c>
      <c r="AQ796" s="107" t="s">
        <v>699</v>
      </c>
      <c r="AR796" s="107" t="s">
        <v>699</v>
      </c>
      <c r="AS796" s="107" t="s">
        <v>396</v>
      </c>
      <c r="AT796" s="107" t="s">
        <v>395</v>
      </c>
      <c r="AU796" s="107" t="s">
        <v>1123</v>
      </c>
      <c r="AV796" s="107" t="s">
        <v>391</v>
      </c>
      <c r="AW796" s="108">
        <v>2</v>
      </c>
      <c r="AX796" s="107" t="s">
        <v>473</v>
      </c>
      <c r="AY796" s="107" t="s">
        <v>731</v>
      </c>
      <c r="AZ796" s="107" t="s">
        <v>706</v>
      </c>
      <c r="BA796" s="107" t="s">
        <v>435</v>
      </c>
      <c r="BB796" s="109">
        <v>45355.272070752311</v>
      </c>
      <c r="BC796" s="107" t="s">
        <v>22</v>
      </c>
      <c r="BD796" s="107" t="s">
        <v>292</v>
      </c>
    </row>
    <row r="797" spans="1:56" x14ac:dyDescent="0.2">
      <c r="A797" s="107" t="s">
        <v>472</v>
      </c>
      <c r="B797" s="105">
        <v>608506</v>
      </c>
      <c r="C797" s="105" t="s">
        <v>395</v>
      </c>
      <c r="D797" s="107" t="s">
        <v>1745</v>
      </c>
      <c r="E797" s="105" t="s">
        <v>1945</v>
      </c>
      <c r="F797" s="107" t="s">
        <v>1139</v>
      </c>
      <c r="G797" s="107" t="s">
        <v>830</v>
      </c>
      <c r="H797" s="107" t="s">
        <v>830</v>
      </c>
      <c r="I797" s="107" t="s">
        <v>830</v>
      </c>
      <c r="J797" s="107" t="s">
        <v>1746</v>
      </c>
      <c r="K797" s="107" t="s">
        <v>31</v>
      </c>
      <c r="L797" s="107" t="s">
        <v>187</v>
      </c>
      <c r="M797" s="107" t="s">
        <v>158</v>
      </c>
      <c r="N797" s="107" t="s">
        <v>472</v>
      </c>
      <c r="O797" s="107" t="s">
        <v>1125</v>
      </c>
      <c r="P797" s="109">
        <v>46368</v>
      </c>
      <c r="Q797" s="107" t="s">
        <v>1914</v>
      </c>
      <c r="R797" s="108">
        <v>0</v>
      </c>
      <c r="S797" s="109">
        <v>46518</v>
      </c>
      <c r="T797" s="109">
        <v>46578</v>
      </c>
      <c r="U797" s="109">
        <v>47218</v>
      </c>
      <c r="V797" s="108">
        <v>700</v>
      </c>
      <c r="W797" s="107" t="s">
        <v>398</v>
      </c>
      <c r="X797" s="107" t="s">
        <v>702</v>
      </c>
      <c r="Y797" s="107" t="s">
        <v>293</v>
      </c>
      <c r="Z797" s="108">
        <v>0</v>
      </c>
      <c r="AA797" s="113">
        <v>0</v>
      </c>
      <c r="AB797" s="113">
        <v>0</v>
      </c>
      <c r="AC797" s="113">
        <v>109602</v>
      </c>
      <c r="AD797" s="113">
        <v>0</v>
      </c>
      <c r="AE797" s="113">
        <v>109602</v>
      </c>
      <c r="AF797" s="113">
        <v>0</v>
      </c>
      <c r="AG797" s="113">
        <v>0</v>
      </c>
      <c r="AH797" s="113">
        <f>CFR_Data[[#This Row],[Total Spent SFY]]+CFR_Data[[#This Row],[CF Current SFY]]</f>
        <v>0</v>
      </c>
      <c r="AI797" s="113">
        <v>0</v>
      </c>
      <c r="AJ797" s="113">
        <v>0</v>
      </c>
      <c r="AK797" s="113">
        <v>0</v>
      </c>
      <c r="AL797" s="113">
        <v>59782.909099999997</v>
      </c>
      <c r="AM797" s="113">
        <v>49819.090900000003</v>
      </c>
      <c r="AN797" s="113">
        <v>0</v>
      </c>
      <c r="AO797" s="113">
        <v>0</v>
      </c>
      <c r="AP797" s="113">
        <v>0</v>
      </c>
      <c r="AQ797" s="107" t="s">
        <v>699</v>
      </c>
      <c r="AR797" s="107" t="s">
        <v>699</v>
      </c>
      <c r="AS797" s="107" t="s">
        <v>396</v>
      </c>
      <c r="AT797" s="107" t="s">
        <v>2983</v>
      </c>
      <c r="AU797" s="107" t="s">
        <v>1120</v>
      </c>
      <c r="AV797" s="107" t="s">
        <v>391</v>
      </c>
      <c r="AW797" s="108">
        <v>2</v>
      </c>
      <c r="AX797" s="107" t="s">
        <v>473</v>
      </c>
      <c r="AY797" s="107" t="s">
        <v>698</v>
      </c>
      <c r="AZ797" s="107" t="s">
        <v>697</v>
      </c>
      <c r="BA797" s="107" t="s">
        <v>392</v>
      </c>
      <c r="BB797" s="109">
        <v>45355.272070752311</v>
      </c>
      <c r="BC797" s="107" t="s">
        <v>31</v>
      </c>
      <c r="BD797" s="107" t="s">
        <v>293</v>
      </c>
    </row>
    <row r="798" spans="1:56" x14ac:dyDescent="0.2">
      <c r="A798" s="107" t="s">
        <v>472</v>
      </c>
      <c r="B798" s="105">
        <v>608506</v>
      </c>
      <c r="C798" s="105" t="s">
        <v>395</v>
      </c>
      <c r="D798" s="107" t="s">
        <v>1745</v>
      </c>
      <c r="E798" s="105" t="s">
        <v>1945</v>
      </c>
      <c r="F798" s="107" t="s">
        <v>1139</v>
      </c>
      <c r="G798" s="107" t="s">
        <v>830</v>
      </c>
      <c r="H798" s="107" t="s">
        <v>830</v>
      </c>
      <c r="I798" s="107" t="s">
        <v>830</v>
      </c>
      <c r="J798" s="107" t="s">
        <v>1746</v>
      </c>
      <c r="K798" s="107" t="s">
        <v>31</v>
      </c>
      <c r="L798" s="107" t="s">
        <v>187</v>
      </c>
      <c r="M798" s="107" t="s">
        <v>158</v>
      </c>
      <c r="N798" s="107" t="s">
        <v>472</v>
      </c>
      <c r="O798" s="107" t="s">
        <v>1125</v>
      </c>
      <c r="P798" s="109">
        <v>46368</v>
      </c>
      <c r="Q798" s="107" t="s">
        <v>1914</v>
      </c>
      <c r="R798" s="108">
        <v>0</v>
      </c>
      <c r="S798" s="109">
        <v>46518</v>
      </c>
      <c r="T798" s="109">
        <v>46578</v>
      </c>
      <c r="U798" s="109">
        <v>47218</v>
      </c>
      <c r="V798" s="108">
        <v>700</v>
      </c>
      <c r="W798" s="107" t="s">
        <v>424</v>
      </c>
      <c r="X798" s="107" t="s">
        <v>726</v>
      </c>
      <c r="Y798" s="107" t="s">
        <v>725</v>
      </c>
      <c r="Z798" s="108">
        <v>0.8</v>
      </c>
      <c r="AA798" s="113">
        <v>0</v>
      </c>
      <c r="AB798" s="113">
        <v>0</v>
      </c>
      <c r="AC798" s="113">
        <v>11027190.284</v>
      </c>
      <c r="AD798" s="113">
        <v>0</v>
      </c>
      <c r="AE798" s="113">
        <v>11027190.284</v>
      </c>
      <c r="AF798" s="113">
        <v>0</v>
      </c>
      <c r="AG798" s="113">
        <v>0</v>
      </c>
      <c r="AH798" s="113">
        <f>CFR_Data[[#This Row],[Total Spent SFY]]+CFR_Data[[#This Row],[CF Current SFY]]</f>
        <v>0</v>
      </c>
      <c r="AI798" s="113">
        <v>0</v>
      </c>
      <c r="AJ798" s="113">
        <v>0</v>
      </c>
      <c r="AK798" s="113">
        <v>0</v>
      </c>
      <c r="AL798" s="113">
        <v>6014831.0640000002</v>
      </c>
      <c r="AM798" s="113">
        <v>5012359.22</v>
      </c>
      <c r="AN798" s="113">
        <v>0</v>
      </c>
      <c r="AO798" s="113">
        <v>0</v>
      </c>
      <c r="AP798" s="113">
        <v>0</v>
      </c>
      <c r="AQ798" s="107" t="s">
        <v>699</v>
      </c>
      <c r="AR798" s="107" t="s">
        <v>699</v>
      </c>
      <c r="AS798" s="107" t="s">
        <v>396</v>
      </c>
      <c r="AT798" s="107" t="s">
        <v>2983</v>
      </c>
      <c r="AU798" s="107" t="s">
        <v>1120</v>
      </c>
      <c r="AV798" s="107" t="s">
        <v>391</v>
      </c>
      <c r="AW798" s="108">
        <v>2</v>
      </c>
      <c r="AX798" s="107" t="s">
        <v>473</v>
      </c>
      <c r="AY798" s="107" t="s">
        <v>698</v>
      </c>
      <c r="AZ798" s="107" t="s">
        <v>697</v>
      </c>
      <c r="BA798" s="107" t="s">
        <v>392</v>
      </c>
      <c r="BB798" s="109">
        <v>45355.272070752311</v>
      </c>
      <c r="BC798" s="107" t="s">
        <v>31</v>
      </c>
      <c r="BD798" s="107" t="s">
        <v>292</v>
      </c>
    </row>
    <row r="799" spans="1:56" x14ac:dyDescent="0.2">
      <c r="A799" s="107" t="s">
        <v>472</v>
      </c>
      <c r="B799" s="105">
        <v>608514</v>
      </c>
      <c r="C799" s="105" t="s">
        <v>395</v>
      </c>
      <c r="D799" s="107" t="s">
        <v>3068</v>
      </c>
      <c r="E799" s="105" t="s">
        <v>1941</v>
      </c>
      <c r="F799" s="107" t="s">
        <v>1969</v>
      </c>
      <c r="G799" s="107" t="s">
        <v>830</v>
      </c>
      <c r="H799" s="107" t="s">
        <v>830</v>
      </c>
      <c r="I799" s="107" t="s">
        <v>830</v>
      </c>
      <c r="J799" s="107" t="s">
        <v>290</v>
      </c>
      <c r="K799" s="107" t="s">
        <v>22</v>
      </c>
      <c r="L799" s="107" t="s">
        <v>88</v>
      </c>
      <c r="M799" s="107" t="s">
        <v>41</v>
      </c>
      <c r="N799" s="107" t="s">
        <v>472</v>
      </c>
      <c r="O799" s="107" t="s">
        <v>1142</v>
      </c>
      <c r="P799" s="109">
        <v>46424</v>
      </c>
      <c r="Q799" s="107" t="s">
        <v>1914</v>
      </c>
      <c r="R799" s="108">
        <v>0</v>
      </c>
      <c r="S799" s="109">
        <v>46574</v>
      </c>
      <c r="T799" s="109">
        <v>46634</v>
      </c>
      <c r="U799" s="109">
        <v>47124</v>
      </c>
      <c r="V799" s="108">
        <v>550</v>
      </c>
      <c r="W799" s="107" t="s">
        <v>398</v>
      </c>
      <c r="X799" s="107" t="s">
        <v>702</v>
      </c>
      <c r="Y799" s="107" t="s">
        <v>293</v>
      </c>
      <c r="Z799" s="108">
        <v>0</v>
      </c>
      <c r="AA799" s="113">
        <v>0</v>
      </c>
      <c r="AB799" s="113">
        <v>0</v>
      </c>
      <c r="AC799" s="113">
        <v>4511202.9910000004</v>
      </c>
      <c r="AD799" s="113">
        <v>0</v>
      </c>
      <c r="AE799" s="113">
        <v>4511202.9910000004</v>
      </c>
      <c r="AF799" s="113">
        <v>0</v>
      </c>
      <c r="AG799" s="113">
        <v>0</v>
      </c>
      <c r="AH799" s="113">
        <f>CFR_Data[[#This Row],[Total Spent SFY]]+CFR_Data[[#This Row],[CF Current SFY]]</f>
        <v>0</v>
      </c>
      <c r="AI799" s="113">
        <v>0</v>
      </c>
      <c r="AJ799" s="113">
        <v>0</v>
      </c>
      <c r="AK799" s="113">
        <v>0</v>
      </c>
      <c r="AL799" s="113">
        <v>2653648.8182000001</v>
      </c>
      <c r="AM799" s="113">
        <v>1857554.1728000001</v>
      </c>
      <c r="AN799" s="113">
        <v>0</v>
      </c>
      <c r="AO799" s="113">
        <v>0</v>
      </c>
      <c r="AP799" s="113">
        <v>0</v>
      </c>
      <c r="AQ799" s="107" t="s">
        <v>699</v>
      </c>
      <c r="AR799" s="107" t="s">
        <v>699</v>
      </c>
      <c r="AS799" s="107" t="s">
        <v>396</v>
      </c>
      <c r="AT799" s="107" t="s">
        <v>395</v>
      </c>
      <c r="AU799" s="107" t="s">
        <v>1123</v>
      </c>
      <c r="AV799" s="107" t="s">
        <v>391</v>
      </c>
      <c r="AW799" s="108">
        <v>1</v>
      </c>
      <c r="AX799" s="107" t="s">
        <v>473</v>
      </c>
      <c r="AY799" s="107" t="s">
        <v>707</v>
      </c>
      <c r="AZ799" s="107" t="s">
        <v>706</v>
      </c>
      <c r="BA799" s="107" t="s">
        <v>412</v>
      </c>
      <c r="BB799" s="109">
        <v>45355.272070752311</v>
      </c>
      <c r="BC799" s="107" t="s">
        <v>22</v>
      </c>
      <c r="BD799" s="107" t="s">
        <v>293</v>
      </c>
    </row>
    <row r="800" spans="1:56" x14ac:dyDescent="0.2">
      <c r="A800" s="107" t="s">
        <v>472</v>
      </c>
      <c r="B800" s="105">
        <v>608522</v>
      </c>
      <c r="C800" s="105" t="s">
        <v>395</v>
      </c>
      <c r="D800" s="107" t="s">
        <v>591</v>
      </c>
      <c r="E800" s="105" t="s">
        <v>1941</v>
      </c>
      <c r="F800" s="107" t="s">
        <v>1126</v>
      </c>
      <c r="G800" s="107" t="s">
        <v>830</v>
      </c>
      <c r="H800" s="107" t="s">
        <v>830</v>
      </c>
      <c r="I800" s="107" t="s">
        <v>830</v>
      </c>
      <c r="J800" s="107" t="s">
        <v>280</v>
      </c>
      <c r="K800" s="107" t="s">
        <v>22</v>
      </c>
      <c r="L800" s="107" t="s">
        <v>42</v>
      </c>
      <c r="M800" s="107" t="s">
        <v>41</v>
      </c>
      <c r="N800" s="107" t="s">
        <v>472</v>
      </c>
      <c r="O800" s="107" t="s">
        <v>1122</v>
      </c>
      <c r="P800" s="109">
        <v>45565</v>
      </c>
      <c r="Q800" s="107" t="s">
        <v>754</v>
      </c>
      <c r="R800" s="108">
        <v>0</v>
      </c>
      <c r="S800" s="109">
        <v>45715</v>
      </c>
      <c r="T800" s="109">
        <v>45775</v>
      </c>
      <c r="U800" s="109">
        <v>46627</v>
      </c>
      <c r="V800" s="108">
        <v>912</v>
      </c>
      <c r="W800" s="107" t="s">
        <v>424</v>
      </c>
      <c r="X800" s="107" t="s">
        <v>1149</v>
      </c>
      <c r="Y800" s="107" t="s">
        <v>771</v>
      </c>
      <c r="Z800" s="108">
        <v>0.8</v>
      </c>
      <c r="AA800" s="113">
        <v>0</v>
      </c>
      <c r="AB800" s="113">
        <v>0</v>
      </c>
      <c r="AC800" s="113">
        <v>3865966</v>
      </c>
      <c r="AD800" s="113">
        <v>0</v>
      </c>
      <c r="AE800" s="113">
        <v>3865966</v>
      </c>
      <c r="AF800" s="113">
        <v>0</v>
      </c>
      <c r="AG800" s="113">
        <v>0</v>
      </c>
      <c r="AH800" s="113">
        <f>CFR_Data[[#This Row],[Total Spent SFY]]+CFR_Data[[#This Row],[CF Current SFY]]</f>
        <v>0</v>
      </c>
      <c r="AI800" s="113">
        <v>399927.5172</v>
      </c>
      <c r="AJ800" s="113">
        <v>1599710.0689999999</v>
      </c>
      <c r="AK800" s="113">
        <v>1599710.0689999999</v>
      </c>
      <c r="AL800" s="113">
        <v>266618.34480000002</v>
      </c>
      <c r="AM800" s="113">
        <v>0</v>
      </c>
      <c r="AN800" s="113">
        <v>0</v>
      </c>
      <c r="AO800" s="113">
        <v>0</v>
      </c>
      <c r="AP800" s="113">
        <v>0</v>
      </c>
      <c r="AQ800" s="107" t="s">
        <v>699</v>
      </c>
      <c r="AR800" s="107" t="s">
        <v>699</v>
      </c>
      <c r="AS800" s="107" t="s">
        <v>396</v>
      </c>
      <c r="AT800" s="107" t="s">
        <v>395</v>
      </c>
      <c r="AU800" s="107" t="s">
        <v>1123</v>
      </c>
      <c r="AV800" s="107" t="s">
        <v>391</v>
      </c>
      <c r="AW800" s="108">
        <v>1</v>
      </c>
      <c r="AX800" s="107" t="s">
        <v>473</v>
      </c>
      <c r="AY800" s="107" t="s">
        <v>707</v>
      </c>
      <c r="AZ800" s="107" t="s">
        <v>706</v>
      </c>
      <c r="BA800" s="107" t="s">
        <v>412</v>
      </c>
      <c r="BB800" s="109">
        <v>45355.272070752311</v>
      </c>
      <c r="BC800" s="107" t="s">
        <v>22</v>
      </c>
      <c r="BD800" s="107" t="s">
        <v>292</v>
      </c>
    </row>
    <row r="801" spans="1:56" x14ac:dyDescent="0.2">
      <c r="A801" s="107" t="s">
        <v>472</v>
      </c>
      <c r="B801" s="105">
        <v>608530</v>
      </c>
      <c r="C801" s="105" t="s">
        <v>395</v>
      </c>
      <c r="D801" s="107" t="s">
        <v>2187</v>
      </c>
      <c r="E801" s="105" t="s">
        <v>1945</v>
      </c>
      <c r="F801" s="107" t="s">
        <v>1128</v>
      </c>
      <c r="G801" s="107" t="s">
        <v>830</v>
      </c>
      <c r="H801" s="107" t="s">
        <v>830</v>
      </c>
      <c r="I801" s="107" t="s">
        <v>830</v>
      </c>
      <c r="J801" s="107" t="s">
        <v>147</v>
      </c>
      <c r="K801" s="107" t="s">
        <v>33</v>
      </c>
      <c r="L801" s="107" t="s">
        <v>187</v>
      </c>
      <c r="M801" s="107" t="s">
        <v>158</v>
      </c>
      <c r="N801" s="107" t="s">
        <v>472</v>
      </c>
      <c r="O801" s="107" t="s">
        <v>1122</v>
      </c>
      <c r="P801" s="109">
        <v>46396</v>
      </c>
      <c r="Q801" s="107" t="s">
        <v>1914</v>
      </c>
      <c r="R801" s="108">
        <v>0</v>
      </c>
      <c r="S801" s="109">
        <v>46546</v>
      </c>
      <c r="T801" s="109">
        <v>46606</v>
      </c>
      <c r="U801" s="109">
        <v>47276</v>
      </c>
      <c r="V801" s="108">
        <v>730</v>
      </c>
      <c r="W801" s="107" t="s">
        <v>424</v>
      </c>
      <c r="X801" s="107" t="s">
        <v>726</v>
      </c>
      <c r="Y801" s="107" t="s">
        <v>725</v>
      </c>
      <c r="Z801" s="108">
        <v>0.8</v>
      </c>
      <c r="AA801" s="113">
        <v>0</v>
      </c>
      <c r="AB801" s="113">
        <v>0</v>
      </c>
      <c r="AC801" s="113">
        <v>5134360</v>
      </c>
      <c r="AD801" s="113">
        <v>0</v>
      </c>
      <c r="AE801" s="113">
        <v>5134360</v>
      </c>
      <c r="AF801" s="113">
        <v>0</v>
      </c>
      <c r="AG801" s="113">
        <v>0</v>
      </c>
      <c r="AH801" s="113">
        <f>CFR_Data[[#This Row],[Total Spent SFY]]+CFR_Data[[#This Row],[CF Current SFY]]</f>
        <v>0</v>
      </c>
      <c r="AI801" s="113">
        <v>0</v>
      </c>
      <c r="AJ801" s="113">
        <v>0</v>
      </c>
      <c r="AK801" s="113">
        <v>0</v>
      </c>
      <c r="AL801" s="113">
        <v>2455563.4783000001</v>
      </c>
      <c r="AM801" s="113">
        <v>2678796.5216999999</v>
      </c>
      <c r="AN801" s="113">
        <v>0</v>
      </c>
      <c r="AO801" s="113">
        <v>0</v>
      </c>
      <c r="AP801" s="113">
        <v>0</v>
      </c>
      <c r="AQ801" s="107" t="s">
        <v>699</v>
      </c>
      <c r="AR801" s="107" t="s">
        <v>699</v>
      </c>
      <c r="AS801" s="107" t="s">
        <v>396</v>
      </c>
      <c r="AT801" s="107" t="s">
        <v>2963</v>
      </c>
      <c r="AU801" s="107" t="s">
        <v>1120</v>
      </c>
      <c r="AV801" s="107" t="s">
        <v>391</v>
      </c>
      <c r="AW801" s="108">
        <v>1</v>
      </c>
      <c r="AX801" s="107" t="s">
        <v>473</v>
      </c>
      <c r="AY801" s="107" t="s">
        <v>698</v>
      </c>
      <c r="AZ801" s="107" t="s">
        <v>697</v>
      </c>
      <c r="BA801" s="107" t="s">
        <v>392</v>
      </c>
      <c r="BB801" s="109">
        <v>45355.272070752311</v>
      </c>
      <c r="BC801" s="107" t="s">
        <v>33</v>
      </c>
      <c r="BD801" s="107" t="s">
        <v>292</v>
      </c>
    </row>
    <row r="802" spans="1:56" x14ac:dyDescent="0.2">
      <c r="A802" s="107" t="s">
        <v>409</v>
      </c>
      <c r="B802" s="105">
        <v>608535</v>
      </c>
      <c r="C802" s="105" t="s">
        <v>3069</v>
      </c>
      <c r="D802" s="107" t="s">
        <v>1747</v>
      </c>
      <c r="E802" s="105" t="s">
        <v>1945</v>
      </c>
      <c r="F802" s="107" t="s">
        <v>1128</v>
      </c>
      <c r="G802" s="107" t="s">
        <v>830</v>
      </c>
      <c r="H802" s="107" t="s">
        <v>830</v>
      </c>
      <c r="I802" s="107" t="s">
        <v>830</v>
      </c>
      <c r="J802" s="107" t="s">
        <v>151</v>
      </c>
      <c r="K802" s="107" t="s">
        <v>33</v>
      </c>
      <c r="L802" s="107" t="s">
        <v>359</v>
      </c>
      <c r="M802" s="107" t="s">
        <v>395</v>
      </c>
      <c r="N802" s="107" t="s">
        <v>410</v>
      </c>
      <c r="O802" s="107" t="s">
        <v>395</v>
      </c>
      <c r="P802" s="109">
        <v>45178</v>
      </c>
      <c r="Q802" s="107" t="s">
        <v>712</v>
      </c>
      <c r="R802" s="108">
        <v>1</v>
      </c>
      <c r="S802" s="109">
        <v>45308</v>
      </c>
      <c r="T802" s="109">
        <v>45368</v>
      </c>
      <c r="U802" s="109">
        <v>47195</v>
      </c>
      <c r="V802" s="108">
        <v>1887</v>
      </c>
      <c r="W802" s="107" t="s">
        <v>398</v>
      </c>
      <c r="X802" s="107" t="s">
        <v>702</v>
      </c>
      <c r="Y802" s="107" t="s">
        <v>293</v>
      </c>
      <c r="Z802" s="108">
        <v>0</v>
      </c>
      <c r="AA802" s="113">
        <v>0</v>
      </c>
      <c r="AB802" s="113">
        <v>0</v>
      </c>
      <c r="AC802" s="113">
        <v>260747.5</v>
      </c>
      <c r="AD802" s="113">
        <v>248380.00039999999</v>
      </c>
      <c r="AE802" s="113">
        <v>248380.00030000001</v>
      </c>
      <c r="AF802" s="113">
        <v>4940.1893</v>
      </c>
      <c r="AG802" s="113">
        <v>4940.1893</v>
      </c>
      <c r="AH802" s="113">
        <f>CFR_Data[[#This Row],[Total Spent SFY]]+CFR_Data[[#This Row],[CF Current SFY]]</f>
        <v>4940.1893</v>
      </c>
      <c r="AI802" s="113">
        <v>35569.363100000002</v>
      </c>
      <c r="AJ802" s="113">
        <v>47425.817499999997</v>
      </c>
      <c r="AK802" s="113">
        <v>47425.817499999997</v>
      </c>
      <c r="AL802" s="113">
        <v>47425.817499999997</v>
      </c>
      <c r="AM802" s="113">
        <v>65592.9954</v>
      </c>
      <c r="AN802" s="113">
        <v>12367.4997</v>
      </c>
      <c r="AO802" s="113">
        <v>0</v>
      </c>
      <c r="AP802" s="113">
        <v>0</v>
      </c>
      <c r="AQ802" s="107" t="s">
        <v>699</v>
      </c>
      <c r="AR802" s="107" t="s">
        <v>699</v>
      </c>
      <c r="AS802" s="107" t="s">
        <v>396</v>
      </c>
      <c r="AT802" s="107" t="s">
        <v>2994</v>
      </c>
      <c r="AU802" s="107" t="s">
        <v>1120</v>
      </c>
      <c r="AV802" s="107" t="s">
        <v>391</v>
      </c>
      <c r="AW802" s="108">
        <v>3</v>
      </c>
      <c r="AX802" s="107" t="s">
        <v>473</v>
      </c>
      <c r="AY802" s="107" t="s">
        <v>698</v>
      </c>
      <c r="AZ802" s="107" t="s">
        <v>697</v>
      </c>
      <c r="BA802" s="107" t="s">
        <v>392</v>
      </c>
      <c r="BB802" s="109">
        <v>45355.272070752311</v>
      </c>
      <c r="BC802" s="107" t="s">
        <v>33</v>
      </c>
      <c r="BD802" s="107" t="s">
        <v>293</v>
      </c>
    </row>
    <row r="803" spans="1:56" x14ac:dyDescent="0.2">
      <c r="A803" s="107" t="s">
        <v>409</v>
      </c>
      <c r="B803" s="105">
        <v>608535</v>
      </c>
      <c r="C803" s="105" t="s">
        <v>3069</v>
      </c>
      <c r="D803" s="107" t="s">
        <v>1747</v>
      </c>
      <c r="E803" s="105" t="s">
        <v>1945</v>
      </c>
      <c r="F803" s="107" t="s">
        <v>1128</v>
      </c>
      <c r="G803" s="107" t="s">
        <v>830</v>
      </c>
      <c r="H803" s="107" t="s">
        <v>830</v>
      </c>
      <c r="I803" s="107" t="s">
        <v>830</v>
      </c>
      <c r="J803" s="107" t="s">
        <v>151</v>
      </c>
      <c r="K803" s="107" t="s">
        <v>33</v>
      </c>
      <c r="L803" s="107" t="s">
        <v>359</v>
      </c>
      <c r="M803" s="107" t="s">
        <v>395</v>
      </c>
      <c r="N803" s="107" t="s">
        <v>410</v>
      </c>
      <c r="O803" s="107" t="s">
        <v>395</v>
      </c>
      <c r="P803" s="109">
        <v>45178</v>
      </c>
      <c r="Q803" s="107" t="s">
        <v>712</v>
      </c>
      <c r="R803" s="108">
        <v>1</v>
      </c>
      <c r="S803" s="109">
        <v>45308</v>
      </c>
      <c r="T803" s="109">
        <v>45368</v>
      </c>
      <c r="U803" s="109">
        <v>47195</v>
      </c>
      <c r="V803" s="108">
        <v>1887</v>
      </c>
      <c r="W803" s="107" t="s">
        <v>424</v>
      </c>
      <c r="X803" s="107" t="s">
        <v>709</v>
      </c>
      <c r="Y803" s="107" t="s">
        <v>416</v>
      </c>
      <c r="Z803" s="108">
        <v>0.8</v>
      </c>
      <c r="AA803" s="113">
        <v>0</v>
      </c>
      <c r="AB803" s="113">
        <v>0</v>
      </c>
      <c r="AC803" s="113">
        <v>1625353.4</v>
      </c>
      <c r="AD803" s="113">
        <v>1477594.0001999999</v>
      </c>
      <c r="AE803" s="113">
        <v>1477594.0001000001</v>
      </c>
      <c r="AF803" s="113">
        <v>29388.815900000001</v>
      </c>
      <c r="AG803" s="113">
        <v>29388.815900000001</v>
      </c>
      <c r="AH803" s="113">
        <f>CFR_Data[[#This Row],[Total Spent SFY]]+CFR_Data[[#This Row],[CF Current SFY]]</f>
        <v>29388.815900000001</v>
      </c>
      <c r="AI803" s="113">
        <v>211599.47450000001</v>
      </c>
      <c r="AJ803" s="113">
        <v>282132.63260000001</v>
      </c>
      <c r="AK803" s="113">
        <v>282132.63260000001</v>
      </c>
      <c r="AL803" s="113">
        <v>282132.63260000001</v>
      </c>
      <c r="AM803" s="113">
        <v>390207.81189999997</v>
      </c>
      <c r="AN803" s="113">
        <v>147759.39989999999</v>
      </c>
      <c r="AO803" s="113">
        <v>0</v>
      </c>
      <c r="AP803" s="113">
        <v>0</v>
      </c>
      <c r="AQ803" s="107" t="s">
        <v>699</v>
      </c>
      <c r="AR803" s="107" t="s">
        <v>699</v>
      </c>
      <c r="AS803" s="107" t="s">
        <v>396</v>
      </c>
      <c r="AT803" s="107" t="s">
        <v>2994</v>
      </c>
      <c r="AU803" s="107" t="s">
        <v>1120</v>
      </c>
      <c r="AV803" s="107" t="s">
        <v>391</v>
      </c>
      <c r="AW803" s="108">
        <v>3</v>
      </c>
      <c r="AX803" s="107" t="s">
        <v>473</v>
      </c>
      <c r="AY803" s="107" t="s">
        <v>698</v>
      </c>
      <c r="AZ803" s="107" t="s">
        <v>697</v>
      </c>
      <c r="BA803" s="107" t="s">
        <v>392</v>
      </c>
      <c r="BB803" s="109">
        <v>45355.272070752311</v>
      </c>
      <c r="BC803" s="107" t="s">
        <v>33</v>
      </c>
      <c r="BD803" s="107" t="s">
        <v>292</v>
      </c>
    </row>
    <row r="804" spans="1:56" x14ac:dyDescent="0.2">
      <c r="A804" s="107" t="s">
        <v>409</v>
      </c>
      <c r="B804" s="105">
        <v>608535</v>
      </c>
      <c r="C804" s="105" t="s">
        <v>3069</v>
      </c>
      <c r="D804" s="107" t="s">
        <v>1747</v>
      </c>
      <c r="E804" s="105" t="s">
        <v>1945</v>
      </c>
      <c r="F804" s="107" t="s">
        <v>1128</v>
      </c>
      <c r="G804" s="107" t="s">
        <v>830</v>
      </c>
      <c r="H804" s="107" t="s">
        <v>830</v>
      </c>
      <c r="I804" s="107" t="s">
        <v>830</v>
      </c>
      <c r="J804" s="107" t="s">
        <v>151</v>
      </c>
      <c r="K804" s="107" t="s">
        <v>33</v>
      </c>
      <c r="L804" s="107" t="s">
        <v>359</v>
      </c>
      <c r="M804" s="107" t="s">
        <v>395</v>
      </c>
      <c r="N804" s="107" t="s">
        <v>410</v>
      </c>
      <c r="O804" s="107" t="s">
        <v>395</v>
      </c>
      <c r="P804" s="109">
        <v>45178</v>
      </c>
      <c r="Q804" s="107" t="s">
        <v>712</v>
      </c>
      <c r="R804" s="108">
        <v>1</v>
      </c>
      <c r="S804" s="109">
        <v>45308</v>
      </c>
      <c r="T804" s="109">
        <v>45368</v>
      </c>
      <c r="U804" s="109">
        <v>47195</v>
      </c>
      <c r="V804" s="108">
        <v>1887</v>
      </c>
      <c r="W804" s="107" t="s">
        <v>424</v>
      </c>
      <c r="X804" s="107" t="s">
        <v>726</v>
      </c>
      <c r="Y804" s="107" t="s">
        <v>725</v>
      </c>
      <c r="Z804" s="108">
        <v>0.8</v>
      </c>
      <c r="AA804" s="113">
        <v>0</v>
      </c>
      <c r="AB804" s="113">
        <v>0</v>
      </c>
      <c r="AC804" s="113">
        <v>11888603.59</v>
      </c>
      <c r="AD804" s="113">
        <v>10843382.3606</v>
      </c>
      <c r="AE804" s="113">
        <v>10843382.3607</v>
      </c>
      <c r="AF804" s="113">
        <v>215670.99479999999</v>
      </c>
      <c r="AG804" s="113">
        <v>215670.99479999999</v>
      </c>
      <c r="AH804" s="113">
        <f>CFR_Data[[#This Row],[Total Spent SFY]]+CFR_Data[[#This Row],[CF Current SFY]]</f>
        <v>215670.99479999999</v>
      </c>
      <c r="AI804" s="113">
        <v>1552831.1625999999</v>
      </c>
      <c r="AJ804" s="113">
        <v>2070441.5501000001</v>
      </c>
      <c r="AK804" s="113">
        <v>2070441.5501000001</v>
      </c>
      <c r="AL804" s="113">
        <v>2070441.5501000001</v>
      </c>
      <c r="AM804" s="113">
        <v>2863555.5529999998</v>
      </c>
      <c r="AN804" s="113">
        <v>1045221.2293</v>
      </c>
      <c r="AO804" s="113">
        <v>0</v>
      </c>
      <c r="AP804" s="113">
        <v>0</v>
      </c>
      <c r="AQ804" s="107" t="s">
        <v>699</v>
      </c>
      <c r="AR804" s="107" t="s">
        <v>699</v>
      </c>
      <c r="AS804" s="107" t="s">
        <v>396</v>
      </c>
      <c r="AT804" s="107" t="s">
        <v>2994</v>
      </c>
      <c r="AU804" s="107" t="s">
        <v>1120</v>
      </c>
      <c r="AV804" s="107" t="s">
        <v>391</v>
      </c>
      <c r="AW804" s="108">
        <v>3</v>
      </c>
      <c r="AX804" s="107" t="s">
        <v>473</v>
      </c>
      <c r="AY804" s="107" t="s">
        <v>698</v>
      </c>
      <c r="AZ804" s="107" t="s">
        <v>697</v>
      </c>
      <c r="BA804" s="107" t="s">
        <v>392</v>
      </c>
      <c r="BB804" s="109">
        <v>45355.272070752311</v>
      </c>
      <c r="BC804" s="107" t="s">
        <v>33</v>
      </c>
      <c r="BD804" s="107" t="s">
        <v>292</v>
      </c>
    </row>
    <row r="805" spans="1:56" x14ac:dyDescent="0.2">
      <c r="A805" s="107" t="s">
        <v>409</v>
      </c>
      <c r="B805" s="105">
        <v>608536</v>
      </c>
      <c r="C805" s="105" t="s">
        <v>2188</v>
      </c>
      <c r="D805" s="107" t="s">
        <v>902</v>
      </c>
      <c r="E805" s="105" t="s">
        <v>1945</v>
      </c>
      <c r="F805" s="107" t="s">
        <v>1128</v>
      </c>
      <c r="G805" s="107" t="s">
        <v>830</v>
      </c>
      <c r="H805" s="107" t="s">
        <v>830</v>
      </c>
      <c r="I805" s="107" t="s">
        <v>830</v>
      </c>
      <c r="J805" s="107" t="s">
        <v>151</v>
      </c>
      <c r="K805" s="107" t="s">
        <v>33</v>
      </c>
      <c r="L805" s="107" t="s">
        <v>213</v>
      </c>
      <c r="M805" s="107" t="s">
        <v>208</v>
      </c>
      <c r="N805" s="107" t="s">
        <v>410</v>
      </c>
      <c r="O805" s="107" t="s">
        <v>395</v>
      </c>
      <c r="P805" s="109">
        <v>44310</v>
      </c>
      <c r="Q805" s="107" t="s">
        <v>655</v>
      </c>
      <c r="R805" s="108">
        <v>1</v>
      </c>
      <c r="S805" s="109">
        <v>44393</v>
      </c>
      <c r="T805" s="109">
        <v>44453</v>
      </c>
      <c r="U805" s="109">
        <v>45575</v>
      </c>
      <c r="V805" s="108">
        <v>1182</v>
      </c>
      <c r="W805" s="107" t="s">
        <v>424</v>
      </c>
      <c r="X805" s="107" t="s">
        <v>713</v>
      </c>
      <c r="Y805" s="107" t="s">
        <v>397</v>
      </c>
      <c r="Z805" s="108">
        <v>0.9</v>
      </c>
      <c r="AA805" s="113">
        <v>1407928.69</v>
      </c>
      <c r="AB805" s="113">
        <v>19382.349999999999</v>
      </c>
      <c r="AC805" s="113">
        <v>927233.37</v>
      </c>
      <c r="AD805" s="113">
        <v>891246.65240000002</v>
      </c>
      <c r="AE805" s="113">
        <v>891246.65240000002</v>
      </c>
      <c r="AF805" s="113">
        <v>846203.29059999995</v>
      </c>
      <c r="AG805" s="113">
        <v>2254131.9805999999</v>
      </c>
      <c r="AH805" s="113">
        <f>CFR_Data[[#This Row],[Total Spent SFY]]+CFR_Data[[#This Row],[CF Current SFY]]</f>
        <v>865585.64059999993</v>
      </c>
      <c r="AI805" s="113">
        <v>45043.361799999999</v>
      </c>
      <c r="AJ805" s="113">
        <v>0</v>
      </c>
      <c r="AK805" s="113">
        <v>0</v>
      </c>
      <c r="AL805" s="113">
        <v>0</v>
      </c>
      <c r="AM805" s="113">
        <v>0</v>
      </c>
      <c r="AN805" s="113">
        <v>35986.717600000004</v>
      </c>
      <c r="AO805" s="113">
        <v>0</v>
      </c>
      <c r="AP805" s="113">
        <v>0</v>
      </c>
      <c r="AQ805" s="107" t="s">
        <v>699</v>
      </c>
      <c r="AR805" s="107" t="s">
        <v>699</v>
      </c>
      <c r="AS805" s="107" t="s">
        <v>396</v>
      </c>
      <c r="AT805" s="107" t="s">
        <v>2994</v>
      </c>
      <c r="AU805" s="107" t="s">
        <v>1120</v>
      </c>
      <c r="AV805" s="107" t="s">
        <v>391</v>
      </c>
      <c r="AW805" s="108">
        <v>2</v>
      </c>
      <c r="AX805" s="107" t="s">
        <v>473</v>
      </c>
      <c r="AY805" s="107" t="s">
        <v>722</v>
      </c>
      <c r="AZ805" s="107" t="s">
        <v>697</v>
      </c>
      <c r="BA805" s="107" t="s">
        <v>402</v>
      </c>
      <c r="BB805" s="109">
        <v>45355.272070752311</v>
      </c>
      <c r="BC805" s="107" t="s">
        <v>33</v>
      </c>
      <c r="BD805" s="107" t="s">
        <v>292</v>
      </c>
    </row>
    <row r="806" spans="1:56" x14ac:dyDescent="0.2">
      <c r="A806" s="107" t="s">
        <v>409</v>
      </c>
      <c r="B806" s="105">
        <v>608536</v>
      </c>
      <c r="C806" s="105" t="s">
        <v>2188</v>
      </c>
      <c r="D806" s="107" t="s">
        <v>902</v>
      </c>
      <c r="E806" s="105" t="s">
        <v>1945</v>
      </c>
      <c r="F806" s="107" t="s">
        <v>1128</v>
      </c>
      <c r="G806" s="107" t="s">
        <v>830</v>
      </c>
      <c r="H806" s="107" t="s">
        <v>830</v>
      </c>
      <c r="I806" s="107" t="s">
        <v>830</v>
      </c>
      <c r="J806" s="107" t="s">
        <v>151</v>
      </c>
      <c r="K806" s="107" t="s">
        <v>33</v>
      </c>
      <c r="L806" s="107" t="s">
        <v>213</v>
      </c>
      <c r="M806" s="107" t="s">
        <v>208</v>
      </c>
      <c r="N806" s="107" t="s">
        <v>410</v>
      </c>
      <c r="O806" s="107" t="s">
        <v>395</v>
      </c>
      <c r="P806" s="109">
        <v>44310</v>
      </c>
      <c r="Q806" s="107" t="s">
        <v>655</v>
      </c>
      <c r="R806" s="108">
        <v>1</v>
      </c>
      <c r="S806" s="109">
        <v>44393</v>
      </c>
      <c r="T806" s="109">
        <v>44453</v>
      </c>
      <c r="U806" s="109">
        <v>45575</v>
      </c>
      <c r="V806" s="108">
        <v>1182</v>
      </c>
      <c r="W806" s="107" t="s">
        <v>398</v>
      </c>
      <c r="X806" s="107" t="s">
        <v>702</v>
      </c>
      <c r="Y806" s="107" t="s">
        <v>293</v>
      </c>
      <c r="Z806" s="108">
        <v>0</v>
      </c>
      <c r="AA806" s="113">
        <v>2274</v>
      </c>
      <c r="AB806" s="113">
        <v>0</v>
      </c>
      <c r="AC806" s="113">
        <v>29563</v>
      </c>
      <c r="AD806" s="113">
        <v>29316.3076</v>
      </c>
      <c r="AE806" s="113">
        <v>29316.3076</v>
      </c>
      <c r="AF806" s="113">
        <v>27834.669399999999</v>
      </c>
      <c r="AG806" s="113">
        <v>30108.669399999999</v>
      </c>
      <c r="AH806" s="113">
        <f>CFR_Data[[#This Row],[Total Spent SFY]]+CFR_Data[[#This Row],[CF Current SFY]]</f>
        <v>27834.669399999999</v>
      </c>
      <c r="AI806" s="113">
        <v>1481.6382000000001</v>
      </c>
      <c r="AJ806" s="113">
        <v>0</v>
      </c>
      <c r="AK806" s="113">
        <v>0</v>
      </c>
      <c r="AL806" s="113">
        <v>0</v>
      </c>
      <c r="AM806" s="113">
        <v>0</v>
      </c>
      <c r="AN806" s="113">
        <v>246.69239999999999</v>
      </c>
      <c r="AO806" s="113">
        <v>0</v>
      </c>
      <c r="AP806" s="113">
        <v>0</v>
      </c>
      <c r="AQ806" s="107" t="s">
        <v>699</v>
      </c>
      <c r="AR806" s="107" t="s">
        <v>699</v>
      </c>
      <c r="AS806" s="107" t="s">
        <v>396</v>
      </c>
      <c r="AT806" s="107" t="s">
        <v>2994</v>
      </c>
      <c r="AU806" s="107" t="s">
        <v>1120</v>
      </c>
      <c r="AV806" s="107" t="s">
        <v>391</v>
      </c>
      <c r="AW806" s="108">
        <v>2</v>
      </c>
      <c r="AX806" s="107" t="s">
        <v>473</v>
      </c>
      <c r="AY806" s="107" t="s">
        <v>722</v>
      </c>
      <c r="AZ806" s="107" t="s">
        <v>697</v>
      </c>
      <c r="BA806" s="107" t="s">
        <v>402</v>
      </c>
      <c r="BB806" s="109">
        <v>45355.272070752311</v>
      </c>
      <c r="BC806" s="107" t="s">
        <v>33</v>
      </c>
      <c r="BD806" s="107" t="s">
        <v>293</v>
      </c>
    </row>
    <row r="807" spans="1:56" x14ac:dyDescent="0.2">
      <c r="A807" s="107" t="s">
        <v>393</v>
      </c>
      <c r="B807" s="105">
        <v>608545</v>
      </c>
      <c r="C807" s="105" t="s">
        <v>2189</v>
      </c>
      <c r="D807" s="107" t="s">
        <v>1206</v>
      </c>
      <c r="E807" s="105" t="s">
        <v>1945</v>
      </c>
      <c r="F807" s="107" t="s">
        <v>1207</v>
      </c>
      <c r="G807" s="107" t="s">
        <v>830</v>
      </c>
      <c r="H807" s="107" t="s">
        <v>830</v>
      </c>
      <c r="I807" s="107" t="s">
        <v>830</v>
      </c>
      <c r="J807" s="107" t="s">
        <v>229</v>
      </c>
      <c r="K807" s="107" t="s">
        <v>23</v>
      </c>
      <c r="L807" s="107" t="s">
        <v>368</v>
      </c>
      <c r="M807" s="107" t="s">
        <v>395</v>
      </c>
      <c r="N807" s="107" t="s">
        <v>716</v>
      </c>
      <c r="O807" s="107" t="s">
        <v>395</v>
      </c>
      <c r="P807" s="109">
        <v>43981</v>
      </c>
      <c r="Q807" s="107" t="s">
        <v>656</v>
      </c>
      <c r="R807" s="108">
        <v>1</v>
      </c>
      <c r="S807" s="109">
        <v>44075</v>
      </c>
      <c r="T807" s="109">
        <v>44135</v>
      </c>
      <c r="U807" s="109">
        <v>45009</v>
      </c>
      <c r="V807" s="108">
        <v>934</v>
      </c>
      <c r="W807" s="107" t="s">
        <v>398</v>
      </c>
      <c r="X807" s="107" t="s">
        <v>1100</v>
      </c>
      <c r="Y807" s="107" t="s">
        <v>293</v>
      </c>
      <c r="Z807" s="108">
        <v>0</v>
      </c>
      <c r="AA807" s="113">
        <v>9116174.0700000003</v>
      </c>
      <c r="AB807" s="113">
        <v>11728.57</v>
      </c>
      <c r="AC807" s="113">
        <v>532143.11</v>
      </c>
      <c r="AD807" s="113">
        <v>0</v>
      </c>
      <c r="AE807" s="113">
        <v>0</v>
      </c>
      <c r="AF807" s="113">
        <v>0</v>
      </c>
      <c r="AG807" s="113">
        <v>9116174.0700000003</v>
      </c>
      <c r="AH807" s="113">
        <f>CFR_Data[[#This Row],[Total Spent SFY]]+CFR_Data[[#This Row],[CF Current SFY]]</f>
        <v>11728.57</v>
      </c>
      <c r="AI807" s="113">
        <v>0</v>
      </c>
      <c r="AJ807" s="113">
        <v>0</v>
      </c>
      <c r="AK807" s="113">
        <v>0</v>
      </c>
      <c r="AL807" s="113">
        <v>0</v>
      </c>
      <c r="AM807" s="113">
        <v>0</v>
      </c>
      <c r="AN807" s="113">
        <v>0</v>
      </c>
      <c r="AO807" s="113">
        <v>0</v>
      </c>
      <c r="AP807" s="113">
        <v>0</v>
      </c>
      <c r="AQ807" s="107" t="s">
        <v>699</v>
      </c>
      <c r="AR807" s="107" t="s">
        <v>699</v>
      </c>
      <c r="AS807" s="107" t="s">
        <v>396</v>
      </c>
      <c r="AT807" s="107" t="s">
        <v>395</v>
      </c>
      <c r="AU807" s="107" t="s">
        <v>1123</v>
      </c>
      <c r="AV807" s="107" t="s">
        <v>391</v>
      </c>
      <c r="AW807" s="108">
        <v>1</v>
      </c>
      <c r="AX807" s="107" t="s">
        <v>473</v>
      </c>
      <c r="AY807" s="107" t="s">
        <v>731</v>
      </c>
      <c r="AZ807" s="107" t="s">
        <v>706</v>
      </c>
      <c r="BA807" s="107" t="s">
        <v>435</v>
      </c>
      <c r="BB807" s="109">
        <v>45355.272070752311</v>
      </c>
      <c r="BC807" s="107" t="s">
        <v>23</v>
      </c>
      <c r="BD807" s="107" t="s">
        <v>293</v>
      </c>
    </row>
    <row r="808" spans="1:56" x14ac:dyDescent="0.2">
      <c r="A808" s="107" t="s">
        <v>472</v>
      </c>
      <c r="B808" s="105">
        <v>608547</v>
      </c>
      <c r="C808" s="105" t="s">
        <v>395</v>
      </c>
      <c r="D808" s="107" t="s">
        <v>2190</v>
      </c>
      <c r="E808" s="105" t="s">
        <v>1962</v>
      </c>
      <c r="F808" s="107" t="s">
        <v>1128</v>
      </c>
      <c r="G808" s="107" t="s">
        <v>830</v>
      </c>
      <c r="H808" s="107" t="s">
        <v>830</v>
      </c>
      <c r="I808" s="107" t="s">
        <v>830</v>
      </c>
      <c r="J808" s="107" t="s">
        <v>937</v>
      </c>
      <c r="K808" s="107" t="s">
        <v>21</v>
      </c>
      <c r="L808" s="107" t="s">
        <v>311</v>
      </c>
      <c r="M808" s="107" t="s">
        <v>158</v>
      </c>
      <c r="N808" s="107" t="s">
        <v>472</v>
      </c>
      <c r="O808" s="107" t="s">
        <v>1130</v>
      </c>
      <c r="P808" s="109">
        <v>45990</v>
      </c>
      <c r="Q808" s="107" t="s">
        <v>1353</v>
      </c>
      <c r="R808" s="108">
        <v>0</v>
      </c>
      <c r="S808" s="109">
        <v>46140</v>
      </c>
      <c r="T808" s="109">
        <v>46200</v>
      </c>
      <c r="U808" s="109">
        <v>47674</v>
      </c>
      <c r="V808" s="108">
        <v>1534</v>
      </c>
      <c r="W808" s="107" t="s">
        <v>398</v>
      </c>
      <c r="X808" s="107" t="s">
        <v>702</v>
      </c>
      <c r="Y808" s="107" t="s">
        <v>293</v>
      </c>
      <c r="Z808" s="108">
        <v>0</v>
      </c>
      <c r="AA808" s="113">
        <v>0</v>
      </c>
      <c r="AB808" s="113">
        <v>0</v>
      </c>
      <c r="AC808" s="113">
        <v>149552.82</v>
      </c>
      <c r="AD808" s="113">
        <v>0</v>
      </c>
      <c r="AE808" s="113">
        <v>110669.0868</v>
      </c>
      <c r="AF808" s="113">
        <v>0</v>
      </c>
      <c r="AG808" s="113">
        <v>0</v>
      </c>
      <c r="AH808" s="113">
        <f>CFR_Data[[#This Row],[Total Spent SFY]]+CFR_Data[[#This Row],[CF Current SFY]]</f>
        <v>0</v>
      </c>
      <c r="AI808" s="113">
        <v>0</v>
      </c>
      <c r="AJ808" s="113">
        <v>2991.0563999999999</v>
      </c>
      <c r="AK808" s="113">
        <v>35892.676800000001</v>
      </c>
      <c r="AL808" s="113">
        <v>35892.676800000001</v>
      </c>
      <c r="AM808" s="113">
        <v>35892.676800000001</v>
      </c>
      <c r="AN808" s="113">
        <v>38883.733200000002</v>
      </c>
      <c r="AO808" s="113">
        <v>0</v>
      </c>
      <c r="AP808" s="113">
        <v>0</v>
      </c>
      <c r="AQ808" s="107" t="s">
        <v>699</v>
      </c>
      <c r="AR808" s="107" t="s">
        <v>699</v>
      </c>
      <c r="AS808" s="107" t="s">
        <v>396</v>
      </c>
      <c r="AT808" s="107" t="s">
        <v>3070</v>
      </c>
      <c r="AU808" s="107" t="s">
        <v>1120</v>
      </c>
      <c r="AV808" s="107" t="s">
        <v>391</v>
      </c>
      <c r="AW808" s="108">
        <v>2</v>
      </c>
      <c r="AX808" s="107" t="s">
        <v>473</v>
      </c>
      <c r="AY808" s="107" t="s">
        <v>698</v>
      </c>
      <c r="AZ808" s="107" t="s">
        <v>697</v>
      </c>
      <c r="BA808" s="107" t="s">
        <v>392</v>
      </c>
      <c r="BB808" s="109">
        <v>45355.272070752311</v>
      </c>
      <c r="BC808" s="107" t="s">
        <v>21</v>
      </c>
      <c r="BD808" s="107" t="s">
        <v>293</v>
      </c>
    </row>
    <row r="809" spans="1:56" x14ac:dyDescent="0.2">
      <c r="A809" s="107" t="s">
        <v>472</v>
      </c>
      <c r="B809" s="105">
        <v>608547</v>
      </c>
      <c r="C809" s="105" t="s">
        <v>395</v>
      </c>
      <c r="D809" s="107" t="s">
        <v>2190</v>
      </c>
      <c r="E809" s="105" t="s">
        <v>1962</v>
      </c>
      <c r="F809" s="107" t="s">
        <v>1128</v>
      </c>
      <c r="G809" s="107" t="s">
        <v>830</v>
      </c>
      <c r="H809" s="107" t="s">
        <v>830</v>
      </c>
      <c r="I809" s="107" t="s">
        <v>830</v>
      </c>
      <c r="J809" s="107" t="s">
        <v>937</v>
      </c>
      <c r="K809" s="107" t="s">
        <v>21</v>
      </c>
      <c r="L809" s="107" t="s">
        <v>311</v>
      </c>
      <c r="M809" s="107" t="s">
        <v>158</v>
      </c>
      <c r="N809" s="107" t="s">
        <v>472</v>
      </c>
      <c r="O809" s="107" t="s">
        <v>1130</v>
      </c>
      <c r="P809" s="109">
        <v>45990</v>
      </c>
      <c r="Q809" s="107" t="s">
        <v>1353</v>
      </c>
      <c r="R809" s="108">
        <v>0</v>
      </c>
      <c r="S809" s="109">
        <v>46140</v>
      </c>
      <c r="T809" s="109">
        <v>46200</v>
      </c>
      <c r="U809" s="109">
        <v>47674</v>
      </c>
      <c r="V809" s="108">
        <v>1534</v>
      </c>
      <c r="W809" s="107" t="s">
        <v>424</v>
      </c>
      <c r="X809" s="107" t="s">
        <v>726</v>
      </c>
      <c r="Y809" s="107" t="s">
        <v>725</v>
      </c>
      <c r="Z809" s="108">
        <v>0.8</v>
      </c>
      <c r="AA809" s="113">
        <v>0</v>
      </c>
      <c r="AB809" s="113">
        <v>0</v>
      </c>
      <c r="AC809" s="113">
        <v>14196255.630000001</v>
      </c>
      <c r="AD809" s="113">
        <v>0</v>
      </c>
      <c r="AE809" s="113">
        <v>10505229.166200001</v>
      </c>
      <c r="AF809" s="113">
        <v>0</v>
      </c>
      <c r="AG809" s="113">
        <v>0</v>
      </c>
      <c r="AH809" s="113">
        <f>CFR_Data[[#This Row],[Total Spent SFY]]+CFR_Data[[#This Row],[CF Current SFY]]</f>
        <v>0</v>
      </c>
      <c r="AI809" s="113">
        <v>0</v>
      </c>
      <c r="AJ809" s="113">
        <v>283925.11259999999</v>
      </c>
      <c r="AK809" s="113">
        <v>3407101.3511999999</v>
      </c>
      <c r="AL809" s="113">
        <v>3407101.3511999999</v>
      </c>
      <c r="AM809" s="113">
        <v>3407101.3511999999</v>
      </c>
      <c r="AN809" s="113">
        <v>3691026.4638</v>
      </c>
      <c r="AO809" s="113">
        <v>0</v>
      </c>
      <c r="AP809" s="113">
        <v>0</v>
      </c>
      <c r="AQ809" s="107" t="s">
        <v>699</v>
      </c>
      <c r="AR809" s="107" t="s">
        <v>699</v>
      </c>
      <c r="AS809" s="107" t="s">
        <v>396</v>
      </c>
      <c r="AT809" s="107" t="s">
        <v>3070</v>
      </c>
      <c r="AU809" s="107" t="s">
        <v>1120</v>
      </c>
      <c r="AV809" s="107" t="s">
        <v>391</v>
      </c>
      <c r="AW809" s="108">
        <v>2</v>
      </c>
      <c r="AX809" s="107" t="s">
        <v>473</v>
      </c>
      <c r="AY809" s="107" t="s">
        <v>698</v>
      </c>
      <c r="AZ809" s="107" t="s">
        <v>697</v>
      </c>
      <c r="BA809" s="107" t="s">
        <v>392</v>
      </c>
      <c r="BB809" s="109">
        <v>45355.272070752311</v>
      </c>
      <c r="BC809" s="107" t="s">
        <v>21</v>
      </c>
      <c r="BD809" s="107" t="s">
        <v>292</v>
      </c>
    </row>
    <row r="810" spans="1:56" x14ac:dyDescent="0.2">
      <c r="A810" s="107" t="s">
        <v>393</v>
      </c>
      <c r="B810" s="105">
        <v>608548</v>
      </c>
      <c r="C810" s="105" t="s">
        <v>2191</v>
      </c>
      <c r="D810" s="107" t="s">
        <v>903</v>
      </c>
      <c r="E810" s="105" t="s">
        <v>1947</v>
      </c>
      <c r="F810" s="107" t="s">
        <v>1343</v>
      </c>
      <c r="G810" s="107" t="s">
        <v>830</v>
      </c>
      <c r="H810" s="107" t="s">
        <v>830</v>
      </c>
      <c r="I810" s="107" t="s">
        <v>830</v>
      </c>
      <c r="J810" s="107" t="s">
        <v>256</v>
      </c>
      <c r="K810" s="107" t="s">
        <v>28</v>
      </c>
      <c r="L810" s="107" t="s">
        <v>312</v>
      </c>
      <c r="M810" s="107" t="s">
        <v>158</v>
      </c>
      <c r="N810" s="107" t="s">
        <v>403</v>
      </c>
      <c r="O810" s="107" t="s">
        <v>395</v>
      </c>
      <c r="P810" s="109">
        <v>44415</v>
      </c>
      <c r="Q810" s="107" t="s">
        <v>655</v>
      </c>
      <c r="R810" s="108">
        <v>1</v>
      </c>
      <c r="S810" s="109">
        <v>44481</v>
      </c>
      <c r="T810" s="109">
        <v>44541</v>
      </c>
      <c r="U810" s="109">
        <v>45124</v>
      </c>
      <c r="V810" s="108">
        <v>643</v>
      </c>
      <c r="W810" s="107" t="s">
        <v>398</v>
      </c>
      <c r="X810" s="107" t="s">
        <v>702</v>
      </c>
      <c r="Y810" s="107" t="s">
        <v>293</v>
      </c>
      <c r="Z810" s="108">
        <v>0</v>
      </c>
      <c r="AA810" s="113">
        <v>5454.02</v>
      </c>
      <c r="AB810" s="113">
        <v>0</v>
      </c>
      <c r="AC810" s="113">
        <v>87485.98</v>
      </c>
      <c r="AD810" s="113">
        <v>0</v>
      </c>
      <c r="AE810" s="113">
        <v>0</v>
      </c>
      <c r="AF810" s="113">
        <v>0</v>
      </c>
      <c r="AG810" s="113">
        <v>5454.02</v>
      </c>
      <c r="AH810" s="113">
        <f>CFR_Data[[#This Row],[Total Spent SFY]]+CFR_Data[[#This Row],[CF Current SFY]]</f>
        <v>0</v>
      </c>
      <c r="AI810" s="113">
        <v>0</v>
      </c>
      <c r="AJ810" s="113">
        <v>0</v>
      </c>
      <c r="AK810" s="113">
        <v>0</v>
      </c>
      <c r="AL810" s="113">
        <v>0</v>
      </c>
      <c r="AM810" s="113">
        <v>0</v>
      </c>
      <c r="AN810" s="113">
        <v>0</v>
      </c>
      <c r="AO810" s="113">
        <v>0</v>
      </c>
      <c r="AP810" s="113">
        <v>0</v>
      </c>
      <c r="AQ810" s="107" t="s">
        <v>699</v>
      </c>
      <c r="AR810" s="107" t="s">
        <v>699</v>
      </c>
      <c r="AS810" s="107" t="s">
        <v>396</v>
      </c>
      <c r="AT810" s="107" t="s">
        <v>3042</v>
      </c>
      <c r="AU810" s="107" t="s">
        <v>1120</v>
      </c>
      <c r="AV810" s="107" t="s">
        <v>391</v>
      </c>
      <c r="AW810" s="108">
        <v>2</v>
      </c>
      <c r="AX810" s="107" t="s">
        <v>473</v>
      </c>
      <c r="AY810" s="107" t="s">
        <v>698</v>
      </c>
      <c r="AZ810" s="107" t="s">
        <v>697</v>
      </c>
      <c r="BA810" s="107" t="s">
        <v>392</v>
      </c>
      <c r="BB810" s="109">
        <v>45355.272070752311</v>
      </c>
      <c r="BC810" s="107" t="s">
        <v>28</v>
      </c>
      <c r="BD810" s="107" t="s">
        <v>293</v>
      </c>
    </row>
    <row r="811" spans="1:56" x14ac:dyDescent="0.2">
      <c r="A811" s="107" t="s">
        <v>393</v>
      </c>
      <c r="B811" s="105">
        <v>608548</v>
      </c>
      <c r="C811" s="105" t="s">
        <v>2191</v>
      </c>
      <c r="D811" s="107" t="s">
        <v>903</v>
      </c>
      <c r="E811" s="105" t="s">
        <v>1947</v>
      </c>
      <c r="F811" s="107" t="s">
        <v>1343</v>
      </c>
      <c r="G811" s="107" t="s">
        <v>830</v>
      </c>
      <c r="H811" s="107" t="s">
        <v>830</v>
      </c>
      <c r="I811" s="107" t="s">
        <v>830</v>
      </c>
      <c r="J811" s="107" t="s">
        <v>256</v>
      </c>
      <c r="K811" s="107" t="s">
        <v>28</v>
      </c>
      <c r="L811" s="107" t="s">
        <v>312</v>
      </c>
      <c r="M811" s="107" t="s">
        <v>158</v>
      </c>
      <c r="N811" s="107" t="s">
        <v>403</v>
      </c>
      <c r="O811" s="107" t="s">
        <v>395</v>
      </c>
      <c r="P811" s="109">
        <v>44415</v>
      </c>
      <c r="Q811" s="107" t="s">
        <v>655</v>
      </c>
      <c r="R811" s="108">
        <v>1</v>
      </c>
      <c r="S811" s="109">
        <v>44481</v>
      </c>
      <c r="T811" s="109">
        <v>44541</v>
      </c>
      <c r="U811" s="109">
        <v>45124</v>
      </c>
      <c r="V811" s="108">
        <v>643</v>
      </c>
      <c r="W811" s="107" t="s">
        <v>424</v>
      </c>
      <c r="X811" s="107" t="s">
        <v>726</v>
      </c>
      <c r="Y811" s="107" t="s">
        <v>725</v>
      </c>
      <c r="Z811" s="108">
        <v>0.8</v>
      </c>
      <c r="AA811" s="113">
        <v>3489031.73</v>
      </c>
      <c r="AB811" s="113">
        <v>24388.11</v>
      </c>
      <c r="AC811" s="113">
        <v>379540.07</v>
      </c>
      <c r="AD811" s="113">
        <v>1000</v>
      </c>
      <c r="AE811" s="113">
        <v>1000</v>
      </c>
      <c r="AF811" s="113">
        <v>1000</v>
      </c>
      <c r="AG811" s="113">
        <v>3490031.73</v>
      </c>
      <c r="AH811" s="113">
        <f>CFR_Data[[#This Row],[Total Spent SFY]]+CFR_Data[[#This Row],[CF Current SFY]]</f>
        <v>25388.11</v>
      </c>
      <c r="AI811" s="113">
        <v>0</v>
      </c>
      <c r="AJ811" s="113">
        <v>0</v>
      </c>
      <c r="AK811" s="113">
        <v>0</v>
      </c>
      <c r="AL811" s="113">
        <v>0</v>
      </c>
      <c r="AM811" s="113">
        <v>0</v>
      </c>
      <c r="AN811" s="113">
        <v>378540.07</v>
      </c>
      <c r="AO811" s="113">
        <v>0</v>
      </c>
      <c r="AP811" s="113">
        <v>0</v>
      </c>
      <c r="AQ811" s="107" t="s">
        <v>699</v>
      </c>
      <c r="AR811" s="107" t="s">
        <v>699</v>
      </c>
      <c r="AS811" s="107" t="s">
        <v>396</v>
      </c>
      <c r="AT811" s="107" t="s">
        <v>3042</v>
      </c>
      <c r="AU811" s="107" t="s">
        <v>1120</v>
      </c>
      <c r="AV811" s="107" t="s">
        <v>391</v>
      </c>
      <c r="AW811" s="108">
        <v>2</v>
      </c>
      <c r="AX811" s="107" t="s">
        <v>473</v>
      </c>
      <c r="AY811" s="107" t="s">
        <v>698</v>
      </c>
      <c r="AZ811" s="107" t="s">
        <v>697</v>
      </c>
      <c r="BA811" s="107" t="s">
        <v>392</v>
      </c>
      <c r="BB811" s="109">
        <v>45355.272070752311</v>
      </c>
      <c r="BC811" s="107" t="s">
        <v>28</v>
      </c>
      <c r="BD811" s="107" t="s">
        <v>292</v>
      </c>
    </row>
    <row r="812" spans="1:56" x14ac:dyDescent="0.2">
      <c r="A812" s="107" t="s">
        <v>409</v>
      </c>
      <c r="B812" s="105">
        <v>608560</v>
      </c>
      <c r="C812" s="105" t="s">
        <v>3071</v>
      </c>
      <c r="D812" s="107" t="s">
        <v>904</v>
      </c>
      <c r="E812" s="105" t="s">
        <v>1947</v>
      </c>
      <c r="F812" s="107" t="s">
        <v>1128</v>
      </c>
      <c r="G812" s="107" t="s">
        <v>830</v>
      </c>
      <c r="H812" s="107" t="s">
        <v>830</v>
      </c>
      <c r="I812" s="107" t="s">
        <v>830</v>
      </c>
      <c r="J812" s="107" t="s">
        <v>123</v>
      </c>
      <c r="K812" s="107" t="s">
        <v>32</v>
      </c>
      <c r="L812" s="107" t="s">
        <v>213</v>
      </c>
      <c r="M812" s="107" t="s">
        <v>208</v>
      </c>
      <c r="N812" s="107" t="s">
        <v>410</v>
      </c>
      <c r="O812" s="107" t="s">
        <v>395</v>
      </c>
      <c r="P812" s="109">
        <v>45031</v>
      </c>
      <c r="Q812" s="107" t="s">
        <v>712</v>
      </c>
      <c r="R812" s="108">
        <v>1</v>
      </c>
      <c r="S812" s="109">
        <v>45085</v>
      </c>
      <c r="T812" s="109">
        <v>45145</v>
      </c>
      <c r="U812" s="109">
        <v>45885</v>
      </c>
      <c r="V812" s="108">
        <v>800</v>
      </c>
      <c r="W812" s="107" t="s">
        <v>424</v>
      </c>
      <c r="X812" s="107" t="s">
        <v>713</v>
      </c>
      <c r="Y812" s="107" t="s">
        <v>397</v>
      </c>
      <c r="Z812" s="108">
        <v>0.9</v>
      </c>
      <c r="AA812" s="113">
        <v>890549.59</v>
      </c>
      <c r="AB812" s="113">
        <v>890549.59</v>
      </c>
      <c r="AC812" s="113">
        <v>4360089.41</v>
      </c>
      <c r="AD812" s="113">
        <v>3094775.8574999999</v>
      </c>
      <c r="AE812" s="113">
        <v>4360089.41</v>
      </c>
      <c r="AF812" s="113">
        <v>1193615.2611</v>
      </c>
      <c r="AG812" s="113">
        <v>2084164.8511000001</v>
      </c>
      <c r="AH812" s="113">
        <f>CFR_Data[[#This Row],[Total Spent SFY]]+CFR_Data[[#This Row],[CF Current SFY]]</f>
        <v>2084164.8511000001</v>
      </c>
      <c r="AI812" s="113">
        <v>1901160.5965</v>
      </c>
      <c r="AJ812" s="113">
        <v>1265313.5523999999</v>
      </c>
      <c r="AK812" s="113">
        <v>0</v>
      </c>
      <c r="AL812" s="113">
        <v>0</v>
      </c>
      <c r="AM812" s="113">
        <v>0</v>
      </c>
      <c r="AN812" s="113">
        <v>0</v>
      </c>
      <c r="AO812" s="113">
        <v>0</v>
      </c>
      <c r="AP812" s="113">
        <v>0</v>
      </c>
      <c r="AQ812" s="107" t="s">
        <v>699</v>
      </c>
      <c r="AR812" s="107" t="s">
        <v>699</v>
      </c>
      <c r="AS812" s="107" t="s">
        <v>396</v>
      </c>
      <c r="AT812" s="107" t="s">
        <v>3072</v>
      </c>
      <c r="AU812" s="107" t="s">
        <v>1123</v>
      </c>
      <c r="AV812" s="107" t="s">
        <v>391</v>
      </c>
      <c r="AW812" s="108">
        <v>2</v>
      </c>
      <c r="AX812" s="107" t="s">
        <v>473</v>
      </c>
      <c r="AY812" s="107" t="s">
        <v>722</v>
      </c>
      <c r="AZ812" s="107" t="s">
        <v>697</v>
      </c>
      <c r="BA812" s="107" t="s">
        <v>402</v>
      </c>
      <c r="BB812" s="109">
        <v>45355.272070752311</v>
      </c>
      <c r="BC812" s="107" t="s">
        <v>32</v>
      </c>
      <c r="BD812" s="107" t="s">
        <v>292</v>
      </c>
    </row>
    <row r="813" spans="1:56" x14ac:dyDescent="0.2">
      <c r="A813" s="107" t="s">
        <v>409</v>
      </c>
      <c r="B813" s="105">
        <v>608560</v>
      </c>
      <c r="C813" s="105" t="s">
        <v>3071</v>
      </c>
      <c r="D813" s="107" t="s">
        <v>904</v>
      </c>
      <c r="E813" s="105" t="s">
        <v>1947</v>
      </c>
      <c r="F813" s="107" t="s">
        <v>1128</v>
      </c>
      <c r="G813" s="107" t="s">
        <v>830</v>
      </c>
      <c r="H813" s="107" t="s">
        <v>830</v>
      </c>
      <c r="I813" s="107" t="s">
        <v>830</v>
      </c>
      <c r="J813" s="107" t="s">
        <v>123</v>
      </c>
      <c r="K813" s="107" t="s">
        <v>32</v>
      </c>
      <c r="L813" s="107" t="s">
        <v>213</v>
      </c>
      <c r="M813" s="107" t="s">
        <v>208</v>
      </c>
      <c r="N813" s="107" t="s">
        <v>410</v>
      </c>
      <c r="O813" s="107" t="s">
        <v>395</v>
      </c>
      <c r="P813" s="109">
        <v>45031</v>
      </c>
      <c r="Q813" s="107" t="s">
        <v>712</v>
      </c>
      <c r="R813" s="108">
        <v>1</v>
      </c>
      <c r="S813" s="109">
        <v>45085</v>
      </c>
      <c r="T813" s="109">
        <v>45145</v>
      </c>
      <c r="U813" s="109">
        <v>45885</v>
      </c>
      <c r="V813" s="108">
        <v>800</v>
      </c>
      <c r="W813" s="107" t="s">
        <v>398</v>
      </c>
      <c r="X813" s="107" t="s">
        <v>702</v>
      </c>
      <c r="Y813" s="107" t="s">
        <v>293</v>
      </c>
      <c r="Z813" s="108">
        <v>0</v>
      </c>
      <c r="AA813" s="113">
        <v>298.70999999999998</v>
      </c>
      <c r="AB813" s="113">
        <v>298.70999999999998</v>
      </c>
      <c r="AC813" s="113">
        <v>85723.79</v>
      </c>
      <c r="AD813" s="113">
        <v>63224.142500000002</v>
      </c>
      <c r="AE813" s="113">
        <v>85723.79</v>
      </c>
      <c r="AF813" s="113">
        <v>24384.7389</v>
      </c>
      <c r="AG813" s="113">
        <v>24683.448899999999</v>
      </c>
      <c r="AH813" s="113">
        <f>CFR_Data[[#This Row],[Total Spent SFY]]+CFR_Data[[#This Row],[CF Current SFY]]</f>
        <v>24683.448899999999</v>
      </c>
      <c r="AI813" s="113">
        <v>38839.4035</v>
      </c>
      <c r="AJ813" s="113">
        <v>22499.6476</v>
      </c>
      <c r="AK813" s="113">
        <v>0</v>
      </c>
      <c r="AL813" s="113">
        <v>0</v>
      </c>
      <c r="AM813" s="113">
        <v>0</v>
      </c>
      <c r="AN813" s="113">
        <v>0</v>
      </c>
      <c r="AO813" s="113">
        <v>0</v>
      </c>
      <c r="AP813" s="113">
        <v>0</v>
      </c>
      <c r="AQ813" s="107" t="s">
        <v>699</v>
      </c>
      <c r="AR813" s="107" t="s">
        <v>699</v>
      </c>
      <c r="AS813" s="107" t="s">
        <v>396</v>
      </c>
      <c r="AT813" s="107" t="s">
        <v>3072</v>
      </c>
      <c r="AU813" s="107" t="s">
        <v>1123</v>
      </c>
      <c r="AV813" s="107" t="s">
        <v>391</v>
      </c>
      <c r="AW813" s="108">
        <v>2</v>
      </c>
      <c r="AX813" s="107" t="s">
        <v>473</v>
      </c>
      <c r="AY813" s="107" t="s">
        <v>722</v>
      </c>
      <c r="AZ813" s="107" t="s">
        <v>697</v>
      </c>
      <c r="BA813" s="107" t="s">
        <v>402</v>
      </c>
      <c r="BB813" s="109">
        <v>45355.272070752311</v>
      </c>
      <c r="BC813" s="107" t="s">
        <v>32</v>
      </c>
      <c r="BD813" s="107" t="s">
        <v>293</v>
      </c>
    </row>
    <row r="814" spans="1:56" x14ac:dyDescent="0.2">
      <c r="A814" s="107" t="s">
        <v>409</v>
      </c>
      <c r="B814" s="105">
        <v>608561</v>
      </c>
      <c r="C814" s="105" t="s">
        <v>2192</v>
      </c>
      <c r="D814" s="107" t="s">
        <v>592</v>
      </c>
      <c r="E814" s="105" t="s">
        <v>1954</v>
      </c>
      <c r="F814" s="107" t="s">
        <v>1343</v>
      </c>
      <c r="G814" s="107" t="s">
        <v>830</v>
      </c>
      <c r="H814" s="107" t="s">
        <v>830</v>
      </c>
      <c r="I814" s="107" t="s">
        <v>830</v>
      </c>
      <c r="J814" s="107" t="s">
        <v>76</v>
      </c>
      <c r="K814" s="107" t="s">
        <v>28</v>
      </c>
      <c r="L814" s="107" t="s">
        <v>213</v>
      </c>
      <c r="M814" s="107" t="s">
        <v>208</v>
      </c>
      <c r="N814" s="107" t="s">
        <v>410</v>
      </c>
      <c r="O814" s="107" t="s">
        <v>395</v>
      </c>
      <c r="P814" s="109">
        <v>44443</v>
      </c>
      <c r="Q814" s="107" t="s">
        <v>655</v>
      </c>
      <c r="R814" s="108">
        <v>1</v>
      </c>
      <c r="S814" s="109">
        <v>44518</v>
      </c>
      <c r="T814" s="109">
        <v>44578</v>
      </c>
      <c r="U814" s="109">
        <v>45502</v>
      </c>
      <c r="V814" s="108">
        <v>984</v>
      </c>
      <c r="W814" s="107" t="s">
        <v>424</v>
      </c>
      <c r="X814" s="107" t="s">
        <v>713</v>
      </c>
      <c r="Y814" s="107" t="s">
        <v>397</v>
      </c>
      <c r="Z814" s="108">
        <v>0.9</v>
      </c>
      <c r="AA814" s="113">
        <v>5641494.6399999997</v>
      </c>
      <c r="AB814" s="113">
        <v>1985827.49</v>
      </c>
      <c r="AC814" s="113">
        <v>2121041.96</v>
      </c>
      <c r="AD814" s="113">
        <v>2530445.8204000001</v>
      </c>
      <c r="AE814" s="113">
        <v>2530445.8204000001</v>
      </c>
      <c r="AF814" s="113">
        <v>812506.15650000004</v>
      </c>
      <c r="AG814" s="113">
        <v>6454000.7965000002</v>
      </c>
      <c r="AH814" s="113">
        <f>CFR_Data[[#This Row],[Total Spent SFY]]+CFR_Data[[#This Row],[CF Current SFY]]</f>
        <v>2798333.6464999998</v>
      </c>
      <c r="AI814" s="113">
        <v>1717939.6639</v>
      </c>
      <c r="AJ814" s="113">
        <v>0</v>
      </c>
      <c r="AK814" s="113">
        <v>0</v>
      </c>
      <c r="AL814" s="113">
        <v>0</v>
      </c>
      <c r="AM814" s="113">
        <v>0</v>
      </c>
      <c r="AN814" s="113">
        <v>-409403.86040000001</v>
      </c>
      <c r="AO814" s="113">
        <v>0</v>
      </c>
      <c r="AP814" s="113">
        <v>0</v>
      </c>
      <c r="AQ814" s="107" t="s">
        <v>699</v>
      </c>
      <c r="AR814" s="107" t="s">
        <v>699</v>
      </c>
      <c r="AS814" s="107" t="s">
        <v>396</v>
      </c>
      <c r="AT814" s="107" t="s">
        <v>3012</v>
      </c>
      <c r="AU814" s="107" t="s">
        <v>1123</v>
      </c>
      <c r="AV814" s="107" t="s">
        <v>391</v>
      </c>
      <c r="AW814" s="108">
        <v>2</v>
      </c>
      <c r="AX814" s="107" t="s">
        <v>473</v>
      </c>
      <c r="AY814" s="107" t="s">
        <v>722</v>
      </c>
      <c r="AZ814" s="107" t="s">
        <v>697</v>
      </c>
      <c r="BA814" s="107" t="s">
        <v>402</v>
      </c>
      <c r="BB814" s="109">
        <v>45355.272070752311</v>
      </c>
      <c r="BC814" s="107" t="s">
        <v>28</v>
      </c>
      <c r="BD814" s="107" t="s">
        <v>292</v>
      </c>
    </row>
    <row r="815" spans="1:56" x14ac:dyDescent="0.2">
      <c r="A815" s="107" t="s">
        <v>409</v>
      </c>
      <c r="B815" s="105">
        <v>608561</v>
      </c>
      <c r="C815" s="105" t="s">
        <v>2192</v>
      </c>
      <c r="D815" s="107" t="s">
        <v>592</v>
      </c>
      <c r="E815" s="105" t="s">
        <v>1954</v>
      </c>
      <c r="F815" s="107" t="s">
        <v>1343</v>
      </c>
      <c r="G815" s="107" t="s">
        <v>830</v>
      </c>
      <c r="H815" s="107" t="s">
        <v>830</v>
      </c>
      <c r="I815" s="107" t="s">
        <v>830</v>
      </c>
      <c r="J815" s="107" t="s">
        <v>76</v>
      </c>
      <c r="K815" s="107" t="s">
        <v>28</v>
      </c>
      <c r="L815" s="107" t="s">
        <v>213</v>
      </c>
      <c r="M815" s="107" t="s">
        <v>208</v>
      </c>
      <c r="N815" s="107" t="s">
        <v>410</v>
      </c>
      <c r="O815" s="107" t="s">
        <v>395</v>
      </c>
      <c r="P815" s="109">
        <v>44443</v>
      </c>
      <c r="Q815" s="107" t="s">
        <v>655</v>
      </c>
      <c r="R815" s="108">
        <v>1</v>
      </c>
      <c r="S815" s="109">
        <v>44518</v>
      </c>
      <c r="T815" s="109">
        <v>44578</v>
      </c>
      <c r="U815" s="109">
        <v>45502</v>
      </c>
      <c r="V815" s="108">
        <v>984</v>
      </c>
      <c r="W815" s="107" t="s">
        <v>398</v>
      </c>
      <c r="X815" s="107" t="s">
        <v>702</v>
      </c>
      <c r="Y815" s="107" t="s">
        <v>293</v>
      </c>
      <c r="Z815" s="108">
        <v>0</v>
      </c>
      <c r="AA815" s="113">
        <v>13446</v>
      </c>
      <c r="AB815" s="113">
        <v>9947</v>
      </c>
      <c r="AC815" s="113">
        <v>296221.5</v>
      </c>
      <c r="AD815" s="113">
        <v>70054.179600000003</v>
      </c>
      <c r="AE815" s="113">
        <v>70054.179600000003</v>
      </c>
      <c r="AF815" s="113">
        <v>22493.843499999999</v>
      </c>
      <c r="AG815" s="113">
        <v>35939.843500000003</v>
      </c>
      <c r="AH815" s="113">
        <f>CFR_Data[[#This Row],[Total Spent SFY]]+CFR_Data[[#This Row],[CF Current SFY]]</f>
        <v>32440.843499999999</v>
      </c>
      <c r="AI815" s="113">
        <v>47560.3361</v>
      </c>
      <c r="AJ815" s="113">
        <v>0</v>
      </c>
      <c r="AK815" s="113">
        <v>0</v>
      </c>
      <c r="AL815" s="113">
        <v>0</v>
      </c>
      <c r="AM815" s="113">
        <v>0</v>
      </c>
      <c r="AN815" s="113">
        <v>226167.3204</v>
      </c>
      <c r="AO815" s="113">
        <v>0</v>
      </c>
      <c r="AP815" s="113">
        <v>0</v>
      </c>
      <c r="AQ815" s="107" t="s">
        <v>699</v>
      </c>
      <c r="AR815" s="107" t="s">
        <v>699</v>
      </c>
      <c r="AS815" s="107" t="s">
        <v>396</v>
      </c>
      <c r="AT815" s="107" t="s">
        <v>3012</v>
      </c>
      <c r="AU815" s="107" t="s">
        <v>1123</v>
      </c>
      <c r="AV815" s="107" t="s">
        <v>391</v>
      </c>
      <c r="AW815" s="108">
        <v>2</v>
      </c>
      <c r="AX815" s="107" t="s">
        <v>473</v>
      </c>
      <c r="AY815" s="107" t="s">
        <v>722</v>
      </c>
      <c r="AZ815" s="107" t="s">
        <v>697</v>
      </c>
      <c r="BA815" s="107" t="s">
        <v>402</v>
      </c>
      <c r="BB815" s="109">
        <v>45355.272070752311</v>
      </c>
      <c r="BC815" s="107" t="s">
        <v>28</v>
      </c>
      <c r="BD815" s="107" t="s">
        <v>293</v>
      </c>
    </row>
    <row r="816" spans="1:56" x14ac:dyDescent="0.2">
      <c r="A816" s="107" t="s">
        <v>472</v>
      </c>
      <c r="B816" s="105">
        <v>608562</v>
      </c>
      <c r="C816" s="105" t="s">
        <v>395</v>
      </c>
      <c r="D816" s="107" t="s">
        <v>593</v>
      </c>
      <c r="E816" s="105" t="s">
        <v>1941</v>
      </c>
      <c r="F816" s="107" t="s">
        <v>1121</v>
      </c>
      <c r="G816" s="107" t="s">
        <v>830</v>
      </c>
      <c r="H816" s="107" t="s">
        <v>830</v>
      </c>
      <c r="I816" s="107" t="s">
        <v>830</v>
      </c>
      <c r="J816" s="107" t="s">
        <v>173</v>
      </c>
      <c r="K816" s="107" t="s">
        <v>22</v>
      </c>
      <c r="L816" s="107" t="s">
        <v>213</v>
      </c>
      <c r="M816" s="107" t="s">
        <v>208</v>
      </c>
      <c r="N816" s="107" t="s">
        <v>472</v>
      </c>
      <c r="O816" s="107" t="s">
        <v>1130</v>
      </c>
      <c r="P816" s="109">
        <v>45493</v>
      </c>
      <c r="Q816" s="107" t="s">
        <v>754</v>
      </c>
      <c r="R816" s="108">
        <v>0</v>
      </c>
      <c r="S816" s="109">
        <v>45643</v>
      </c>
      <c r="T816" s="109">
        <v>45703</v>
      </c>
      <c r="U816" s="109">
        <v>45963</v>
      </c>
      <c r="V816" s="108">
        <v>320</v>
      </c>
      <c r="W816" s="107" t="s">
        <v>424</v>
      </c>
      <c r="X816" s="107" t="s">
        <v>713</v>
      </c>
      <c r="Y816" s="107" t="s">
        <v>397</v>
      </c>
      <c r="Z816" s="108">
        <v>0.9</v>
      </c>
      <c r="AA816" s="113">
        <v>0</v>
      </c>
      <c r="AB816" s="113">
        <v>0</v>
      </c>
      <c r="AC816" s="113">
        <v>7573935.6519999998</v>
      </c>
      <c r="AD816" s="113">
        <v>0</v>
      </c>
      <c r="AE816" s="113">
        <v>7573935.6519999998</v>
      </c>
      <c r="AF816" s="113">
        <v>0</v>
      </c>
      <c r="AG816" s="113">
        <v>0</v>
      </c>
      <c r="AH816" s="113">
        <f>CFR_Data[[#This Row],[Total Spent SFY]]+CFR_Data[[#This Row],[CF Current SFY]]</f>
        <v>0</v>
      </c>
      <c r="AI816" s="113">
        <v>3786967.8259999999</v>
      </c>
      <c r="AJ816" s="113">
        <v>3786967.8259999999</v>
      </c>
      <c r="AK816" s="113">
        <v>0</v>
      </c>
      <c r="AL816" s="113">
        <v>0</v>
      </c>
      <c r="AM816" s="113">
        <v>0</v>
      </c>
      <c r="AN816" s="113">
        <v>0</v>
      </c>
      <c r="AO816" s="113">
        <v>0</v>
      </c>
      <c r="AP816" s="113">
        <v>0</v>
      </c>
      <c r="AQ816" s="107" t="s">
        <v>699</v>
      </c>
      <c r="AR816" s="107" t="s">
        <v>699</v>
      </c>
      <c r="AS816" s="107" t="s">
        <v>396</v>
      </c>
      <c r="AT816" s="107" t="s">
        <v>2915</v>
      </c>
      <c r="AU816" s="107" t="s">
        <v>1123</v>
      </c>
      <c r="AV816" s="107" t="s">
        <v>391</v>
      </c>
      <c r="AW816" s="108">
        <v>2</v>
      </c>
      <c r="AX816" s="107" t="s">
        <v>473</v>
      </c>
      <c r="AY816" s="107" t="s">
        <v>722</v>
      </c>
      <c r="AZ816" s="107" t="s">
        <v>697</v>
      </c>
      <c r="BA816" s="107" t="s">
        <v>402</v>
      </c>
      <c r="BB816" s="109">
        <v>45355.272070752311</v>
      </c>
      <c r="BC816" s="107" t="s">
        <v>22</v>
      </c>
      <c r="BD816" s="107" t="s">
        <v>292</v>
      </c>
    </row>
    <row r="817" spans="1:56" x14ac:dyDescent="0.2">
      <c r="A817" s="107" t="s">
        <v>472</v>
      </c>
      <c r="B817" s="105">
        <v>608562</v>
      </c>
      <c r="C817" s="105" t="s">
        <v>395</v>
      </c>
      <c r="D817" s="107" t="s">
        <v>593</v>
      </c>
      <c r="E817" s="105" t="s">
        <v>1941</v>
      </c>
      <c r="F817" s="107" t="s">
        <v>1121</v>
      </c>
      <c r="G817" s="107" t="s">
        <v>830</v>
      </c>
      <c r="H817" s="107" t="s">
        <v>830</v>
      </c>
      <c r="I817" s="107" t="s">
        <v>830</v>
      </c>
      <c r="J817" s="107" t="s">
        <v>173</v>
      </c>
      <c r="K817" s="107" t="s">
        <v>22</v>
      </c>
      <c r="L817" s="107" t="s">
        <v>213</v>
      </c>
      <c r="M817" s="107" t="s">
        <v>208</v>
      </c>
      <c r="N817" s="107" t="s">
        <v>472</v>
      </c>
      <c r="O817" s="107" t="s">
        <v>1130</v>
      </c>
      <c r="P817" s="109">
        <v>45493</v>
      </c>
      <c r="Q817" s="107" t="s">
        <v>754</v>
      </c>
      <c r="R817" s="108">
        <v>0</v>
      </c>
      <c r="S817" s="109">
        <v>45643</v>
      </c>
      <c r="T817" s="109">
        <v>45703</v>
      </c>
      <c r="U817" s="109">
        <v>45963</v>
      </c>
      <c r="V817" s="108">
        <v>320</v>
      </c>
      <c r="W817" s="107" t="s">
        <v>398</v>
      </c>
      <c r="X817" s="107" t="s">
        <v>702</v>
      </c>
      <c r="Y817" s="107" t="s">
        <v>293</v>
      </c>
      <c r="Z817" s="108">
        <v>0</v>
      </c>
      <c r="AA817" s="113">
        <v>0</v>
      </c>
      <c r="AB817" s="113">
        <v>0</v>
      </c>
      <c r="AC817" s="113">
        <v>125000</v>
      </c>
      <c r="AD817" s="113">
        <v>0</v>
      </c>
      <c r="AE817" s="113">
        <v>125000</v>
      </c>
      <c r="AF817" s="113">
        <v>0</v>
      </c>
      <c r="AG817" s="113">
        <v>0</v>
      </c>
      <c r="AH817" s="113">
        <f>CFR_Data[[#This Row],[Total Spent SFY]]+CFR_Data[[#This Row],[CF Current SFY]]</f>
        <v>0</v>
      </c>
      <c r="AI817" s="113">
        <v>62500</v>
      </c>
      <c r="AJ817" s="113">
        <v>62500</v>
      </c>
      <c r="AK817" s="113">
        <v>0</v>
      </c>
      <c r="AL817" s="113">
        <v>0</v>
      </c>
      <c r="AM817" s="113">
        <v>0</v>
      </c>
      <c r="AN817" s="113">
        <v>0</v>
      </c>
      <c r="AO817" s="113">
        <v>0</v>
      </c>
      <c r="AP817" s="113">
        <v>0</v>
      </c>
      <c r="AQ817" s="107" t="s">
        <v>699</v>
      </c>
      <c r="AR817" s="107" t="s">
        <v>699</v>
      </c>
      <c r="AS817" s="107" t="s">
        <v>396</v>
      </c>
      <c r="AT817" s="107" t="s">
        <v>2915</v>
      </c>
      <c r="AU817" s="107" t="s">
        <v>1123</v>
      </c>
      <c r="AV817" s="107" t="s">
        <v>391</v>
      </c>
      <c r="AW817" s="108">
        <v>2</v>
      </c>
      <c r="AX817" s="107" t="s">
        <v>473</v>
      </c>
      <c r="AY817" s="107" t="s">
        <v>722</v>
      </c>
      <c r="AZ817" s="107" t="s">
        <v>697</v>
      </c>
      <c r="BA817" s="107" t="s">
        <v>402</v>
      </c>
      <c r="BB817" s="109">
        <v>45355.272070752311</v>
      </c>
      <c r="BC817" s="107" t="s">
        <v>22</v>
      </c>
      <c r="BD817" s="107" t="s">
        <v>293</v>
      </c>
    </row>
    <row r="818" spans="1:56" x14ac:dyDescent="0.2">
      <c r="A818" s="107" t="s">
        <v>472</v>
      </c>
      <c r="B818" s="105">
        <v>608563</v>
      </c>
      <c r="C818" s="105" t="s">
        <v>395</v>
      </c>
      <c r="D818" s="107" t="s">
        <v>595</v>
      </c>
      <c r="E818" s="105" t="s">
        <v>1945</v>
      </c>
      <c r="F818" s="107" t="s">
        <v>1175</v>
      </c>
      <c r="G818" s="107" t="s">
        <v>830</v>
      </c>
      <c r="H818" s="107" t="s">
        <v>830</v>
      </c>
      <c r="I818" s="107" t="s">
        <v>830</v>
      </c>
      <c r="J818" s="107" t="s">
        <v>196</v>
      </c>
      <c r="K818" s="107" t="s">
        <v>33</v>
      </c>
      <c r="L818" s="107" t="s">
        <v>210</v>
      </c>
      <c r="M818" s="107" t="s">
        <v>208</v>
      </c>
      <c r="N818" s="107" t="s">
        <v>472</v>
      </c>
      <c r="O818" s="107" t="s">
        <v>1130</v>
      </c>
      <c r="P818" s="109">
        <v>45423</v>
      </c>
      <c r="Q818" s="107" t="s">
        <v>754</v>
      </c>
      <c r="R818" s="108">
        <v>0</v>
      </c>
      <c r="S818" s="109">
        <v>45573</v>
      </c>
      <c r="T818" s="109">
        <v>45633</v>
      </c>
      <c r="U818" s="109">
        <v>46273</v>
      </c>
      <c r="V818" s="108">
        <v>700</v>
      </c>
      <c r="W818" s="107" t="s">
        <v>424</v>
      </c>
      <c r="X818" s="107" t="s">
        <v>713</v>
      </c>
      <c r="Y818" s="107" t="s">
        <v>397</v>
      </c>
      <c r="Z818" s="108">
        <v>0.9</v>
      </c>
      <c r="AA818" s="113">
        <v>0</v>
      </c>
      <c r="AB818" s="113">
        <v>0</v>
      </c>
      <c r="AC818" s="113">
        <v>4008649.6568999998</v>
      </c>
      <c r="AD818" s="113">
        <v>0</v>
      </c>
      <c r="AE818" s="113">
        <v>4008649.6568999998</v>
      </c>
      <c r="AF818" s="113">
        <v>0</v>
      </c>
      <c r="AG818" s="113">
        <v>0</v>
      </c>
      <c r="AH818" s="113">
        <f>CFR_Data[[#This Row],[Total Spent SFY]]+CFR_Data[[#This Row],[CF Current SFY]]</f>
        <v>0</v>
      </c>
      <c r="AI818" s="113">
        <v>1275479.4362999999</v>
      </c>
      <c r="AJ818" s="113">
        <v>2186536.1765000001</v>
      </c>
      <c r="AK818" s="113">
        <v>546634.04410000006</v>
      </c>
      <c r="AL818" s="113">
        <v>0</v>
      </c>
      <c r="AM818" s="113">
        <v>0</v>
      </c>
      <c r="AN818" s="113">
        <v>0</v>
      </c>
      <c r="AO818" s="113">
        <v>0</v>
      </c>
      <c r="AP818" s="113">
        <v>0</v>
      </c>
      <c r="AQ818" s="107" t="s">
        <v>699</v>
      </c>
      <c r="AR818" s="107" t="s">
        <v>699</v>
      </c>
      <c r="AS818" s="107" t="s">
        <v>396</v>
      </c>
      <c r="AT818" s="107" t="s">
        <v>395</v>
      </c>
      <c r="AU818" s="107" t="s">
        <v>1123</v>
      </c>
      <c r="AV818" s="107" t="s">
        <v>391</v>
      </c>
      <c r="AW818" s="108">
        <v>2</v>
      </c>
      <c r="AX818" s="107" t="s">
        <v>473</v>
      </c>
      <c r="AY818" s="107" t="s">
        <v>762</v>
      </c>
      <c r="AZ818" s="107" t="s">
        <v>706</v>
      </c>
      <c r="BA818" s="107" t="s">
        <v>433</v>
      </c>
      <c r="BB818" s="109">
        <v>45355.272070752311</v>
      </c>
      <c r="BC818" s="107" t="s">
        <v>33</v>
      </c>
      <c r="BD818" s="107" t="s">
        <v>292</v>
      </c>
    </row>
    <row r="819" spans="1:56" x14ac:dyDescent="0.2">
      <c r="A819" s="107" t="s">
        <v>472</v>
      </c>
      <c r="B819" s="105">
        <v>608563</v>
      </c>
      <c r="C819" s="105" t="s">
        <v>395</v>
      </c>
      <c r="D819" s="107" t="s">
        <v>595</v>
      </c>
      <c r="E819" s="105" t="s">
        <v>1945</v>
      </c>
      <c r="F819" s="107" t="s">
        <v>1175</v>
      </c>
      <c r="G819" s="107" t="s">
        <v>830</v>
      </c>
      <c r="H819" s="107" t="s">
        <v>830</v>
      </c>
      <c r="I819" s="107" t="s">
        <v>830</v>
      </c>
      <c r="J819" s="107" t="s">
        <v>196</v>
      </c>
      <c r="K819" s="107" t="s">
        <v>33</v>
      </c>
      <c r="L819" s="107" t="s">
        <v>210</v>
      </c>
      <c r="M819" s="107" t="s">
        <v>208</v>
      </c>
      <c r="N819" s="107" t="s">
        <v>472</v>
      </c>
      <c r="O819" s="107" t="s">
        <v>1130</v>
      </c>
      <c r="P819" s="109">
        <v>45423</v>
      </c>
      <c r="Q819" s="107" t="s">
        <v>754</v>
      </c>
      <c r="R819" s="108">
        <v>0</v>
      </c>
      <c r="S819" s="109">
        <v>45573</v>
      </c>
      <c r="T819" s="109">
        <v>45633</v>
      </c>
      <c r="U819" s="109">
        <v>46273</v>
      </c>
      <c r="V819" s="108">
        <v>700</v>
      </c>
      <c r="W819" s="107" t="s">
        <v>398</v>
      </c>
      <c r="X819" s="107" t="s">
        <v>702</v>
      </c>
      <c r="Y819" s="107" t="s">
        <v>293</v>
      </c>
      <c r="Z819" s="108">
        <v>0</v>
      </c>
      <c r="AA819" s="113">
        <v>0</v>
      </c>
      <c r="AB819" s="113">
        <v>0</v>
      </c>
      <c r="AC819" s="113">
        <v>75194.62</v>
      </c>
      <c r="AD819" s="113">
        <v>0</v>
      </c>
      <c r="AE819" s="113">
        <v>75194.62</v>
      </c>
      <c r="AF819" s="113">
        <v>0</v>
      </c>
      <c r="AG819" s="113">
        <v>0</v>
      </c>
      <c r="AH819" s="113">
        <f>CFR_Data[[#This Row],[Total Spent SFY]]+CFR_Data[[#This Row],[CF Current SFY]]</f>
        <v>0</v>
      </c>
      <c r="AI819" s="113">
        <v>23925.5609</v>
      </c>
      <c r="AJ819" s="113">
        <v>41015.247300000003</v>
      </c>
      <c r="AK819" s="113">
        <v>10253.811799999999</v>
      </c>
      <c r="AL819" s="113">
        <v>0</v>
      </c>
      <c r="AM819" s="113">
        <v>0</v>
      </c>
      <c r="AN819" s="113">
        <v>0</v>
      </c>
      <c r="AO819" s="113">
        <v>0</v>
      </c>
      <c r="AP819" s="113">
        <v>0</v>
      </c>
      <c r="AQ819" s="107" t="s">
        <v>699</v>
      </c>
      <c r="AR819" s="107" t="s">
        <v>699</v>
      </c>
      <c r="AS819" s="107" t="s">
        <v>396</v>
      </c>
      <c r="AT819" s="107" t="s">
        <v>395</v>
      </c>
      <c r="AU819" s="107" t="s">
        <v>1123</v>
      </c>
      <c r="AV819" s="107" t="s">
        <v>391</v>
      </c>
      <c r="AW819" s="108">
        <v>2</v>
      </c>
      <c r="AX819" s="107" t="s">
        <v>473</v>
      </c>
      <c r="AY819" s="107" t="s">
        <v>762</v>
      </c>
      <c r="AZ819" s="107" t="s">
        <v>706</v>
      </c>
      <c r="BA819" s="107" t="s">
        <v>433</v>
      </c>
      <c r="BB819" s="109">
        <v>45355.272070752311</v>
      </c>
      <c r="BC819" s="107" t="s">
        <v>33</v>
      </c>
      <c r="BD819" s="107" t="s">
        <v>293</v>
      </c>
    </row>
    <row r="820" spans="1:56" x14ac:dyDescent="0.2">
      <c r="A820" s="107" t="s">
        <v>472</v>
      </c>
      <c r="B820" s="105">
        <v>608564</v>
      </c>
      <c r="C820" s="105" t="s">
        <v>395</v>
      </c>
      <c r="D820" s="107" t="s">
        <v>596</v>
      </c>
      <c r="E820" s="105" t="s">
        <v>1943</v>
      </c>
      <c r="F820" s="107" t="s">
        <v>1128</v>
      </c>
      <c r="G820" s="107" t="s">
        <v>830</v>
      </c>
      <c r="H820" s="107" t="s">
        <v>830</v>
      </c>
      <c r="I820" s="107" t="s">
        <v>830</v>
      </c>
      <c r="J820" s="107" t="s">
        <v>190</v>
      </c>
      <c r="K820" s="107" t="s">
        <v>22</v>
      </c>
      <c r="L820" s="107" t="s">
        <v>213</v>
      </c>
      <c r="M820" s="107" t="s">
        <v>208</v>
      </c>
      <c r="N820" s="107" t="s">
        <v>472</v>
      </c>
      <c r="O820" s="107" t="s">
        <v>1122</v>
      </c>
      <c r="P820" s="109">
        <v>45990</v>
      </c>
      <c r="Q820" s="107" t="s">
        <v>1353</v>
      </c>
      <c r="R820" s="108">
        <v>0</v>
      </c>
      <c r="S820" s="109">
        <v>46140</v>
      </c>
      <c r="T820" s="109">
        <v>46200</v>
      </c>
      <c r="U820" s="109">
        <v>46869</v>
      </c>
      <c r="V820" s="108">
        <v>729</v>
      </c>
      <c r="W820" s="107" t="s">
        <v>424</v>
      </c>
      <c r="X820" s="107" t="s">
        <v>1959</v>
      </c>
      <c r="Y820" s="107" t="s">
        <v>292</v>
      </c>
      <c r="Z820" s="108">
        <v>0.8</v>
      </c>
      <c r="AA820" s="113">
        <v>0</v>
      </c>
      <c r="AB820" s="113">
        <v>0</v>
      </c>
      <c r="AC820" s="113">
        <v>255200</v>
      </c>
      <c r="AD820" s="113">
        <v>0</v>
      </c>
      <c r="AE820" s="113">
        <v>255200</v>
      </c>
      <c r="AF820" s="113">
        <v>0</v>
      </c>
      <c r="AG820" s="113">
        <v>0</v>
      </c>
      <c r="AH820" s="113">
        <f>CFR_Data[[#This Row],[Total Spent SFY]]+CFR_Data[[#This Row],[CF Current SFY]]</f>
        <v>0</v>
      </c>
      <c r="AI820" s="113">
        <v>0</v>
      </c>
      <c r="AJ820" s="113">
        <v>11095.6522</v>
      </c>
      <c r="AK820" s="113">
        <v>133147.82610000001</v>
      </c>
      <c r="AL820" s="113">
        <v>110956.5217</v>
      </c>
      <c r="AM820" s="113">
        <v>0</v>
      </c>
      <c r="AN820" s="113">
        <v>0</v>
      </c>
      <c r="AO820" s="113">
        <v>0</v>
      </c>
      <c r="AP820" s="113">
        <v>0</v>
      </c>
      <c r="AQ820" s="107" t="s">
        <v>699</v>
      </c>
      <c r="AR820" s="107" t="s">
        <v>699</v>
      </c>
      <c r="AS820" s="107" t="s">
        <v>396</v>
      </c>
      <c r="AT820" s="107" t="s">
        <v>3073</v>
      </c>
      <c r="AU820" s="107" t="s">
        <v>1123</v>
      </c>
      <c r="AV820" s="107" t="s">
        <v>391</v>
      </c>
      <c r="AW820" s="108">
        <v>2</v>
      </c>
      <c r="AX820" s="107" t="s">
        <v>473</v>
      </c>
      <c r="AY820" s="107" t="s">
        <v>722</v>
      </c>
      <c r="AZ820" s="107" t="s">
        <v>697</v>
      </c>
      <c r="BA820" s="107" t="s">
        <v>402</v>
      </c>
      <c r="BB820" s="109">
        <v>45355.272070752311</v>
      </c>
      <c r="BC820" s="107" t="s">
        <v>22</v>
      </c>
      <c r="BD820" s="107" t="s">
        <v>292</v>
      </c>
    </row>
    <row r="821" spans="1:56" x14ac:dyDescent="0.2">
      <c r="A821" s="107" t="s">
        <v>472</v>
      </c>
      <c r="B821" s="105">
        <v>608564</v>
      </c>
      <c r="C821" s="105" t="s">
        <v>395</v>
      </c>
      <c r="D821" s="107" t="s">
        <v>596</v>
      </c>
      <c r="E821" s="105" t="s">
        <v>1943</v>
      </c>
      <c r="F821" s="107" t="s">
        <v>1128</v>
      </c>
      <c r="G821" s="107" t="s">
        <v>830</v>
      </c>
      <c r="H821" s="107" t="s">
        <v>830</v>
      </c>
      <c r="I821" s="107" t="s">
        <v>830</v>
      </c>
      <c r="J821" s="107" t="s">
        <v>190</v>
      </c>
      <c r="K821" s="107" t="s">
        <v>22</v>
      </c>
      <c r="L821" s="107" t="s">
        <v>213</v>
      </c>
      <c r="M821" s="107" t="s">
        <v>208</v>
      </c>
      <c r="N821" s="107" t="s">
        <v>472</v>
      </c>
      <c r="O821" s="107" t="s">
        <v>1122</v>
      </c>
      <c r="P821" s="109">
        <v>45990</v>
      </c>
      <c r="Q821" s="107" t="s">
        <v>1353</v>
      </c>
      <c r="R821" s="108">
        <v>0</v>
      </c>
      <c r="S821" s="109">
        <v>46140</v>
      </c>
      <c r="T821" s="109">
        <v>46200</v>
      </c>
      <c r="U821" s="109">
        <v>46869</v>
      </c>
      <c r="V821" s="108">
        <v>729</v>
      </c>
      <c r="W821" s="107" t="s">
        <v>424</v>
      </c>
      <c r="X821" s="107" t="s">
        <v>713</v>
      </c>
      <c r="Y821" s="107" t="s">
        <v>397</v>
      </c>
      <c r="Z821" s="108">
        <v>0.9</v>
      </c>
      <c r="AA821" s="113">
        <v>0</v>
      </c>
      <c r="AB821" s="113">
        <v>0</v>
      </c>
      <c r="AC821" s="113">
        <v>3521600</v>
      </c>
      <c r="AD821" s="113">
        <v>0</v>
      </c>
      <c r="AE821" s="113">
        <v>3521600</v>
      </c>
      <c r="AF821" s="113">
        <v>0</v>
      </c>
      <c r="AG821" s="113">
        <v>0</v>
      </c>
      <c r="AH821" s="113">
        <f>CFR_Data[[#This Row],[Total Spent SFY]]+CFR_Data[[#This Row],[CF Current SFY]]</f>
        <v>0</v>
      </c>
      <c r="AI821" s="113">
        <v>0</v>
      </c>
      <c r="AJ821" s="113">
        <v>153113.0435</v>
      </c>
      <c r="AK821" s="113">
        <v>1837356.5216999999</v>
      </c>
      <c r="AL821" s="113">
        <v>1531130.4347999999</v>
      </c>
      <c r="AM821" s="113">
        <v>0</v>
      </c>
      <c r="AN821" s="113">
        <v>0</v>
      </c>
      <c r="AO821" s="113">
        <v>0</v>
      </c>
      <c r="AP821" s="113">
        <v>0</v>
      </c>
      <c r="AQ821" s="107" t="s">
        <v>699</v>
      </c>
      <c r="AR821" s="107" t="s">
        <v>699</v>
      </c>
      <c r="AS821" s="107" t="s">
        <v>396</v>
      </c>
      <c r="AT821" s="107" t="s">
        <v>3073</v>
      </c>
      <c r="AU821" s="107" t="s">
        <v>1123</v>
      </c>
      <c r="AV821" s="107" t="s">
        <v>391</v>
      </c>
      <c r="AW821" s="108">
        <v>2</v>
      </c>
      <c r="AX821" s="107" t="s">
        <v>473</v>
      </c>
      <c r="AY821" s="107" t="s">
        <v>722</v>
      </c>
      <c r="AZ821" s="107" t="s">
        <v>697</v>
      </c>
      <c r="BA821" s="107" t="s">
        <v>402</v>
      </c>
      <c r="BB821" s="109">
        <v>45355.272070752311</v>
      </c>
      <c r="BC821" s="107" t="s">
        <v>22</v>
      </c>
      <c r="BD821" s="107" t="s">
        <v>292</v>
      </c>
    </row>
    <row r="822" spans="1:56" x14ac:dyDescent="0.2">
      <c r="A822" s="107" t="s">
        <v>409</v>
      </c>
      <c r="B822" s="105">
        <v>608565</v>
      </c>
      <c r="C822" s="105" t="s">
        <v>2193</v>
      </c>
      <c r="D822" s="107" t="s">
        <v>905</v>
      </c>
      <c r="E822" s="105" t="s">
        <v>1947</v>
      </c>
      <c r="F822" s="107" t="s">
        <v>1128</v>
      </c>
      <c r="G822" s="107" t="s">
        <v>830</v>
      </c>
      <c r="H822" s="107" t="s">
        <v>830</v>
      </c>
      <c r="I822" s="107" t="s">
        <v>830</v>
      </c>
      <c r="J822" s="107" t="s">
        <v>123</v>
      </c>
      <c r="K822" s="107" t="s">
        <v>32</v>
      </c>
      <c r="L822" s="107" t="s">
        <v>213</v>
      </c>
      <c r="M822" s="107" t="s">
        <v>208</v>
      </c>
      <c r="N822" s="107" t="s">
        <v>410</v>
      </c>
      <c r="O822" s="107" t="s">
        <v>395</v>
      </c>
      <c r="P822" s="109">
        <v>44982</v>
      </c>
      <c r="Q822" s="107" t="s">
        <v>712</v>
      </c>
      <c r="R822" s="108">
        <v>1</v>
      </c>
      <c r="S822" s="109">
        <v>45063</v>
      </c>
      <c r="T822" s="109">
        <v>45123</v>
      </c>
      <c r="U822" s="109">
        <v>45798</v>
      </c>
      <c r="V822" s="108">
        <v>735</v>
      </c>
      <c r="W822" s="107" t="s">
        <v>424</v>
      </c>
      <c r="X822" s="107" t="s">
        <v>713</v>
      </c>
      <c r="Y822" s="107" t="s">
        <v>397</v>
      </c>
      <c r="Z822" s="108">
        <v>0.9</v>
      </c>
      <c r="AA822" s="113">
        <v>1044681.16</v>
      </c>
      <c r="AB822" s="113">
        <v>1044681.16</v>
      </c>
      <c r="AC822" s="113">
        <v>6870510.3399999999</v>
      </c>
      <c r="AD822" s="113">
        <v>6394090.0790999997</v>
      </c>
      <c r="AE822" s="113">
        <v>6394090.0790999997</v>
      </c>
      <c r="AF822" s="113">
        <v>2002367.503</v>
      </c>
      <c r="AG822" s="113">
        <v>3047048.6630000002</v>
      </c>
      <c r="AH822" s="113">
        <f>CFR_Data[[#This Row],[Total Spent SFY]]+CFR_Data[[#This Row],[CF Current SFY]]</f>
        <v>3047048.6630000002</v>
      </c>
      <c r="AI822" s="113">
        <v>4391722.5761000002</v>
      </c>
      <c r="AJ822" s="113">
        <v>0</v>
      </c>
      <c r="AK822" s="113">
        <v>0</v>
      </c>
      <c r="AL822" s="113">
        <v>0</v>
      </c>
      <c r="AM822" s="113">
        <v>0</v>
      </c>
      <c r="AN822" s="113">
        <v>476420.26089999999</v>
      </c>
      <c r="AO822" s="113">
        <v>0</v>
      </c>
      <c r="AP822" s="113">
        <v>0</v>
      </c>
      <c r="AQ822" s="107" t="s">
        <v>699</v>
      </c>
      <c r="AR822" s="107" t="s">
        <v>699</v>
      </c>
      <c r="AS822" s="107" t="s">
        <v>396</v>
      </c>
      <c r="AT822" s="107" t="s">
        <v>2970</v>
      </c>
      <c r="AU822" s="107" t="s">
        <v>1123</v>
      </c>
      <c r="AV822" s="107" t="s">
        <v>391</v>
      </c>
      <c r="AW822" s="108">
        <v>2</v>
      </c>
      <c r="AX822" s="107" t="s">
        <v>473</v>
      </c>
      <c r="AY822" s="107" t="s">
        <v>722</v>
      </c>
      <c r="AZ822" s="107" t="s">
        <v>697</v>
      </c>
      <c r="BA822" s="107" t="s">
        <v>402</v>
      </c>
      <c r="BB822" s="109">
        <v>45355.272070752311</v>
      </c>
      <c r="BC822" s="107" t="s">
        <v>32</v>
      </c>
      <c r="BD822" s="107" t="s">
        <v>292</v>
      </c>
    </row>
    <row r="823" spans="1:56" x14ac:dyDescent="0.2">
      <c r="A823" s="107" t="s">
        <v>409</v>
      </c>
      <c r="B823" s="105">
        <v>608565</v>
      </c>
      <c r="C823" s="105" t="s">
        <v>2193</v>
      </c>
      <c r="D823" s="107" t="s">
        <v>905</v>
      </c>
      <c r="E823" s="105" t="s">
        <v>1947</v>
      </c>
      <c r="F823" s="107" t="s">
        <v>1128</v>
      </c>
      <c r="G823" s="107" t="s">
        <v>830</v>
      </c>
      <c r="H823" s="107" t="s">
        <v>830</v>
      </c>
      <c r="I823" s="107" t="s">
        <v>830</v>
      </c>
      <c r="J823" s="107" t="s">
        <v>123</v>
      </c>
      <c r="K823" s="107" t="s">
        <v>32</v>
      </c>
      <c r="L823" s="107" t="s">
        <v>213</v>
      </c>
      <c r="M823" s="107" t="s">
        <v>208</v>
      </c>
      <c r="N823" s="107" t="s">
        <v>410</v>
      </c>
      <c r="O823" s="107" t="s">
        <v>395</v>
      </c>
      <c r="P823" s="109">
        <v>44982</v>
      </c>
      <c r="Q823" s="107" t="s">
        <v>712</v>
      </c>
      <c r="R823" s="108">
        <v>1</v>
      </c>
      <c r="S823" s="109">
        <v>45063</v>
      </c>
      <c r="T823" s="109">
        <v>45123</v>
      </c>
      <c r="U823" s="109">
        <v>45798</v>
      </c>
      <c r="V823" s="108">
        <v>735</v>
      </c>
      <c r="W823" s="107" t="s">
        <v>398</v>
      </c>
      <c r="X823" s="107" t="s">
        <v>702</v>
      </c>
      <c r="Y823" s="107" t="s">
        <v>293</v>
      </c>
      <c r="Z823" s="108">
        <v>0</v>
      </c>
      <c r="AA823" s="113">
        <v>1981.28</v>
      </c>
      <c r="AB823" s="113">
        <v>1981.28</v>
      </c>
      <c r="AC823" s="113">
        <v>152718.72</v>
      </c>
      <c r="AD823" s="113">
        <v>148909.9209</v>
      </c>
      <c r="AE823" s="113">
        <v>148909.9209</v>
      </c>
      <c r="AF823" s="113">
        <v>46632.497000000003</v>
      </c>
      <c r="AG823" s="113">
        <v>48613.777000000002</v>
      </c>
      <c r="AH823" s="113">
        <f>CFR_Data[[#This Row],[Total Spent SFY]]+CFR_Data[[#This Row],[CF Current SFY]]</f>
        <v>48613.777000000002</v>
      </c>
      <c r="AI823" s="113">
        <v>102277.42389999999</v>
      </c>
      <c r="AJ823" s="113">
        <v>0</v>
      </c>
      <c r="AK823" s="113">
        <v>0</v>
      </c>
      <c r="AL823" s="113">
        <v>0</v>
      </c>
      <c r="AM823" s="113">
        <v>0</v>
      </c>
      <c r="AN823" s="113">
        <v>3808.7991000000002</v>
      </c>
      <c r="AO823" s="113">
        <v>0</v>
      </c>
      <c r="AP823" s="113">
        <v>0</v>
      </c>
      <c r="AQ823" s="107" t="s">
        <v>699</v>
      </c>
      <c r="AR823" s="107" t="s">
        <v>699</v>
      </c>
      <c r="AS823" s="107" t="s">
        <v>396</v>
      </c>
      <c r="AT823" s="107" t="s">
        <v>2970</v>
      </c>
      <c r="AU823" s="107" t="s">
        <v>1123</v>
      </c>
      <c r="AV823" s="107" t="s">
        <v>391</v>
      </c>
      <c r="AW823" s="108">
        <v>2</v>
      </c>
      <c r="AX823" s="107" t="s">
        <v>473</v>
      </c>
      <c r="AY823" s="107" t="s">
        <v>722</v>
      </c>
      <c r="AZ823" s="107" t="s">
        <v>697</v>
      </c>
      <c r="BA823" s="107" t="s">
        <v>402</v>
      </c>
      <c r="BB823" s="109">
        <v>45355.272070752311</v>
      </c>
      <c r="BC823" s="107" t="s">
        <v>32</v>
      </c>
      <c r="BD823" s="107" t="s">
        <v>293</v>
      </c>
    </row>
    <row r="824" spans="1:56" x14ac:dyDescent="0.2">
      <c r="A824" s="107" t="s">
        <v>409</v>
      </c>
      <c r="B824" s="105">
        <v>608574</v>
      </c>
      <c r="C824" s="105" t="s">
        <v>2194</v>
      </c>
      <c r="D824" s="107" t="s">
        <v>598</v>
      </c>
      <c r="E824" s="105" t="s">
        <v>1941</v>
      </c>
      <c r="F824" s="107" t="s">
        <v>1128</v>
      </c>
      <c r="G824" s="107" t="s">
        <v>830</v>
      </c>
      <c r="H824" s="107" t="s">
        <v>830</v>
      </c>
      <c r="I824" s="107" t="s">
        <v>830</v>
      </c>
      <c r="J824" s="107" t="s">
        <v>906</v>
      </c>
      <c r="K824" s="107" t="s">
        <v>429</v>
      </c>
      <c r="L824" s="107" t="s">
        <v>218</v>
      </c>
      <c r="M824" s="107" t="s">
        <v>217</v>
      </c>
      <c r="N824" s="107" t="s">
        <v>410</v>
      </c>
      <c r="O824" s="107" t="s">
        <v>395</v>
      </c>
      <c r="P824" s="109">
        <v>44177</v>
      </c>
      <c r="Q824" s="107" t="s">
        <v>655</v>
      </c>
      <c r="R824" s="108">
        <v>1</v>
      </c>
      <c r="S824" s="109">
        <v>44256</v>
      </c>
      <c r="T824" s="109">
        <v>44316</v>
      </c>
      <c r="U824" s="109">
        <v>45488</v>
      </c>
      <c r="V824" s="108">
        <v>1232</v>
      </c>
      <c r="W824" s="107" t="s">
        <v>398</v>
      </c>
      <c r="X824" s="107" t="s">
        <v>720</v>
      </c>
      <c r="Y824" s="107" t="s">
        <v>293</v>
      </c>
      <c r="Z824" s="108">
        <v>0</v>
      </c>
      <c r="AA824" s="113">
        <v>0</v>
      </c>
      <c r="AB824" s="113">
        <v>0</v>
      </c>
      <c r="AC824" s="113">
        <v>10000</v>
      </c>
      <c r="AD824" s="113">
        <v>9880.4205999999995</v>
      </c>
      <c r="AE824" s="113">
        <v>10000</v>
      </c>
      <c r="AF824" s="113">
        <v>9880.4205999999995</v>
      </c>
      <c r="AG824" s="113">
        <v>9880.4205999999995</v>
      </c>
      <c r="AH824" s="113">
        <f>CFR_Data[[#This Row],[Total Spent SFY]]+CFR_Data[[#This Row],[CF Current SFY]]</f>
        <v>9880.4205999999995</v>
      </c>
      <c r="AI824" s="113">
        <v>119.57940000000001</v>
      </c>
      <c r="AJ824" s="113">
        <v>0</v>
      </c>
      <c r="AK824" s="113">
        <v>0</v>
      </c>
      <c r="AL824" s="113">
        <v>0</v>
      </c>
      <c r="AM824" s="113">
        <v>0</v>
      </c>
      <c r="AN824" s="113">
        <v>0</v>
      </c>
      <c r="AO824" s="113">
        <v>0</v>
      </c>
      <c r="AP824" s="113">
        <v>0</v>
      </c>
      <c r="AQ824" s="107" t="s">
        <v>699</v>
      </c>
      <c r="AR824" s="107" t="s">
        <v>699</v>
      </c>
      <c r="AS824" s="107" t="s">
        <v>396</v>
      </c>
      <c r="AT824" s="107" t="s">
        <v>395</v>
      </c>
      <c r="AU824" s="107" t="s">
        <v>1123</v>
      </c>
      <c r="AV824" s="107" t="s">
        <v>391</v>
      </c>
      <c r="AW824" s="108">
        <v>2</v>
      </c>
      <c r="AX824" s="107" t="s">
        <v>473</v>
      </c>
      <c r="AY824" s="107" t="s">
        <v>762</v>
      </c>
      <c r="AZ824" s="107" t="s">
        <v>706</v>
      </c>
      <c r="BA824" s="107" t="s">
        <v>433</v>
      </c>
      <c r="BB824" s="109">
        <v>45355.272070752311</v>
      </c>
      <c r="BC824" s="107" t="s">
        <v>465</v>
      </c>
      <c r="BD824" s="107" t="s">
        <v>293</v>
      </c>
    </row>
    <row r="825" spans="1:56" x14ac:dyDescent="0.2">
      <c r="A825" s="107" t="s">
        <v>409</v>
      </c>
      <c r="B825" s="105">
        <v>608574</v>
      </c>
      <c r="C825" s="105" t="s">
        <v>2194</v>
      </c>
      <c r="D825" s="107" t="s">
        <v>598</v>
      </c>
      <c r="E825" s="105" t="s">
        <v>1941</v>
      </c>
      <c r="F825" s="107" t="s">
        <v>1128</v>
      </c>
      <c r="G825" s="107" t="s">
        <v>830</v>
      </c>
      <c r="H825" s="107" t="s">
        <v>830</v>
      </c>
      <c r="I825" s="107" t="s">
        <v>830</v>
      </c>
      <c r="J825" s="107" t="s">
        <v>906</v>
      </c>
      <c r="K825" s="107" t="s">
        <v>429</v>
      </c>
      <c r="L825" s="107" t="s">
        <v>218</v>
      </c>
      <c r="M825" s="107" t="s">
        <v>217</v>
      </c>
      <c r="N825" s="107" t="s">
        <v>410</v>
      </c>
      <c r="O825" s="107" t="s">
        <v>395</v>
      </c>
      <c r="P825" s="109">
        <v>44177</v>
      </c>
      <c r="Q825" s="107" t="s">
        <v>655</v>
      </c>
      <c r="R825" s="108">
        <v>1</v>
      </c>
      <c r="S825" s="109">
        <v>44256</v>
      </c>
      <c r="T825" s="109">
        <v>44316</v>
      </c>
      <c r="U825" s="109">
        <v>45488</v>
      </c>
      <c r="V825" s="108">
        <v>1232</v>
      </c>
      <c r="W825" s="107" t="s">
        <v>424</v>
      </c>
      <c r="X825" s="107" t="s">
        <v>733</v>
      </c>
      <c r="Y825" s="107" t="s">
        <v>413</v>
      </c>
      <c r="Z825" s="108">
        <v>0.8</v>
      </c>
      <c r="AA825" s="113">
        <v>3575662.5</v>
      </c>
      <c r="AB825" s="113">
        <v>1315166.05</v>
      </c>
      <c r="AC825" s="113">
        <v>4044505.13</v>
      </c>
      <c r="AD825" s="113">
        <v>2740119.5795</v>
      </c>
      <c r="AE825" s="113">
        <v>4044505.13</v>
      </c>
      <c r="AF825" s="113">
        <v>2740119.5795</v>
      </c>
      <c r="AG825" s="113">
        <v>6315782.0795</v>
      </c>
      <c r="AH825" s="113">
        <f>CFR_Data[[#This Row],[Total Spent SFY]]+CFR_Data[[#This Row],[CF Current SFY]]</f>
        <v>4055285.6294999998</v>
      </c>
      <c r="AI825" s="113">
        <v>1304385.5504999999</v>
      </c>
      <c r="AJ825" s="113">
        <v>0</v>
      </c>
      <c r="AK825" s="113">
        <v>0</v>
      </c>
      <c r="AL825" s="113">
        <v>0</v>
      </c>
      <c r="AM825" s="113">
        <v>0</v>
      </c>
      <c r="AN825" s="113">
        <v>0</v>
      </c>
      <c r="AO825" s="113">
        <v>0</v>
      </c>
      <c r="AP825" s="113">
        <v>0</v>
      </c>
      <c r="AQ825" s="107" t="s">
        <v>699</v>
      </c>
      <c r="AR825" s="107" t="s">
        <v>699</v>
      </c>
      <c r="AS825" s="107" t="s">
        <v>396</v>
      </c>
      <c r="AT825" s="107" t="s">
        <v>395</v>
      </c>
      <c r="AU825" s="107" t="s">
        <v>1123</v>
      </c>
      <c r="AV825" s="107" t="s">
        <v>391</v>
      </c>
      <c r="AW825" s="108">
        <v>2</v>
      </c>
      <c r="AX825" s="107" t="s">
        <v>473</v>
      </c>
      <c r="AY825" s="107" t="s">
        <v>762</v>
      </c>
      <c r="AZ825" s="107" t="s">
        <v>706</v>
      </c>
      <c r="BA825" s="107" t="s">
        <v>433</v>
      </c>
      <c r="BB825" s="109">
        <v>45355.272070752311</v>
      </c>
      <c r="BC825" s="107" t="s">
        <v>465</v>
      </c>
      <c r="BD825" s="107" t="s">
        <v>292</v>
      </c>
    </row>
    <row r="826" spans="1:56" x14ac:dyDescent="0.2">
      <c r="A826" s="107" t="s">
        <v>393</v>
      </c>
      <c r="B826" s="105">
        <v>608575</v>
      </c>
      <c r="C826" s="105" t="s">
        <v>2195</v>
      </c>
      <c r="D826" s="107" t="s">
        <v>599</v>
      </c>
      <c r="E826" s="105" t="s">
        <v>1947</v>
      </c>
      <c r="F826" s="107" t="s">
        <v>1128</v>
      </c>
      <c r="G826" s="107" t="s">
        <v>830</v>
      </c>
      <c r="H826" s="107" t="s">
        <v>830</v>
      </c>
      <c r="I826" s="107" t="s">
        <v>830</v>
      </c>
      <c r="J826" s="107" t="s">
        <v>826</v>
      </c>
      <c r="K826" s="107" t="s">
        <v>32</v>
      </c>
      <c r="L826" s="107" t="s">
        <v>218</v>
      </c>
      <c r="M826" s="107" t="s">
        <v>217</v>
      </c>
      <c r="N826" s="107" t="s">
        <v>403</v>
      </c>
      <c r="O826" s="107" t="s">
        <v>395</v>
      </c>
      <c r="P826" s="109">
        <v>43806</v>
      </c>
      <c r="Q826" s="107" t="s">
        <v>656</v>
      </c>
      <c r="R826" s="108">
        <v>1</v>
      </c>
      <c r="S826" s="109">
        <v>43979</v>
      </c>
      <c r="T826" s="109">
        <v>44039</v>
      </c>
      <c r="U826" s="109">
        <v>45156</v>
      </c>
      <c r="V826" s="108">
        <v>1177</v>
      </c>
      <c r="W826" s="107" t="s">
        <v>424</v>
      </c>
      <c r="X826" s="107" t="s">
        <v>713</v>
      </c>
      <c r="Y826" s="107" t="s">
        <v>397</v>
      </c>
      <c r="Z826" s="108">
        <v>0.9</v>
      </c>
      <c r="AA826" s="113">
        <v>2507199.4700000002</v>
      </c>
      <c r="AB826" s="113">
        <v>287266.65000000002</v>
      </c>
      <c r="AC826" s="113">
        <v>760602.37</v>
      </c>
      <c r="AD826" s="113">
        <v>0</v>
      </c>
      <c r="AE826" s="113">
        <v>0</v>
      </c>
      <c r="AF826" s="113">
        <v>0</v>
      </c>
      <c r="AG826" s="113">
        <v>2507199.4700000002</v>
      </c>
      <c r="AH826" s="113">
        <f>CFR_Data[[#This Row],[Total Spent SFY]]+CFR_Data[[#This Row],[CF Current SFY]]</f>
        <v>287266.65000000002</v>
      </c>
      <c r="AI826" s="113">
        <v>0</v>
      </c>
      <c r="AJ826" s="113">
        <v>0</v>
      </c>
      <c r="AK826" s="113">
        <v>0</v>
      </c>
      <c r="AL826" s="113">
        <v>0</v>
      </c>
      <c r="AM826" s="113">
        <v>0</v>
      </c>
      <c r="AN826" s="113">
        <v>0</v>
      </c>
      <c r="AO826" s="113">
        <v>0</v>
      </c>
      <c r="AP826" s="113">
        <v>0</v>
      </c>
      <c r="AQ826" s="107" t="s">
        <v>699</v>
      </c>
      <c r="AR826" s="107" t="s">
        <v>699</v>
      </c>
      <c r="AS826" s="107" t="s">
        <v>396</v>
      </c>
      <c r="AT826" s="107" t="s">
        <v>395</v>
      </c>
      <c r="AU826" s="107" t="s">
        <v>1123</v>
      </c>
      <c r="AV826" s="107" t="s">
        <v>391</v>
      </c>
      <c r="AW826" s="108">
        <v>2</v>
      </c>
      <c r="AX826" s="107" t="s">
        <v>473</v>
      </c>
      <c r="AY826" s="107" t="s">
        <v>762</v>
      </c>
      <c r="AZ826" s="107" t="s">
        <v>706</v>
      </c>
      <c r="BA826" s="107" t="s">
        <v>433</v>
      </c>
      <c r="BB826" s="109">
        <v>45355.272070752311</v>
      </c>
      <c r="BC826" s="107" t="s">
        <v>32</v>
      </c>
      <c r="BD826" s="107" t="s">
        <v>292</v>
      </c>
    </row>
    <row r="827" spans="1:56" x14ac:dyDescent="0.2">
      <c r="A827" s="107" t="s">
        <v>393</v>
      </c>
      <c r="B827" s="105">
        <v>608575</v>
      </c>
      <c r="C827" s="105" t="s">
        <v>2195</v>
      </c>
      <c r="D827" s="107" t="s">
        <v>599</v>
      </c>
      <c r="E827" s="105" t="s">
        <v>1947</v>
      </c>
      <c r="F827" s="107" t="s">
        <v>1128</v>
      </c>
      <c r="G827" s="107" t="s">
        <v>830</v>
      </c>
      <c r="H827" s="107" t="s">
        <v>830</v>
      </c>
      <c r="I827" s="107" t="s">
        <v>830</v>
      </c>
      <c r="J827" s="107" t="s">
        <v>826</v>
      </c>
      <c r="K827" s="107" t="s">
        <v>32</v>
      </c>
      <c r="L827" s="107" t="s">
        <v>218</v>
      </c>
      <c r="M827" s="107" t="s">
        <v>217</v>
      </c>
      <c r="N827" s="107" t="s">
        <v>403</v>
      </c>
      <c r="O827" s="107" t="s">
        <v>395</v>
      </c>
      <c r="P827" s="109">
        <v>43806</v>
      </c>
      <c r="Q827" s="107" t="s">
        <v>656</v>
      </c>
      <c r="R827" s="108">
        <v>1</v>
      </c>
      <c r="S827" s="109">
        <v>43979</v>
      </c>
      <c r="T827" s="109">
        <v>44039</v>
      </c>
      <c r="U827" s="109">
        <v>45156</v>
      </c>
      <c r="V827" s="108">
        <v>1177</v>
      </c>
      <c r="W827" s="107" t="s">
        <v>398</v>
      </c>
      <c r="X827" s="107" t="s">
        <v>702</v>
      </c>
      <c r="Y827" s="107" t="s">
        <v>293</v>
      </c>
      <c r="Z827" s="108">
        <v>0</v>
      </c>
      <c r="AA827" s="113">
        <v>0</v>
      </c>
      <c r="AB827" s="113">
        <v>0</v>
      </c>
      <c r="AC827" s="113">
        <v>21000</v>
      </c>
      <c r="AD827" s="113">
        <v>0</v>
      </c>
      <c r="AE827" s="113">
        <v>0</v>
      </c>
      <c r="AF827" s="113">
        <v>0</v>
      </c>
      <c r="AG827" s="113">
        <v>0</v>
      </c>
      <c r="AH827" s="113">
        <f>CFR_Data[[#This Row],[Total Spent SFY]]+CFR_Data[[#This Row],[CF Current SFY]]</f>
        <v>0</v>
      </c>
      <c r="AI827" s="113">
        <v>0</v>
      </c>
      <c r="AJ827" s="113">
        <v>0</v>
      </c>
      <c r="AK827" s="113">
        <v>0</v>
      </c>
      <c r="AL827" s="113">
        <v>0</v>
      </c>
      <c r="AM827" s="113">
        <v>0</v>
      </c>
      <c r="AN827" s="113">
        <v>0</v>
      </c>
      <c r="AO827" s="113">
        <v>0</v>
      </c>
      <c r="AP827" s="113">
        <v>0</v>
      </c>
      <c r="AQ827" s="107" t="s">
        <v>699</v>
      </c>
      <c r="AR827" s="107" t="s">
        <v>699</v>
      </c>
      <c r="AS827" s="107" t="s">
        <v>396</v>
      </c>
      <c r="AT827" s="107" t="s">
        <v>395</v>
      </c>
      <c r="AU827" s="107" t="s">
        <v>1123</v>
      </c>
      <c r="AV827" s="107" t="s">
        <v>391</v>
      </c>
      <c r="AW827" s="108">
        <v>2</v>
      </c>
      <c r="AX827" s="107" t="s">
        <v>473</v>
      </c>
      <c r="AY827" s="107" t="s">
        <v>762</v>
      </c>
      <c r="AZ827" s="107" t="s">
        <v>706</v>
      </c>
      <c r="BA827" s="107" t="s">
        <v>433</v>
      </c>
      <c r="BB827" s="109">
        <v>45355.272070752311</v>
      </c>
      <c r="BC827" s="107" t="s">
        <v>32</v>
      </c>
      <c r="BD827" s="107" t="s">
        <v>293</v>
      </c>
    </row>
    <row r="828" spans="1:56" x14ac:dyDescent="0.2">
      <c r="A828" s="107" t="s">
        <v>409</v>
      </c>
      <c r="B828" s="105">
        <v>608577</v>
      </c>
      <c r="C828" s="105" t="s">
        <v>2196</v>
      </c>
      <c r="D828" s="107" t="s">
        <v>907</v>
      </c>
      <c r="E828" s="105" t="s">
        <v>1947</v>
      </c>
      <c r="F828" s="107" t="s">
        <v>1343</v>
      </c>
      <c r="G828" s="107" t="s">
        <v>830</v>
      </c>
      <c r="H828" s="107" t="s">
        <v>830</v>
      </c>
      <c r="I828" s="107" t="s">
        <v>830</v>
      </c>
      <c r="J828" s="107" t="s">
        <v>908</v>
      </c>
      <c r="K828" s="107" t="s">
        <v>32</v>
      </c>
      <c r="L828" s="107" t="s">
        <v>312</v>
      </c>
      <c r="M828" s="107" t="s">
        <v>158</v>
      </c>
      <c r="N828" s="107" t="s">
        <v>410</v>
      </c>
      <c r="O828" s="107" t="s">
        <v>395</v>
      </c>
      <c r="P828" s="109">
        <v>44632</v>
      </c>
      <c r="Q828" s="107" t="s">
        <v>658</v>
      </c>
      <c r="R828" s="108">
        <v>1</v>
      </c>
      <c r="S828" s="109">
        <v>44698</v>
      </c>
      <c r="T828" s="109">
        <v>44758</v>
      </c>
      <c r="U828" s="109">
        <v>45933</v>
      </c>
      <c r="V828" s="108">
        <v>1235</v>
      </c>
      <c r="W828" s="107" t="s">
        <v>398</v>
      </c>
      <c r="X828" s="107" t="s">
        <v>702</v>
      </c>
      <c r="Y828" s="107" t="s">
        <v>293</v>
      </c>
      <c r="Z828" s="108">
        <v>0</v>
      </c>
      <c r="AA828" s="113">
        <v>1672.88</v>
      </c>
      <c r="AB828" s="113">
        <v>1672.88</v>
      </c>
      <c r="AC828" s="113">
        <v>49818.12</v>
      </c>
      <c r="AD828" s="113">
        <v>46769.489099999999</v>
      </c>
      <c r="AE828" s="113">
        <v>49818.12</v>
      </c>
      <c r="AF828" s="113">
        <v>15097.3573</v>
      </c>
      <c r="AG828" s="113">
        <v>16770.237300000001</v>
      </c>
      <c r="AH828" s="113">
        <f>CFR_Data[[#This Row],[Total Spent SFY]]+CFR_Data[[#This Row],[CF Current SFY]]</f>
        <v>16770.237300000001</v>
      </c>
      <c r="AI828" s="113">
        <v>31672.131799999999</v>
      </c>
      <c r="AJ828" s="113">
        <v>3048.6309000000001</v>
      </c>
      <c r="AK828" s="113">
        <v>0</v>
      </c>
      <c r="AL828" s="113">
        <v>0</v>
      </c>
      <c r="AM828" s="113">
        <v>0</v>
      </c>
      <c r="AN828" s="113">
        <v>0</v>
      </c>
      <c r="AO828" s="113">
        <v>0</v>
      </c>
      <c r="AP828" s="113">
        <v>0</v>
      </c>
      <c r="AQ828" s="107" t="s">
        <v>699</v>
      </c>
      <c r="AR828" s="107" t="s">
        <v>699</v>
      </c>
      <c r="AS828" s="107" t="s">
        <v>396</v>
      </c>
      <c r="AT828" s="107" t="s">
        <v>2936</v>
      </c>
      <c r="AU828" s="107" t="s">
        <v>1120</v>
      </c>
      <c r="AV828" s="107" t="s">
        <v>391</v>
      </c>
      <c r="AW828" s="108">
        <v>2</v>
      </c>
      <c r="AX828" s="107" t="s">
        <v>473</v>
      </c>
      <c r="AY828" s="107" t="s">
        <v>698</v>
      </c>
      <c r="AZ828" s="107" t="s">
        <v>697</v>
      </c>
      <c r="BA828" s="107" t="s">
        <v>392</v>
      </c>
      <c r="BB828" s="109">
        <v>45355.272070752311</v>
      </c>
      <c r="BC828" s="107" t="s">
        <v>32</v>
      </c>
      <c r="BD828" s="107" t="s">
        <v>293</v>
      </c>
    </row>
    <row r="829" spans="1:56" x14ac:dyDescent="0.2">
      <c r="A829" s="107" t="s">
        <v>409</v>
      </c>
      <c r="B829" s="105">
        <v>608577</v>
      </c>
      <c r="C829" s="105" t="s">
        <v>2196</v>
      </c>
      <c r="D829" s="107" t="s">
        <v>907</v>
      </c>
      <c r="E829" s="105" t="s">
        <v>1947</v>
      </c>
      <c r="F829" s="107" t="s">
        <v>1343</v>
      </c>
      <c r="G829" s="107" t="s">
        <v>830</v>
      </c>
      <c r="H829" s="107" t="s">
        <v>830</v>
      </c>
      <c r="I829" s="107" t="s">
        <v>830</v>
      </c>
      <c r="J829" s="107" t="s">
        <v>908</v>
      </c>
      <c r="K829" s="107" t="s">
        <v>32</v>
      </c>
      <c r="L829" s="107" t="s">
        <v>312</v>
      </c>
      <c r="M829" s="107" t="s">
        <v>158</v>
      </c>
      <c r="N829" s="107" t="s">
        <v>410</v>
      </c>
      <c r="O829" s="107" t="s">
        <v>395</v>
      </c>
      <c r="P829" s="109">
        <v>44632</v>
      </c>
      <c r="Q829" s="107" t="s">
        <v>658</v>
      </c>
      <c r="R829" s="108">
        <v>1</v>
      </c>
      <c r="S829" s="109">
        <v>44698</v>
      </c>
      <c r="T829" s="109">
        <v>44758</v>
      </c>
      <c r="U829" s="109">
        <v>45933</v>
      </c>
      <c r="V829" s="108">
        <v>1235</v>
      </c>
      <c r="W829" s="107" t="s">
        <v>424</v>
      </c>
      <c r="X829" s="107" t="s">
        <v>726</v>
      </c>
      <c r="Y829" s="107" t="s">
        <v>725</v>
      </c>
      <c r="Z829" s="108">
        <v>0.8</v>
      </c>
      <c r="AA829" s="113">
        <v>1442517.22</v>
      </c>
      <c r="AB829" s="113">
        <v>953874.43</v>
      </c>
      <c r="AC829" s="113">
        <v>2140511.9</v>
      </c>
      <c r="AD829" s="113">
        <v>1979230.5109000001</v>
      </c>
      <c r="AE829" s="113">
        <v>2140511.9</v>
      </c>
      <c r="AF829" s="113">
        <v>638902.64269999997</v>
      </c>
      <c r="AG829" s="113">
        <v>2081419.8626999999</v>
      </c>
      <c r="AH829" s="113">
        <f>CFR_Data[[#This Row],[Total Spent SFY]]+CFR_Data[[#This Row],[CF Current SFY]]</f>
        <v>1592777.0726999999</v>
      </c>
      <c r="AI829" s="113">
        <v>1340327.8681999999</v>
      </c>
      <c r="AJ829" s="113">
        <v>161281.3891</v>
      </c>
      <c r="AK829" s="113">
        <v>0</v>
      </c>
      <c r="AL829" s="113">
        <v>0</v>
      </c>
      <c r="AM829" s="113">
        <v>0</v>
      </c>
      <c r="AN829" s="113">
        <v>0</v>
      </c>
      <c r="AO829" s="113">
        <v>0</v>
      </c>
      <c r="AP829" s="113">
        <v>0</v>
      </c>
      <c r="AQ829" s="107" t="s">
        <v>699</v>
      </c>
      <c r="AR829" s="107" t="s">
        <v>699</v>
      </c>
      <c r="AS829" s="107" t="s">
        <v>396</v>
      </c>
      <c r="AT829" s="107" t="s">
        <v>2936</v>
      </c>
      <c r="AU829" s="107" t="s">
        <v>1120</v>
      </c>
      <c r="AV829" s="107" t="s">
        <v>391</v>
      </c>
      <c r="AW829" s="108">
        <v>2</v>
      </c>
      <c r="AX829" s="107" t="s">
        <v>473</v>
      </c>
      <c r="AY829" s="107" t="s">
        <v>698</v>
      </c>
      <c r="AZ829" s="107" t="s">
        <v>697</v>
      </c>
      <c r="BA829" s="107" t="s">
        <v>392</v>
      </c>
      <c r="BB829" s="109">
        <v>45355.272070752311</v>
      </c>
      <c r="BC829" s="107" t="s">
        <v>32</v>
      </c>
      <c r="BD829" s="107" t="s">
        <v>292</v>
      </c>
    </row>
    <row r="830" spans="1:56" x14ac:dyDescent="0.2">
      <c r="A830" s="107" t="s">
        <v>472</v>
      </c>
      <c r="B830" s="105">
        <v>608586</v>
      </c>
      <c r="C830" s="105" t="s">
        <v>395</v>
      </c>
      <c r="D830" s="107" t="s">
        <v>2197</v>
      </c>
      <c r="E830" s="105" t="s">
        <v>1945</v>
      </c>
      <c r="F830" s="107" t="s">
        <v>1128</v>
      </c>
      <c r="G830" s="107" t="s">
        <v>830</v>
      </c>
      <c r="H830" s="107" t="s">
        <v>830</v>
      </c>
      <c r="I830" s="107" t="s">
        <v>830</v>
      </c>
      <c r="J830" s="107" t="s">
        <v>122</v>
      </c>
      <c r="K830" s="107" t="s">
        <v>33</v>
      </c>
      <c r="L830" s="107" t="s">
        <v>187</v>
      </c>
      <c r="M830" s="107" t="s">
        <v>158</v>
      </c>
      <c r="N830" s="107" t="s">
        <v>472</v>
      </c>
      <c r="O830" s="107" t="s">
        <v>1125</v>
      </c>
      <c r="P830" s="109">
        <v>46424</v>
      </c>
      <c r="Q830" s="107" t="s">
        <v>1914</v>
      </c>
      <c r="R830" s="108">
        <v>0</v>
      </c>
      <c r="S830" s="109">
        <v>46574</v>
      </c>
      <c r="T830" s="109">
        <v>46634</v>
      </c>
      <c r="U830" s="109">
        <v>46939</v>
      </c>
      <c r="V830" s="108">
        <v>365</v>
      </c>
      <c r="W830" s="107" t="s">
        <v>398</v>
      </c>
      <c r="X830" s="107" t="s">
        <v>702</v>
      </c>
      <c r="Y830" s="107" t="s">
        <v>293</v>
      </c>
      <c r="Z830" s="108">
        <v>0</v>
      </c>
      <c r="AA830" s="113">
        <v>0</v>
      </c>
      <c r="AB830" s="113">
        <v>0</v>
      </c>
      <c r="AC830" s="113">
        <v>115440.68</v>
      </c>
      <c r="AD830" s="113">
        <v>0</v>
      </c>
      <c r="AE830" s="113">
        <v>115440.68</v>
      </c>
      <c r="AF830" s="113">
        <v>0</v>
      </c>
      <c r="AG830" s="113">
        <v>0</v>
      </c>
      <c r="AH830" s="113">
        <f>CFR_Data[[#This Row],[Total Spent SFY]]+CFR_Data[[#This Row],[CF Current SFY]]</f>
        <v>0</v>
      </c>
      <c r="AI830" s="113">
        <v>0</v>
      </c>
      <c r="AJ830" s="113">
        <v>0</v>
      </c>
      <c r="AK830" s="113">
        <v>0</v>
      </c>
      <c r="AL830" s="113">
        <v>104946.0727</v>
      </c>
      <c r="AM830" s="113">
        <v>10494.6073</v>
      </c>
      <c r="AN830" s="113">
        <v>0</v>
      </c>
      <c r="AO830" s="113">
        <v>0</v>
      </c>
      <c r="AP830" s="113">
        <v>0</v>
      </c>
      <c r="AQ830" s="107" t="s">
        <v>699</v>
      </c>
      <c r="AR830" s="107" t="s">
        <v>699</v>
      </c>
      <c r="AS830" s="107" t="s">
        <v>396</v>
      </c>
      <c r="AT830" s="107" t="s">
        <v>2900</v>
      </c>
      <c r="AU830" s="107" t="s">
        <v>1120</v>
      </c>
      <c r="AV830" s="107" t="s">
        <v>391</v>
      </c>
      <c r="AW830" s="108">
        <v>2</v>
      </c>
      <c r="AX830" s="107" t="s">
        <v>473</v>
      </c>
      <c r="AY830" s="107" t="s">
        <v>698</v>
      </c>
      <c r="AZ830" s="107" t="s">
        <v>697</v>
      </c>
      <c r="BA830" s="107" t="s">
        <v>392</v>
      </c>
      <c r="BB830" s="109">
        <v>45355.272070752311</v>
      </c>
      <c r="BC830" s="107" t="s">
        <v>33</v>
      </c>
      <c r="BD830" s="107" t="s">
        <v>293</v>
      </c>
    </row>
    <row r="831" spans="1:56" x14ac:dyDescent="0.2">
      <c r="A831" s="107" t="s">
        <v>472</v>
      </c>
      <c r="B831" s="105">
        <v>608586</v>
      </c>
      <c r="C831" s="105" t="s">
        <v>395</v>
      </c>
      <c r="D831" s="107" t="s">
        <v>2197</v>
      </c>
      <c r="E831" s="105" t="s">
        <v>1945</v>
      </c>
      <c r="F831" s="107" t="s">
        <v>1128</v>
      </c>
      <c r="G831" s="107" t="s">
        <v>830</v>
      </c>
      <c r="H831" s="107" t="s">
        <v>830</v>
      </c>
      <c r="I831" s="107" t="s">
        <v>830</v>
      </c>
      <c r="J831" s="107" t="s">
        <v>122</v>
      </c>
      <c r="K831" s="107" t="s">
        <v>33</v>
      </c>
      <c r="L831" s="107" t="s">
        <v>187</v>
      </c>
      <c r="M831" s="107" t="s">
        <v>158</v>
      </c>
      <c r="N831" s="107" t="s">
        <v>472</v>
      </c>
      <c r="O831" s="107" t="s">
        <v>1125</v>
      </c>
      <c r="P831" s="109">
        <v>46424</v>
      </c>
      <c r="Q831" s="107" t="s">
        <v>1914</v>
      </c>
      <c r="R831" s="108">
        <v>0</v>
      </c>
      <c r="S831" s="109">
        <v>46574</v>
      </c>
      <c r="T831" s="109">
        <v>46634</v>
      </c>
      <c r="U831" s="109">
        <v>46939</v>
      </c>
      <c r="V831" s="108">
        <v>365</v>
      </c>
      <c r="W831" s="107" t="s">
        <v>424</v>
      </c>
      <c r="X831" s="107" t="s">
        <v>726</v>
      </c>
      <c r="Y831" s="107" t="s">
        <v>725</v>
      </c>
      <c r="Z831" s="108">
        <v>0.8</v>
      </c>
      <c r="AA831" s="113">
        <v>0</v>
      </c>
      <c r="AB831" s="113">
        <v>0</v>
      </c>
      <c r="AC831" s="113">
        <v>4730645.0020000003</v>
      </c>
      <c r="AD831" s="113">
        <v>0</v>
      </c>
      <c r="AE831" s="113">
        <v>4730645.0020000003</v>
      </c>
      <c r="AF831" s="113">
        <v>0</v>
      </c>
      <c r="AG831" s="113">
        <v>0</v>
      </c>
      <c r="AH831" s="113">
        <f>CFR_Data[[#This Row],[Total Spent SFY]]+CFR_Data[[#This Row],[CF Current SFY]]</f>
        <v>0</v>
      </c>
      <c r="AI831" s="113">
        <v>0</v>
      </c>
      <c r="AJ831" s="113">
        <v>0</v>
      </c>
      <c r="AK831" s="113">
        <v>0</v>
      </c>
      <c r="AL831" s="113">
        <v>4300586.3655000003</v>
      </c>
      <c r="AM831" s="113">
        <v>430058.63650000002</v>
      </c>
      <c r="AN831" s="113">
        <v>0</v>
      </c>
      <c r="AO831" s="113">
        <v>0</v>
      </c>
      <c r="AP831" s="113">
        <v>0</v>
      </c>
      <c r="AQ831" s="107" t="s">
        <v>699</v>
      </c>
      <c r="AR831" s="107" t="s">
        <v>699</v>
      </c>
      <c r="AS831" s="107" t="s">
        <v>396</v>
      </c>
      <c r="AT831" s="107" t="s">
        <v>2900</v>
      </c>
      <c r="AU831" s="107" t="s">
        <v>1120</v>
      </c>
      <c r="AV831" s="107" t="s">
        <v>391</v>
      </c>
      <c r="AW831" s="108">
        <v>2</v>
      </c>
      <c r="AX831" s="107" t="s">
        <v>473</v>
      </c>
      <c r="AY831" s="107" t="s">
        <v>698</v>
      </c>
      <c r="AZ831" s="107" t="s">
        <v>697</v>
      </c>
      <c r="BA831" s="107" t="s">
        <v>392</v>
      </c>
      <c r="BB831" s="109">
        <v>45355.272070752311</v>
      </c>
      <c r="BC831" s="107" t="s">
        <v>33</v>
      </c>
      <c r="BD831" s="107" t="s">
        <v>292</v>
      </c>
    </row>
    <row r="832" spans="1:56" x14ac:dyDescent="0.2">
      <c r="A832" s="107" t="s">
        <v>393</v>
      </c>
      <c r="B832" s="105">
        <v>608587</v>
      </c>
      <c r="C832" s="105" t="s">
        <v>2198</v>
      </c>
      <c r="D832" s="107" t="s">
        <v>909</v>
      </c>
      <c r="E832" s="105" t="s">
        <v>1943</v>
      </c>
      <c r="F832" s="107" t="s">
        <v>1138</v>
      </c>
      <c r="G832" s="107" t="s">
        <v>830</v>
      </c>
      <c r="H832" s="107" t="s">
        <v>830</v>
      </c>
      <c r="I832" s="107" t="s">
        <v>830</v>
      </c>
      <c r="J832" s="107" t="s">
        <v>71</v>
      </c>
      <c r="K832" s="107" t="s">
        <v>22</v>
      </c>
      <c r="L832" s="107" t="s">
        <v>368</v>
      </c>
      <c r="M832" s="107" t="s">
        <v>395</v>
      </c>
      <c r="N832" s="107" t="s">
        <v>403</v>
      </c>
      <c r="O832" s="107" t="s">
        <v>395</v>
      </c>
      <c r="P832" s="109">
        <v>43722</v>
      </c>
      <c r="Q832" s="107" t="s">
        <v>657</v>
      </c>
      <c r="R832" s="108">
        <v>1</v>
      </c>
      <c r="S832" s="109">
        <v>43942</v>
      </c>
      <c r="T832" s="109">
        <v>44002</v>
      </c>
      <c r="U832" s="109">
        <v>45232</v>
      </c>
      <c r="V832" s="108">
        <v>1290</v>
      </c>
      <c r="W832" s="107" t="s">
        <v>398</v>
      </c>
      <c r="X832" s="107" t="s">
        <v>702</v>
      </c>
      <c r="Y832" s="107" t="s">
        <v>293</v>
      </c>
      <c r="Z832" s="108">
        <v>0</v>
      </c>
      <c r="AA832" s="113">
        <v>14527.85</v>
      </c>
      <c r="AB832" s="113">
        <v>0</v>
      </c>
      <c r="AC832" s="113">
        <v>185262.15</v>
      </c>
      <c r="AD832" s="113">
        <v>0</v>
      </c>
      <c r="AE832" s="113">
        <v>185262.15</v>
      </c>
      <c r="AF832" s="113">
        <v>185262.15</v>
      </c>
      <c r="AG832" s="113">
        <v>199790</v>
      </c>
      <c r="AH832" s="113">
        <f>CFR_Data[[#This Row],[Total Spent SFY]]+CFR_Data[[#This Row],[CF Current SFY]]</f>
        <v>185262.15</v>
      </c>
      <c r="AI832" s="113">
        <v>0</v>
      </c>
      <c r="AJ832" s="113">
        <v>0</v>
      </c>
      <c r="AK832" s="113">
        <v>0</v>
      </c>
      <c r="AL832" s="113">
        <v>0</v>
      </c>
      <c r="AM832" s="113">
        <v>0</v>
      </c>
      <c r="AN832" s="113">
        <v>0</v>
      </c>
      <c r="AO832" s="113">
        <v>0</v>
      </c>
      <c r="AP832" s="113">
        <v>0</v>
      </c>
      <c r="AQ832" s="107" t="s">
        <v>699</v>
      </c>
      <c r="AR832" s="107" t="s">
        <v>699</v>
      </c>
      <c r="AS832" s="107" t="s">
        <v>396</v>
      </c>
      <c r="AT832" s="107" t="s">
        <v>395</v>
      </c>
      <c r="AU832" s="107" t="s">
        <v>1123</v>
      </c>
      <c r="AV832" s="107" t="s">
        <v>391</v>
      </c>
      <c r="AW832" s="108">
        <v>3</v>
      </c>
      <c r="AX832" s="107" t="s">
        <v>473</v>
      </c>
      <c r="AY832" s="107" t="s">
        <v>731</v>
      </c>
      <c r="AZ832" s="107" t="s">
        <v>706</v>
      </c>
      <c r="BA832" s="107" t="s">
        <v>435</v>
      </c>
      <c r="BB832" s="109">
        <v>45355.272070752311</v>
      </c>
      <c r="BC832" s="107" t="s">
        <v>22</v>
      </c>
      <c r="BD832" s="107" t="s">
        <v>293</v>
      </c>
    </row>
    <row r="833" spans="1:56" x14ac:dyDescent="0.2">
      <c r="A833" s="107" t="s">
        <v>393</v>
      </c>
      <c r="B833" s="105">
        <v>608587</v>
      </c>
      <c r="C833" s="105" t="s">
        <v>2198</v>
      </c>
      <c r="D833" s="107" t="s">
        <v>909</v>
      </c>
      <c r="E833" s="105" t="s">
        <v>1943</v>
      </c>
      <c r="F833" s="107" t="s">
        <v>1138</v>
      </c>
      <c r="G833" s="107" t="s">
        <v>830</v>
      </c>
      <c r="H833" s="107" t="s">
        <v>830</v>
      </c>
      <c r="I833" s="107" t="s">
        <v>830</v>
      </c>
      <c r="J833" s="107" t="s">
        <v>71</v>
      </c>
      <c r="K833" s="107" t="s">
        <v>22</v>
      </c>
      <c r="L833" s="107" t="s">
        <v>368</v>
      </c>
      <c r="M833" s="107" t="s">
        <v>395</v>
      </c>
      <c r="N833" s="107" t="s">
        <v>403</v>
      </c>
      <c r="O833" s="107" t="s">
        <v>395</v>
      </c>
      <c r="P833" s="109">
        <v>43722</v>
      </c>
      <c r="Q833" s="107" t="s">
        <v>657</v>
      </c>
      <c r="R833" s="108">
        <v>1</v>
      </c>
      <c r="S833" s="109">
        <v>43942</v>
      </c>
      <c r="T833" s="109">
        <v>44002</v>
      </c>
      <c r="U833" s="109">
        <v>45232</v>
      </c>
      <c r="V833" s="108">
        <v>1290</v>
      </c>
      <c r="W833" s="107" t="s">
        <v>424</v>
      </c>
      <c r="X833" s="107" t="s">
        <v>733</v>
      </c>
      <c r="Y833" s="107" t="s">
        <v>413</v>
      </c>
      <c r="Z833" s="108">
        <v>0.8</v>
      </c>
      <c r="AA833" s="113">
        <v>6579467.9900000002</v>
      </c>
      <c r="AB833" s="113">
        <v>39882.639999999999</v>
      </c>
      <c r="AC833" s="113">
        <v>440442.46</v>
      </c>
      <c r="AD833" s="113">
        <v>0</v>
      </c>
      <c r="AE833" s="113">
        <v>440442.46</v>
      </c>
      <c r="AF833" s="113">
        <v>440442.46</v>
      </c>
      <c r="AG833" s="113">
        <v>7019910.4500000002</v>
      </c>
      <c r="AH833" s="113">
        <f>CFR_Data[[#This Row],[Total Spent SFY]]+CFR_Data[[#This Row],[CF Current SFY]]</f>
        <v>480325.10000000003</v>
      </c>
      <c r="AI833" s="113">
        <v>0</v>
      </c>
      <c r="AJ833" s="113">
        <v>0</v>
      </c>
      <c r="AK833" s="113">
        <v>0</v>
      </c>
      <c r="AL833" s="113">
        <v>0</v>
      </c>
      <c r="AM833" s="113">
        <v>0</v>
      </c>
      <c r="AN833" s="113">
        <v>0</v>
      </c>
      <c r="AO833" s="113">
        <v>0</v>
      </c>
      <c r="AP833" s="113">
        <v>0</v>
      </c>
      <c r="AQ833" s="107" t="s">
        <v>699</v>
      </c>
      <c r="AR833" s="107" t="s">
        <v>699</v>
      </c>
      <c r="AS833" s="107" t="s">
        <v>396</v>
      </c>
      <c r="AT833" s="107" t="s">
        <v>395</v>
      </c>
      <c r="AU833" s="107" t="s">
        <v>1123</v>
      </c>
      <c r="AV833" s="107" t="s">
        <v>391</v>
      </c>
      <c r="AW833" s="108">
        <v>3</v>
      </c>
      <c r="AX833" s="107" t="s">
        <v>473</v>
      </c>
      <c r="AY833" s="107" t="s">
        <v>731</v>
      </c>
      <c r="AZ833" s="107" t="s">
        <v>706</v>
      </c>
      <c r="BA833" s="107" t="s">
        <v>435</v>
      </c>
      <c r="BB833" s="109">
        <v>45355.272070752311</v>
      </c>
      <c r="BC833" s="107" t="s">
        <v>22</v>
      </c>
      <c r="BD833" s="107" t="s">
        <v>292</v>
      </c>
    </row>
    <row r="834" spans="1:56" x14ac:dyDescent="0.2">
      <c r="A834" s="107" t="s">
        <v>393</v>
      </c>
      <c r="B834" s="105">
        <v>608587</v>
      </c>
      <c r="C834" s="105" t="s">
        <v>2198</v>
      </c>
      <c r="D834" s="107" t="s">
        <v>909</v>
      </c>
      <c r="E834" s="105" t="s">
        <v>1943</v>
      </c>
      <c r="F834" s="107" t="s">
        <v>1138</v>
      </c>
      <c r="G834" s="107" t="s">
        <v>830</v>
      </c>
      <c r="H834" s="107" t="s">
        <v>830</v>
      </c>
      <c r="I834" s="107" t="s">
        <v>830</v>
      </c>
      <c r="J834" s="107" t="s">
        <v>71</v>
      </c>
      <c r="K834" s="107" t="s">
        <v>22</v>
      </c>
      <c r="L834" s="107" t="s">
        <v>368</v>
      </c>
      <c r="M834" s="107" t="s">
        <v>395</v>
      </c>
      <c r="N834" s="107" t="s">
        <v>403</v>
      </c>
      <c r="O834" s="107" t="s">
        <v>395</v>
      </c>
      <c r="P834" s="109">
        <v>43722</v>
      </c>
      <c r="Q834" s="107" t="s">
        <v>657</v>
      </c>
      <c r="R834" s="108">
        <v>1</v>
      </c>
      <c r="S834" s="109">
        <v>43942</v>
      </c>
      <c r="T834" s="109">
        <v>44002</v>
      </c>
      <c r="U834" s="109">
        <v>45232</v>
      </c>
      <c r="V834" s="108">
        <v>1290</v>
      </c>
      <c r="W834" s="107" t="s">
        <v>424</v>
      </c>
      <c r="X834" s="107" t="s">
        <v>772</v>
      </c>
      <c r="Y834" s="107" t="s">
        <v>771</v>
      </c>
      <c r="Z834" s="108">
        <v>0.8</v>
      </c>
      <c r="AA834" s="113">
        <v>256615</v>
      </c>
      <c r="AB834" s="113">
        <v>0</v>
      </c>
      <c r="AC834" s="113">
        <v>75310</v>
      </c>
      <c r="AD834" s="113">
        <v>0</v>
      </c>
      <c r="AE834" s="113">
        <v>75310</v>
      </c>
      <c r="AF834" s="113">
        <v>75310</v>
      </c>
      <c r="AG834" s="113">
        <v>331925</v>
      </c>
      <c r="AH834" s="113">
        <f>CFR_Data[[#This Row],[Total Spent SFY]]+CFR_Data[[#This Row],[CF Current SFY]]</f>
        <v>75310</v>
      </c>
      <c r="AI834" s="113">
        <v>0</v>
      </c>
      <c r="AJ834" s="113">
        <v>0</v>
      </c>
      <c r="AK834" s="113">
        <v>0</v>
      </c>
      <c r="AL834" s="113">
        <v>0</v>
      </c>
      <c r="AM834" s="113">
        <v>0</v>
      </c>
      <c r="AN834" s="113">
        <v>0</v>
      </c>
      <c r="AO834" s="113">
        <v>0</v>
      </c>
      <c r="AP834" s="113">
        <v>0</v>
      </c>
      <c r="AQ834" s="107" t="s">
        <v>699</v>
      </c>
      <c r="AR834" s="107" t="s">
        <v>699</v>
      </c>
      <c r="AS834" s="107" t="s">
        <v>396</v>
      </c>
      <c r="AT834" s="107" t="s">
        <v>395</v>
      </c>
      <c r="AU834" s="107" t="s">
        <v>1123</v>
      </c>
      <c r="AV834" s="107" t="s">
        <v>391</v>
      </c>
      <c r="AW834" s="108">
        <v>3</v>
      </c>
      <c r="AX834" s="107" t="s">
        <v>473</v>
      </c>
      <c r="AY834" s="107" t="s">
        <v>731</v>
      </c>
      <c r="AZ834" s="107" t="s">
        <v>706</v>
      </c>
      <c r="BA834" s="107" t="s">
        <v>435</v>
      </c>
      <c r="BB834" s="109">
        <v>45355.272070752311</v>
      </c>
      <c r="BC834" s="107" t="s">
        <v>22</v>
      </c>
      <c r="BD834" s="107" t="s">
        <v>292</v>
      </c>
    </row>
    <row r="835" spans="1:56" x14ac:dyDescent="0.2">
      <c r="A835" s="107" t="s">
        <v>409</v>
      </c>
      <c r="B835" s="105">
        <v>608590</v>
      </c>
      <c r="C835" s="105" t="s">
        <v>2199</v>
      </c>
      <c r="D835" s="107" t="s">
        <v>600</v>
      </c>
      <c r="E835" s="105" t="s">
        <v>1954</v>
      </c>
      <c r="F835" s="107" t="s">
        <v>1748</v>
      </c>
      <c r="G835" s="107" t="s">
        <v>830</v>
      </c>
      <c r="H835" s="107" t="b">
        <v>1</v>
      </c>
      <c r="I835" s="107" t="b">
        <v>1</v>
      </c>
      <c r="J835" s="107" t="s">
        <v>463</v>
      </c>
      <c r="K835" s="107" t="s">
        <v>464</v>
      </c>
      <c r="L835" s="107" t="s">
        <v>157</v>
      </c>
      <c r="M835" s="107" t="s">
        <v>156</v>
      </c>
      <c r="N835" s="107" t="s">
        <v>410</v>
      </c>
      <c r="O835" s="107" t="s">
        <v>395</v>
      </c>
      <c r="P835" s="109">
        <v>44184</v>
      </c>
      <c r="Q835" s="107" t="s">
        <v>655</v>
      </c>
      <c r="R835" s="108">
        <v>1</v>
      </c>
      <c r="S835" s="109">
        <v>44245</v>
      </c>
      <c r="T835" s="109">
        <v>44305</v>
      </c>
      <c r="U835" s="109">
        <v>44815</v>
      </c>
      <c r="V835" s="108">
        <v>570</v>
      </c>
      <c r="W835" s="107" t="s">
        <v>398</v>
      </c>
      <c r="X835" s="107" t="s">
        <v>702</v>
      </c>
      <c r="Y835" s="107" t="s">
        <v>293</v>
      </c>
      <c r="Z835" s="108">
        <v>0</v>
      </c>
      <c r="AA835" s="113">
        <v>2052010.48</v>
      </c>
      <c r="AB835" s="113">
        <v>40131.4</v>
      </c>
      <c r="AC835" s="113">
        <v>705002.14</v>
      </c>
      <c r="AD835" s="113">
        <v>119794.2519</v>
      </c>
      <c r="AE835" s="113">
        <v>119794.2519</v>
      </c>
      <c r="AF835" s="113">
        <v>119794.2519</v>
      </c>
      <c r="AG835" s="113">
        <v>2171804.7319</v>
      </c>
      <c r="AH835" s="113">
        <f>CFR_Data[[#This Row],[Total Spent SFY]]+CFR_Data[[#This Row],[CF Current SFY]]</f>
        <v>159925.6519</v>
      </c>
      <c r="AI835" s="113">
        <v>0</v>
      </c>
      <c r="AJ835" s="113">
        <v>0</v>
      </c>
      <c r="AK835" s="113">
        <v>0</v>
      </c>
      <c r="AL835" s="113">
        <v>0</v>
      </c>
      <c r="AM835" s="113">
        <v>0</v>
      </c>
      <c r="AN835" s="113">
        <v>585207.88809999998</v>
      </c>
      <c r="AO835" s="113">
        <v>0</v>
      </c>
      <c r="AP835" s="113">
        <v>0</v>
      </c>
      <c r="AQ835" s="107" t="s">
        <v>699</v>
      </c>
      <c r="AR835" s="107" t="s">
        <v>699</v>
      </c>
      <c r="AS835" s="107" t="s">
        <v>396</v>
      </c>
      <c r="AT835" s="107" t="s">
        <v>395</v>
      </c>
      <c r="AU835" s="107" t="s">
        <v>1123</v>
      </c>
      <c r="AV835" s="107" t="s">
        <v>391</v>
      </c>
      <c r="AW835" s="108">
        <v>2</v>
      </c>
      <c r="AX835" s="107" t="s">
        <v>473</v>
      </c>
      <c r="AY835" s="107" t="s">
        <v>707</v>
      </c>
      <c r="AZ835" s="107" t="s">
        <v>706</v>
      </c>
      <c r="BA835" s="107" t="s">
        <v>412</v>
      </c>
      <c r="BB835" s="109">
        <v>45355.272070752311</v>
      </c>
      <c r="BC835" s="107" t="s">
        <v>465</v>
      </c>
      <c r="BD835" s="107" t="s">
        <v>293</v>
      </c>
    </row>
    <row r="836" spans="1:56" x14ac:dyDescent="0.2">
      <c r="A836" s="107" t="s">
        <v>409</v>
      </c>
      <c r="B836" s="105">
        <v>608590</v>
      </c>
      <c r="C836" s="105" t="s">
        <v>2199</v>
      </c>
      <c r="D836" s="107" t="s">
        <v>600</v>
      </c>
      <c r="E836" s="105" t="s">
        <v>1954</v>
      </c>
      <c r="F836" s="107" t="s">
        <v>1748</v>
      </c>
      <c r="G836" s="107" t="s">
        <v>830</v>
      </c>
      <c r="H836" s="107" t="b">
        <v>1</v>
      </c>
      <c r="I836" s="107" t="b">
        <v>1</v>
      </c>
      <c r="J836" s="107" t="s">
        <v>463</v>
      </c>
      <c r="K836" s="107" t="s">
        <v>464</v>
      </c>
      <c r="L836" s="107" t="s">
        <v>157</v>
      </c>
      <c r="M836" s="107" t="s">
        <v>156</v>
      </c>
      <c r="N836" s="107" t="s">
        <v>410</v>
      </c>
      <c r="O836" s="107" t="s">
        <v>395</v>
      </c>
      <c r="P836" s="109">
        <v>44184</v>
      </c>
      <c r="Q836" s="107" t="s">
        <v>655</v>
      </c>
      <c r="R836" s="108">
        <v>1</v>
      </c>
      <c r="S836" s="109">
        <v>44245</v>
      </c>
      <c r="T836" s="109">
        <v>44305</v>
      </c>
      <c r="U836" s="109">
        <v>44815</v>
      </c>
      <c r="V836" s="108">
        <v>570</v>
      </c>
      <c r="W836" s="107" t="s">
        <v>424</v>
      </c>
      <c r="X836" s="107" t="s">
        <v>705</v>
      </c>
      <c r="Y836" s="107" t="s">
        <v>413</v>
      </c>
      <c r="Z836" s="108">
        <v>0.8</v>
      </c>
      <c r="AA836" s="113">
        <v>1117247.2</v>
      </c>
      <c r="AB836" s="113">
        <v>23250</v>
      </c>
      <c r="AC836" s="113">
        <v>282986.8</v>
      </c>
      <c r="AD836" s="113">
        <v>30205.748100000001</v>
      </c>
      <c r="AE836" s="113">
        <v>30205.748100000001</v>
      </c>
      <c r="AF836" s="113">
        <v>30205.748100000001</v>
      </c>
      <c r="AG836" s="113">
        <v>1147452.9480999999</v>
      </c>
      <c r="AH836" s="113">
        <f>CFR_Data[[#This Row],[Total Spent SFY]]+CFR_Data[[#This Row],[CF Current SFY]]</f>
        <v>53455.748099999997</v>
      </c>
      <c r="AI836" s="113">
        <v>0</v>
      </c>
      <c r="AJ836" s="113">
        <v>0</v>
      </c>
      <c r="AK836" s="113">
        <v>0</v>
      </c>
      <c r="AL836" s="113">
        <v>0</v>
      </c>
      <c r="AM836" s="113">
        <v>0</v>
      </c>
      <c r="AN836" s="113">
        <v>252781.05189999999</v>
      </c>
      <c r="AO836" s="113">
        <v>0</v>
      </c>
      <c r="AP836" s="113">
        <v>0</v>
      </c>
      <c r="AQ836" s="107" t="s">
        <v>699</v>
      </c>
      <c r="AR836" s="107" t="s">
        <v>699</v>
      </c>
      <c r="AS836" s="107" t="s">
        <v>396</v>
      </c>
      <c r="AT836" s="107" t="s">
        <v>395</v>
      </c>
      <c r="AU836" s="107" t="s">
        <v>1123</v>
      </c>
      <c r="AV836" s="107" t="s">
        <v>391</v>
      </c>
      <c r="AW836" s="108">
        <v>2</v>
      </c>
      <c r="AX836" s="107" t="s">
        <v>473</v>
      </c>
      <c r="AY836" s="107" t="s">
        <v>707</v>
      </c>
      <c r="AZ836" s="107" t="s">
        <v>706</v>
      </c>
      <c r="BA836" s="107" t="s">
        <v>412</v>
      </c>
      <c r="BB836" s="109">
        <v>45355.272070752311</v>
      </c>
      <c r="BC836" s="107" t="s">
        <v>465</v>
      </c>
      <c r="BD836" s="107" t="s">
        <v>292</v>
      </c>
    </row>
    <row r="837" spans="1:56" x14ac:dyDescent="0.2">
      <c r="A837" s="107" t="s">
        <v>393</v>
      </c>
      <c r="B837" s="105">
        <v>608596</v>
      </c>
      <c r="C837" s="105" t="s">
        <v>2200</v>
      </c>
      <c r="D837" s="107" t="s">
        <v>601</v>
      </c>
      <c r="E837" s="105" t="s">
        <v>1941</v>
      </c>
      <c r="F837" s="107" t="s">
        <v>1425</v>
      </c>
      <c r="G837" s="107" t="s">
        <v>830</v>
      </c>
      <c r="H837" s="107" t="s">
        <v>830</v>
      </c>
      <c r="I837" s="107" t="s">
        <v>830</v>
      </c>
      <c r="J837" s="107" t="s">
        <v>165</v>
      </c>
      <c r="K837" s="107" t="s">
        <v>22</v>
      </c>
      <c r="L837" s="107" t="s">
        <v>88</v>
      </c>
      <c r="M837" s="107" t="s">
        <v>41</v>
      </c>
      <c r="N837" s="107" t="s">
        <v>716</v>
      </c>
      <c r="O837" s="107" t="s">
        <v>395</v>
      </c>
      <c r="P837" s="109">
        <v>44373</v>
      </c>
      <c r="Q837" s="107" t="s">
        <v>655</v>
      </c>
      <c r="R837" s="108">
        <v>1</v>
      </c>
      <c r="S837" s="109">
        <v>44455</v>
      </c>
      <c r="T837" s="109">
        <v>44515</v>
      </c>
      <c r="U837" s="109">
        <v>45457</v>
      </c>
      <c r="V837" s="108">
        <v>1002</v>
      </c>
      <c r="W837" s="107" t="s">
        <v>398</v>
      </c>
      <c r="X837" s="107" t="s">
        <v>702</v>
      </c>
      <c r="Y837" s="107" t="s">
        <v>293</v>
      </c>
      <c r="Z837" s="108">
        <v>0</v>
      </c>
      <c r="AA837" s="113">
        <v>18143.59</v>
      </c>
      <c r="AB837" s="113">
        <v>1011</v>
      </c>
      <c r="AC837" s="113">
        <v>12479.66</v>
      </c>
      <c r="AD837" s="113">
        <v>0</v>
      </c>
      <c r="AE837" s="113">
        <v>12479.66</v>
      </c>
      <c r="AF837" s="113">
        <v>12479.66</v>
      </c>
      <c r="AG837" s="113">
        <v>30623.25</v>
      </c>
      <c r="AH837" s="113">
        <f>CFR_Data[[#This Row],[Total Spent SFY]]+CFR_Data[[#This Row],[CF Current SFY]]</f>
        <v>13490.66</v>
      </c>
      <c r="AI837" s="113">
        <v>0</v>
      </c>
      <c r="AJ837" s="113">
        <v>0</v>
      </c>
      <c r="AK837" s="113">
        <v>0</v>
      </c>
      <c r="AL837" s="113">
        <v>0</v>
      </c>
      <c r="AM837" s="113">
        <v>0</v>
      </c>
      <c r="AN837" s="113">
        <v>0</v>
      </c>
      <c r="AO837" s="113">
        <v>0</v>
      </c>
      <c r="AP837" s="113">
        <v>0</v>
      </c>
      <c r="AQ837" s="107" t="s">
        <v>699</v>
      </c>
      <c r="AR837" s="107" t="s">
        <v>699</v>
      </c>
      <c r="AS837" s="107" t="s">
        <v>396</v>
      </c>
      <c r="AT837" s="107" t="s">
        <v>395</v>
      </c>
      <c r="AU837" s="107" t="s">
        <v>1123</v>
      </c>
      <c r="AV837" s="107" t="s">
        <v>391</v>
      </c>
      <c r="AW837" s="108">
        <v>2</v>
      </c>
      <c r="AX837" s="107" t="s">
        <v>473</v>
      </c>
      <c r="AY837" s="107" t="s">
        <v>707</v>
      </c>
      <c r="AZ837" s="107" t="s">
        <v>706</v>
      </c>
      <c r="BA837" s="107" t="s">
        <v>412</v>
      </c>
      <c r="BB837" s="109">
        <v>45355.272070752311</v>
      </c>
      <c r="BC837" s="107" t="s">
        <v>22</v>
      </c>
      <c r="BD837" s="107" t="s">
        <v>293</v>
      </c>
    </row>
    <row r="838" spans="1:56" x14ac:dyDescent="0.2">
      <c r="A838" s="107" t="s">
        <v>393</v>
      </c>
      <c r="B838" s="105">
        <v>608596</v>
      </c>
      <c r="C838" s="105" t="s">
        <v>2200</v>
      </c>
      <c r="D838" s="107" t="s">
        <v>601</v>
      </c>
      <c r="E838" s="105" t="s">
        <v>1941</v>
      </c>
      <c r="F838" s="107" t="s">
        <v>1425</v>
      </c>
      <c r="G838" s="107" t="s">
        <v>830</v>
      </c>
      <c r="H838" s="107" t="s">
        <v>830</v>
      </c>
      <c r="I838" s="107" t="s">
        <v>830</v>
      </c>
      <c r="J838" s="107" t="s">
        <v>165</v>
      </c>
      <c r="K838" s="107" t="s">
        <v>22</v>
      </c>
      <c r="L838" s="107" t="s">
        <v>88</v>
      </c>
      <c r="M838" s="107" t="s">
        <v>41</v>
      </c>
      <c r="N838" s="107" t="s">
        <v>716</v>
      </c>
      <c r="O838" s="107" t="s">
        <v>395</v>
      </c>
      <c r="P838" s="109">
        <v>44373</v>
      </c>
      <c r="Q838" s="107" t="s">
        <v>655</v>
      </c>
      <c r="R838" s="108">
        <v>1</v>
      </c>
      <c r="S838" s="109">
        <v>44455</v>
      </c>
      <c r="T838" s="109">
        <v>44515</v>
      </c>
      <c r="U838" s="109">
        <v>45457</v>
      </c>
      <c r="V838" s="108">
        <v>1002</v>
      </c>
      <c r="W838" s="107" t="s">
        <v>424</v>
      </c>
      <c r="X838" s="107" t="s">
        <v>746</v>
      </c>
      <c r="Y838" s="107" t="s">
        <v>413</v>
      </c>
      <c r="Z838" s="108">
        <v>0.8</v>
      </c>
      <c r="AA838" s="113">
        <v>4815569.63</v>
      </c>
      <c r="AB838" s="113">
        <v>32588.16</v>
      </c>
      <c r="AC838" s="113">
        <v>517532.1</v>
      </c>
      <c r="AD838" s="113">
        <v>0</v>
      </c>
      <c r="AE838" s="113">
        <v>517532.1</v>
      </c>
      <c r="AF838" s="113">
        <v>517532.1</v>
      </c>
      <c r="AG838" s="113">
        <v>5333101.7300000004</v>
      </c>
      <c r="AH838" s="113">
        <f>CFR_Data[[#This Row],[Total Spent SFY]]+CFR_Data[[#This Row],[CF Current SFY]]</f>
        <v>550120.26</v>
      </c>
      <c r="AI838" s="113">
        <v>0</v>
      </c>
      <c r="AJ838" s="113">
        <v>0</v>
      </c>
      <c r="AK838" s="113">
        <v>0</v>
      </c>
      <c r="AL838" s="113">
        <v>0</v>
      </c>
      <c r="AM838" s="113">
        <v>0</v>
      </c>
      <c r="AN838" s="113">
        <v>0</v>
      </c>
      <c r="AO838" s="113">
        <v>0</v>
      </c>
      <c r="AP838" s="113">
        <v>0</v>
      </c>
      <c r="AQ838" s="107" t="s">
        <v>699</v>
      </c>
      <c r="AR838" s="107" t="s">
        <v>699</v>
      </c>
      <c r="AS838" s="107" t="s">
        <v>396</v>
      </c>
      <c r="AT838" s="107" t="s">
        <v>395</v>
      </c>
      <c r="AU838" s="107" t="s">
        <v>1123</v>
      </c>
      <c r="AV838" s="107" t="s">
        <v>391</v>
      </c>
      <c r="AW838" s="108">
        <v>2</v>
      </c>
      <c r="AX838" s="107" t="s">
        <v>473</v>
      </c>
      <c r="AY838" s="107" t="s">
        <v>707</v>
      </c>
      <c r="AZ838" s="107" t="s">
        <v>706</v>
      </c>
      <c r="BA838" s="107" t="s">
        <v>412</v>
      </c>
      <c r="BB838" s="109">
        <v>45355.272070752311</v>
      </c>
      <c r="BC838" s="107" t="s">
        <v>22</v>
      </c>
      <c r="BD838" s="107" t="s">
        <v>292</v>
      </c>
    </row>
    <row r="839" spans="1:56" x14ac:dyDescent="0.2">
      <c r="A839" s="107" t="s">
        <v>393</v>
      </c>
      <c r="B839" s="105">
        <v>608597</v>
      </c>
      <c r="C839" s="105" t="s">
        <v>2201</v>
      </c>
      <c r="D839" s="107" t="s">
        <v>602</v>
      </c>
      <c r="E839" s="105" t="s">
        <v>1945</v>
      </c>
      <c r="F839" s="107" t="s">
        <v>1426</v>
      </c>
      <c r="G839" s="107" t="s">
        <v>830</v>
      </c>
      <c r="H839" s="107" t="s">
        <v>830</v>
      </c>
      <c r="I839" s="107" t="s">
        <v>830</v>
      </c>
      <c r="J839" s="107" t="s">
        <v>53</v>
      </c>
      <c r="K839" s="107" t="s">
        <v>33</v>
      </c>
      <c r="L839" s="107" t="s">
        <v>356</v>
      </c>
      <c r="M839" s="107" t="s">
        <v>395</v>
      </c>
      <c r="N839" s="107" t="s">
        <v>394</v>
      </c>
      <c r="O839" s="107" t="s">
        <v>395</v>
      </c>
      <c r="P839" s="109">
        <v>44331</v>
      </c>
      <c r="Q839" s="107" t="s">
        <v>655</v>
      </c>
      <c r="R839" s="108">
        <v>1</v>
      </c>
      <c r="S839" s="109">
        <v>44418</v>
      </c>
      <c r="T839" s="109">
        <v>44478</v>
      </c>
      <c r="U839" s="109">
        <v>45003</v>
      </c>
      <c r="V839" s="108">
        <v>585</v>
      </c>
      <c r="W839" s="107" t="s">
        <v>398</v>
      </c>
      <c r="X839" s="107" t="s">
        <v>702</v>
      </c>
      <c r="Y839" s="107" t="s">
        <v>293</v>
      </c>
      <c r="Z839" s="108">
        <v>0</v>
      </c>
      <c r="AA839" s="113">
        <v>1762.5</v>
      </c>
      <c r="AB839" s="113">
        <v>0</v>
      </c>
      <c r="AC839" s="113">
        <v>0</v>
      </c>
      <c r="AD839" s="113">
        <v>956.25</v>
      </c>
      <c r="AE839" s="113">
        <v>956.25</v>
      </c>
      <c r="AF839" s="113">
        <v>956.25</v>
      </c>
      <c r="AG839" s="113">
        <v>2718.75</v>
      </c>
      <c r="AH839" s="113">
        <f>CFR_Data[[#This Row],[Total Spent SFY]]+CFR_Data[[#This Row],[CF Current SFY]]</f>
        <v>956.25</v>
      </c>
      <c r="AI839" s="113">
        <v>0</v>
      </c>
      <c r="AJ839" s="113">
        <v>0</v>
      </c>
      <c r="AK839" s="113">
        <v>0</v>
      </c>
      <c r="AL839" s="113">
        <v>0</v>
      </c>
      <c r="AM839" s="113">
        <v>0</v>
      </c>
      <c r="AN839" s="113">
        <v>-956.25</v>
      </c>
      <c r="AO839" s="113">
        <v>0</v>
      </c>
      <c r="AP839" s="113">
        <v>0</v>
      </c>
      <c r="AQ839" s="107" t="s">
        <v>699</v>
      </c>
      <c r="AR839" s="107" t="s">
        <v>699</v>
      </c>
      <c r="AS839" s="107" t="s">
        <v>396</v>
      </c>
      <c r="AT839" s="107" t="s">
        <v>395</v>
      </c>
      <c r="AU839" s="107" t="s">
        <v>1123</v>
      </c>
      <c r="AV839" s="107" t="s">
        <v>391</v>
      </c>
      <c r="AW839" s="108">
        <v>2</v>
      </c>
      <c r="AX839" s="107" t="s">
        <v>473</v>
      </c>
      <c r="AY839" s="107" t="s">
        <v>765</v>
      </c>
      <c r="AZ839" s="107" t="s">
        <v>706</v>
      </c>
      <c r="BA839" s="107" t="s">
        <v>406</v>
      </c>
      <c r="BB839" s="109">
        <v>45355.272070752311</v>
      </c>
      <c r="BC839" s="107" t="s">
        <v>33</v>
      </c>
      <c r="BD839" s="107" t="s">
        <v>293</v>
      </c>
    </row>
    <row r="840" spans="1:56" x14ac:dyDescent="0.2">
      <c r="A840" s="107" t="s">
        <v>393</v>
      </c>
      <c r="B840" s="105">
        <v>608597</v>
      </c>
      <c r="C840" s="105" t="s">
        <v>2201</v>
      </c>
      <c r="D840" s="107" t="s">
        <v>602</v>
      </c>
      <c r="E840" s="105" t="s">
        <v>1945</v>
      </c>
      <c r="F840" s="107" t="s">
        <v>1426</v>
      </c>
      <c r="G840" s="107" t="s">
        <v>830</v>
      </c>
      <c r="H840" s="107" t="s">
        <v>830</v>
      </c>
      <c r="I840" s="107" t="s">
        <v>830</v>
      </c>
      <c r="J840" s="107" t="s">
        <v>53</v>
      </c>
      <c r="K840" s="107" t="s">
        <v>33</v>
      </c>
      <c r="L840" s="107" t="s">
        <v>356</v>
      </c>
      <c r="M840" s="107" t="s">
        <v>395</v>
      </c>
      <c r="N840" s="107" t="s">
        <v>394</v>
      </c>
      <c r="O840" s="107" t="s">
        <v>395</v>
      </c>
      <c r="P840" s="109">
        <v>44331</v>
      </c>
      <c r="Q840" s="107" t="s">
        <v>655</v>
      </c>
      <c r="R840" s="108">
        <v>1</v>
      </c>
      <c r="S840" s="109">
        <v>44418</v>
      </c>
      <c r="T840" s="109">
        <v>44478</v>
      </c>
      <c r="U840" s="109">
        <v>45003</v>
      </c>
      <c r="V840" s="108">
        <v>585</v>
      </c>
      <c r="W840" s="107" t="s">
        <v>424</v>
      </c>
      <c r="X840" s="107" t="s">
        <v>726</v>
      </c>
      <c r="Y840" s="107" t="s">
        <v>725</v>
      </c>
      <c r="Z840" s="108">
        <v>0.8</v>
      </c>
      <c r="AA840" s="113">
        <v>793786.41</v>
      </c>
      <c r="AB840" s="113">
        <v>0</v>
      </c>
      <c r="AC840" s="113">
        <v>0</v>
      </c>
      <c r="AD840" s="113">
        <v>8333.68</v>
      </c>
      <c r="AE840" s="113">
        <v>8333.68</v>
      </c>
      <c r="AF840" s="113">
        <v>8333.68</v>
      </c>
      <c r="AG840" s="113">
        <v>802120.09</v>
      </c>
      <c r="AH840" s="113">
        <f>CFR_Data[[#This Row],[Total Spent SFY]]+CFR_Data[[#This Row],[CF Current SFY]]</f>
        <v>8333.68</v>
      </c>
      <c r="AI840" s="113">
        <v>0</v>
      </c>
      <c r="AJ840" s="113">
        <v>0</v>
      </c>
      <c r="AK840" s="113">
        <v>0</v>
      </c>
      <c r="AL840" s="113">
        <v>0</v>
      </c>
      <c r="AM840" s="113">
        <v>0</v>
      </c>
      <c r="AN840" s="113">
        <v>-8333.68</v>
      </c>
      <c r="AO840" s="113">
        <v>0</v>
      </c>
      <c r="AP840" s="113">
        <v>0</v>
      </c>
      <c r="AQ840" s="107" t="s">
        <v>699</v>
      </c>
      <c r="AR840" s="107" t="s">
        <v>699</v>
      </c>
      <c r="AS840" s="107" t="s">
        <v>396</v>
      </c>
      <c r="AT840" s="107" t="s">
        <v>395</v>
      </c>
      <c r="AU840" s="107" t="s">
        <v>1123</v>
      </c>
      <c r="AV840" s="107" t="s">
        <v>391</v>
      </c>
      <c r="AW840" s="108">
        <v>2</v>
      </c>
      <c r="AX840" s="107" t="s">
        <v>473</v>
      </c>
      <c r="AY840" s="107" t="s">
        <v>765</v>
      </c>
      <c r="AZ840" s="107" t="s">
        <v>706</v>
      </c>
      <c r="BA840" s="107" t="s">
        <v>406</v>
      </c>
      <c r="BB840" s="109">
        <v>45355.272070752311</v>
      </c>
      <c r="BC840" s="107" t="s">
        <v>33</v>
      </c>
      <c r="BD840" s="107" t="s">
        <v>292</v>
      </c>
    </row>
    <row r="841" spans="1:56" x14ac:dyDescent="0.2">
      <c r="A841" s="107" t="s">
        <v>409</v>
      </c>
      <c r="B841" s="105">
        <v>608603</v>
      </c>
      <c r="C841" s="105" t="s">
        <v>2202</v>
      </c>
      <c r="D841" s="107" t="s">
        <v>911</v>
      </c>
      <c r="E841" s="105" t="s">
        <v>1954</v>
      </c>
      <c r="F841" s="107" t="s">
        <v>1343</v>
      </c>
      <c r="G841" s="107" t="s">
        <v>830</v>
      </c>
      <c r="H841" s="107" t="s">
        <v>830</v>
      </c>
      <c r="I841" s="107" t="s">
        <v>830</v>
      </c>
      <c r="J841" s="107" t="s">
        <v>912</v>
      </c>
      <c r="K841" s="107" t="s">
        <v>30</v>
      </c>
      <c r="L841" s="107" t="s">
        <v>187</v>
      </c>
      <c r="M841" s="107" t="s">
        <v>158</v>
      </c>
      <c r="N841" s="107" t="s">
        <v>410</v>
      </c>
      <c r="O841" s="107" t="s">
        <v>395</v>
      </c>
      <c r="P841" s="109">
        <v>44450</v>
      </c>
      <c r="Q841" s="107" t="s">
        <v>655</v>
      </c>
      <c r="R841" s="108">
        <v>1</v>
      </c>
      <c r="S841" s="109">
        <v>44602</v>
      </c>
      <c r="T841" s="109">
        <v>44662</v>
      </c>
      <c r="U841" s="109">
        <v>45247</v>
      </c>
      <c r="V841" s="108">
        <v>645</v>
      </c>
      <c r="W841" s="107" t="s">
        <v>424</v>
      </c>
      <c r="X841" s="107" t="s">
        <v>710</v>
      </c>
      <c r="Y841" s="107" t="s">
        <v>411</v>
      </c>
      <c r="Z841" s="108">
        <v>0.8</v>
      </c>
      <c r="AA841" s="113">
        <v>766480.85</v>
      </c>
      <c r="AB841" s="113">
        <v>166530.65</v>
      </c>
      <c r="AC841" s="113">
        <v>19205.3</v>
      </c>
      <c r="AD841" s="113">
        <v>0</v>
      </c>
      <c r="AE841" s="113">
        <v>19205.3</v>
      </c>
      <c r="AF841" s="113">
        <v>19205.3</v>
      </c>
      <c r="AG841" s="113">
        <v>785686.15</v>
      </c>
      <c r="AH841" s="113">
        <f>CFR_Data[[#This Row],[Total Spent SFY]]+CFR_Data[[#This Row],[CF Current SFY]]</f>
        <v>185735.94999999998</v>
      </c>
      <c r="AI841" s="113">
        <v>0</v>
      </c>
      <c r="AJ841" s="113">
        <v>0</v>
      </c>
      <c r="AK841" s="113">
        <v>0</v>
      </c>
      <c r="AL841" s="113">
        <v>0</v>
      </c>
      <c r="AM841" s="113">
        <v>0</v>
      </c>
      <c r="AN841" s="113">
        <v>0</v>
      </c>
      <c r="AO841" s="113">
        <v>0</v>
      </c>
      <c r="AP841" s="113">
        <v>0</v>
      </c>
      <c r="AQ841" s="107" t="s">
        <v>699</v>
      </c>
      <c r="AR841" s="107" t="s">
        <v>699</v>
      </c>
      <c r="AS841" s="107" t="s">
        <v>396</v>
      </c>
      <c r="AT841" s="107" t="s">
        <v>3074</v>
      </c>
      <c r="AU841" s="107" t="s">
        <v>1120</v>
      </c>
      <c r="AV841" s="107" t="s">
        <v>391</v>
      </c>
      <c r="AW841" s="108">
        <v>4</v>
      </c>
      <c r="AX841" s="107" t="s">
        <v>473</v>
      </c>
      <c r="AY841" s="107" t="s">
        <v>698</v>
      </c>
      <c r="AZ841" s="107" t="s">
        <v>697</v>
      </c>
      <c r="BA841" s="107" t="s">
        <v>392</v>
      </c>
      <c r="BB841" s="109">
        <v>45355.272070752311</v>
      </c>
      <c r="BC841" s="107" t="s">
        <v>30</v>
      </c>
      <c r="BD841" s="107" t="s">
        <v>292</v>
      </c>
    </row>
    <row r="842" spans="1:56" x14ac:dyDescent="0.2">
      <c r="A842" s="107" t="s">
        <v>409</v>
      </c>
      <c r="B842" s="105">
        <v>608603</v>
      </c>
      <c r="C842" s="105" t="s">
        <v>2202</v>
      </c>
      <c r="D842" s="107" t="s">
        <v>911</v>
      </c>
      <c r="E842" s="105" t="s">
        <v>1954</v>
      </c>
      <c r="F842" s="107" t="s">
        <v>1343</v>
      </c>
      <c r="G842" s="107" t="s">
        <v>830</v>
      </c>
      <c r="H842" s="107" t="s">
        <v>830</v>
      </c>
      <c r="I842" s="107" t="s">
        <v>830</v>
      </c>
      <c r="J842" s="107" t="s">
        <v>912</v>
      </c>
      <c r="K842" s="107" t="s">
        <v>30</v>
      </c>
      <c r="L842" s="107" t="s">
        <v>187</v>
      </c>
      <c r="M842" s="107" t="s">
        <v>158</v>
      </c>
      <c r="N842" s="107" t="s">
        <v>410</v>
      </c>
      <c r="O842" s="107" t="s">
        <v>395</v>
      </c>
      <c r="P842" s="109">
        <v>44450</v>
      </c>
      <c r="Q842" s="107" t="s">
        <v>655</v>
      </c>
      <c r="R842" s="108">
        <v>1</v>
      </c>
      <c r="S842" s="109">
        <v>44602</v>
      </c>
      <c r="T842" s="109">
        <v>44662</v>
      </c>
      <c r="U842" s="109">
        <v>45247</v>
      </c>
      <c r="V842" s="108">
        <v>645</v>
      </c>
      <c r="W842" s="107" t="s">
        <v>398</v>
      </c>
      <c r="X842" s="107" t="s">
        <v>702</v>
      </c>
      <c r="Y842" s="107" t="s">
        <v>293</v>
      </c>
      <c r="Z842" s="108">
        <v>0</v>
      </c>
      <c r="AA842" s="113">
        <v>2681.96</v>
      </c>
      <c r="AB842" s="113">
        <v>983.65</v>
      </c>
      <c r="AC842" s="113">
        <v>58199.29</v>
      </c>
      <c r="AD842" s="113">
        <v>0</v>
      </c>
      <c r="AE842" s="113">
        <v>58199.29</v>
      </c>
      <c r="AF842" s="113">
        <v>58199.29</v>
      </c>
      <c r="AG842" s="113">
        <v>60881.25</v>
      </c>
      <c r="AH842" s="113">
        <f>CFR_Data[[#This Row],[Total Spent SFY]]+CFR_Data[[#This Row],[CF Current SFY]]</f>
        <v>59182.94</v>
      </c>
      <c r="AI842" s="113">
        <v>0</v>
      </c>
      <c r="AJ842" s="113">
        <v>0</v>
      </c>
      <c r="AK842" s="113">
        <v>0</v>
      </c>
      <c r="AL842" s="113">
        <v>0</v>
      </c>
      <c r="AM842" s="113">
        <v>0</v>
      </c>
      <c r="AN842" s="113">
        <v>0</v>
      </c>
      <c r="AO842" s="113">
        <v>0</v>
      </c>
      <c r="AP842" s="113">
        <v>0</v>
      </c>
      <c r="AQ842" s="107" t="s">
        <v>699</v>
      </c>
      <c r="AR842" s="107" t="s">
        <v>699</v>
      </c>
      <c r="AS842" s="107" t="s">
        <v>396</v>
      </c>
      <c r="AT842" s="107" t="s">
        <v>3074</v>
      </c>
      <c r="AU842" s="107" t="s">
        <v>1120</v>
      </c>
      <c r="AV842" s="107" t="s">
        <v>391</v>
      </c>
      <c r="AW842" s="108">
        <v>4</v>
      </c>
      <c r="AX842" s="107" t="s">
        <v>473</v>
      </c>
      <c r="AY842" s="107" t="s">
        <v>698</v>
      </c>
      <c r="AZ842" s="107" t="s">
        <v>697</v>
      </c>
      <c r="BA842" s="107" t="s">
        <v>392</v>
      </c>
      <c r="BB842" s="109">
        <v>45355.272070752311</v>
      </c>
      <c r="BC842" s="107" t="s">
        <v>30</v>
      </c>
      <c r="BD842" s="107" t="s">
        <v>293</v>
      </c>
    </row>
    <row r="843" spans="1:56" x14ac:dyDescent="0.2">
      <c r="A843" s="107" t="s">
        <v>409</v>
      </c>
      <c r="B843" s="105">
        <v>608603</v>
      </c>
      <c r="C843" s="105" t="s">
        <v>2202</v>
      </c>
      <c r="D843" s="107" t="s">
        <v>911</v>
      </c>
      <c r="E843" s="105" t="s">
        <v>1954</v>
      </c>
      <c r="F843" s="107" t="s">
        <v>1343</v>
      </c>
      <c r="G843" s="107" t="s">
        <v>830</v>
      </c>
      <c r="H843" s="107" t="s">
        <v>830</v>
      </c>
      <c r="I843" s="107" t="s">
        <v>830</v>
      </c>
      <c r="J843" s="107" t="s">
        <v>912</v>
      </c>
      <c r="K843" s="107" t="s">
        <v>30</v>
      </c>
      <c r="L843" s="107" t="s">
        <v>187</v>
      </c>
      <c r="M843" s="107" t="s">
        <v>158</v>
      </c>
      <c r="N843" s="107" t="s">
        <v>410</v>
      </c>
      <c r="O843" s="107" t="s">
        <v>395</v>
      </c>
      <c r="P843" s="109">
        <v>44450</v>
      </c>
      <c r="Q843" s="107" t="s">
        <v>655</v>
      </c>
      <c r="R843" s="108">
        <v>1</v>
      </c>
      <c r="S843" s="109">
        <v>44602</v>
      </c>
      <c r="T843" s="109">
        <v>44662</v>
      </c>
      <c r="U843" s="109">
        <v>45247</v>
      </c>
      <c r="V843" s="108">
        <v>645</v>
      </c>
      <c r="W843" s="107" t="s">
        <v>424</v>
      </c>
      <c r="X843" s="107" t="s">
        <v>709</v>
      </c>
      <c r="Y843" s="107" t="s">
        <v>416</v>
      </c>
      <c r="Z843" s="108">
        <v>0.8</v>
      </c>
      <c r="AA843" s="113">
        <v>465640</v>
      </c>
      <c r="AB843" s="113">
        <v>36108</v>
      </c>
      <c r="AC843" s="113">
        <v>46564</v>
      </c>
      <c r="AD843" s="113">
        <v>0</v>
      </c>
      <c r="AE843" s="113">
        <v>46564</v>
      </c>
      <c r="AF843" s="113">
        <v>46564</v>
      </c>
      <c r="AG843" s="113">
        <v>512204</v>
      </c>
      <c r="AH843" s="113">
        <f>CFR_Data[[#This Row],[Total Spent SFY]]+CFR_Data[[#This Row],[CF Current SFY]]</f>
        <v>82672</v>
      </c>
      <c r="AI843" s="113">
        <v>0</v>
      </c>
      <c r="AJ843" s="113">
        <v>0</v>
      </c>
      <c r="AK843" s="113">
        <v>0</v>
      </c>
      <c r="AL843" s="113">
        <v>0</v>
      </c>
      <c r="AM843" s="113">
        <v>0</v>
      </c>
      <c r="AN843" s="113">
        <v>0</v>
      </c>
      <c r="AO843" s="113">
        <v>0</v>
      </c>
      <c r="AP843" s="113">
        <v>0</v>
      </c>
      <c r="AQ843" s="107" t="s">
        <v>699</v>
      </c>
      <c r="AR843" s="107" t="s">
        <v>699</v>
      </c>
      <c r="AS843" s="107" t="s">
        <v>396</v>
      </c>
      <c r="AT843" s="107" t="s">
        <v>3074</v>
      </c>
      <c r="AU843" s="107" t="s">
        <v>1120</v>
      </c>
      <c r="AV843" s="107" t="s">
        <v>391</v>
      </c>
      <c r="AW843" s="108">
        <v>4</v>
      </c>
      <c r="AX843" s="107" t="s">
        <v>473</v>
      </c>
      <c r="AY843" s="107" t="s">
        <v>698</v>
      </c>
      <c r="AZ843" s="107" t="s">
        <v>697</v>
      </c>
      <c r="BA843" s="107" t="s">
        <v>392</v>
      </c>
      <c r="BB843" s="109">
        <v>45355.272070752311</v>
      </c>
      <c r="BC843" s="107" t="s">
        <v>30</v>
      </c>
      <c r="BD843" s="107" t="s">
        <v>292</v>
      </c>
    </row>
    <row r="844" spans="1:56" x14ac:dyDescent="0.2">
      <c r="A844" s="107" t="s">
        <v>409</v>
      </c>
      <c r="B844" s="105">
        <v>608603</v>
      </c>
      <c r="C844" s="105" t="s">
        <v>2202</v>
      </c>
      <c r="D844" s="107" t="s">
        <v>911</v>
      </c>
      <c r="E844" s="105" t="s">
        <v>1954</v>
      </c>
      <c r="F844" s="107" t="s">
        <v>1343</v>
      </c>
      <c r="G844" s="107" t="s">
        <v>830</v>
      </c>
      <c r="H844" s="107" t="s">
        <v>830</v>
      </c>
      <c r="I844" s="107" t="s">
        <v>830</v>
      </c>
      <c r="J844" s="107" t="s">
        <v>912</v>
      </c>
      <c r="K844" s="107" t="s">
        <v>30</v>
      </c>
      <c r="L844" s="107" t="s">
        <v>187</v>
      </c>
      <c r="M844" s="107" t="s">
        <v>158</v>
      </c>
      <c r="N844" s="107" t="s">
        <v>410</v>
      </c>
      <c r="O844" s="107" t="s">
        <v>395</v>
      </c>
      <c r="P844" s="109">
        <v>44450</v>
      </c>
      <c r="Q844" s="107" t="s">
        <v>655</v>
      </c>
      <c r="R844" s="108">
        <v>1</v>
      </c>
      <c r="S844" s="109">
        <v>44602</v>
      </c>
      <c r="T844" s="109">
        <v>44662</v>
      </c>
      <c r="U844" s="109">
        <v>45247</v>
      </c>
      <c r="V844" s="108">
        <v>645</v>
      </c>
      <c r="W844" s="107" t="s">
        <v>424</v>
      </c>
      <c r="X844" s="107" t="s">
        <v>726</v>
      </c>
      <c r="Y844" s="107" t="s">
        <v>725</v>
      </c>
      <c r="Z844" s="108">
        <v>0.8</v>
      </c>
      <c r="AA844" s="113">
        <v>3147332.71</v>
      </c>
      <c r="AB844" s="113">
        <v>241374.25</v>
      </c>
      <c r="AC844" s="113">
        <v>28511.74</v>
      </c>
      <c r="AD844" s="113">
        <v>0</v>
      </c>
      <c r="AE844" s="113">
        <v>28511.74</v>
      </c>
      <c r="AF844" s="113">
        <v>28511.74</v>
      </c>
      <c r="AG844" s="113">
        <v>3175844.45</v>
      </c>
      <c r="AH844" s="113">
        <f>CFR_Data[[#This Row],[Total Spent SFY]]+CFR_Data[[#This Row],[CF Current SFY]]</f>
        <v>269885.99</v>
      </c>
      <c r="AI844" s="113">
        <v>0</v>
      </c>
      <c r="AJ844" s="113">
        <v>0</v>
      </c>
      <c r="AK844" s="113">
        <v>0</v>
      </c>
      <c r="AL844" s="113">
        <v>0</v>
      </c>
      <c r="AM844" s="113">
        <v>0</v>
      </c>
      <c r="AN844" s="113">
        <v>0</v>
      </c>
      <c r="AO844" s="113">
        <v>0</v>
      </c>
      <c r="AP844" s="113">
        <v>0</v>
      </c>
      <c r="AQ844" s="107" t="s">
        <v>699</v>
      </c>
      <c r="AR844" s="107" t="s">
        <v>699</v>
      </c>
      <c r="AS844" s="107" t="s">
        <v>396</v>
      </c>
      <c r="AT844" s="107" t="s">
        <v>3074</v>
      </c>
      <c r="AU844" s="107" t="s">
        <v>1120</v>
      </c>
      <c r="AV844" s="107" t="s">
        <v>391</v>
      </c>
      <c r="AW844" s="108">
        <v>4</v>
      </c>
      <c r="AX844" s="107" t="s">
        <v>473</v>
      </c>
      <c r="AY844" s="107" t="s">
        <v>698</v>
      </c>
      <c r="AZ844" s="107" t="s">
        <v>697</v>
      </c>
      <c r="BA844" s="107" t="s">
        <v>392</v>
      </c>
      <c r="BB844" s="109">
        <v>45355.272070752311</v>
      </c>
      <c r="BC844" s="107" t="s">
        <v>30</v>
      </c>
      <c r="BD844" s="107" t="s">
        <v>292</v>
      </c>
    </row>
    <row r="845" spans="1:56" x14ac:dyDescent="0.2">
      <c r="A845" s="107" t="s">
        <v>393</v>
      </c>
      <c r="B845" s="105">
        <v>608604</v>
      </c>
      <c r="C845" s="105" t="s">
        <v>2203</v>
      </c>
      <c r="D845" s="107" t="s">
        <v>691</v>
      </c>
      <c r="E845" s="105" t="s">
        <v>1941</v>
      </c>
      <c r="F845" s="107" t="s">
        <v>1160</v>
      </c>
      <c r="G845" s="107" t="s">
        <v>830</v>
      </c>
      <c r="H845" s="107" t="s">
        <v>830</v>
      </c>
      <c r="I845" s="107" t="s">
        <v>830</v>
      </c>
      <c r="J845" s="107" t="s">
        <v>812</v>
      </c>
      <c r="K845" s="107" t="s">
        <v>441</v>
      </c>
      <c r="L845" s="107" t="s">
        <v>242</v>
      </c>
      <c r="M845" s="107" t="s">
        <v>239</v>
      </c>
      <c r="N845" s="107" t="s">
        <v>403</v>
      </c>
      <c r="O845" s="107" t="s">
        <v>395</v>
      </c>
      <c r="P845" s="109">
        <v>42987</v>
      </c>
      <c r="Q845" s="107" t="s">
        <v>653</v>
      </c>
      <c r="R845" s="108">
        <v>1</v>
      </c>
      <c r="S845" s="109">
        <v>43242</v>
      </c>
      <c r="T845" s="109">
        <v>43302</v>
      </c>
      <c r="U845" s="109">
        <v>45624</v>
      </c>
      <c r="V845" s="108">
        <v>2382</v>
      </c>
      <c r="W845" s="107" t="s">
        <v>398</v>
      </c>
      <c r="X845" s="107" t="s">
        <v>720</v>
      </c>
      <c r="Y845" s="107" t="s">
        <v>293</v>
      </c>
      <c r="Z845" s="108">
        <v>0</v>
      </c>
      <c r="AA845" s="113">
        <v>0</v>
      </c>
      <c r="AB845" s="113">
        <v>0</v>
      </c>
      <c r="AC845" s="113">
        <v>88200</v>
      </c>
      <c r="AD845" s="113">
        <v>0</v>
      </c>
      <c r="AE845" s="113">
        <v>88200</v>
      </c>
      <c r="AF845" s="113">
        <v>83200</v>
      </c>
      <c r="AG845" s="113">
        <v>83200</v>
      </c>
      <c r="AH845" s="113">
        <f>CFR_Data[[#This Row],[Total Spent SFY]]+CFR_Data[[#This Row],[CF Current SFY]]</f>
        <v>83200</v>
      </c>
      <c r="AI845" s="113">
        <v>5000</v>
      </c>
      <c r="AJ845" s="113">
        <v>0</v>
      </c>
      <c r="AK845" s="113">
        <v>0</v>
      </c>
      <c r="AL845" s="113">
        <v>0</v>
      </c>
      <c r="AM845" s="113">
        <v>0</v>
      </c>
      <c r="AN845" s="113">
        <v>0</v>
      </c>
      <c r="AO845" s="113">
        <v>0</v>
      </c>
      <c r="AP845" s="113">
        <v>0</v>
      </c>
      <c r="AQ845" s="107" t="s">
        <v>699</v>
      </c>
      <c r="AR845" s="107" t="s">
        <v>699</v>
      </c>
      <c r="AS845" s="107" t="s">
        <v>396</v>
      </c>
      <c r="AT845" s="107" t="s">
        <v>395</v>
      </c>
      <c r="AU845" s="107" t="s">
        <v>1123</v>
      </c>
      <c r="AV845" s="107" t="s">
        <v>391</v>
      </c>
      <c r="AW845" s="108">
        <v>2</v>
      </c>
      <c r="AX845" s="107" t="s">
        <v>473</v>
      </c>
      <c r="AY845" s="107" t="s">
        <v>742</v>
      </c>
      <c r="AZ845" s="107" t="s">
        <v>697</v>
      </c>
      <c r="BA845" s="107" t="s">
        <v>420</v>
      </c>
      <c r="BB845" s="109">
        <v>45355.272070752311</v>
      </c>
      <c r="BC845" s="107" t="s">
        <v>465</v>
      </c>
      <c r="BD845" s="107" t="s">
        <v>293</v>
      </c>
    </row>
    <row r="846" spans="1:56" x14ac:dyDescent="0.2">
      <c r="A846" s="107" t="s">
        <v>393</v>
      </c>
      <c r="B846" s="105">
        <v>608604</v>
      </c>
      <c r="C846" s="105" t="s">
        <v>2203</v>
      </c>
      <c r="D846" s="107" t="s">
        <v>691</v>
      </c>
      <c r="E846" s="105" t="s">
        <v>1941</v>
      </c>
      <c r="F846" s="107" t="s">
        <v>1160</v>
      </c>
      <c r="G846" s="107" t="s">
        <v>830</v>
      </c>
      <c r="H846" s="107" t="s">
        <v>830</v>
      </c>
      <c r="I846" s="107" t="s">
        <v>830</v>
      </c>
      <c r="J846" s="107" t="s">
        <v>812</v>
      </c>
      <c r="K846" s="107" t="s">
        <v>441</v>
      </c>
      <c r="L846" s="107" t="s">
        <v>242</v>
      </c>
      <c r="M846" s="107" t="s">
        <v>239</v>
      </c>
      <c r="N846" s="107" t="s">
        <v>403</v>
      </c>
      <c r="O846" s="107" t="s">
        <v>395</v>
      </c>
      <c r="P846" s="109">
        <v>42987</v>
      </c>
      <c r="Q846" s="107" t="s">
        <v>653</v>
      </c>
      <c r="R846" s="108">
        <v>1</v>
      </c>
      <c r="S846" s="109">
        <v>43242</v>
      </c>
      <c r="T846" s="109">
        <v>43302</v>
      </c>
      <c r="U846" s="109">
        <v>45624</v>
      </c>
      <c r="V846" s="108">
        <v>2382</v>
      </c>
      <c r="W846" s="107" t="s">
        <v>424</v>
      </c>
      <c r="X846" s="107" t="s">
        <v>733</v>
      </c>
      <c r="Y846" s="107" t="s">
        <v>413</v>
      </c>
      <c r="Z846" s="108">
        <v>0.8</v>
      </c>
      <c r="AA846" s="113">
        <v>4399890.2699999996</v>
      </c>
      <c r="AB846" s="113">
        <v>0</v>
      </c>
      <c r="AC846" s="113">
        <v>703765.13</v>
      </c>
      <c r="AD846" s="113">
        <v>0</v>
      </c>
      <c r="AE846" s="113">
        <v>703765.13</v>
      </c>
      <c r="AF846" s="113">
        <v>653765.13</v>
      </c>
      <c r="AG846" s="113">
        <v>5053655.4000000004</v>
      </c>
      <c r="AH846" s="113">
        <f>CFR_Data[[#This Row],[Total Spent SFY]]+CFR_Data[[#This Row],[CF Current SFY]]</f>
        <v>653765.13</v>
      </c>
      <c r="AI846" s="113">
        <v>50000</v>
      </c>
      <c r="AJ846" s="113">
        <v>0</v>
      </c>
      <c r="AK846" s="113">
        <v>0</v>
      </c>
      <c r="AL846" s="113">
        <v>0</v>
      </c>
      <c r="AM846" s="113">
        <v>0</v>
      </c>
      <c r="AN846" s="113">
        <v>0</v>
      </c>
      <c r="AO846" s="113">
        <v>0</v>
      </c>
      <c r="AP846" s="113">
        <v>0</v>
      </c>
      <c r="AQ846" s="107" t="s">
        <v>699</v>
      </c>
      <c r="AR846" s="107" t="s">
        <v>699</v>
      </c>
      <c r="AS846" s="107" t="s">
        <v>396</v>
      </c>
      <c r="AT846" s="107" t="s">
        <v>395</v>
      </c>
      <c r="AU846" s="107" t="s">
        <v>1123</v>
      </c>
      <c r="AV846" s="107" t="s">
        <v>391</v>
      </c>
      <c r="AW846" s="108">
        <v>2</v>
      </c>
      <c r="AX846" s="107" t="s">
        <v>473</v>
      </c>
      <c r="AY846" s="107" t="s">
        <v>742</v>
      </c>
      <c r="AZ846" s="107" t="s">
        <v>697</v>
      </c>
      <c r="BA846" s="107" t="s">
        <v>420</v>
      </c>
      <c r="BB846" s="109">
        <v>45355.272070752311</v>
      </c>
      <c r="BC846" s="107" t="s">
        <v>465</v>
      </c>
      <c r="BD846" s="107" t="s">
        <v>292</v>
      </c>
    </row>
    <row r="847" spans="1:56" x14ac:dyDescent="0.2">
      <c r="A847" s="107" t="s">
        <v>409</v>
      </c>
      <c r="B847" s="105">
        <v>608605</v>
      </c>
      <c r="C847" s="105" t="s">
        <v>2204</v>
      </c>
      <c r="D847" s="107" t="s">
        <v>525</v>
      </c>
      <c r="E847" s="105" t="s">
        <v>1941</v>
      </c>
      <c r="F847" s="107" t="s">
        <v>1749</v>
      </c>
      <c r="G847" s="107" t="s">
        <v>830</v>
      </c>
      <c r="H847" s="107" t="s">
        <v>830</v>
      </c>
      <c r="I847" s="107" t="s">
        <v>830</v>
      </c>
      <c r="J847" s="107" t="s">
        <v>436</v>
      </c>
      <c r="K847" s="107" t="s">
        <v>437</v>
      </c>
      <c r="L847" s="107" t="s">
        <v>1737</v>
      </c>
      <c r="M847" s="107" t="s">
        <v>395</v>
      </c>
      <c r="N847" s="107" t="s">
        <v>410</v>
      </c>
      <c r="O847" s="107" t="s">
        <v>395</v>
      </c>
      <c r="P847" s="109">
        <v>44450</v>
      </c>
      <c r="Q847" s="107" t="s">
        <v>655</v>
      </c>
      <c r="R847" s="108">
        <v>1</v>
      </c>
      <c r="S847" s="109">
        <v>44523</v>
      </c>
      <c r="T847" s="109">
        <v>44583</v>
      </c>
      <c r="U847" s="109">
        <v>45227</v>
      </c>
      <c r="V847" s="108">
        <v>704</v>
      </c>
      <c r="W847" s="107" t="s">
        <v>398</v>
      </c>
      <c r="X847" s="107" t="s">
        <v>702</v>
      </c>
      <c r="Y847" s="107" t="s">
        <v>293</v>
      </c>
      <c r="Z847" s="108">
        <v>0</v>
      </c>
      <c r="AA847" s="113">
        <v>855</v>
      </c>
      <c r="AB847" s="113">
        <v>855</v>
      </c>
      <c r="AC847" s="113">
        <v>25219</v>
      </c>
      <c r="AD847" s="113">
        <v>0</v>
      </c>
      <c r="AE847" s="113">
        <v>25219</v>
      </c>
      <c r="AF847" s="113">
        <v>25219</v>
      </c>
      <c r="AG847" s="113">
        <v>26074</v>
      </c>
      <c r="AH847" s="113">
        <f>CFR_Data[[#This Row],[Total Spent SFY]]+CFR_Data[[#This Row],[CF Current SFY]]</f>
        <v>26074</v>
      </c>
      <c r="AI847" s="113">
        <v>0</v>
      </c>
      <c r="AJ847" s="113">
        <v>0</v>
      </c>
      <c r="AK847" s="113">
        <v>0</v>
      </c>
      <c r="AL847" s="113">
        <v>0</v>
      </c>
      <c r="AM847" s="113">
        <v>0</v>
      </c>
      <c r="AN847" s="113">
        <v>0</v>
      </c>
      <c r="AO847" s="113">
        <v>0</v>
      </c>
      <c r="AP847" s="113">
        <v>0</v>
      </c>
      <c r="AQ847" s="107" t="s">
        <v>699</v>
      </c>
      <c r="AR847" s="107" t="s">
        <v>699</v>
      </c>
      <c r="AS847" s="107" t="s">
        <v>396</v>
      </c>
      <c r="AT847" s="107" t="s">
        <v>395</v>
      </c>
      <c r="AU847" s="107" t="s">
        <v>1123</v>
      </c>
      <c r="AV847" s="107" t="s">
        <v>391</v>
      </c>
      <c r="AW847" s="108">
        <v>2</v>
      </c>
      <c r="AX847" s="107" t="s">
        <v>473</v>
      </c>
      <c r="AY847" s="107" t="s">
        <v>813</v>
      </c>
      <c r="AZ847" s="107" t="s">
        <v>697</v>
      </c>
      <c r="BA847" s="107" t="s">
        <v>459</v>
      </c>
      <c r="BB847" s="109">
        <v>45355.272070752311</v>
      </c>
      <c r="BC847" s="107" t="s">
        <v>465</v>
      </c>
      <c r="BD847" s="107" t="s">
        <v>293</v>
      </c>
    </row>
    <row r="848" spans="1:56" x14ac:dyDescent="0.2">
      <c r="A848" s="107" t="s">
        <v>409</v>
      </c>
      <c r="B848" s="105">
        <v>608605</v>
      </c>
      <c r="C848" s="105" t="s">
        <v>2204</v>
      </c>
      <c r="D848" s="107" t="s">
        <v>525</v>
      </c>
      <c r="E848" s="105" t="s">
        <v>1941</v>
      </c>
      <c r="F848" s="107" t="s">
        <v>1749</v>
      </c>
      <c r="G848" s="107" t="s">
        <v>830</v>
      </c>
      <c r="H848" s="107" t="s">
        <v>830</v>
      </c>
      <c r="I848" s="107" t="s">
        <v>830</v>
      </c>
      <c r="J848" s="107" t="s">
        <v>436</v>
      </c>
      <c r="K848" s="107" t="s">
        <v>437</v>
      </c>
      <c r="L848" s="107" t="s">
        <v>1737</v>
      </c>
      <c r="M848" s="107" t="s">
        <v>395</v>
      </c>
      <c r="N848" s="107" t="s">
        <v>410</v>
      </c>
      <c r="O848" s="107" t="s">
        <v>395</v>
      </c>
      <c r="P848" s="109">
        <v>44450</v>
      </c>
      <c r="Q848" s="107" t="s">
        <v>655</v>
      </c>
      <c r="R848" s="108">
        <v>1</v>
      </c>
      <c r="S848" s="109">
        <v>44523</v>
      </c>
      <c r="T848" s="109">
        <v>44583</v>
      </c>
      <c r="U848" s="109">
        <v>45227</v>
      </c>
      <c r="V848" s="108">
        <v>704</v>
      </c>
      <c r="W848" s="107" t="s">
        <v>424</v>
      </c>
      <c r="X848" s="107" t="s">
        <v>726</v>
      </c>
      <c r="Y848" s="107" t="s">
        <v>725</v>
      </c>
      <c r="Z848" s="108">
        <v>0.8</v>
      </c>
      <c r="AA848" s="113">
        <v>1369493.27</v>
      </c>
      <c r="AB848" s="113">
        <v>805394.82</v>
      </c>
      <c r="AC848" s="113">
        <v>32155.93</v>
      </c>
      <c r="AD848" s="113">
        <v>13950</v>
      </c>
      <c r="AE848" s="113">
        <v>13950</v>
      </c>
      <c r="AF848" s="113">
        <v>13950</v>
      </c>
      <c r="AG848" s="113">
        <v>1383443.27</v>
      </c>
      <c r="AH848" s="113">
        <f>CFR_Data[[#This Row],[Total Spent SFY]]+CFR_Data[[#This Row],[CF Current SFY]]</f>
        <v>819344.82</v>
      </c>
      <c r="AI848" s="113">
        <v>0</v>
      </c>
      <c r="AJ848" s="113">
        <v>0</v>
      </c>
      <c r="AK848" s="113">
        <v>0</v>
      </c>
      <c r="AL848" s="113">
        <v>0</v>
      </c>
      <c r="AM848" s="113">
        <v>0</v>
      </c>
      <c r="AN848" s="113">
        <v>18205.93</v>
      </c>
      <c r="AO848" s="113">
        <v>0</v>
      </c>
      <c r="AP848" s="113">
        <v>0</v>
      </c>
      <c r="AQ848" s="107" t="s">
        <v>699</v>
      </c>
      <c r="AR848" s="107" t="s">
        <v>699</v>
      </c>
      <c r="AS848" s="107" t="s">
        <v>396</v>
      </c>
      <c r="AT848" s="107" t="s">
        <v>395</v>
      </c>
      <c r="AU848" s="107" t="s">
        <v>1123</v>
      </c>
      <c r="AV848" s="107" t="s">
        <v>391</v>
      </c>
      <c r="AW848" s="108">
        <v>2</v>
      </c>
      <c r="AX848" s="107" t="s">
        <v>473</v>
      </c>
      <c r="AY848" s="107" t="s">
        <v>813</v>
      </c>
      <c r="AZ848" s="107" t="s">
        <v>697</v>
      </c>
      <c r="BA848" s="107" t="s">
        <v>459</v>
      </c>
      <c r="BB848" s="109">
        <v>45355.272070752311</v>
      </c>
      <c r="BC848" s="107" t="s">
        <v>465</v>
      </c>
      <c r="BD848" s="107" t="s">
        <v>292</v>
      </c>
    </row>
    <row r="849" spans="1:56" x14ac:dyDescent="0.2">
      <c r="A849" s="107" t="s">
        <v>393</v>
      </c>
      <c r="B849" s="105">
        <v>608606</v>
      </c>
      <c r="C849" s="105" t="s">
        <v>2205</v>
      </c>
      <c r="D849" s="107" t="s">
        <v>526</v>
      </c>
      <c r="E849" s="105" t="s">
        <v>1945</v>
      </c>
      <c r="F849" s="107" t="s">
        <v>1749</v>
      </c>
      <c r="G849" s="107" t="s">
        <v>830</v>
      </c>
      <c r="H849" s="107" t="s">
        <v>830</v>
      </c>
      <c r="I849" s="107" t="s">
        <v>830</v>
      </c>
      <c r="J849" s="107" t="s">
        <v>445</v>
      </c>
      <c r="K849" s="107" t="s">
        <v>446</v>
      </c>
      <c r="L849" s="107" t="s">
        <v>1737</v>
      </c>
      <c r="M849" s="107" t="s">
        <v>395</v>
      </c>
      <c r="N849" s="107" t="s">
        <v>716</v>
      </c>
      <c r="O849" s="107" t="s">
        <v>395</v>
      </c>
      <c r="P849" s="109">
        <v>44443</v>
      </c>
      <c r="Q849" s="107" t="s">
        <v>655</v>
      </c>
      <c r="R849" s="108">
        <v>1</v>
      </c>
      <c r="S849" s="109">
        <v>44515</v>
      </c>
      <c r="T849" s="109">
        <v>44575</v>
      </c>
      <c r="U849" s="109">
        <v>45168</v>
      </c>
      <c r="V849" s="108">
        <v>653</v>
      </c>
      <c r="W849" s="107" t="s">
        <v>398</v>
      </c>
      <c r="X849" s="107" t="s">
        <v>702</v>
      </c>
      <c r="Y849" s="107" t="s">
        <v>293</v>
      </c>
      <c r="Z849" s="108">
        <v>0</v>
      </c>
      <c r="AA849" s="113">
        <v>17999.75</v>
      </c>
      <c r="AB849" s="113">
        <v>0</v>
      </c>
      <c r="AC849" s="113">
        <v>787.75</v>
      </c>
      <c r="AD849" s="113">
        <v>0</v>
      </c>
      <c r="AE849" s="113">
        <v>0</v>
      </c>
      <c r="AF849" s="113">
        <v>0</v>
      </c>
      <c r="AG849" s="113">
        <v>17999.75</v>
      </c>
      <c r="AH849" s="113">
        <f>CFR_Data[[#This Row],[Total Spent SFY]]+CFR_Data[[#This Row],[CF Current SFY]]</f>
        <v>0</v>
      </c>
      <c r="AI849" s="113">
        <v>0</v>
      </c>
      <c r="AJ849" s="113">
        <v>0</v>
      </c>
      <c r="AK849" s="113">
        <v>0</v>
      </c>
      <c r="AL849" s="113">
        <v>0</v>
      </c>
      <c r="AM849" s="113">
        <v>0</v>
      </c>
      <c r="AN849" s="113">
        <v>0</v>
      </c>
      <c r="AO849" s="113">
        <v>0</v>
      </c>
      <c r="AP849" s="113">
        <v>0</v>
      </c>
      <c r="AQ849" s="107" t="s">
        <v>699</v>
      </c>
      <c r="AR849" s="107" t="s">
        <v>699</v>
      </c>
      <c r="AS849" s="107" t="s">
        <v>396</v>
      </c>
      <c r="AT849" s="107" t="s">
        <v>395</v>
      </c>
      <c r="AU849" s="107" t="s">
        <v>1123</v>
      </c>
      <c r="AV849" s="107" t="s">
        <v>391</v>
      </c>
      <c r="AW849" s="108">
        <v>2</v>
      </c>
      <c r="AX849" s="107" t="s">
        <v>473</v>
      </c>
      <c r="AY849" s="107" t="s">
        <v>813</v>
      </c>
      <c r="AZ849" s="107" t="s">
        <v>697</v>
      </c>
      <c r="BA849" s="107" t="s">
        <v>459</v>
      </c>
      <c r="BB849" s="109">
        <v>45355.272070752311</v>
      </c>
      <c r="BC849" s="107" t="s">
        <v>465</v>
      </c>
      <c r="BD849" s="107" t="s">
        <v>293</v>
      </c>
    </row>
    <row r="850" spans="1:56" x14ac:dyDescent="0.2">
      <c r="A850" s="107" t="s">
        <v>393</v>
      </c>
      <c r="B850" s="105">
        <v>608606</v>
      </c>
      <c r="C850" s="105" t="s">
        <v>2205</v>
      </c>
      <c r="D850" s="107" t="s">
        <v>526</v>
      </c>
      <c r="E850" s="105" t="s">
        <v>1945</v>
      </c>
      <c r="F850" s="107" t="s">
        <v>1749</v>
      </c>
      <c r="G850" s="107" t="s">
        <v>830</v>
      </c>
      <c r="H850" s="107" t="s">
        <v>830</v>
      </c>
      <c r="I850" s="107" t="s">
        <v>830</v>
      </c>
      <c r="J850" s="107" t="s">
        <v>445</v>
      </c>
      <c r="K850" s="107" t="s">
        <v>446</v>
      </c>
      <c r="L850" s="107" t="s">
        <v>1737</v>
      </c>
      <c r="M850" s="107" t="s">
        <v>395</v>
      </c>
      <c r="N850" s="107" t="s">
        <v>716</v>
      </c>
      <c r="O850" s="107" t="s">
        <v>395</v>
      </c>
      <c r="P850" s="109">
        <v>44443</v>
      </c>
      <c r="Q850" s="107" t="s">
        <v>655</v>
      </c>
      <c r="R850" s="108">
        <v>1</v>
      </c>
      <c r="S850" s="109">
        <v>44515</v>
      </c>
      <c r="T850" s="109">
        <v>44575</v>
      </c>
      <c r="U850" s="109">
        <v>45168</v>
      </c>
      <c r="V850" s="108">
        <v>653</v>
      </c>
      <c r="W850" s="107" t="s">
        <v>424</v>
      </c>
      <c r="X850" s="107" t="s">
        <v>726</v>
      </c>
      <c r="Y850" s="107" t="s">
        <v>725</v>
      </c>
      <c r="Z850" s="108">
        <v>0.8</v>
      </c>
      <c r="AA850" s="113">
        <v>833711.12</v>
      </c>
      <c r="AB850" s="113">
        <v>0</v>
      </c>
      <c r="AC850" s="113">
        <v>338436.18</v>
      </c>
      <c r="AD850" s="113">
        <v>0</v>
      </c>
      <c r="AE850" s="113">
        <v>0</v>
      </c>
      <c r="AF850" s="113">
        <v>0</v>
      </c>
      <c r="AG850" s="113">
        <v>833711.12</v>
      </c>
      <c r="AH850" s="113">
        <f>CFR_Data[[#This Row],[Total Spent SFY]]+CFR_Data[[#This Row],[CF Current SFY]]</f>
        <v>0</v>
      </c>
      <c r="AI850" s="113">
        <v>0</v>
      </c>
      <c r="AJ850" s="113">
        <v>0</v>
      </c>
      <c r="AK850" s="113">
        <v>0</v>
      </c>
      <c r="AL850" s="113">
        <v>0</v>
      </c>
      <c r="AM850" s="113">
        <v>0</v>
      </c>
      <c r="AN850" s="113">
        <v>0</v>
      </c>
      <c r="AO850" s="113">
        <v>0</v>
      </c>
      <c r="AP850" s="113">
        <v>0</v>
      </c>
      <c r="AQ850" s="107" t="s">
        <v>699</v>
      </c>
      <c r="AR850" s="107" t="s">
        <v>699</v>
      </c>
      <c r="AS850" s="107" t="s">
        <v>396</v>
      </c>
      <c r="AT850" s="107" t="s">
        <v>395</v>
      </c>
      <c r="AU850" s="107" t="s">
        <v>1123</v>
      </c>
      <c r="AV850" s="107" t="s">
        <v>391</v>
      </c>
      <c r="AW850" s="108">
        <v>2</v>
      </c>
      <c r="AX850" s="107" t="s">
        <v>473</v>
      </c>
      <c r="AY850" s="107" t="s">
        <v>813</v>
      </c>
      <c r="AZ850" s="107" t="s">
        <v>697</v>
      </c>
      <c r="BA850" s="107" t="s">
        <v>459</v>
      </c>
      <c r="BB850" s="109">
        <v>45355.272070752311</v>
      </c>
      <c r="BC850" s="107" t="s">
        <v>465</v>
      </c>
      <c r="BD850" s="107" t="s">
        <v>292</v>
      </c>
    </row>
    <row r="851" spans="1:56" x14ac:dyDescent="0.2">
      <c r="A851" s="107" t="s">
        <v>409</v>
      </c>
      <c r="B851" s="105">
        <v>608607</v>
      </c>
      <c r="C851" s="105" t="s">
        <v>2206</v>
      </c>
      <c r="D851" s="107" t="s">
        <v>913</v>
      </c>
      <c r="E851" s="105" t="s">
        <v>1945</v>
      </c>
      <c r="F851" s="107" t="s">
        <v>1160</v>
      </c>
      <c r="G851" s="107" t="s">
        <v>830</v>
      </c>
      <c r="H851" s="107" t="s">
        <v>830</v>
      </c>
      <c r="I851" s="107" t="s">
        <v>830</v>
      </c>
      <c r="J851" s="107" t="s">
        <v>914</v>
      </c>
      <c r="K851" s="107" t="s">
        <v>446</v>
      </c>
      <c r="L851" s="107" t="s">
        <v>242</v>
      </c>
      <c r="M851" s="107" t="s">
        <v>239</v>
      </c>
      <c r="N851" s="107" t="s">
        <v>410</v>
      </c>
      <c r="O851" s="107" t="s">
        <v>395</v>
      </c>
      <c r="P851" s="109">
        <v>42994</v>
      </c>
      <c r="Q851" s="107" t="s">
        <v>653</v>
      </c>
      <c r="R851" s="108">
        <v>1</v>
      </c>
      <c r="S851" s="109">
        <v>43306</v>
      </c>
      <c r="T851" s="109">
        <v>43366</v>
      </c>
      <c r="U851" s="109">
        <v>45346</v>
      </c>
      <c r="V851" s="108">
        <v>2040</v>
      </c>
      <c r="W851" s="107" t="s">
        <v>398</v>
      </c>
      <c r="X851" s="107" t="s">
        <v>720</v>
      </c>
      <c r="Y851" s="107" t="s">
        <v>293</v>
      </c>
      <c r="Z851" s="108">
        <v>0</v>
      </c>
      <c r="AA851" s="113">
        <v>433.74</v>
      </c>
      <c r="AB851" s="113">
        <v>371.24</v>
      </c>
      <c r="AC851" s="113">
        <v>103566.26</v>
      </c>
      <c r="AD851" s="113">
        <v>580.87959999999998</v>
      </c>
      <c r="AE851" s="113">
        <v>580.87959999999998</v>
      </c>
      <c r="AF851" s="113">
        <v>178.78749999999999</v>
      </c>
      <c r="AG851" s="113">
        <v>612.52750000000003</v>
      </c>
      <c r="AH851" s="113">
        <f>CFR_Data[[#This Row],[Total Spent SFY]]+CFR_Data[[#This Row],[CF Current SFY]]</f>
        <v>550.02750000000003</v>
      </c>
      <c r="AI851" s="113">
        <v>393.84039999999999</v>
      </c>
      <c r="AJ851" s="113">
        <v>8.2516999999999996</v>
      </c>
      <c r="AK851" s="113">
        <v>0</v>
      </c>
      <c r="AL851" s="113">
        <v>0</v>
      </c>
      <c r="AM851" s="113">
        <v>0</v>
      </c>
      <c r="AN851" s="113">
        <v>102985.38039999999</v>
      </c>
      <c r="AO851" s="113">
        <v>0</v>
      </c>
      <c r="AP851" s="113">
        <v>0</v>
      </c>
      <c r="AQ851" s="107" t="s">
        <v>699</v>
      </c>
      <c r="AR851" s="107" t="s">
        <v>699</v>
      </c>
      <c r="AS851" s="107" t="s">
        <v>396</v>
      </c>
      <c r="AT851" s="107" t="s">
        <v>395</v>
      </c>
      <c r="AU851" s="107" t="s">
        <v>1123</v>
      </c>
      <c r="AV851" s="107" t="s">
        <v>391</v>
      </c>
      <c r="AW851" s="108">
        <v>2</v>
      </c>
      <c r="AX851" s="107" t="s">
        <v>473</v>
      </c>
      <c r="AY851" s="107" t="s">
        <v>742</v>
      </c>
      <c r="AZ851" s="107" t="s">
        <v>697</v>
      </c>
      <c r="BA851" s="107" t="s">
        <v>420</v>
      </c>
      <c r="BB851" s="109">
        <v>45355.272070752311</v>
      </c>
      <c r="BC851" s="107" t="s">
        <v>465</v>
      </c>
      <c r="BD851" s="107" t="s">
        <v>293</v>
      </c>
    </row>
    <row r="852" spans="1:56" x14ac:dyDescent="0.2">
      <c r="A852" s="107" t="s">
        <v>409</v>
      </c>
      <c r="B852" s="105">
        <v>608607</v>
      </c>
      <c r="C852" s="105" t="s">
        <v>2206</v>
      </c>
      <c r="D852" s="107" t="s">
        <v>913</v>
      </c>
      <c r="E852" s="105" t="s">
        <v>1945</v>
      </c>
      <c r="F852" s="107" t="s">
        <v>1160</v>
      </c>
      <c r="G852" s="107" t="s">
        <v>830</v>
      </c>
      <c r="H852" s="107" t="s">
        <v>830</v>
      </c>
      <c r="I852" s="107" t="s">
        <v>830</v>
      </c>
      <c r="J852" s="107" t="s">
        <v>914</v>
      </c>
      <c r="K852" s="107" t="s">
        <v>446</v>
      </c>
      <c r="L852" s="107" t="s">
        <v>242</v>
      </c>
      <c r="M852" s="107" t="s">
        <v>239</v>
      </c>
      <c r="N852" s="107" t="s">
        <v>410</v>
      </c>
      <c r="O852" s="107" t="s">
        <v>395</v>
      </c>
      <c r="P852" s="109">
        <v>42994</v>
      </c>
      <c r="Q852" s="107" t="s">
        <v>653</v>
      </c>
      <c r="R852" s="108">
        <v>1</v>
      </c>
      <c r="S852" s="109">
        <v>43306</v>
      </c>
      <c r="T852" s="109">
        <v>43366</v>
      </c>
      <c r="U852" s="109">
        <v>45346</v>
      </c>
      <c r="V852" s="108">
        <v>2040</v>
      </c>
      <c r="W852" s="107" t="s">
        <v>424</v>
      </c>
      <c r="X852" s="107" t="s">
        <v>733</v>
      </c>
      <c r="Y852" s="107" t="s">
        <v>413</v>
      </c>
      <c r="Z852" s="108">
        <v>0.8</v>
      </c>
      <c r="AA852" s="113">
        <v>4642569.7300000004</v>
      </c>
      <c r="AB852" s="113">
        <v>248643.26</v>
      </c>
      <c r="AC852" s="113">
        <v>1401866.37</v>
      </c>
      <c r="AD852" s="113">
        <v>1055342.2804</v>
      </c>
      <c r="AE852" s="113">
        <v>1055342.2804</v>
      </c>
      <c r="AF852" s="113">
        <v>324821.21250000002</v>
      </c>
      <c r="AG852" s="113">
        <v>4967390.9424999999</v>
      </c>
      <c r="AH852" s="113">
        <f>CFR_Data[[#This Row],[Total Spent SFY]]+CFR_Data[[#This Row],[CF Current SFY]]</f>
        <v>573464.47250000003</v>
      </c>
      <c r="AI852" s="113">
        <v>715529.31960000005</v>
      </c>
      <c r="AJ852" s="113">
        <v>14991.748299999999</v>
      </c>
      <c r="AK852" s="113">
        <v>0</v>
      </c>
      <c r="AL852" s="113">
        <v>0</v>
      </c>
      <c r="AM852" s="113">
        <v>0</v>
      </c>
      <c r="AN852" s="113">
        <v>346524.08960000001</v>
      </c>
      <c r="AO852" s="113">
        <v>0</v>
      </c>
      <c r="AP852" s="113">
        <v>0</v>
      </c>
      <c r="AQ852" s="107" t="s">
        <v>699</v>
      </c>
      <c r="AR852" s="107" t="s">
        <v>699</v>
      </c>
      <c r="AS852" s="107" t="s">
        <v>396</v>
      </c>
      <c r="AT852" s="107" t="s">
        <v>395</v>
      </c>
      <c r="AU852" s="107" t="s">
        <v>1123</v>
      </c>
      <c r="AV852" s="107" t="s">
        <v>391</v>
      </c>
      <c r="AW852" s="108">
        <v>2</v>
      </c>
      <c r="AX852" s="107" t="s">
        <v>473</v>
      </c>
      <c r="AY852" s="107" t="s">
        <v>742</v>
      </c>
      <c r="AZ852" s="107" t="s">
        <v>697</v>
      </c>
      <c r="BA852" s="107" t="s">
        <v>420</v>
      </c>
      <c r="BB852" s="109">
        <v>45355.272070752311</v>
      </c>
      <c r="BC852" s="107" t="s">
        <v>465</v>
      </c>
      <c r="BD852" s="107" t="s">
        <v>292</v>
      </c>
    </row>
    <row r="853" spans="1:56" x14ac:dyDescent="0.2">
      <c r="A853" s="107" t="s">
        <v>393</v>
      </c>
      <c r="B853" s="105">
        <v>608608</v>
      </c>
      <c r="C853" s="105" t="s">
        <v>2207</v>
      </c>
      <c r="D853" s="107" t="s">
        <v>603</v>
      </c>
      <c r="E853" s="105" t="s">
        <v>1943</v>
      </c>
      <c r="F853" s="107" t="s">
        <v>1128</v>
      </c>
      <c r="G853" s="107" t="s">
        <v>830</v>
      </c>
      <c r="H853" s="107" t="s">
        <v>830</v>
      </c>
      <c r="I853" s="107" t="s">
        <v>830</v>
      </c>
      <c r="J853" s="107" t="s">
        <v>160</v>
      </c>
      <c r="K853" s="107" t="s">
        <v>22</v>
      </c>
      <c r="L853" s="107" t="s">
        <v>358</v>
      </c>
      <c r="M853" s="107" t="s">
        <v>395</v>
      </c>
      <c r="N853" s="107" t="s">
        <v>403</v>
      </c>
      <c r="O853" s="107" t="s">
        <v>395</v>
      </c>
      <c r="P853" s="109">
        <v>43652</v>
      </c>
      <c r="Q853" s="107" t="s">
        <v>657</v>
      </c>
      <c r="R853" s="108">
        <v>1</v>
      </c>
      <c r="S853" s="109">
        <v>43789</v>
      </c>
      <c r="T853" s="109">
        <v>43849</v>
      </c>
      <c r="U853" s="109">
        <v>44802</v>
      </c>
      <c r="V853" s="108">
        <v>1013</v>
      </c>
      <c r="W853" s="107" t="s">
        <v>398</v>
      </c>
      <c r="X853" s="107" t="s">
        <v>702</v>
      </c>
      <c r="Y853" s="107" t="s">
        <v>293</v>
      </c>
      <c r="Z853" s="108">
        <v>0</v>
      </c>
      <c r="AA853" s="113">
        <v>54768.75</v>
      </c>
      <c r="AB853" s="113">
        <v>0</v>
      </c>
      <c r="AC853" s="113">
        <v>0</v>
      </c>
      <c r="AD853" s="113">
        <v>0</v>
      </c>
      <c r="AE853" s="113">
        <v>0</v>
      </c>
      <c r="AF853" s="113">
        <v>0</v>
      </c>
      <c r="AG853" s="113">
        <v>54768.75</v>
      </c>
      <c r="AH853" s="113">
        <f>CFR_Data[[#This Row],[Total Spent SFY]]+CFR_Data[[#This Row],[CF Current SFY]]</f>
        <v>0</v>
      </c>
      <c r="AI853" s="113">
        <v>0</v>
      </c>
      <c r="AJ853" s="113">
        <v>0</v>
      </c>
      <c r="AK853" s="113">
        <v>0</v>
      </c>
      <c r="AL853" s="113">
        <v>0</v>
      </c>
      <c r="AM853" s="113">
        <v>0</v>
      </c>
      <c r="AN853" s="113">
        <v>0</v>
      </c>
      <c r="AO853" s="113">
        <v>0</v>
      </c>
      <c r="AP853" s="113">
        <v>0</v>
      </c>
      <c r="AQ853" s="107" t="s">
        <v>699</v>
      </c>
      <c r="AR853" s="107" t="s">
        <v>699</v>
      </c>
      <c r="AS853" s="107" t="s">
        <v>396</v>
      </c>
      <c r="AT853" s="107" t="s">
        <v>395</v>
      </c>
      <c r="AU853" s="107" t="s">
        <v>1123</v>
      </c>
      <c r="AV853" s="107" t="s">
        <v>391</v>
      </c>
      <c r="AW853" s="108">
        <v>2</v>
      </c>
      <c r="AX853" s="107" t="s">
        <v>473</v>
      </c>
      <c r="AY853" s="107" t="s">
        <v>762</v>
      </c>
      <c r="AZ853" s="107" t="s">
        <v>706</v>
      </c>
      <c r="BA853" s="107" t="s">
        <v>433</v>
      </c>
      <c r="BB853" s="109">
        <v>45355.272070752311</v>
      </c>
      <c r="BC853" s="107" t="s">
        <v>22</v>
      </c>
      <c r="BD853" s="107" t="s">
        <v>293</v>
      </c>
    </row>
    <row r="854" spans="1:56" x14ac:dyDescent="0.2">
      <c r="A854" s="107" t="s">
        <v>393</v>
      </c>
      <c r="B854" s="105">
        <v>608608</v>
      </c>
      <c r="C854" s="105" t="s">
        <v>2207</v>
      </c>
      <c r="D854" s="107" t="s">
        <v>603</v>
      </c>
      <c r="E854" s="105" t="s">
        <v>1943</v>
      </c>
      <c r="F854" s="107" t="s">
        <v>1128</v>
      </c>
      <c r="G854" s="107" t="s">
        <v>830</v>
      </c>
      <c r="H854" s="107" t="s">
        <v>830</v>
      </c>
      <c r="I854" s="107" t="s">
        <v>830</v>
      </c>
      <c r="J854" s="107" t="s">
        <v>160</v>
      </c>
      <c r="K854" s="107" t="s">
        <v>22</v>
      </c>
      <c r="L854" s="107" t="s">
        <v>358</v>
      </c>
      <c r="M854" s="107" t="s">
        <v>395</v>
      </c>
      <c r="N854" s="107" t="s">
        <v>403</v>
      </c>
      <c r="O854" s="107" t="s">
        <v>395</v>
      </c>
      <c r="P854" s="109">
        <v>43652</v>
      </c>
      <c r="Q854" s="107" t="s">
        <v>657</v>
      </c>
      <c r="R854" s="108">
        <v>1</v>
      </c>
      <c r="S854" s="109">
        <v>43789</v>
      </c>
      <c r="T854" s="109">
        <v>43849</v>
      </c>
      <c r="U854" s="109">
        <v>44802</v>
      </c>
      <c r="V854" s="108">
        <v>1013</v>
      </c>
      <c r="W854" s="107" t="s">
        <v>424</v>
      </c>
      <c r="X854" s="107" t="s">
        <v>733</v>
      </c>
      <c r="Y854" s="107" t="s">
        <v>413</v>
      </c>
      <c r="Z854" s="108">
        <v>0.8</v>
      </c>
      <c r="AA854" s="113">
        <v>6879013.9299999997</v>
      </c>
      <c r="AB854" s="113">
        <v>0</v>
      </c>
      <c r="AC854" s="113">
        <v>0</v>
      </c>
      <c r="AD854" s="113">
        <v>93161.57</v>
      </c>
      <c r="AE854" s="113">
        <v>93161.57</v>
      </c>
      <c r="AF854" s="113">
        <v>93161.57</v>
      </c>
      <c r="AG854" s="113">
        <v>6972175.5</v>
      </c>
      <c r="AH854" s="113">
        <f>CFR_Data[[#This Row],[Total Spent SFY]]+CFR_Data[[#This Row],[CF Current SFY]]</f>
        <v>93161.57</v>
      </c>
      <c r="AI854" s="113">
        <v>0</v>
      </c>
      <c r="AJ854" s="113">
        <v>0</v>
      </c>
      <c r="AK854" s="113">
        <v>0</v>
      </c>
      <c r="AL854" s="113">
        <v>0</v>
      </c>
      <c r="AM854" s="113">
        <v>0</v>
      </c>
      <c r="AN854" s="113">
        <v>-93161.57</v>
      </c>
      <c r="AO854" s="113">
        <v>0</v>
      </c>
      <c r="AP854" s="113">
        <v>0</v>
      </c>
      <c r="AQ854" s="107" t="s">
        <v>699</v>
      </c>
      <c r="AR854" s="107" t="s">
        <v>699</v>
      </c>
      <c r="AS854" s="107" t="s">
        <v>396</v>
      </c>
      <c r="AT854" s="107" t="s">
        <v>395</v>
      </c>
      <c r="AU854" s="107" t="s">
        <v>1123</v>
      </c>
      <c r="AV854" s="107" t="s">
        <v>391</v>
      </c>
      <c r="AW854" s="108">
        <v>2</v>
      </c>
      <c r="AX854" s="107" t="s">
        <v>473</v>
      </c>
      <c r="AY854" s="107" t="s">
        <v>762</v>
      </c>
      <c r="AZ854" s="107" t="s">
        <v>706</v>
      </c>
      <c r="BA854" s="107" t="s">
        <v>433</v>
      </c>
      <c r="BB854" s="109">
        <v>45355.272070752311</v>
      </c>
      <c r="BC854" s="107" t="s">
        <v>22</v>
      </c>
      <c r="BD854" s="107" t="s">
        <v>292</v>
      </c>
    </row>
    <row r="855" spans="1:56" x14ac:dyDescent="0.2">
      <c r="A855" s="107" t="s">
        <v>409</v>
      </c>
      <c r="B855" s="105">
        <v>608609</v>
      </c>
      <c r="C855" s="105" t="s">
        <v>2208</v>
      </c>
      <c r="D855" s="107" t="s">
        <v>1750</v>
      </c>
      <c r="E855" s="105" t="s">
        <v>1943</v>
      </c>
      <c r="F855" s="107" t="s">
        <v>1727</v>
      </c>
      <c r="G855" s="107" t="s">
        <v>830</v>
      </c>
      <c r="H855" s="107" t="s">
        <v>830</v>
      </c>
      <c r="I855" s="107" t="b">
        <v>1</v>
      </c>
      <c r="J855" s="107" t="s">
        <v>2209</v>
      </c>
      <c r="K855" s="107" t="s">
        <v>22</v>
      </c>
      <c r="L855" s="107" t="s">
        <v>157</v>
      </c>
      <c r="M855" s="107" t="s">
        <v>156</v>
      </c>
      <c r="N855" s="107" t="s">
        <v>410</v>
      </c>
      <c r="O855" s="107" t="s">
        <v>395</v>
      </c>
      <c r="P855" s="109">
        <v>44891</v>
      </c>
      <c r="Q855" s="107" t="s">
        <v>712</v>
      </c>
      <c r="R855" s="108">
        <v>1</v>
      </c>
      <c r="S855" s="109">
        <v>44952</v>
      </c>
      <c r="T855" s="109">
        <v>45012</v>
      </c>
      <c r="U855" s="109">
        <v>45497</v>
      </c>
      <c r="V855" s="108">
        <v>545</v>
      </c>
      <c r="W855" s="107" t="s">
        <v>398</v>
      </c>
      <c r="X855" s="107" t="s">
        <v>702</v>
      </c>
      <c r="Y855" s="107" t="s">
        <v>293</v>
      </c>
      <c r="Z855" s="108">
        <v>0</v>
      </c>
      <c r="AA855" s="113">
        <v>0</v>
      </c>
      <c r="AB855" s="113">
        <v>0</v>
      </c>
      <c r="AC855" s="113">
        <v>26000</v>
      </c>
      <c r="AD855" s="113">
        <v>16481.939399999999</v>
      </c>
      <c r="AE855" s="113">
        <v>16481.939399999999</v>
      </c>
      <c r="AF855" s="113">
        <v>5172.0120999999999</v>
      </c>
      <c r="AG855" s="113">
        <v>5172.0120999999999</v>
      </c>
      <c r="AH855" s="113">
        <f>CFR_Data[[#This Row],[Total Spent SFY]]+CFR_Data[[#This Row],[CF Current SFY]]</f>
        <v>5172.0120999999999</v>
      </c>
      <c r="AI855" s="113">
        <v>11309.927299999999</v>
      </c>
      <c r="AJ855" s="113">
        <v>0</v>
      </c>
      <c r="AK855" s="113">
        <v>0</v>
      </c>
      <c r="AL855" s="113">
        <v>0</v>
      </c>
      <c r="AM855" s="113">
        <v>0</v>
      </c>
      <c r="AN855" s="113">
        <v>9518.0606000000007</v>
      </c>
      <c r="AO855" s="113">
        <v>0</v>
      </c>
      <c r="AP855" s="113">
        <v>0</v>
      </c>
      <c r="AQ855" s="107" t="s">
        <v>699</v>
      </c>
      <c r="AR855" s="107" t="s">
        <v>699</v>
      </c>
      <c r="AS855" s="107" t="s">
        <v>396</v>
      </c>
      <c r="AT855" s="107" t="s">
        <v>395</v>
      </c>
      <c r="AU855" s="107" t="s">
        <v>1123</v>
      </c>
      <c r="AV855" s="107" t="s">
        <v>391</v>
      </c>
      <c r="AW855" s="108">
        <v>2</v>
      </c>
      <c r="AX855" s="107" t="s">
        <v>473</v>
      </c>
      <c r="AY855" s="107" t="s">
        <v>707</v>
      </c>
      <c r="AZ855" s="107" t="s">
        <v>706</v>
      </c>
      <c r="BA855" s="107" t="s">
        <v>412</v>
      </c>
      <c r="BB855" s="109">
        <v>45355.272070752311</v>
      </c>
      <c r="BC855" s="107" t="s">
        <v>22</v>
      </c>
      <c r="BD855" s="107" t="s">
        <v>293</v>
      </c>
    </row>
    <row r="856" spans="1:56" x14ac:dyDescent="0.2">
      <c r="A856" s="107" t="s">
        <v>409</v>
      </c>
      <c r="B856" s="105">
        <v>608609</v>
      </c>
      <c r="C856" s="105" t="s">
        <v>2208</v>
      </c>
      <c r="D856" s="107" t="s">
        <v>1750</v>
      </c>
      <c r="E856" s="105" t="s">
        <v>1943</v>
      </c>
      <c r="F856" s="107" t="s">
        <v>1727</v>
      </c>
      <c r="G856" s="107" t="s">
        <v>830</v>
      </c>
      <c r="H856" s="107" t="s">
        <v>830</v>
      </c>
      <c r="I856" s="107" t="b">
        <v>1</v>
      </c>
      <c r="J856" s="107" t="s">
        <v>2209</v>
      </c>
      <c r="K856" s="107" t="s">
        <v>22</v>
      </c>
      <c r="L856" s="107" t="s">
        <v>157</v>
      </c>
      <c r="M856" s="107" t="s">
        <v>156</v>
      </c>
      <c r="N856" s="107" t="s">
        <v>410</v>
      </c>
      <c r="O856" s="107" t="s">
        <v>395</v>
      </c>
      <c r="P856" s="109">
        <v>44891</v>
      </c>
      <c r="Q856" s="107" t="s">
        <v>712</v>
      </c>
      <c r="R856" s="108">
        <v>1</v>
      </c>
      <c r="S856" s="109">
        <v>44952</v>
      </c>
      <c r="T856" s="109">
        <v>45012</v>
      </c>
      <c r="U856" s="109">
        <v>45497</v>
      </c>
      <c r="V856" s="108">
        <v>545</v>
      </c>
      <c r="W856" s="107" t="s">
        <v>424</v>
      </c>
      <c r="X856" s="107" t="s">
        <v>1149</v>
      </c>
      <c r="Y856" s="107" t="s">
        <v>771</v>
      </c>
      <c r="Z856" s="108">
        <v>0.8</v>
      </c>
      <c r="AA856" s="113">
        <v>878816.16</v>
      </c>
      <c r="AB856" s="113">
        <v>878816.16</v>
      </c>
      <c r="AC856" s="113">
        <v>1565100.84</v>
      </c>
      <c r="AD856" s="113">
        <v>869963.57059999998</v>
      </c>
      <c r="AE856" s="113">
        <v>869963.57059999998</v>
      </c>
      <c r="AF856" s="113">
        <v>272993.48790000001</v>
      </c>
      <c r="AG856" s="113">
        <v>1151809.6479</v>
      </c>
      <c r="AH856" s="113">
        <f>CFR_Data[[#This Row],[Total Spent SFY]]+CFR_Data[[#This Row],[CF Current SFY]]</f>
        <v>1151809.6479</v>
      </c>
      <c r="AI856" s="113">
        <v>596970.08270000003</v>
      </c>
      <c r="AJ856" s="113">
        <v>0</v>
      </c>
      <c r="AK856" s="113">
        <v>0</v>
      </c>
      <c r="AL856" s="113">
        <v>0</v>
      </c>
      <c r="AM856" s="113">
        <v>0</v>
      </c>
      <c r="AN856" s="113">
        <v>695137.26939999999</v>
      </c>
      <c r="AO856" s="113">
        <v>0</v>
      </c>
      <c r="AP856" s="113">
        <v>0</v>
      </c>
      <c r="AQ856" s="107" t="s">
        <v>699</v>
      </c>
      <c r="AR856" s="107" t="s">
        <v>699</v>
      </c>
      <c r="AS856" s="107" t="s">
        <v>396</v>
      </c>
      <c r="AT856" s="107" t="s">
        <v>395</v>
      </c>
      <c r="AU856" s="107" t="s">
        <v>1123</v>
      </c>
      <c r="AV856" s="107" t="s">
        <v>391</v>
      </c>
      <c r="AW856" s="108">
        <v>2</v>
      </c>
      <c r="AX856" s="107" t="s">
        <v>473</v>
      </c>
      <c r="AY856" s="107" t="s">
        <v>707</v>
      </c>
      <c r="AZ856" s="107" t="s">
        <v>706</v>
      </c>
      <c r="BA856" s="107" t="s">
        <v>412</v>
      </c>
      <c r="BB856" s="109">
        <v>45355.272070752311</v>
      </c>
      <c r="BC856" s="107" t="s">
        <v>22</v>
      </c>
      <c r="BD856" s="107" t="s">
        <v>292</v>
      </c>
    </row>
    <row r="857" spans="1:56" x14ac:dyDescent="0.2">
      <c r="A857" s="107" t="s">
        <v>409</v>
      </c>
      <c r="B857" s="105">
        <v>608611</v>
      </c>
      <c r="C857" s="105" t="s">
        <v>2210</v>
      </c>
      <c r="D857" s="107" t="s">
        <v>1208</v>
      </c>
      <c r="E857" s="105" t="s">
        <v>1943</v>
      </c>
      <c r="F857" s="107" t="s">
        <v>1166</v>
      </c>
      <c r="G857" s="107" t="s">
        <v>830</v>
      </c>
      <c r="H857" s="107" t="s">
        <v>830</v>
      </c>
      <c r="I857" s="107" t="s">
        <v>830</v>
      </c>
      <c r="J857" s="107" t="s">
        <v>1209</v>
      </c>
      <c r="K857" s="107" t="s">
        <v>22</v>
      </c>
      <c r="L857" s="107" t="s">
        <v>358</v>
      </c>
      <c r="M857" s="107" t="s">
        <v>395</v>
      </c>
      <c r="N857" s="107" t="s">
        <v>410</v>
      </c>
      <c r="O857" s="107" t="s">
        <v>395</v>
      </c>
      <c r="P857" s="109">
        <v>44758</v>
      </c>
      <c r="Q857" s="107" t="s">
        <v>658</v>
      </c>
      <c r="R857" s="108">
        <v>1</v>
      </c>
      <c r="S857" s="109">
        <v>44854</v>
      </c>
      <c r="T857" s="109">
        <v>44914</v>
      </c>
      <c r="U857" s="109">
        <v>45553</v>
      </c>
      <c r="V857" s="108">
        <v>699</v>
      </c>
      <c r="W857" s="107" t="s">
        <v>398</v>
      </c>
      <c r="X857" s="107" t="s">
        <v>702</v>
      </c>
      <c r="Y857" s="107" t="s">
        <v>293</v>
      </c>
      <c r="Z857" s="108">
        <v>0</v>
      </c>
      <c r="AA857" s="113">
        <v>281.3</v>
      </c>
      <c r="AB857" s="113">
        <v>281.3</v>
      </c>
      <c r="AC857" s="113">
        <v>100218.7</v>
      </c>
      <c r="AD857" s="113">
        <v>66447.628700000001</v>
      </c>
      <c r="AE857" s="113">
        <v>66447.628700000001</v>
      </c>
      <c r="AF857" s="113">
        <v>49319.190799999997</v>
      </c>
      <c r="AG857" s="113">
        <v>49600.4908</v>
      </c>
      <c r="AH857" s="113">
        <f>CFR_Data[[#This Row],[Total Spent SFY]]+CFR_Data[[#This Row],[CF Current SFY]]</f>
        <v>49600.4908</v>
      </c>
      <c r="AI857" s="113">
        <v>17128.437900000001</v>
      </c>
      <c r="AJ857" s="113">
        <v>0</v>
      </c>
      <c r="AK857" s="113">
        <v>0</v>
      </c>
      <c r="AL857" s="113">
        <v>0</v>
      </c>
      <c r="AM857" s="113">
        <v>0</v>
      </c>
      <c r="AN857" s="113">
        <v>33771.071300000003</v>
      </c>
      <c r="AO857" s="113">
        <v>0</v>
      </c>
      <c r="AP857" s="113">
        <v>0</v>
      </c>
      <c r="AQ857" s="107" t="s">
        <v>699</v>
      </c>
      <c r="AR857" s="107" t="s">
        <v>699</v>
      </c>
      <c r="AS857" s="107" t="s">
        <v>396</v>
      </c>
      <c r="AT857" s="107" t="s">
        <v>395</v>
      </c>
      <c r="AU857" s="107" t="s">
        <v>1123</v>
      </c>
      <c r="AV857" s="107" t="s">
        <v>391</v>
      </c>
      <c r="AW857" s="108">
        <v>2</v>
      </c>
      <c r="AX857" s="107" t="s">
        <v>473</v>
      </c>
      <c r="AY857" s="107" t="s">
        <v>762</v>
      </c>
      <c r="AZ857" s="107" t="s">
        <v>706</v>
      </c>
      <c r="BA857" s="107" t="s">
        <v>433</v>
      </c>
      <c r="BB857" s="109">
        <v>45355.272070752311</v>
      </c>
      <c r="BC857" s="107" t="s">
        <v>22</v>
      </c>
      <c r="BD857" s="107" t="s">
        <v>293</v>
      </c>
    </row>
    <row r="858" spans="1:56" x14ac:dyDescent="0.2">
      <c r="A858" s="107" t="s">
        <v>409</v>
      </c>
      <c r="B858" s="105">
        <v>608611</v>
      </c>
      <c r="C858" s="105" t="s">
        <v>2210</v>
      </c>
      <c r="D858" s="107" t="s">
        <v>1208</v>
      </c>
      <c r="E858" s="105" t="s">
        <v>1943</v>
      </c>
      <c r="F858" s="107" t="s">
        <v>1166</v>
      </c>
      <c r="G858" s="107" t="s">
        <v>830</v>
      </c>
      <c r="H858" s="107" t="s">
        <v>830</v>
      </c>
      <c r="I858" s="107" t="s">
        <v>830</v>
      </c>
      <c r="J858" s="107" t="s">
        <v>1209</v>
      </c>
      <c r="K858" s="107" t="s">
        <v>22</v>
      </c>
      <c r="L858" s="107" t="s">
        <v>358</v>
      </c>
      <c r="M858" s="107" t="s">
        <v>395</v>
      </c>
      <c r="N858" s="107" t="s">
        <v>410</v>
      </c>
      <c r="O858" s="107" t="s">
        <v>395</v>
      </c>
      <c r="P858" s="109">
        <v>44758</v>
      </c>
      <c r="Q858" s="107" t="s">
        <v>658</v>
      </c>
      <c r="R858" s="108">
        <v>1</v>
      </c>
      <c r="S858" s="109">
        <v>44854</v>
      </c>
      <c r="T858" s="109">
        <v>44914</v>
      </c>
      <c r="U858" s="109">
        <v>45553</v>
      </c>
      <c r="V858" s="108">
        <v>699</v>
      </c>
      <c r="W858" s="107" t="s">
        <v>424</v>
      </c>
      <c r="X858" s="107" t="s">
        <v>733</v>
      </c>
      <c r="Y858" s="107" t="s">
        <v>413</v>
      </c>
      <c r="Z858" s="108">
        <v>0.8</v>
      </c>
      <c r="AA858" s="113">
        <v>2323803.4300000002</v>
      </c>
      <c r="AB858" s="113">
        <v>921848.1</v>
      </c>
      <c r="AC858" s="113">
        <v>3512324.55</v>
      </c>
      <c r="AD858" s="113">
        <v>2562068.4813000001</v>
      </c>
      <c r="AE858" s="113">
        <v>2562068.4813000001</v>
      </c>
      <c r="AF858" s="113">
        <v>1901635.1192000001</v>
      </c>
      <c r="AG858" s="113">
        <v>4225438.5492000002</v>
      </c>
      <c r="AH858" s="113">
        <f>CFR_Data[[#This Row],[Total Spent SFY]]+CFR_Data[[#This Row],[CF Current SFY]]</f>
        <v>2823483.2192000002</v>
      </c>
      <c r="AI858" s="113">
        <v>660433.36210000003</v>
      </c>
      <c r="AJ858" s="113">
        <v>0</v>
      </c>
      <c r="AK858" s="113">
        <v>0</v>
      </c>
      <c r="AL858" s="113">
        <v>0</v>
      </c>
      <c r="AM858" s="113">
        <v>0</v>
      </c>
      <c r="AN858" s="113">
        <v>950256.06869999995</v>
      </c>
      <c r="AO858" s="113">
        <v>0</v>
      </c>
      <c r="AP858" s="113">
        <v>0</v>
      </c>
      <c r="AQ858" s="107" t="s">
        <v>699</v>
      </c>
      <c r="AR858" s="107" t="s">
        <v>699</v>
      </c>
      <c r="AS858" s="107" t="s">
        <v>396</v>
      </c>
      <c r="AT858" s="107" t="s">
        <v>395</v>
      </c>
      <c r="AU858" s="107" t="s">
        <v>1123</v>
      </c>
      <c r="AV858" s="107" t="s">
        <v>391</v>
      </c>
      <c r="AW858" s="108">
        <v>2</v>
      </c>
      <c r="AX858" s="107" t="s">
        <v>473</v>
      </c>
      <c r="AY858" s="107" t="s">
        <v>762</v>
      </c>
      <c r="AZ858" s="107" t="s">
        <v>706</v>
      </c>
      <c r="BA858" s="107" t="s">
        <v>433</v>
      </c>
      <c r="BB858" s="109">
        <v>45355.272070752311</v>
      </c>
      <c r="BC858" s="107" t="s">
        <v>22</v>
      </c>
      <c r="BD858" s="107" t="s">
        <v>292</v>
      </c>
    </row>
    <row r="859" spans="1:56" x14ac:dyDescent="0.2">
      <c r="A859" s="107" t="s">
        <v>472</v>
      </c>
      <c r="B859" s="105">
        <v>608615</v>
      </c>
      <c r="C859" s="105" t="s">
        <v>395</v>
      </c>
      <c r="D859" s="107" t="s">
        <v>3075</v>
      </c>
      <c r="E859" s="105" t="s">
        <v>1945</v>
      </c>
      <c r="F859" s="107" t="s">
        <v>1128</v>
      </c>
      <c r="G859" s="107" t="s">
        <v>830</v>
      </c>
      <c r="H859" s="107" t="s">
        <v>830</v>
      </c>
      <c r="I859" s="107" t="s">
        <v>830</v>
      </c>
      <c r="J859" s="107" t="s">
        <v>3076</v>
      </c>
      <c r="K859" s="107" t="s">
        <v>31</v>
      </c>
      <c r="L859" s="107" t="s">
        <v>88</v>
      </c>
      <c r="M859" s="107" t="s">
        <v>41</v>
      </c>
      <c r="N859" s="107" t="s">
        <v>472</v>
      </c>
      <c r="O859" s="107" t="s">
        <v>1122</v>
      </c>
      <c r="P859" s="109">
        <v>46879</v>
      </c>
      <c r="Q859" s="107" t="s">
        <v>2912</v>
      </c>
      <c r="R859" s="108">
        <v>0</v>
      </c>
      <c r="S859" s="109">
        <v>47029</v>
      </c>
      <c r="T859" s="109">
        <v>47089</v>
      </c>
      <c r="U859" s="109">
        <v>48029</v>
      </c>
      <c r="V859" s="108">
        <v>1000</v>
      </c>
      <c r="W859" s="107" t="s">
        <v>424</v>
      </c>
      <c r="X859" s="107" t="s">
        <v>419</v>
      </c>
      <c r="Y859" s="107" t="s">
        <v>399</v>
      </c>
      <c r="Z859" s="108">
        <v>0.8</v>
      </c>
      <c r="AA859" s="113">
        <v>0</v>
      </c>
      <c r="AB859" s="113">
        <v>0</v>
      </c>
      <c r="AC859" s="113">
        <v>18592640</v>
      </c>
      <c r="AD859" s="113">
        <v>0</v>
      </c>
      <c r="AE859" s="113">
        <v>4198338.0645000003</v>
      </c>
      <c r="AF859" s="113">
        <v>0</v>
      </c>
      <c r="AG859" s="113">
        <v>0</v>
      </c>
      <c r="AH859" s="113">
        <f>CFR_Data[[#This Row],[Total Spent SFY]]+CFR_Data[[#This Row],[CF Current SFY]]</f>
        <v>0</v>
      </c>
      <c r="AI859" s="113">
        <v>0</v>
      </c>
      <c r="AJ859" s="113">
        <v>0</v>
      </c>
      <c r="AK859" s="113">
        <v>0</v>
      </c>
      <c r="AL859" s="113">
        <v>0</v>
      </c>
      <c r="AM859" s="113">
        <v>4198338.0645000003</v>
      </c>
      <c r="AN859" s="113">
        <v>14394301.9355</v>
      </c>
      <c r="AO859" s="113">
        <v>0</v>
      </c>
      <c r="AP859" s="113">
        <v>0</v>
      </c>
      <c r="AQ859" s="107" t="s">
        <v>699</v>
      </c>
      <c r="AR859" s="107" t="s">
        <v>699</v>
      </c>
      <c r="AS859" s="107" t="s">
        <v>396</v>
      </c>
      <c r="AT859" s="107" t="s">
        <v>395</v>
      </c>
      <c r="AU859" s="107" t="s">
        <v>1123</v>
      </c>
      <c r="AV859" s="107" t="s">
        <v>391</v>
      </c>
      <c r="AW859" s="108">
        <v>1</v>
      </c>
      <c r="AX859" s="107" t="s">
        <v>473</v>
      </c>
      <c r="AY859" s="107" t="s">
        <v>707</v>
      </c>
      <c r="AZ859" s="107" t="s">
        <v>706</v>
      </c>
      <c r="BA859" s="107" t="s">
        <v>412</v>
      </c>
      <c r="BB859" s="109">
        <v>45355.272070752311</v>
      </c>
      <c r="BC859" s="107" t="s">
        <v>31</v>
      </c>
      <c r="BD859" s="107" t="s">
        <v>292</v>
      </c>
    </row>
    <row r="860" spans="1:56" x14ac:dyDescent="0.2">
      <c r="A860" s="107" t="s">
        <v>472</v>
      </c>
      <c r="B860" s="105">
        <v>608616</v>
      </c>
      <c r="C860" s="105" t="s">
        <v>395</v>
      </c>
      <c r="D860" s="107" t="s">
        <v>1210</v>
      </c>
      <c r="E860" s="105" t="s">
        <v>1945</v>
      </c>
      <c r="F860" s="107" t="s">
        <v>1211</v>
      </c>
      <c r="G860" s="107" t="s">
        <v>830</v>
      </c>
      <c r="H860" s="107" t="s">
        <v>830</v>
      </c>
      <c r="I860" s="107" t="s">
        <v>830</v>
      </c>
      <c r="J860" s="107" t="s">
        <v>80</v>
      </c>
      <c r="K860" s="107" t="s">
        <v>33</v>
      </c>
      <c r="L860" s="107" t="s">
        <v>88</v>
      </c>
      <c r="M860" s="107" t="s">
        <v>41</v>
      </c>
      <c r="N860" s="107" t="s">
        <v>472</v>
      </c>
      <c r="O860" s="107" t="s">
        <v>1130</v>
      </c>
      <c r="P860" s="109">
        <v>45626</v>
      </c>
      <c r="Q860" s="107" t="s">
        <v>1101</v>
      </c>
      <c r="R860" s="108">
        <v>0</v>
      </c>
      <c r="S860" s="109">
        <v>45776</v>
      </c>
      <c r="T860" s="109">
        <v>45836</v>
      </c>
      <c r="U860" s="109">
        <v>46686</v>
      </c>
      <c r="V860" s="108">
        <v>910</v>
      </c>
      <c r="W860" s="107" t="s">
        <v>398</v>
      </c>
      <c r="X860" s="107" t="s">
        <v>702</v>
      </c>
      <c r="Y860" s="107" t="s">
        <v>293</v>
      </c>
      <c r="Z860" s="108">
        <v>0</v>
      </c>
      <c r="AA860" s="113">
        <v>0</v>
      </c>
      <c r="AB860" s="113">
        <v>0</v>
      </c>
      <c r="AC860" s="113">
        <v>33660</v>
      </c>
      <c r="AD860" s="113">
        <v>0</v>
      </c>
      <c r="AE860" s="113">
        <v>33660.000099999997</v>
      </c>
      <c r="AF860" s="113">
        <v>0</v>
      </c>
      <c r="AG860" s="113">
        <v>0</v>
      </c>
      <c r="AH860" s="113">
        <f>CFR_Data[[#This Row],[Total Spent SFY]]+CFR_Data[[#This Row],[CF Current SFY]]</f>
        <v>0</v>
      </c>
      <c r="AI860" s="113">
        <v>1160.6896999999999</v>
      </c>
      <c r="AJ860" s="113">
        <v>13928.275900000001</v>
      </c>
      <c r="AK860" s="113">
        <v>13928.275900000001</v>
      </c>
      <c r="AL860" s="113">
        <v>4642.7586000000001</v>
      </c>
      <c r="AM860" s="113">
        <v>0</v>
      </c>
      <c r="AN860" s="113">
        <v>-1E-4</v>
      </c>
      <c r="AO860" s="113">
        <v>0</v>
      </c>
      <c r="AP860" s="113">
        <v>0</v>
      </c>
      <c r="AQ860" s="107" t="s">
        <v>699</v>
      </c>
      <c r="AR860" s="107" t="s">
        <v>699</v>
      </c>
      <c r="AS860" s="107" t="s">
        <v>396</v>
      </c>
      <c r="AT860" s="107" t="s">
        <v>395</v>
      </c>
      <c r="AU860" s="107" t="s">
        <v>1123</v>
      </c>
      <c r="AV860" s="107" t="s">
        <v>391</v>
      </c>
      <c r="AW860" s="108">
        <v>2</v>
      </c>
      <c r="AX860" s="107" t="s">
        <v>473</v>
      </c>
      <c r="AY860" s="107" t="s">
        <v>707</v>
      </c>
      <c r="AZ860" s="107" t="s">
        <v>706</v>
      </c>
      <c r="BA860" s="107" t="s">
        <v>412</v>
      </c>
      <c r="BB860" s="109">
        <v>45355.272070752311</v>
      </c>
      <c r="BC860" s="107" t="s">
        <v>33</v>
      </c>
      <c r="BD860" s="107" t="s">
        <v>293</v>
      </c>
    </row>
    <row r="861" spans="1:56" x14ac:dyDescent="0.2">
      <c r="A861" s="107" t="s">
        <v>472</v>
      </c>
      <c r="B861" s="105">
        <v>608616</v>
      </c>
      <c r="C861" s="105" t="s">
        <v>395</v>
      </c>
      <c r="D861" s="107" t="s">
        <v>1210</v>
      </c>
      <c r="E861" s="105" t="s">
        <v>1945</v>
      </c>
      <c r="F861" s="107" t="s">
        <v>1211</v>
      </c>
      <c r="G861" s="107" t="s">
        <v>830</v>
      </c>
      <c r="H861" s="107" t="s">
        <v>830</v>
      </c>
      <c r="I861" s="107" t="s">
        <v>830</v>
      </c>
      <c r="J861" s="107" t="s">
        <v>80</v>
      </c>
      <c r="K861" s="107" t="s">
        <v>33</v>
      </c>
      <c r="L861" s="107" t="s">
        <v>88</v>
      </c>
      <c r="M861" s="107" t="s">
        <v>41</v>
      </c>
      <c r="N861" s="107" t="s">
        <v>472</v>
      </c>
      <c r="O861" s="107" t="s">
        <v>1130</v>
      </c>
      <c r="P861" s="109">
        <v>45626</v>
      </c>
      <c r="Q861" s="107" t="s">
        <v>1101</v>
      </c>
      <c r="R861" s="108">
        <v>0</v>
      </c>
      <c r="S861" s="109">
        <v>45776</v>
      </c>
      <c r="T861" s="109">
        <v>45836</v>
      </c>
      <c r="U861" s="109">
        <v>46686</v>
      </c>
      <c r="V861" s="108">
        <v>910</v>
      </c>
      <c r="W861" s="107" t="s">
        <v>424</v>
      </c>
      <c r="X861" s="107" t="s">
        <v>802</v>
      </c>
      <c r="Y861" s="107" t="s">
        <v>725</v>
      </c>
      <c r="Z861" s="108">
        <v>0.8</v>
      </c>
      <c r="AA861" s="113">
        <v>0</v>
      </c>
      <c r="AB861" s="113">
        <v>0</v>
      </c>
      <c r="AC861" s="113">
        <v>13909006.192</v>
      </c>
      <c r="AD861" s="113">
        <v>0</v>
      </c>
      <c r="AE861" s="113">
        <v>13909006.1921</v>
      </c>
      <c r="AF861" s="113">
        <v>0</v>
      </c>
      <c r="AG861" s="113">
        <v>0</v>
      </c>
      <c r="AH861" s="113">
        <f>CFR_Data[[#This Row],[Total Spent SFY]]+CFR_Data[[#This Row],[CF Current SFY]]</f>
        <v>0</v>
      </c>
      <c r="AI861" s="113">
        <v>479620.9032</v>
      </c>
      <c r="AJ861" s="113">
        <v>5755450.8381000003</v>
      </c>
      <c r="AK861" s="113">
        <v>5755450.8381000003</v>
      </c>
      <c r="AL861" s="113">
        <v>1918483.6126999999</v>
      </c>
      <c r="AM861" s="113">
        <v>0</v>
      </c>
      <c r="AN861" s="113">
        <v>-1E-4</v>
      </c>
      <c r="AO861" s="113">
        <v>0</v>
      </c>
      <c r="AP861" s="113">
        <v>0</v>
      </c>
      <c r="AQ861" s="107" t="s">
        <v>699</v>
      </c>
      <c r="AR861" s="107" t="s">
        <v>699</v>
      </c>
      <c r="AS861" s="107" t="s">
        <v>396</v>
      </c>
      <c r="AT861" s="107" t="s">
        <v>395</v>
      </c>
      <c r="AU861" s="107" t="s">
        <v>1123</v>
      </c>
      <c r="AV861" s="107" t="s">
        <v>391</v>
      </c>
      <c r="AW861" s="108">
        <v>2</v>
      </c>
      <c r="AX861" s="107" t="s">
        <v>473</v>
      </c>
      <c r="AY861" s="107" t="s">
        <v>707</v>
      </c>
      <c r="AZ861" s="107" t="s">
        <v>706</v>
      </c>
      <c r="BA861" s="107" t="s">
        <v>412</v>
      </c>
      <c r="BB861" s="109">
        <v>45355.272070752311</v>
      </c>
      <c r="BC861" s="107" t="s">
        <v>33</v>
      </c>
      <c r="BD861" s="107" t="s">
        <v>292</v>
      </c>
    </row>
    <row r="862" spans="1:56" x14ac:dyDescent="0.2">
      <c r="A862" s="107" t="s">
        <v>409</v>
      </c>
      <c r="B862" s="105">
        <v>608617</v>
      </c>
      <c r="C862" s="105" t="s">
        <v>2211</v>
      </c>
      <c r="D862" s="107" t="s">
        <v>604</v>
      </c>
      <c r="E862" s="105" t="s">
        <v>1945</v>
      </c>
      <c r="F862" s="107" t="s">
        <v>1347</v>
      </c>
      <c r="G862" s="107" t="s">
        <v>830</v>
      </c>
      <c r="H862" s="107" t="s">
        <v>830</v>
      </c>
      <c r="I862" s="107" t="s">
        <v>830</v>
      </c>
      <c r="J862" s="107" t="s">
        <v>161</v>
      </c>
      <c r="K862" s="107" t="s">
        <v>23</v>
      </c>
      <c r="L862" s="107" t="s">
        <v>88</v>
      </c>
      <c r="M862" s="107" t="s">
        <v>41</v>
      </c>
      <c r="N862" s="107" t="s">
        <v>410</v>
      </c>
      <c r="O862" s="107" t="s">
        <v>395</v>
      </c>
      <c r="P862" s="109">
        <v>44800</v>
      </c>
      <c r="Q862" s="107" t="s">
        <v>658</v>
      </c>
      <c r="R862" s="108">
        <v>1</v>
      </c>
      <c r="S862" s="109">
        <v>44866</v>
      </c>
      <c r="T862" s="109">
        <v>44926</v>
      </c>
      <c r="U862" s="109">
        <v>45574</v>
      </c>
      <c r="V862" s="108">
        <v>708</v>
      </c>
      <c r="W862" s="107" t="s">
        <v>398</v>
      </c>
      <c r="X862" s="107" t="s">
        <v>702</v>
      </c>
      <c r="Y862" s="107" t="s">
        <v>293</v>
      </c>
      <c r="Z862" s="108">
        <v>0</v>
      </c>
      <c r="AA862" s="113">
        <v>526</v>
      </c>
      <c r="AB862" s="113">
        <v>110</v>
      </c>
      <c r="AC862" s="113">
        <v>19361.5</v>
      </c>
      <c r="AD862" s="113">
        <v>1454.9321</v>
      </c>
      <c r="AE862" s="113">
        <v>1454.9321</v>
      </c>
      <c r="AF862" s="113">
        <v>887.20029999999997</v>
      </c>
      <c r="AG862" s="113">
        <v>1413.2003</v>
      </c>
      <c r="AH862" s="113">
        <f>CFR_Data[[#This Row],[Total Spent SFY]]+CFR_Data[[#This Row],[CF Current SFY]]</f>
        <v>997.20029999999997</v>
      </c>
      <c r="AI862" s="113">
        <v>567.73180000000002</v>
      </c>
      <c r="AJ862" s="113">
        <v>0</v>
      </c>
      <c r="AK862" s="113">
        <v>0</v>
      </c>
      <c r="AL862" s="113">
        <v>0</v>
      </c>
      <c r="AM862" s="113">
        <v>0</v>
      </c>
      <c r="AN862" s="113">
        <v>17906.567899999998</v>
      </c>
      <c r="AO862" s="113">
        <v>0</v>
      </c>
      <c r="AP862" s="113">
        <v>0</v>
      </c>
      <c r="AQ862" s="107" t="s">
        <v>699</v>
      </c>
      <c r="AR862" s="107" t="s">
        <v>699</v>
      </c>
      <c r="AS862" s="107" t="s">
        <v>396</v>
      </c>
      <c r="AT862" s="107" t="s">
        <v>395</v>
      </c>
      <c r="AU862" s="107" t="s">
        <v>1123</v>
      </c>
      <c r="AV862" s="107" t="s">
        <v>391</v>
      </c>
      <c r="AW862" s="108">
        <v>2</v>
      </c>
      <c r="AX862" s="107" t="s">
        <v>473</v>
      </c>
      <c r="AY862" s="107" t="s">
        <v>707</v>
      </c>
      <c r="AZ862" s="107" t="s">
        <v>706</v>
      </c>
      <c r="BA862" s="107" t="s">
        <v>412</v>
      </c>
      <c r="BB862" s="109">
        <v>45355.272070752311</v>
      </c>
      <c r="BC862" s="107" t="s">
        <v>23</v>
      </c>
      <c r="BD862" s="107" t="s">
        <v>293</v>
      </c>
    </row>
    <row r="863" spans="1:56" x14ac:dyDescent="0.2">
      <c r="A863" s="107" t="s">
        <v>409</v>
      </c>
      <c r="B863" s="105">
        <v>608617</v>
      </c>
      <c r="C863" s="105" t="s">
        <v>2211</v>
      </c>
      <c r="D863" s="107" t="s">
        <v>604</v>
      </c>
      <c r="E863" s="105" t="s">
        <v>1945</v>
      </c>
      <c r="F863" s="107" t="s">
        <v>1347</v>
      </c>
      <c r="G863" s="107" t="s">
        <v>830</v>
      </c>
      <c r="H863" s="107" t="s">
        <v>830</v>
      </c>
      <c r="I863" s="107" t="s">
        <v>830</v>
      </c>
      <c r="J863" s="107" t="s">
        <v>161</v>
      </c>
      <c r="K863" s="107" t="s">
        <v>23</v>
      </c>
      <c r="L863" s="107" t="s">
        <v>88</v>
      </c>
      <c r="M863" s="107" t="s">
        <v>41</v>
      </c>
      <c r="N863" s="107" t="s">
        <v>410</v>
      </c>
      <c r="O863" s="107" t="s">
        <v>395</v>
      </c>
      <c r="P863" s="109">
        <v>44800</v>
      </c>
      <c r="Q863" s="107" t="s">
        <v>658</v>
      </c>
      <c r="R863" s="108">
        <v>1</v>
      </c>
      <c r="S863" s="109">
        <v>44866</v>
      </c>
      <c r="T863" s="109">
        <v>44926</v>
      </c>
      <c r="U863" s="109">
        <v>45574</v>
      </c>
      <c r="V863" s="108">
        <v>708</v>
      </c>
      <c r="W863" s="107" t="s">
        <v>424</v>
      </c>
      <c r="X863" s="107" t="s">
        <v>802</v>
      </c>
      <c r="Y863" s="107" t="s">
        <v>725</v>
      </c>
      <c r="Z863" s="108">
        <v>0.8</v>
      </c>
      <c r="AA863" s="113">
        <v>2933651.65</v>
      </c>
      <c r="AB863" s="113">
        <v>1669965.35</v>
      </c>
      <c r="AC863" s="113">
        <v>1419414.05</v>
      </c>
      <c r="AD863" s="113">
        <v>1036262.5579</v>
      </c>
      <c r="AE863" s="113">
        <v>1036262.5579</v>
      </c>
      <c r="AF863" s="113">
        <v>631900.58970000001</v>
      </c>
      <c r="AG863" s="113">
        <v>3565552.2396999998</v>
      </c>
      <c r="AH863" s="113">
        <f>CFR_Data[[#This Row],[Total Spent SFY]]+CFR_Data[[#This Row],[CF Current SFY]]</f>
        <v>2301865.9397</v>
      </c>
      <c r="AI863" s="113">
        <v>404361.9682</v>
      </c>
      <c r="AJ863" s="113">
        <v>0</v>
      </c>
      <c r="AK863" s="113">
        <v>0</v>
      </c>
      <c r="AL863" s="113">
        <v>0</v>
      </c>
      <c r="AM863" s="113">
        <v>0</v>
      </c>
      <c r="AN863" s="113">
        <v>383151.49209999997</v>
      </c>
      <c r="AO863" s="113">
        <v>0</v>
      </c>
      <c r="AP863" s="113">
        <v>0</v>
      </c>
      <c r="AQ863" s="107" t="s">
        <v>699</v>
      </c>
      <c r="AR863" s="107" t="s">
        <v>699</v>
      </c>
      <c r="AS863" s="107" t="s">
        <v>396</v>
      </c>
      <c r="AT863" s="107" t="s">
        <v>395</v>
      </c>
      <c r="AU863" s="107" t="s">
        <v>1123</v>
      </c>
      <c r="AV863" s="107" t="s">
        <v>391</v>
      </c>
      <c r="AW863" s="108">
        <v>2</v>
      </c>
      <c r="AX863" s="107" t="s">
        <v>473</v>
      </c>
      <c r="AY863" s="107" t="s">
        <v>707</v>
      </c>
      <c r="AZ863" s="107" t="s">
        <v>706</v>
      </c>
      <c r="BA863" s="107" t="s">
        <v>412</v>
      </c>
      <c r="BB863" s="109">
        <v>45355.272070752311</v>
      </c>
      <c r="BC863" s="107" t="s">
        <v>23</v>
      </c>
      <c r="BD863" s="107" t="s">
        <v>292</v>
      </c>
    </row>
    <row r="864" spans="1:56" x14ac:dyDescent="0.2">
      <c r="A864" s="107" t="s">
        <v>393</v>
      </c>
      <c r="B864" s="105">
        <v>608618</v>
      </c>
      <c r="C864" s="105" t="s">
        <v>2212</v>
      </c>
      <c r="D864" s="107" t="s">
        <v>605</v>
      </c>
      <c r="E864" s="105" t="s">
        <v>1945</v>
      </c>
      <c r="F864" s="107" t="s">
        <v>1347</v>
      </c>
      <c r="G864" s="107" t="s">
        <v>830</v>
      </c>
      <c r="H864" s="107" t="s">
        <v>830</v>
      </c>
      <c r="I864" s="107" t="s">
        <v>830</v>
      </c>
      <c r="J864" s="107" t="s">
        <v>331</v>
      </c>
      <c r="K864" s="107" t="s">
        <v>33</v>
      </c>
      <c r="L864" s="107" t="s">
        <v>88</v>
      </c>
      <c r="M864" s="107" t="s">
        <v>41</v>
      </c>
      <c r="N864" s="107" t="s">
        <v>394</v>
      </c>
      <c r="O864" s="107" t="s">
        <v>395</v>
      </c>
      <c r="P864" s="109">
        <v>44443</v>
      </c>
      <c r="Q864" s="107" t="s">
        <v>655</v>
      </c>
      <c r="R864" s="108">
        <v>1</v>
      </c>
      <c r="S864" s="109">
        <v>44510</v>
      </c>
      <c r="T864" s="109">
        <v>44570</v>
      </c>
      <c r="U864" s="109">
        <v>45839</v>
      </c>
      <c r="V864" s="108">
        <v>1329</v>
      </c>
      <c r="W864" s="107" t="s">
        <v>398</v>
      </c>
      <c r="X864" s="107" t="s">
        <v>702</v>
      </c>
      <c r="Y864" s="107" t="s">
        <v>293</v>
      </c>
      <c r="Z864" s="108">
        <v>0</v>
      </c>
      <c r="AA864" s="113">
        <v>0</v>
      </c>
      <c r="AB864" s="113">
        <v>0</v>
      </c>
      <c r="AC864" s="113">
        <v>11770</v>
      </c>
      <c r="AD864" s="113">
        <v>0</v>
      </c>
      <c r="AE864" s="113">
        <v>11770</v>
      </c>
      <c r="AF864" s="113">
        <v>9770</v>
      </c>
      <c r="AG864" s="113">
        <v>9770</v>
      </c>
      <c r="AH864" s="113">
        <f>CFR_Data[[#This Row],[Total Spent SFY]]+CFR_Data[[#This Row],[CF Current SFY]]</f>
        <v>9770</v>
      </c>
      <c r="AI864" s="113">
        <v>1000</v>
      </c>
      <c r="AJ864" s="113">
        <v>1000</v>
      </c>
      <c r="AK864" s="113">
        <v>0</v>
      </c>
      <c r="AL864" s="113">
        <v>0</v>
      </c>
      <c r="AM864" s="113">
        <v>0</v>
      </c>
      <c r="AN864" s="113">
        <v>0</v>
      </c>
      <c r="AO864" s="113">
        <v>0</v>
      </c>
      <c r="AP864" s="113">
        <v>0</v>
      </c>
      <c r="AQ864" s="107" t="s">
        <v>699</v>
      </c>
      <c r="AR864" s="107" t="s">
        <v>699</v>
      </c>
      <c r="AS864" s="107" t="s">
        <v>396</v>
      </c>
      <c r="AT864" s="107" t="s">
        <v>395</v>
      </c>
      <c r="AU864" s="107" t="s">
        <v>1123</v>
      </c>
      <c r="AV864" s="107" t="s">
        <v>391</v>
      </c>
      <c r="AW864" s="108">
        <v>2</v>
      </c>
      <c r="AX864" s="107" t="s">
        <v>473</v>
      </c>
      <c r="AY864" s="107" t="s">
        <v>707</v>
      </c>
      <c r="AZ864" s="107" t="s">
        <v>706</v>
      </c>
      <c r="BA864" s="107" t="s">
        <v>412</v>
      </c>
      <c r="BB864" s="109">
        <v>45355.272070752311</v>
      </c>
      <c r="BC864" s="107" t="s">
        <v>33</v>
      </c>
      <c r="BD864" s="107" t="s">
        <v>293</v>
      </c>
    </row>
    <row r="865" spans="1:56" x14ac:dyDescent="0.2">
      <c r="A865" s="107" t="s">
        <v>393</v>
      </c>
      <c r="B865" s="105">
        <v>608618</v>
      </c>
      <c r="C865" s="105" t="s">
        <v>2212</v>
      </c>
      <c r="D865" s="107" t="s">
        <v>605</v>
      </c>
      <c r="E865" s="105" t="s">
        <v>1945</v>
      </c>
      <c r="F865" s="107" t="s">
        <v>1347</v>
      </c>
      <c r="G865" s="107" t="s">
        <v>830</v>
      </c>
      <c r="H865" s="107" t="s">
        <v>830</v>
      </c>
      <c r="I865" s="107" t="s">
        <v>830</v>
      </c>
      <c r="J865" s="107" t="s">
        <v>331</v>
      </c>
      <c r="K865" s="107" t="s">
        <v>33</v>
      </c>
      <c r="L865" s="107" t="s">
        <v>88</v>
      </c>
      <c r="M865" s="107" t="s">
        <v>41</v>
      </c>
      <c r="N865" s="107" t="s">
        <v>394</v>
      </c>
      <c r="O865" s="107" t="s">
        <v>395</v>
      </c>
      <c r="P865" s="109">
        <v>44443</v>
      </c>
      <c r="Q865" s="107" t="s">
        <v>655</v>
      </c>
      <c r="R865" s="108">
        <v>1</v>
      </c>
      <c r="S865" s="109">
        <v>44510</v>
      </c>
      <c r="T865" s="109">
        <v>44570</v>
      </c>
      <c r="U865" s="109">
        <v>45839</v>
      </c>
      <c r="V865" s="108">
        <v>1329</v>
      </c>
      <c r="W865" s="107" t="s">
        <v>424</v>
      </c>
      <c r="X865" s="107" t="s">
        <v>802</v>
      </c>
      <c r="Y865" s="107" t="s">
        <v>725</v>
      </c>
      <c r="Z865" s="108">
        <v>0.8</v>
      </c>
      <c r="AA865" s="113">
        <v>2735104.45</v>
      </c>
      <c r="AB865" s="113">
        <v>57759.42</v>
      </c>
      <c r="AC865" s="113">
        <v>440845.07</v>
      </c>
      <c r="AD865" s="113">
        <v>17000</v>
      </c>
      <c r="AE865" s="113">
        <v>432845.07</v>
      </c>
      <c r="AF865" s="113">
        <v>415845.07</v>
      </c>
      <c r="AG865" s="113">
        <v>3150949.52</v>
      </c>
      <c r="AH865" s="113">
        <f>CFR_Data[[#This Row],[Total Spent SFY]]+CFR_Data[[#This Row],[CF Current SFY]]</f>
        <v>473604.49</v>
      </c>
      <c r="AI865" s="113">
        <v>13000</v>
      </c>
      <c r="AJ865" s="113">
        <v>4000</v>
      </c>
      <c r="AK865" s="113">
        <v>0</v>
      </c>
      <c r="AL865" s="113">
        <v>0</v>
      </c>
      <c r="AM865" s="113">
        <v>0</v>
      </c>
      <c r="AN865" s="113">
        <v>8000</v>
      </c>
      <c r="AO865" s="113">
        <v>0</v>
      </c>
      <c r="AP865" s="113">
        <v>0</v>
      </c>
      <c r="AQ865" s="107" t="s">
        <v>699</v>
      </c>
      <c r="AR865" s="107" t="s">
        <v>699</v>
      </c>
      <c r="AS865" s="107" t="s">
        <v>396</v>
      </c>
      <c r="AT865" s="107" t="s">
        <v>395</v>
      </c>
      <c r="AU865" s="107" t="s">
        <v>1123</v>
      </c>
      <c r="AV865" s="107" t="s">
        <v>391</v>
      </c>
      <c r="AW865" s="108">
        <v>2</v>
      </c>
      <c r="AX865" s="107" t="s">
        <v>473</v>
      </c>
      <c r="AY865" s="107" t="s">
        <v>707</v>
      </c>
      <c r="AZ865" s="107" t="s">
        <v>706</v>
      </c>
      <c r="BA865" s="107" t="s">
        <v>412</v>
      </c>
      <c r="BB865" s="109">
        <v>45355.272070752311</v>
      </c>
      <c r="BC865" s="107" t="s">
        <v>33</v>
      </c>
      <c r="BD865" s="107" t="s">
        <v>292</v>
      </c>
    </row>
    <row r="866" spans="1:56" x14ac:dyDescent="0.2">
      <c r="A866" s="107" t="s">
        <v>409</v>
      </c>
      <c r="B866" s="105">
        <v>608619</v>
      </c>
      <c r="C866" s="105" t="s">
        <v>2213</v>
      </c>
      <c r="D866" s="107" t="s">
        <v>606</v>
      </c>
      <c r="E866" s="105" t="s">
        <v>1945</v>
      </c>
      <c r="F866" s="107" t="s">
        <v>1133</v>
      </c>
      <c r="G866" s="107" t="s">
        <v>830</v>
      </c>
      <c r="H866" s="107" t="s">
        <v>830</v>
      </c>
      <c r="I866" s="107" t="s">
        <v>830</v>
      </c>
      <c r="J866" s="107" t="s">
        <v>112</v>
      </c>
      <c r="K866" s="107" t="s">
        <v>33</v>
      </c>
      <c r="L866" s="107" t="s">
        <v>88</v>
      </c>
      <c r="M866" s="107" t="s">
        <v>41</v>
      </c>
      <c r="N866" s="107" t="s">
        <v>410</v>
      </c>
      <c r="O866" s="107" t="s">
        <v>395</v>
      </c>
      <c r="P866" s="109">
        <v>44366</v>
      </c>
      <c r="Q866" s="107" t="s">
        <v>655</v>
      </c>
      <c r="R866" s="108">
        <v>1</v>
      </c>
      <c r="S866" s="109">
        <v>44456</v>
      </c>
      <c r="T866" s="109">
        <v>44516</v>
      </c>
      <c r="U866" s="109">
        <v>45618</v>
      </c>
      <c r="V866" s="108">
        <v>1162</v>
      </c>
      <c r="W866" s="107" t="s">
        <v>398</v>
      </c>
      <c r="X866" s="107" t="s">
        <v>702</v>
      </c>
      <c r="Y866" s="107" t="s">
        <v>293</v>
      </c>
      <c r="Z866" s="108">
        <v>0</v>
      </c>
      <c r="AA866" s="113">
        <v>112.5</v>
      </c>
      <c r="AB866" s="113">
        <v>97.5</v>
      </c>
      <c r="AC866" s="113">
        <v>27541</v>
      </c>
      <c r="AD866" s="113">
        <v>23086.3112</v>
      </c>
      <c r="AE866" s="113">
        <v>27541</v>
      </c>
      <c r="AF866" s="113">
        <v>23086.3112</v>
      </c>
      <c r="AG866" s="113">
        <v>23198.8112</v>
      </c>
      <c r="AH866" s="113">
        <f>CFR_Data[[#This Row],[Total Spent SFY]]+CFR_Data[[#This Row],[CF Current SFY]]</f>
        <v>23183.8112</v>
      </c>
      <c r="AI866" s="113">
        <v>4454.6887999999999</v>
      </c>
      <c r="AJ866" s="113">
        <v>0</v>
      </c>
      <c r="AK866" s="113">
        <v>0</v>
      </c>
      <c r="AL866" s="113">
        <v>0</v>
      </c>
      <c r="AM866" s="113">
        <v>0</v>
      </c>
      <c r="AN866" s="113">
        <v>0</v>
      </c>
      <c r="AO866" s="113">
        <v>0</v>
      </c>
      <c r="AP866" s="113">
        <v>0</v>
      </c>
      <c r="AQ866" s="107" t="s">
        <v>699</v>
      </c>
      <c r="AR866" s="107" t="s">
        <v>699</v>
      </c>
      <c r="AS866" s="107" t="s">
        <v>396</v>
      </c>
      <c r="AT866" s="107" t="s">
        <v>395</v>
      </c>
      <c r="AU866" s="107" t="s">
        <v>1123</v>
      </c>
      <c r="AV866" s="107" t="s">
        <v>391</v>
      </c>
      <c r="AW866" s="108">
        <v>2</v>
      </c>
      <c r="AX866" s="107" t="s">
        <v>473</v>
      </c>
      <c r="AY866" s="107" t="s">
        <v>707</v>
      </c>
      <c r="AZ866" s="107" t="s">
        <v>706</v>
      </c>
      <c r="BA866" s="107" t="s">
        <v>412</v>
      </c>
      <c r="BB866" s="109">
        <v>45355.272070752311</v>
      </c>
      <c r="BC866" s="107" t="s">
        <v>33</v>
      </c>
      <c r="BD866" s="107" t="s">
        <v>293</v>
      </c>
    </row>
    <row r="867" spans="1:56" x14ac:dyDescent="0.2">
      <c r="A867" s="107" t="s">
        <v>409</v>
      </c>
      <c r="B867" s="105">
        <v>608619</v>
      </c>
      <c r="C867" s="105" t="s">
        <v>2213</v>
      </c>
      <c r="D867" s="107" t="s">
        <v>606</v>
      </c>
      <c r="E867" s="105" t="s">
        <v>1945</v>
      </c>
      <c r="F867" s="107" t="s">
        <v>1133</v>
      </c>
      <c r="G867" s="107" t="s">
        <v>830</v>
      </c>
      <c r="H867" s="107" t="s">
        <v>830</v>
      </c>
      <c r="I867" s="107" t="s">
        <v>830</v>
      </c>
      <c r="J867" s="107" t="s">
        <v>112</v>
      </c>
      <c r="K867" s="107" t="s">
        <v>33</v>
      </c>
      <c r="L867" s="107" t="s">
        <v>88</v>
      </c>
      <c r="M867" s="107" t="s">
        <v>41</v>
      </c>
      <c r="N867" s="107" t="s">
        <v>410</v>
      </c>
      <c r="O867" s="107" t="s">
        <v>395</v>
      </c>
      <c r="P867" s="109">
        <v>44366</v>
      </c>
      <c r="Q867" s="107" t="s">
        <v>655</v>
      </c>
      <c r="R867" s="108">
        <v>1</v>
      </c>
      <c r="S867" s="109">
        <v>44456</v>
      </c>
      <c r="T867" s="109">
        <v>44516</v>
      </c>
      <c r="U867" s="109">
        <v>45618</v>
      </c>
      <c r="V867" s="108">
        <v>1162</v>
      </c>
      <c r="W867" s="107" t="s">
        <v>424</v>
      </c>
      <c r="X867" s="107" t="s">
        <v>802</v>
      </c>
      <c r="Y867" s="107" t="s">
        <v>725</v>
      </c>
      <c r="Z867" s="108">
        <v>0.8</v>
      </c>
      <c r="AA867" s="113">
        <v>5340945.3600000003</v>
      </c>
      <c r="AB867" s="113">
        <v>1579158.2</v>
      </c>
      <c r="AC867" s="113">
        <v>1137638.1399999999</v>
      </c>
      <c r="AD867" s="113">
        <v>457261.65879999998</v>
      </c>
      <c r="AE867" s="113">
        <v>1137638.1399999999</v>
      </c>
      <c r="AF867" s="113">
        <v>457261.65879999998</v>
      </c>
      <c r="AG867" s="113">
        <v>5798207.0187999997</v>
      </c>
      <c r="AH867" s="113">
        <f>CFR_Data[[#This Row],[Total Spent SFY]]+CFR_Data[[#This Row],[CF Current SFY]]</f>
        <v>2036419.8588</v>
      </c>
      <c r="AI867" s="113">
        <v>680376.48120000004</v>
      </c>
      <c r="AJ867" s="113">
        <v>0</v>
      </c>
      <c r="AK867" s="113">
        <v>0</v>
      </c>
      <c r="AL867" s="113">
        <v>0</v>
      </c>
      <c r="AM867" s="113">
        <v>0</v>
      </c>
      <c r="AN867" s="113">
        <v>0</v>
      </c>
      <c r="AO867" s="113">
        <v>0</v>
      </c>
      <c r="AP867" s="113">
        <v>0</v>
      </c>
      <c r="AQ867" s="107" t="s">
        <v>699</v>
      </c>
      <c r="AR867" s="107" t="s">
        <v>699</v>
      </c>
      <c r="AS867" s="107" t="s">
        <v>396</v>
      </c>
      <c r="AT867" s="107" t="s">
        <v>395</v>
      </c>
      <c r="AU867" s="107" t="s">
        <v>1123</v>
      </c>
      <c r="AV867" s="107" t="s">
        <v>391</v>
      </c>
      <c r="AW867" s="108">
        <v>2</v>
      </c>
      <c r="AX867" s="107" t="s">
        <v>473</v>
      </c>
      <c r="AY867" s="107" t="s">
        <v>707</v>
      </c>
      <c r="AZ867" s="107" t="s">
        <v>706</v>
      </c>
      <c r="BA867" s="107" t="s">
        <v>412</v>
      </c>
      <c r="BB867" s="109">
        <v>45355.272070752311</v>
      </c>
      <c r="BC867" s="107" t="s">
        <v>33</v>
      </c>
      <c r="BD867" s="107" t="s">
        <v>292</v>
      </c>
    </row>
    <row r="868" spans="1:56" x14ac:dyDescent="0.2">
      <c r="A868" s="107" t="s">
        <v>393</v>
      </c>
      <c r="B868" s="105">
        <v>608620</v>
      </c>
      <c r="C868" s="105" t="s">
        <v>2214</v>
      </c>
      <c r="D868" s="107" t="s">
        <v>607</v>
      </c>
      <c r="E868" s="105" t="s">
        <v>1941</v>
      </c>
      <c r="F868" s="107" t="s">
        <v>1128</v>
      </c>
      <c r="G868" s="107" t="s">
        <v>830</v>
      </c>
      <c r="H868" s="107" t="s">
        <v>830</v>
      </c>
      <c r="I868" s="107" t="s">
        <v>830</v>
      </c>
      <c r="J868" s="107" t="s">
        <v>152</v>
      </c>
      <c r="K868" s="107" t="s">
        <v>27</v>
      </c>
      <c r="L868" s="107" t="s">
        <v>358</v>
      </c>
      <c r="M868" s="107" t="s">
        <v>395</v>
      </c>
      <c r="N868" s="107" t="s">
        <v>394</v>
      </c>
      <c r="O868" s="107" t="s">
        <v>395</v>
      </c>
      <c r="P868" s="109">
        <v>44282</v>
      </c>
      <c r="Q868" s="107" t="s">
        <v>655</v>
      </c>
      <c r="R868" s="108">
        <v>1</v>
      </c>
      <c r="S868" s="109">
        <v>44356</v>
      </c>
      <c r="T868" s="109">
        <v>44416</v>
      </c>
      <c r="U868" s="109">
        <v>45156</v>
      </c>
      <c r="V868" s="108">
        <v>800</v>
      </c>
      <c r="W868" s="107" t="s">
        <v>398</v>
      </c>
      <c r="X868" s="107" t="s">
        <v>702</v>
      </c>
      <c r="Y868" s="107" t="s">
        <v>293</v>
      </c>
      <c r="Z868" s="108">
        <v>0</v>
      </c>
      <c r="AA868" s="113">
        <v>6700.11</v>
      </c>
      <c r="AB868" s="113">
        <v>6406.98</v>
      </c>
      <c r="AC868" s="113">
        <v>75351.38</v>
      </c>
      <c r="AD868" s="113">
        <v>44.023099999999999</v>
      </c>
      <c r="AE868" s="113">
        <v>44.023099999999999</v>
      </c>
      <c r="AF868" s="113">
        <v>44.023099999999999</v>
      </c>
      <c r="AG868" s="113">
        <v>6744.1331</v>
      </c>
      <c r="AH868" s="113">
        <f>CFR_Data[[#This Row],[Total Spent SFY]]+CFR_Data[[#This Row],[CF Current SFY]]</f>
        <v>6451.0030999999999</v>
      </c>
      <c r="AI868" s="113">
        <v>0</v>
      </c>
      <c r="AJ868" s="113">
        <v>0</v>
      </c>
      <c r="AK868" s="113">
        <v>0</v>
      </c>
      <c r="AL868" s="113">
        <v>0</v>
      </c>
      <c r="AM868" s="113">
        <v>0</v>
      </c>
      <c r="AN868" s="113">
        <v>75307.356899999999</v>
      </c>
      <c r="AO868" s="113">
        <v>0</v>
      </c>
      <c r="AP868" s="113">
        <v>0</v>
      </c>
      <c r="AQ868" s="107" t="s">
        <v>699</v>
      </c>
      <c r="AR868" s="107" t="s">
        <v>699</v>
      </c>
      <c r="AS868" s="107" t="s">
        <v>396</v>
      </c>
      <c r="AT868" s="107" t="s">
        <v>395</v>
      </c>
      <c r="AU868" s="107" t="s">
        <v>1123</v>
      </c>
      <c r="AV868" s="107" t="s">
        <v>391</v>
      </c>
      <c r="AW868" s="108">
        <v>2</v>
      </c>
      <c r="AX868" s="107" t="s">
        <v>473</v>
      </c>
      <c r="AY868" s="107" t="s">
        <v>762</v>
      </c>
      <c r="AZ868" s="107" t="s">
        <v>706</v>
      </c>
      <c r="BA868" s="107" t="s">
        <v>433</v>
      </c>
      <c r="BB868" s="109">
        <v>45355.272070752311</v>
      </c>
      <c r="BC868" s="107" t="s">
        <v>27</v>
      </c>
      <c r="BD868" s="107" t="s">
        <v>293</v>
      </c>
    </row>
    <row r="869" spans="1:56" x14ac:dyDescent="0.2">
      <c r="A869" s="107" t="s">
        <v>393</v>
      </c>
      <c r="B869" s="105">
        <v>608620</v>
      </c>
      <c r="C869" s="105" t="s">
        <v>2214</v>
      </c>
      <c r="D869" s="107" t="s">
        <v>607</v>
      </c>
      <c r="E869" s="105" t="s">
        <v>1941</v>
      </c>
      <c r="F869" s="107" t="s">
        <v>1128</v>
      </c>
      <c r="G869" s="107" t="s">
        <v>830</v>
      </c>
      <c r="H869" s="107" t="s">
        <v>830</v>
      </c>
      <c r="I869" s="107" t="s">
        <v>830</v>
      </c>
      <c r="J869" s="107" t="s">
        <v>152</v>
      </c>
      <c r="K869" s="107" t="s">
        <v>27</v>
      </c>
      <c r="L869" s="107" t="s">
        <v>358</v>
      </c>
      <c r="M869" s="107" t="s">
        <v>395</v>
      </c>
      <c r="N869" s="107" t="s">
        <v>394</v>
      </c>
      <c r="O869" s="107" t="s">
        <v>395</v>
      </c>
      <c r="P869" s="109">
        <v>44282</v>
      </c>
      <c r="Q869" s="107" t="s">
        <v>655</v>
      </c>
      <c r="R869" s="108">
        <v>1</v>
      </c>
      <c r="S869" s="109">
        <v>44356</v>
      </c>
      <c r="T869" s="109">
        <v>44416</v>
      </c>
      <c r="U869" s="109">
        <v>45156</v>
      </c>
      <c r="V869" s="108">
        <v>800</v>
      </c>
      <c r="W869" s="107" t="s">
        <v>424</v>
      </c>
      <c r="X869" s="107" t="s">
        <v>733</v>
      </c>
      <c r="Y869" s="107" t="s">
        <v>413</v>
      </c>
      <c r="Z869" s="108">
        <v>0.8</v>
      </c>
      <c r="AA869" s="113">
        <v>4851270.59</v>
      </c>
      <c r="AB869" s="113">
        <v>363587.18</v>
      </c>
      <c r="AC869" s="113">
        <v>24257.68</v>
      </c>
      <c r="AD869" s="113">
        <v>64955.976900000001</v>
      </c>
      <c r="AE869" s="113">
        <v>64955.976900000001</v>
      </c>
      <c r="AF869" s="113">
        <v>64955.976900000001</v>
      </c>
      <c r="AG869" s="113">
        <v>4916226.5669</v>
      </c>
      <c r="AH869" s="113">
        <f>CFR_Data[[#This Row],[Total Spent SFY]]+CFR_Data[[#This Row],[CF Current SFY]]</f>
        <v>428543.1569</v>
      </c>
      <c r="AI869" s="113">
        <v>0</v>
      </c>
      <c r="AJ869" s="113">
        <v>0</v>
      </c>
      <c r="AK869" s="113">
        <v>0</v>
      </c>
      <c r="AL869" s="113">
        <v>0</v>
      </c>
      <c r="AM869" s="113">
        <v>0</v>
      </c>
      <c r="AN869" s="113">
        <v>-40698.296900000001</v>
      </c>
      <c r="AO869" s="113">
        <v>0</v>
      </c>
      <c r="AP869" s="113">
        <v>0</v>
      </c>
      <c r="AQ869" s="107" t="s">
        <v>699</v>
      </c>
      <c r="AR869" s="107" t="s">
        <v>699</v>
      </c>
      <c r="AS869" s="107" t="s">
        <v>396</v>
      </c>
      <c r="AT869" s="107" t="s">
        <v>395</v>
      </c>
      <c r="AU869" s="107" t="s">
        <v>1123</v>
      </c>
      <c r="AV869" s="107" t="s">
        <v>391</v>
      </c>
      <c r="AW869" s="108">
        <v>2</v>
      </c>
      <c r="AX869" s="107" t="s">
        <v>473</v>
      </c>
      <c r="AY869" s="107" t="s">
        <v>762</v>
      </c>
      <c r="AZ869" s="107" t="s">
        <v>706</v>
      </c>
      <c r="BA869" s="107" t="s">
        <v>433</v>
      </c>
      <c r="BB869" s="109">
        <v>45355.272070752311</v>
      </c>
      <c r="BC869" s="107" t="s">
        <v>27</v>
      </c>
      <c r="BD869" s="107" t="s">
        <v>292</v>
      </c>
    </row>
    <row r="870" spans="1:56" x14ac:dyDescent="0.2">
      <c r="A870" s="107" t="s">
        <v>472</v>
      </c>
      <c r="B870" s="105">
        <v>608634</v>
      </c>
      <c r="C870" s="105" t="s">
        <v>395</v>
      </c>
      <c r="D870" s="107" t="s">
        <v>1751</v>
      </c>
      <c r="E870" s="105" t="s">
        <v>1947</v>
      </c>
      <c r="F870" s="107" t="s">
        <v>1133</v>
      </c>
      <c r="G870" s="107" t="s">
        <v>830</v>
      </c>
      <c r="H870" s="107" t="s">
        <v>830</v>
      </c>
      <c r="I870" s="107" t="s">
        <v>830</v>
      </c>
      <c r="J870" s="107" t="s">
        <v>86</v>
      </c>
      <c r="K870" s="107" t="s">
        <v>25</v>
      </c>
      <c r="L870" s="107" t="s">
        <v>88</v>
      </c>
      <c r="M870" s="107" t="s">
        <v>41</v>
      </c>
      <c r="N870" s="107" t="s">
        <v>472</v>
      </c>
      <c r="O870" s="107" t="s">
        <v>1142</v>
      </c>
      <c r="P870" s="109">
        <v>46074</v>
      </c>
      <c r="Q870" s="107" t="s">
        <v>1353</v>
      </c>
      <c r="R870" s="108">
        <v>0</v>
      </c>
      <c r="S870" s="109">
        <v>46224</v>
      </c>
      <c r="T870" s="109">
        <v>46284</v>
      </c>
      <c r="U870" s="109">
        <v>46954</v>
      </c>
      <c r="V870" s="108">
        <v>730</v>
      </c>
      <c r="W870" s="107" t="s">
        <v>398</v>
      </c>
      <c r="X870" s="107" t="s">
        <v>702</v>
      </c>
      <c r="Y870" s="107" t="s">
        <v>293</v>
      </c>
      <c r="Z870" s="108">
        <v>0</v>
      </c>
      <c r="AA870" s="113">
        <v>0</v>
      </c>
      <c r="AB870" s="113">
        <v>0</v>
      </c>
      <c r="AC870" s="113">
        <v>118286.05869999999</v>
      </c>
      <c r="AD870" s="113">
        <v>0</v>
      </c>
      <c r="AE870" s="113">
        <v>118286.05869999999</v>
      </c>
      <c r="AF870" s="113">
        <v>0</v>
      </c>
      <c r="AG870" s="113">
        <v>0</v>
      </c>
      <c r="AH870" s="113">
        <f>CFR_Data[[#This Row],[Total Spent SFY]]+CFR_Data[[#This Row],[CF Current SFY]]</f>
        <v>0</v>
      </c>
      <c r="AI870" s="113">
        <v>0</v>
      </c>
      <c r="AJ870" s="113">
        <v>0</v>
      </c>
      <c r="AK870" s="113">
        <v>51428.7212</v>
      </c>
      <c r="AL870" s="113">
        <v>61714.465400000001</v>
      </c>
      <c r="AM870" s="113">
        <v>5142.8720999999996</v>
      </c>
      <c r="AN870" s="113">
        <v>0</v>
      </c>
      <c r="AO870" s="113">
        <v>0</v>
      </c>
      <c r="AP870" s="113">
        <v>0</v>
      </c>
      <c r="AQ870" s="107" t="s">
        <v>699</v>
      </c>
      <c r="AR870" s="107" t="s">
        <v>699</v>
      </c>
      <c r="AS870" s="107" t="s">
        <v>396</v>
      </c>
      <c r="AT870" s="107" t="s">
        <v>395</v>
      </c>
      <c r="AU870" s="107" t="s">
        <v>1123</v>
      </c>
      <c r="AV870" s="107" t="s">
        <v>391</v>
      </c>
      <c r="AW870" s="108">
        <v>2</v>
      </c>
      <c r="AX870" s="107" t="s">
        <v>473</v>
      </c>
      <c r="AY870" s="107" t="s">
        <v>707</v>
      </c>
      <c r="AZ870" s="107" t="s">
        <v>706</v>
      </c>
      <c r="BA870" s="107" t="s">
        <v>412</v>
      </c>
      <c r="BB870" s="109">
        <v>45355.272070752311</v>
      </c>
      <c r="BC870" s="107" t="s">
        <v>25</v>
      </c>
      <c r="BD870" s="107" t="s">
        <v>293</v>
      </c>
    </row>
    <row r="871" spans="1:56" x14ac:dyDescent="0.2">
      <c r="A871" s="107" t="s">
        <v>472</v>
      </c>
      <c r="B871" s="105">
        <v>608634</v>
      </c>
      <c r="C871" s="105" t="s">
        <v>395</v>
      </c>
      <c r="D871" s="107" t="s">
        <v>1751</v>
      </c>
      <c r="E871" s="105" t="s">
        <v>1947</v>
      </c>
      <c r="F871" s="107" t="s">
        <v>1133</v>
      </c>
      <c r="G871" s="107" t="s">
        <v>830</v>
      </c>
      <c r="H871" s="107" t="s">
        <v>830</v>
      </c>
      <c r="I871" s="107" t="s">
        <v>830</v>
      </c>
      <c r="J871" s="107" t="s">
        <v>86</v>
      </c>
      <c r="K871" s="107" t="s">
        <v>25</v>
      </c>
      <c r="L871" s="107" t="s">
        <v>88</v>
      </c>
      <c r="M871" s="107" t="s">
        <v>41</v>
      </c>
      <c r="N871" s="107" t="s">
        <v>472</v>
      </c>
      <c r="O871" s="107" t="s">
        <v>1142</v>
      </c>
      <c r="P871" s="109">
        <v>46074</v>
      </c>
      <c r="Q871" s="107" t="s">
        <v>1353</v>
      </c>
      <c r="R871" s="108">
        <v>0</v>
      </c>
      <c r="S871" s="109">
        <v>46224</v>
      </c>
      <c r="T871" s="109">
        <v>46284</v>
      </c>
      <c r="U871" s="109">
        <v>46954</v>
      </c>
      <c r="V871" s="108">
        <v>730</v>
      </c>
      <c r="W871" s="107" t="s">
        <v>424</v>
      </c>
      <c r="X871" s="107" t="s">
        <v>802</v>
      </c>
      <c r="Y871" s="107" t="s">
        <v>725</v>
      </c>
      <c r="Z871" s="108">
        <v>0.8</v>
      </c>
      <c r="AA871" s="113">
        <v>0</v>
      </c>
      <c r="AB871" s="113">
        <v>0</v>
      </c>
      <c r="AC871" s="113">
        <v>27947500.024999999</v>
      </c>
      <c r="AD871" s="113">
        <v>0</v>
      </c>
      <c r="AE871" s="113">
        <v>27947500.024999999</v>
      </c>
      <c r="AF871" s="113">
        <v>0</v>
      </c>
      <c r="AG871" s="113">
        <v>0</v>
      </c>
      <c r="AH871" s="113">
        <f>CFR_Data[[#This Row],[Total Spent SFY]]+CFR_Data[[#This Row],[CF Current SFY]]</f>
        <v>0</v>
      </c>
      <c r="AI871" s="113">
        <v>0</v>
      </c>
      <c r="AJ871" s="113">
        <v>0</v>
      </c>
      <c r="AK871" s="113">
        <v>12151086.967399999</v>
      </c>
      <c r="AL871" s="113">
        <v>14581304.3609</v>
      </c>
      <c r="AM871" s="113">
        <v>1215108.6967</v>
      </c>
      <c r="AN871" s="113">
        <v>0</v>
      </c>
      <c r="AO871" s="113">
        <v>0</v>
      </c>
      <c r="AP871" s="113">
        <v>0</v>
      </c>
      <c r="AQ871" s="107" t="s">
        <v>699</v>
      </c>
      <c r="AR871" s="107" t="s">
        <v>699</v>
      </c>
      <c r="AS871" s="107" t="s">
        <v>396</v>
      </c>
      <c r="AT871" s="107" t="s">
        <v>395</v>
      </c>
      <c r="AU871" s="107" t="s">
        <v>1123</v>
      </c>
      <c r="AV871" s="107" t="s">
        <v>391</v>
      </c>
      <c r="AW871" s="108">
        <v>2</v>
      </c>
      <c r="AX871" s="107" t="s">
        <v>473</v>
      </c>
      <c r="AY871" s="107" t="s">
        <v>707</v>
      </c>
      <c r="AZ871" s="107" t="s">
        <v>706</v>
      </c>
      <c r="BA871" s="107" t="s">
        <v>412</v>
      </c>
      <c r="BB871" s="109">
        <v>45355.272070752311</v>
      </c>
      <c r="BC871" s="107" t="s">
        <v>25</v>
      </c>
      <c r="BD871" s="107" t="s">
        <v>292</v>
      </c>
    </row>
    <row r="872" spans="1:56" x14ac:dyDescent="0.2">
      <c r="A872" s="107" t="s">
        <v>393</v>
      </c>
      <c r="B872" s="105">
        <v>608636</v>
      </c>
      <c r="C872" s="105" t="s">
        <v>2215</v>
      </c>
      <c r="D872" s="107" t="s">
        <v>915</v>
      </c>
      <c r="E872" s="105" t="s">
        <v>1962</v>
      </c>
      <c r="F872" s="107" t="s">
        <v>1347</v>
      </c>
      <c r="G872" s="107" t="s">
        <v>830</v>
      </c>
      <c r="H872" s="107" t="s">
        <v>830</v>
      </c>
      <c r="I872" s="107" t="s">
        <v>830</v>
      </c>
      <c r="J872" s="107" t="s">
        <v>162</v>
      </c>
      <c r="K872" s="107" t="s">
        <v>21</v>
      </c>
      <c r="L872" s="107" t="s">
        <v>42</v>
      </c>
      <c r="M872" s="107" t="s">
        <v>41</v>
      </c>
      <c r="N872" s="107" t="s">
        <v>394</v>
      </c>
      <c r="O872" s="107" t="s">
        <v>395</v>
      </c>
      <c r="P872" s="109">
        <v>44443</v>
      </c>
      <c r="Q872" s="107" t="s">
        <v>655</v>
      </c>
      <c r="R872" s="108">
        <v>1</v>
      </c>
      <c r="S872" s="109">
        <v>44501</v>
      </c>
      <c r="T872" s="109">
        <v>44561</v>
      </c>
      <c r="U872" s="109">
        <v>45156</v>
      </c>
      <c r="V872" s="108">
        <v>655</v>
      </c>
      <c r="W872" s="107" t="s">
        <v>398</v>
      </c>
      <c r="X872" s="107" t="s">
        <v>702</v>
      </c>
      <c r="Y872" s="107" t="s">
        <v>293</v>
      </c>
      <c r="Z872" s="108">
        <v>0</v>
      </c>
      <c r="AA872" s="113">
        <v>0</v>
      </c>
      <c r="AB872" s="113">
        <v>0</v>
      </c>
      <c r="AC872" s="113">
        <v>12000</v>
      </c>
      <c r="AD872" s="113">
        <v>0</v>
      </c>
      <c r="AE872" s="113">
        <v>0</v>
      </c>
      <c r="AF872" s="113">
        <v>0</v>
      </c>
      <c r="AG872" s="113">
        <v>0</v>
      </c>
      <c r="AH872" s="113">
        <f>CFR_Data[[#This Row],[Total Spent SFY]]+CFR_Data[[#This Row],[CF Current SFY]]</f>
        <v>0</v>
      </c>
      <c r="AI872" s="113">
        <v>0</v>
      </c>
      <c r="AJ872" s="113">
        <v>0</v>
      </c>
      <c r="AK872" s="113">
        <v>0</v>
      </c>
      <c r="AL872" s="113">
        <v>0</v>
      </c>
      <c r="AM872" s="113">
        <v>0</v>
      </c>
      <c r="AN872" s="113">
        <v>0</v>
      </c>
      <c r="AO872" s="113">
        <v>0</v>
      </c>
      <c r="AP872" s="113">
        <v>0</v>
      </c>
      <c r="AQ872" s="107" t="s">
        <v>699</v>
      </c>
      <c r="AR872" s="107" t="s">
        <v>699</v>
      </c>
      <c r="AS872" s="107" t="s">
        <v>396</v>
      </c>
      <c r="AT872" s="107" t="s">
        <v>395</v>
      </c>
      <c r="AU872" s="107" t="s">
        <v>1123</v>
      </c>
      <c r="AV872" s="107" t="s">
        <v>391</v>
      </c>
      <c r="AW872" s="108">
        <v>2</v>
      </c>
      <c r="AX872" s="107" t="s">
        <v>473</v>
      </c>
      <c r="AY872" s="107" t="s">
        <v>707</v>
      </c>
      <c r="AZ872" s="107" t="s">
        <v>706</v>
      </c>
      <c r="BA872" s="107" t="s">
        <v>412</v>
      </c>
      <c r="BB872" s="109">
        <v>45355.272070752311</v>
      </c>
      <c r="BC872" s="107" t="s">
        <v>21</v>
      </c>
      <c r="BD872" s="107" t="s">
        <v>293</v>
      </c>
    </row>
    <row r="873" spans="1:56" x14ac:dyDescent="0.2">
      <c r="A873" s="107" t="s">
        <v>393</v>
      </c>
      <c r="B873" s="105">
        <v>608636</v>
      </c>
      <c r="C873" s="105" t="s">
        <v>2215</v>
      </c>
      <c r="D873" s="107" t="s">
        <v>915</v>
      </c>
      <c r="E873" s="105" t="s">
        <v>1962</v>
      </c>
      <c r="F873" s="107" t="s">
        <v>1347</v>
      </c>
      <c r="G873" s="107" t="s">
        <v>830</v>
      </c>
      <c r="H873" s="107" t="s">
        <v>830</v>
      </c>
      <c r="I873" s="107" t="s">
        <v>830</v>
      </c>
      <c r="J873" s="107" t="s">
        <v>162</v>
      </c>
      <c r="K873" s="107" t="s">
        <v>21</v>
      </c>
      <c r="L873" s="107" t="s">
        <v>42</v>
      </c>
      <c r="M873" s="107" t="s">
        <v>41</v>
      </c>
      <c r="N873" s="107" t="s">
        <v>394</v>
      </c>
      <c r="O873" s="107" t="s">
        <v>395</v>
      </c>
      <c r="P873" s="109">
        <v>44443</v>
      </c>
      <c r="Q873" s="107" t="s">
        <v>655</v>
      </c>
      <c r="R873" s="108">
        <v>1</v>
      </c>
      <c r="S873" s="109">
        <v>44501</v>
      </c>
      <c r="T873" s="109">
        <v>44561</v>
      </c>
      <c r="U873" s="109">
        <v>45156</v>
      </c>
      <c r="V873" s="108">
        <v>655</v>
      </c>
      <c r="W873" s="107" t="s">
        <v>424</v>
      </c>
      <c r="X873" s="107" t="s">
        <v>802</v>
      </c>
      <c r="Y873" s="107" t="s">
        <v>725</v>
      </c>
      <c r="Z873" s="108">
        <v>0.8</v>
      </c>
      <c r="AA873" s="113">
        <v>1048020.77</v>
      </c>
      <c r="AB873" s="113">
        <v>10682</v>
      </c>
      <c r="AC873" s="113">
        <v>265038.83</v>
      </c>
      <c r="AD873" s="113">
        <v>0</v>
      </c>
      <c r="AE873" s="113">
        <v>0</v>
      </c>
      <c r="AF873" s="113">
        <v>0</v>
      </c>
      <c r="AG873" s="113">
        <v>1048020.77</v>
      </c>
      <c r="AH873" s="113">
        <f>CFR_Data[[#This Row],[Total Spent SFY]]+CFR_Data[[#This Row],[CF Current SFY]]</f>
        <v>10682</v>
      </c>
      <c r="AI873" s="113">
        <v>0</v>
      </c>
      <c r="AJ873" s="113">
        <v>0</v>
      </c>
      <c r="AK873" s="113">
        <v>0</v>
      </c>
      <c r="AL873" s="113">
        <v>0</v>
      </c>
      <c r="AM873" s="113">
        <v>0</v>
      </c>
      <c r="AN873" s="113">
        <v>0</v>
      </c>
      <c r="AO873" s="113">
        <v>0</v>
      </c>
      <c r="AP873" s="113">
        <v>0</v>
      </c>
      <c r="AQ873" s="107" t="s">
        <v>699</v>
      </c>
      <c r="AR873" s="107" t="s">
        <v>699</v>
      </c>
      <c r="AS873" s="107" t="s">
        <v>396</v>
      </c>
      <c r="AT873" s="107" t="s">
        <v>395</v>
      </c>
      <c r="AU873" s="107" t="s">
        <v>1123</v>
      </c>
      <c r="AV873" s="107" t="s">
        <v>391</v>
      </c>
      <c r="AW873" s="108">
        <v>2</v>
      </c>
      <c r="AX873" s="107" t="s">
        <v>473</v>
      </c>
      <c r="AY873" s="107" t="s">
        <v>707</v>
      </c>
      <c r="AZ873" s="107" t="s">
        <v>706</v>
      </c>
      <c r="BA873" s="107" t="s">
        <v>412</v>
      </c>
      <c r="BB873" s="109">
        <v>45355.272070752311</v>
      </c>
      <c r="BC873" s="107" t="s">
        <v>21</v>
      </c>
      <c r="BD873" s="107" t="s">
        <v>292</v>
      </c>
    </row>
    <row r="874" spans="1:56" x14ac:dyDescent="0.2">
      <c r="A874" s="107" t="s">
        <v>393</v>
      </c>
      <c r="B874" s="105">
        <v>608637</v>
      </c>
      <c r="C874" s="105" t="s">
        <v>2216</v>
      </c>
      <c r="D874" s="107" t="s">
        <v>608</v>
      </c>
      <c r="E874" s="105" t="s">
        <v>1954</v>
      </c>
      <c r="F874" s="107" t="s">
        <v>1347</v>
      </c>
      <c r="G874" s="107" t="s">
        <v>830</v>
      </c>
      <c r="H874" s="107" t="s">
        <v>830</v>
      </c>
      <c r="I874" s="107" t="s">
        <v>830</v>
      </c>
      <c r="J874" s="107" t="s">
        <v>133</v>
      </c>
      <c r="K874" s="107" t="s">
        <v>22</v>
      </c>
      <c r="L874" s="107" t="s">
        <v>88</v>
      </c>
      <c r="M874" s="107" t="s">
        <v>41</v>
      </c>
      <c r="N874" s="107" t="s">
        <v>394</v>
      </c>
      <c r="O874" s="107" t="s">
        <v>395</v>
      </c>
      <c r="P874" s="109">
        <v>44380</v>
      </c>
      <c r="Q874" s="107" t="s">
        <v>655</v>
      </c>
      <c r="R874" s="108">
        <v>1</v>
      </c>
      <c r="S874" s="109">
        <v>44467</v>
      </c>
      <c r="T874" s="109">
        <v>44527</v>
      </c>
      <c r="U874" s="109">
        <v>45206</v>
      </c>
      <c r="V874" s="108">
        <v>739</v>
      </c>
      <c r="W874" s="107" t="s">
        <v>398</v>
      </c>
      <c r="X874" s="107" t="s">
        <v>702</v>
      </c>
      <c r="Y874" s="107" t="s">
        <v>293</v>
      </c>
      <c r="Z874" s="108">
        <v>0</v>
      </c>
      <c r="AA874" s="113">
        <v>484.92</v>
      </c>
      <c r="AB874" s="113">
        <v>28.96</v>
      </c>
      <c r="AC874" s="113">
        <v>7117.58</v>
      </c>
      <c r="AD874" s="113">
        <v>0</v>
      </c>
      <c r="AE874" s="113">
        <v>7117.58</v>
      </c>
      <c r="AF874" s="113">
        <v>7117.58</v>
      </c>
      <c r="AG874" s="113">
        <v>7602.5</v>
      </c>
      <c r="AH874" s="113">
        <f>CFR_Data[[#This Row],[Total Spent SFY]]+CFR_Data[[#This Row],[CF Current SFY]]</f>
        <v>7146.54</v>
      </c>
      <c r="AI874" s="113">
        <v>0</v>
      </c>
      <c r="AJ874" s="113">
        <v>0</v>
      </c>
      <c r="AK874" s="113">
        <v>0</v>
      </c>
      <c r="AL874" s="113">
        <v>0</v>
      </c>
      <c r="AM874" s="113">
        <v>0</v>
      </c>
      <c r="AN874" s="113">
        <v>0</v>
      </c>
      <c r="AO874" s="113">
        <v>0</v>
      </c>
      <c r="AP874" s="113">
        <v>0</v>
      </c>
      <c r="AQ874" s="107" t="s">
        <v>699</v>
      </c>
      <c r="AR874" s="107" t="s">
        <v>699</v>
      </c>
      <c r="AS874" s="107" t="s">
        <v>396</v>
      </c>
      <c r="AT874" s="107" t="s">
        <v>395</v>
      </c>
      <c r="AU874" s="107" t="s">
        <v>1123</v>
      </c>
      <c r="AV874" s="107" t="s">
        <v>391</v>
      </c>
      <c r="AW874" s="108">
        <v>2</v>
      </c>
      <c r="AX874" s="107" t="s">
        <v>473</v>
      </c>
      <c r="AY874" s="107" t="s">
        <v>707</v>
      </c>
      <c r="AZ874" s="107" t="s">
        <v>706</v>
      </c>
      <c r="BA874" s="107" t="s">
        <v>412</v>
      </c>
      <c r="BB874" s="109">
        <v>45355.272070752311</v>
      </c>
      <c r="BC874" s="107" t="s">
        <v>22</v>
      </c>
      <c r="BD874" s="107" t="s">
        <v>293</v>
      </c>
    </row>
    <row r="875" spans="1:56" x14ac:dyDescent="0.2">
      <c r="A875" s="107" t="s">
        <v>393</v>
      </c>
      <c r="B875" s="105">
        <v>608637</v>
      </c>
      <c r="C875" s="105" t="s">
        <v>2216</v>
      </c>
      <c r="D875" s="107" t="s">
        <v>608</v>
      </c>
      <c r="E875" s="105" t="s">
        <v>1954</v>
      </c>
      <c r="F875" s="107" t="s">
        <v>1347</v>
      </c>
      <c r="G875" s="107" t="s">
        <v>830</v>
      </c>
      <c r="H875" s="107" t="s">
        <v>830</v>
      </c>
      <c r="I875" s="107" t="s">
        <v>830</v>
      </c>
      <c r="J875" s="107" t="s">
        <v>133</v>
      </c>
      <c r="K875" s="107" t="s">
        <v>22</v>
      </c>
      <c r="L875" s="107" t="s">
        <v>88</v>
      </c>
      <c r="M875" s="107" t="s">
        <v>41</v>
      </c>
      <c r="N875" s="107" t="s">
        <v>394</v>
      </c>
      <c r="O875" s="107" t="s">
        <v>395</v>
      </c>
      <c r="P875" s="109">
        <v>44380</v>
      </c>
      <c r="Q875" s="107" t="s">
        <v>655</v>
      </c>
      <c r="R875" s="108">
        <v>1</v>
      </c>
      <c r="S875" s="109">
        <v>44467</v>
      </c>
      <c r="T875" s="109">
        <v>44527</v>
      </c>
      <c r="U875" s="109">
        <v>45206</v>
      </c>
      <c r="V875" s="108">
        <v>739</v>
      </c>
      <c r="W875" s="107" t="s">
        <v>424</v>
      </c>
      <c r="X875" s="107" t="s">
        <v>802</v>
      </c>
      <c r="Y875" s="107" t="s">
        <v>725</v>
      </c>
      <c r="Z875" s="108">
        <v>0.8</v>
      </c>
      <c r="AA875" s="113">
        <v>3547004.08</v>
      </c>
      <c r="AB875" s="113">
        <v>859304.26</v>
      </c>
      <c r="AC875" s="113">
        <v>168091.62</v>
      </c>
      <c r="AD875" s="113">
        <v>0</v>
      </c>
      <c r="AE875" s="113">
        <v>168091.62</v>
      </c>
      <c r="AF875" s="113">
        <v>168091.62</v>
      </c>
      <c r="AG875" s="113">
        <v>3715095.7</v>
      </c>
      <c r="AH875" s="113">
        <f>CFR_Data[[#This Row],[Total Spent SFY]]+CFR_Data[[#This Row],[CF Current SFY]]</f>
        <v>1027395.88</v>
      </c>
      <c r="AI875" s="113">
        <v>0</v>
      </c>
      <c r="AJ875" s="113">
        <v>0</v>
      </c>
      <c r="AK875" s="113">
        <v>0</v>
      </c>
      <c r="AL875" s="113">
        <v>0</v>
      </c>
      <c r="AM875" s="113">
        <v>0</v>
      </c>
      <c r="AN875" s="113">
        <v>0</v>
      </c>
      <c r="AO875" s="113">
        <v>0</v>
      </c>
      <c r="AP875" s="113">
        <v>0</v>
      </c>
      <c r="AQ875" s="107" t="s">
        <v>699</v>
      </c>
      <c r="AR875" s="107" t="s">
        <v>699</v>
      </c>
      <c r="AS875" s="107" t="s">
        <v>396</v>
      </c>
      <c r="AT875" s="107" t="s">
        <v>395</v>
      </c>
      <c r="AU875" s="107" t="s">
        <v>1123</v>
      </c>
      <c r="AV875" s="107" t="s">
        <v>391</v>
      </c>
      <c r="AW875" s="108">
        <v>2</v>
      </c>
      <c r="AX875" s="107" t="s">
        <v>473</v>
      </c>
      <c r="AY875" s="107" t="s">
        <v>707</v>
      </c>
      <c r="AZ875" s="107" t="s">
        <v>706</v>
      </c>
      <c r="BA875" s="107" t="s">
        <v>412</v>
      </c>
      <c r="BB875" s="109">
        <v>45355.272070752311</v>
      </c>
      <c r="BC875" s="107" t="s">
        <v>22</v>
      </c>
      <c r="BD875" s="107" t="s">
        <v>292</v>
      </c>
    </row>
    <row r="876" spans="1:56" x14ac:dyDescent="0.2">
      <c r="A876" s="107" t="s">
        <v>393</v>
      </c>
      <c r="B876" s="105">
        <v>608639</v>
      </c>
      <c r="C876" s="105" t="s">
        <v>3077</v>
      </c>
      <c r="D876" s="107" t="s">
        <v>3078</v>
      </c>
      <c r="E876" s="105" t="s">
        <v>1954</v>
      </c>
      <c r="F876" s="107" t="s">
        <v>1133</v>
      </c>
      <c r="G876" s="107" t="s">
        <v>830</v>
      </c>
      <c r="H876" s="107" t="s">
        <v>830</v>
      </c>
      <c r="I876" s="107" t="s">
        <v>830</v>
      </c>
      <c r="J876" s="107" t="s">
        <v>96</v>
      </c>
      <c r="K876" s="107" t="s">
        <v>28</v>
      </c>
      <c r="L876" s="107" t="s">
        <v>88</v>
      </c>
      <c r="M876" s="107" t="s">
        <v>41</v>
      </c>
      <c r="N876" s="107" t="s">
        <v>403</v>
      </c>
      <c r="O876" s="107" t="s">
        <v>395</v>
      </c>
      <c r="P876" s="109">
        <v>44037</v>
      </c>
      <c r="Q876" s="107" t="s">
        <v>656</v>
      </c>
      <c r="R876" s="108">
        <v>1</v>
      </c>
      <c r="S876" s="109">
        <v>44102</v>
      </c>
      <c r="T876" s="109">
        <v>44162</v>
      </c>
      <c r="U876" s="109">
        <v>44512</v>
      </c>
      <c r="V876" s="108">
        <v>410</v>
      </c>
      <c r="W876" s="107" t="s">
        <v>398</v>
      </c>
      <c r="X876" s="107" t="s">
        <v>702</v>
      </c>
      <c r="Y876" s="107" t="s">
        <v>293</v>
      </c>
      <c r="Z876" s="108">
        <v>0</v>
      </c>
      <c r="AA876" s="113">
        <v>0</v>
      </c>
      <c r="AB876" s="113">
        <v>0</v>
      </c>
      <c r="AC876" s="113">
        <v>6660</v>
      </c>
      <c r="AD876" s="113">
        <v>0</v>
      </c>
      <c r="AE876" s="113">
        <v>0</v>
      </c>
      <c r="AF876" s="113">
        <v>0</v>
      </c>
      <c r="AG876" s="113">
        <v>0</v>
      </c>
      <c r="AH876" s="113">
        <f>CFR_Data[[#This Row],[Total Spent SFY]]+CFR_Data[[#This Row],[CF Current SFY]]</f>
        <v>0</v>
      </c>
      <c r="AI876" s="113">
        <v>0</v>
      </c>
      <c r="AJ876" s="113">
        <v>0</v>
      </c>
      <c r="AK876" s="113">
        <v>0</v>
      </c>
      <c r="AL876" s="113">
        <v>0</v>
      </c>
      <c r="AM876" s="113">
        <v>0</v>
      </c>
      <c r="AN876" s="113">
        <v>0</v>
      </c>
      <c r="AO876" s="113">
        <v>0</v>
      </c>
      <c r="AP876" s="113">
        <v>0</v>
      </c>
      <c r="AQ876" s="107" t="s">
        <v>699</v>
      </c>
      <c r="AR876" s="107" t="s">
        <v>699</v>
      </c>
      <c r="AS876" s="107" t="s">
        <v>396</v>
      </c>
      <c r="AT876" s="107" t="s">
        <v>395</v>
      </c>
      <c r="AU876" s="107" t="s">
        <v>1123</v>
      </c>
      <c r="AV876" s="107" t="s">
        <v>391</v>
      </c>
      <c r="AW876" s="108">
        <v>2</v>
      </c>
      <c r="AX876" s="107" t="s">
        <v>473</v>
      </c>
      <c r="AY876" s="107" t="s">
        <v>707</v>
      </c>
      <c r="AZ876" s="107" t="s">
        <v>706</v>
      </c>
      <c r="BA876" s="107" t="s">
        <v>412</v>
      </c>
      <c r="BB876" s="109">
        <v>45355.272070752311</v>
      </c>
      <c r="BC876" s="107" t="s">
        <v>28</v>
      </c>
      <c r="BD876" s="107" t="s">
        <v>293</v>
      </c>
    </row>
    <row r="877" spans="1:56" x14ac:dyDescent="0.2">
      <c r="A877" s="107" t="s">
        <v>393</v>
      </c>
      <c r="B877" s="105">
        <v>608639</v>
      </c>
      <c r="C877" s="105" t="s">
        <v>3077</v>
      </c>
      <c r="D877" s="107" t="s">
        <v>3078</v>
      </c>
      <c r="E877" s="105" t="s">
        <v>1954</v>
      </c>
      <c r="F877" s="107" t="s">
        <v>1133</v>
      </c>
      <c r="G877" s="107" t="s">
        <v>830</v>
      </c>
      <c r="H877" s="107" t="s">
        <v>830</v>
      </c>
      <c r="I877" s="107" t="s">
        <v>830</v>
      </c>
      <c r="J877" s="107" t="s">
        <v>96</v>
      </c>
      <c r="K877" s="107" t="s">
        <v>28</v>
      </c>
      <c r="L877" s="107" t="s">
        <v>88</v>
      </c>
      <c r="M877" s="107" t="s">
        <v>41</v>
      </c>
      <c r="N877" s="107" t="s">
        <v>403</v>
      </c>
      <c r="O877" s="107" t="s">
        <v>395</v>
      </c>
      <c r="P877" s="109">
        <v>44037</v>
      </c>
      <c r="Q877" s="107" t="s">
        <v>656</v>
      </c>
      <c r="R877" s="108">
        <v>1</v>
      </c>
      <c r="S877" s="109">
        <v>44102</v>
      </c>
      <c r="T877" s="109">
        <v>44162</v>
      </c>
      <c r="U877" s="109">
        <v>44512</v>
      </c>
      <c r="V877" s="108">
        <v>410</v>
      </c>
      <c r="W877" s="107" t="s">
        <v>424</v>
      </c>
      <c r="X877" s="107" t="s">
        <v>802</v>
      </c>
      <c r="Y877" s="107" t="s">
        <v>725</v>
      </c>
      <c r="Z877" s="108">
        <v>0.8</v>
      </c>
      <c r="AA877" s="113">
        <v>1596481.47</v>
      </c>
      <c r="AB877" s="113">
        <v>53614.66</v>
      </c>
      <c r="AC877" s="113">
        <v>342515.98</v>
      </c>
      <c r="AD877" s="113">
        <v>0</v>
      </c>
      <c r="AE877" s="113">
        <v>0</v>
      </c>
      <c r="AF877" s="113">
        <v>0</v>
      </c>
      <c r="AG877" s="113">
        <v>1596481.47</v>
      </c>
      <c r="AH877" s="113">
        <f>CFR_Data[[#This Row],[Total Spent SFY]]+CFR_Data[[#This Row],[CF Current SFY]]</f>
        <v>53614.66</v>
      </c>
      <c r="AI877" s="113">
        <v>0</v>
      </c>
      <c r="AJ877" s="113">
        <v>0</v>
      </c>
      <c r="AK877" s="113">
        <v>0</v>
      </c>
      <c r="AL877" s="113">
        <v>0</v>
      </c>
      <c r="AM877" s="113">
        <v>0</v>
      </c>
      <c r="AN877" s="113">
        <v>0</v>
      </c>
      <c r="AO877" s="113">
        <v>0</v>
      </c>
      <c r="AP877" s="113">
        <v>0</v>
      </c>
      <c r="AQ877" s="107" t="s">
        <v>699</v>
      </c>
      <c r="AR877" s="107" t="s">
        <v>699</v>
      </c>
      <c r="AS877" s="107" t="s">
        <v>396</v>
      </c>
      <c r="AT877" s="107" t="s">
        <v>395</v>
      </c>
      <c r="AU877" s="107" t="s">
        <v>1123</v>
      </c>
      <c r="AV877" s="107" t="s">
        <v>391</v>
      </c>
      <c r="AW877" s="108">
        <v>2</v>
      </c>
      <c r="AX877" s="107" t="s">
        <v>473</v>
      </c>
      <c r="AY877" s="107" t="s">
        <v>707</v>
      </c>
      <c r="AZ877" s="107" t="s">
        <v>706</v>
      </c>
      <c r="BA877" s="107" t="s">
        <v>412</v>
      </c>
      <c r="BB877" s="109">
        <v>45355.272070752311</v>
      </c>
      <c r="BC877" s="107" t="s">
        <v>28</v>
      </c>
      <c r="BD877" s="107" t="s">
        <v>292</v>
      </c>
    </row>
    <row r="878" spans="1:56" x14ac:dyDescent="0.2">
      <c r="A878" s="107" t="s">
        <v>472</v>
      </c>
      <c r="B878" s="105">
        <v>608640</v>
      </c>
      <c r="C878" s="105" t="s">
        <v>395</v>
      </c>
      <c r="D878" s="107" t="s">
        <v>3079</v>
      </c>
      <c r="E878" s="105" t="s">
        <v>1954</v>
      </c>
      <c r="F878" s="107" t="s">
        <v>1133</v>
      </c>
      <c r="G878" s="107" t="s">
        <v>830</v>
      </c>
      <c r="H878" s="107" t="s">
        <v>830</v>
      </c>
      <c r="I878" s="107" t="s">
        <v>830</v>
      </c>
      <c r="J878" s="107" t="s">
        <v>2217</v>
      </c>
      <c r="K878" s="107" t="s">
        <v>24</v>
      </c>
      <c r="L878" s="107" t="s">
        <v>88</v>
      </c>
      <c r="M878" s="107" t="s">
        <v>41</v>
      </c>
      <c r="N878" s="107" t="s">
        <v>472</v>
      </c>
      <c r="O878" s="107" t="s">
        <v>1130</v>
      </c>
      <c r="P878" s="109">
        <v>45472</v>
      </c>
      <c r="Q878" s="107" t="s">
        <v>754</v>
      </c>
      <c r="R878" s="108">
        <v>0</v>
      </c>
      <c r="S878" s="109">
        <v>45622</v>
      </c>
      <c r="T878" s="109">
        <v>45682</v>
      </c>
      <c r="U878" s="109">
        <v>46534</v>
      </c>
      <c r="V878" s="108">
        <v>912</v>
      </c>
      <c r="W878" s="107" t="s">
        <v>398</v>
      </c>
      <c r="X878" s="107" t="s">
        <v>702</v>
      </c>
      <c r="Y878" s="107" t="s">
        <v>293</v>
      </c>
      <c r="Z878" s="108">
        <v>0</v>
      </c>
      <c r="AA878" s="113">
        <v>0</v>
      </c>
      <c r="AB878" s="113">
        <v>0</v>
      </c>
      <c r="AC878" s="113">
        <v>321708.17739999999</v>
      </c>
      <c r="AD878" s="113">
        <v>0</v>
      </c>
      <c r="AE878" s="113">
        <v>321708.17739999999</v>
      </c>
      <c r="AF878" s="113">
        <v>0</v>
      </c>
      <c r="AG878" s="113">
        <v>0</v>
      </c>
      <c r="AH878" s="113">
        <f>CFR_Data[[#This Row],[Total Spent SFY]]+CFR_Data[[#This Row],[CF Current SFY]]</f>
        <v>0</v>
      </c>
      <c r="AI878" s="113">
        <v>66560.312600000005</v>
      </c>
      <c r="AJ878" s="113">
        <v>133120.6251</v>
      </c>
      <c r="AK878" s="113">
        <v>122027.23970000001</v>
      </c>
      <c r="AL878" s="113">
        <v>0</v>
      </c>
      <c r="AM878" s="113">
        <v>0</v>
      </c>
      <c r="AN878" s="113">
        <v>0</v>
      </c>
      <c r="AO878" s="113">
        <v>0</v>
      </c>
      <c r="AP878" s="113">
        <v>0</v>
      </c>
      <c r="AQ878" s="107" t="s">
        <v>699</v>
      </c>
      <c r="AR878" s="107" t="s">
        <v>699</v>
      </c>
      <c r="AS878" s="107" t="s">
        <v>396</v>
      </c>
      <c r="AT878" s="107" t="s">
        <v>395</v>
      </c>
      <c r="AU878" s="107" t="s">
        <v>1123</v>
      </c>
      <c r="AV878" s="107" t="s">
        <v>391</v>
      </c>
      <c r="AW878" s="108">
        <v>2</v>
      </c>
      <c r="AX878" s="107" t="s">
        <v>473</v>
      </c>
      <c r="AY878" s="107" t="s">
        <v>707</v>
      </c>
      <c r="AZ878" s="107" t="s">
        <v>706</v>
      </c>
      <c r="BA878" s="107" t="s">
        <v>412</v>
      </c>
      <c r="BB878" s="109">
        <v>45355.272070752311</v>
      </c>
      <c r="BC878" s="107" t="s">
        <v>24</v>
      </c>
      <c r="BD878" s="107" t="s">
        <v>293</v>
      </c>
    </row>
    <row r="879" spans="1:56" x14ac:dyDescent="0.2">
      <c r="A879" s="107" t="s">
        <v>472</v>
      </c>
      <c r="B879" s="105">
        <v>608640</v>
      </c>
      <c r="C879" s="105" t="s">
        <v>395</v>
      </c>
      <c r="D879" s="107" t="s">
        <v>3079</v>
      </c>
      <c r="E879" s="105" t="s">
        <v>1954</v>
      </c>
      <c r="F879" s="107" t="s">
        <v>1133</v>
      </c>
      <c r="G879" s="107" t="s">
        <v>830</v>
      </c>
      <c r="H879" s="107" t="s">
        <v>830</v>
      </c>
      <c r="I879" s="107" t="s">
        <v>830</v>
      </c>
      <c r="J879" s="107" t="s">
        <v>2217</v>
      </c>
      <c r="K879" s="107" t="s">
        <v>24</v>
      </c>
      <c r="L879" s="107" t="s">
        <v>88</v>
      </c>
      <c r="M879" s="107" t="s">
        <v>41</v>
      </c>
      <c r="N879" s="107" t="s">
        <v>472</v>
      </c>
      <c r="O879" s="107" t="s">
        <v>1130</v>
      </c>
      <c r="P879" s="109">
        <v>45472</v>
      </c>
      <c r="Q879" s="107" t="s">
        <v>754</v>
      </c>
      <c r="R879" s="108">
        <v>0</v>
      </c>
      <c r="S879" s="109">
        <v>45622</v>
      </c>
      <c r="T879" s="109">
        <v>45682</v>
      </c>
      <c r="U879" s="109">
        <v>46534</v>
      </c>
      <c r="V879" s="108">
        <v>912</v>
      </c>
      <c r="W879" s="107" t="s">
        <v>424</v>
      </c>
      <c r="X879" s="107" t="s">
        <v>802</v>
      </c>
      <c r="Y879" s="107" t="s">
        <v>725</v>
      </c>
      <c r="Z879" s="108">
        <v>0.8</v>
      </c>
      <c r="AA879" s="113">
        <v>0</v>
      </c>
      <c r="AB879" s="113">
        <v>0</v>
      </c>
      <c r="AC879" s="113">
        <v>9394594.5559999999</v>
      </c>
      <c r="AD879" s="113">
        <v>0</v>
      </c>
      <c r="AE879" s="113">
        <v>9394594.5560999997</v>
      </c>
      <c r="AF879" s="113">
        <v>0</v>
      </c>
      <c r="AG879" s="113">
        <v>0</v>
      </c>
      <c r="AH879" s="113">
        <f>CFR_Data[[#This Row],[Total Spent SFY]]+CFR_Data[[#This Row],[CF Current SFY]]</f>
        <v>0</v>
      </c>
      <c r="AI879" s="113">
        <v>1943709.2185</v>
      </c>
      <c r="AJ879" s="113">
        <v>3887418.4369999999</v>
      </c>
      <c r="AK879" s="113">
        <v>3563466.9005999998</v>
      </c>
      <c r="AL879" s="113">
        <v>0</v>
      </c>
      <c r="AM879" s="113">
        <v>0</v>
      </c>
      <c r="AN879" s="113">
        <v>-1E-4</v>
      </c>
      <c r="AO879" s="113">
        <v>0</v>
      </c>
      <c r="AP879" s="113">
        <v>0</v>
      </c>
      <c r="AQ879" s="107" t="s">
        <v>699</v>
      </c>
      <c r="AR879" s="107" t="s">
        <v>699</v>
      </c>
      <c r="AS879" s="107" t="s">
        <v>396</v>
      </c>
      <c r="AT879" s="107" t="s">
        <v>395</v>
      </c>
      <c r="AU879" s="107" t="s">
        <v>1123</v>
      </c>
      <c r="AV879" s="107" t="s">
        <v>391</v>
      </c>
      <c r="AW879" s="108">
        <v>2</v>
      </c>
      <c r="AX879" s="107" t="s">
        <v>473</v>
      </c>
      <c r="AY879" s="107" t="s">
        <v>707</v>
      </c>
      <c r="AZ879" s="107" t="s">
        <v>706</v>
      </c>
      <c r="BA879" s="107" t="s">
        <v>412</v>
      </c>
      <c r="BB879" s="109">
        <v>45355.272070752311</v>
      </c>
      <c r="BC879" s="107" t="s">
        <v>24</v>
      </c>
      <c r="BD879" s="107" t="s">
        <v>292</v>
      </c>
    </row>
    <row r="880" spans="1:56" x14ac:dyDescent="0.2">
      <c r="A880" s="107" t="s">
        <v>393</v>
      </c>
      <c r="B880" s="105">
        <v>608642</v>
      </c>
      <c r="C880" s="105" t="s">
        <v>2218</v>
      </c>
      <c r="D880" s="107" t="s">
        <v>1348</v>
      </c>
      <c r="E880" s="105" t="s">
        <v>1962</v>
      </c>
      <c r="F880" s="107" t="s">
        <v>1347</v>
      </c>
      <c r="G880" s="107" t="s">
        <v>830</v>
      </c>
      <c r="H880" s="107" t="s">
        <v>830</v>
      </c>
      <c r="I880" s="107" t="s">
        <v>830</v>
      </c>
      <c r="J880" s="107" t="s">
        <v>142</v>
      </c>
      <c r="K880" s="107" t="s">
        <v>21</v>
      </c>
      <c r="L880" s="107" t="s">
        <v>42</v>
      </c>
      <c r="M880" s="107" t="s">
        <v>41</v>
      </c>
      <c r="N880" s="107" t="s">
        <v>721</v>
      </c>
      <c r="O880" s="107" t="s">
        <v>395</v>
      </c>
      <c r="P880" s="109">
        <v>44331</v>
      </c>
      <c r="Q880" s="107" t="s">
        <v>655</v>
      </c>
      <c r="R880" s="108">
        <v>1</v>
      </c>
      <c r="S880" s="109">
        <v>44424</v>
      </c>
      <c r="T880" s="109">
        <v>44484</v>
      </c>
      <c r="U880" s="109">
        <v>45181</v>
      </c>
      <c r="V880" s="108">
        <v>757</v>
      </c>
      <c r="W880" s="107" t="s">
        <v>398</v>
      </c>
      <c r="X880" s="107" t="s">
        <v>702</v>
      </c>
      <c r="Y880" s="107" t="s">
        <v>293</v>
      </c>
      <c r="Z880" s="108">
        <v>0</v>
      </c>
      <c r="AA880" s="113">
        <v>338</v>
      </c>
      <c r="AB880" s="113">
        <v>0</v>
      </c>
      <c r="AC880" s="113">
        <v>44662</v>
      </c>
      <c r="AD880" s="113">
        <v>0</v>
      </c>
      <c r="AE880" s="113">
        <v>44662</v>
      </c>
      <c r="AF880" s="113">
        <v>44662</v>
      </c>
      <c r="AG880" s="113">
        <v>45000</v>
      </c>
      <c r="AH880" s="113">
        <f>CFR_Data[[#This Row],[Total Spent SFY]]+CFR_Data[[#This Row],[CF Current SFY]]</f>
        <v>44662</v>
      </c>
      <c r="AI880" s="113">
        <v>0</v>
      </c>
      <c r="AJ880" s="113">
        <v>0</v>
      </c>
      <c r="AK880" s="113">
        <v>0</v>
      </c>
      <c r="AL880" s="113">
        <v>0</v>
      </c>
      <c r="AM880" s="113">
        <v>0</v>
      </c>
      <c r="AN880" s="113">
        <v>0</v>
      </c>
      <c r="AO880" s="113">
        <v>0</v>
      </c>
      <c r="AP880" s="113">
        <v>0</v>
      </c>
      <c r="AQ880" s="107" t="s">
        <v>699</v>
      </c>
      <c r="AR880" s="107" t="s">
        <v>699</v>
      </c>
      <c r="AS880" s="107" t="s">
        <v>396</v>
      </c>
      <c r="AT880" s="107" t="s">
        <v>395</v>
      </c>
      <c r="AU880" s="107" t="s">
        <v>1123</v>
      </c>
      <c r="AV880" s="107" t="s">
        <v>391</v>
      </c>
      <c r="AW880" s="108">
        <v>2</v>
      </c>
      <c r="AX880" s="107" t="s">
        <v>473</v>
      </c>
      <c r="AY880" s="107" t="s">
        <v>707</v>
      </c>
      <c r="AZ880" s="107" t="s">
        <v>706</v>
      </c>
      <c r="BA880" s="107" t="s">
        <v>412</v>
      </c>
      <c r="BB880" s="109">
        <v>45355.272070752311</v>
      </c>
      <c r="BC880" s="107" t="s">
        <v>21</v>
      </c>
      <c r="BD880" s="107" t="s">
        <v>293</v>
      </c>
    </row>
    <row r="881" spans="1:56" x14ac:dyDescent="0.2">
      <c r="A881" s="107" t="s">
        <v>393</v>
      </c>
      <c r="B881" s="105">
        <v>608642</v>
      </c>
      <c r="C881" s="105" t="s">
        <v>2218</v>
      </c>
      <c r="D881" s="107" t="s">
        <v>1348</v>
      </c>
      <c r="E881" s="105" t="s">
        <v>1962</v>
      </c>
      <c r="F881" s="107" t="s">
        <v>1347</v>
      </c>
      <c r="G881" s="107" t="s">
        <v>830</v>
      </c>
      <c r="H881" s="107" t="s">
        <v>830</v>
      </c>
      <c r="I881" s="107" t="s">
        <v>830</v>
      </c>
      <c r="J881" s="107" t="s">
        <v>142</v>
      </c>
      <c r="K881" s="107" t="s">
        <v>21</v>
      </c>
      <c r="L881" s="107" t="s">
        <v>42</v>
      </c>
      <c r="M881" s="107" t="s">
        <v>41</v>
      </c>
      <c r="N881" s="107" t="s">
        <v>721</v>
      </c>
      <c r="O881" s="107" t="s">
        <v>395</v>
      </c>
      <c r="P881" s="109">
        <v>44331</v>
      </c>
      <c r="Q881" s="107" t="s">
        <v>655</v>
      </c>
      <c r="R881" s="108">
        <v>1</v>
      </c>
      <c r="S881" s="109">
        <v>44424</v>
      </c>
      <c r="T881" s="109">
        <v>44484</v>
      </c>
      <c r="U881" s="109">
        <v>45181</v>
      </c>
      <c r="V881" s="108">
        <v>757</v>
      </c>
      <c r="W881" s="107" t="s">
        <v>424</v>
      </c>
      <c r="X881" s="107" t="s">
        <v>802</v>
      </c>
      <c r="Y881" s="107" t="s">
        <v>725</v>
      </c>
      <c r="Z881" s="108">
        <v>0.8</v>
      </c>
      <c r="AA881" s="113">
        <v>2977596.2</v>
      </c>
      <c r="AB881" s="113">
        <v>20174.580000000002</v>
      </c>
      <c r="AC881" s="113">
        <v>296615.55</v>
      </c>
      <c r="AD881" s="113">
        <v>0</v>
      </c>
      <c r="AE881" s="113">
        <v>296615.55</v>
      </c>
      <c r="AF881" s="113">
        <v>296615.55</v>
      </c>
      <c r="AG881" s="113">
        <v>3274211.75</v>
      </c>
      <c r="AH881" s="113">
        <f>CFR_Data[[#This Row],[Total Spent SFY]]+CFR_Data[[#This Row],[CF Current SFY]]</f>
        <v>316790.13</v>
      </c>
      <c r="AI881" s="113">
        <v>0</v>
      </c>
      <c r="AJ881" s="113">
        <v>0</v>
      </c>
      <c r="AK881" s="113">
        <v>0</v>
      </c>
      <c r="AL881" s="113">
        <v>0</v>
      </c>
      <c r="AM881" s="113">
        <v>0</v>
      </c>
      <c r="AN881" s="113">
        <v>0</v>
      </c>
      <c r="AO881" s="113">
        <v>0</v>
      </c>
      <c r="AP881" s="113">
        <v>0</v>
      </c>
      <c r="AQ881" s="107" t="s">
        <v>699</v>
      </c>
      <c r="AR881" s="107" t="s">
        <v>699</v>
      </c>
      <c r="AS881" s="107" t="s">
        <v>396</v>
      </c>
      <c r="AT881" s="107" t="s">
        <v>395</v>
      </c>
      <c r="AU881" s="107" t="s">
        <v>1123</v>
      </c>
      <c r="AV881" s="107" t="s">
        <v>391</v>
      </c>
      <c r="AW881" s="108">
        <v>2</v>
      </c>
      <c r="AX881" s="107" t="s">
        <v>473</v>
      </c>
      <c r="AY881" s="107" t="s">
        <v>707</v>
      </c>
      <c r="AZ881" s="107" t="s">
        <v>706</v>
      </c>
      <c r="BA881" s="107" t="s">
        <v>412</v>
      </c>
      <c r="BB881" s="109">
        <v>45355.272070752311</v>
      </c>
      <c r="BC881" s="107" t="s">
        <v>21</v>
      </c>
      <c r="BD881" s="107" t="s">
        <v>292</v>
      </c>
    </row>
    <row r="882" spans="1:56" x14ac:dyDescent="0.2">
      <c r="A882" s="107" t="s">
        <v>409</v>
      </c>
      <c r="B882" s="105">
        <v>608649</v>
      </c>
      <c r="C882" s="105" t="s">
        <v>2219</v>
      </c>
      <c r="D882" s="107" t="s">
        <v>1752</v>
      </c>
      <c r="E882" s="105" t="s">
        <v>1962</v>
      </c>
      <c r="F882" s="107" t="s">
        <v>1727</v>
      </c>
      <c r="G882" s="107" t="s">
        <v>830</v>
      </c>
      <c r="H882" s="107" t="s">
        <v>830</v>
      </c>
      <c r="I882" s="107" t="b">
        <v>1</v>
      </c>
      <c r="J882" s="107" t="s">
        <v>1753</v>
      </c>
      <c r="K882" s="107" t="s">
        <v>3080</v>
      </c>
      <c r="L882" s="107" t="s">
        <v>349</v>
      </c>
      <c r="M882" s="107" t="s">
        <v>395</v>
      </c>
      <c r="N882" s="107" t="s">
        <v>410</v>
      </c>
      <c r="O882" s="107" t="s">
        <v>395</v>
      </c>
      <c r="P882" s="109">
        <v>44884</v>
      </c>
      <c r="Q882" s="107" t="s">
        <v>712</v>
      </c>
      <c r="R882" s="108">
        <v>1</v>
      </c>
      <c r="S882" s="109">
        <v>44987</v>
      </c>
      <c r="T882" s="109">
        <v>45047</v>
      </c>
      <c r="U882" s="109">
        <v>45717</v>
      </c>
      <c r="V882" s="108">
        <v>730</v>
      </c>
      <c r="W882" s="107" t="s">
        <v>398</v>
      </c>
      <c r="X882" s="107" t="s">
        <v>702</v>
      </c>
      <c r="Y882" s="107" t="s">
        <v>293</v>
      </c>
      <c r="Z882" s="108">
        <v>0</v>
      </c>
      <c r="AA882" s="113">
        <v>323.5</v>
      </c>
      <c r="AB882" s="113">
        <v>323.5</v>
      </c>
      <c r="AC882" s="113">
        <v>3276.5</v>
      </c>
      <c r="AD882" s="113">
        <v>3246.5958000000001</v>
      </c>
      <c r="AE882" s="113">
        <v>3246.5958000000001</v>
      </c>
      <c r="AF882" s="113">
        <v>655.61749999999995</v>
      </c>
      <c r="AG882" s="113">
        <v>979.11749999999995</v>
      </c>
      <c r="AH882" s="113">
        <f>CFR_Data[[#This Row],[Total Spent SFY]]+CFR_Data[[#This Row],[CF Current SFY]]</f>
        <v>979.11749999999995</v>
      </c>
      <c r="AI882" s="113">
        <v>2590.9783000000002</v>
      </c>
      <c r="AJ882" s="113">
        <v>0</v>
      </c>
      <c r="AK882" s="113">
        <v>0</v>
      </c>
      <c r="AL882" s="113">
        <v>0</v>
      </c>
      <c r="AM882" s="113">
        <v>0</v>
      </c>
      <c r="AN882" s="113">
        <v>29.904199999999999</v>
      </c>
      <c r="AO882" s="113">
        <v>0</v>
      </c>
      <c r="AP882" s="113">
        <v>0</v>
      </c>
      <c r="AQ882" s="107" t="s">
        <v>699</v>
      </c>
      <c r="AR882" s="107" t="s">
        <v>699</v>
      </c>
      <c r="AS882" s="107" t="s">
        <v>396</v>
      </c>
      <c r="AT882" s="107" t="s">
        <v>395</v>
      </c>
      <c r="AU882" s="107" t="s">
        <v>1123</v>
      </c>
      <c r="AV882" s="107" t="s">
        <v>391</v>
      </c>
      <c r="AW882" s="108">
        <v>2</v>
      </c>
      <c r="AX882" s="107" t="s">
        <v>473</v>
      </c>
      <c r="AY882" s="107" t="s">
        <v>707</v>
      </c>
      <c r="AZ882" s="107" t="s">
        <v>706</v>
      </c>
      <c r="BA882" s="107" t="s">
        <v>412</v>
      </c>
      <c r="BB882" s="109">
        <v>45355.272070752311</v>
      </c>
      <c r="BC882" s="107" t="s">
        <v>465</v>
      </c>
      <c r="BD882" s="107" t="s">
        <v>293</v>
      </c>
    </row>
    <row r="883" spans="1:56" x14ac:dyDescent="0.2">
      <c r="A883" s="107" t="s">
        <v>409</v>
      </c>
      <c r="B883" s="105">
        <v>608649</v>
      </c>
      <c r="C883" s="105" t="s">
        <v>2219</v>
      </c>
      <c r="D883" s="107" t="s">
        <v>1752</v>
      </c>
      <c r="E883" s="105" t="s">
        <v>1962</v>
      </c>
      <c r="F883" s="107" t="s">
        <v>1727</v>
      </c>
      <c r="G883" s="107" t="s">
        <v>830</v>
      </c>
      <c r="H883" s="107" t="s">
        <v>830</v>
      </c>
      <c r="I883" s="107" t="b">
        <v>1</v>
      </c>
      <c r="J883" s="107" t="s">
        <v>1753</v>
      </c>
      <c r="K883" s="107" t="s">
        <v>3080</v>
      </c>
      <c r="L883" s="107" t="s">
        <v>349</v>
      </c>
      <c r="M883" s="107" t="s">
        <v>395</v>
      </c>
      <c r="N883" s="107" t="s">
        <v>410</v>
      </c>
      <c r="O883" s="107" t="s">
        <v>395</v>
      </c>
      <c r="P883" s="109">
        <v>44884</v>
      </c>
      <c r="Q883" s="107" t="s">
        <v>712</v>
      </c>
      <c r="R883" s="108">
        <v>1</v>
      </c>
      <c r="S883" s="109">
        <v>44987</v>
      </c>
      <c r="T883" s="109">
        <v>45047</v>
      </c>
      <c r="U883" s="109">
        <v>45717</v>
      </c>
      <c r="V883" s="108">
        <v>730</v>
      </c>
      <c r="W883" s="107" t="s">
        <v>424</v>
      </c>
      <c r="X883" s="107" t="s">
        <v>1149</v>
      </c>
      <c r="Y883" s="107" t="s">
        <v>771</v>
      </c>
      <c r="Z883" s="108">
        <v>0.8</v>
      </c>
      <c r="AA883" s="113">
        <v>1407280.54</v>
      </c>
      <c r="AB883" s="113">
        <v>1396174.54</v>
      </c>
      <c r="AC883" s="113">
        <v>1109816.1599999999</v>
      </c>
      <c r="AD883" s="113">
        <v>1028000.4042</v>
      </c>
      <c r="AE883" s="113">
        <v>1028000.4042</v>
      </c>
      <c r="AF883" s="113">
        <v>207594.38250000001</v>
      </c>
      <c r="AG883" s="113">
        <v>1614874.9225000001</v>
      </c>
      <c r="AH883" s="113">
        <f>CFR_Data[[#This Row],[Total Spent SFY]]+CFR_Data[[#This Row],[CF Current SFY]]</f>
        <v>1603768.9225000001</v>
      </c>
      <c r="AI883" s="113">
        <v>820406.02170000004</v>
      </c>
      <c r="AJ883" s="113">
        <v>0</v>
      </c>
      <c r="AK883" s="113">
        <v>0</v>
      </c>
      <c r="AL883" s="113">
        <v>0</v>
      </c>
      <c r="AM883" s="113">
        <v>0</v>
      </c>
      <c r="AN883" s="113">
        <v>81815.755799999999</v>
      </c>
      <c r="AO883" s="113">
        <v>0</v>
      </c>
      <c r="AP883" s="113">
        <v>0</v>
      </c>
      <c r="AQ883" s="107" t="s">
        <v>699</v>
      </c>
      <c r="AR883" s="107" t="s">
        <v>699</v>
      </c>
      <c r="AS883" s="107" t="s">
        <v>396</v>
      </c>
      <c r="AT883" s="107" t="s">
        <v>395</v>
      </c>
      <c r="AU883" s="107" t="s">
        <v>1123</v>
      </c>
      <c r="AV883" s="107" t="s">
        <v>391</v>
      </c>
      <c r="AW883" s="108">
        <v>2</v>
      </c>
      <c r="AX883" s="107" t="s">
        <v>473</v>
      </c>
      <c r="AY883" s="107" t="s">
        <v>707</v>
      </c>
      <c r="AZ883" s="107" t="s">
        <v>706</v>
      </c>
      <c r="BA883" s="107" t="s">
        <v>412</v>
      </c>
      <c r="BB883" s="109">
        <v>45355.272070752311</v>
      </c>
      <c r="BC883" s="107" t="s">
        <v>465</v>
      </c>
      <c r="BD883" s="107" t="s">
        <v>292</v>
      </c>
    </row>
    <row r="884" spans="1:56" x14ac:dyDescent="0.2">
      <c r="A884" s="107" t="s">
        <v>393</v>
      </c>
      <c r="B884" s="105">
        <v>608658</v>
      </c>
      <c r="C884" s="105" t="s">
        <v>2220</v>
      </c>
      <c r="D884" s="107" t="s">
        <v>916</v>
      </c>
      <c r="E884" s="105" t="s">
        <v>1943</v>
      </c>
      <c r="F884" s="107" t="s">
        <v>1212</v>
      </c>
      <c r="G884" s="107" t="s">
        <v>830</v>
      </c>
      <c r="H884" s="107" t="s">
        <v>830</v>
      </c>
      <c r="I884" s="107" t="b">
        <v>1</v>
      </c>
      <c r="J884" s="107" t="s">
        <v>44</v>
      </c>
      <c r="K884" s="107" t="s">
        <v>22</v>
      </c>
      <c r="L884" s="107" t="s">
        <v>654</v>
      </c>
      <c r="M884" s="107" t="s">
        <v>395</v>
      </c>
      <c r="N884" s="107" t="s">
        <v>403</v>
      </c>
      <c r="O884" s="107" t="s">
        <v>395</v>
      </c>
      <c r="P884" s="109">
        <v>42889</v>
      </c>
      <c r="Q884" s="107" t="s">
        <v>653</v>
      </c>
      <c r="R884" s="108">
        <v>1</v>
      </c>
      <c r="S884" s="109">
        <v>42990</v>
      </c>
      <c r="T884" s="109">
        <v>43050</v>
      </c>
      <c r="U884" s="109">
        <v>44505</v>
      </c>
      <c r="V884" s="108">
        <v>1515</v>
      </c>
      <c r="W884" s="107" t="s">
        <v>398</v>
      </c>
      <c r="X884" s="107" t="s">
        <v>720</v>
      </c>
      <c r="Y884" s="107" t="s">
        <v>293</v>
      </c>
      <c r="Z884" s="108">
        <v>0</v>
      </c>
      <c r="AA884" s="113">
        <v>32111.09</v>
      </c>
      <c r="AB884" s="113">
        <v>32111.09</v>
      </c>
      <c r="AC884" s="113">
        <v>2888.91</v>
      </c>
      <c r="AD884" s="113">
        <v>0</v>
      </c>
      <c r="AE884" s="113">
        <v>0</v>
      </c>
      <c r="AF884" s="113">
        <v>0</v>
      </c>
      <c r="AG884" s="113">
        <v>32111.09</v>
      </c>
      <c r="AH884" s="113">
        <f>CFR_Data[[#This Row],[Total Spent SFY]]+CFR_Data[[#This Row],[CF Current SFY]]</f>
        <v>32111.09</v>
      </c>
      <c r="AI884" s="113">
        <v>0</v>
      </c>
      <c r="AJ884" s="113">
        <v>0</v>
      </c>
      <c r="AK884" s="113">
        <v>0</v>
      </c>
      <c r="AL884" s="113">
        <v>0</v>
      </c>
      <c r="AM884" s="113">
        <v>0</v>
      </c>
      <c r="AN884" s="113">
        <v>0</v>
      </c>
      <c r="AO884" s="113">
        <v>0</v>
      </c>
      <c r="AP884" s="113">
        <v>0</v>
      </c>
      <c r="AQ884" s="107" t="s">
        <v>699</v>
      </c>
      <c r="AR884" s="107" t="s">
        <v>699</v>
      </c>
      <c r="AS884" s="107" t="s">
        <v>396</v>
      </c>
      <c r="AT884" s="107" t="s">
        <v>395</v>
      </c>
      <c r="AU884" s="107" t="s">
        <v>1123</v>
      </c>
      <c r="AV884" s="107" t="s">
        <v>391</v>
      </c>
      <c r="AW884" s="108">
        <v>2</v>
      </c>
      <c r="AX884" s="107" t="s">
        <v>473</v>
      </c>
      <c r="AY884" s="107" t="s">
        <v>698</v>
      </c>
      <c r="AZ884" s="107" t="s">
        <v>697</v>
      </c>
      <c r="BA884" s="107" t="s">
        <v>392</v>
      </c>
      <c r="BB884" s="109">
        <v>45355.272070752311</v>
      </c>
      <c r="BC884" s="107" t="s">
        <v>22</v>
      </c>
      <c r="BD884" s="107" t="s">
        <v>293</v>
      </c>
    </row>
    <row r="885" spans="1:56" x14ac:dyDescent="0.2">
      <c r="A885" s="107" t="s">
        <v>393</v>
      </c>
      <c r="B885" s="105">
        <v>608658</v>
      </c>
      <c r="C885" s="105" t="s">
        <v>2220</v>
      </c>
      <c r="D885" s="107" t="s">
        <v>916</v>
      </c>
      <c r="E885" s="105" t="s">
        <v>1943</v>
      </c>
      <c r="F885" s="107" t="s">
        <v>1212</v>
      </c>
      <c r="G885" s="107" t="s">
        <v>830</v>
      </c>
      <c r="H885" s="107" t="s">
        <v>830</v>
      </c>
      <c r="I885" s="107" t="b">
        <v>1</v>
      </c>
      <c r="J885" s="107" t="s">
        <v>44</v>
      </c>
      <c r="K885" s="107" t="s">
        <v>22</v>
      </c>
      <c r="L885" s="107" t="s">
        <v>654</v>
      </c>
      <c r="M885" s="107" t="s">
        <v>395</v>
      </c>
      <c r="N885" s="107" t="s">
        <v>403</v>
      </c>
      <c r="O885" s="107" t="s">
        <v>395</v>
      </c>
      <c r="P885" s="109">
        <v>42889</v>
      </c>
      <c r="Q885" s="107" t="s">
        <v>653</v>
      </c>
      <c r="R885" s="108">
        <v>1</v>
      </c>
      <c r="S885" s="109">
        <v>42990</v>
      </c>
      <c r="T885" s="109">
        <v>43050</v>
      </c>
      <c r="U885" s="109">
        <v>44505</v>
      </c>
      <c r="V885" s="108">
        <v>1515</v>
      </c>
      <c r="W885" s="107" t="s">
        <v>456</v>
      </c>
      <c r="X885" s="107" t="s">
        <v>805</v>
      </c>
      <c r="Y885" s="107" t="s">
        <v>457</v>
      </c>
      <c r="Z885" s="108">
        <v>0</v>
      </c>
      <c r="AA885" s="113">
        <v>5825632.9900000002</v>
      </c>
      <c r="AB885" s="113">
        <v>0</v>
      </c>
      <c r="AC885" s="113">
        <v>0</v>
      </c>
      <c r="AD885" s="113">
        <v>0</v>
      </c>
      <c r="AE885" s="113">
        <v>0</v>
      </c>
      <c r="AF885" s="113">
        <v>0</v>
      </c>
      <c r="AG885" s="113">
        <v>5825632.9900000002</v>
      </c>
      <c r="AH885" s="113">
        <f>CFR_Data[[#This Row],[Total Spent SFY]]+CFR_Data[[#This Row],[CF Current SFY]]</f>
        <v>0</v>
      </c>
      <c r="AI885" s="113">
        <v>0</v>
      </c>
      <c r="AJ885" s="113">
        <v>0</v>
      </c>
      <c r="AK885" s="113">
        <v>0</v>
      </c>
      <c r="AL885" s="113">
        <v>0</v>
      </c>
      <c r="AM885" s="113">
        <v>0</v>
      </c>
      <c r="AN885" s="113">
        <v>0</v>
      </c>
      <c r="AO885" s="113">
        <v>0</v>
      </c>
      <c r="AP885" s="113">
        <v>0</v>
      </c>
      <c r="AQ885" s="107" t="s">
        <v>699</v>
      </c>
      <c r="AR885" s="107" t="s">
        <v>699</v>
      </c>
      <c r="AS885" s="107" t="s">
        <v>396</v>
      </c>
      <c r="AT885" s="107" t="s">
        <v>395</v>
      </c>
      <c r="AU885" s="107" t="s">
        <v>1123</v>
      </c>
      <c r="AV885" s="107" t="s">
        <v>391</v>
      </c>
      <c r="AW885" s="108">
        <v>2</v>
      </c>
      <c r="AX885" s="107" t="s">
        <v>473</v>
      </c>
      <c r="AY885" s="107" t="s">
        <v>698</v>
      </c>
      <c r="AZ885" s="107" t="s">
        <v>697</v>
      </c>
      <c r="BA885" s="107" t="s">
        <v>392</v>
      </c>
      <c r="BB885" s="109">
        <v>45355.272070752311</v>
      </c>
      <c r="BC885" s="107" t="s">
        <v>22</v>
      </c>
      <c r="BD885" s="107" t="s">
        <v>293</v>
      </c>
    </row>
    <row r="886" spans="1:56" x14ac:dyDescent="0.2">
      <c r="A886" s="107" t="s">
        <v>409</v>
      </c>
      <c r="B886" s="105">
        <v>608666</v>
      </c>
      <c r="C886" s="105" t="s">
        <v>2221</v>
      </c>
      <c r="D886" s="107" t="s">
        <v>917</v>
      </c>
      <c r="E886" s="105" t="s">
        <v>1945</v>
      </c>
      <c r="F886" s="107" t="s">
        <v>1343</v>
      </c>
      <c r="G886" s="107" t="s">
        <v>830</v>
      </c>
      <c r="H886" s="107" t="s">
        <v>830</v>
      </c>
      <c r="I886" s="107" t="s">
        <v>830</v>
      </c>
      <c r="J886" s="107" t="s">
        <v>317</v>
      </c>
      <c r="K886" s="107" t="s">
        <v>23</v>
      </c>
      <c r="L886" s="107" t="s">
        <v>312</v>
      </c>
      <c r="M886" s="107" t="s">
        <v>158</v>
      </c>
      <c r="N886" s="107" t="s">
        <v>410</v>
      </c>
      <c r="O886" s="107" t="s">
        <v>395</v>
      </c>
      <c r="P886" s="109">
        <v>44702</v>
      </c>
      <c r="Q886" s="107" t="s">
        <v>658</v>
      </c>
      <c r="R886" s="108">
        <v>1</v>
      </c>
      <c r="S886" s="109">
        <v>44774</v>
      </c>
      <c r="T886" s="109">
        <v>44834</v>
      </c>
      <c r="U886" s="109">
        <v>45422</v>
      </c>
      <c r="V886" s="108">
        <v>648</v>
      </c>
      <c r="W886" s="107" t="s">
        <v>398</v>
      </c>
      <c r="X886" s="107" t="s">
        <v>702</v>
      </c>
      <c r="Y886" s="107" t="s">
        <v>293</v>
      </c>
      <c r="Z886" s="108">
        <v>0</v>
      </c>
      <c r="AA886" s="113">
        <v>49819.31</v>
      </c>
      <c r="AB886" s="113">
        <v>46702.93</v>
      </c>
      <c r="AC886" s="113">
        <v>81382.59</v>
      </c>
      <c r="AD886" s="113">
        <v>71343.280100000004</v>
      </c>
      <c r="AE886" s="113">
        <v>71343.280100000004</v>
      </c>
      <c r="AF886" s="113">
        <v>71343.280100000004</v>
      </c>
      <c r="AG886" s="113">
        <v>121162.5901</v>
      </c>
      <c r="AH886" s="113">
        <f>CFR_Data[[#This Row],[Total Spent SFY]]+CFR_Data[[#This Row],[CF Current SFY]]</f>
        <v>118046.2101</v>
      </c>
      <c r="AI886" s="113">
        <v>0</v>
      </c>
      <c r="AJ886" s="113">
        <v>0</v>
      </c>
      <c r="AK886" s="113">
        <v>0</v>
      </c>
      <c r="AL886" s="113">
        <v>0</v>
      </c>
      <c r="AM886" s="113">
        <v>0</v>
      </c>
      <c r="AN886" s="113">
        <v>10039.3099</v>
      </c>
      <c r="AO886" s="113">
        <v>0</v>
      </c>
      <c r="AP886" s="113">
        <v>0</v>
      </c>
      <c r="AQ886" s="107" t="s">
        <v>699</v>
      </c>
      <c r="AR886" s="107" t="s">
        <v>699</v>
      </c>
      <c r="AS886" s="107" t="s">
        <v>396</v>
      </c>
      <c r="AT886" s="107" t="s">
        <v>3003</v>
      </c>
      <c r="AU886" s="107" t="s">
        <v>1120</v>
      </c>
      <c r="AV886" s="107" t="s">
        <v>391</v>
      </c>
      <c r="AW886" s="108">
        <v>2</v>
      </c>
      <c r="AX886" s="107" t="s">
        <v>473</v>
      </c>
      <c r="AY886" s="107" t="s">
        <v>698</v>
      </c>
      <c r="AZ886" s="107" t="s">
        <v>697</v>
      </c>
      <c r="BA886" s="107" t="s">
        <v>392</v>
      </c>
      <c r="BB886" s="109">
        <v>45355.272070752311</v>
      </c>
      <c r="BC886" s="107" t="s">
        <v>23</v>
      </c>
      <c r="BD886" s="107" t="s">
        <v>293</v>
      </c>
    </row>
    <row r="887" spans="1:56" x14ac:dyDescent="0.2">
      <c r="A887" s="107" t="s">
        <v>409</v>
      </c>
      <c r="B887" s="105">
        <v>608666</v>
      </c>
      <c r="C887" s="105" t="s">
        <v>2221</v>
      </c>
      <c r="D887" s="107" t="s">
        <v>917</v>
      </c>
      <c r="E887" s="105" t="s">
        <v>1945</v>
      </c>
      <c r="F887" s="107" t="s">
        <v>1343</v>
      </c>
      <c r="G887" s="107" t="s">
        <v>830</v>
      </c>
      <c r="H887" s="107" t="s">
        <v>830</v>
      </c>
      <c r="I887" s="107" t="s">
        <v>830</v>
      </c>
      <c r="J887" s="107" t="s">
        <v>317</v>
      </c>
      <c r="K887" s="107" t="s">
        <v>23</v>
      </c>
      <c r="L887" s="107" t="s">
        <v>312</v>
      </c>
      <c r="M887" s="107" t="s">
        <v>158</v>
      </c>
      <c r="N887" s="107" t="s">
        <v>410</v>
      </c>
      <c r="O887" s="107" t="s">
        <v>395</v>
      </c>
      <c r="P887" s="109">
        <v>44702</v>
      </c>
      <c r="Q887" s="107" t="s">
        <v>658</v>
      </c>
      <c r="R887" s="108">
        <v>1</v>
      </c>
      <c r="S887" s="109">
        <v>44774</v>
      </c>
      <c r="T887" s="109">
        <v>44834</v>
      </c>
      <c r="U887" s="109">
        <v>45422</v>
      </c>
      <c r="V887" s="108">
        <v>648</v>
      </c>
      <c r="W887" s="107" t="s">
        <v>424</v>
      </c>
      <c r="X887" s="107" t="s">
        <v>726</v>
      </c>
      <c r="Y887" s="107" t="s">
        <v>725</v>
      </c>
      <c r="Z887" s="108">
        <v>0.8</v>
      </c>
      <c r="AA887" s="113">
        <v>3898008.95</v>
      </c>
      <c r="AB887" s="113">
        <v>939072.54</v>
      </c>
      <c r="AC887" s="113">
        <v>2409061.36</v>
      </c>
      <c r="AD887" s="113">
        <v>1657853.8099</v>
      </c>
      <c r="AE887" s="113">
        <v>1657853.8099</v>
      </c>
      <c r="AF887" s="113">
        <v>1657853.8099</v>
      </c>
      <c r="AG887" s="113">
        <v>5555862.7598999999</v>
      </c>
      <c r="AH887" s="113">
        <f>CFR_Data[[#This Row],[Total Spent SFY]]+CFR_Data[[#This Row],[CF Current SFY]]</f>
        <v>2596926.3498999998</v>
      </c>
      <c r="AI887" s="113">
        <v>0</v>
      </c>
      <c r="AJ887" s="113">
        <v>0</v>
      </c>
      <c r="AK887" s="113">
        <v>0</v>
      </c>
      <c r="AL887" s="113">
        <v>0</v>
      </c>
      <c r="AM887" s="113">
        <v>0</v>
      </c>
      <c r="AN887" s="113">
        <v>751207.55009999999</v>
      </c>
      <c r="AO887" s="113">
        <v>0</v>
      </c>
      <c r="AP887" s="113">
        <v>0</v>
      </c>
      <c r="AQ887" s="107" t="s">
        <v>699</v>
      </c>
      <c r="AR887" s="107" t="s">
        <v>699</v>
      </c>
      <c r="AS887" s="107" t="s">
        <v>396</v>
      </c>
      <c r="AT887" s="107" t="s">
        <v>3003</v>
      </c>
      <c r="AU887" s="107" t="s">
        <v>1120</v>
      </c>
      <c r="AV887" s="107" t="s">
        <v>391</v>
      </c>
      <c r="AW887" s="108">
        <v>2</v>
      </c>
      <c r="AX887" s="107" t="s">
        <v>473</v>
      </c>
      <c r="AY887" s="107" t="s">
        <v>698</v>
      </c>
      <c r="AZ887" s="107" t="s">
        <v>697</v>
      </c>
      <c r="BA887" s="107" t="s">
        <v>392</v>
      </c>
      <c r="BB887" s="109">
        <v>45355.272070752311</v>
      </c>
      <c r="BC887" s="107" t="s">
        <v>23</v>
      </c>
      <c r="BD887" s="107" t="s">
        <v>292</v>
      </c>
    </row>
    <row r="888" spans="1:56" x14ac:dyDescent="0.2">
      <c r="A888" s="107" t="s">
        <v>409</v>
      </c>
      <c r="B888" s="105">
        <v>608697</v>
      </c>
      <c r="C888" s="105" t="s">
        <v>2222</v>
      </c>
      <c r="D888" s="107" t="s">
        <v>462</v>
      </c>
      <c r="E888" s="105" t="s">
        <v>1943</v>
      </c>
      <c r="F888" s="107" t="s">
        <v>1213</v>
      </c>
      <c r="G888" s="107" t="s">
        <v>830</v>
      </c>
      <c r="H888" s="107" t="b">
        <v>1</v>
      </c>
      <c r="I888" s="107" t="b">
        <v>1</v>
      </c>
      <c r="J888" s="107" t="s">
        <v>440</v>
      </c>
      <c r="K888" s="107" t="s">
        <v>441</v>
      </c>
      <c r="L888" s="107" t="s">
        <v>231</v>
      </c>
      <c r="M888" s="107" t="s">
        <v>395</v>
      </c>
      <c r="N888" s="107" t="s">
        <v>410</v>
      </c>
      <c r="O888" s="107" t="s">
        <v>395</v>
      </c>
      <c r="P888" s="109">
        <v>43778</v>
      </c>
      <c r="Q888" s="107" t="s">
        <v>656</v>
      </c>
      <c r="R888" s="108">
        <v>1</v>
      </c>
      <c r="S888" s="109">
        <v>43979</v>
      </c>
      <c r="T888" s="109">
        <v>44039</v>
      </c>
      <c r="U888" s="109">
        <v>45107</v>
      </c>
      <c r="V888" s="108">
        <v>1128</v>
      </c>
      <c r="W888" s="107" t="s">
        <v>398</v>
      </c>
      <c r="X888" s="107" t="s">
        <v>720</v>
      </c>
      <c r="Y888" s="107" t="s">
        <v>293</v>
      </c>
      <c r="Z888" s="108">
        <v>0</v>
      </c>
      <c r="AA888" s="113">
        <v>269012.64</v>
      </c>
      <c r="AB888" s="113">
        <v>27509.39</v>
      </c>
      <c r="AC888" s="113">
        <v>640807.16</v>
      </c>
      <c r="AD888" s="113">
        <v>0</v>
      </c>
      <c r="AE888" s="113">
        <v>0</v>
      </c>
      <c r="AF888" s="113">
        <v>0</v>
      </c>
      <c r="AG888" s="113">
        <v>269012.64</v>
      </c>
      <c r="AH888" s="113">
        <f>CFR_Data[[#This Row],[Total Spent SFY]]+CFR_Data[[#This Row],[CF Current SFY]]</f>
        <v>27509.39</v>
      </c>
      <c r="AI888" s="113">
        <v>0</v>
      </c>
      <c r="AJ888" s="113">
        <v>0</v>
      </c>
      <c r="AK888" s="113">
        <v>0</v>
      </c>
      <c r="AL888" s="113">
        <v>0</v>
      </c>
      <c r="AM888" s="113">
        <v>0</v>
      </c>
      <c r="AN888" s="113">
        <v>0</v>
      </c>
      <c r="AO888" s="113">
        <v>0</v>
      </c>
      <c r="AP888" s="113">
        <v>0</v>
      </c>
      <c r="AQ888" s="107" t="s">
        <v>699</v>
      </c>
      <c r="AR888" s="107" t="s">
        <v>699</v>
      </c>
      <c r="AS888" s="107" t="s">
        <v>396</v>
      </c>
      <c r="AT888" s="107" t="s">
        <v>395</v>
      </c>
      <c r="AU888" s="107" t="s">
        <v>1123</v>
      </c>
      <c r="AV888" s="107" t="s">
        <v>391</v>
      </c>
      <c r="AW888" s="108">
        <v>3</v>
      </c>
      <c r="AX888" s="107" t="s">
        <v>473</v>
      </c>
      <c r="AY888" s="107" t="s">
        <v>765</v>
      </c>
      <c r="AZ888" s="107" t="s">
        <v>706</v>
      </c>
      <c r="BA888" s="107" t="s">
        <v>406</v>
      </c>
      <c r="BB888" s="109">
        <v>45355.272070752311</v>
      </c>
      <c r="BC888" s="107" t="s">
        <v>465</v>
      </c>
      <c r="BD888" s="107" t="s">
        <v>293</v>
      </c>
    </row>
    <row r="889" spans="1:56" x14ac:dyDescent="0.2">
      <c r="A889" s="107" t="s">
        <v>409</v>
      </c>
      <c r="B889" s="105">
        <v>608697</v>
      </c>
      <c r="C889" s="105" t="s">
        <v>2222</v>
      </c>
      <c r="D889" s="107" t="s">
        <v>462</v>
      </c>
      <c r="E889" s="105" t="s">
        <v>1943</v>
      </c>
      <c r="F889" s="107" t="s">
        <v>1213</v>
      </c>
      <c r="G889" s="107" t="s">
        <v>830</v>
      </c>
      <c r="H889" s="107" t="b">
        <v>1</v>
      </c>
      <c r="I889" s="107" t="b">
        <v>1</v>
      </c>
      <c r="J889" s="107" t="s">
        <v>440</v>
      </c>
      <c r="K889" s="107" t="s">
        <v>441</v>
      </c>
      <c r="L889" s="107" t="s">
        <v>231</v>
      </c>
      <c r="M889" s="107" t="s">
        <v>395</v>
      </c>
      <c r="N889" s="107" t="s">
        <v>410</v>
      </c>
      <c r="O889" s="107" t="s">
        <v>395</v>
      </c>
      <c r="P889" s="109">
        <v>43778</v>
      </c>
      <c r="Q889" s="107" t="s">
        <v>656</v>
      </c>
      <c r="R889" s="108">
        <v>1</v>
      </c>
      <c r="S889" s="109">
        <v>43979</v>
      </c>
      <c r="T889" s="109">
        <v>44039</v>
      </c>
      <c r="U889" s="109">
        <v>45107</v>
      </c>
      <c r="V889" s="108">
        <v>1128</v>
      </c>
      <c r="W889" s="107" t="s">
        <v>442</v>
      </c>
      <c r="X889" s="107" t="s">
        <v>778</v>
      </c>
      <c r="Y889" s="107" t="s">
        <v>293</v>
      </c>
      <c r="Z889" s="108">
        <v>0</v>
      </c>
      <c r="AA889" s="113">
        <v>625808.04</v>
      </c>
      <c r="AB889" s="113">
        <v>0</v>
      </c>
      <c r="AC889" s="113">
        <v>476483.76</v>
      </c>
      <c r="AD889" s="113">
        <v>0</v>
      </c>
      <c r="AE889" s="113">
        <v>0</v>
      </c>
      <c r="AF889" s="113">
        <v>0</v>
      </c>
      <c r="AG889" s="113">
        <v>625808.04</v>
      </c>
      <c r="AH889" s="113">
        <f>CFR_Data[[#This Row],[Total Spent SFY]]+CFR_Data[[#This Row],[CF Current SFY]]</f>
        <v>0</v>
      </c>
      <c r="AI889" s="113">
        <v>0</v>
      </c>
      <c r="AJ889" s="113">
        <v>0</v>
      </c>
      <c r="AK889" s="113">
        <v>0</v>
      </c>
      <c r="AL889" s="113">
        <v>0</v>
      </c>
      <c r="AM889" s="113">
        <v>0</v>
      </c>
      <c r="AN889" s="113">
        <v>0</v>
      </c>
      <c r="AO889" s="113">
        <v>0</v>
      </c>
      <c r="AP889" s="113">
        <v>0</v>
      </c>
      <c r="AQ889" s="107" t="s">
        <v>699</v>
      </c>
      <c r="AR889" s="107" t="s">
        <v>699</v>
      </c>
      <c r="AS889" s="107" t="s">
        <v>396</v>
      </c>
      <c r="AT889" s="107" t="s">
        <v>395</v>
      </c>
      <c r="AU889" s="107" t="s">
        <v>1123</v>
      </c>
      <c r="AV889" s="107" t="s">
        <v>391</v>
      </c>
      <c r="AW889" s="108">
        <v>3</v>
      </c>
      <c r="AX889" s="107" t="s">
        <v>473</v>
      </c>
      <c r="AY889" s="107" t="s">
        <v>765</v>
      </c>
      <c r="AZ889" s="107" t="s">
        <v>706</v>
      </c>
      <c r="BA889" s="107" t="s">
        <v>406</v>
      </c>
      <c r="BB889" s="109">
        <v>45355.272070752311</v>
      </c>
      <c r="BC889" s="107" t="s">
        <v>465</v>
      </c>
      <c r="BD889" s="107" t="s">
        <v>293</v>
      </c>
    </row>
    <row r="890" spans="1:56" x14ac:dyDescent="0.2">
      <c r="A890" s="107" t="s">
        <v>409</v>
      </c>
      <c r="B890" s="105">
        <v>608697</v>
      </c>
      <c r="C890" s="105" t="s">
        <v>2222</v>
      </c>
      <c r="D890" s="107" t="s">
        <v>462</v>
      </c>
      <c r="E890" s="105" t="s">
        <v>1943</v>
      </c>
      <c r="F890" s="107" t="s">
        <v>1213</v>
      </c>
      <c r="G890" s="107" t="s">
        <v>830</v>
      </c>
      <c r="H890" s="107" t="b">
        <v>1</v>
      </c>
      <c r="I890" s="107" t="b">
        <v>1</v>
      </c>
      <c r="J890" s="107" t="s">
        <v>440</v>
      </c>
      <c r="K890" s="107" t="s">
        <v>441</v>
      </c>
      <c r="L890" s="107" t="s">
        <v>231</v>
      </c>
      <c r="M890" s="107" t="s">
        <v>395</v>
      </c>
      <c r="N890" s="107" t="s">
        <v>410</v>
      </c>
      <c r="O890" s="107" t="s">
        <v>395</v>
      </c>
      <c r="P890" s="109">
        <v>43778</v>
      </c>
      <c r="Q890" s="107" t="s">
        <v>656</v>
      </c>
      <c r="R890" s="108">
        <v>1</v>
      </c>
      <c r="S890" s="109">
        <v>43979</v>
      </c>
      <c r="T890" s="109">
        <v>44039</v>
      </c>
      <c r="U890" s="109">
        <v>45107</v>
      </c>
      <c r="V890" s="108">
        <v>1128</v>
      </c>
      <c r="W890" s="107" t="s">
        <v>287</v>
      </c>
      <c r="X890" s="107" t="s">
        <v>777</v>
      </c>
      <c r="Y890" s="107" t="s">
        <v>293</v>
      </c>
      <c r="Z890" s="108">
        <v>0</v>
      </c>
      <c r="AA890" s="113">
        <v>0</v>
      </c>
      <c r="AB890" s="113">
        <v>0</v>
      </c>
      <c r="AC890" s="113">
        <v>40525</v>
      </c>
      <c r="AD890" s="113">
        <v>0</v>
      </c>
      <c r="AE890" s="113">
        <v>0</v>
      </c>
      <c r="AF890" s="113">
        <v>0</v>
      </c>
      <c r="AG890" s="113">
        <v>0</v>
      </c>
      <c r="AH890" s="113">
        <f>CFR_Data[[#This Row],[Total Spent SFY]]+CFR_Data[[#This Row],[CF Current SFY]]</f>
        <v>0</v>
      </c>
      <c r="AI890" s="113">
        <v>0</v>
      </c>
      <c r="AJ890" s="113">
        <v>0</v>
      </c>
      <c r="AK890" s="113">
        <v>0</v>
      </c>
      <c r="AL890" s="113">
        <v>0</v>
      </c>
      <c r="AM890" s="113">
        <v>0</v>
      </c>
      <c r="AN890" s="113">
        <v>0</v>
      </c>
      <c r="AO890" s="113">
        <v>0</v>
      </c>
      <c r="AP890" s="113">
        <v>0</v>
      </c>
      <c r="AQ890" s="107" t="s">
        <v>699</v>
      </c>
      <c r="AR890" s="107" t="s">
        <v>699</v>
      </c>
      <c r="AS890" s="107" t="s">
        <v>396</v>
      </c>
      <c r="AT890" s="107" t="s">
        <v>395</v>
      </c>
      <c r="AU890" s="107" t="s">
        <v>1123</v>
      </c>
      <c r="AV890" s="107" t="s">
        <v>391</v>
      </c>
      <c r="AW890" s="108">
        <v>3</v>
      </c>
      <c r="AX890" s="107" t="s">
        <v>473</v>
      </c>
      <c r="AY890" s="107" t="s">
        <v>765</v>
      </c>
      <c r="AZ890" s="107" t="s">
        <v>706</v>
      </c>
      <c r="BA890" s="107" t="s">
        <v>406</v>
      </c>
      <c r="BB890" s="109">
        <v>45355.272070752311</v>
      </c>
      <c r="BC890" s="107" t="s">
        <v>465</v>
      </c>
      <c r="BD890" s="107" t="s">
        <v>293</v>
      </c>
    </row>
    <row r="891" spans="1:56" x14ac:dyDescent="0.2">
      <c r="A891" s="107" t="s">
        <v>472</v>
      </c>
      <c r="B891" s="105">
        <v>608703</v>
      </c>
      <c r="C891" s="105" t="s">
        <v>395</v>
      </c>
      <c r="D891" s="107" t="s">
        <v>661</v>
      </c>
      <c r="E891" s="105" t="s">
        <v>1941</v>
      </c>
      <c r="F891" s="107" t="s">
        <v>1126</v>
      </c>
      <c r="G891" s="107" t="s">
        <v>830</v>
      </c>
      <c r="H891" s="107" t="s">
        <v>830</v>
      </c>
      <c r="I891" s="107" t="s">
        <v>830</v>
      </c>
      <c r="J891" s="107" t="s">
        <v>168</v>
      </c>
      <c r="K891" s="107" t="s">
        <v>22</v>
      </c>
      <c r="L891" s="107" t="s">
        <v>88</v>
      </c>
      <c r="M891" s="107" t="s">
        <v>41</v>
      </c>
      <c r="N891" s="107" t="s">
        <v>472</v>
      </c>
      <c r="O891" s="107" t="s">
        <v>1122</v>
      </c>
      <c r="P891" s="109">
        <v>45724</v>
      </c>
      <c r="Q891" s="107" t="s">
        <v>1101</v>
      </c>
      <c r="R891" s="108">
        <v>0</v>
      </c>
      <c r="S891" s="109">
        <v>45874</v>
      </c>
      <c r="T891" s="109">
        <v>45934</v>
      </c>
      <c r="U891" s="109">
        <v>46603</v>
      </c>
      <c r="V891" s="108">
        <v>729</v>
      </c>
      <c r="W891" s="107" t="s">
        <v>424</v>
      </c>
      <c r="X891" s="107" t="s">
        <v>1959</v>
      </c>
      <c r="Y891" s="107" t="s">
        <v>292</v>
      </c>
      <c r="Z891" s="108">
        <v>0.8</v>
      </c>
      <c r="AA891" s="113">
        <v>0</v>
      </c>
      <c r="AB891" s="113">
        <v>0</v>
      </c>
      <c r="AC891" s="113">
        <v>1314280</v>
      </c>
      <c r="AD891" s="113">
        <v>0</v>
      </c>
      <c r="AE891" s="113">
        <v>1314280</v>
      </c>
      <c r="AF891" s="113">
        <v>0</v>
      </c>
      <c r="AG891" s="113">
        <v>0</v>
      </c>
      <c r="AH891" s="113">
        <f>CFR_Data[[#This Row],[Total Spent SFY]]+CFR_Data[[#This Row],[CF Current SFY]]</f>
        <v>0</v>
      </c>
      <c r="AI891" s="113">
        <v>0</v>
      </c>
      <c r="AJ891" s="113">
        <v>514283.47830000002</v>
      </c>
      <c r="AK891" s="113">
        <v>685711.30429999996</v>
      </c>
      <c r="AL891" s="113">
        <v>114285.21739999999</v>
      </c>
      <c r="AM891" s="113">
        <v>0</v>
      </c>
      <c r="AN891" s="113">
        <v>0</v>
      </c>
      <c r="AO891" s="113">
        <v>0</v>
      </c>
      <c r="AP891" s="113">
        <v>0</v>
      </c>
      <c r="AQ891" s="107" t="s">
        <v>699</v>
      </c>
      <c r="AR891" s="107" t="s">
        <v>699</v>
      </c>
      <c r="AS891" s="107" t="s">
        <v>396</v>
      </c>
      <c r="AT891" s="107" t="s">
        <v>395</v>
      </c>
      <c r="AU891" s="107" t="s">
        <v>1123</v>
      </c>
      <c r="AV891" s="107" t="s">
        <v>391</v>
      </c>
      <c r="AW891" s="108">
        <v>2</v>
      </c>
      <c r="AX891" s="107" t="s">
        <v>473</v>
      </c>
      <c r="AY891" s="107" t="s">
        <v>707</v>
      </c>
      <c r="AZ891" s="107" t="s">
        <v>706</v>
      </c>
      <c r="BA891" s="107" t="s">
        <v>412</v>
      </c>
      <c r="BB891" s="109">
        <v>45355.272070752311</v>
      </c>
      <c r="BC891" s="107" t="s">
        <v>22</v>
      </c>
      <c r="BD891" s="107" t="s">
        <v>292</v>
      </c>
    </row>
    <row r="892" spans="1:56" x14ac:dyDescent="0.2">
      <c r="A892" s="107" t="s">
        <v>472</v>
      </c>
      <c r="B892" s="105">
        <v>608703</v>
      </c>
      <c r="C892" s="105" t="s">
        <v>395</v>
      </c>
      <c r="D892" s="107" t="s">
        <v>661</v>
      </c>
      <c r="E892" s="105" t="s">
        <v>1941</v>
      </c>
      <c r="F892" s="107" t="s">
        <v>1126</v>
      </c>
      <c r="G892" s="107" t="s">
        <v>830</v>
      </c>
      <c r="H892" s="107" t="s">
        <v>830</v>
      </c>
      <c r="I892" s="107" t="s">
        <v>830</v>
      </c>
      <c r="J892" s="107" t="s">
        <v>168</v>
      </c>
      <c r="K892" s="107" t="s">
        <v>22</v>
      </c>
      <c r="L892" s="107" t="s">
        <v>88</v>
      </c>
      <c r="M892" s="107" t="s">
        <v>41</v>
      </c>
      <c r="N892" s="107" t="s">
        <v>472</v>
      </c>
      <c r="O892" s="107" t="s">
        <v>1122</v>
      </c>
      <c r="P892" s="109">
        <v>45724</v>
      </c>
      <c r="Q892" s="107" t="s">
        <v>1101</v>
      </c>
      <c r="R892" s="108">
        <v>0</v>
      </c>
      <c r="S892" s="109">
        <v>45874</v>
      </c>
      <c r="T892" s="109">
        <v>45934</v>
      </c>
      <c r="U892" s="109">
        <v>46603</v>
      </c>
      <c r="V892" s="108">
        <v>729</v>
      </c>
      <c r="W892" s="107" t="s">
        <v>424</v>
      </c>
      <c r="X892" s="107" t="s">
        <v>705</v>
      </c>
      <c r="Y892" s="107" t="s">
        <v>413</v>
      </c>
      <c r="Z892" s="108">
        <v>0.8</v>
      </c>
      <c r="AA892" s="113">
        <v>0</v>
      </c>
      <c r="AB892" s="113">
        <v>0</v>
      </c>
      <c r="AC892" s="113">
        <v>18082720</v>
      </c>
      <c r="AD892" s="113">
        <v>0</v>
      </c>
      <c r="AE892" s="113">
        <v>18082720</v>
      </c>
      <c r="AF892" s="113">
        <v>0</v>
      </c>
      <c r="AG892" s="113">
        <v>0</v>
      </c>
      <c r="AH892" s="113">
        <f>CFR_Data[[#This Row],[Total Spent SFY]]+CFR_Data[[#This Row],[CF Current SFY]]</f>
        <v>0</v>
      </c>
      <c r="AI892" s="113">
        <v>0</v>
      </c>
      <c r="AJ892" s="113">
        <v>7075846.9565000003</v>
      </c>
      <c r="AK892" s="113">
        <v>9434462.6086999997</v>
      </c>
      <c r="AL892" s="113">
        <v>1572410.4347999999</v>
      </c>
      <c r="AM892" s="113">
        <v>0</v>
      </c>
      <c r="AN892" s="113">
        <v>0</v>
      </c>
      <c r="AO892" s="113">
        <v>0</v>
      </c>
      <c r="AP892" s="113">
        <v>0</v>
      </c>
      <c r="AQ892" s="107" t="s">
        <v>699</v>
      </c>
      <c r="AR892" s="107" t="s">
        <v>699</v>
      </c>
      <c r="AS892" s="107" t="s">
        <v>396</v>
      </c>
      <c r="AT892" s="107" t="s">
        <v>395</v>
      </c>
      <c r="AU892" s="107" t="s">
        <v>1123</v>
      </c>
      <c r="AV892" s="107" t="s">
        <v>391</v>
      </c>
      <c r="AW892" s="108">
        <v>2</v>
      </c>
      <c r="AX892" s="107" t="s">
        <v>473</v>
      </c>
      <c r="AY892" s="107" t="s">
        <v>707</v>
      </c>
      <c r="AZ892" s="107" t="s">
        <v>706</v>
      </c>
      <c r="BA892" s="107" t="s">
        <v>412</v>
      </c>
      <c r="BB892" s="109">
        <v>45355.272070752311</v>
      </c>
      <c r="BC892" s="107" t="s">
        <v>22</v>
      </c>
      <c r="BD892" s="107" t="s">
        <v>292</v>
      </c>
    </row>
    <row r="893" spans="1:56" x14ac:dyDescent="0.2">
      <c r="A893" s="107" t="s">
        <v>409</v>
      </c>
      <c r="B893" s="105">
        <v>608707</v>
      </c>
      <c r="C893" s="105" t="s">
        <v>3081</v>
      </c>
      <c r="D893" s="107" t="s">
        <v>918</v>
      </c>
      <c r="E893" s="105" t="s">
        <v>1943</v>
      </c>
      <c r="F893" s="107" t="s">
        <v>1128</v>
      </c>
      <c r="G893" s="107" t="s">
        <v>830</v>
      </c>
      <c r="H893" s="107" t="s">
        <v>830</v>
      </c>
      <c r="I893" s="107" t="s">
        <v>830</v>
      </c>
      <c r="J893" s="107" t="s">
        <v>60</v>
      </c>
      <c r="K893" s="107" t="s">
        <v>22</v>
      </c>
      <c r="L893" s="107" t="s">
        <v>187</v>
      </c>
      <c r="M893" s="107" t="s">
        <v>158</v>
      </c>
      <c r="N893" s="107" t="s">
        <v>410</v>
      </c>
      <c r="O893" s="107" t="s">
        <v>395</v>
      </c>
      <c r="P893" s="109">
        <v>45164</v>
      </c>
      <c r="Q893" s="107" t="s">
        <v>712</v>
      </c>
      <c r="R893" s="108">
        <v>1</v>
      </c>
      <c r="S893" s="109">
        <v>45246</v>
      </c>
      <c r="T893" s="109">
        <v>45306</v>
      </c>
      <c r="U893" s="109">
        <v>46229</v>
      </c>
      <c r="V893" s="108">
        <v>983</v>
      </c>
      <c r="W893" s="107" t="s">
        <v>398</v>
      </c>
      <c r="X893" s="107" t="s">
        <v>702</v>
      </c>
      <c r="Y893" s="107" t="s">
        <v>293</v>
      </c>
      <c r="Z893" s="108">
        <v>0</v>
      </c>
      <c r="AA893" s="113">
        <v>0</v>
      </c>
      <c r="AB893" s="113">
        <v>0</v>
      </c>
      <c r="AC893" s="113">
        <v>209325</v>
      </c>
      <c r="AD893" s="113">
        <v>205500.0417</v>
      </c>
      <c r="AE893" s="113">
        <v>209325</v>
      </c>
      <c r="AF893" s="113">
        <v>41925.128400000001</v>
      </c>
      <c r="AG893" s="113">
        <v>41925.128400000001</v>
      </c>
      <c r="AH893" s="113">
        <f>CFR_Data[[#This Row],[Total Spent SFY]]+CFR_Data[[#This Row],[CF Current SFY]]</f>
        <v>41925.128400000001</v>
      </c>
      <c r="AI893" s="113">
        <v>83273.618600000002</v>
      </c>
      <c r="AJ893" s="113">
        <v>80301.294699999999</v>
      </c>
      <c r="AK893" s="113">
        <v>3824.9582999999998</v>
      </c>
      <c r="AL893" s="113">
        <v>0</v>
      </c>
      <c r="AM893" s="113">
        <v>0</v>
      </c>
      <c r="AN893" s="113">
        <v>0</v>
      </c>
      <c r="AO893" s="113">
        <v>0</v>
      </c>
      <c r="AP893" s="113">
        <v>0</v>
      </c>
      <c r="AQ893" s="107" t="s">
        <v>699</v>
      </c>
      <c r="AR893" s="107" t="s">
        <v>699</v>
      </c>
      <c r="AS893" s="107" t="s">
        <v>396</v>
      </c>
      <c r="AT893" s="107" t="s">
        <v>3013</v>
      </c>
      <c r="AU893" s="107" t="s">
        <v>1120</v>
      </c>
      <c r="AV893" s="107" t="s">
        <v>391</v>
      </c>
      <c r="AW893" s="108">
        <v>3</v>
      </c>
      <c r="AX893" s="107" t="s">
        <v>473</v>
      </c>
      <c r="AY893" s="107" t="s">
        <v>698</v>
      </c>
      <c r="AZ893" s="107" t="s">
        <v>697</v>
      </c>
      <c r="BA893" s="107" t="s">
        <v>392</v>
      </c>
      <c r="BB893" s="109">
        <v>45355.272070752311</v>
      </c>
      <c r="BC893" s="107" t="s">
        <v>22</v>
      </c>
      <c r="BD893" s="107" t="s">
        <v>293</v>
      </c>
    </row>
    <row r="894" spans="1:56" x14ac:dyDescent="0.2">
      <c r="A894" s="107" t="s">
        <v>409</v>
      </c>
      <c r="B894" s="105">
        <v>608707</v>
      </c>
      <c r="C894" s="105" t="s">
        <v>3081</v>
      </c>
      <c r="D894" s="107" t="s">
        <v>918</v>
      </c>
      <c r="E894" s="105" t="s">
        <v>1943</v>
      </c>
      <c r="F894" s="107" t="s">
        <v>1128</v>
      </c>
      <c r="G894" s="107" t="s">
        <v>830</v>
      </c>
      <c r="H894" s="107" t="s">
        <v>830</v>
      </c>
      <c r="I894" s="107" t="s">
        <v>830</v>
      </c>
      <c r="J894" s="107" t="s">
        <v>60</v>
      </c>
      <c r="K894" s="107" t="s">
        <v>22</v>
      </c>
      <c r="L894" s="107" t="s">
        <v>187</v>
      </c>
      <c r="M894" s="107" t="s">
        <v>158</v>
      </c>
      <c r="N894" s="107" t="s">
        <v>410</v>
      </c>
      <c r="O894" s="107" t="s">
        <v>395</v>
      </c>
      <c r="P894" s="109">
        <v>45164</v>
      </c>
      <c r="Q894" s="107" t="s">
        <v>712</v>
      </c>
      <c r="R894" s="108">
        <v>1</v>
      </c>
      <c r="S894" s="109">
        <v>45246</v>
      </c>
      <c r="T894" s="109">
        <v>45306</v>
      </c>
      <c r="U894" s="109">
        <v>46229</v>
      </c>
      <c r="V894" s="108">
        <v>983</v>
      </c>
      <c r="W894" s="107" t="s">
        <v>424</v>
      </c>
      <c r="X894" s="107" t="s">
        <v>709</v>
      </c>
      <c r="Y894" s="107" t="s">
        <v>416</v>
      </c>
      <c r="Z894" s="108">
        <v>0.8</v>
      </c>
      <c r="AA894" s="113">
        <v>0</v>
      </c>
      <c r="AB894" s="113">
        <v>0</v>
      </c>
      <c r="AC894" s="113">
        <v>2025197.9</v>
      </c>
      <c r="AD894" s="113">
        <v>1841089.3755000001</v>
      </c>
      <c r="AE894" s="113">
        <v>2025197.9</v>
      </c>
      <c r="AF894" s="113">
        <v>375610.18400000001</v>
      </c>
      <c r="AG894" s="113">
        <v>375610.18400000001</v>
      </c>
      <c r="AH894" s="113">
        <f>CFR_Data[[#This Row],[Total Spent SFY]]+CFR_Data[[#This Row],[CF Current SFY]]</f>
        <v>375610.18400000001</v>
      </c>
      <c r="AI894" s="113">
        <v>746054.22549999994</v>
      </c>
      <c r="AJ894" s="113">
        <v>719424.96589999995</v>
      </c>
      <c r="AK894" s="113">
        <v>184108.5246</v>
      </c>
      <c r="AL894" s="113">
        <v>0</v>
      </c>
      <c r="AM894" s="113">
        <v>0</v>
      </c>
      <c r="AN894" s="113">
        <v>0</v>
      </c>
      <c r="AO894" s="113">
        <v>0</v>
      </c>
      <c r="AP894" s="113">
        <v>0</v>
      </c>
      <c r="AQ894" s="107" t="s">
        <v>699</v>
      </c>
      <c r="AR894" s="107" t="s">
        <v>699</v>
      </c>
      <c r="AS894" s="107" t="s">
        <v>396</v>
      </c>
      <c r="AT894" s="107" t="s">
        <v>3013</v>
      </c>
      <c r="AU894" s="107" t="s">
        <v>1120</v>
      </c>
      <c r="AV894" s="107" t="s">
        <v>391</v>
      </c>
      <c r="AW894" s="108">
        <v>3</v>
      </c>
      <c r="AX894" s="107" t="s">
        <v>473</v>
      </c>
      <c r="AY894" s="107" t="s">
        <v>698</v>
      </c>
      <c r="AZ894" s="107" t="s">
        <v>697</v>
      </c>
      <c r="BA894" s="107" t="s">
        <v>392</v>
      </c>
      <c r="BB894" s="109">
        <v>45355.272070752311</v>
      </c>
      <c r="BC894" s="107" t="s">
        <v>22</v>
      </c>
      <c r="BD894" s="107" t="s">
        <v>292</v>
      </c>
    </row>
    <row r="895" spans="1:56" x14ac:dyDescent="0.2">
      <c r="A895" s="107" t="s">
        <v>409</v>
      </c>
      <c r="B895" s="105">
        <v>608707</v>
      </c>
      <c r="C895" s="105" t="s">
        <v>3081</v>
      </c>
      <c r="D895" s="107" t="s">
        <v>918</v>
      </c>
      <c r="E895" s="105" t="s">
        <v>1943</v>
      </c>
      <c r="F895" s="107" t="s">
        <v>1128</v>
      </c>
      <c r="G895" s="107" t="s">
        <v>830</v>
      </c>
      <c r="H895" s="107" t="s">
        <v>830</v>
      </c>
      <c r="I895" s="107" t="s">
        <v>830</v>
      </c>
      <c r="J895" s="107" t="s">
        <v>60</v>
      </c>
      <c r="K895" s="107" t="s">
        <v>22</v>
      </c>
      <c r="L895" s="107" t="s">
        <v>187</v>
      </c>
      <c r="M895" s="107" t="s">
        <v>158</v>
      </c>
      <c r="N895" s="107" t="s">
        <v>410</v>
      </c>
      <c r="O895" s="107" t="s">
        <v>395</v>
      </c>
      <c r="P895" s="109">
        <v>45164</v>
      </c>
      <c r="Q895" s="107" t="s">
        <v>712</v>
      </c>
      <c r="R895" s="108">
        <v>1</v>
      </c>
      <c r="S895" s="109">
        <v>45246</v>
      </c>
      <c r="T895" s="109">
        <v>45306</v>
      </c>
      <c r="U895" s="109">
        <v>46229</v>
      </c>
      <c r="V895" s="108">
        <v>983</v>
      </c>
      <c r="W895" s="107" t="s">
        <v>424</v>
      </c>
      <c r="X895" s="107" t="s">
        <v>726</v>
      </c>
      <c r="Y895" s="107" t="s">
        <v>725</v>
      </c>
      <c r="Z895" s="108">
        <v>0.8</v>
      </c>
      <c r="AA895" s="113">
        <v>0</v>
      </c>
      <c r="AB895" s="113">
        <v>0</v>
      </c>
      <c r="AC895" s="113">
        <v>8489461.0999999996</v>
      </c>
      <c r="AD895" s="113">
        <v>7756602.5828999998</v>
      </c>
      <c r="AE895" s="113">
        <v>8489461.0999999996</v>
      </c>
      <c r="AF895" s="113">
        <v>1582464.6876000001</v>
      </c>
      <c r="AG895" s="113">
        <v>1582464.6876000001</v>
      </c>
      <c r="AH895" s="113">
        <f>CFR_Data[[#This Row],[Total Spent SFY]]+CFR_Data[[#This Row],[CF Current SFY]]</f>
        <v>1582464.6876000001</v>
      </c>
      <c r="AI895" s="113">
        <v>3143164.1559000001</v>
      </c>
      <c r="AJ895" s="113">
        <v>3030973.7393999998</v>
      </c>
      <c r="AK895" s="113">
        <v>732858.51710000006</v>
      </c>
      <c r="AL895" s="113">
        <v>0</v>
      </c>
      <c r="AM895" s="113">
        <v>0</v>
      </c>
      <c r="AN895" s="113">
        <v>0</v>
      </c>
      <c r="AO895" s="113">
        <v>0</v>
      </c>
      <c r="AP895" s="113">
        <v>0</v>
      </c>
      <c r="AQ895" s="107" t="s">
        <v>699</v>
      </c>
      <c r="AR895" s="107" t="s">
        <v>699</v>
      </c>
      <c r="AS895" s="107" t="s">
        <v>396</v>
      </c>
      <c r="AT895" s="107" t="s">
        <v>3013</v>
      </c>
      <c r="AU895" s="107" t="s">
        <v>1120</v>
      </c>
      <c r="AV895" s="107" t="s">
        <v>391</v>
      </c>
      <c r="AW895" s="108">
        <v>3</v>
      </c>
      <c r="AX895" s="107" t="s">
        <v>473</v>
      </c>
      <c r="AY895" s="107" t="s">
        <v>698</v>
      </c>
      <c r="AZ895" s="107" t="s">
        <v>697</v>
      </c>
      <c r="BA895" s="107" t="s">
        <v>392</v>
      </c>
      <c r="BB895" s="109">
        <v>45355.272070752311</v>
      </c>
      <c r="BC895" s="107" t="s">
        <v>22</v>
      </c>
      <c r="BD895" s="107" t="s">
        <v>292</v>
      </c>
    </row>
    <row r="896" spans="1:56" x14ac:dyDescent="0.2">
      <c r="A896" s="107" t="s">
        <v>472</v>
      </c>
      <c r="B896" s="105">
        <v>608717</v>
      </c>
      <c r="C896" s="105" t="s">
        <v>395</v>
      </c>
      <c r="D896" s="107" t="s">
        <v>919</v>
      </c>
      <c r="E896" s="105" t="s">
        <v>1947</v>
      </c>
      <c r="F896" s="107" t="s">
        <v>2238</v>
      </c>
      <c r="G896" s="107" t="s">
        <v>830</v>
      </c>
      <c r="H896" s="107" t="s">
        <v>830</v>
      </c>
      <c r="I896" s="107" t="s">
        <v>830</v>
      </c>
      <c r="J896" s="107" t="s">
        <v>123</v>
      </c>
      <c r="K896" s="107" t="s">
        <v>32</v>
      </c>
      <c r="L896" s="107" t="s">
        <v>312</v>
      </c>
      <c r="M896" s="107" t="s">
        <v>158</v>
      </c>
      <c r="N896" s="107" t="s">
        <v>472</v>
      </c>
      <c r="O896" s="107" t="s">
        <v>1130</v>
      </c>
      <c r="P896" s="109">
        <v>45535</v>
      </c>
      <c r="Q896" s="107" t="s">
        <v>754</v>
      </c>
      <c r="R896" s="108">
        <v>0</v>
      </c>
      <c r="S896" s="109">
        <v>45685</v>
      </c>
      <c r="T896" s="109">
        <v>45745</v>
      </c>
      <c r="U896" s="109">
        <v>47595</v>
      </c>
      <c r="V896" s="108">
        <v>1910</v>
      </c>
      <c r="W896" s="107" t="s">
        <v>424</v>
      </c>
      <c r="X896" s="107" t="s">
        <v>713</v>
      </c>
      <c r="Y896" s="107" t="s">
        <v>397</v>
      </c>
      <c r="Z896" s="108">
        <v>0.9</v>
      </c>
      <c r="AA896" s="113">
        <v>0</v>
      </c>
      <c r="AB896" s="113">
        <v>0</v>
      </c>
      <c r="AC896" s="113">
        <v>936719.652</v>
      </c>
      <c r="AD896" s="113">
        <v>0</v>
      </c>
      <c r="AE896" s="113">
        <v>785635.8371</v>
      </c>
      <c r="AF896" s="113">
        <v>0</v>
      </c>
      <c r="AG896" s="113">
        <v>0</v>
      </c>
      <c r="AH896" s="113">
        <f>CFR_Data[[#This Row],[Total Spent SFY]]+CFR_Data[[#This Row],[CF Current SFY]]</f>
        <v>0</v>
      </c>
      <c r="AI896" s="113">
        <v>60433.525900000001</v>
      </c>
      <c r="AJ896" s="113">
        <v>181300.5778</v>
      </c>
      <c r="AK896" s="113">
        <v>181300.5778</v>
      </c>
      <c r="AL896" s="113">
        <v>181300.5778</v>
      </c>
      <c r="AM896" s="113">
        <v>181300.5778</v>
      </c>
      <c r="AN896" s="113">
        <v>151083.8149</v>
      </c>
      <c r="AO896" s="113">
        <v>0</v>
      </c>
      <c r="AP896" s="113">
        <v>0</v>
      </c>
      <c r="AQ896" s="107" t="s">
        <v>699</v>
      </c>
      <c r="AR896" s="107" t="s">
        <v>699</v>
      </c>
      <c r="AS896" s="107" t="s">
        <v>396</v>
      </c>
      <c r="AT896" s="107" t="s">
        <v>3082</v>
      </c>
      <c r="AU896" s="107" t="s">
        <v>1120</v>
      </c>
      <c r="AV896" s="107" t="s">
        <v>391</v>
      </c>
      <c r="AW896" s="108">
        <v>5</v>
      </c>
      <c r="AX896" s="107" t="s">
        <v>473</v>
      </c>
      <c r="AY896" s="107" t="s">
        <v>698</v>
      </c>
      <c r="AZ896" s="107" t="s">
        <v>697</v>
      </c>
      <c r="BA896" s="107" t="s">
        <v>392</v>
      </c>
      <c r="BB896" s="109">
        <v>45355.272070752311</v>
      </c>
      <c r="BC896" s="107" t="s">
        <v>32</v>
      </c>
      <c r="BD896" s="107" t="s">
        <v>292</v>
      </c>
    </row>
    <row r="897" spans="1:56" x14ac:dyDescent="0.2">
      <c r="A897" s="107" t="s">
        <v>472</v>
      </c>
      <c r="B897" s="105">
        <v>608717</v>
      </c>
      <c r="C897" s="105" t="s">
        <v>395</v>
      </c>
      <c r="D897" s="107" t="s">
        <v>919</v>
      </c>
      <c r="E897" s="105" t="s">
        <v>1947</v>
      </c>
      <c r="F897" s="107" t="s">
        <v>2238</v>
      </c>
      <c r="G897" s="107" t="s">
        <v>830</v>
      </c>
      <c r="H897" s="107" t="s">
        <v>830</v>
      </c>
      <c r="I897" s="107" t="s">
        <v>830</v>
      </c>
      <c r="J897" s="107" t="s">
        <v>123</v>
      </c>
      <c r="K897" s="107" t="s">
        <v>32</v>
      </c>
      <c r="L897" s="107" t="s">
        <v>312</v>
      </c>
      <c r="M897" s="107" t="s">
        <v>158</v>
      </c>
      <c r="N897" s="107" t="s">
        <v>472</v>
      </c>
      <c r="O897" s="107" t="s">
        <v>1130</v>
      </c>
      <c r="P897" s="109">
        <v>45535</v>
      </c>
      <c r="Q897" s="107" t="s">
        <v>754</v>
      </c>
      <c r="R897" s="108">
        <v>0</v>
      </c>
      <c r="S897" s="109">
        <v>45685</v>
      </c>
      <c r="T897" s="109">
        <v>45745</v>
      </c>
      <c r="U897" s="109">
        <v>47595</v>
      </c>
      <c r="V897" s="108">
        <v>1910</v>
      </c>
      <c r="W897" s="107" t="s">
        <v>398</v>
      </c>
      <c r="X897" s="107" t="s">
        <v>702</v>
      </c>
      <c r="Y897" s="107" t="s">
        <v>293</v>
      </c>
      <c r="Z897" s="108">
        <v>0</v>
      </c>
      <c r="AA897" s="113">
        <v>0</v>
      </c>
      <c r="AB897" s="113">
        <v>0</v>
      </c>
      <c r="AC897" s="113">
        <v>150000</v>
      </c>
      <c r="AD897" s="113">
        <v>0</v>
      </c>
      <c r="AE897" s="113">
        <v>125806.4518</v>
      </c>
      <c r="AF897" s="113">
        <v>0</v>
      </c>
      <c r="AG897" s="113">
        <v>0</v>
      </c>
      <c r="AH897" s="113">
        <f>CFR_Data[[#This Row],[Total Spent SFY]]+CFR_Data[[#This Row],[CF Current SFY]]</f>
        <v>0</v>
      </c>
      <c r="AI897" s="113">
        <v>9677.4194000000007</v>
      </c>
      <c r="AJ897" s="113">
        <v>29032.258099999999</v>
      </c>
      <c r="AK897" s="113">
        <v>29032.258099999999</v>
      </c>
      <c r="AL897" s="113">
        <v>29032.258099999999</v>
      </c>
      <c r="AM897" s="113">
        <v>29032.258099999999</v>
      </c>
      <c r="AN897" s="113">
        <v>24193.548200000001</v>
      </c>
      <c r="AO897" s="113">
        <v>0</v>
      </c>
      <c r="AP897" s="113">
        <v>0</v>
      </c>
      <c r="AQ897" s="107" t="s">
        <v>699</v>
      </c>
      <c r="AR897" s="107" t="s">
        <v>699</v>
      </c>
      <c r="AS897" s="107" t="s">
        <v>396</v>
      </c>
      <c r="AT897" s="107" t="s">
        <v>3082</v>
      </c>
      <c r="AU897" s="107" t="s">
        <v>1120</v>
      </c>
      <c r="AV897" s="107" t="s">
        <v>391</v>
      </c>
      <c r="AW897" s="108">
        <v>5</v>
      </c>
      <c r="AX897" s="107" t="s">
        <v>473</v>
      </c>
      <c r="AY897" s="107" t="s">
        <v>698</v>
      </c>
      <c r="AZ897" s="107" t="s">
        <v>697</v>
      </c>
      <c r="BA897" s="107" t="s">
        <v>392</v>
      </c>
      <c r="BB897" s="109">
        <v>45355.272070752311</v>
      </c>
      <c r="BC897" s="107" t="s">
        <v>32</v>
      </c>
      <c r="BD897" s="107" t="s">
        <v>293</v>
      </c>
    </row>
    <row r="898" spans="1:56" x14ac:dyDescent="0.2">
      <c r="A898" s="107" t="s">
        <v>472</v>
      </c>
      <c r="B898" s="105">
        <v>608717</v>
      </c>
      <c r="C898" s="105" t="s">
        <v>395</v>
      </c>
      <c r="D898" s="107" t="s">
        <v>919</v>
      </c>
      <c r="E898" s="105" t="s">
        <v>1947</v>
      </c>
      <c r="F898" s="107" t="s">
        <v>2238</v>
      </c>
      <c r="G898" s="107" t="s">
        <v>830</v>
      </c>
      <c r="H898" s="107" t="s">
        <v>830</v>
      </c>
      <c r="I898" s="107" t="s">
        <v>830</v>
      </c>
      <c r="J898" s="107" t="s">
        <v>123</v>
      </c>
      <c r="K898" s="107" t="s">
        <v>32</v>
      </c>
      <c r="L898" s="107" t="s">
        <v>312</v>
      </c>
      <c r="M898" s="107" t="s">
        <v>158</v>
      </c>
      <c r="N898" s="107" t="s">
        <v>472</v>
      </c>
      <c r="O898" s="107" t="s">
        <v>1130</v>
      </c>
      <c r="P898" s="109">
        <v>45535</v>
      </c>
      <c r="Q898" s="107" t="s">
        <v>754</v>
      </c>
      <c r="R898" s="108">
        <v>0</v>
      </c>
      <c r="S898" s="109">
        <v>45685</v>
      </c>
      <c r="T898" s="109">
        <v>45745</v>
      </c>
      <c r="U898" s="109">
        <v>47595</v>
      </c>
      <c r="V898" s="108">
        <v>1910</v>
      </c>
      <c r="W898" s="107" t="s">
        <v>424</v>
      </c>
      <c r="X898" s="107" t="s">
        <v>709</v>
      </c>
      <c r="Y898" s="107" t="s">
        <v>416</v>
      </c>
      <c r="Z898" s="108">
        <v>0.8</v>
      </c>
      <c r="AA898" s="113">
        <v>0</v>
      </c>
      <c r="AB898" s="113">
        <v>0</v>
      </c>
      <c r="AC898" s="113">
        <v>938520</v>
      </c>
      <c r="AD898" s="113">
        <v>0</v>
      </c>
      <c r="AE898" s="113">
        <v>787145.80660000001</v>
      </c>
      <c r="AF898" s="113">
        <v>0</v>
      </c>
      <c r="AG898" s="113">
        <v>0</v>
      </c>
      <c r="AH898" s="113">
        <f>CFR_Data[[#This Row],[Total Spent SFY]]+CFR_Data[[#This Row],[CF Current SFY]]</f>
        <v>0</v>
      </c>
      <c r="AI898" s="113">
        <v>60549.6774</v>
      </c>
      <c r="AJ898" s="113">
        <v>181649.03229999999</v>
      </c>
      <c r="AK898" s="113">
        <v>181649.03229999999</v>
      </c>
      <c r="AL898" s="113">
        <v>181649.03229999999</v>
      </c>
      <c r="AM898" s="113">
        <v>181649.03229999999</v>
      </c>
      <c r="AN898" s="113">
        <v>151374.19339999999</v>
      </c>
      <c r="AO898" s="113">
        <v>0</v>
      </c>
      <c r="AP898" s="113">
        <v>0</v>
      </c>
      <c r="AQ898" s="107" t="s">
        <v>699</v>
      </c>
      <c r="AR898" s="107" t="s">
        <v>699</v>
      </c>
      <c r="AS898" s="107" t="s">
        <v>396</v>
      </c>
      <c r="AT898" s="107" t="s">
        <v>3082</v>
      </c>
      <c r="AU898" s="107" t="s">
        <v>1120</v>
      </c>
      <c r="AV898" s="107" t="s">
        <v>391</v>
      </c>
      <c r="AW898" s="108">
        <v>5</v>
      </c>
      <c r="AX898" s="107" t="s">
        <v>473</v>
      </c>
      <c r="AY898" s="107" t="s">
        <v>698</v>
      </c>
      <c r="AZ898" s="107" t="s">
        <v>697</v>
      </c>
      <c r="BA898" s="107" t="s">
        <v>392</v>
      </c>
      <c r="BB898" s="109">
        <v>45355.272070752311</v>
      </c>
      <c r="BC898" s="107" t="s">
        <v>32</v>
      </c>
      <c r="BD898" s="107" t="s">
        <v>292</v>
      </c>
    </row>
    <row r="899" spans="1:56" x14ac:dyDescent="0.2">
      <c r="A899" s="107" t="s">
        <v>472</v>
      </c>
      <c r="B899" s="105">
        <v>608717</v>
      </c>
      <c r="C899" s="105" t="s">
        <v>395</v>
      </c>
      <c r="D899" s="107" t="s">
        <v>919</v>
      </c>
      <c r="E899" s="105" t="s">
        <v>1947</v>
      </c>
      <c r="F899" s="107" t="s">
        <v>2238</v>
      </c>
      <c r="G899" s="107" t="s">
        <v>830</v>
      </c>
      <c r="H899" s="107" t="s">
        <v>830</v>
      </c>
      <c r="I899" s="107" t="s">
        <v>830</v>
      </c>
      <c r="J899" s="107" t="s">
        <v>123</v>
      </c>
      <c r="K899" s="107" t="s">
        <v>32</v>
      </c>
      <c r="L899" s="107" t="s">
        <v>312</v>
      </c>
      <c r="M899" s="107" t="s">
        <v>158</v>
      </c>
      <c r="N899" s="107" t="s">
        <v>472</v>
      </c>
      <c r="O899" s="107" t="s">
        <v>1130</v>
      </c>
      <c r="P899" s="109">
        <v>45535</v>
      </c>
      <c r="Q899" s="107" t="s">
        <v>754</v>
      </c>
      <c r="R899" s="108">
        <v>0</v>
      </c>
      <c r="S899" s="109">
        <v>45685</v>
      </c>
      <c r="T899" s="109">
        <v>45745</v>
      </c>
      <c r="U899" s="109">
        <v>47595</v>
      </c>
      <c r="V899" s="108">
        <v>1910</v>
      </c>
      <c r="W899" s="107" t="s">
        <v>424</v>
      </c>
      <c r="X899" s="107" t="s">
        <v>726</v>
      </c>
      <c r="Y899" s="107" t="s">
        <v>725</v>
      </c>
      <c r="Z899" s="108">
        <v>0.8</v>
      </c>
      <c r="AA899" s="113">
        <v>0</v>
      </c>
      <c r="AB899" s="113">
        <v>0</v>
      </c>
      <c r="AC899" s="113">
        <v>17008304.304000001</v>
      </c>
      <c r="AD899" s="113">
        <v>0</v>
      </c>
      <c r="AE899" s="113">
        <v>14265029.416300001</v>
      </c>
      <c r="AF899" s="113">
        <v>0</v>
      </c>
      <c r="AG899" s="113">
        <v>0</v>
      </c>
      <c r="AH899" s="113">
        <f>CFR_Data[[#This Row],[Total Spent SFY]]+CFR_Data[[#This Row],[CF Current SFY]]</f>
        <v>0</v>
      </c>
      <c r="AI899" s="113">
        <v>1097309.9550999999</v>
      </c>
      <c r="AJ899" s="113">
        <v>3291929.8653000002</v>
      </c>
      <c r="AK899" s="113">
        <v>3291929.8653000002</v>
      </c>
      <c r="AL899" s="113">
        <v>3291929.8653000002</v>
      </c>
      <c r="AM899" s="113">
        <v>3291929.8653000002</v>
      </c>
      <c r="AN899" s="113">
        <v>2743274.8876999998</v>
      </c>
      <c r="AO899" s="113">
        <v>0</v>
      </c>
      <c r="AP899" s="113">
        <v>0</v>
      </c>
      <c r="AQ899" s="107" t="s">
        <v>699</v>
      </c>
      <c r="AR899" s="107" t="s">
        <v>699</v>
      </c>
      <c r="AS899" s="107" t="s">
        <v>396</v>
      </c>
      <c r="AT899" s="107" t="s">
        <v>3082</v>
      </c>
      <c r="AU899" s="107" t="s">
        <v>1120</v>
      </c>
      <c r="AV899" s="107" t="s">
        <v>391</v>
      </c>
      <c r="AW899" s="108">
        <v>5</v>
      </c>
      <c r="AX899" s="107" t="s">
        <v>473</v>
      </c>
      <c r="AY899" s="107" t="s">
        <v>698</v>
      </c>
      <c r="AZ899" s="107" t="s">
        <v>697</v>
      </c>
      <c r="BA899" s="107" t="s">
        <v>392</v>
      </c>
      <c r="BB899" s="109">
        <v>45355.272070752311</v>
      </c>
      <c r="BC899" s="107" t="s">
        <v>32</v>
      </c>
      <c r="BD899" s="107" t="s">
        <v>292</v>
      </c>
    </row>
    <row r="900" spans="1:56" x14ac:dyDescent="0.2">
      <c r="A900" s="107" t="s">
        <v>393</v>
      </c>
      <c r="B900" s="105">
        <v>608718</v>
      </c>
      <c r="C900" s="105" t="s">
        <v>2223</v>
      </c>
      <c r="D900" s="107" t="s">
        <v>920</v>
      </c>
      <c r="E900" s="105" t="s">
        <v>1947</v>
      </c>
      <c r="F900" s="107" t="s">
        <v>1128</v>
      </c>
      <c r="G900" s="107" t="s">
        <v>830</v>
      </c>
      <c r="H900" s="107" t="s">
        <v>830</v>
      </c>
      <c r="I900" s="107" t="s">
        <v>830</v>
      </c>
      <c r="J900" s="107" t="s">
        <v>123</v>
      </c>
      <c r="K900" s="107" t="s">
        <v>32</v>
      </c>
      <c r="L900" s="107" t="s">
        <v>213</v>
      </c>
      <c r="M900" s="107" t="s">
        <v>208</v>
      </c>
      <c r="N900" s="107" t="s">
        <v>403</v>
      </c>
      <c r="O900" s="107" t="s">
        <v>395</v>
      </c>
      <c r="P900" s="109">
        <v>44065</v>
      </c>
      <c r="Q900" s="107" t="s">
        <v>656</v>
      </c>
      <c r="R900" s="108">
        <v>1</v>
      </c>
      <c r="S900" s="109">
        <v>44151</v>
      </c>
      <c r="T900" s="109">
        <v>44211</v>
      </c>
      <c r="U900" s="109">
        <v>44905</v>
      </c>
      <c r="V900" s="108">
        <v>754</v>
      </c>
      <c r="W900" s="107" t="s">
        <v>398</v>
      </c>
      <c r="X900" s="107" t="s">
        <v>702</v>
      </c>
      <c r="Y900" s="107" t="s">
        <v>293</v>
      </c>
      <c r="Z900" s="108">
        <v>0</v>
      </c>
      <c r="AA900" s="113">
        <v>1408.39</v>
      </c>
      <c r="AB900" s="113">
        <v>0</v>
      </c>
      <c r="AC900" s="113">
        <v>30021.61</v>
      </c>
      <c r="AD900" s="113">
        <v>0</v>
      </c>
      <c r="AE900" s="113">
        <v>0</v>
      </c>
      <c r="AF900" s="113">
        <v>0</v>
      </c>
      <c r="AG900" s="113">
        <v>1408.39</v>
      </c>
      <c r="AH900" s="113">
        <f>CFR_Data[[#This Row],[Total Spent SFY]]+CFR_Data[[#This Row],[CF Current SFY]]</f>
        <v>0</v>
      </c>
      <c r="AI900" s="113">
        <v>0</v>
      </c>
      <c r="AJ900" s="113">
        <v>0</v>
      </c>
      <c r="AK900" s="113">
        <v>0</v>
      </c>
      <c r="AL900" s="113">
        <v>0</v>
      </c>
      <c r="AM900" s="113">
        <v>0</v>
      </c>
      <c r="AN900" s="113">
        <v>0</v>
      </c>
      <c r="AO900" s="113">
        <v>0</v>
      </c>
      <c r="AP900" s="113">
        <v>0</v>
      </c>
      <c r="AQ900" s="107" t="s">
        <v>699</v>
      </c>
      <c r="AR900" s="107" t="s">
        <v>699</v>
      </c>
      <c r="AS900" s="107" t="s">
        <v>396</v>
      </c>
      <c r="AT900" s="107" t="s">
        <v>3013</v>
      </c>
      <c r="AU900" s="107" t="s">
        <v>1120</v>
      </c>
      <c r="AV900" s="107" t="s">
        <v>391</v>
      </c>
      <c r="AW900" s="108">
        <v>2</v>
      </c>
      <c r="AX900" s="107" t="s">
        <v>473</v>
      </c>
      <c r="AY900" s="107" t="s">
        <v>722</v>
      </c>
      <c r="AZ900" s="107" t="s">
        <v>697</v>
      </c>
      <c r="BA900" s="107" t="s">
        <v>402</v>
      </c>
      <c r="BB900" s="109">
        <v>45355.272070752311</v>
      </c>
      <c r="BC900" s="107" t="s">
        <v>32</v>
      </c>
      <c r="BD900" s="107" t="s">
        <v>293</v>
      </c>
    </row>
    <row r="901" spans="1:56" x14ac:dyDescent="0.2">
      <c r="A901" s="107" t="s">
        <v>393</v>
      </c>
      <c r="B901" s="105">
        <v>608718</v>
      </c>
      <c r="C901" s="105" t="s">
        <v>2223</v>
      </c>
      <c r="D901" s="107" t="s">
        <v>920</v>
      </c>
      <c r="E901" s="105" t="s">
        <v>1947</v>
      </c>
      <c r="F901" s="107" t="s">
        <v>1128</v>
      </c>
      <c r="G901" s="107" t="s">
        <v>830</v>
      </c>
      <c r="H901" s="107" t="s">
        <v>830</v>
      </c>
      <c r="I901" s="107" t="s">
        <v>830</v>
      </c>
      <c r="J901" s="107" t="s">
        <v>123</v>
      </c>
      <c r="K901" s="107" t="s">
        <v>32</v>
      </c>
      <c r="L901" s="107" t="s">
        <v>213</v>
      </c>
      <c r="M901" s="107" t="s">
        <v>208</v>
      </c>
      <c r="N901" s="107" t="s">
        <v>403</v>
      </c>
      <c r="O901" s="107" t="s">
        <v>395</v>
      </c>
      <c r="P901" s="109">
        <v>44065</v>
      </c>
      <c r="Q901" s="107" t="s">
        <v>656</v>
      </c>
      <c r="R901" s="108">
        <v>1</v>
      </c>
      <c r="S901" s="109">
        <v>44151</v>
      </c>
      <c r="T901" s="109">
        <v>44211</v>
      </c>
      <c r="U901" s="109">
        <v>44905</v>
      </c>
      <c r="V901" s="108">
        <v>754</v>
      </c>
      <c r="W901" s="107" t="s">
        <v>424</v>
      </c>
      <c r="X901" s="107" t="s">
        <v>772</v>
      </c>
      <c r="Y901" s="107" t="s">
        <v>771</v>
      </c>
      <c r="Z901" s="108">
        <v>0.8</v>
      </c>
      <c r="AA901" s="113">
        <v>2021489.85</v>
      </c>
      <c r="AB901" s="113">
        <v>4414.33</v>
      </c>
      <c r="AC901" s="113">
        <v>244768.77</v>
      </c>
      <c r="AD901" s="113">
        <v>0</v>
      </c>
      <c r="AE901" s="113">
        <v>0</v>
      </c>
      <c r="AF901" s="113">
        <v>0</v>
      </c>
      <c r="AG901" s="113">
        <v>2021489.85</v>
      </c>
      <c r="AH901" s="113">
        <f>CFR_Data[[#This Row],[Total Spent SFY]]+CFR_Data[[#This Row],[CF Current SFY]]</f>
        <v>4414.33</v>
      </c>
      <c r="AI901" s="113">
        <v>0</v>
      </c>
      <c r="AJ901" s="113">
        <v>0</v>
      </c>
      <c r="AK901" s="113">
        <v>0</v>
      </c>
      <c r="AL901" s="113">
        <v>0</v>
      </c>
      <c r="AM901" s="113">
        <v>0</v>
      </c>
      <c r="AN901" s="113">
        <v>0</v>
      </c>
      <c r="AO901" s="113">
        <v>0</v>
      </c>
      <c r="AP901" s="113">
        <v>0</v>
      </c>
      <c r="AQ901" s="107" t="s">
        <v>699</v>
      </c>
      <c r="AR901" s="107" t="s">
        <v>699</v>
      </c>
      <c r="AS901" s="107" t="s">
        <v>396</v>
      </c>
      <c r="AT901" s="107" t="s">
        <v>3013</v>
      </c>
      <c r="AU901" s="107" t="s">
        <v>1120</v>
      </c>
      <c r="AV901" s="107" t="s">
        <v>391</v>
      </c>
      <c r="AW901" s="108">
        <v>2</v>
      </c>
      <c r="AX901" s="107" t="s">
        <v>473</v>
      </c>
      <c r="AY901" s="107" t="s">
        <v>722</v>
      </c>
      <c r="AZ901" s="107" t="s">
        <v>697</v>
      </c>
      <c r="BA901" s="107" t="s">
        <v>402</v>
      </c>
      <c r="BB901" s="109">
        <v>45355.272070752311</v>
      </c>
      <c r="BC901" s="107" t="s">
        <v>32</v>
      </c>
      <c r="BD901" s="107" t="s">
        <v>292</v>
      </c>
    </row>
    <row r="902" spans="1:56" x14ac:dyDescent="0.2">
      <c r="A902" s="107" t="s">
        <v>409</v>
      </c>
      <c r="B902" s="105">
        <v>608719</v>
      </c>
      <c r="C902" s="105" t="s">
        <v>2224</v>
      </c>
      <c r="D902" s="107" t="s">
        <v>921</v>
      </c>
      <c r="E902" s="105" t="s">
        <v>1947</v>
      </c>
      <c r="F902" s="107" t="s">
        <v>1128</v>
      </c>
      <c r="G902" s="107" t="s">
        <v>830</v>
      </c>
      <c r="H902" s="107" t="s">
        <v>830</v>
      </c>
      <c r="I902" s="107" t="s">
        <v>830</v>
      </c>
      <c r="J902" s="107" t="s">
        <v>922</v>
      </c>
      <c r="K902" s="107" t="s">
        <v>32</v>
      </c>
      <c r="L902" s="107" t="s">
        <v>237</v>
      </c>
      <c r="M902" s="107" t="s">
        <v>236</v>
      </c>
      <c r="N902" s="107" t="s">
        <v>410</v>
      </c>
      <c r="O902" s="107" t="s">
        <v>395</v>
      </c>
      <c r="P902" s="109">
        <v>44779</v>
      </c>
      <c r="Q902" s="107" t="s">
        <v>658</v>
      </c>
      <c r="R902" s="108">
        <v>1</v>
      </c>
      <c r="S902" s="109">
        <v>44832</v>
      </c>
      <c r="T902" s="109">
        <v>44892</v>
      </c>
      <c r="U902" s="109">
        <v>45448</v>
      </c>
      <c r="V902" s="108">
        <v>616</v>
      </c>
      <c r="W902" s="107" t="s">
        <v>398</v>
      </c>
      <c r="X902" s="107" t="s">
        <v>702</v>
      </c>
      <c r="Y902" s="107" t="s">
        <v>293</v>
      </c>
      <c r="Z902" s="108">
        <v>0</v>
      </c>
      <c r="AA902" s="113">
        <v>0</v>
      </c>
      <c r="AB902" s="113">
        <v>0</v>
      </c>
      <c r="AC902" s="113">
        <v>17415</v>
      </c>
      <c r="AD902" s="113">
        <v>4380.1181999999999</v>
      </c>
      <c r="AE902" s="113">
        <v>4380.1181999999999</v>
      </c>
      <c r="AF902" s="113">
        <v>4380.1181999999999</v>
      </c>
      <c r="AG902" s="113">
        <v>4380.1181999999999</v>
      </c>
      <c r="AH902" s="113">
        <f>CFR_Data[[#This Row],[Total Spent SFY]]+CFR_Data[[#This Row],[CF Current SFY]]</f>
        <v>4380.1181999999999</v>
      </c>
      <c r="AI902" s="113">
        <v>0</v>
      </c>
      <c r="AJ902" s="113">
        <v>0</v>
      </c>
      <c r="AK902" s="113">
        <v>0</v>
      </c>
      <c r="AL902" s="113">
        <v>0</v>
      </c>
      <c r="AM902" s="113">
        <v>0</v>
      </c>
      <c r="AN902" s="113">
        <v>13034.881799999999</v>
      </c>
      <c r="AO902" s="113">
        <v>0</v>
      </c>
      <c r="AP902" s="113">
        <v>0</v>
      </c>
      <c r="AQ902" s="107" t="s">
        <v>699</v>
      </c>
      <c r="AR902" s="107" t="s">
        <v>699</v>
      </c>
      <c r="AS902" s="107" t="s">
        <v>396</v>
      </c>
      <c r="AT902" s="107" t="s">
        <v>3058</v>
      </c>
      <c r="AU902" s="107" t="s">
        <v>239</v>
      </c>
      <c r="AV902" s="107" t="s">
        <v>391</v>
      </c>
      <c r="AW902" s="108">
        <v>2</v>
      </c>
      <c r="AX902" s="107" t="s">
        <v>473</v>
      </c>
      <c r="AY902" s="107" t="s">
        <v>738</v>
      </c>
      <c r="AZ902" s="107" t="s">
        <v>700</v>
      </c>
      <c r="BA902" s="107" t="s">
        <v>652</v>
      </c>
      <c r="BB902" s="109">
        <v>45355.272070752311</v>
      </c>
      <c r="BC902" s="107" t="s">
        <v>32</v>
      </c>
      <c r="BD902" s="107" t="s">
        <v>293</v>
      </c>
    </row>
    <row r="903" spans="1:56" x14ac:dyDescent="0.2">
      <c r="A903" s="107" t="s">
        <v>409</v>
      </c>
      <c r="B903" s="105">
        <v>608719</v>
      </c>
      <c r="C903" s="105" t="s">
        <v>2224</v>
      </c>
      <c r="D903" s="107" t="s">
        <v>921</v>
      </c>
      <c r="E903" s="105" t="s">
        <v>1947</v>
      </c>
      <c r="F903" s="107" t="s">
        <v>1128</v>
      </c>
      <c r="G903" s="107" t="s">
        <v>830</v>
      </c>
      <c r="H903" s="107" t="s">
        <v>830</v>
      </c>
      <c r="I903" s="107" t="s">
        <v>830</v>
      </c>
      <c r="J903" s="107" t="s">
        <v>922</v>
      </c>
      <c r="K903" s="107" t="s">
        <v>32</v>
      </c>
      <c r="L903" s="107" t="s">
        <v>237</v>
      </c>
      <c r="M903" s="107" t="s">
        <v>236</v>
      </c>
      <c r="N903" s="107" t="s">
        <v>410</v>
      </c>
      <c r="O903" s="107" t="s">
        <v>395</v>
      </c>
      <c r="P903" s="109">
        <v>44779</v>
      </c>
      <c r="Q903" s="107" t="s">
        <v>658</v>
      </c>
      <c r="R903" s="108">
        <v>1</v>
      </c>
      <c r="S903" s="109">
        <v>44832</v>
      </c>
      <c r="T903" s="109">
        <v>44892</v>
      </c>
      <c r="U903" s="109">
        <v>45448</v>
      </c>
      <c r="V903" s="108">
        <v>616</v>
      </c>
      <c r="W903" s="107" t="s">
        <v>424</v>
      </c>
      <c r="X903" s="107" t="s">
        <v>726</v>
      </c>
      <c r="Y903" s="107" t="s">
        <v>725</v>
      </c>
      <c r="Z903" s="108">
        <v>0.8</v>
      </c>
      <c r="AA903" s="113">
        <v>1050957.08</v>
      </c>
      <c r="AB903" s="113">
        <v>332141.33</v>
      </c>
      <c r="AC903" s="113">
        <v>402782.83</v>
      </c>
      <c r="AD903" s="113">
        <v>230619.8818</v>
      </c>
      <c r="AE903" s="113">
        <v>230619.8818</v>
      </c>
      <c r="AF903" s="113">
        <v>230619.8818</v>
      </c>
      <c r="AG903" s="113">
        <v>1281576.9617999999</v>
      </c>
      <c r="AH903" s="113">
        <f>CFR_Data[[#This Row],[Total Spent SFY]]+CFR_Data[[#This Row],[CF Current SFY]]</f>
        <v>562761.21180000005</v>
      </c>
      <c r="AI903" s="113">
        <v>0</v>
      </c>
      <c r="AJ903" s="113">
        <v>0</v>
      </c>
      <c r="AK903" s="113">
        <v>0</v>
      </c>
      <c r="AL903" s="113">
        <v>0</v>
      </c>
      <c r="AM903" s="113">
        <v>0</v>
      </c>
      <c r="AN903" s="113">
        <v>172162.94820000001</v>
      </c>
      <c r="AO903" s="113">
        <v>0</v>
      </c>
      <c r="AP903" s="113">
        <v>0</v>
      </c>
      <c r="AQ903" s="107" t="s">
        <v>699</v>
      </c>
      <c r="AR903" s="107" t="s">
        <v>699</v>
      </c>
      <c r="AS903" s="107" t="s">
        <v>396</v>
      </c>
      <c r="AT903" s="107" t="s">
        <v>3058</v>
      </c>
      <c r="AU903" s="107" t="s">
        <v>239</v>
      </c>
      <c r="AV903" s="107" t="s">
        <v>391</v>
      </c>
      <c r="AW903" s="108">
        <v>2</v>
      </c>
      <c r="AX903" s="107" t="s">
        <v>473</v>
      </c>
      <c r="AY903" s="107" t="s">
        <v>738</v>
      </c>
      <c r="AZ903" s="107" t="s">
        <v>700</v>
      </c>
      <c r="BA903" s="107" t="s">
        <v>652</v>
      </c>
      <c r="BB903" s="109">
        <v>45355.272070752311</v>
      </c>
      <c r="BC903" s="107" t="s">
        <v>32</v>
      </c>
      <c r="BD903" s="107" t="s">
        <v>292</v>
      </c>
    </row>
    <row r="904" spans="1:56" x14ac:dyDescent="0.2">
      <c r="A904" s="107" t="s">
        <v>472</v>
      </c>
      <c r="B904" s="105">
        <v>608723</v>
      </c>
      <c r="C904" s="105" t="s">
        <v>395</v>
      </c>
      <c r="D904" s="107" t="s">
        <v>2225</v>
      </c>
      <c r="E904" s="105" t="s">
        <v>1947</v>
      </c>
      <c r="F904" s="107" t="s">
        <v>1128</v>
      </c>
      <c r="G904" s="107" t="s">
        <v>830</v>
      </c>
      <c r="H904" s="107" t="s">
        <v>830</v>
      </c>
      <c r="I904" s="107" t="s">
        <v>830</v>
      </c>
      <c r="J904" s="107" t="s">
        <v>115</v>
      </c>
      <c r="K904" s="107" t="s">
        <v>28</v>
      </c>
      <c r="L904" s="107" t="s">
        <v>312</v>
      </c>
      <c r="M904" s="107" t="s">
        <v>158</v>
      </c>
      <c r="N904" s="107" t="s">
        <v>472</v>
      </c>
      <c r="O904" s="107" t="s">
        <v>1127</v>
      </c>
      <c r="P904" s="109">
        <v>45472</v>
      </c>
      <c r="Q904" s="107" t="s">
        <v>754</v>
      </c>
      <c r="R904" s="108">
        <v>0</v>
      </c>
      <c r="S904" s="109">
        <v>45622</v>
      </c>
      <c r="T904" s="109">
        <v>45682</v>
      </c>
      <c r="U904" s="109">
        <v>46642</v>
      </c>
      <c r="V904" s="108">
        <v>1020</v>
      </c>
      <c r="W904" s="107" t="s">
        <v>398</v>
      </c>
      <c r="X904" s="107" t="s">
        <v>702</v>
      </c>
      <c r="Y904" s="107" t="s">
        <v>293</v>
      </c>
      <c r="Z904" s="108">
        <v>0</v>
      </c>
      <c r="AA904" s="113">
        <v>0</v>
      </c>
      <c r="AB904" s="113">
        <v>0</v>
      </c>
      <c r="AC904" s="113">
        <v>92450.1</v>
      </c>
      <c r="AD904" s="113">
        <v>0</v>
      </c>
      <c r="AE904" s="113">
        <v>92450.1</v>
      </c>
      <c r="AF904" s="113">
        <v>0</v>
      </c>
      <c r="AG904" s="113">
        <v>0</v>
      </c>
      <c r="AH904" s="113">
        <f>CFR_Data[[#This Row],[Total Spent SFY]]+CFR_Data[[#This Row],[CF Current SFY]]</f>
        <v>0</v>
      </c>
      <c r="AI904" s="113">
        <v>16809.109100000001</v>
      </c>
      <c r="AJ904" s="113">
        <v>33618.218200000003</v>
      </c>
      <c r="AK904" s="113">
        <v>33618.218200000003</v>
      </c>
      <c r="AL904" s="113">
        <v>8404.5545000000002</v>
      </c>
      <c r="AM904" s="113">
        <v>0</v>
      </c>
      <c r="AN904" s="113">
        <v>0</v>
      </c>
      <c r="AO904" s="113">
        <v>0</v>
      </c>
      <c r="AP904" s="113">
        <v>0</v>
      </c>
      <c r="AQ904" s="107" t="s">
        <v>699</v>
      </c>
      <c r="AR904" s="107" t="s">
        <v>699</v>
      </c>
      <c r="AS904" s="107" t="s">
        <v>396</v>
      </c>
      <c r="AT904" s="107" t="s">
        <v>3083</v>
      </c>
      <c r="AU904" s="107" t="s">
        <v>1120</v>
      </c>
      <c r="AV904" s="107" t="s">
        <v>391</v>
      </c>
      <c r="AW904" s="108">
        <v>2</v>
      </c>
      <c r="AX904" s="107" t="s">
        <v>473</v>
      </c>
      <c r="AY904" s="107" t="s">
        <v>722</v>
      </c>
      <c r="AZ904" s="107" t="s">
        <v>697</v>
      </c>
      <c r="BA904" s="107" t="s">
        <v>402</v>
      </c>
      <c r="BB904" s="109">
        <v>45355.272070752311</v>
      </c>
      <c r="BC904" s="107" t="s">
        <v>28</v>
      </c>
      <c r="BD904" s="107" t="s">
        <v>293</v>
      </c>
    </row>
    <row r="905" spans="1:56" x14ac:dyDescent="0.2">
      <c r="A905" s="107" t="s">
        <v>472</v>
      </c>
      <c r="B905" s="105">
        <v>608723</v>
      </c>
      <c r="C905" s="105" t="s">
        <v>395</v>
      </c>
      <c r="D905" s="107" t="s">
        <v>2225</v>
      </c>
      <c r="E905" s="105" t="s">
        <v>1947</v>
      </c>
      <c r="F905" s="107" t="s">
        <v>1128</v>
      </c>
      <c r="G905" s="107" t="s">
        <v>830</v>
      </c>
      <c r="H905" s="107" t="s">
        <v>830</v>
      </c>
      <c r="I905" s="107" t="s">
        <v>830</v>
      </c>
      <c r="J905" s="107" t="s">
        <v>115</v>
      </c>
      <c r="K905" s="107" t="s">
        <v>28</v>
      </c>
      <c r="L905" s="107" t="s">
        <v>312</v>
      </c>
      <c r="M905" s="107" t="s">
        <v>158</v>
      </c>
      <c r="N905" s="107" t="s">
        <v>472</v>
      </c>
      <c r="O905" s="107" t="s">
        <v>1127</v>
      </c>
      <c r="P905" s="109">
        <v>45472</v>
      </c>
      <c r="Q905" s="107" t="s">
        <v>754</v>
      </c>
      <c r="R905" s="108">
        <v>0</v>
      </c>
      <c r="S905" s="109">
        <v>45622</v>
      </c>
      <c r="T905" s="109">
        <v>45682</v>
      </c>
      <c r="U905" s="109">
        <v>46642</v>
      </c>
      <c r="V905" s="108">
        <v>1020</v>
      </c>
      <c r="W905" s="107" t="s">
        <v>424</v>
      </c>
      <c r="X905" s="107" t="s">
        <v>726</v>
      </c>
      <c r="Y905" s="107" t="s">
        <v>725</v>
      </c>
      <c r="Z905" s="108">
        <v>0.8</v>
      </c>
      <c r="AA905" s="113">
        <v>0</v>
      </c>
      <c r="AB905" s="113">
        <v>0</v>
      </c>
      <c r="AC905" s="113">
        <v>8595075.9420999996</v>
      </c>
      <c r="AD905" s="113">
        <v>0</v>
      </c>
      <c r="AE905" s="113">
        <v>8595075.9421999995</v>
      </c>
      <c r="AF905" s="113">
        <v>0</v>
      </c>
      <c r="AG905" s="113">
        <v>0</v>
      </c>
      <c r="AH905" s="113">
        <f>CFR_Data[[#This Row],[Total Spent SFY]]+CFR_Data[[#This Row],[CF Current SFY]]</f>
        <v>0</v>
      </c>
      <c r="AI905" s="113">
        <v>1562741.0804000001</v>
      </c>
      <c r="AJ905" s="113">
        <v>3125482.1608000002</v>
      </c>
      <c r="AK905" s="113">
        <v>3125482.1608000002</v>
      </c>
      <c r="AL905" s="113">
        <v>781370.54020000005</v>
      </c>
      <c r="AM905" s="113">
        <v>0</v>
      </c>
      <c r="AN905" s="113">
        <v>-1E-4</v>
      </c>
      <c r="AO905" s="113">
        <v>0</v>
      </c>
      <c r="AP905" s="113">
        <v>0</v>
      </c>
      <c r="AQ905" s="107" t="s">
        <v>699</v>
      </c>
      <c r="AR905" s="107" t="s">
        <v>699</v>
      </c>
      <c r="AS905" s="107" t="s">
        <v>396</v>
      </c>
      <c r="AT905" s="107" t="s">
        <v>3083</v>
      </c>
      <c r="AU905" s="107" t="s">
        <v>1120</v>
      </c>
      <c r="AV905" s="107" t="s">
        <v>391</v>
      </c>
      <c r="AW905" s="108">
        <v>2</v>
      </c>
      <c r="AX905" s="107" t="s">
        <v>473</v>
      </c>
      <c r="AY905" s="107" t="s">
        <v>722</v>
      </c>
      <c r="AZ905" s="107" t="s">
        <v>697</v>
      </c>
      <c r="BA905" s="107" t="s">
        <v>402</v>
      </c>
      <c r="BB905" s="109">
        <v>45355.272070752311</v>
      </c>
      <c r="BC905" s="107" t="s">
        <v>28</v>
      </c>
      <c r="BD905" s="107" t="s">
        <v>292</v>
      </c>
    </row>
    <row r="906" spans="1:56" x14ac:dyDescent="0.2">
      <c r="A906" s="107" t="s">
        <v>393</v>
      </c>
      <c r="B906" s="105">
        <v>608724</v>
      </c>
      <c r="C906" s="105" t="s">
        <v>2226</v>
      </c>
      <c r="D906" s="107" t="s">
        <v>923</v>
      </c>
      <c r="E906" s="105" t="s">
        <v>1947</v>
      </c>
      <c r="F906" s="107" t="s">
        <v>1343</v>
      </c>
      <c r="G906" s="107" t="s">
        <v>830</v>
      </c>
      <c r="H906" s="107" t="s">
        <v>830</v>
      </c>
      <c r="I906" s="107" t="s">
        <v>830</v>
      </c>
      <c r="J906" s="107" t="s">
        <v>200</v>
      </c>
      <c r="K906" s="107" t="s">
        <v>25</v>
      </c>
      <c r="L906" s="107" t="s">
        <v>312</v>
      </c>
      <c r="M906" s="107" t="s">
        <v>158</v>
      </c>
      <c r="N906" s="107" t="s">
        <v>716</v>
      </c>
      <c r="O906" s="107" t="s">
        <v>395</v>
      </c>
      <c r="P906" s="109">
        <v>44387</v>
      </c>
      <c r="Q906" s="107" t="s">
        <v>655</v>
      </c>
      <c r="R906" s="108">
        <v>1</v>
      </c>
      <c r="S906" s="109">
        <v>44460</v>
      </c>
      <c r="T906" s="109">
        <v>44520</v>
      </c>
      <c r="U906" s="109">
        <v>45239</v>
      </c>
      <c r="V906" s="108">
        <v>779</v>
      </c>
      <c r="W906" s="107" t="s">
        <v>398</v>
      </c>
      <c r="X906" s="107" t="s">
        <v>702</v>
      </c>
      <c r="Y906" s="107" t="s">
        <v>293</v>
      </c>
      <c r="Z906" s="108">
        <v>0</v>
      </c>
      <c r="AA906" s="113">
        <v>11415.75</v>
      </c>
      <c r="AB906" s="113">
        <v>5903.5</v>
      </c>
      <c r="AC906" s="113">
        <v>16001.75</v>
      </c>
      <c r="AD906" s="113">
        <v>0</v>
      </c>
      <c r="AE906" s="113">
        <v>16001.75</v>
      </c>
      <c r="AF906" s="113">
        <v>16001.75</v>
      </c>
      <c r="AG906" s="113">
        <v>27417.5</v>
      </c>
      <c r="AH906" s="113">
        <f>CFR_Data[[#This Row],[Total Spent SFY]]+CFR_Data[[#This Row],[CF Current SFY]]</f>
        <v>21905.25</v>
      </c>
      <c r="AI906" s="113">
        <v>0</v>
      </c>
      <c r="AJ906" s="113">
        <v>0</v>
      </c>
      <c r="AK906" s="113">
        <v>0</v>
      </c>
      <c r="AL906" s="113">
        <v>0</v>
      </c>
      <c r="AM906" s="113">
        <v>0</v>
      </c>
      <c r="AN906" s="113">
        <v>0</v>
      </c>
      <c r="AO906" s="113">
        <v>0</v>
      </c>
      <c r="AP906" s="113">
        <v>0</v>
      </c>
      <c r="AQ906" s="107" t="s">
        <v>699</v>
      </c>
      <c r="AR906" s="107" t="s">
        <v>699</v>
      </c>
      <c r="AS906" s="107" t="s">
        <v>396</v>
      </c>
      <c r="AT906" s="107" t="s">
        <v>3074</v>
      </c>
      <c r="AU906" s="107" t="s">
        <v>1120</v>
      </c>
      <c r="AV906" s="107" t="s">
        <v>391</v>
      </c>
      <c r="AW906" s="108">
        <v>2</v>
      </c>
      <c r="AX906" s="107" t="s">
        <v>473</v>
      </c>
      <c r="AY906" s="107" t="s">
        <v>698</v>
      </c>
      <c r="AZ906" s="107" t="s">
        <v>697</v>
      </c>
      <c r="BA906" s="107" t="s">
        <v>392</v>
      </c>
      <c r="BB906" s="109">
        <v>45355.272070752311</v>
      </c>
      <c r="BC906" s="107" t="s">
        <v>25</v>
      </c>
      <c r="BD906" s="107" t="s">
        <v>293</v>
      </c>
    </row>
    <row r="907" spans="1:56" x14ac:dyDescent="0.2">
      <c r="A907" s="107" t="s">
        <v>393</v>
      </c>
      <c r="B907" s="105">
        <v>608724</v>
      </c>
      <c r="C907" s="105" t="s">
        <v>2226</v>
      </c>
      <c r="D907" s="107" t="s">
        <v>923</v>
      </c>
      <c r="E907" s="105" t="s">
        <v>1947</v>
      </c>
      <c r="F907" s="107" t="s">
        <v>1343</v>
      </c>
      <c r="G907" s="107" t="s">
        <v>830</v>
      </c>
      <c r="H907" s="107" t="s">
        <v>830</v>
      </c>
      <c r="I907" s="107" t="s">
        <v>830</v>
      </c>
      <c r="J907" s="107" t="s">
        <v>200</v>
      </c>
      <c r="K907" s="107" t="s">
        <v>25</v>
      </c>
      <c r="L907" s="107" t="s">
        <v>312</v>
      </c>
      <c r="M907" s="107" t="s">
        <v>158</v>
      </c>
      <c r="N907" s="107" t="s">
        <v>716</v>
      </c>
      <c r="O907" s="107" t="s">
        <v>395</v>
      </c>
      <c r="P907" s="109">
        <v>44387</v>
      </c>
      <c r="Q907" s="107" t="s">
        <v>655</v>
      </c>
      <c r="R907" s="108">
        <v>1</v>
      </c>
      <c r="S907" s="109">
        <v>44460</v>
      </c>
      <c r="T907" s="109">
        <v>44520</v>
      </c>
      <c r="U907" s="109">
        <v>45239</v>
      </c>
      <c r="V907" s="108">
        <v>779</v>
      </c>
      <c r="W907" s="107" t="s">
        <v>424</v>
      </c>
      <c r="X907" s="107" t="s">
        <v>726</v>
      </c>
      <c r="Y907" s="107" t="s">
        <v>725</v>
      </c>
      <c r="Z907" s="108">
        <v>0.8</v>
      </c>
      <c r="AA907" s="113">
        <v>2801619.07</v>
      </c>
      <c r="AB907" s="113">
        <v>146796.10999999999</v>
      </c>
      <c r="AC907" s="113">
        <v>387463.93</v>
      </c>
      <c r="AD907" s="113">
        <v>0</v>
      </c>
      <c r="AE907" s="113">
        <v>387463.93</v>
      </c>
      <c r="AF907" s="113">
        <v>387463.93</v>
      </c>
      <c r="AG907" s="113">
        <v>3189083</v>
      </c>
      <c r="AH907" s="113">
        <f>CFR_Data[[#This Row],[Total Spent SFY]]+CFR_Data[[#This Row],[CF Current SFY]]</f>
        <v>534260.04</v>
      </c>
      <c r="AI907" s="113">
        <v>0</v>
      </c>
      <c r="AJ907" s="113">
        <v>0</v>
      </c>
      <c r="AK907" s="113">
        <v>0</v>
      </c>
      <c r="AL907" s="113">
        <v>0</v>
      </c>
      <c r="AM907" s="113">
        <v>0</v>
      </c>
      <c r="AN907" s="113">
        <v>0</v>
      </c>
      <c r="AO907" s="113">
        <v>0</v>
      </c>
      <c r="AP907" s="113">
        <v>0</v>
      </c>
      <c r="AQ907" s="107" t="s">
        <v>699</v>
      </c>
      <c r="AR907" s="107" t="s">
        <v>699</v>
      </c>
      <c r="AS907" s="107" t="s">
        <v>396</v>
      </c>
      <c r="AT907" s="107" t="s">
        <v>3074</v>
      </c>
      <c r="AU907" s="107" t="s">
        <v>1120</v>
      </c>
      <c r="AV907" s="107" t="s">
        <v>391</v>
      </c>
      <c r="AW907" s="108">
        <v>2</v>
      </c>
      <c r="AX907" s="107" t="s">
        <v>473</v>
      </c>
      <c r="AY907" s="107" t="s">
        <v>698</v>
      </c>
      <c r="AZ907" s="107" t="s">
        <v>697</v>
      </c>
      <c r="BA907" s="107" t="s">
        <v>392</v>
      </c>
      <c r="BB907" s="109">
        <v>45355.272070752311</v>
      </c>
      <c r="BC907" s="107" t="s">
        <v>25</v>
      </c>
      <c r="BD907" s="107" t="s">
        <v>292</v>
      </c>
    </row>
    <row r="908" spans="1:56" x14ac:dyDescent="0.2">
      <c r="A908" s="107" t="s">
        <v>393</v>
      </c>
      <c r="B908" s="105">
        <v>608733</v>
      </c>
      <c r="C908" s="105" t="s">
        <v>2227</v>
      </c>
      <c r="D908" s="107" t="s">
        <v>1755</v>
      </c>
      <c r="E908" s="105" t="s">
        <v>1947</v>
      </c>
      <c r="F908" s="107" t="s">
        <v>1424</v>
      </c>
      <c r="G908" s="107" t="s">
        <v>830</v>
      </c>
      <c r="H908" s="107" t="b">
        <v>1</v>
      </c>
      <c r="I908" s="107" t="b">
        <v>1</v>
      </c>
      <c r="J908" s="107" t="s">
        <v>404</v>
      </c>
      <c r="K908" s="107" t="s">
        <v>405</v>
      </c>
      <c r="L908" s="107" t="s">
        <v>356</v>
      </c>
      <c r="M908" s="107" t="s">
        <v>395</v>
      </c>
      <c r="N908" s="107" t="s">
        <v>394</v>
      </c>
      <c r="O908" s="107" t="s">
        <v>395</v>
      </c>
      <c r="P908" s="109">
        <v>44373</v>
      </c>
      <c r="Q908" s="107" t="s">
        <v>655</v>
      </c>
      <c r="R908" s="108">
        <v>1</v>
      </c>
      <c r="S908" s="109">
        <v>44427</v>
      </c>
      <c r="T908" s="109">
        <v>44487</v>
      </c>
      <c r="U908" s="109">
        <v>45157</v>
      </c>
      <c r="V908" s="108">
        <v>730</v>
      </c>
      <c r="W908" s="107" t="s">
        <v>398</v>
      </c>
      <c r="X908" s="107" t="s">
        <v>720</v>
      </c>
      <c r="Y908" s="107" t="s">
        <v>293</v>
      </c>
      <c r="Z908" s="108">
        <v>0</v>
      </c>
      <c r="AA908" s="113">
        <v>1786234.32</v>
      </c>
      <c r="AB908" s="113">
        <v>1271.52</v>
      </c>
      <c r="AC908" s="113">
        <v>370.68</v>
      </c>
      <c r="AD908" s="113">
        <v>0</v>
      </c>
      <c r="AE908" s="113">
        <v>0</v>
      </c>
      <c r="AF908" s="113">
        <v>0</v>
      </c>
      <c r="AG908" s="113">
        <v>1786234.32</v>
      </c>
      <c r="AH908" s="113">
        <f>CFR_Data[[#This Row],[Total Spent SFY]]+CFR_Data[[#This Row],[CF Current SFY]]</f>
        <v>1271.52</v>
      </c>
      <c r="AI908" s="113">
        <v>0</v>
      </c>
      <c r="AJ908" s="113">
        <v>0</v>
      </c>
      <c r="AK908" s="113">
        <v>0</v>
      </c>
      <c r="AL908" s="113">
        <v>0</v>
      </c>
      <c r="AM908" s="113">
        <v>0</v>
      </c>
      <c r="AN908" s="113">
        <v>0</v>
      </c>
      <c r="AO908" s="113">
        <v>0</v>
      </c>
      <c r="AP908" s="113">
        <v>0</v>
      </c>
      <c r="AQ908" s="107" t="s">
        <v>699</v>
      </c>
      <c r="AR908" s="107" t="s">
        <v>699</v>
      </c>
      <c r="AS908" s="107" t="s">
        <v>396</v>
      </c>
      <c r="AT908" s="107" t="s">
        <v>395</v>
      </c>
      <c r="AU908" s="107" t="s">
        <v>1123</v>
      </c>
      <c r="AV908" s="107" t="s">
        <v>391</v>
      </c>
      <c r="AW908" s="108">
        <v>1</v>
      </c>
      <c r="AX908" s="107" t="s">
        <v>473</v>
      </c>
      <c r="AY908" s="107" t="s">
        <v>765</v>
      </c>
      <c r="AZ908" s="107" t="s">
        <v>706</v>
      </c>
      <c r="BA908" s="107" t="s">
        <v>406</v>
      </c>
      <c r="BB908" s="109">
        <v>45355.272070752311</v>
      </c>
      <c r="BC908" s="107" t="s">
        <v>465</v>
      </c>
      <c r="BD908" s="107" t="s">
        <v>293</v>
      </c>
    </row>
    <row r="909" spans="1:56" x14ac:dyDescent="0.2">
      <c r="A909" s="107" t="s">
        <v>393</v>
      </c>
      <c r="B909" s="105">
        <v>608735</v>
      </c>
      <c r="C909" s="105" t="s">
        <v>2228</v>
      </c>
      <c r="D909" s="107" t="s">
        <v>610</v>
      </c>
      <c r="E909" s="105" t="s">
        <v>1943</v>
      </c>
      <c r="F909" s="107" t="s">
        <v>1185</v>
      </c>
      <c r="G909" s="107" t="s">
        <v>830</v>
      </c>
      <c r="H909" s="107" t="s">
        <v>830</v>
      </c>
      <c r="I909" s="107" t="s">
        <v>830</v>
      </c>
      <c r="J909" s="107" t="s">
        <v>44</v>
      </c>
      <c r="K909" s="107" t="s">
        <v>22</v>
      </c>
      <c r="L909" s="107" t="s">
        <v>654</v>
      </c>
      <c r="M909" s="107" t="s">
        <v>395</v>
      </c>
      <c r="N909" s="107" t="s">
        <v>403</v>
      </c>
      <c r="O909" s="107" t="s">
        <v>395</v>
      </c>
      <c r="P909" s="109">
        <v>43064</v>
      </c>
      <c r="Q909" s="107" t="s">
        <v>651</v>
      </c>
      <c r="R909" s="108">
        <v>1</v>
      </c>
      <c r="S909" s="109">
        <v>43250</v>
      </c>
      <c r="T909" s="109">
        <v>43310</v>
      </c>
      <c r="U909" s="109">
        <v>44362</v>
      </c>
      <c r="V909" s="108">
        <v>1112</v>
      </c>
      <c r="W909" s="107" t="s">
        <v>456</v>
      </c>
      <c r="X909" s="107" t="s">
        <v>805</v>
      </c>
      <c r="Y909" s="107" t="s">
        <v>457</v>
      </c>
      <c r="Z909" s="108">
        <v>0</v>
      </c>
      <c r="AA909" s="113">
        <v>2843194.78</v>
      </c>
      <c r="AB909" s="113">
        <v>0</v>
      </c>
      <c r="AC909" s="113">
        <v>0</v>
      </c>
      <c r="AD909" s="113">
        <v>0</v>
      </c>
      <c r="AE909" s="113">
        <v>0</v>
      </c>
      <c r="AF909" s="113">
        <v>0</v>
      </c>
      <c r="AG909" s="113">
        <v>2843194.78</v>
      </c>
      <c r="AH909" s="113">
        <f>CFR_Data[[#This Row],[Total Spent SFY]]+CFR_Data[[#This Row],[CF Current SFY]]</f>
        <v>0</v>
      </c>
      <c r="AI909" s="113">
        <v>0</v>
      </c>
      <c r="AJ909" s="113">
        <v>0</v>
      </c>
      <c r="AK909" s="113">
        <v>0</v>
      </c>
      <c r="AL909" s="113">
        <v>0</v>
      </c>
      <c r="AM909" s="113">
        <v>0</v>
      </c>
      <c r="AN909" s="113">
        <v>0</v>
      </c>
      <c r="AO909" s="113">
        <v>0</v>
      </c>
      <c r="AP909" s="113">
        <v>0</v>
      </c>
      <c r="AQ909" s="107" t="s">
        <v>699</v>
      </c>
      <c r="AR909" s="107" t="s">
        <v>699</v>
      </c>
      <c r="AS909" s="107" t="s">
        <v>396</v>
      </c>
      <c r="AT909" s="107" t="s">
        <v>395</v>
      </c>
      <c r="AU909" s="107" t="s">
        <v>1123</v>
      </c>
      <c r="AV909" s="107" t="s">
        <v>391</v>
      </c>
      <c r="AW909" s="108">
        <v>1</v>
      </c>
      <c r="AX909" s="107" t="s">
        <v>473</v>
      </c>
      <c r="AY909" s="107" t="s">
        <v>698</v>
      </c>
      <c r="AZ909" s="107" t="s">
        <v>697</v>
      </c>
      <c r="BA909" s="107" t="s">
        <v>392</v>
      </c>
      <c r="BB909" s="109">
        <v>45355.272070752311</v>
      </c>
      <c r="BC909" s="107" t="s">
        <v>22</v>
      </c>
      <c r="BD909" s="107" t="s">
        <v>293</v>
      </c>
    </row>
    <row r="910" spans="1:56" x14ac:dyDescent="0.2">
      <c r="A910" s="107" t="s">
        <v>472</v>
      </c>
      <c r="B910" s="105">
        <v>608737</v>
      </c>
      <c r="C910" s="105" t="s">
        <v>395</v>
      </c>
      <c r="D910" s="107" t="s">
        <v>924</v>
      </c>
      <c r="E910" s="105" t="s">
        <v>1962</v>
      </c>
      <c r="F910" s="107" t="s">
        <v>1139</v>
      </c>
      <c r="G910" s="107" t="s">
        <v>830</v>
      </c>
      <c r="H910" s="107" t="s">
        <v>830</v>
      </c>
      <c r="I910" s="107" t="s">
        <v>830</v>
      </c>
      <c r="J910" s="107" t="s">
        <v>121</v>
      </c>
      <c r="K910" s="107" t="s">
        <v>21</v>
      </c>
      <c r="L910" s="107" t="s">
        <v>311</v>
      </c>
      <c r="M910" s="107" t="s">
        <v>158</v>
      </c>
      <c r="N910" s="107" t="s">
        <v>472</v>
      </c>
      <c r="O910" s="107" t="s">
        <v>1122</v>
      </c>
      <c r="P910" s="109">
        <v>46816</v>
      </c>
      <c r="Q910" s="107" t="s">
        <v>2912</v>
      </c>
      <c r="R910" s="108">
        <v>0</v>
      </c>
      <c r="S910" s="109">
        <v>46966</v>
      </c>
      <c r="T910" s="109">
        <v>47026</v>
      </c>
      <c r="U910" s="109">
        <v>47878</v>
      </c>
      <c r="V910" s="108">
        <v>912</v>
      </c>
      <c r="W910" s="107" t="s">
        <v>424</v>
      </c>
      <c r="X910" s="107" t="s">
        <v>710</v>
      </c>
      <c r="Y910" s="107" t="s">
        <v>411</v>
      </c>
      <c r="Z910" s="108">
        <v>0.8</v>
      </c>
      <c r="AA910" s="113">
        <v>0</v>
      </c>
      <c r="AB910" s="113">
        <v>0</v>
      </c>
      <c r="AC910" s="113">
        <v>1619750</v>
      </c>
      <c r="AD910" s="113">
        <v>0</v>
      </c>
      <c r="AE910" s="113">
        <v>558534.4828</v>
      </c>
      <c r="AF910" s="113">
        <v>0</v>
      </c>
      <c r="AG910" s="113">
        <v>0</v>
      </c>
      <c r="AH910" s="113">
        <f>CFR_Data[[#This Row],[Total Spent SFY]]+CFR_Data[[#This Row],[CF Current SFY]]</f>
        <v>0</v>
      </c>
      <c r="AI910" s="113">
        <v>0</v>
      </c>
      <c r="AJ910" s="113">
        <v>0</v>
      </c>
      <c r="AK910" s="113">
        <v>0</v>
      </c>
      <c r="AL910" s="113">
        <v>0</v>
      </c>
      <c r="AM910" s="113">
        <v>558534.4828</v>
      </c>
      <c r="AN910" s="113">
        <v>1061215.5171999999</v>
      </c>
      <c r="AO910" s="113">
        <v>0</v>
      </c>
      <c r="AP910" s="113">
        <v>0</v>
      </c>
      <c r="AQ910" s="107" t="s">
        <v>699</v>
      </c>
      <c r="AR910" s="107" t="s">
        <v>699</v>
      </c>
      <c r="AS910" s="107" t="s">
        <v>396</v>
      </c>
      <c r="AT910" s="107" t="s">
        <v>3084</v>
      </c>
      <c r="AU910" s="107" t="s">
        <v>1120</v>
      </c>
      <c r="AV910" s="107" t="s">
        <v>391</v>
      </c>
      <c r="AW910" s="108">
        <v>3</v>
      </c>
      <c r="AX910" s="107" t="s">
        <v>473</v>
      </c>
      <c r="AY910" s="107" t="s">
        <v>698</v>
      </c>
      <c r="AZ910" s="107" t="s">
        <v>697</v>
      </c>
      <c r="BA910" s="107" t="s">
        <v>392</v>
      </c>
      <c r="BB910" s="109">
        <v>45355.272070752311</v>
      </c>
      <c r="BC910" s="107" t="s">
        <v>21</v>
      </c>
      <c r="BD910" s="107" t="s">
        <v>292</v>
      </c>
    </row>
    <row r="911" spans="1:56" x14ac:dyDescent="0.2">
      <c r="A911" s="107" t="s">
        <v>472</v>
      </c>
      <c r="B911" s="105">
        <v>608737</v>
      </c>
      <c r="C911" s="105" t="s">
        <v>395</v>
      </c>
      <c r="D911" s="107" t="s">
        <v>924</v>
      </c>
      <c r="E911" s="105" t="s">
        <v>1962</v>
      </c>
      <c r="F911" s="107" t="s">
        <v>1139</v>
      </c>
      <c r="G911" s="107" t="s">
        <v>830</v>
      </c>
      <c r="H911" s="107" t="s">
        <v>830</v>
      </c>
      <c r="I911" s="107" t="s">
        <v>830</v>
      </c>
      <c r="J911" s="107" t="s">
        <v>121</v>
      </c>
      <c r="K911" s="107" t="s">
        <v>21</v>
      </c>
      <c r="L911" s="107" t="s">
        <v>311</v>
      </c>
      <c r="M911" s="107" t="s">
        <v>158</v>
      </c>
      <c r="N911" s="107" t="s">
        <v>472</v>
      </c>
      <c r="O911" s="107" t="s">
        <v>1122</v>
      </c>
      <c r="P911" s="109">
        <v>46816</v>
      </c>
      <c r="Q911" s="107" t="s">
        <v>2912</v>
      </c>
      <c r="R911" s="108">
        <v>0</v>
      </c>
      <c r="S911" s="109">
        <v>46966</v>
      </c>
      <c r="T911" s="109">
        <v>47026</v>
      </c>
      <c r="U911" s="109">
        <v>47878</v>
      </c>
      <c r="V911" s="108">
        <v>912</v>
      </c>
      <c r="W911" s="107" t="s">
        <v>398</v>
      </c>
      <c r="X911" s="107" t="s">
        <v>702</v>
      </c>
      <c r="Y911" s="107" t="s">
        <v>293</v>
      </c>
      <c r="Z911" s="108">
        <v>0</v>
      </c>
      <c r="AA911" s="113">
        <v>0</v>
      </c>
      <c r="AB911" s="113">
        <v>0</v>
      </c>
      <c r="AC911" s="113">
        <v>140572</v>
      </c>
      <c r="AD911" s="113">
        <v>0</v>
      </c>
      <c r="AE911" s="113">
        <v>48473.1034</v>
      </c>
      <c r="AF911" s="113">
        <v>0</v>
      </c>
      <c r="AG911" s="113">
        <v>0</v>
      </c>
      <c r="AH911" s="113">
        <f>CFR_Data[[#This Row],[Total Spent SFY]]+CFR_Data[[#This Row],[CF Current SFY]]</f>
        <v>0</v>
      </c>
      <c r="AI911" s="113">
        <v>0</v>
      </c>
      <c r="AJ911" s="113">
        <v>0</v>
      </c>
      <c r="AK911" s="113">
        <v>0</v>
      </c>
      <c r="AL911" s="113">
        <v>0</v>
      </c>
      <c r="AM911" s="113">
        <v>48473.1034</v>
      </c>
      <c r="AN911" s="113">
        <v>92098.896599999993</v>
      </c>
      <c r="AO911" s="113">
        <v>0</v>
      </c>
      <c r="AP911" s="113">
        <v>0</v>
      </c>
      <c r="AQ911" s="107" t="s">
        <v>699</v>
      </c>
      <c r="AR911" s="107" t="s">
        <v>699</v>
      </c>
      <c r="AS911" s="107" t="s">
        <v>396</v>
      </c>
      <c r="AT911" s="107" t="s">
        <v>3084</v>
      </c>
      <c r="AU911" s="107" t="s">
        <v>1120</v>
      </c>
      <c r="AV911" s="107" t="s">
        <v>391</v>
      </c>
      <c r="AW911" s="108">
        <v>3</v>
      </c>
      <c r="AX911" s="107" t="s">
        <v>473</v>
      </c>
      <c r="AY911" s="107" t="s">
        <v>698</v>
      </c>
      <c r="AZ911" s="107" t="s">
        <v>697</v>
      </c>
      <c r="BA911" s="107" t="s">
        <v>392</v>
      </c>
      <c r="BB911" s="109">
        <v>45355.272070752311</v>
      </c>
      <c r="BC911" s="107" t="s">
        <v>21</v>
      </c>
      <c r="BD911" s="107" t="s">
        <v>293</v>
      </c>
    </row>
    <row r="912" spans="1:56" x14ac:dyDescent="0.2">
      <c r="A912" s="107" t="s">
        <v>472</v>
      </c>
      <c r="B912" s="105">
        <v>608737</v>
      </c>
      <c r="C912" s="105" t="s">
        <v>395</v>
      </c>
      <c r="D912" s="107" t="s">
        <v>924</v>
      </c>
      <c r="E912" s="105" t="s">
        <v>1962</v>
      </c>
      <c r="F912" s="107" t="s">
        <v>1139</v>
      </c>
      <c r="G912" s="107" t="s">
        <v>830</v>
      </c>
      <c r="H912" s="107" t="s">
        <v>830</v>
      </c>
      <c r="I912" s="107" t="s">
        <v>830</v>
      </c>
      <c r="J912" s="107" t="s">
        <v>121</v>
      </c>
      <c r="K912" s="107" t="s">
        <v>21</v>
      </c>
      <c r="L912" s="107" t="s">
        <v>311</v>
      </c>
      <c r="M912" s="107" t="s">
        <v>158</v>
      </c>
      <c r="N912" s="107" t="s">
        <v>472</v>
      </c>
      <c r="O912" s="107" t="s">
        <v>1122</v>
      </c>
      <c r="P912" s="109">
        <v>46816</v>
      </c>
      <c r="Q912" s="107" t="s">
        <v>2912</v>
      </c>
      <c r="R912" s="108">
        <v>0</v>
      </c>
      <c r="S912" s="109">
        <v>46966</v>
      </c>
      <c r="T912" s="109">
        <v>47026</v>
      </c>
      <c r="U912" s="109">
        <v>47878</v>
      </c>
      <c r="V912" s="108">
        <v>912</v>
      </c>
      <c r="W912" s="107" t="s">
        <v>424</v>
      </c>
      <c r="X912" s="107" t="s">
        <v>726</v>
      </c>
      <c r="Y912" s="107" t="s">
        <v>725</v>
      </c>
      <c r="Z912" s="108">
        <v>0.8</v>
      </c>
      <c r="AA912" s="113">
        <v>0</v>
      </c>
      <c r="AB912" s="113">
        <v>0</v>
      </c>
      <c r="AC912" s="113">
        <v>14867925</v>
      </c>
      <c r="AD912" s="113">
        <v>0</v>
      </c>
      <c r="AE912" s="113">
        <v>5126870.6897</v>
      </c>
      <c r="AF912" s="113">
        <v>0</v>
      </c>
      <c r="AG912" s="113">
        <v>0</v>
      </c>
      <c r="AH912" s="113">
        <f>CFR_Data[[#This Row],[Total Spent SFY]]+CFR_Data[[#This Row],[CF Current SFY]]</f>
        <v>0</v>
      </c>
      <c r="AI912" s="113">
        <v>0</v>
      </c>
      <c r="AJ912" s="113">
        <v>0</v>
      </c>
      <c r="AK912" s="113">
        <v>0</v>
      </c>
      <c r="AL912" s="113">
        <v>0</v>
      </c>
      <c r="AM912" s="113">
        <v>5126870.6897</v>
      </c>
      <c r="AN912" s="113">
        <v>9741054.3103</v>
      </c>
      <c r="AO912" s="113">
        <v>0</v>
      </c>
      <c r="AP912" s="113">
        <v>0</v>
      </c>
      <c r="AQ912" s="107" t="s">
        <v>699</v>
      </c>
      <c r="AR912" s="107" t="s">
        <v>699</v>
      </c>
      <c r="AS912" s="107" t="s">
        <v>396</v>
      </c>
      <c r="AT912" s="107" t="s">
        <v>3084</v>
      </c>
      <c r="AU912" s="107" t="s">
        <v>1120</v>
      </c>
      <c r="AV912" s="107" t="s">
        <v>391</v>
      </c>
      <c r="AW912" s="108">
        <v>3</v>
      </c>
      <c r="AX912" s="107" t="s">
        <v>473</v>
      </c>
      <c r="AY912" s="107" t="s">
        <v>698</v>
      </c>
      <c r="AZ912" s="107" t="s">
        <v>697</v>
      </c>
      <c r="BA912" s="107" t="s">
        <v>392</v>
      </c>
      <c r="BB912" s="109">
        <v>45355.272070752311</v>
      </c>
      <c r="BC912" s="107" t="s">
        <v>21</v>
      </c>
      <c r="BD912" s="107" t="s">
        <v>292</v>
      </c>
    </row>
    <row r="913" spans="1:56" x14ac:dyDescent="0.2">
      <c r="A913" s="107" t="s">
        <v>472</v>
      </c>
      <c r="B913" s="105">
        <v>608742</v>
      </c>
      <c r="C913" s="105" t="s">
        <v>395</v>
      </c>
      <c r="D913" s="107" t="s">
        <v>925</v>
      </c>
      <c r="E913" s="105" t="s">
        <v>1945</v>
      </c>
      <c r="F913" s="107" t="s">
        <v>1128</v>
      </c>
      <c r="G913" s="107" t="s">
        <v>830</v>
      </c>
      <c r="H913" s="107" t="s">
        <v>830</v>
      </c>
      <c r="I913" s="107" t="s">
        <v>830</v>
      </c>
      <c r="J913" s="107" t="s">
        <v>926</v>
      </c>
      <c r="K913" s="107" t="s">
        <v>23</v>
      </c>
      <c r="L913" s="107" t="s">
        <v>311</v>
      </c>
      <c r="M913" s="107" t="s">
        <v>158</v>
      </c>
      <c r="N913" s="107" t="s">
        <v>472</v>
      </c>
      <c r="O913" s="107" t="s">
        <v>1125</v>
      </c>
      <c r="P913" s="109">
        <v>45654</v>
      </c>
      <c r="Q913" s="107" t="s">
        <v>1101</v>
      </c>
      <c r="R913" s="108">
        <v>0</v>
      </c>
      <c r="S913" s="109">
        <v>45804</v>
      </c>
      <c r="T913" s="109">
        <v>45864</v>
      </c>
      <c r="U913" s="109">
        <v>46704</v>
      </c>
      <c r="V913" s="108">
        <v>900</v>
      </c>
      <c r="W913" s="107" t="s">
        <v>398</v>
      </c>
      <c r="X913" s="107" t="s">
        <v>702</v>
      </c>
      <c r="Y913" s="107" t="s">
        <v>293</v>
      </c>
      <c r="Z913" s="108">
        <v>0</v>
      </c>
      <c r="AA913" s="113">
        <v>0</v>
      </c>
      <c r="AB913" s="113">
        <v>0</v>
      </c>
      <c r="AC913" s="113">
        <v>178520</v>
      </c>
      <c r="AD913" s="113">
        <v>0</v>
      </c>
      <c r="AE913" s="113">
        <v>178519.9999</v>
      </c>
      <c r="AF913" s="113">
        <v>0</v>
      </c>
      <c r="AG913" s="113">
        <v>0</v>
      </c>
      <c r="AH913" s="113">
        <f>CFR_Data[[#This Row],[Total Spent SFY]]+CFR_Data[[#This Row],[CF Current SFY]]</f>
        <v>0</v>
      </c>
      <c r="AI913" s="113">
        <v>0</v>
      </c>
      <c r="AJ913" s="113">
        <v>73870.344800000006</v>
      </c>
      <c r="AK913" s="113">
        <v>73870.344800000006</v>
      </c>
      <c r="AL913" s="113">
        <v>30779.310300000001</v>
      </c>
      <c r="AM913" s="113">
        <v>0</v>
      </c>
      <c r="AN913" s="113">
        <v>1E-4</v>
      </c>
      <c r="AO913" s="113">
        <v>0</v>
      </c>
      <c r="AP913" s="113">
        <v>0</v>
      </c>
      <c r="AQ913" s="107" t="s">
        <v>699</v>
      </c>
      <c r="AR913" s="107" t="s">
        <v>699</v>
      </c>
      <c r="AS913" s="107" t="s">
        <v>396</v>
      </c>
      <c r="AT913" s="107" t="s">
        <v>3074</v>
      </c>
      <c r="AU913" s="107" t="s">
        <v>1120</v>
      </c>
      <c r="AV913" s="107" t="s">
        <v>391</v>
      </c>
      <c r="AW913" s="108">
        <v>2</v>
      </c>
      <c r="AX913" s="107" t="s">
        <v>473</v>
      </c>
      <c r="AY913" s="107" t="s">
        <v>698</v>
      </c>
      <c r="AZ913" s="107" t="s">
        <v>697</v>
      </c>
      <c r="BA913" s="107" t="s">
        <v>392</v>
      </c>
      <c r="BB913" s="109">
        <v>45355.272070752311</v>
      </c>
      <c r="BC913" s="107" t="s">
        <v>23</v>
      </c>
      <c r="BD913" s="107" t="s">
        <v>293</v>
      </c>
    </row>
    <row r="914" spans="1:56" x14ac:dyDescent="0.2">
      <c r="A914" s="107" t="s">
        <v>472</v>
      </c>
      <c r="B914" s="105">
        <v>608742</v>
      </c>
      <c r="C914" s="105" t="s">
        <v>395</v>
      </c>
      <c r="D914" s="107" t="s">
        <v>925</v>
      </c>
      <c r="E914" s="105" t="s">
        <v>1945</v>
      </c>
      <c r="F914" s="107" t="s">
        <v>1128</v>
      </c>
      <c r="G914" s="107" t="s">
        <v>830</v>
      </c>
      <c r="H914" s="107" t="s">
        <v>830</v>
      </c>
      <c r="I914" s="107" t="s">
        <v>830</v>
      </c>
      <c r="J914" s="107" t="s">
        <v>926</v>
      </c>
      <c r="K914" s="107" t="s">
        <v>23</v>
      </c>
      <c r="L914" s="107" t="s">
        <v>311</v>
      </c>
      <c r="M914" s="107" t="s">
        <v>158</v>
      </c>
      <c r="N914" s="107" t="s">
        <v>472</v>
      </c>
      <c r="O914" s="107" t="s">
        <v>1125</v>
      </c>
      <c r="P914" s="109">
        <v>45654</v>
      </c>
      <c r="Q914" s="107" t="s">
        <v>1101</v>
      </c>
      <c r="R914" s="108">
        <v>0</v>
      </c>
      <c r="S914" s="109">
        <v>45804</v>
      </c>
      <c r="T914" s="109">
        <v>45864</v>
      </c>
      <c r="U914" s="109">
        <v>46704</v>
      </c>
      <c r="V914" s="108">
        <v>900</v>
      </c>
      <c r="W914" s="107" t="s">
        <v>424</v>
      </c>
      <c r="X914" s="107" t="s">
        <v>726</v>
      </c>
      <c r="Y914" s="107" t="s">
        <v>725</v>
      </c>
      <c r="Z914" s="108">
        <v>0.8</v>
      </c>
      <c r="AA914" s="113">
        <v>0</v>
      </c>
      <c r="AB914" s="113">
        <v>0</v>
      </c>
      <c r="AC914" s="113">
        <v>7837217.0999999996</v>
      </c>
      <c r="AD914" s="113">
        <v>0</v>
      </c>
      <c r="AE914" s="113">
        <v>7837217.0999999996</v>
      </c>
      <c r="AF914" s="113">
        <v>0</v>
      </c>
      <c r="AG914" s="113">
        <v>0</v>
      </c>
      <c r="AH914" s="113">
        <f>CFR_Data[[#This Row],[Total Spent SFY]]+CFR_Data[[#This Row],[CF Current SFY]]</f>
        <v>0</v>
      </c>
      <c r="AI914" s="113">
        <v>0</v>
      </c>
      <c r="AJ914" s="113">
        <v>3242986.3862000001</v>
      </c>
      <c r="AK914" s="113">
        <v>3242986.3862000001</v>
      </c>
      <c r="AL914" s="113">
        <v>1351244.3276</v>
      </c>
      <c r="AM914" s="113">
        <v>0</v>
      </c>
      <c r="AN914" s="113">
        <v>0</v>
      </c>
      <c r="AO914" s="113">
        <v>0</v>
      </c>
      <c r="AP914" s="113">
        <v>0</v>
      </c>
      <c r="AQ914" s="107" t="s">
        <v>699</v>
      </c>
      <c r="AR914" s="107" t="s">
        <v>699</v>
      </c>
      <c r="AS914" s="107" t="s">
        <v>396</v>
      </c>
      <c r="AT914" s="107" t="s">
        <v>3074</v>
      </c>
      <c r="AU914" s="107" t="s">
        <v>1120</v>
      </c>
      <c r="AV914" s="107" t="s">
        <v>391</v>
      </c>
      <c r="AW914" s="108">
        <v>2</v>
      </c>
      <c r="AX914" s="107" t="s">
        <v>473</v>
      </c>
      <c r="AY914" s="107" t="s">
        <v>698</v>
      </c>
      <c r="AZ914" s="107" t="s">
        <v>697</v>
      </c>
      <c r="BA914" s="107" t="s">
        <v>392</v>
      </c>
      <c r="BB914" s="109">
        <v>45355.272070752311</v>
      </c>
      <c r="BC914" s="107" t="s">
        <v>23</v>
      </c>
      <c r="BD914" s="107" t="s">
        <v>292</v>
      </c>
    </row>
    <row r="915" spans="1:56" x14ac:dyDescent="0.2">
      <c r="A915" s="107" t="s">
        <v>472</v>
      </c>
      <c r="B915" s="105">
        <v>608744</v>
      </c>
      <c r="C915" s="105" t="s">
        <v>395</v>
      </c>
      <c r="D915" s="107" t="s">
        <v>927</v>
      </c>
      <c r="E915" s="105" t="s">
        <v>1945</v>
      </c>
      <c r="F915" s="107" t="s">
        <v>1128</v>
      </c>
      <c r="G915" s="107" t="s">
        <v>830</v>
      </c>
      <c r="H915" s="107" t="s">
        <v>830</v>
      </c>
      <c r="I915" s="107" t="s">
        <v>830</v>
      </c>
      <c r="J915" s="107" t="s">
        <v>928</v>
      </c>
      <c r="K915" s="107" t="s">
        <v>23</v>
      </c>
      <c r="L915" s="107" t="s">
        <v>654</v>
      </c>
      <c r="M915" s="107" t="s">
        <v>395</v>
      </c>
      <c r="N915" s="107" t="s">
        <v>472</v>
      </c>
      <c r="O915" s="107" t="s">
        <v>1125</v>
      </c>
      <c r="P915" s="109">
        <v>45703</v>
      </c>
      <c r="Q915" s="107" t="s">
        <v>1101</v>
      </c>
      <c r="R915" s="108">
        <v>0</v>
      </c>
      <c r="S915" s="109">
        <v>45853</v>
      </c>
      <c r="T915" s="109">
        <v>45913</v>
      </c>
      <c r="U915" s="109">
        <v>47016</v>
      </c>
      <c r="V915" s="108">
        <v>1163</v>
      </c>
      <c r="W915" s="107" t="s">
        <v>424</v>
      </c>
      <c r="X915" s="107" t="s">
        <v>710</v>
      </c>
      <c r="Y915" s="107" t="s">
        <v>411</v>
      </c>
      <c r="Z915" s="108">
        <v>0.8</v>
      </c>
      <c r="AA915" s="113">
        <v>0</v>
      </c>
      <c r="AB915" s="113">
        <v>0</v>
      </c>
      <c r="AC915" s="113">
        <v>298750.53120000003</v>
      </c>
      <c r="AD915" s="113">
        <v>0</v>
      </c>
      <c r="AE915" s="113">
        <v>298750.53120000003</v>
      </c>
      <c r="AF915" s="113">
        <v>0</v>
      </c>
      <c r="AG915" s="113">
        <v>0</v>
      </c>
      <c r="AH915" s="113">
        <f>CFR_Data[[#This Row],[Total Spent SFY]]+CFR_Data[[#This Row],[CF Current SFY]]</f>
        <v>0</v>
      </c>
      <c r="AI915" s="113">
        <v>0</v>
      </c>
      <c r="AJ915" s="113">
        <v>80743.386799999993</v>
      </c>
      <c r="AK915" s="113">
        <v>96892.064199999993</v>
      </c>
      <c r="AL915" s="113">
        <v>96892.064199999993</v>
      </c>
      <c r="AM915" s="113">
        <v>24223.016</v>
      </c>
      <c r="AN915" s="113">
        <v>0</v>
      </c>
      <c r="AO915" s="113">
        <v>0</v>
      </c>
      <c r="AP915" s="113">
        <v>0</v>
      </c>
      <c r="AQ915" s="107" t="s">
        <v>699</v>
      </c>
      <c r="AR915" s="107" t="s">
        <v>699</v>
      </c>
      <c r="AS915" s="107" t="s">
        <v>396</v>
      </c>
      <c r="AT915" s="107" t="s">
        <v>2925</v>
      </c>
      <c r="AU915" s="107" t="s">
        <v>1120</v>
      </c>
      <c r="AV915" s="107" t="s">
        <v>391</v>
      </c>
      <c r="AW915" s="108">
        <v>3</v>
      </c>
      <c r="AX915" s="107" t="s">
        <v>473</v>
      </c>
      <c r="AY915" s="107" t="s">
        <v>698</v>
      </c>
      <c r="AZ915" s="107" t="s">
        <v>697</v>
      </c>
      <c r="BA915" s="107" t="s">
        <v>392</v>
      </c>
      <c r="BB915" s="109">
        <v>45355.272070752311</v>
      </c>
      <c r="BC915" s="107" t="s">
        <v>23</v>
      </c>
      <c r="BD915" s="107" t="s">
        <v>292</v>
      </c>
    </row>
    <row r="916" spans="1:56" x14ac:dyDescent="0.2">
      <c r="A916" s="107" t="s">
        <v>472</v>
      </c>
      <c r="B916" s="105">
        <v>608744</v>
      </c>
      <c r="C916" s="105" t="s">
        <v>395</v>
      </c>
      <c r="D916" s="107" t="s">
        <v>927</v>
      </c>
      <c r="E916" s="105" t="s">
        <v>1945</v>
      </c>
      <c r="F916" s="107" t="s">
        <v>1128</v>
      </c>
      <c r="G916" s="107" t="s">
        <v>830</v>
      </c>
      <c r="H916" s="107" t="s">
        <v>830</v>
      </c>
      <c r="I916" s="107" t="s">
        <v>830</v>
      </c>
      <c r="J916" s="107" t="s">
        <v>928</v>
      </c>
      <c r="K916" s="107" t="s">
        <v>23</v>
      </c>
      <c r="L916" s="107" t="s">
        <v>654</v>
      </c>
      <c r="M916" s="107" t="s">
        <v>395</v>
      </c>
      <c r="N916" s="107" t="s">
        <v>472</v>
      </c>
      <c r="O916" s="107" t="s">
        <v>1125</v>
      </c>
      <c r="P916" s="109">
        <v>45703</v>
      </c>
      <c r="Q916" s="107" t="s">
        <v>1101</v>
      </c>
      <c r="R916" s="108">
        <v>0</v>
      </c>
      <c r="S916" s="109">
        <v>45853</v>
      </c>
      <c r="T916" s="109">
        <v>45913</v>
      </c>
      <c r="U916" s="109">
        <v>47016</v>
      </c>
      <c r="V916" s="108">
        <v>1163</v>
      </c>
      <c r="W916" s="107" t="s">
        <v>398</v>
      </c>
      <c r="X916" s="107" t="s">
        <v>702</v>
      </c>
      <c r="Y916" s="107" t="s">
        <v>293</v>
      </c>
      <c r="Z916" s="108">
        <v>0</v>
      </c>
      <c r="AA916" s="113">
        <v>0</v>
      </c>
      <c r="AB916" s="113">
        <v>0</v>
      </c>
      <c r="AC916" s="113">
        <v>310271.44</v>
      </c>
      <c r="AD916" s="113">
        <v>0</v>
      </c>
      <c r="AE916" s="113">
        <v>310271.4399</v>
      </c>
      <c r="AF916" s="113">
        <v>0</v>
      </c>
      <c r="AG916" s="113">
        <v>0</v>
      </c>
      <c r="AH916" s="113">
        <f>CFR_Data[[#This Row],[Total Spent SFY]]+CFR_Data[[#This Row],[CF Current SFY]]</f>
        <v>0</v>
      </c>
      <c r="AI916" s="113">
        <v>0</v>
      </c>
      <c r="AJ916" s="113">
        <v>83857.145900000003</v>
      </c>
      <c r="AK916" s="113">
        <v>100628.5751</v>
      </c>
      <c r="AL916" s="113">
        <v>100628.5751</v>
      </c>
      <c r="AM916" s="113">
        <v>25157.143800000002</v>
      </c>
      <c r="AN916" s="113">
        <v>1E-4</v>
      </c>
      <c r="AO916" s="113">
        <v>0</v>
      </c>
      <c r="AP916" s="113">
        <v>0</v>
      </c>
      <c r="AQ916" s="107" t="s">
        <v>699</v>
      </c>
      <c r="AR916" s="107" t="s">
        <v>699</v>
      </c>
      <c r="AS916" s="107" t="s">
        <v>396</v>
      </c>
      <c r="AT916" s="107" t="s">
        <v>2925</v>
      </c>
      <c r="AU916" s="107" t="s">
        <v>1120</v>
      </c>
      <c r="AV916" s="107" t="s">
        <v>391</v>
      </c>
      <c r="AW916" s="108">
        <v>3</v>
      </c>
      <c r="AX916" s="107" t="s">
        <v>473</v>
      </c>
      <c r="AY916" s="107" t="s">
        <v>698</v>
      </c>
      <c r="AZ916" s="107" t="s">
        <v>697</v>
      </c>
      <c r="BA916" s="107" t="s">
        <v>392</v>
      </c>
      <c r="BB916" s="109">
        <v>45355.272070752311</v>
      </c>
      <c r="BC916" s="107" t="s">
        <v>23</v>
      </c>
      <c r="BD916" s="107" t="s">
        <v>293</v>
      </c>
    </row>
    <row r="917" spans="1:56" x14ac:dyDescent="0.2">
      <c r="A917" s="107" t="s">
        <v>472</v>
      </c>
      <c r="B917" s="105">
        <v>608744</v>
      </c>
      <c r="C917" s="105" t="s">
        <v>395</v>
      </c>
      <c r="D917" s="107" t="s">
        <v>927</v>
      </c>
      <c r="E917" s="105" t="s">
        <v>1945</v>
      </c>
      <c r="F917" s="107" t="s">
        <v>1128</v>
      </c>
      <c r="G917" s="107" t="s">
        <v>830</v>
      </c>
      <c r="H917" s="107" t="s">
        <v>830</v>
      </c>
      <c r="I917" s="107" t="s">
        <v>830</v>
      </c>
      <c r="J917" s="107" t="s">
        <v>928</v>
      </c>
      <c r="K917" s="107" t="s">
        <v>23</v>
      </c>
      <c r="L917" s="107" t="s">
        <v>654</v>
      </c>
      <c r="M917" s="107" t="s">
        <v>395</v>
      </c>
      <c r="N917" s="107" t="s">
        <v>472</v>
      </c>
      <c r="O917" s="107" t="s">
        <v>1125</v>
      </c>
      <c r="P917" s="109">
        <v>45703</v>
      </c>
      <c r="Q917" s="107" t="s">
        <v>1101</v>
      </c>
      <c r="R917" s="108">
        <v>0</v>
      </c>
      <c r="S917" s="109">
        <v>45853</v>
      </c>
      <c r="T917" s="109">
        <v>45913</v>
      </c>
      <c r="U917" s="109">
        <v>47016</v>
      </c>
      <c r="V917" s="108">
        <v>1163</v>
      </c>
      <c r="W917" s="107" t="s">
        <v>424</v>
      </c>
      <c r="X917" s="107" t="s">
        <v>726</v>
      </c>
      <c r="Y917" s="107" t="s">
        <v>725</v>
      </c>
      <c r="Z917" s="108">
        <v>0.8</v>
      </c>
      <c r="AA917" s="113">
        <v>0</v>
      </c>
      <c r="AB917" s="113">
        <v>0</v>
      </c>
      <c r="AC917" s="113">
        <v>13024527.585000001</v>
      </c>
      <c r="AD917" s="113">
        <v>0</v>
      </c>
      <c r="AE917" s="113">
        <v>13024527.584899999</v>
      </c>
      <c r="AF917" s="113">
        <v>0</v>
      </c>
      <c r="AG917" s="113">
        <v>0</v>
      </c>
      <c r="AH917" s="113">
        <f>CFR_Data[[#This Row],[Total Spent SFY]]+CFR_Data[[#This Row],[CF Current SFY]]</f>
        <v>0</v>
      </c>
      <c r="AI917" s="113">
        <v>0</v>
      </c>
      <c r="AJ917" s="113">
        <v>3520142.5904999999</v>
      </c>
      <c r="AK917" s="113">
        <v>4224171.1085999999</v>
      </c>
      <c r="AL917" s="113">
        <v>4224171.1085999999</v>
      </c>
      <c r="AM917" s="113">
        <v>1056042.7771999999</v>
      </c>
      <c r="AN917" s="113">
        <v>1E-4</v>
      </c>
      <c r="AO917" s="113">
        <v>0</v>
      </c>
      <c r="AP917" s="113">
        <v>0</v>
      </c>
      <c r="AQ917" s="107" t="s">
        <v>699</v>
      </c>
      <c r="AR917" s="107" t="s">
        <v>699</v>
      </c>
      <c r="AS917" s="107" t="s">
        <v>396</v>
      </c>
      <c r="AT917" s="107" t="s">
        <v>2925</v>
      </c>
      <c r="AU917" s="107" t="s">
        <v>1120</v>
      </c>
      <c r="AV917" s="107" t="s">
        <v>391</v>
      </c>
      <c r="AW917" s="108">
        <v>3</v>
      </c>
      <c r="AX917" s="107" t="s">
        <v>473</v>
      </c>
      <c r="AY917" s="107" t="s">
        <v>698</v>
      </c>
      <c r="AZ917" s="107" t="s">
        <v>697</v>
      </c>
      <c r="BA917" s="107" t="s">
        <v>392</v>
      </c>
      <c r="BB917" s="109">
        <v>45355.272070752311</v>
      </c>
      <c r="BC917" s="107" t="s">
        <v>23</v>
      </c>
      <c r="BD917" s="107" t="s">
        <v>292</v>
      </c>
    </row>
    <row r="918" spans="1:56" x14ac:dyDescent="0.2">
      <c r="A918" s="107" t="s">
        <v>472</v>
      </c>
      <c r="B918" s="105">
        <v>608750</v>
      </c>
      <c r="C918" s="105" t="s">
        <v>395</v>
      </c>
      <c r="D918" s="107" t="s">
        <v>1215</v>
      </c>
      <c r="E918" s="105" t="s">
        <v>1945</v>
      </c>
      <c r="F918" s="107" t="s">
        <v>1128</v>
      </c>
      <c r="G918" s="107" t="s">
        <v>830</v>
      </c>
      <c r="H918" s="107" t="s">
        <v>830</v>
      </c>
      <c r="I918" s="107" t="s">
        <v>830</v>
      </c>
      <c r="J918" s="107" t="s">
        <v>964</v>
      </c>
      <c r="K918" s="107" t="s">
        <v>33</v>
      </c>
      <c r="L918" s="107" t="s">
        <v>187</v>
      </c>
      <c r="M918" s="107" t="s">
        <v>158</v>
      </c>
      <c r="N918" s="107" t="s">
        <v>472</v>
      </c>
      <c r="O918" s="107" t="s">
        <v>1125</v>
      </c>
      <c r="P918" s="109">
        <v>46004</v>
      </c>
      <c r="Q918" s="107" t="s">
        <v>1353</v>
      </c>
      <c r="R918" s="108">
        <v>0</v>
      </c>
      <c r="S918" s="109">
        <v>46154</v>
      </c>
      <c r="T918" s="109">
        <v>46214</v>
      </c>
      <c r="U918" s="109">
        <v>46874</v>
      </c>
      <c r="V918" s="108">
        <v>720</v>
      </c>
      <c r="W918" s="107" t="s">
        <v>424</v>
      </c>
      <c r="X918" s="107" t="s">
        <v>1959</v>
      </c>
      <c r="Y918" s="107" t="s">
        <v>292</v>
      </c>
      <c r="Z918" s="108">
        <v>0.8</v>
      </c>
      <c r="AA918" s="113">
        <v>0</v>
      </c>
      <c r="AB918" s="113">
        <v>0</v>
      </c>
      <c r="AC918" s="113">
        <v>12205940.300000001</v>
      </c>
      <c r="AD918" s="113">
        <v>0</v>
      </c>
      <c r="AE918" s="113">
        <v>12205940.300000001</v>
      </c>
      <c r="AF918" s="113">
        <v>0</v>
      </c>
      <c r="AG918" s="113">
        <v>0</v>
      </c>
      <c r="AH918" s="113">
        <f>CFR_Data[[#This Row],[Total Spent SFY]]+CFR_Data[[#This Row],[CF Current SFY]]</f>
        <v>0</v>
      </c>
      <c r="AI918" s="113">
        <v>0</v>
      </c>
      <c r="AJ918" s="113">
        <v>0</v>
      </c>
      <c r="AK918" s="113">
        <v>6368316.6782999998</v>
      </c>
      <c r="AL918" s="113">
        <v>5837623.6217</v>
      </c>
      <c r="AM918" s="113">
        <v>0</v>
      </c>
      <c r="AN918" s="113">
        <v>0</v>
      </c>
      <c r="AO918" s="113">
        <v>0</v>
      </c>
      <c r="AP918" s="113">
        <v>0</v>
      </c>
      <c r="AQ918" s="107" t="s">
        <v>699</v>
      </c>
      <c r="AR918" s="107" t="s">
        <v>699</v>
      </c>
      <c r="AS918" s="107" t="s">
        <v>396</v>
      </c>
      <c r="AT918" s="107" t="s">
        <v>2908</v>
      </c>
      <c r="AU918" s="107" t="s">
        <v>1120</v>
      </c>
      <c r="AV918" s="107" t="s">
        <v>391</v>
      </c>
      <c r="AW918" s="108">
        <v>2</v>
      </c>
      <c r="AX918" s="107" t="s">
        <v>473</v>
      </c>
      <c r="AY918" s="107" t="s">
        <v>698</v>
      </c>
      <c r="AZ918" s="107" t="s">
        <v>697</v>
      </c>
      <c r="BA918" s="107" t="s">
        <v>392</v>
      </c>
      <c r="BB918" s="109">
        <v>45355.272070752311</v>
      </c>
      <c r="BC918" s="107" t="s">
        <v>33</v>
      </c>
      <c r="BD918" s="107" t="s">
        <v>292</v>
      </c>
    </row>
    <row r="919" spans="1:56" x14ac:dyDescent="0.2">
      <c r="A919" s="107" t="s">
        <v>472</v>
      </c>
      <c r="B919" s="105">
        <v>608750</v>
      </c>
      <c r="C919" s="105" t="s">
        <v>395</v>
      </c>
      <c r="D919" s="107" t="s">
        <v>1215</v>
      </c>
      <c r="E919" s="105" t="s">
        <v>1945</v>
      </c>
      <c r="F919" s="107" t="s">
        <v>1128</v>
      </c>
      <c r="G919" s="107" t="s">
        <v>830</v>
      </c>
      <c r="H919" s="107" t="s">
        <v>830</v>
      </c>
      <c r="I919" s="107" t="s">
        <v>830</v>
      </c>
      <c r="J919" s="107" t="s">
        <v>964</v>
      </c>
      <c r="K919" s="107" t="s">
        <v>33</v>
      </c>
      <c r="L919" s="107" t="s">
        <v>187</v>
      </c>
      <c r="M919" s="107" t="s">
        <v>158</v>
      </c>
      <c r="N919" s="107" t="s">
        <v>472</v>
      </c>
      <c r="O919" s="107" t="s">
        <v>1125</v>
      </c>
      <c r="P919" s="109">
        <v>46004</v>
      </c>
      <c r="Q919" s="107" t="s">
        <v>1353</v>
      </c>
      <c r="R919" s="108">
        <v>0</v>
      </c>
      <c r="S919" s="109">
        <v>46154</v>
      </c>
      <c r="T919" s="109">
        <v>46214</v>
      </c>
      <c r="U919" s="109">
        <v>46874</v>
      </c>
      <c r="V919" s="108">
        <v>720</v>
      </c>
      <c r="W919" s="107" t="s">
        <v>398</v>
      </c>
      <c r="X919" s="107" t="s">
        <v>702</v>
      </c>
      <c r="Y919" s="107" t="s">
        <v>293</v>
      </c>
      <c r="Z919" s="108">
        <v>0</v>
      </c>
      <c r="AA919" s="113">
        <v>0</v>
      </c>
      <c r="AB919" s="113">
        <v>0</v>
      </c>
      <c r="AC919" s="113">
        <v>105000</v>
      </c>
      <c r="AD919" s="113">
        <v>0</v>
      </c>
      <c r="AE919" s="113">
        <v>105000</v>
      </c>
      <c r="AF919" s="113">
        <v>0</v>
      </c>
      <c r="AG919" s="113">
        <v>0</v>
      </c>
      <c r="AH919" s="113">
        <f>CFR_Data[[#This Row],[Total Spent SFY]]+CFR_Data[[#This Row],[CF Current SFY]]</f>
        <v>0</v>
      </c>
      <c r="AI919" s="113">
        <v>0</v>
      </c>
      <c r="AJ919" s="113">
        <v>0</v>
      </c>
      <c r="AK919" s="113">
        <v>54782.608699999997</v>
      </c>
      <c r="AL919" s="113">
        <v>50217.391300000003</v>
      </c>
      <c r="AM919" s="113">
        <v>0</v>
      </c>
      <c r="AN919" s="113">
        <v>0</v>
      </c>
      <c r="AO919" s="113">
        <v>0</v>
      </c>
      <c r="AP919" s="113">
        <v>0</v>
      </c>
      <c r="AQ919" s="107" t="s">
        <v>699</v>
      </c>
      <c r="AR919" s="107" t="s">
        <v>699</v>
      </c>
      <c r="AS919" s="107" t="s">
        <v>396</v>
      </c>
      <c r="AT919" s="107" t="s">
        <v>2908</v>
      </c>
      <c r="AU919" s="107" t="s">
        <v>1120</v>
      </c>
      <c r="AV919" s="107" t="s">
        <v>391</v>
      </c>
      <c r="AW919" s="108">
        <v>2</v>
      </c>
      <c r="AX919" s="107" t="s">
        <v>473</v>
      </c>
      <c r="AY919" s="107" t="s">
        <v>698</v>
      </c>
      <c r="AZ919" s="107" t="s">
        <v>697</v>
      </c>
      <c r="BA919" s="107" t="s">
        <v>392</v>
      </c>
      <c r="BB919" s="109">
        <v>45355.272070752311</v>
      </c>
      <c r="BC919" s="107" t="s">
        <v>33</v>
      </c>
      <c r="BD919" s="107" t="s">
        <v>293</v>
      </c>
    </row>
    <row r="920" spans="1:56" x14ac:dyDescent="0.2">
      <c r="A920" s="107" t="s">
        <v>472</v>
      </c>
      <c r="B920" s="105">
        <v>608753</v>
      </c>
      <c r="C920" s="105" t="s">
        <v>395</v>
      </c>
      <c r="D920" s="107" t="s">
        <v>929</v>
      </c>
      <c r="E920" s="105" t="s">
        <v>1945</v>
      </c>
      <c r="F920" s="107" t="s">
        <v>2156</v>
      </c>
      <c r="G920" s="107" t="s">
        <v>830</v>
      </c>
      <c r="H920" s="107" t="s">
        <v>830</v>
      </c>
      <c r="I920" s="107" t="s">
        <v>830</v>
      </c>
      <c r="J920" s="107" t="s">
        <v>80</v>
      </c>
      <c r="K920" s="107" t="s">
        <v>33</v>
      </c>
      <c r="L920" s="107" t="s">
        <v>187</v>
      </c>
      <c r="M920" s="107" t="s">
        <v>158</v>
      </c>
      <c r="N920" s="107" t="s">
        <v>472</v>
      </c>
      <c r="O920" s="107" t="s">
        <v>1127</v>
      </c>
      <c r="P920" s="109">
        <v>45521</v>
      </c>
      <c r="Q920" s="107" t="s">
        <v>754</v>
      </c>
      <c r="R920" s="108">
        <v>0</v>
      </c>
      <c r="S920" s="109">
        <v>45671</v>
      </c>
      <c r="T920" s="109">
        <v>45731</v>
      </c>
      <c r="U920" s="109">
        <v>46171</v>
      </c>
      <c r="V920" s="108">
        <v>500</v>
      </c>
      <c r="W920" s="107" t="s">
        <v>398</v>
      </c>
      <c r="X920" s="107" t="s">
        <v>702</v>
      </c>
      <c r="Y920" s="107" t="s">
        <v>293</v>
      </c>
      <c r="Z920" s="108">
        <v>0</v>
      </c>
      <c r="AA920" s="113">
        <v>0</v>
      </c>
      <c r="AB920" s="113">
        <v>0</v>
      </c>
      <c r="AC920" s="113">
        <v>143358</v>
      </c>
      <c r="AD920" s="113">
        <v>0</v>
      </c>
      <c r="AE920" s="113">
        <v>143358</v>
      </c>
      <c r="AF920" s="113">
        <v>0</v>
      </c>
      <c r="AG920" s="113">
        <v>0</v>
      </c>
      <c r="AH920" s="113">
        <f>CFR_Data[[#This Row],[Total Spent SFY]]+CFR_Data[[#This Row],[CF Current SFY]]</f>
        <v>0</v>
      </c>
      <c r="AI920" s="113">
        <v>38228.800000000003</v>
      </c>
      <c r="AJ920" s="113">
        <v>105129.2</v>
      </c>
      <c r="AK920" s="113">
        <v>0</v>
      </c>
      <c r="AL920" s="113">
        <v>0</v>
      </c>
      <c r="AM920" s="113">
        <v>0</v>
      </c>
      <c r="AN920" s="113">
        <v>0</v>
      </c>
      <c r="AO920" s="113">
        <v>0</v>
      </c>
      <c r="AP920" s="113">
        <v>0</v>
      </c>
      <c r="AQ920" s="107" t="s">
        <v>699</v>
      </c>
      <c r="AR920" s="107" t="s">
        <v>699</v>
      </c>
      <c r="AS920" s="107" t="s">
        <v>396</v>
      </c>
      <c r="AT920" s="107" t="s">
        <v>3085</v>
      </c>
      <c r="AU920" s="107" t="s">
        <v>1120</v>
      </c>
      <c r="AV920" s="107" t="s">
        <v>391</v>
      </c>
      <c r="AW920" s="108">
        <v>2</v>
      </c>
      <c r="AX920" s="107" t="s">
        <v>473</v>
      </c>
      <c r="AY920" s="107" t="s">
        <v>698</v>
      </c>
      <c r="AZ920" s="107" t="s">
        <v>697</v>
      </c>
      <c r="BA920" s="107" t="s">
        <v>392</v>
      </c>
      <c r="BB920" s="109">
        <v>45355.272070752311</v>
      </c>
      <c r="BC920" s="107" t="s">
        <v>33</v>
      </c>
      <c r="BD920" s="107" t="s">
        <v>293</v>
      </c>
    </row>
    <row r="921" spans="1:56" x14ac:dyDescent="0.2">
      <c r="A921" s="107" t="s">
        <v>472</v>
      </c>
      <c r="B921" s="105">
        <v>608753</v>
      </c>
      <c r="C921" s="105" t="s">
        <v>395</v>
      </c>
      <c r="D921" s="107" t="s">
        <v>929</v>
      </c>
      <c r="E921" s="105" t="s">
        <v>1945</v>
      </c>
      <c r="F921" s="107" t="s">
        <v>2156</v>
      </c>
      <c r="G921" s="107" t="s">
        <v>830</v>
      </c>
      <c r="H921" s="107" t="s">
        <v>830</v>
      </c>
      <c r="I921" s="107" t="s">
        <v>830</v>
      </c>
      <c r="J921" s="107" t="s">
        <v>80</v>
      </c>
      <c r="K921" s="107" t="s">
        <v>33</v>
      </c>
      <c r="L921" s="107" t="s">
        <v>187</v>
      </c>
      <c r="M921" s="107" t="s">
        <v>158</v>
      </c>
      <c r="N921" s="107" t="s">
        <v>472</v>
      </c>
      <c r="O921" s="107" t="s">
        <v>1127</v>
      </c>
      <c r="P921" s="109">
        <v>45521</v>
      </c>
      <c r="Q921" s="107" t="s">
        <v>754</v>
      </c>
      <c r="R921" s="108">
        <v>0</v>
      </c>
      <c r="S921" s="109">
        <v>45671</v>
      </c>
      <c r="T921" s="109">
        <v>45731</v>
      </c>
      <c r="U921" s="109">
        <v>46171</v>
      </c>
      <c r="V921" s="108">
        <v>500</v>
      </c>
      <c r="W921" s="107" t="s">
        <v>424</v>
      </c>
      <c r="X921" s="107" t="s">
        <v>726</v>
      </c>
      <c r="Y921" s="107" t="s">
        <v>725</v>
      </c>
      <c r="Z921" s="108">
        <v>0.8</v>
      </c>
      <c r="AA921" s="113">
        <v>0</v>
      </c>
      <c r="AB921" s="113">
        <v>0</v>
      </c>
      <c r="AC921" s="113">
        <v>9339652.8399999999</v>
      </c>
      <c r="AD921" s="113">
        <v>0</v>
      </c>
      <c r="AE921" s="113">
        <v>9339652.8399999999</v>
      </c>
      <c r="AF921" s="113">
        <v>0</v>
      </c>
      <c r="AG921" s="113">
        <v>0</v>
      </c>
      <c r="AH921" s="113">
        <f>CFR_Data[[#This Row],[Total Spent SFY]]+CFR_Data[[#This Row],[CF Current SFY]]</f>
        <v>0</v>
      </c>
      <c r="AI921" s="113">
        <v>2490574.0907000001</v>
      </c>
      <c r="AJ921" s="113">
        <v>6849078.7493000003</v>
      </c>
      <c r="AK921" s="113">
        <v>0</v>
      </c>
      <c r="AL921" s="113">
        <v>0</v>
      </c>
      <c r="AM921" s="113">
        <v>0</v>
      </c>
      <c r="AN921" s="113">
        <v>0</v>
      </c>
      <c r="AO921" s="113">
        <v>0</v>
      </c>
      <c r="AP921" s="113">
        <v>0</v>
      </c>
      <c r="AQ921" s="107" t="s">
        <v>699</v>
      </c>
      <c r="AR921" s="107" t="s">
        <v>699</v>
      </c>
      <c r="AS921" s="107" t="s">
        <v>396</v>
      </c>
      <c r="AT921" s="107" t="s">
        <v>3085</v>
      </c>
      <c r="AU921" s="107" t="s">
        <v>1120</v>
      </c>
      <c r="AV921" s="107" t="s">
        <v>391</v>
      </c>
      <c r="AW921" s="108">
        <v>2</v>
      </c>
      <c r="AX921" s="107" t="s">
        <v>473</v>
      </c>
      <c r="AY921" s="107" t="s">
        <v>698</v>
      </c>
      <c r="AZ921" s="107" t="s">
        <v>697</v>
      </c>
      <c r="BA921" s="107" t="s">
        <v>392</v>
      </c>
      <c r="BB921" s="109">
        <v>45355.272070752311</v>
      </c>
      <c r="BC921" s="107" t="s">
        <v>33</v>
      </c>
      <c r="BD921" s="107" t="s">
        <v>292</v>
      </c>
    </row>
    <row r="922" spans="1:56" x14ac:dyDescent="0.2">
      <c r="A922" s="107" t="s">
        <v>409</v>
      </c>
      <c r="B922" s="105">
        <v>608755</v>
      </c>
      <c r="C922" s="105" t="s">
        <v>2231</v>
      </c>
      <c r="D922" s="107" t="s">
        <v>930</v>
      </c>
      <c r="E922" s="105" t="s">
        <v>1943</v>
      </c>
      <c r="F922" s="107" t="s">
        <v>1128</v>
      </c>
      <c r="G922" s="107" t="s">
        <v>830</v>
      </c>
      <c r="H922" s="107" t="s">
        <v>830</v>
      </c>
      <c r="I922" s="107" t="s">
        <v>830</v>
      </c>
      <c r="J922" s="107" t="s">
        <v>44</v>
      </c>
      <c r="K922" s="107" t="s">
        <v>22</v>
      </c>
      <c r="L922" s="107" t="s">
        <v>213</v>
      </c>
      <c r="M922" s="107" t="s">
        <v>208</v>
      </c>
      <c r="N922" s="107" t="s">
        <v>410</v>
      </c>
      <c r="O922" s="107" t="s">
        <v>395</v>
      </c>
      <c r="P922" s="109">
        <v>43722</v>
      </c>
      <c r="Q922" s="107" t="s">
        <v>657</v>
      </c>
      <c r="R922" s="108">
        <v>1</v>
      </c>
      <c r="S922" s="109">
        <v>43943</v>
      </c>
      <c r="T922" s="109">
        <v>44003</v>
      </c>
      <c r="U922" s="109">
        <v>45173</v>
      </c>
      <c r="V922" s="108">
        <v>1230</v>
      </c>
      <c r="W922" s="107" t="s">
        <v>424</v>
      </c>
      <c r="X922" s="107" t="s">
        <v>713</v>
      </c>
      <c r="Y922" s="107" t="s">
        <v>397</v>
      </c>
      <c r="Z922" s="108">
        <v>0.9</v>
      </c>
      <c r="AA922" s="113">
        <v>2769019.58</v>
      </c>
      <c r="AB922" s="113">
        <v>0</v>
      </c>
      <c r="AC922" s="113">
        <v>207506.52</v>
      </c>
      <c r="AD922" s="113">
        <v>241231.7475</v>
      </c>
      <c r="AE922" s="113">
        <v>241231.7475</v>
      </c>
      <c r="AF922" s="113">
        <v>241231.7475</v>
      </c>
      <c r="AG922" s="113">
        <v>3010251.3275000001</v>
      </c>
      <c r="AH922" s="113">
        <f>CFR_Data[[#This Row],[Total Spent SFY]]+CFR_Data[[#This Row],[CF Current SFY]]</f>
        <v>241231.7475</v>
      </c>
      <c r="AI922" s="113">
        <v>0</v>
      </c>
      <c r="AJ922" s="113">
        <v>0</v>
      </c>
      <c r="AK922" s="113">
        <v>0</v>
      </c>
      <c r="AL922" s="113">
        <v>0</v>
      </c>
      <c r="AM922" s="113">
        <v>0</v>
      </c>
      <c r="AN922" s="113">
        <v>-33725.227500000001</v>
      </c>
      <c r="AO922" s="113">
        <v>0</v>
      </c>
      <c r="AP922" s="113">
        <v>0</v>
      </c>
      <c r="AQ922" s="107" t="s">
        <v>699</v>
      </c>
      <c r="AR922" s="107" t="s">
        <v>699</v>
      </c>
      <c r="AS922" s="107" t="s">
        <v>396</v>
      </c>
      <c r="AT922" s="107" t="s">
        <v>395</v>
      </c>
      <c r="AU922" s="107" t="s">
        <v>1123</v>
      </c>
      <c r="AV922" s="107" t="s">
        <v>391</v>
      </c>
      <c r="AW922" s="108">
        <v>2</v>
      </c>
      <c r="AX922" s="107" t="s">
        <v>473</v>
      </c>
      <c r="AY922" s="107" t="s">
        <v>722</v>
      </c>
      <c r="AZ922" s="107" t="s">
        <v>697</v>
      </c>
      <c r="BA922" s="107" t="s">
        <v>402</v>
      </c>
      <c r="BB922" s="109">
        <v>45355.272070752311</v>
      </c>
      <c r="BC922" s="107" t="s">
        <v>22</v>
      </c>
      <c r="BD922" s="107" t="s">
        <v>292</v>
      </c>
    </row>
    <row r="923" spans="1:56" x14ac:dyDescent="0.2">
      <c r="A923" s="107" t="s">
        <v>409</v>
      </c>
      <c r="B923" s="105">
        <v>608755</v>
      </c>
      <c r="C923" s="105" t="s">
        <v>2231</v>
      </c>
      <c r="D923" s="107" t="s">
        <v>930</v>
      </c>
      <c r="E923" s="105" t="s">
        <v>1943</v>
      </c>
      <c r="F923" s="107" t="s">
        <v>1128</v>
      </c>
      <c r="G923" s="107" t="s">
        <v>830</v>
      </c>
      <c r="H923" s="107" t="s">
        <v>830</v>
      </c>
      <c r="I923" s="107" t="s">
        <v>830</v>
      </c>
      <c r="J923" s="107" t="s">
        <v>44</v>
      </c>
      <c r="K923" s="107" t="s">
        <v>22</v>
      </c>
      <c r="L923" s="107" t="s">
        <v>213</v>
      </c>
      <c r="M923" s="107" t="s">
        <v>208</v>
      </c>
      <c r="N923" s="107" t="s">
        <v>410</v>
      </c>
      <c r="O923" s="107" t="s">
        <v>395</v>
      </c>
      <c r="P923" s="109">
        <v>43722</v>
      </c>
      <c r="Q923" s="107" t="s">
        <v>657</v>
      </c>
      <c r="R923" s="108">
        <v>1</v>
      </c>
      <c r="S923" s="109">
        <v>43943</v>
      </c>
      <c r="T923" s="109">
        <v>44003</v>
      </c>
      <c r="U923" s="109">
        <v>45173</v>
      </c>
      <c r="V923" s="108">
        <v>1230</v>
      </c>
      <c r="W923" s="107" t="s">
        <v>398</v>
      </c>
      <c r="X923" s="107" t="s">
        <v>702</v>
      </c>
      <c r="Y923" s="107" t="s">
        <v>293</v>
      </c>
      <c r="Z923" s="108">
        <v>0</v>
      </c>
      <c r="AA923" s="113">
        <v>321263.2</v>
      </c>
      <c r="AB923" s="113">
        <v>0</v>
      </c>
      <c r="AC923" s="113">
        <v>113292.23</v>
      </c>
      <c r="AD923" s="113">
        <v>29653.612499999999</v>
      </c>
      <c r="AE923" s="113">
        <v>29653.612499999999</v>
      </c>
      <c r="AF923" s="113">
        <v>29653.612499999999</v>
      </c>
      <c r="AG923" s="113">
        <v>350916.8125</v>
      </c>
      <c r="AH923" s="113">
        <f>CFR_Data[[#This Row],[Total Spent SFY]]+CFR_Data[[#This Row],[CF Current SFY]]</f>
        <v>29653.612499999999</v>
      </c>
      <c r="AI923" s="113">
        <v>0</v>
      </c>
      <c r="AJ923" s="113">
        <v>0</v>
      </c>
      <c r="AK923" s="113">
        <v>0</v>
      </c>
      <c r="AL923" s="113">
        <v>0</v>
      </c>
      <c r="AM923" s="113">
        <v>0</v>
      </c>
      <c r="AN923" s="113">
        <v>83638.617499999993</v>
      </c>
      <c r="AO923" s="113">
        <v>0</v>
      </c>
      <c r="AP923" s="113">
        <v>0</v>
      </c>
      <c r="AQ923" s="107" t="s">
        <v>699</v>
      </c>
      <c r="AR923" s="107" t="s">
        <v>699</v>
      </c>
      <c r="AS923" s="107" t="s">
        <v>396</v>
      </c>
      <c r="AT923" s="107" t="s">
        <v>395</v>
      </c>
      <c r="AU923" s="107" t="s">
        <v>1123</v>
      </c>
      <c r="AV923" s="107" t="s">
        <v>391</v>
      </c>
      <c r="AW923" s="108">
        <v>2</v>
      </c>
      <c r="AX923" s="107" t="s">
        <v>473</v>
      </c>
      <c r="AY923" s="107" t="s">
        <v>722</v>
      </c>
      <c r="AZ923" s="107" t="s">
        <v>697</v>
      </c>
      <c r="BA923" s="107" t="s">
        <v>402</v>
      </c>
      <c r="BB923" s="109">
        <v>45355.272070752311</v>
      </c>
      <c r="BC923" s="107" t="s">
        <v>22</v>
      </c>
      <c r="BD923" s="107" t="s">
        <v>293</v>
      </c>
    </row>
    <row r="924" spans="1:56" x14ac:dyDescent="0.2">
      <c r="A924" s="107" t="s">
        <v>393</v>
      </c>
      <c r="B924" s="105">
        <v>608758</v>
      </c>
      <c r="C924" s="105" t="s">
        <v>2232</v>
      </c>
      <c r="D924" s="107" t="s">
        <v>931</v>
      </c>
      <c r="E924" s="105" t="s">
        <v>1941</v>
      </c>
      <c r="F924" s="107" t="s">
        <v>1143</v>
      </c>
      <c r="G924" s="107" t="s">
        <v>830</v>
      </c>
      <c r="H924" s="107" t="b">
        <v>1</v>
      </c>
      <c r="I924" s="107" t="b">
        <v>1</v>
      </c>
      <c r="J924" s="107" t="s">
        <v>436</v>
      </c>
      <c r="K924" s="107" t="s">
        <v>437</v>
      </c>
      <c r="L924" s="107" t="s">
        <v>344</v>
      </c>
      <c r="M924" s="107" t="s">
        <v>395</v>
      </c>
      <c r="N924" s="107" t="s">
        <v>403</v>
      </c>
      <c r="O924" s="107" t="s">
        <v>395</v>
      </c>
      <c r="P924" s="109">
        <v>43645</v>
      </c>
      <c r="Q924" s="107" t="s">
        <v>657</v>
      </c>
      <c r="R924" s="108">
        <v>1</v>
      </c>
      <c r="S924" s="109">
        <v>43770</v>
      </c>
      <c r="T924" s="109">
        <v>43830</v>
      </c>
      <c r="U924" s="109">
        <v>44500</v>
      </c>
      <c r="V924" s="108">
        <v>730</v>
      </c>
      <c r="W924" s="107" t="s">
        <v>398</v>
      </c>
      <c r="X924" s="107" t="s">
        <v>720</v>
      </c>
      <c r="Y924" s="107" t="s">
        <v>293</v>
      </c>
      <c r="Z924" s="108">
        <v>0</v>
      </c>
      <c r="AA924" s="113">
        <v>4413664.79</v>
      </c>
      <c r="AB924" s="113">
        <v>0</v>
      </c>
      <c r="AC924" s="113">
        <v>0</v>
      </c>
      <c r="AD924" s="113">
        <v>0</v>
      </c>
      <c r="AE924" s="113">
        <v>0</v>
      </c>
      <c r="AF924" s="113">
        <v>0</v>
      </c>
      <c r="AG924" s="113">
        <v>4413664.79</v>
      </c>
      <c r="AH924" s="113">
        <f>CFR_Data[[#This Row],[Total Spent SFY]]+CFR_Data[[#This Row],[CF Current SFY]]</f>
        <v>0</v>
      </c>
      <c r="AI924" s="113">
        <v>0</v>
      </c>
      <c r="AJ924" s="113">
        <v>0</v>
      </c>
      <c r="AK924" s="113">
        <v>0</v>
      </c>
      <c r="AL924" s="113">
        <v>0</v>
      </c>
      <c r="AM924" s="113">
        <v>0</v>
      </c>
      <c r="AN924" s="113">
        <v>0</v>
      </c>
      <c r="AO924" s="113">
        <v>0</v>
      </c>
      <c r="AP924" s="113">
        <v>0</v>
      </c>
      <c r="AQ924" s="107" t="s">
        <v>699</v>
      </c>
      <c r="AR924" s="107" t="s">
        <v>699</v>
      </c>
      <c r="AS924" s="107" t="s">
        <v>396</v>
      </c>
      <c r="AT924" s="107" t="s">
        <v>395</v>
      </c>
      <c r="AU924" s="107" t="s">
        <v>1123</v>
      </c>
      <c r="AV924" s="107" t="s">
        <v>391</v>
      </c>
      <c r="AW924" s="108">
        <v>1</v>
      </c>
      <c r="AX924" s="107" t="s">
        <v>473</v>
      </c>
      <c r="AY924" s="107" t="s">
        <v>707</v>
      </c>
      <c r="AZ924" s="107" t="s">
        <v>706</v>
      </c>
      <c r="BA924" s="107" t="s">
        <v>412</v>
      </c>
      <c r="BB924" s="109">
        <v>45355.272070752311</v>
      </c>
      <c r="BC924" s="107" t="s">
        <v>465</v>
      </c>
      <c r="BD924" s="107" t="s">
        <v>293</v>
      </c>
    </row>
    <row r="925" spans="1:56" x14ac:dyDescent="0.2">
      <c r="A925" s="107" t="s">
        <v>472</v>
      </c>
      <c r="B925" s="105">
        <v>608759</v>
      </c>
      <c r="C925" s="105" t="s">
        <v>395</v>
      </c>
      <c r="D925" s="107" t="s">
        <v>663</v>
      </c>
      <c r="E925" s="105" t="s">
        <v>1945</v>
      </c>
      <c r="F925" s="107" t="s">
        <v>1128</v>
      </c>
      <c r="G925" s="107" t="s">
        <v>830</v>
      </c>
      <c r="H925" s="107" t="s">
        <v>830</v>
      </c>
      <c r="I925" s="107" t="s">
        <v>830</v>
      </c>
      <c r="J925" s="107" t="s">
        <v>196</v>
      </c>
      <c r="K925" s="107" t="s">
        <v>33</v>
      </c>
      <c r="L925" s="107" t="s">
        <v>213</v>
      </c>
      <c r="M925" s="107" t="s">
        <v>208</v>
      </c>
      <c r="N925" s="107" t="s">
        <v>472</v>
      </c>
      <c r="O925" s="107" t="s">
        <v>1127</v>
      </c>
      <c r="P925" s="109">
        <v>45675</v>
      </c>
      <c r="Q925" s="107" t="s">
        <v>1101</v>
      </c>
      <c r="R925" s="108">
        <v>0</v>
      </c>
      <c r="S925" s="109">
        <v>45825</v>
      </c>
      <c r="T925" s="109">
        <v>45885</v>
      </c>
      <c r="U925" s="109">
        <v>46845</v>
      </c>
      <c r="V925" s="108">
        <v>1020</v>
      </c>
      <c r="W925" s="107" t="s">
        <v>424</v>
      </c>
      <c r="X925" s="107" t="s">
        <v>713</v>
      </c>
      <c r="Y925" s="107" t="s">
        <v>397</v>
      </c>
      <c r="Z925" s="108">
        <v>0.9</v>
      </c>
      <c r="AA925" s="113">
        <v>0</v>
      </c>
      <c r="AB925" s="113">
        <v>0</v>
      </c>
      <c r="AC925" s="113">
        <v>12616537.246400001</v>
      </c>
      <c r="AD925" s="113">
        <v>0</v>
      </c>
      <c r="AE925" s="113">
        <v>12616537.2465</v>
      </c>
      <c r="AF925" s="113">
        <v>0</v>
      </c>
      <c r="AG925" s="113">
        <v>0</v>
      </c>
      <c r="AH925" s="113">
        <f>CFR_Data[[#This Row],[Total Spent SFY]]+CFR_Data[[#This Row],[CF Current SFY]]</f>
        <v>0</v>
      </c>
      <c r="AI925" s="113">
        <v>0</v>
      </c>
      <c r="AJ925" s="113">
        <v>4205512.4155000001</v>
      </c>
      <c r="AK925" s="113">
        <v>4587831.7259999998</v>
      </c>
      <c r="AL925" s="113">
        <v>3823193.105</v>
      </c>
      <c r="AM925" s="113">
        <v>0</v>
      </c>
      <c r="AN925" s="113">
        <v>-1E-4</v>
      </c>
      <c r="AO925" s="113">
        <v>0</v>
      </c>
      <c r="AP925" s="113">
        <v>0</v>
      </c>
      <c r="AQ925" s="107" t="s">
        <v>699</v>
      </c>
      <c r="AR925" s="107" t="s">
        <v>699</v>
      </c>
      <c r="AS925" s="107" t="s">
        <v>396</v>
      </c>
      <c r="AT925" s="107" t="s">
        <v>395</v>
      </c>
      <c r="AU925" s="107" t="s">
        <v>1123</v>
      </c>
      <c r="AV925" s="107" t="s">
        <v>391</v>
      </c>
      <c r="AW925" s="108">
        <v>2</v>
      </c>
      <c r="AX925" s="107" t="s">
        <v>473</v>
      </c>
      <c r="AY925" s="107" t="s">
        <v>722</v>
      </c>
      <c r="AZ925" s="107" t="s">
        <v>697</v>
      </c>
      <c r="BA925" s="107" t="s">
        <v>402</v>
      </c>
      <c r="BB925" s="109">
        <v>45355.272070752311</v>
      </c>
      <c r="BC925" s="107" t="s">
        <v>33</v>
      </c>
      <c r="BD925" s="107" t="s">
        <v>292</v>
      </c>
    </row>
    <row r="926" spans="1:56" x14ac:dyDescent="0.2">
      <c r="A926" s="107" t="s">
        <v>472</v>
      </c>
      <c r="B926" s="105">
        <v>608759</v>
      </c>
      <c r="C926" s="105" t="s">
        <v>395</v>
      </c>
      <c r="D926" s="107" t="s">
        <v>663</v>
      </c>
      <c r="E926" s="105" t="s">
        <v>1945</v>
      </c>
      <c r="F926" s="107" t="s">
        <v>1128</v>
      </c>
      <c r="G926" s="107" t="s">
        <v>830</v>
      </c>
      <c r="H926" s="107" t="s">
        <v>830</v>
      </c>
      <c r="I926" s="107" t="s">
        <v>830</v>
      </c>
      <c r="J926" s="107" t="s">
        <v>196</v>
      </c>
      <c r="K926" s="107" t="s">
        <v>33</v>
      </c>
      <c r="L926" s="107" t="s">
        <v>213</v>
      </c>
      <c r="M926" s="107" t="s">
        <v>208</v>
      </c>
      <c r="N926" s="107" t="s">
        <v>472</v>
      </c>
      <c r="O926" s="107" t="s">
        <v>1127</v>
      </c>
      <c r="P926" s="109">
        <v>45675</v>
      </c>
      <c r="Q926" s="107" t="s">
        <v>1101</v>
      </c>
      <c r="R926" s="108">
        <v>0</v>
      </c>
      <c r="S926" s="109">
        <v>45825</v>
      </c>
      <c r="T926" s="109">
        <v>45885</v>
      </c>
      <c r="U926" s="109">
        <v>46845</v>
      </c>
      <c r="V926" s="108">
        <v>1020</v>
      </c>
      <c r="W926" s="107" t="s">
        <v>398</v>
      </c>
      <c r="X926" s="107" t="s">
        <v>702</v>
      </c>
      <c r="Y926" s="107" t="s">
        <v>293</v>
      </c>
      <c r="Z926" s="108">
        <v>0</v>
      </c>
      <c r="AA926" s="113">
        <v>0</v>
      </c>
      <c r="AB926" s="113">
        <v>0</v>
      </c>
      <c r="AC926" s="113">
        <v>198678.39999999999</v>
      </c>
      <c r="AD926" s="113">
        <v>0</v>
      </c>
      <c r="AE926" s="113">
        <v>198678.39999999999</v>
      </c>
      <c r="AF926" s="113">
        <v>0</v>
      </c>
      <c r="AG926" s="113">
        <v>0</v>
      </c>
      <c r="AH926" s="113">
        <f>CFR_Data[[#This Row],[Total Spent SFY]]+CFR_Data[[#This Row],[CF Current SFY]]</f>
        <v>0</v>
      </c>
      <c r="AI926" s="113">
        <v>0</v>
      </c>
      <c r="AJ926" s="113">
        <v>66226.133300000001</v>
      </c>
      <c r="AK926" s="113">
        <v>72246.690900000001</v>
      </c>
      <c r="AL926" s="113">
        <v>60205.575799999999</v>
      </c>
      <c r="AM926" s="113">
        <v>0</v>
      </c>
      <c r="AN926" s="113">
        <v>0</v>
      </c>
      <c r="AO926" s="113">
        <v>0</v>
      </c>
      <c r="AP926" s="113">
        <v>0</v>
      </c>
      <c r="AQ926" s="107" t="s">
        <v>699</v>
      </c>
      <c r="AR926" s="107" t="s">
        <v>699</v>
      </c>
      <c r="AS926" s="107" t="s">
        <v>396</v>
      </c>
      <c r="AT926" s="107" t="s">
        <v>395</v>
      </c>
      <c r="AU926" s="107" t="s">
        <v>1123</v>
      </c>
      <c r="AV926" s="107" t="s">
        <v>391</v>
      </c>
      <c r="AW926" s="108">
        <v>2</v>
      </c>
      <c r="AX926" s="107" t="s">
        <v>473</v>
      </c>
      <c r="AY926" s="107" t="s">
        <v>722</v>
      </c>
      <c r="AZ926" s="107" t="s">
        <v>697</v>
      </c>
      <c r="BA926" s="107" t="s">
        <v>402</v>
      </c>
      <c r="BB926" s="109">
        <v>45355.272070752311</v>
      </c>
      <c r="BC926" s="107" t="s">
        <v>33</v>
      </c>
      <c r="BD926" s="107" t="s">
        <v>293</v>
      </c>
    </row>
    <row r="927" spans="1:56" x14ac:dyDescent="0.2">
      <c r="A927" s="107" t="s">
        <v>393</v>
      </c>
      <c r="B927" s="105">
        <v>608761</v>
      </c>
      <c r="C927" s="105" t="s">
        <v>2233</v>
      </c>
      <c r="D927" s="107" t="s">
        <v>932</v>
      </c>
      <c r="E927" s="105" t="s">
        <v>1941</v>
      </c>
      <c r="F927" s="107" t="s">
        <v>1343</v>
      </c>
      <c r="G927" s="107" t="s">
        <v>830</v>
      </c>
      <c r="H927" s="107" t="s">
        <v>830</v>
      </c>
      <c r="I927" s="107" t="s">
        <v>830</v>
      </c>
      <c r="J927" s="107" t="s">
        <v>117</v>
      </c>
      <c r="K927" s="107" t="s">
        <v>27</v>
      </c>
      <c r="L927" s="107" t="s">
        <v>312</v>
      </c>
      <c r="M927" s="107" t="s">
        <v>158</v>
      </c>
      <c r="N927" s="107" t="s">
        <v>716</v>
      </c>
      <c r="O927" s="107" t="s">
        <v>395</v>
      </c>
      <c r="P927" s="109">
        <v>44429</v>
      </c>
      <c r="Q927" s="107" t="s">
        <v>655</v>
      </c>
      <c r="R927" s="108">
        <v>1</v>
      </c>
      <c r="S927" s="109">
        <v>44491</v>
      </c>
      <c r="T927" s="109">
        <v>44551</v>
      </c>
      <c r="U927" s="109">
        <v>45173</v>
      </c>
      <c r="V927" s="108">
        <v>682</v>
      </c>
      <c r="W927" s="107" t="s">
        <v>398</v>
      </c>
      <c r="X927" s="107" t="s">
        <v>702</v>
      </c>
      <c r="Y927" s="107" t="s">
        <v>293</v>
      </c>
      <c r="Z927" s="108">
        <v>0</v>
      </c>
      <c r="AA927" s="113">
        <v>41266.300000000003</v>
      </c>
      <c r="AB927" s="113">
        <v>4022.8</v>
      </c>
      <c r="AC927" s="113">
        <v>8992.6299999999992</v>
      </c>
      <c r="AD927" s="113">
        <v>0</v>
      </c>
      <c r="AE927" s="113">
        <v>8992.6299999999992</v>
      </c>
      <c r="AF927" s="113">
        <v>8992.6299999999992</v>
      </c>
      <c r="AG927" s="113">
        <v>50258.93</v>
      </c>
      <c r="AH927" s="113">
        <f>CFR_Data[[#This Row],[Total Spent SFY]]+CFR_Data[[#This Row],[CF Current SFY]]</f>
        <v>13015.43</v>
      </c>
      <c r="AI927" s="113">
        <v>0</v>
      </c>
      <c r="AJ927" s="113">
        <v>0</v>
      </c>
      <c r="AK927" s="113">
        <v>0</v>
      </c>
      <c r="AL927" s="113">
        <v>0</v>
      </c>
      <c r="AM927" s="113">
        <v>0</v>
      </c>
      <c r="AN927" s="113">
        <v>0</v>
      </c>
      <c r="AO927" s="113">
        <v>0</v>
      </c>
      <c r="AP927" s="113">
        <v>0</v>
      </c>
      <c r="AQ927" s="107" t="s">
        <v>699</v>
      </c>
      <c r="AR927" s="107" t="s">
        <v>699</v>
      </c>
      <c r="AS927" s="107" t="s">
        <v>396</v>
      </c>
      <c r="AT927" s="107" t="s">
        <v>2998</v>
      </c>
      <c r="AU927" s="107" t="s">
        <v>1120</v>
      </c>
      <c r="AV927" s="107" t="s">
        <v>391</v>
      </c>
      <c r="AW927" s="108">
        <v>2</v>
      </c>
      <c r="AX927" s="107" t="s">
        <v>473</v>
      </c>
      <c r="AY927" s="107" t="s">
        <v>698</v>
      </c>
      <c r="AZ927" s="107" t="s">
        <v>697</v>
      </c>
      <c r="BA927" s="107" t="s">
        <v>392</v>
      </c>
      <c r="BB927" s="109">
        <v>45355.272070752311</v>
      </c>
      <c r="BC927" s="107" t="s">
        <v>27</v>
      </c>
      <c r="BD927" s="107" t="s">
        <v>293</v>
      </c>
    </row>
    <row r="928" spans="1:56" x14ac:dyDescent="0.2">
      <c r="A928" s="107" t="s">
        <v>393</v>
      </c>
      <c r="B928" s="105">
        <v>608761</v>
      </c>
      <c r="C928" s="105" t="s">
        <v>2233</v>
      </c>
      <c r="D928" s="107" t="s">
        <v>932</v>
      </c>
      <c r="E928" s="105" t="s">
        <v>1941</v>
      </c>
      <c r="F928" s="107" t="s">
        <v>1343</v>
      </c>
      <c r="G928" s="107" t="s">
        <v>830</v>
      </c>
      <c r="H928" s="107" t="s">
        <v>830</v>
      </c>
      <c r="I928" s="107" t="s">
        <v>830</v>
      </c>
      <c r="J928" s="107" t="s">
        <v>117</v>
      </c>
      <c r="K928" s="107" t="s">
        <v>27</v>
      </c>
      <c r="L928" s="107" t="s">
        <v>312</v>
      </c>
      <c r="M928" s="107" t="s">
        <v>158</v>
      </c>
      <c r="N928" s="107" t="s">
        <v>716</v>
      </c>
      <c r="O928" s="107" t="s">
        <v>395</v>
      </c>
      <c r="P928" s="109">
        <v>44429</v>
      </c>
      <c r="Q928" s="107" t="s">
        <v>655</v>
      </c>
      <c r="R928" s="108">
        <v>1</v>
      </c>
      <c r="S928" s="109">
        <v>44491</v>
      </c>
      <c r="T928" s="109">
        <v>44551</v>
      </c>
      <c r="U928" s="109">
        <v>45173</v>
      </c>
      <c r="V928" s="108">
        <v>682</v>
      </c>
      <c r="W928" s="107" t="s">
        <v>424</v>
      </c>
      <c r="X928" s="107" t="s">
        <v>726</v>
      </c>
      <c r="Y928" s="107" t="s">
        <v>725</v>
      </c>
      <c r="Z928" s="108">
        <v>0.8</v>
      </c>
      <c r="AA928" s="113">
        <v>2449986.87</v>
      </c>
      <c r="AB928" s="113">
        <v>252696.45</v>
      </c>
      <c r="AC928" s="113">
        <v>146460.99</v>
      </c>
      <c r="AD928" s="113">
        <v>0</v>
      </c>
      <c r="AE928" s="113">
        <v>146460.99</v>
      </c>
      <c r="AF928" s="113">
        <v>146460.99</v>
      </c>
      <c r="AG928" s="113">
        <v>2596447.86</v>
      </c>
      <c r="AH928" s="113">
        <f>CFR_Data[[#This Row],[Total Spent SFY]]+CFR_Data[[#This Row],[CF Current SFY]]</f>
        <v>399157.44</v>
      </c>
      <c r="AI928" s="113">
        <v>0</v>
      </c>
      <c r="AJ928" s="113">
        <v>0</v>
      </c>
      <c r="AK928" s="113">
        <v>0</v>
      </c>
      <c r="AL928" s="113">
        <v>0</v>
      </c>
      <c r="AM928" s="113">
        <v>0</v>
      </c>
      <c r="AN928" s="113">
        <v>0</v>
      </c>
      <c r="AO928" s="113">
        <v>0</v>
      </c>
      <c r="AP928" s="113">
        <v>0</v>
      </c>
      <c r="AQ928" s="107" t="s">
        <v>699</v>
      </c>
      <c r="AR928" s="107" t="s">
        <v>699</v>
      </c>
      <c r="AS928" s="107" t="s">
        <v>396</v>
      </c>
      <c r="AT928" s="107" t="s">
        <v>2998</v>
      </c>
      <c r="AU928" s="107" t="s">
        <v>1120</v>
      </c>
      <c r="AV928" s="107" t="s">
        <v>391</v>
      </c>
      <c r="AW928" s="108">
        <v>2</v>
      </c>
      <c r="AX928" s="107" t="s">
        <v>473</v>
      </c>
      <c r="AY928" s="107" t="s">
        <v>698</v>
      </c>
      <c r="AZ928" s="107" t="s">
        <v>697</v>
      </c>
      <c r="BA928" s="107" t="s">
        <v>392</v>
      </c>
      <c r="BB928" s="109">
        <v>45355.272070752311</v>
      </c>
      <c r="BC928" s="107" t="s">
        <v>27</v>
      </c>
      <c r="BD928" s="107" t="s">
        <v>292</v>
      </c>
    </row>
    <row r="929" spans="1:56" x14ac:dyDescent="0.2">
      <c r="A929" s="107" t="s">
        <v>613</v>
      </c>
      <c r="B929" s="105">
        <v>608762</v>
      </c>
      <c r="C929" s="105" t="s">
        <v>3086</v>
      </c>
      <c r="D929" s="107" t="s">
        <v>2234</v>
      </c>
      <c r="E929" s="105" t="s">
        <v>1943</v>
      </c>
      <c r="F929" s="107" t="s">
        <v>1166</v>
      </c>
      <c r="G929" s="107" t="s">
        <v>830</v>
      </c>
      <c r="H929" s="107" t="s">
        <v>830</v>
      </c>
      <c r="I929" s="107" t="s">
        <v>830</v>
      </c>
      <c r="J929" s="107" t="s">
        <v>3087</v>
      </c>
      <c r="K929" s="107" t="s">
        <v>22</v>
      </c>
      <c r="L929" s="107" t="s">
        <v>349</v>
      </c>
      <c r="M929" s="107" t="s">
        <v>395</v>
      </c>
      <c r="N929" s="107" t="s">
        <v>614</v>
      </c>
      <c r="O929" s="107" t="s">
        <v>395</v>
      </c>
      <c r="P929" s="109">
        <v>45290</v>
      </c>
      <c r="Q929" s="107" t="s">
        <v>754</v>
      </c>
      <c r="R929" s="108">
        <v>1</v>
      </c>
      <c r="S929" s="109">
        <v>45408</v>
      </c>
      <c r="T929" s="109">
        <v>45468</v>
      </c>
      <c r="U929" s="109">
        <v>46240</v>
      </c>
      <c r="V929" s="108">
        <v>832</v>
      </c>
      <c r="W929" s="107" t="s">
        <v>398</v>
      </c>
      <c r="X929" s="107" t="s">
        <v>702</v>
      </c>
      <c r="Y929" s="107" t="s">
        <v>293</v>
      </c>
      <c r="Z929" s="108">
        <v>0</v>
      </c>
      <c r="AA929" s="113">
        <v>0</v>
      </c>
      <c r="AB929" s="113">
        <v>0</v>
      </c>
      <c r="AC929" s="113">
        <v>36000</v>
      </c>
      <c r="AD929" s="113">
        <v>0</v>
      </c>
      <c r="AE929" s="113">
        <v>36000</v>
      </c>
      <c r="AF929" s="113">
        <v>1333.3333</v>
      </c>
      <c r="AG929" s="113">
        <v>1333.3333</v>
      </c>
      <c r="AH929" s="113">
        <f>CFR_Data[[#This Row],[Total Spent SFY]]+CFR_Data[[#This Row],[CF Current SFY]]</f>
        <v>1333.3333</v>
      </c>
      <c r="AI929" s="113">
        <v>16000</v>
      </c>
      <c r="AJ929" s="113">
        <v>16000</v>
      </c>
      <c r="AK929" s="113">
        <v>2666.6667000000002</v>
      </c>
      <c r="AL929" s="113">
        <v>0</v>
      </c>
      <c r="AM929" s="113">
        <v>0</v>
      </c>
      <c r="AN929" s="113">
        <v>0</v>
      </c>
      <c r="AO929" s="113">
        <v>0</v>
      </c>
      <c r="AP929" s="113">
        <v>0</v>
      </c>
      <c r="AQ929" s="107" t="s">
        <v>699</v>
      </c>
      <c r="AR929" s="107" t="s">
        <v>699</v>
      </c>
      <c r="AS929" s="107" t="s">
        <v>396</v>
      </c>
      <c r="AT929" s="107" t="s">
        <v>395</v>
      </c>
      <c r="AU929" s="107" t="s">
        <v>1123</v>
      </c>
      <c r="AV929" s="107" t="s">
        <v>391</v>
      </c>
      <c r="AW929" s="108">
        <v>2</v>
      </c>
      <c r="AX929" s="107" t="s">
        <v>473</v>
      </c>
      <c r="AY929" s="107" t="s">
        <v>707</v>
      </c>
      <c r="AZ929" s="107" t="s">
        <v>706</v>
      </c>
      <c r="BA929" s="107" t="s">
        <v>412</v>
      </c>
      <c r="BB929" s="109">
        <v>45355.272070752311</v>
      </c>
      <c r="BC929" s="107" t="s">
        <v>22</v>
      </c>
      <c r="BD929" s="107" t="s">
        <v>293</v>
      </c>
    </row>
    <row r="930" spans="1:56" x14ac:dyDescent="0.2">
      <c r="A930" s="107" t="s">
        <v>613</v>
      </c>
      <c r="B930" s="105">
        <v>608762</v>
      </c>
      <c r="C930" s="105" t="s">
        <v>3086</v>
      </c>
      <c r="D930" s="107" t="s">
        <v>2234</v>
      </c>
      <c r="E930" s="105" t="s">
        <v>1943</v>
      </c>
      <c r="F930" s="107" t="s">
        <v>1166</v>
      </c>
      <c r="G930" s="107" t="s">
        <v>830</v>
      </c>
      <c r="H930" s="107" t="s">
        <v>830</v>
      </c>
      <c r="I930" s="107" t="s">
        <v>830</v>
      </c>
      <c r="J930" s="107" t="s">
        <v>3087</v>
      </c>
      <c r="K930" s="107" t="s">
        <v>22</v>
      </c>
      <c r="L930" s="107" t="s">
        <v>349</v>
      </c>
      <c r="M930" s="107" t="s">
        <v>395</v>
      </c>
      <c r="N930" s="107" t="s">
        <v>614</v>
      </c>
      <c r="O930" s="107" t="s">
        <v>395</v>
      </c>
      <c r="P930" s="109">
        <v>45290</v>
      </c>
      <c r="Q930" s="107" t="s">
        <v>754</v>
      </c>
      <c r="R930" s="108">
        <v>1</v>
      </c>
      <c r="S930" s="109">
        <v>45408</v>
      </c>
      <c r="T930" s="109">
        <v>45468</v>
      </c>
      <c r="U930" s="109">
        <v>46240</v>
      </c>
      <c r="V930" s="108">
        <v>832</v>
      </c>
      <c r="W930" s="107" t="s">
        <v>424</v>
      </c>
      <c r="X930" s="107" t="s">
        <v>1149</v>
      </c>
      <c r="Y930" s="107" t="s">
        <v>771</v>
      </c>
      <c r="Z930" s="108">
        <v>0.8</v>
      </c>
      <c r="AA930" s="113">
        <v>0</v>
      </c>
      <c r="AB930" s="113">
        <v>0</v>
      </c>
      <c r="AC930" s="113">
        <v>7605837.2967999997</v>
      </c>
      <c r="AD930" s="113">
        <v>0</v>
      </c>
      <c r="AE930" s="113">
        <v>7605837.2967999997</v>
      </c>
      <c r="AF930" s="113">
        <v>281697.6777</v>
      </c>
      <c r="AG930" s="113">
        <v>281697.6777</v>
      </c>
      <c r="AH930" s="113">
        <f>CFR_Data[[#This Row],[Total Spent SFY]]+CFR_Data[[#This Row],[CF Current SFY]]</f>
        <v>281697.6777</v>
      </c>
      <c r="AI930" s="113">
        <v>3380372.1318999999</v>
      </c>
      <c r="AJ930" s="113">
        <v>3380372.1318999999</v>
      </c>
      <c r="AK930" s="113">
        <v>563395.35530000005</v>
      </c>
      <c r="AL930" s="113">
        <v>0</v>
      </c>
      <c r="AM930" s="113">
        <v>0</v>
      </c>
      <c r="AN930" s="113">
        <v>0</v>
      </c>
      <c r="AO930" s="113">
        <v>0</v>
      </c>
      <c r="AP930" s="113">
        <v>0</v>
      </c>
      <c r="AQ930" s="107" t="s">
        <v>699</v>
      </c>
      <c r="AR930" s="107" t="s">
        <v>699</v>
      </c>
      <c r="AS930" s="107" t="s">
        <v>396</v>
      </c>
      <c r="AT930" s="107" t="s">
        <v>395</v>
      </c>
      <c r="AU930" s="107" t="s">
        <v>1123</v>
      </c>
      <c r="AV930" s="107" t="s">
        <v>391</v>
      </c>
      <c r="AW930" s="108">
        <v>2</v>
      </c>
      <c r="AX930" s="107" t="s">
        <v>473</v>
      </c>
      <c r="AY930" s="107" t="s">
        <v>707</v>
      </c>
      <c r="AZ930" s="107" t="s">
        <v>706</v>
      </c>
      <c r="BA930" s="107" t="s">
        <v>412</v>
      </c>
      <c r="BB930" s="109">
        <v>45355.272070752311</v>
      </c>
      <c r="BC930" s="107" t="s">
        <v>22</v>
      </c>
      <c r="BD930" s="107" t="s">
        <v>292</v>
      </c>
    </row>
    <row r="931" spans="1:56" x14ac:dyDescent="0.2">
      <c r="A931" s="107" t="s">
        <v>393</v>
      </c>
      <c r="B931" s="105">
        <v>608763</v>
      </c>
      <c r="C931" s="105" t="s">
        <v>2235</v>
      </c>
      <c r="D931" s="107" t="s">
        <v>933</v>
      </c>
      <c r="E931" s="105" t="s">
        <v>1941</v>
      </c>
      <c r="F931" s="107" t="s">
        <v>1128</v>
      </c>
      <c r="G931" s="107" t="s">
        <v>830</v>
      </c>
      <c r="H931" s="107" t="s">
        <v>830</v>
      </c>
      <c r="I931" s="107" t="s">
        <v>830</v>
      </c>
      <c r="J931" s="107" t="s">
        <v>934</v>
      </c>
      <c r="K931" s="107" t="s">
        <v>22</v>
      </c>
      <c r="L931" s="107" t="s">
        <v>358</v>
      </c>
      <c r="M931" s="107" t="s">
        <v>395</v>
      </c>
      <c r="N931" s="107" t="s">
        <v>716</v>
      </c>
      <c r="O931" s="107" t="s">
        <v>395</v>
      </c>
      <c r="P931" s="109">
        <v>42854</v>
      </c>
      <c r="Q931" s="107" t="s">
        <v>653</v>
      </c>
      <c r="R931" s="108">
        <v>1</v>
      </c>
      <c r="S931" s="109">
        <v>43223</v>
      </c>
      <c r="T931" s="109">
        <v>43283</v>
      </c>
      <c r="U931" s="109">
        <v>44407</v>
      </c>
      <c r="V931" s="108">
        <v>1184</v>
      </c>
      <c r="W931" s="107" t="s">
        <v>398</v>
      </c>
      <c r="X931" s="107" t="s">
        <v>720</v>
      </c>
      <c r="Y931" s="107" t="s">
        <v>293</v>
      </c>
      <c r="Z931" s="108">
        <v>0</v>
      </c>
      <c r="AA931" s="113">
        <v>18043.59</v>
      </c>
      <c r="AB931" s="113">
        <v>0</v>
      </c>
      <c r="AC931" s="113">
        <v>278763.40999999997</v>
      </c>
      <c r="AD931" s="113">
        <v>0</v>
      </c>
      <c r="AE931" s="113">
        <v>0</v>
      </c>
      <c r="AF931" s="113">
        <v>0</v>
      </c>
      <c r="AG931" s="113">
        <v>18043.59</v>
      </c>
      <c r="AH931" s="113">
        <f>CFR_Data[[#This Row],[Total Spent SFY]]+CFR_Data[[#This Row],[CF Current SFY]]</f>
        <v>0</v>
      </c>
      <c r="AI931" s="113">
        <v>0</v>
      </c>
      <c r="AJ931" s="113">
        <v>0</v>
      </c>
      <c r="AK931" s="113">
        <v>0</v>
      </c>
      <c r="AL931" s="113">
        <v>0</v>
      </c>
      <c r="AM931" s="113">
        <v>0</v>
      </c>
      <c r="AN931" s="113">
        <v>0</v>
      </c>
      <c r="AO931" s="113">
        <v>0</v>
      </c>
      <c r="AP931" s="113">
        <v>0</v>
      </c>
      <c r="AQ931" s="107" t="s">
        <v>699</v>
      </c>
      <c r="AR931" s="107" t="s">
        <v>699</v>
      </c>
      <c r="AS931" s="107" t="s">
        <v>396</v>
      </c>
      <c r="AT931" s="107" t="s">
        <v>395</v>
      </c>
      <c r="AU931" s="107" t="s">
        <v>1123</v>
      </c>
      <c r="AV931" s="107" t="s">
        <v>391</v>
      </c>
      <c r="AW931" s="108">
        <v>2</v>
      </c>
      <c r="AX931" s="107" t="s">
        <v>473</v>
      </c>
      <c r="AY931" s="107" t="s">
        <v>762</v>
      </c>
      <c r="AZ931" s="107" t="s">
        <v>706</v>
      </c>
      <c r="BA931" s="107" t="s">
        <v>433</v>
      </c>
      <c r="BB931" s="109">
        <v>45355.272070752311</v>
      </c>
      <c r="BC931" s="107" t="s">
        <v>22</v>
      </c>
      <c r="BD931" s="107" t="s">
        <v>293</v>
      </c>
    </row>
    <row r="932" spans="1:56" x14ac:dyDescent="0.2">
      <c r="A932" s="107" t="s">
        <v>393</v>
      </c>
      <c r="B932" s="105">
        <v>608763</v>
      </c>
      <c r="C932" s="105" t="s">
        <v>2235</v>
      </c>
      <c r="D932" s="107" t="s">
        <v>933</v>
      </c>
      <c r="E932" s="105" t="s">
        <v>1941</v>
      </c>
      <c r="F932" s="107" t="s">
        <v>1128</v>
      </c>
      <c r="G932" s="107" t="s">
        <v>830</v>
      </c>
      <c r="H932" s="107" t="s">
        <v>830</v>
      </c>
      <c r="I932" s="107" t="s">
        <v>830</v>
      </c>
      <c r="J932" s="107" t="s">
        <v>934</v>
      </c>
      <c r="K932" s="107" t="s">
        <v>22</v>
      </c>
      <c r="L932" s="107" t="s">
        <v>358</v>
      </c>
      <c r="M932" s="107" t="s">
        <v>395</v>
      </c>
      <c r="N932" s="107" t="s">
        <v>716</v>
      </c>
      <c r="O932" s="107" t="s">
        <v>395</v>
      </c>
      <c r="P932" s="109">
        <v>42854</v>
      </c>
      <c r="Q932" s="107" t="s">
        <v>653</v>
      </c>
      <c r="R932" s="108">
        <v>1</v>
      </c>
      <c r="S932" s="109">
        <v>43223</v>
      </c>
      <c r="T932" s="109">
        <v>43283</v>
      </c>
      <c r="U932" s="109">
        <v>44407</v>
      </c>
      <c r="V932" s="108">
        <v>1184</v>
      </c>
      <c r="W932" s="107" t="s">
        <v>424</v>
      </c>
      <c r="X932" s="107" t="s">
        <v>401</v>
      </c>
      <c r="Y932" s="107" t="s">
        <v>399</v>
      </c>
      <c r="Z932" s="108">
        <v>0.8</v>
      </c>
      <c r="AA932" s="113">
        <v>15592855.23</v>
      </c>
      <c r="AB932" s="113">
        <v>85847.55</v>
      </c>
      <c r="AC932" s="113">
        <v>1358980.12</v>
      </c>
      <c r="AD932" s="113">
        <v>0</v>
      </c>
      <c r="AE932" s="113">
        <v>0</v>
      </c>
      <c r="AF932" s="113">
        <v>0</v>
      </c>
      <c r="AG932" s="113">
        <v>15592855.23</v>
      </c>
      <c r="AH932" s="113">
        <f>CFR_Data[[#This Row],[Total Spent SFY]]+CFR_Data[[#This Row],[CF Current SFY]]</f>
        <v>85847.55</v>
      </c>
      <c r="AI932" s="113">
        <v>0</v>
      </c>
      <c r="AJ932" s="113">
        <v>0</v>
      </c>
      <c r="AK932" s="113">
        <v>0</v>
      </c>
      <c r="AL932" s="113">
        <v>0</v>
      </c>
      <c r="AM932" s="113">
        <v>0</v>
      </c>
      <c r="AN932" s="113">
        <v>0</v>
      </c>
      <c r="AO932" s="113">
        <v>0</v>
      </c>
      <c r="AP932" s="113">
        <v>0</v>
      </c>
      <c r="AQ932" s="107" t="s">
        <v>699</v>
      </c>
      <c r="AR932" s="107" t="s">
        <v>699</v>
      </c>
      <c r="AS932" s="107" t="s">
        <v>396</v>
      </c>
      <c r="AT932" s="107" t="s">
        <v>395</v>
      </c>
      <c r="AU932" s="107" t="s">
        <v>1123</v>
      </c>
      <c r="AV932" s="107" t="s">
        <v>391</v>
      </c>
      <c r="AW932" s="108">
        <v>2</v>
      </c>
      <c r="AX932" s="107" t="s">
        <v>473</v>
      </c>
      <c r="AY932" s="107" t="s">
        <v>762</v>
      </c>
      <c r="AZ932" s="107" t="s">
        <v>706</v>
      </c>
      <c r="BA932" s="107" t="s">
        <v>433</v>
      </c>
      <c r="BB932" s="109">
        <v>45355.272070752311</v>
      </c>
      <c r="BC932" s="107" t="s">
        <v>22</v>
      </c>
      <c r="BD932" s="107" t="s">
        <v>292</v>
      </c>
    </row>
    <row r="933" spans="1:56" x14ac:dyDescent="0.2">
      <c r="A933" s="107" t="s">
        <v>409</v>
      </c>
      <c r="B933" s="105">
        <v>608764</v>
      </c>
      <c r="C933" s="105" t="s">
        <v>2236</v>
      </c>
      <c r="D933" s="107" t="s">
        <v>935</v>
      </c>
      <c r="E933" s="105" t="s">
        <v>1954</v>
      </c>
      <c r="F933" s="107" t="s">
        <v>1128</v>
      </c>
      <c r="G933" s="107" t="s">
        <v>830</v>
      </c>
      <c r="H933" s="107" t="s">
        <v>830</v>
      </c>
      <c r="I933" s="107" t="s">
        <v>830</v>
      </c>
      <c r="J933" s="107" t="s">
        <v>502</v>
      </c>
      <c r="K933" s="107" t="s">
        <v>24</v>
      </c>
      <c r="L933" s="107" t="s">
        <v>187</v>
      </c>
      <c r="M933" s="107" t="s">
        <v>158</v>
      </c>
      <c r="N933" s="107" t="s">
        <v>410</v>
      </c>
      <c r="O933" s="107" t="s">
        <v>395</v>
      </c>
      <c r="P933" s="109">
        <v>44072</v>
      </c>
      <c r="Q933" s="107" t="s">
        <v>656</v>
      </c>
      <c r="R933" s="108">
        <v>1</v>
      </c>
      <c r="S933" s="109">
        <v>44153</v>
      </c>
      <c r="T933" s="109">
        <v>44213</v>
      </c>
      <c r="U933" s="109">
        <v>44871</v>
      </c>
      <c r="V933" s="108">
        <v>718</v>
      </c>
      <c r="W933" s="107" t="s">
        <v>398</v>
      </c>
      <c r="X933" s="107" t="s">
        <v>702</v>
      </c>
      <c r="Y933" s="107" t="s">
        <v>293</v>
      </c>
      <c r="Z933" s="108">
        <v>0</v>
      </c>
      <c r="AA933" s="113">
        <v>4392.59</v>
      </c>
      <c r="AB933" s="113">
        <v>68.75</v>
      </c>
      <c r="AC933" s="113">
        <v>61644.91</v>
      </c>
      <c r="AD933" s="113">
        <v>10857.410400000001</v>
      </c>
      <c r="AE933" s="113">
        <v>10857.410400000001</v>
      </c>
      <c r="AF933" s="113">
        <v>10857.410400000001</v>
      </c>
      <c r="AG933" s="113">
        <v>15250.000400000001</v>
      </c>
      <c r="AH933" s="113">
        <f>CFR_Data[[#This Row],[Total Spent SFY]]+CFR_Data[[#This Row],[CF Current SFY]]</f>
        <v>10926.160400000001</v>
      </c>
      <c r="AI933" s="113">
        <v>0</v>
      </c>
      <c r="AJ933" s="113">
        <v>0</v>
      </c>
      <c r="AK933" s="113">
        <v>0</v>
      </c>
      <c r="AL933" s="113">
        <v>0</v>
      </c>
      <c r="AM933" s="113">
        <v>0</v>
      </c>
      <c r="AN933" s="113">
        <v>50787.499600000003</v>
      </c>
      <c r="AO933" s="113">
        <v>0</v>
      </c>
      <c r="AP933" s="113">
        <v>0</v>
      </c>
      <c r="AQ933" s="107" t="s">
        <v>699</v>
      </c>
      <c r="AR933" s="107" t="s">
        <v>699</v>
      </c>
      <c r="AS933" s="107" t="s">
        <v>396</v>
      </c>
      <c r="AT933" s="107" t="s">
        <v>2892</v>
      </c>
      <c r="AU933" s="107" t="s">
        <v>1120</v>
      </c>
      <c r="AV933" s="107" t="s">
        <v>391</v>
      </c>
      <c r="AW933" s="108">
        <v>3</v>
      </c>
      <c r="AX933" s="107" t="s">
        <v>473</v>
      </c>
      <c r="AY933" s="107" t="s">
        <v>698</v>
      </c>
      <c r="AZ933" s="107" t="s">
        <v>697</v>
      </c>
      <c r="BA933" s="107" t="s">
        <v>392</v>
      </c>
      <c r="BB933" s="109">
        <v>45355.272070752311</v>
      </c>
      <c r="BC933" s="107" t="s">
        <v>24</v>
      </c>
      <c r="BD933" s="107" t="s">
        <v>293</v>
      </c>
    </row>
    <row r="934" spans="1:56" x14ac:dyDescent="0.2">
      <c r="A934" s="107" t="s">
        <v>409</v>
      </c>
      <c r="B934" s="105">
        <v>608764</v>
      </c>
      <c r="C934" s="105" t="s">
        <v>2236</v>
      </c>
      <c r="D934" s="107" t="s">
        <v>935</v>
      </c>
      <c r="E934" s="105" t="s">
        <v>1954</v>
      </c>
      <c r="F934" s="107" t="s">
        <v>1128</v>
      </c>
      <c r="G934" s="107" t="s">
        <v>830</v>
      </c>
      <c r="H934" s="107" t="s">
        <v>830</v>
      </c>
      <c r="I934" s="107" t="s">
        <v>830</v>
      </c>
      <c r="J934" s="107" t="s">
        <v>502</v>
      </c>
      <c r="K934" s="107" t="s">
        <v>24</v>
      </c>
      <c r="L934" s="107" t="s">
        <v>187</v>
      </c>
      <c r="M934" s="107" t="s">
        <v>158</v>
      </c>
      <c r="N934" s="107" t="s">
        <v>410</v>
      </c>
      <c r="O934" s="107" t="s">
        <v>395</v>
      </c>
      <c r="P934" s="109">
        <v>44072</v>
      </c>
      <c r="Q934" s="107" t="s">
        <v>656</v>
      </c>
      <c r="R934" s="108">
        <v>1</v>
      </c>
      <c r="S934" s="109">
        <v>44153</v>
      </c>
      <c r="T934" s="109">
        <v>44213</v>
      </c>
      <c r="U934" s="109">
        <v>44871</v>
      </c>
      <c r="V934" s="108">
        <v>718</v>
      </c>
      <c r="W934" s="107" t="s">
        <v>424</v>
      </c>
      <c r="X934" s="107" t="s">
        <v>709</v>
      </c>
      <c r="Y934" s="107" t="s">
        <v>416</v>
      </c>
      <c r="Z934" s="108">
        <v>0.8</v>
      </c>
      <c r="AA934" s="113">
        <v>552605.32999999996</v>
      </c>
      <c r="AB934" s="113">
        <v>14066</v>
      </c>
      <c r="AC934" s="113">
        <v>118009.67</v>
      </c>
      <c r="AD934" s="113">
        <v>57061.171999999999</v>
      </c>
      <c r="AE934" s="113">
        <v>57061.171999999999</v>
      </c>
      <c r="AF934" s="113">
        <v>57061.171999999999</v>
      </c>
      <c r="AG934" s="113">
        <v>609666.50199999998</v>
      </c>
      <c r="AH934" s="113">
        <f>CFR_Data[[#This Row],[Total Spent SFY]]+CFR_Data[[#This Row],[CF Current SFY]]</f>
        <v>71127.171999999991</v>
      </c>
      <c r="AI934" s="113">
        <v>0</v>
      </c>
      <c r="AJ934" s="113">
        <v>0</v>
      </c>
      <c r="AK934" s="113">
        <v>0</v>
      </c>
      <c r="AL934" s="113">
        <v>0</v>
      </c>
      <c r="AM934" s="113">
        <v>0</v>
      </c>
      <c r="AN934" s="113">
        <v>60948.498</v>
      </c>
      <c r="AO934" s="113">
        <v>0</v>
      </c>
      <c r="AP934" s="113">
        <v>0</v>
      </c>
      <c r="AQ934" s="107" t="s">
        <v>699</v>
      </c>
      <c r="AR934" s="107" t="s">
        <v>699</v>
      </c>
      <c r="AS934" s="107" t="s">
        <v>396</v>
      </c>
      <c r="AT934" s="107" t="s">
        <v>2892</v>
      </c>
      <c r="AU934" s="107" t="s">
        <v>1120</v>
      </c>
      <c r="AV934" s="107" t="s">
        <v>391</v>
      </c>
      <c r="AW934" s="108">
        <v>3</v>
      </c>
      <c r="AX934" s="107" t="s">
        <v>473</v>
      </c>
      <c r="AY934" s="107" t="s">
        <v>698</v>
      </c>
      <c r="AZ934" s="107" t="s">
        <v>697</v>
      </c>
      <c r="BA934" s="107" t="s">
        <v>392</v>
      </c>
      <c r="BB934" s="109">
        <v>45355.272070752311</v>
      </c>
      <c r="BC934" s="107" t="s">
        <v>24</v>
      </c>
      <c r="BD934" s="107" t="s">
        <v>292</v>
      </c>
    </row>
    <row r="935" spans="1:56" x14ac:dyDescent="0.2">
      <c r="A935" s="107" t="s">
        <v>409</v>
      </c>
      <c r="B935" s="105">
        <v>608764</v>
      </c>
      <c r="C935" s="105" t="s">
        <v>2236</v>
      </c>
      <c r="D935" s="107" t="s">
        <v>935</v>
      </c>
      <c r="E935" s="105" t="s">
        <v>1954</v>
      </c>
      <c r="F935" s="107" t="s">
        <v>1128</v>
      </c>
      <c r="G935" s="107" t="s">
        <v>830</v>
      </c>
      <c r="H935" s="107" t="s">
        <v>830</v>
      </c>
      <c r="I935" s="107" t="s">
        <v>830</v>
      </c>
      <c r="J935" s="107" t="s">
        <v>502</v>
      </c>
      <c r="K935" s="107" t="s">
        <v>24</v>
      </c>
      <c r="L935" s="107" t="s">
        <v>187</v>
      </c>
      <c r="M935" s="107" t="s">
        <v>158</v>
      </c>
      <c r="N935" s="107" t="s">
        <v>410</v>
      </c>
      <c r="O935" s="107" t="s">
        <v>395</v>
      </c>
      <c r="P935" s="109">
        <v>44072</v>
      </c>
      <c r="Q935" s="107" t="s">
        <v>656</v>
      </c>
      <c r="R935" s="108">
        <v>1</v>
      </c>
      <c r="S935" s="109">
        <v>44153</v>
      </c>
      <c r="T935" s="109">
        <v>44213</v>
      </c>
      <c r="U935" s="109">
        <v>44871</v>
      </c>
      <c r="V935" s="108">
        <v>718</v>
      </c>
      <c r="W935" s="107" t="s">
        <v>424</v>
      </c>
      <c r="X935" s="107" t="s">
        <v>726</v>
      </c>
      <c r="Y935" s="107" t="s">
        <v>725</v>
      </c>
      <c r="Z935" s="108">
        <v>0.8</v>
      </c>
      <c r="AA935" s="113">
        <v>3448163.17</v>
      </c>
      <c r="AB935" s="113">
        <v>109919.09</v>
      </c>
      <c r="AC935" s="113">
        <v>257454.07</v>
      </c>
      <c r="AD935" s="113">
        <v>230539.19769999999</v>
      </c>
      <c r="AE935" s="113">
        <v>230539.19769999999</v>
      </c>
      <c r="AF935" s="113">
        <v>230539.19769999999</v>
      </c>
      <c r="AG935" s="113">
        <v>3678702.3676999998</v>
      </c>
      <c r="AH935" s="113">
        <f>CFR_Data[[#This Row],[Total Spent SFY]]+CFR_Data[[#This Row],[CF Current SFY]]</f>
        <v>340458.28769999999</v>
      </c>
      <c r="AI935" s="113">
        <v>0</v>
      </c>
      <c r="AJ935" s="113">
        <v>0</v>
      </c>
      <c r="AK935" s="113">
        <v>0</v>
      </c>
      <c r="AL935" s="113">
        <v>0</v>
      </c>
      <c r="AM935" s="113">
        <v>0</v>
      </c>
      <c r="AN935" s="113">
        <v>26914.872299999999</v>
      </c>
      <c r="AO935" s="113">
        <v>0</v>
      </c>
      <c r="AP935" s="113">
        <v>0</v>
      </c>
      <c r="AQ935" s="107" t="s">
        <v>699</v>
      </c>
      <c r="AR935" s="107" t="s">
        <v>699</v>
      </c>
      <c r="AS935" s="107" t="s">
        <v>396</v>
      </c>
      <c r="AT935" s="107" t="s">
        <v>2892</v>
      </c>
      <c r="AU935" s="107" t="s">
        <v>1120</v>
      </c>
      <c r="AV935" s="107" t="s">
        <v>391</v>
      </c>
      <c r="AW935" s="108">
        <v>3</v>
      </c>
      <c r="AX935" s="107" t="s">
        <v>473</v>
      </c>
      <c r="AY935" s="107" t="s">
        <v>698</v>
      </c>
      <c r="AZ935" s="107" t="s">
        <v>697</v>
      </c>
      <c r="BA935" s="107" t="s">
        <v>392</v>
      </c>
      <c r="BB935" s="109">
        <v>45355.272070752311</v>
      </c>
      <c r="BC935" s="107" t="s">
        <v>24</v>
      </c>
      <c r="BD935" s="107" t="s">
        <v>292</v>
      </c>
    </row>
    <row r="936" spans="1:56" x14ac:dyDescent="0.2">
      <c r="A936" s="107" t="s">
        <v>409</v>
      </c>
      <c r="B936" s="105">
        <v>608767</v>
      </c>
      <c r="C936" s="105" t="s">
        <v>2237</v>
      </c>
      <c r="D936" s="107" t="s">
        <v>936</v>
      </c>
      <c r="E936" s="105" t="s">
        <v>1962</v>
      </c>
      <c r="F936" s="107" t="s">
        <v>1738</v>
      </c>
      <c r="G936" s="107" t="s">
        <v>830</v>
      </c>
      <c r="H936" s="107" t="s">
        <v>830</v>
      </c>
      <c r="I936" s="107" t="s">
        <v>830</v>
      </c>
      <c r="J936" s="107" t="s">
        <v>937</v>
      </c>
      <c r="K936" s="107" t="s">
        <v>21</v>
      </c>
      <c r="L936" s="107" t="s">
        <v>654</v>
      </c>
      <c r="M936" s="107" t="s">
        <v>395</v>
      </c>
      <c r="N936" s="107" t="s">
        <v>410</v>
      </c>
      <c r="O936" s="107" t="s">
        <v>395</v>
      </c>
      <c r="P936" s="109">
        <v>44737</v>
      </c>
      <c r="Q936" s="107" t="s">
        <v>658</v>
      </c>
      <c r="R936" s="108">
        <v>1</v>
      </c>
      <c r="S936" s="109">
        <v>44805</v>
      </c>
      <c r="T936" s="109">
        <v>44865</v>
      </c>
      <c r="U936" s="109">
        <v>45626</v>
      </c>
      <c r="V936" s="108">
        <v>821</v>
      </c>
      <c r="W936" s="107" t="s">
        <v>424</v>
      </c>
      <c r="X936" s="107" t="s">
        <v>710</v>
      </c>
      <c r="Y936" s="107" t="s">
        <v>411</v>
      </c>
      <c r="Z936" s="108">
        <v>0.8</v>
      </c>
      <c r="AA936" s="113">
        <v>818583.95</v>
      </c>
      <c r="AB936" s="113">
        <v>686183.95</v>
      </c>
      <c r="AC936" s="113">
        <v>779380.55</v>
      </c>
      <c r="AD936" s="113">
        <v>563187.6446</v>
      </c>
      <c r="AE936" s="113">
        <v>563187.6446</v>
      </c>
      <c r="AF936" s="113">
        <v>259950.3401</v>
      </c>
      <c r="AG936" s="113">
        <v>1078534.2901000001</v>
      </c>
      <c r="AH936" s="113">
        <f>CFR_Data[[#This Row],[Total Spent SFY]]+CFR_Data[[#This Row],[CF Current SFY]]</f>
        <v>946134.29009999998</v>
      </c>
      <c r="AI936" s="113">
        <v>303237.30450000003</v>
      </c>
      <c r="AJ936" s="113">
        <v>0</v>
      </c>
      <c r="AK936" s="113">
        <v>0</v>
      </c>
      <c r="AL936" s="113">
        <v>0</v>
      </c>
      <c r="AM936" s="113">
        <v>0</v>
      </c>
      <c r="AN936" s="113">
        <v>216192.90539999999</v>
      </c>
      <c r="AO936" s="113">
        <v>0</v>
      </c>
      <c r="AP936" s="113">
        <v>0</v>
      </c>
      <c r="AQ936" s="107" t="s">
        <v>699</v>
      </c>
      <c r="AR936" s="107" t="s">
        <v>699</v>
      </c>
      <c r="AS936" s="107" t="s">
        <v>396</v>
      </c>
      <c r="AT936" s="107" t="s">
        <v>2952</v>
      </c>
      <c r="AU936" s="107" t="s">
        <v>1123</v>
      </c>
      <c r="AV936" s="107" t="s">
        <v>391</v>
      </c>
      <c r="AW936" s="108">
        <v>3</v>
      </c>
      <c r="AX936" s="107" t="s">
        <v>473</v>
      </c>
      <c r="AY936" s="107" t="s">
        <v>698</v>
      </c>
      <c r="AZ936" s="107" t="s">
        <v>697</v>
      </c>
      <c r="BA936" s="107" t="s">
        <v>392</v>
      </c>
      <c r="BB936" s="109">
        <v>45355.272070752311</v>
      </c>
      <c r="BC936" s="107" t="s">
        <v>21</v>
      </c>
      <c r="BD936" s="107" t="s">
        <v>292</v>
      </c>
    </row>
    <row r="937" spans="1:56" x14ac:dyDescent="0.2">
      <c r="A937" s="107" t="s">
        <v>409</v>
      </c>
      <c r="B937" s="105">
        <v>608767</v>
      </c>
      <c r="C937" s="105" t="s">
        <v>2237</v>
      </c>
      <c r="D937" s="107" t="s">
        <v>936</v>
      </c>
      <c r="E937" s="105" t="s">
        <v>1962</v>
      </c>
      <c r="F937" s="107" t="s">
        <v>1738</v>
      </c>
      <c r="G937" s="107" t="s">
        <v>830</v>
      </c>
      <c r="H937" s="107" t="s">
        <v>830</v>
      </c>
      <c r="I937" s="107" t="s">
        <v>830</v>
      </c>
      <c r="J937" s="107" t="s">
        <v>937</v>
      </c>
      <c r="K937" s="107" t="s">
        <v>21</v>
      </c>
      <c r="L937" s="107" t="s">
        <v>654</v>
      </c>
      <c r="M937" s="107" t="s">
        <v>395</v>
      </c>
      <c r="N937" s="107" t="s">
        <v>410</v>
      </c>
      <c r="O937" s="107" t="s">
        <v>395</v>
      </c>
      <c r="P937" s="109">
        <v>44737</v>
      </c>
      <c r="Q937" s="107" t="s">
        <v>658</v>
      </c>
      <c r="R937" s="108">
        <v>1</v>
      </c>
      <c r="S937" s="109">
        <v>44805</v>
      </c>
      <c r="T937" s="109">
        <v>44865</v>
      </c>
      <c r="U937" s="109">
        <v>45626</v>
      </c>
      <c r="V937" s="108">
        <v>821</v>
      </c>
      <c r="W937" s="107" t="s">
        <v>398</v>
      </c>
      <c r="X937" s="107" t="s">
        <v>702</v>
      </c>
      <c r="Y937" s="107" t="s">
        <v>293</v>
      </c>
      <c r="Z937" s="108">
        <v>0</v>
      </c>
      <c r="AA937" s="113">
        <v>40516.42</v>
      </c>
      <c r="AB937" s="113">
        <v>8861.5</v>
      </c>
      <c r="AC937" s="113">
        <v>82098.509999999995</v>
      </c>
      <c r="AD937" s="113">
        <v>16621.726900000001</v>
      </c>
      <c r="AE937" s="113">
        <v>16621.7268</v>
      </c>
      <c r="AF937" s="113">
        <v>7672.0851000000002</v>
      </c>
      <c r="AG937" s="113">
        <v>48188.505100000002</v>
      </c>
      <c r="AH937" s="113">
        <f>CFR_Data[[#This Row],[Total Spent SFY]]+CFR_Data[[#This Row],[CF Current SFY]]</f>
        <v>16533.5851</v>
      </c>
      <c r="AI937" s="113">
        <v>8949.6417000000001</v>
      </c>
      <c r="AJ937" s="113">
        <v>0</v>
      </c>
      <c r="AK937" s="113">
        <v>0</v>
      </c>
      <c r="AL937" s="113">
        <v>0</v>
      </c>
      <c r="AM937" s="113">
        <v>0</v>
      </c>
      <c r="AN937" s="113">
        <v>65476.783199999998</v>
      </c>
      <c r="AO937" s="113">
        <v>0</v>
      </c>
      <c r="AP937" s="113">
        <v>0</v>
      </c>
      <c r="AQ937" s="107" t="s">
        <v>699</v>
      </c>
      <c r="AR937" s="107" t="s">
        <v>699</v>
      </c>
      <c r="AS937" s="107" t="s">
        <v>396</v>
      </c>
      <c r="AT937" s="107" t="s">
        <v>2952</v>
      </c>
      <c r="AU937" s="107" t="s">
        <v>1123</v>
      </c>
      <c r="AV937" s="107" t="s">
        <v>391</v>
      </c>
      <c r="AW937" s="108">
        <v>3</v>
      </c>
      <c r="AX937" s="107" t="s">
        <v>473</v>
      </c>
      <c r="AY937" s="107" t="s">
        <v>698</v>
      </c>
      <c r="AZ937" s="107" t="s">
        <v>697</v>
      </c>
      <c r="BA937" s="107" t="s">
        <v>392</v>
      </c>
      <c r="BB937" s="109">
        <v>45355.272070752311</v>
      </c>
      <c r="BC937" s="107" t="s">
        <v>21</v>
      </c>
      <c r="BD937" s="107" t="s">
        <v>293</v>
      </c>
    </row>
    <row r="938" spans="1:56" x14ac:dyDescent="0.2">
      <c r="A938" s="107" t="s">
        <v>409</v>
      </c>
      <c r="B938" s="105">
        <v>608767</v>
      </c>
      <c r="C938" s="105" t="s">
        <v>2237</v>
      </c>
      <c r="D938" s="107" t="s">
        <v>936</v>
      </c>
      <c r="E938" s="105" t="s">
        <v>1962</v>
      </c>
      <c r="F938" s="107" t="s">
        <v>1738</v>
      </c>
      <c r="G938" s="107" t="s">
        <v>830</v>
      </c>
      <c r="H938" s="107" t="s">
        <v>830</v>
      </c>
      <c r="I938" s="107" t="s">
        <v>830</v>
      </c>
      <c r="J938" s="107" t="s">
        <v>937</v>
      </c>
      <c r="K938" s="107" t="s">
        <v>21</v>
      </c>
      <c r="L938" s="107" t="s">
        <v>654</v>
      </c>
      <c r="M938" s="107" t="s">
        <v>395</v>
      </c>
      <c r="N938" s="107" t="s">
        <v>410</v>
      </c>
      <c r="O938" s="107" t="s">
        <v>395</v>
      </c>
      <c r="P938" s="109">
        <v>44737</v>
      </c>
      <c r="Q938" s="107" t="s">
        <v>658</v>
      </c>
      <c r="R938" s="108">
        <v>1</v>
      </c>
      <c r="S938" s="109">
        <v>44805</v>
      </c>
      <c r="T938" s="109">
        <v>44865</v>
      </c>
      <c r="U938" s="109">
        <v>45626</v>
      </c>
      <c r="V938" s="108">
        <v>821</v>
      </c>
      <c r="W938" s="107" t="s">
        <v>424</v>
      </c>
      <c r="X938" s="107" t="s">
        <v>726</v>
      </c>
      <c r="Y938" s="107" t="s">
        <v>725</v>
      </c>
      <c r="Z938" s="108">
        <v>0.8</v>
      </c>
      <c r="AA938" s="113">
        <v>5829705.6699999999</v>
      </c>
      <c r="AB938" s="113">
        <v>3455885.89</v>
      </c>
      <c r="AC938" s="113">
        <v>1265232.96</v>
      </c>
      <c r="AD938" s="113">
        <v>1532846.6487</v>
      </c>
      <c r="AE938" s="113">
        <v>1532846.6487</v>
      </c>
      <c r="AF938" s="113">
        <v>707515.53489999997</v>
      </c>
      <c r="AG938" s="113">
        <v>6537221.2049000002</v>
      </c>
      <c r="AH938" s="113">
        <f>CFR_Data[[#This Row],[Total Spent SFY]]+CFR_Data[[#This Row],[CF Current SFY]]</f>
        <v>4163401.4249</v>
      </c>
      <c r="AI938" s="113">
        <v>825331.11380000005</v>
      </c>
      <c r="AJ938" s="113">
        <v>0</v>
      </c>
      <c r="AK938" s="113">
        <v>0</v>
      </c>
      <c r="AL938" s="113">
        <v>0</v>
      </c>
      <c r="AM938" s="113">
        <v>0</v>
      </c>
      <c r="AN938" s="113">
        <v>-267613.6887</v>
      </c>
      <c r="AO938" s="113">
        <v>0</v>
      </c>
      <c r="AP938" s="113">
        <v>0</v>
      </c>
      <c r="AQ938" s="107" t="s">
        <v>699</v>
      </c>
      <c r="AR938" s="107" t="s">
        <v>699</v>
      </c>
      <c r="AS938" s="107" t="s">
        <v>396</v>
      </c>
      <c r="AT938" s="107" t="s">
        <v>2952</v>
      </c>
      <c r="AU938" s="107" t="s">
        <v>1123</v>
      </c>
      <c r="AV938" s="107" t="s">
        <v>391</v>
      </c>
      <c r="AW938" s="108">
        <v>3</v>
      </c>
      <c r="AX938" s="107" t="s">
        <v>473</v>
      </c>
      <c r="AY938" s="107" t="s">
        <v>698</v>
      </c>
      <c r="AZ938" s="107" t="s">
        <v>697</v>
      </c>
      <c r="BA938" s="107" t="s">
        <v>392</v>
      </c>
      <c r="BB938" s="109">
        <v>45355.272070752311</v>
      </c>
      <c r="BC938" s="107" t="s">
        <v>21</v>
      </c>
      <c r="BD938" s="107" t="s">
        <v>292</v>
      </c>
    </row>
    <row r="939" spans="1:56" x14ac:dyDescent="0.2">
      <c r="A939" s="107" t="s">
        <v>472</v>
      </c>
      <c r="B939" s="105">
        <v>608768</v>
      </c>
      <c r="C939" s="105" t="s">
        <v>395</v>
      </c>
      <c r="D939" s="107" t="s">
        <v>1217</v>
      </c>
      <c r="E939" s="105" t="s">
        <v>1962</v>
      </c>
      <c r="F939" s="107" t="s">
        <v>1128</v>
      </c>
      <c r="G939" s="107" t="s">
        <v>830</v>
      </c>
      <c r="H939" s="107" t="s">
        <v>830</v>
      </c>
      <c r="I939" s="107" t="s">
        <v>830</v>
      </c>
      <c r="J939" s="107" t="s">
        <v>140</v>
      </c>
      <c r="K939" s="107" t="s">
        <v>21</v>
      </c>
      <c r="L939" s="107" t="s">
        <v>312</v>
      </c>
      <c r="M939" s="107" t="s">
        <v>158</v>
      </c>
      <c r="N939" s="107" t="s">
        <v>472</v>
      </c>
      <c r="O939" s="107" t="s">
        <v>1125</v>
      </c>
      <c r="P939" s="109">
        <v>46375</v>
      </c>
      <c r="Q939" s="107" t="s">
        <v>1914</v>
      </c>
      <c r="R939" s="108">
        <v>0</v>
      </c>
      <c r="S939" s="109">
        <v>46525</v>
      </c>
      <c r="T939" s="109">
        <v>46585</v>
      </c>
      <c r="U939" s="109">
        <v>46890</v>
      </c>
      <c r="V939" s="108">
        <v>365</v>
      </c>
      <c r="W939" s="107" t="s">
        <v>424</v>
      </c>
      <c r="X939" s="107" t="s">
        <v>713</v>
      </c>
      <c r="Y939" s="107" t="s">
        <v>397</v>
      </c>
      <c r="Z939" s="108">
        <v>0.9</v>
      </c>
      <c r="AA939" s="113">
        <v>0</v>
      </c>
      <c r="AB939" s="113">
        <v>0</v>
      </c>
      <c r="AC939" s="113">
        <v>740022.4656</v>
      </c>
      <c r="AD939" s="113">
        <v>0</v>
      </c>
      <c r="AE939" s="113">
        <v>740022.4656</v>
      </c>
      <c r="AF939" s="113">
        <v>0</v>
      </c>
      <c r="AG939" s="113">
        <v>0</v>
      </c>
      <c r="AH939" s="113">
        <f>CFR_Data[[#This Row],[Total Spent SFY]]+CFR_Data[[#This Row],[CF Current SFY]]</f>
        <v>0</v>
      </c>
      <c r="AI939" s="113">
        <v>0</v>
      </c>
      <c r="AJ939" s="113">
        <v>0</v>
      </c>
      <c r="AK939" s="113">
        <v>0</v>
      </c>
      <c r="AL939" s="113">
        <v>740022.4656</v>
      </c>
      <c r="AM939" s="113">
        <v>0</v>
      </c>
      <c r="AN939" s="113">
        <v>0</v>
      </c>
      <c r="AO939" s="113">
        <v>0</v>
      </c>
      <c r="AP939" s="113">
        <v>0</v>
      </c>
      <c r="AQ939" s="107" t="s">
        <v>699</v>
      </c>
      <c r="AR939" s="107" t="s">
        <v>699</v>
      </c>
      <c r="AS939" s="107" t="s">
        <v>396</v>
      </c>
      <c r="AT939" s="107" t="s">
        <v>3088</v>
      </c>
      <c r="AU939" s="107" t="s">
        <v>1123</v>
      </c>
      <c r="AV939" s="107" t="s">
        <v>391</v>
      </c>
      <c r="AW939" s="108">
        <v>3</v>
      </c>
      <c r="AX939" s="107" t="s">
        <v>473</v>
      </c>
      <c r="AY939" s="107" t="s">
        <v>698</v>
      </c>
      <c r="AZ939" s="107" t="s">
        <v>697</v>
      </c>
      <c r="BA939" s="107" t="s">
        <v>392</v>
      </c>
      <c r="BB939" s="109">
        <v>45355.272070752311</v>
      </c>
      <c r="BC939" s="107" t="s">
        <v>21</v>
      </c>
      <c r="BD939" s="107" t="s">
        <v>292</v>
      </c>
    </row>
    <row r="940" spans="1:56" x14ac:dyDescent="0.2">
      <c r="A940" s="107" t="s">
        <v>472</v>
      </c>
      <c r="B940" s="105">
        <v>608768</v>
      </c>
      <c r="C940" s="105" t="s">
        <v>395</v>
      </c>
      <c r="D940" s="107" t="s">
        <v>1217</v>
      </c>
      <c r="E940" s="105" t="s">
        <v>1962</v>
      </c>
      <c r="F940" s="107" t="s">
        <v>1128</v>
      </c>
      <c r="G940" s="107" t="s">
        <v>830</v>
      </c>
      <c r="H940" s="107" t="s">
        <v>830</v>
      </c>
      <c r="I940" s="107" t="s">
        <v>830</v>
      </c>
      <c r="J940" s="107" t="s">
        <v>140</v>
      </c>
      <c r="K940" s="107" t="s">
        <v>21</v>
      </c>
      <c r="L940" s="107" t="s">
        <v>312</v>
      </c>
      <c r="M940" s="107" t="s">
        <v>158</v>
      </c>
      <c r="N940" s="107" t="s">
        <v>472</v>
      </c>
      <c r="O940" s="107" t="s">
        <v>1125</v>
      </c>
      <c r="P940" s="109">
        <v>46375</v>
      </c>
      <c r="Q940" s="107" t="s">
        <v>1914</v>
      </c>
      <c r="R940" s="108">
        <v>0</v>
      </c>
      <c r="S940" s="109">
        <v>46525</v>
      </c>
      <c r="T940" s="109">
        <v>46585</v>
      </c>
      <c r="U940" s="109">
        <v>46890</v>
      </c>
      <c r="V940" s="108">
        <v>365</v>
      </c>
      <c r="W940" s="107" t="s">
        <v>398</v>
      </c>
      <c r="X940" s="107" t="s">
        <v>702</v>
      </c>
      <c r="Y940" s="107" t="s">
        <v>293</v>
      </c>
      <c r="Z940" s="108">
        <v>0</v>
      </c>
      <c r="AA940" s="113">
        <v>0</v>
      </c>
      <c r="AB940" s="113">
        <v>0</v>
      </c>
      <c r="AC940" s="113">
        <v>125877.5904</v>
      </c>
      <c r="AD940" s="113">
        <v>0</v>
      </c>
      <c r="AE940" s="113">
        <v>125877.5904</v>
      </c>
      <c r="AF940" s="113">
        <v>0</v>
      </c>
      <c r="AG940" s="113">
        <v>0</v>
      </c>
      <c r="AH940" s="113">
        <f>CFR_Data[[#This Row],[Total Spent SFY]]+CFR_Data[[#This Row],[CF Current SFY]]</f>
        <v>0</v>
      </c>
      <c r="AI940" s="113">
        <v>0</v>
      </c>
      <c r="AJ940" s="113">
        <v>0</v>
      </c>
      <c r="AK940" s="113">
        <v>0</v>
      </c>
      <c r="AL940" s="113">
        <v>125877.5904</v>
      </c>
      <c r="AM940" s="113">
        <v>0</v>
      </c>
      <c r="AN940" s="113">
        <v>0</v>
      </c>
      <c r="AO940" s="113">
        <v>0</v>
      </c>
      <c r="AP940" s="113">
        <v>0</v>
      </c>
      <c r="AQ940" s="107" t="s">
        <v>699</v>
      </c>
      <c r="AR940" s="107" t="s">
        <v>699</v>
      </c>
      <c r="AS940" s="107" t="s">
        <v>396</v>
      </c>
      <c r="AT940" s="107" t="s">
        <v>3088</v>
      </c>
      <c r="AU940" s="107" t="s">
        <v>1123</v>
      </c>
      <c r="AV940" s="107" t="s">
        <v>391</v>
      </c>
      <c r="AW940" s="108">
        <v>3</v>
      </c>
      <c r="AX940" s="107" t="s">
        <v>473</v>
      </c>
      <c r="AY940" s="107" t="s">
        <v>698</v>
      </c>
      <c r="AZ940" s="107" t="s">
        <v>697</v>
      </c>
      <c r="BA940" s="107" t="s">
        <v>392</v>
      </c>
      <c r="BB940" s="109">
        <v>45355.272070752311</v>
      </c>
      <c r="BC940" s="107" t="s">
        <v>21</v>
      </c>
      <c r="BD940" s="107" t="s">
        <v>293</v>
      </c>
    </row>
    <row r="941" spans="1:56" x14ac:dyDescent="0.2">
      <c r="A941" s="107" t="s">
        <v>472</v>
      </c>
      <c r="B941" s="105">
        <v>608768</v>
      </c>
      <c r="C941" s="105" t="s">
        <v>395</v>
      </c>
      <c r="D941" s="107" t="s">
        <v>1217</v>
      </c>
      <c r="E941" s="105" t="s">
        <v>1962</v>
      </c>
      <c r="F941" s="107" t="s">
        <v>1128</v>
      </c>
      <c r="G941" s="107" t="s">
        <v>830</v>
      </c>
      <c r="H941" s="107" t="s">
        <v>830</v>
      </c>
      <c r="I941" s="107" t="s">
        <v>830</v>
      </c>
      <c r="J941" s="107" t="s">
        <v>140</v>
      </c>
      <c r="K941" s="107" t="s">
        <v>21</v>
      </c>
      <c r="L941" s="107" t="s">
        <v>312</v>
      </c>
      <c r="M941" s="107" t="s">
        <v>158</v>
      </c>
      <c r="N941" s="107" t="s">
        <v>472</v>
      </c>
      <c r="O941" s="107" t="s">
        <v>1125</v>
      </c>
      <c r="P941" s="109">
        <v>46375</v>
      </c>
      <c r="Q941" s="107" t="s">
        <v>1914</v>
      </c>
      <c r="R941" s="108">
        <v>0</v>
      </c>
      <c r="S941" s="109">
        <v>46525</v>
      </c>
      <c r="T941" s="109">
        <v>46585</v>
      </c>
      <c r="U941" s="109">
        <v>46890</v>
      </c>
      <c r="V941" s="108">
        <v>365</v>
      </c>
      <c r="W941" s="107" t="s">
        <v>424</v>
      </c>
      <c r="X941" s="107" t="s">
        <v>726</v>
      </c>
      <c r="Y941" s="107" t="s">
        <v>725</v>
      </c>
      <c r="Z941" s="108">
        <v>0.8</v>
      </c>
      <c r="AA941" s="113">
        <v>0</v>
      </c>
      <c r="AB941" s="113">
        <v>0</v>
      </c>
      <c r="AC941" s="113">
        <v>16261444.255000001</v>
      </c>
      <c r="AD941" s="113">
        <v>0</v>
      </c>
      <c r="AE941" s="113">
        <v>16261444.255000001</v>
      </c>
      <c r="AF941" s="113">
        <v>0</v>
      </c>
      <c r="AG941" s="113">
        <v>0</v>
      </c>
      <c r="AH941" s="113">
        <f>CFR_Data[[#This Row],[Total Spent SFY]]+CFR_Data[[#This Row],[CF Current SFY]]</f>
        <v>0</v>
      </c>
      <c r="AI941" s="113">
        <v>0</v>
      </c>
      <c r="AJ941" s="113">
        <v>0</v>
      </c>
      <c r="AK941" s="113">
        <v>0</v>
      </c>
      <c r="AL941" s="113">
        <v>16261444.255000001</v>
      </c>
      <c r="AM941" s="113">
        <v>0</v>
      </c>
      <c r="AN941" s="113">
        <v>0</v>
      </c>
      <c r="AO941" s="113">
        <v>0</v>
      </c>
      <c r="AP941" s="113">
        <v>0</v>
      </c>
      <c r="AQ941" s="107" t="s">
        <v>699</v>
      </c>
      <c r="AR941" s="107" t="s">
        <v>699</v>
      </c>
      <c r="AS941" s="107" t="s">
        <v>396</v>
      </c>
      <c r="AT941" s="107" t="s">
        <v>3088</v>
      </c>
      <c r="AU941" s="107" t="s">
        <v>1123</v>
      </c>
      <c r="AV941" s="107" t="s">
        <v>391</v>
      </c>
      <c r="AW941" s="108">
        <v>3</v>
      </c>
      <c r="AX941" s="107" t="s">
        <v>473</v>
      </c>
      <c r="AY941" s="107" t="s">
        <v>698</v>
      </c>
      <c r="AZ941" s="107" t="s">
        <v>697</v>
      </c>
      <c r="BA941" s="107" t="s">
        <v>392</v>
      </c>
      <c r="BB941" s="109">
        <v>45355.272070752311</v>
      </c>
      <c r="BC941" s="107" t="s">
        <v>21</v>
      </c>
      <c r="BD941" s="107" t="s">
        <v>292</v>
      </c>
    </row>
    <row r="942" spans="1:56" x14ac:dyDescent="0.2">
      <c r="A942" s="107" t="s">
        <v>409</v>
      </c>
      <c r="B942" s="105">
        <v>608774</v>
      </c>
      <c r="C942" s="105" t="s">
        <v>3089</v>
      </c>
      <c r="D942" s="107" t="s">
        <v>1756</v>
      </c>
      <c r="E942" s="105" t="s">
        <v>1941</v>
      </c>
      <c r="F942" s="107" t="s">
        <v>1128</v>
      </c>
      <c r="G942" s="107" t="s">
        <v>830</v>
      </c>
      <c r="H942" s="107" t="s">
        <v>830</v>
      </c>
      <c r="I942" s="107" t="s">
        <v>830</v>
      </c>
      <c r="J942" s="107" t="s">
        <v>938</v>
      </c>
      <c r="K942" s="107" t="s">
        <v>30</v>
      </c>
      <c r="L942" s="107" t="s">
        <v>213</v>
      </c>
      <c r="M942" s="107" t="s">
        <v>208</v>
      </c>
      <c r="N942" s="107" t="s">
        <v>410</v>
      </c>
      <c r="O942" s="107" t="s">
        <v>395</v>
      </c>
      <c r="P942" s="109">
        <v>45178</v>
      </c>
      <c r="Q942" s="107" t="s">
        <v>712</v>
      </c>
      <c r="R942" s="108">
        <v>1</v>
      </c>
      <c r="S942" s="109">
        <v>45252</v>
      </c>
      <c r="T942" s="109">
        <v>45312</v>
      </c>
      <c r="U942" s="109">
        <v>46200</v>
      </c>
      <c r="V942" s="108">
        <v>948</v>
      </c>
      <c r="W942" s="107" t="s">
        <v>424</v>
      </c>
      <c r="X942" s="107" t="s">
        <v>713</v>
      </c>
      <c r="Y942" s="107" t="s">
        <v>397</v>
      </c>
      <c r="Z942" s="108">
        <v>0.9</v>
      </c>
      <c r="AA942" s="113">
        <v>0</v>
      </c>
      <c r="AB942" s="113">
        <v>0</v>
      </c>
      <c r="AC942" s="113">
        <v>3770464.7</v>
      </c>
      <c r="AD942" s="113">
        <v>228141.91740000001</v>
      </c>
      <c r="AE942" s="113">
        <v>3770464.7</v>
      </c>
      <c r="AF942" s="113">
        <v>228141.91740000001</v>
      </c>
      <c r="AG942" s="113">
        <v>228141.91740000001</v>
      </c>
      <c r="AH942" s="113">
        <f>CFR_Data[[#This Row],[Total Spent SFY]]+CFR_Data[[#This Row],[CF Current SFY]]</f>
        <v>228141.91740000001</v>
      </c>
      <c r="AI942" s="113">
        <v>2090322.7826</v>
      </c>
      <c r="AJ942" s="113">
        <v>1452000</v>
      </c>
      <c r="AK942" s="113">
        <v>0</v>
      </c>
      <c r="AL942" s="113">
        <v>0</v>
      </c>
      <c r="AM942" s="113">
        <v>0</v>
      </c>
      <c r="AN942" s="113">
        <v>0</v>
      </c>
      <c r="AO942" s="113">
        <v>0</v>
      </c>
      <c r="AP942" s="113">
        <v>0</v>
      </c>
      <c r="AQ942" s="107" t="s">
        <v>699</v>
      </c>
      <c r="AR942" s="107" t="s">
        <v>699</v>
      </c>
      <c r="AS942" s="107" t="s">
        <v>396</v>
      </c>
      <c r="AT942" s="107" t="s">
        <v>395</v>
      </c>
      <c r="AU942" s="107" t="s">
        <v>1123</v>
      </c>
      <c r="AV942" s="107" t="s">
        <v>391</v>
      </c>
      <c r="AW942" s="108">
        <v>2</v>
      </c>
      <c r="AX942" s="107" t="s">
        <v>473</v>
      </c>
      <c r="AY942" s="107" t="s">
        <v>762</v>
      </c>
      <c r="AZ942" s="107" t="s">
        <v>706</v>
      </c>
      <c r="BA942" s="107" t="s">
        <v>433</v>
      </c>
      <c r="BB942" s="109">
        <v>45355.272070752311</v>
      </c>
      <c r="BC942" s="107" t="s">
        <v>30</v>
      </c>
      <c r="BD942" s="107" t="s">
        <v>292</v>
      </c>
    </row>
    <row r="943" spans="1:56" x14ac:dyDescent="0.2">
      <c r="A943" s="107" t="s">
        <v>409</v>
      </c>
      <c r="B943" s="105">
        <v>608774</v>
      </c>
      <c r="C943" s="105" t="s">
        <v>3089</v>
      </c>
      <c r="D943" s="107" t="s">
        <v>1756</v>
      </c>
      <c r="E943" s="105" t="s">
        <v>1941</v>
      </c>
      <c r="F943" s="107" t="s">
        <v>1128</v>
      </c>
      <c r="G943" s="107" t="s">
        <v>830</v>
      </c>
      <c r="H943" s="107" t="s">
        <v>830</v>
      </c>
      <c r="I943" s="107" t="s">
        <v>830</v>
      </c>
      <c r="J943" s="107" t="s">
        <v>938</v>
      </c>
      <c r="K943" s="107" t="s">
        <v>30</v>
      </c>
      <c r="L943" s="107" t="s">
        <v>213</v>
      </c>
      <c r="M943" s="107" t="s">
        <v>208</v>
      </c>
      <c r="N943" s="107" t="s">
        <v>410</v>
      </c>
      <c r="O943" s="107" t="s">
        <v>395</v>
      </c>
      <c r="P943" s="109">
        <v>45178</v>
      </c>
      <c r="Q943" s="107" t="s">
        <v>712</v>
      </c>
      <c r="R943" s="108">
        <v>1</v>
      </c>
      <c r="S943" s="109">
        <v>45252</v>
      </c>
      <c r="T943" s="109">
        <v>45312</v>
      </c>
      <c r="U943" s="109">
        <v>46200</v>
      </c>
      <c r="V943" s="108">
        <v>948</v>
      </c>
      <c r="W943" s="107" t="s">
        <v>398</v>
      </c>
      <c r="X943" s="107" t="s">
        <v>702</v>
      </c>
      <c r="Y943" s="107" t="s">
        <v>293</v>
      </c>
      <c r="Z943" s="108">
        <v>0</v>
      </c>
      <c r="AA943" s="113">
        <v>0</v>
      </c>
      <c r="AB943" s="113">
        <v>0</v>
      </c>
      <c r="AC943" s="113">
        <v>43124.39</v>
      </c>
      <c r="AD943" s="113">
        <v>2858.0826000000002</v>
      </c>
      <c r="AE943" s="113">
        <v>43124.39</v>
      </c>
      <c r="AF943" s="113">
        <v>2858.0826000000002</v>
      </c>
      <c r="AG943" s="113">
        <v>2858.0826000000002</v>
      </c>
      <c r="AH943" s="113">
        <f>CFR_Data[[#This Row],[Total Spent SFY]]+CFR_Data[[#This Row],[CF Current SFY]]</f>
        <v>2858.0826000000002</v>
      </c>
      <c r="AI943" s="113">
        <v>23266.307400000002</v>
      </c>
      <c r="AJ943" s="113">
        <v>17000</v>
      </c>
      <c r="AK943" s="113">
        <v>0</v>
      </c>
      <c r="AL943" s="113">
        <v>0</v>
      </c>
      <c r="AM943" s="113">
        <v>0</v>
      </c>
      <c r="AN943" s="113">
        <v>0</v>
      </c>
      <c r="AO943" s="113">
        <v>0</v>
      </c>
      <c r="AP943" s="113">
        <v>0</v>
      </c>
      <c r="AQ943" s="107" t="s">
        <v>699</v>
      </c>
      <c r="AR943" s="107" t="s">
        <v>699</v>
      </c>
      <c r="AS943" s="107" t="s">
        <v>396</v>
      </c>
      <c r="AT943" s="107" t="s">
        <v>395</v>
      </c>
      <c r="AU943" s="107" t="s">
        <v>1123</v>
      </c>
      <c r="AV943" s="107" t="s">
        <v>391</v>
      </c>
      <c r="AW943" s="108">
        <v>2</v>
      </c>
      <c r="AX943" s="107" t="s">
        <v>473</v>
      </c>
      <c r="AY943" s="107" t="s">
        <v>762</v>
      </c>
      <c r="AZ943" s="107" t="s">
        <v>706</v>
      </c>
      <c r="BA943" s="107" t="s">
        <v>433</v>
      </c>
      <c r="BB943" s="109">
        <v>45355.272070752311</v>
      </c>
      <c r="BC943" s="107" t="s">
        <v>30</v>
      </c>
      <c r="BD943" s="107" t="s">
        <v>293</v>
      </c>
    </row>
    <row r="944" spans="1:56" x14ac:dyDescent="0.2">
      <c r="A944" s="107" t="s">
        <v>472</v>
      </c>
      <c r="B944" s="105">
        <v>608778</v>
      </c>
      <c r="C944" s="105" t="s">
        <v>395</v>
      </c>
      <c r="D944" s="107" t="s">
        <v>939</v>
      </c>
      <c r="E944" s="105" t="s">
        <v>1954</v>
      </c>
      <c r="F944" s="107" t="s">
        <v>1128</v>
      </c>
      <c r="G944" s="107" t="s">
        <v>830</v>
      </c>
      <c r="H944" s="107" t="s">
        <v>830</v>
      </c>
      <c r="I944" s="107" t="s">
        <v>830</v>
      </c>
      <c r="J944" s="107" t="s">
        <v>55</v>
      </c>
      <c r="K944" s="107" t="s">
        <v>24</v>
      </c>
      <c r="L944" s="107" t="s">
        <v>213</v>
      </c>
      <c r="M944" s="107" t="s">
        <v>208</v>
      </c>
      <c r="N944" s="107" t="s">
        <v>472</v>
      </c>
      <c r="O944" s="107" t="s">
        <v>1127</v>
      </c>
      <c r="P944" s="109">
        <v>45738</v>
      </c>
      <c r="Q944" s="107" t="s">
        <v>1101</v>
      </c>
      <c r="R944" s="108">
        <v>0</v>
      </c>
      <c r="S944" s="109">
        <v>45888</v>
      </c>
      <c r="T944" s="109">
        <v>45948</v>
      </c>
      <c r="U944" s="109">
        <v>46253</v>
      </c>
      <c r="V944" s="108">
        <v>365</v>
      </c>
      <c r="W944" s="107" t="s">
        <v>424</v>
      </c>
      <c r="X944" s="107" t="s">
        <v>710</v>
      </c>
      <c r="Y944" s="107" t="s">
        <v>411</v>
      </c>
      <c r="Z944" s="108">
        <v>0.8</v>
      </c>
      <c r="AA944" s="113">
        <v>0</v>
      </c>
      <c r="AB944" s="113">
        <v>0</v>
      </c>
      <c r="AC944" s="113">
        <v>1170376.02</v>
      </c>
      <c r="AD944" s="113">
        <v>0</v>
      </c>
      <c r="AE944" s="113">
        <v>1170376.02</v>
      </c>
      <c r="AF944" s="113">
        <v>0</v>
      </c>
      <c r="AG944" s="113">
        <v>0</v>
      </c>
      <c r="AH944" s="113">
        <f>CFR_Data[[#This Row],[Total Spent SFY]]+CFR_Data[[#This Row],[CF Current SFY]]</f>
        <v>0</v>
      </c>
      <c r="AI944" s="113">
        <v>0</v>
      </c>
      <c r="AJ944" s="113">
        <v>957580.38</v>
      </c>
      <c r="AK944" s="113">
        <v>212795.64</v>
      </c>
      <c r="AL944" s="113">
        <v>0</v>
      </c>
      <c r="AM944" s="113">
        <v>0</v>
      </c>
      <c r="AN944" s="113">
        <v>0</v>
      </c>
      <c r="AO944" s="113">
        <v>0</v>
      </c>
      <c r="AP944" s="113">
        <v>0</v>
      </c>
      <c r="AQ944" s="107" t="s">
        <v>699</v>
      </c>
      <c r="AR944" s="107" t="s">
        <v>699</v>
      </c>
      <c r="AS944" s="107" t="s">
        <v>396</v>
      </c>
      <c r="AT944" s="107" t="s">
        <v>2905</v>
      </c>
      <c r="AU944" s="107" t="s">
        <v>1120</v>
      </c>
      <c r="AV944" s="107" t="s">
        <v>391</v>
      </c>
      <c r="AW944" s="108">
        <v>5</v>
      </c>
      <c r="AX944" s="107" t="s">
        <v>473</v>
      </c>
      <c r="AY944" s="107" t="s">
        <v>722</v>
      </c>
      <c r="AZ944" s="107" t="s">
        <v>697</v>
      </c>
      <c r="BA944" s="107" t="s">
        <v>402</v>
      </c>
      <c r="BB944" s="109">
        <v>45355.272070752311</v>
      </c>
      <c r="BC944" s="107" t="s">
        <v>24</v>
      </c>
      <c r="BD944" s="107" t="s">
        <v>292</v>
      </c>
    </row>
    <row r="945" spans="1:56" x14ac:dyDescent="0.2">
      <c r="A945" s="107" t="s">
        <v>472</v>
      </c>
      <c r="B945" s="105">
        <v>608778</v>
      </c>
      <c r="C945" s="105" t="s">
        <v>395</v>
      </c>
      <c r="D945" s="107" t="s">
        <v>939</v>
      </c>
      <c r="E945" s="105" t="s">
        <v>1954</v>
      </c>
      <c r="F945" s="107" t="s">
        <v>1128</v>
      </c>
      <c r="G945" s="107" t="s">
        <v>830</v>
      </c>
      <c r="H945" s="107" t="s">
        <v>830</v>
      </c>
      <c r="I945" s="107" t="s">
        <v>830</v>
      </c>
      <c r="J945" s="107" t="s">
        <v>55</v>
      </c>
      <c r="K945" s="107" t="s">
        <v>24</v>
      </c>
      <c r="L945" s="107" t="s">
        <v>213</v>
      </c>
      <c r="M945" s="107" t="s">
        <v>208</v>
      </c>
      <c r="N945" s="107" t="s">
        <v>472</v>
      </c>
      <c r="O945" s="107" t="s">
        <v>1127</v>
      </c>
      <c r="P945" s="109">
        <v>45738</v>
      </c>
      <c r="Q945" s="107" t="s">
        <v>1101</v>
      </c>
      <c r="R945" s="108">
        <v>0</v>
      </c>
      <c r="S945" s="109">
        <v>45888</v>
      </c>
      <c r="T945" s="109">
        <v>45948</v>
      </c>
      <c r="U945" s="109">
        <v>46253</v>
      </c>
      <c r="V945" s="108">
        <v>365</v>
      </c>
      <c r="W945" s="107" t="s">
        <v>424</v>
      </c>
      <c r="X945" s="107" t="s">
        <v>713</v>
      </c>
      <c r="Y945" s="107" t="s">
        <v>397</v>
      </c>
      <c r="Z945" s="108">
        <v>0.9</v>
      </c>
      <c r="AA945" s="113">
        <v>0</v>
      </c>
      <c r="AB945" s="113">
        <v>0</v>
      </c>
      <c r="AC945" s="113">
        <v>998904</v>
      </c>
      <c r="AD945" s="113">
        <v>0</v>
      </c>
      <c r="AE945" s="113">
        <v>998904</v>
      </c>
      <c r="AF945" s="113">
        <v>0</v>
      </c>
      <c r="AG945" s="113">
        <v>0</v>
      </c>
      <c r="AH945" s="113">
        <f>CFR_Data[[#This Row],[Total Spent SFY]]+CFR_Data[[#This Row],[CF Current SFY]]</f>
        <v>0</v>
      </c>
      <c r="AI945" s="113">
        <v>0</v>
      </c>
      <c r="AJ945" s="113">
        <v>817285.09089999995</v>
      </c>
      <c r="AK945" s="113">
        <v>181618.90909999999</v>
      </c>
      <c r="AL945" s="113">
        <v>0</v>
      </c>
      <c r="AM945" s="113">
        <v>0</v>
      </c>
      <c r="AN945" s="113">
        <v>0</v>
      </c>
      <c r="AO945" s="113">
        <v>0</v>
      </c>
      <c r="AP945" s="113">
        <v>0</v>
      </c>
      <c r="AQ945" s="107" t="s">
        <v>699</v>
      </c>
      <c r="AR945" s="107" t="s">
        <v>699</v>
      </c>
      <c r="AS945" s="107" t="s">
        <v>396</v>
      </c>
      <c r="AT945" s="107" t="s">
        <v>2905</v>
      </c>
      <c r="AU945" s="107" t="s">
        <v>1120</v>
      </c>
      <c r="AV945" s="107" t="s">
        <v>391</v>
      </c>
      <c r="AW945" s="108">
        <v>5</v>
      </c>
      <c r="AX945" s="107" t="s">
        <v>473</v>
      </c>
      <c r="AY945" s="107" t="s">
        <v>722</v>
      </c>
      <c r="AZ945" s="107" t="s">
        <v>697</v>
      </c>
      <c r="BA945" s="107" t="s">
        <v>402</v>
      </c>
      <c r="BB945" s="109">
        <v>45355.272070752311</v>
      </c>
      <c r="BC945" s="107" t="s">
        <v>24</v>
      </c>
      <c r="BD945" s="107" t="s">
        <v>292</v>
      </c>
    </row>
    <row r="946" spans="1:56" x14ac:dyDescent="0.2">
      <c r="A946" s="107" t="s">
        <v>472</v>
      </c>
      <c r="B946" s="105">
        <v>608778</v>
      </c>
      <c r="C946" s="105" t="s">
        <v>395</v>
      </c>
      <c r="D946" s="107" t="s">
        <v>939</v>
      </c>
      <c r="E946" s="105" t="s">
        <v>1954</v>
      </c>
      <c r="F946" s="107" t="s">
        <v>1128</v>
      </c>
      <c r="G946" s="107" t="s">
        <v>830</v>
      </c>
      <c r="H946" s="107" t="s">
        <v>830</v>
      </c>
      <c r="I946" s="107" t="s">
        <v>830</v>
      </c>
      <c r="J946" s="107" t="s">
        <v>55</v>
      </c>
      <c r="K946" s="107" t="s">
        <v>24</v>
      </c>
      <c r="L946" s="107" t="s">
        <v>213</v>
      </c>
      <c r="M946" s="107" t="s">
        <v>208</v>
      </c>
      <c r="N946" s="107" t="s">
        <v>472</v>
      </c>
      <c r="O946" s="107" t="s">
        <v>1127</v>
      </c>
      <c r="P946" s="109">
        <v>45738</v>
      </c>
      <c r="Q946" s="107" t="s">
        <v>1101</v>
      </c>
      <c r="R946" s="108">
        <v>0</v>
      </c>
      <c r="S946" s="109">
        <v>45888</v>
      </c>
      <c r="T946" s="109">
        <v>45948</v>
      </c>
      <c r="U946" s="109">
        <v>46253</v>
      </c>
      <c r="V946" s="108">
        <v>365</v>
      </c>
      <c r="W946" s="107" t="s">
        <v>398</v>
      </c>
      <c r="X946" s="107" t="s">
        <v>702</v>
      </c>
      <c r="Y946" s="107" t="s">
        <v>293</v>
      </c>
      <c r="Z946" s="108">
        <v>0</v>
      </c>
      <c r="AA946" s="113">
        <v>0</v>
      </c>
      <c r="AB946" s="113">
        <v>0</v>
      </c>
      <c r="AC946" s="113">
        <v>135501</v>
      </c>
      <c r="AD946" s="113">
        <v>0</v>
      </c>
      <c r="AE946" s="113">
        <v>135501</v>
      </c>
      <c r="AF946" s="113">
        <v>0</v>
      </c>
      <c r="AG946" s="113">
        <v>0</v>
      </c>
      <c r="AH946" s="113">
        <f>CFR_Data[[#This Row],[Total Spent SFY]]+CFR_Data[[#This Row],[CF Current SFY]]</f>
        <v>0</v>
      </c>
      <c r="AI946" s="113">
        <v>0</v>
      </c>
      <c r="AJ946" s="113">
        <v>110864.45450000001</v>
      </c>
      <c r="AK946" s="113">
        <v>24636.5455</v>
      </c>
      <c r="AL946" s="113">
        <v>0</v>
      </c>
      <c r="AM946" s="113">
        <v>0</v>
      </c>
      <c r="AN946" s="113">
        <v>0</v>
      </c>
      <c r="AO946" s="113">
        <v>0</v>
      </c>
      <c r="AP946" s="113">
        <v>0</v>
      </c>
      <c r="AQ946" s="107" t="s">
        <v>699</v>
      </c>
      <c r="AR946" s="107" t="s">
        <v>699</v>
      </c>
      <c r="AS946" s="107" t="s">
        <v>396</v>
      </c>
      <c r="AT946" s="107" t="s">
        <v>2905</v>
      </c>
      <c r="AU946" s="107" t="s">
        <v>1120</v>
      </c>
      <c r="AV946" s="107" t="s">
        <v>391</v>
      </c>
      <c r="AW946" s="108">
        <v>5</v>
      </c>
      <c r="AX946" s="107" t="s">
        <v>473</v>
      </c>
      <c r="AY946" s="107" t="s">
        <v>722</v>
      </c>
      <c r="AZ946" s="107" t="s">
        <v>697</v>
      </c>
      <c r="BA946" s="107" t="s">
        <v>402</v>
      </c>
      <c r="BB946" s="109">
        <v>45355.272070752311</v>
      </c>
      <c r="BC946" s="107" t="s">
        <v>24</v>
      </c>
      <c r="BD946" s="107" t="s">
        <v>293</v>
      </c>
    </row>
    <row r="947" spans="1:56" x14ac:dyDescent="0.2">
      <c r="A947" s="107" t="s">
        <v>472</v>
      </c>
      <c r="B947" s="105">
        <v>608778</v>
      </c>
      <c r="C947" s="105" t="s">
        <v>395</v>
      </c>
      <c r="D947" s="107" t="s">
        <v>939</v>
      </c>
      <c r="E947" s="105" t="s">
        <v>1954</v>
      </c>
      <c r="F947" s="107" t="s">
        <v>1128</v>
      </c>
      <c r="G947" s="107" t="s">
        <v>830</v>
      </c>
      <c r="H947" s="107" t="s">
        <v>830</v>
      </c>
      <c r="I947" s="107" t="s">
        <v>830</v>
      </c>
      <c r="J947" s="107" t="s">
        <v>55</v>
      </c>
      <c r="K947" s="107" t="s">
        <v>24</v>
      </c>
      <c r="L947" s="107" t="s">
        <v>213</v>
      </c>
      <c r="M947" s="107" t="s">
        <v>208</v>
      </c>
      <c r="N947" s="107" t="s">
        <v>472</v>
      </c>
      <c r="O947" s="107" t="s">
        <v>1127</v>
      </c>
      <c r="P947" s="109">
        <v>45738</v>
      </c>
      <c r="Q947" s="107" t="s">
        <v>1101</v>
      </c>
      <c r="R947" s="108">
        <v>0</v>
      </c>
      <c r="S947" s="109">
        <v>45888</v>
      </c>
      <c r="T947" s="109">
        <v>45948</v>
      </c>
      <c r="U947" s="109">
        <v>46253</v>
      </c>
      <c r="V947" s="108">
        <v>365</v>
      </c>
      <c r="W947" s="107" t="s">
        <v>424</v>
      </c>
      <c r="X947" s="107" t="s">
        <v>726</v>
      </c>
      <c r="Y947" s="107" t="s">
        <v>725</v>
      </c>
      <c r="Z947" s="108">
        <v>0.8</v>
      </c>
      <c r="AA947" s="113">
        <v>0</v>
      </c>
      <c r="AB947" s="113">
        <v>0</v>
      </c>
      <c r="AC947" s="113">
        <v>4943778.6380000003</v>
      </c>
      <c r="AD947" s="113">
        <v>0</v>
      </c>
      <c r="AE947" s="113">
        <v>4943778.6380000003</v>
      </c>
      <c r="AF947" s="113">
        <v>0</v>
      </c>
      <c r="AG947" s="113">
        <v>0</v>
      </c>
      <c r="AH947" s="113">
        <f>CFR_Data[[#This Row],[Total Spent SFY]]+CFR_Data[[#This Row],[CF Current SFY]]</f>
        <v>0</v>
      </c>
      <c r="AI947" s="113">
        <v>0</v>
      </c>
      <c r="AJ947" s="113">
        <v>4044909.7947</v>
      </c>
      <c r="AK947" s="113">
        <v>898868.84329999995</v>
      </c>
      <c r="AL947" s="113">
        <v>0</v>
      </c>
      <c r="AM947" s="113">
        <v>0</v>
      </c>
      <c r="AN947" s="113">
        <v>0</v>
      </c>
      <c r="AO947" s="113">
        <v>0</v>
      </c>
      <c r="AP947" s="113">
        <v>0</v>
      </c>
      <c r="AQ947" s="107" t="s">
        <v>699</v>
      </c>
      <c r="AR947" s="107" t="s">
        <v>699</v>
      </c>
      <c r="AS947" s="107" t="s">
        <v>396</v>
      </c>
      <c r="AT947" s="107" t="s">
        <v>2905</v>
      </c>
      <c r="AU947" s="107" t="s">
        <v>1120</v>
      </c>
      <c r="AV947" s="107" t="s">
        <v>391</v>
      </c>
      <c r="AW947" s="108">
        <v>5</v>
      </c>
      <c r="AX947" s="107" t="s">
        <v>473</v>
      </c>
      <c r="AY947" s="107" t="s">
        <v>722</v>
      </c>
      <c r="AZ947" s="107" t="s">
        <v>697</v>
      </c>
      <c r="BA947" s="107" t="s">
        <v>402</v>
      </c>
      <c r="BB947" s="109">
        <v>45355.272070752311</v>
      </c>
      <c r="BC947" s="107" t="s">
        <v>24</v>
      </c>
      <c r="BD947" s="107" t="s">
        <v>292</v>
      </c>
    </row>
    <row r="948" spans="1:56" x14ac:dyDescent="0.2">
      <c r="A948" s="107" t="s">
        <v>409</v>
      </c>
      <c r="B948" s="105">
        <v>608779</v>
      </c>
      <c r="C948" s="105" t="s">
        <v>2239</v>
      </c>
      <c r="D948" s="107" t="s">
        <v>940</v>
      </c>
      <c r="E948" s="105" t="s">
        <v>1954</v>
      </c>
      <c r="F948" s="107" t="s">
        <v>1343</v>
      </c>
      <c r="G948" s="107" t="s">
        <v>830</v>
      </c>
      <c r="H948" s="107" t="s">
        <v>830</v>
      </c>
      <c r="I948" s="107" t="s">
        <v>830</v>
      </c>
      <c r="J948" s="107" t="s">
        <v>283</v>
      </c>
      <c r="K948" s="107" t="s">
        <v>28</v>
      </c>
      <c r="L948" s="107" t="s">
        <v>213</v>
      </c>
      <c r="M948" s="107" t="s">
        <v>208</v>
      </c>
      <c r="N948" s="107" t="s">
        <v>410</v>
      </c>
      <c r="O948" s="107" t="s">
        <v>395</v>
      </c>
      <c r="P948" s="109">
        <v>44646</v>
      </c>
      <c r="Q948" s="107" t="s">
        <v>658</v>
      </c>
      <c r="R948" s="108">
        <v>1</v>
      </c>
      <c r="S948" s="109">
        <v>44698</v>
      </c>
      <c r="T948" s="109">
        <v>44758</v>
      </c>
      <c r="U948" s="109">
        <v>45368</v>
      </c>
      <c r="V948" s="108">
        <v>670</v>
      </c>
      <c r="W948" s="107" t="s">
        <v>424</v>
      </c>
      <c r="X948" s="107" t="s">
        <v>710</v>
      </c>
      <c r="Y948" s="107" t="s">
        <v>411</v>
      </c>
      <c r="Z948" s="108">
        <v>0.8</v>
      </c>
      <c r="AA948" s="113">
        <v>1940887.81</v>
      </c>
      <c r="AB948" s="113">
        <v>256276.71</v>
      </c>
      <c r="AC948" s="113">
        <v>303612.78000000003</v>
      </c>
      <c r="AD948" s="113">
        <v>67888.971399999995</v>
      </c>
      <c r="AE948" s="113">
        <v>67888.971399999995</v>
      </c>
      <c r="AF948" s="113">
        <v>67888.971399999995</v>
      </c>
      <c r="AG948" s="113">
        <v>2008776.7814</v>
      </c>
      <c r="AH948" s="113">
        <f>CFR_Data[[#This Row],[Total Spent SFY]]+CFR_Data[[#This Row],[CF Current SFY]]</f>
        <v>324165.6814</v>
      </c>
      <c r="AI948" s="113">
        <v>0</v>
      </c>
      <c r="AJ948" s="113">
        <v>0</v>
      </c>
      <c r="AK948" s="113">
        <v>0</v>
      </c>
      <c r="AL948" s="113">
        <v>0</v>
      </c>
      <c r="AM948" s="113">
        <v>0</v>
      </c>
      <c r="AN948" s="113">
        <v>235723.80859999999</v>
      </c>
      <c r="AO948" s="113">
        <v>0</v>
      </c>
      <c r="AP948" s="113">
        <v>0</v>
      </c>
      <c r="AQ948" s="107" t="s">
        <v>699</v>
      </c>
      <c r="AR948" s="107" t="s">
        <v>699</v>
      </c>
      <c r="AS948" s="107" t="s">
        <v>396</v>
      </c>
      <c r="AT948" s="107" t="s">
        <v>2914</v>
      </c>
      <c r="AU948" s="107" t="s">
        <v>1120</v>
      </c>
      <c r="AV948" s="107" t="s">
        <v>391</v>
      </c>
      <c r="AW948" s="108">
        <v>4</v>
      </c>
      <c r="AX948" s="107" t="s">
        <v>473</v>
      </c>
      <c r="AY948" s="107" t="s">
        <v>722</v>
      </c>
      <c r="AZ948" s="107" t="s">
        <v>697</v>
      </c>
      <c r="BA948" s="107" t="s">
        <v>402</v>
      </c>
      <c r="BB948" s="109">
        <v>45355.272070752311</v>
      </c>
      <c r="BC948" s="107" t="s">
        <v>28</v>
      </c>
      <c r="BD948" s="107" t="s">
        <v>292</v>
      </c>
    </row>
    <row r="949" spans="1:56" x14ac:dyDescent="0.2">
      <c r="A949" s="107" t="s">
        <v>409</v>
      </c>
      <c r="B949" s="105">
        <v>608779</v>
      </c>
      <c r="C949" s="105" t="s">
        <v>2239</v>
      </c>
      <c r="D949" s="107" t="s">
        <v>940</v>
      </c>
      <c r="E949" s="105" t="s">
        <v>1954</v>
      </c>
      <c r="F949" s="107" t="s">
        <v>1343</v>
      </c>
      <c r="G949" s="107" t="s">
        <v>830</v>
      </c>
      <c r="H949" s="107" t="s">
        <v>830</v>
      </c>
      <c r="I949" s="107" t="s">
        <v>830</v>
      </c>
      <c r="J949" s="107" t="s">
        <v>283</v>
      </c>
      <c r="K949" s="107" t="s">
        <v>28</v>
      </c>
      <c r="L949" s="107" t="s">
        <v>213</v>
      </c>
      <c r="M949" s="107" t="s">
        <v>208</v>
      </c>
      <c r="N949" s="107" t="s">
        <v>410</v>
      </c>
      <c r="O949" s="107" t="s">
        <v>395</v>
      </c>
      <c r="P949" s="109">
        <v>44646</v>
      </c>
      <c r="Q949" s="107" t="s">
        <v>658</v>
      </c>
      <c r="R949" s="108">
        <v>1</v>
      </c>
      <c r="S949" s="109">
        <v>44698</v>
      </c>
      <c r="T949" s="109">
        <v>44758</v>
      </c>
      <c r="U949" s="109">
        <v>45368</v>
      </c>
      <c r="V949" s="108">
        <v>670</v>
      </c>
      <c r="W949" s="107" t="s">
        <v>424</v>
      </c>
      <c r="X949" s="107" t="s">
        <v>713</v>
      </c>
      <c r="Y949" s="107" t="s">
        <v>397</v>
      </c>
      <c r="Z949" s="108">
        <v>0.9</v>
      </c>
      <c r="AA949" s="113">
        <v>1356175.31</v>
      </c>
      <c r="AB949" s="113">
        <v>110080.11</v>
      </c>
      <c r="AC949" s="113">
        <v>355203.46</v>
      </c>
      <c r="AD949" s="113">
        <v>24728.8917</v>
      </c>
      <c r="AE949" s="113">
        <v>24728.8917</v>
      </c>
      <c r="AF949" s="113">
        <v>24728.8917</v>
      </c>
      <c r="AG949" s="113">
        <v>1380904.2017000001</v>
      </c>
      <c r="AH949" s="113">
        <f>CFR_Data[[#This Row],[Total Spent SFY]]+CFR_Data[[#This Row],[CF Current SFY]]</f>
        <v>134809.00169999999</v>
      </c>
      <c r="AI949" s="113">
        <v>0</v>
      </c>
      <c r="AJ949" s="113">
        <v>0</v>
      </c>
      <c r="AK949" s="113">
        <v>0</v>
      </c>
      <c r="AL949" s="113">
        <v>0</v>
      </c>
      <c r="AM949" s="113">
        <v>0</v>
      </c>
      <c r="AN949" s="113">
        <v>330474.56829999998</v>
      </c>
      <c r="AO949" s="113">
        <v>0</v>
      </c>
      <c r="AP949" s="113">
        <v>0</v>
      </c>
      <c r="AQ949" s="107" t="s">
        <v>699</v>
      </c>
      <c r="AR949" s="107" t="s">
        <v>699</v>
      </c>
      <c r="AS949" s="107" t="s">
        <v>396</v>
      </c>
      <c r="AT949" s="107" t="s">
        <v>2914</v>
      </c>
      <c r="AU949" s="107" t="s">
        <v>1120</v>
      </c>
      <c r="AV949" s="107" t="s">
        <v>391</v>
      </c>
      <c r="AW949" s="108">
        <v>4</v>
      </c>
      <c r="AX949" s="107" t="s">
        <v>473</v>
      </c>
      <c r="AY949" s="107" t="s">
        <v>722</v>
      </c>
      <c r="AZ949" s="107" t="s">
        <v>697</v>
      </c>
      <c r="BA949" s="107" t="s">
        <v>402</v>
      </c>
      <c r="BB949" s="109">
        <v>45355.272070752311</v>
      </c>
      <c r="BC949" s="107" t="s">
        <v>28</v>
      </c>
      <c r="BD949" s="107" t="s">
        <v>292</v>
      </c>
    </row>
    <row r="950" spans="1:56" x14ac:dyDescent="0.2">
      <c r="A950" s="107" t="s">
        <v>409</v>
      </c>
      <c r="B950" s="105">
        <v>608779</v>
      </c>
      <c r="C950" s="105" t="s">
        <v>2239</v>
      </c>
      <c r="D950" s="107" t="s">
        <v>940</v>
      </c>
      <c r="E950" s="105" t="s">
        <v>1954</v>
      </c>
      <c r="F950" s="107" t="s">
        <v>1343</v>
      </c>
      <c r="G950" s="107" t="s">
        <v>830</v>
      </c>
      <c r="H950" s="107" t="s">
        <v>830</v>
      </c>
      <c r="I950" s="107" t="s">
        <v>830</v>
      </c>
      <c r="J950" s="107" t="s">
        <v>283</v>
      </c>
      <c r="K950" s="107" t="s">
        <v>28</v>
      </c>
      <c r="L950" s="107" t="s">
        <v>213</v>
      </c>
      <c r="M950" s="107" t="s">
        <v>208</v>
      </c>
      <c r="N950" s="107" t="s">
        <v>410</v>
      </c>
      <c r="O950" s="107" t="s">
        <v>395</v>
      </c>
      <c r="P950" s="109">
        <v>44646</v>
      </c>
      <c r="Q950" s="107" t="s">
        <v>658</v>
      </c>
      <c r="R950" s="108">
        <v>1</v>
      </c>
      <c r="S950" s="109">
        <v>44698</v>
      </c>
      <c r="T950" s="109">
        <v>44758</v>
      </c>
      <c r="U950" s="109">
        <v>45368</v>
      </c>
      <c r="V950" s="108">
        <v>670</v>
      </c>
      <c r="W950" s="107" t="s">
        <v>398</v>
      </c>
      <c r="X950" s="107" t="s">
        <v>702</v>
      </c>
      <c r="Y950" s="107" t="s">
        <v>293</v>
      </c>
      <c r="Z950" s="108">
        <v>0</v>
      </c>
      <c r="AA950" s="113">
        <v>7712.55</v>
      </c>
      <c r="AB950" s="113">
        <v>601.5</v>
      </c>
      <c r="AC950" s="113">
        <v>74704.95</v>
      </c>
      <c r="AD950" s="113">
        <v>21580.132099999999</v>
      </c>
      <c r="AE950" s="113">
        <v>21580.132099999999</v>
      </c>
      <c r="AF950" s="113">
        <v>21580.132099999999</v>
      </c>
      <c r="AG950" s="113">
        <v>29292.682100000002</v>
      </c>
      <c r="AH950" s="113">
        <f>CFR_Data[[#This Row],[Total Spent SFY]]+CFR_Data[[#This Row],[CF Current SFY]]</f>
        <v>22181.632099999999</v>
      </c>
      <c r="AI950" s="113">
        <v>0</v>
      </c>
      <c r="AJ950" s="113">
        <v>0</v>
      </c>
      <c r="AK950" s="113">
        <v>0</v>
      </c>
      <c r="AL950" s="113">
        <v>0</v>
      </c>
      <c r="AM950" s="113">
        <v>0</v>
      </c>
      <c r="AN950" s="113">
        <v>53124.817900000002</v>
      </c>
      <c r="AO950" s="113">
        <v>0</v>
      </c>
      <c r="AP950" s="113">
        <v>0</v>
      </c>
      <c r="AQ950" s="107" t="s">
        <v>699</v>
      </c>
      <c r="AR950" s="107" t="s">
        <v>699</v>
      </c>
      <c r="AS950" s="107" t="s">
        <v>396</v>
      </c>
      <c r="AT950" s="107" t="s">
        <v>2914</v>
      </c>
      <c r="AU950" s="107" t="s">
        <v>1120</v>
      </c>
      <c r="AV950" s="107" t="s">
        <v>391</v>
      </c>
      <c r="AW950" s="108">
        <v>4</v>
      </c>
      <c r="AX950" s="107" t="s">
        <v>473</v>
      </c>
      <c r="AY950" s="107" t="s">
        <v>722</v>
      </c>
      <c r="AZ950" s="107" t="s">
        <v>697</v>
      </c>
      <c r="BA950" s="107" t="s">
        <v>402</v>
      </c>
      <c r="BB950" s="109">
        <v>45355.272070752311</v>
      </c>
      <c r="BC950" s="107" t="s">
        <v>28</v>
      </c>
      <c r="BD950" s="107" t="s">
        <v>293</v>
      </c>
    </row>
    <row r="951" spans="1:56" x14ac:dyDescent="0.2">
      <c r="A951" s="107" t="s">
        <v>409</v>
      </c>
      <c r="B951" s="105">
        <v>608779</v>
      </c>
      <c r="C951" s="105" t="s">
        <v>2239</v>
      </c>
      <c r="D951" s="107" t="s">
        <v>940</v>
      </c>
      <c r="E951" s="105" t="s">
        <v>1954</v>
      </c>
      <c r="F951" s="107" t="s">
        <v>1343</v>
      </c>
      <c r="G951" s="107" t="s">
        <v>830</v>
      </c>
      <c r="H951" s="107" t="s">
        <v>830</v>
      </c>
      <c r="I951" s="107" t="s">
        <v>830</v>
      </c>
      <c r="J951" s="107" t="s">
        <v>283</v>
      </c>
      <c r="K951" s="107" t="s">
        <v>28</v>
      </c>
      <c r="L951" s="107" t="s">
        <v>213</v>
      </c>
      <c r="M951" s="107" t="s">
        <v>208</v>
      </c>
      <c r="N951" s="107" t="s">
        <v>410</v>
      </c>
      <c r="O951" s="107" t="s">
        <v>395</v>
      </c>
      <c r="P951" s="109">
        <v>44646</v>
      </c>
      <c r="Q951" s="107" t="s">
        <v>658</v>
      </c>
      <c r="R951" s="108">
        <v>1</v>
      </c>
      <c r="S951" s="109">
        <v>44698</v>
      </c>
      <c r="T951" s="109">
        <v>44758</v>
      </c>
      <c r="U951" s="109">
        <v>45368</v>
      </c>
      <c r="V951" s="108">
        <v>670</v>
      </c>
      <c r="W951" s="107" t="s">
        <v>424</v>
      </c>
      <c r="X951" s="107" t="s">
        <v>726</v>
      </c>
      <c r="Y951" s="107" t="s">
        <v>725</v>
      </c>
      <c r="Z951" s="108">
        <v>0.8</v>
      </c>
      <c r="AA951" s="113">
        <v>1128024.52</v>
      </c>
      <c r="AB951" s="113">
        <v>476644.24</v>
      </c>
      <c r="AC951" s="113">
        <v>25873.83</v>
      </c>
      <c r="AD951" s="113">
        <v>5802.0047999999997</v>
      </c>
      <c r="AE951" s="113">
        <v>5802.0047999999997</v>
      </c>
      <c r="AF951" s="113">
        <v>5802.0047999999997</v>
      </c>
      <c r="AG951" s="113">
        <v>1133826.5248</v>
      </c>
      <c r="AH951" s="113">
        <f>CFR_Data[[#This Row],[Total Spent SFY]]+CFR_Data[[#This Row],[CF Current SFY]]</f>
        <v>482446.24479999999</v>
      </c>
      <c r="AI951" s="113">
        <v>0</v>
      </c>
      <c r="AJ951" s="113">
        <v>0</v>
      </c>
      <c r="AK951" s="113">
        <v>0</v>
      </c>
      <c r="AL951" s="113">
        <v>0</v>
      </c>
      <c r="AM951" s="113">
        <v>0</v>
      </c>
      <c r="AN951" s="113">
        <v>20071.825199999999</v>
      </c>
      <c r="AO951" s="113">
        <v>0</v>
      </c>
      <c r="AP951" s="113">
        <v>0</v>
      </c>
      <c r="AQ951" s="107" t="s">
        <v>699</v>
      </c>
      <c r="AR951" s="107" t="s">
        <v>699</v>
      </c>
      <c r="AS951" s="107" t="s">
        <v>396</v>
      </c>
      <c r="AT951" s="107" t="s">
        <v>2914</v>
      </c>
      <c r="AU951" s="107" t="s">
        <v>1120</v>
      </c>
      <c r="AV951" s="107" t="s">
        <v>391</v>
      </c>
      <c r="AW951" s="108">
        <v>4</v>
      </c>
      <c r="AX951" s="107" t="s">
        <v>473</v>
      </c>
      <c r="AY951" s="107" t="s">
        <v>722</v>
      </c>
      <c r="AZ951" s="107" t="s">
        <v>697</v>
      </c>
      <c r="BA951" s="107" t="s">
        <v>402</v>
      </c>
      <c r="BB951" s="109">
        <v>45355.272070752311</v>
      </c>
      <c r="BC951" s="107" t="s">
        <v>28</v>
      </c>
      <c r="BD951" s="107" t="s">
        <v>292</v>
      </c>
    </row>
    <row r="952" spans="1:56" x14ac:dyDescent="0.2">
      <c r="A952" s="107" t="s">
        <v>393</v>
      </c>
      <c r="B952" s="105">
        <v>608782</v>
      </c>
      <c r="C952" s="105" t="s">
        <v>2240</v>
      </c>
      <c r="D952" s="107" t="s">
        <v>941</v>
      </c>
      <c r="E952" s="105" t="s">
        <v>1947</v>
      </c>
      <c r="F952" s="107" t="s">
        <v>1128</v>
      </c>
      <c r="G952" s="107" t="s">
        <v>830</v>
      </c>
      <c r="H952" s="107" t="s">
        <v>830</v>
      </c>
      <c r="I952" s="107" t="s">
        <v>830</v>
      </c>
      <c r="J952" s="107" t="s">
        <v>123</v>
      </c>
      <c r="K952" s="107" t="s">
        <v>32</v>
      </c>
      <c r="L952" s="107" t="s">
        <v>213</v>
      </c>
      <c r="M952" s="107" t="s">
        <v>208</v>
      </c>
      <c r="N952" s="107" t="s">
        <v>716</v>
      </c>
      <c r="O952" s="107" t="s">
        <v>395</v>
      </c>
      <c r="P952" s="109">
        <v>44282</v>
      </c>
      <c r="Q952" s="107" t="s">
        <v>655</v>
      </c>
      <c r="R952" s="108">
        <v>1</v>
      </c>
      <c r="S952" s="109">
        <v>44357</v>
      </c>
      <c r="T952" s="109">
        <v>44417</v>
      </c>
      <c r="U952" s="109">
        <v>45087</v>
      </c>
      <c r="V952" s="108">
        <v>730</v>
      </c>
      <c r="W952" s="107" t="s">
        <v>424</v>
      </c>
      <c r="X952" s="107" t="s">
        <v>710</v>
      </c>
      <c r="Y952" s="107" t="s">
        <v>411</v>
      </c>
      <c r="Z952" s="108">
        <v>0.8</v>
      </c>
      <c r="AA952" s="113">
        <v>2139958.19</v>
      </c>
      <c r="AB952" s="113">
        <v>121670.23</v>
      </c>
      <c r="AC952" s="113">
        <v>5008.21</v>
      </c>
      <c r="AD952" s="113">
        <v>0</v>
      </c>
      <c r="AE952" s="113">
        <v>0</v>
      </c>
      <c r="AF952" s="113">
        <v>0</v>
      </c>
      <c r="AG952" s="113">
        <v>2139958.19</v>
      </c>
      <c r="AH952" s="113">
        <f>CFR_Data[[#This Row],[Total Spent SFY]]+CFR_Data[[#This Row],[CF Current SFY]]</f>
        <v>121670.23</v>
      </c>
      <c r="AI952" s="113">
        <v>0</v>
      </c>
      <c r="AJ952" s="113">
        <v>0</v>
      </c>
      <c r="AK952" s="113">
        <v>0</v>
      </c>
      <c r="AL952" s="113">
        <v>0</v>
      </c>
      <c r="AM952" s="113">
        <v>0</v>
      </c>
      <c r="AN952" s="113">
        <v>0</v>
      </c>
      <c r="AO952" s="113">
        <v>0</v>
      </c>
      <c r="AP952" s="113">
        <v>0</v>
      </c>
      <c r="AQ952" s="107" t="s">
        <v>699</v>
      </c>
      <c r="AR952" s="107" t="s">
        <v>699</v>
      </c>
      <c r="AS952" s="107" t="s">
        <v>396</v>
      </c>
      <c r="AT952" s="107" t="s">
        <v>3012</v>
      </c>
      <c r="AU952" s="107" t="s">
        <v>1120</v>
      </c>
      <c r="AV952" s="107" t="s">
        <v>391</v>
      </c>
      <c r="AW952" s="108">
        <v>3</v>
      </c>
      <c r="AX952" s="107" t="s">
        <v>473</v>
      </c>
      <c r="AY952" s="107" t="s">
        <v>722</v>
      </c>
      <c r="AZ952" s="107" t="s">
        <v>697</v>
      </c>
      <c r="BA952" s="107" t="s">
        <v>402</v>
      </c>
      <c r="BB952" s="109">
        <v>45355.272070752311</v>
      </c>
      <c r="BC952" s="107" t="s">
        <v>32</v>
      </c>
      <c r="BD952" s="107" t="s">
        <v>292</v>
      </c>
    </row>
    <row r="953" spans="1:56" x14ac:dyDescent="0.2">
      <c r="A953" s="107" t="s">
        <v>393</v>
      </c>
      <c r="B953" s="105">
        <v>608782</v>
      </c>
      <c r="C953" s="105" t="s">
        <v>2240</v>
      </c>
      <c r="D953" s="107" t="s">
        <v>941</v>
      </c>
      <c r="E953" s="105" t="s">
        <v>1947</v>
      </c>
      <c r="F953" s="107" t="s">
        <v>1128</v>
      </c>
      <c r="G953" s="107" t="s">
        <v>830</v>
      </c>
      <c r="H953" s="107" t="s">
        <v>830</v>
      </c>
      <c r="I953" s="107" t="s">
        <v>830</v>
      </c>
      <c r="J953" s="107" t="s">
        <v>123</v>
      </c>
      <c r="K953" s="107" t="s">
        <v>32</v>
      </c>
      <c r="L953" s="107" t="s">
        <v>213</v>
      </c>
      <c r="M953" s="107" t="s">
        <v>208</v>
      </c>
      <c r="N953" s="107" t="s">
        <v>716</v>
      </c>
      <c r="O953" s="107" t="s">
        <v>395</v>
      </c>
      <c r="P953" s="109">
        <v>44282</v>
      </c>
      <c r="Q953" s="107" t="s">
        <v>655</v>
      </c>
      <c r="R953" s="108">
        <v>1</v>
      </c>
      <c r="S953" s="109">
        <v>44357</v>
      </c>
      <c r="T953" s="109">
        <v>44417</v>
      </c>
      <c r="U953" s="109">
        <v>45087</v>
      </c>
      <c r="V953" s="108">
        <v>730</v>
      </c>
      <c r="W953" s="107" t="s">
        <v>398</v>
      </c>
      <c r="X953" s="107" t="s">
        <v>702</v>
      </c>
      <c r="Y953" s="107" t="s">
        <v>293</v>
      </c>
      <c r="Z953" s="108">
        <v>0</v>
      </c>
      <c r="AA953" s="113">
        <v>6260.11</v>
      </c>
      <c r="AB953" s="113">
        <v>0</v>
      </c>
      <c r="AC953" s="113">
        <v>44344.89</v>
      </c>
      <c r="AD953" s="113">
        <v>0</v>
      </c>
      <c r="AE953" s="113">
        <v>0</v>
      </c>
      <c r="AF953" s="113">
        <v>0</v>
      </c>
      <c r="AG953" s="113">
        <v>6260.11</v>
      </c>
      <c r="AH953" s="113">
        <f>CFR_Data[[#This Row],[Total Spent SFY]]+CFR_Data[[#This Row],[CF Current SFY]]</f>
        <v>0</v>
      </c>
      <c r="AI953" s="113">
        <v>0</v>
      </c>
      <c r="AJ953" s="113">
        <v>0</v>
      </c>
      <c r="AK953" s="113">
        <v>0</v>
      </c>
      <c r="AL953" s="113">
        <v>0</v>
      </c>
      <c r="AM953" s="113">
        <v>0</v>
      </c>
      <c r="AN953" s="113">
        <v>0</v>
      </c>
      <c r="AO953" s="113">
        <v>0</v>
      </c>
      <c r="AP953" s="113">
        <v>0</v>
      </c>
      <c r="AQ953" s="107" t="s">
        <v>699</v>
      </c>
      <c r="AR953" s="107" t="s">
        <v>699</v>
      </c>
      <c r="AS953" s="107" t="s">
        <v>396</v>
      </c>
      <c r="AT953" s="107" t="s">
        <v>3012</v>
      </c>
      <c r="AU953" s="107" t="s">
        <v>1120</v>
      </c>
      <c r="AV953" s="107" t="s">
        <v>391</v>
      </c>
      <c r="AW953" s="108">
        <v>3</v>
      </c>
      <c r="AX953" s="107" t="s">
        <v>473</v>
      </c>
      <c r="AY953" s="107" t="s">
        <v>722</v>
      </c>
      <c r="AZ953" s="107" t="s">
        <v>697</v>
      </c>
      <c r="BA953" s="107" t="s">
        <v>402</v>
      </c>
      <c r="BB953" s="109">
        <v>45355.272070752311</v>
      </c>
      <c r="BC953" s="107" t="s">
        <v>32</v>
      </c>
      <c r="BD953" s="107" t="s">
        <v>293</v>
      </c>
    </row>
    <row r="954" spans="1:56" x14ac:dyDescent="0.2">
      <c r="A954" s="107" t="s">
        <v>393</v>
      </c>
      <c r="B954" s="105">
        <v>608782</v>
      </c>
      <c r="C954" s="105" t="s">
        <v>2240</v>
      </c>
      <c r="D954" s="107" t="s">
        <v>941</v>
      </c>
      <c r="E954" s="105" t="s">
        <v>1947</v>
      </c>
      <c r="F954" s="107" t="s">
        <v>1128</v>
      </c>
      <c r="G954" s="107" t="s">
        <v>830</v>
      </c>
      <c r="H954" s="107" t="s">
        <v>830</v>
      </c>
      <c r="I954" s="107" t="s">
        <v>830</v>
      </c>
      <c r="J954" s="107" t="s">
        <v>123</v>
      </c>
      <c r="K954" s="107" t="s">
        <v>32</v>
      </c>
      <c r="L954" s="107" t="s">
        <v>213</v>
      </c>
      <c r="M954" s="107" t="s">
        <v>208</v>
      </c>
      <c r="N954" s="107" t="s">
        <v>716</v>
      </c>
      <c r="O954" s="107" t="s">
        <v>395</v>
      </c>
      <c r="P954" s="109">
        <v>44282</v>
      </c>
      <c r="Q954" s="107" t="s">
        <v>655</v>
      </c>
      <c r="R954" s="108">
        <v>1</v>
      </c>
      <c r="S954" s="109">
        <v>44357</v>
      </c>
      <c r="T954" s="109">
        <v>44417</v>
      </c>
      <c r="U954" s="109">
        <v>45087</v>
      </c>
      <c r="V954" s="108">
        <v>730</v>
      </c>
      <c r="W954" s="107" t="s">
        <v>424</v>
      </c>
      <c r="X954" s="107" t="s">
        <v>726</v>
      </c>
      <c r="Y954" s="107" t="s">
        <v>725</v>
      </c>
      <c r="Z954" s="108">
        <v>0.8</v>
      </c>
      <c r="AA954" s="113">
        <v>338831.62</v>
      </c>
      <c r="AB954" s="113">
        <v>4182.7299999999996</v>
      </c>
      <c r="AC954" s="113">
        <v>48153.88</v>
      </c>
      <c r="AD954" s="113">
        <v>0</v>
      </c>
      <c r="AE954" s="113">
        <v>0</v>
      </c>
      <c r="AF954" s="113">
        <v>0</v>
      </c>
      <c r="AG954" s="113">
        <v>338831.62</v>
      </c>
      <c r="AH954" s="113">
        <f>CFR_Data[[#This Row],[Total Spent SFY]]+CFR_Data[[#This Row],[CF Current SFY]]</f>
        <v>4182.7299999999996</v>
      </c>
      <c r="AI954" s="113">
        <v>0</v>
      </c>
      <c r="AJ954" s="113">
        <v>0</v>
      </c>
      <c r="AK954" s="113">
        <v>0</v>
      </c>
      <c r="AL954" s="113">
        <v>0</v>
      </c>
      <c r="AM954" s="113">
        <v>0</v>
      </c>
      <c r="AN954" s="113">
        <v>0</v>
      </c>
      <c r="AO954" s="113">
        <v>0</v>
      </c>
      <c r="AP954" s="113">
        <v>0</v>
      </c>
      <c r="AQ954" s="107" t="s">
        <v>699</v>
      </c>
      <c r="AR954" s="107" t="s">
        <v>699</v>
      </c>
      <c r="AS954" s="107" t="s">
        <v>396</v>
      </c>
      <c r="AT954" s="107" t="s">
        <v>3012</v>
      </c>
      <c r="AU954" s="107" t="s">
        <v>1120</v>
      </c>
      <c r="AV954" s="107" t="s">
        <v>391</v>
      </c>
      <c r="AW954" s="108">
        <v>3</v>
      </c>
      <c r="AX954" s="107" t="s">
        <v>473</v>
      </c>
      <c r="AY954" s="107" t="s">
        <v>722</v>
      </c>
      <c r="AZ954" s="107" t="s">
        <v>697</v>
      </c>
      <c r="BA954" s="107" t="s">
        <v>402</v>
      </c>
      <c r="BB954" s="109">
        <v>45355.272070752311</v>
      </c>
      <c r="BC954" s="107" t="s">
        <v>32</v>
      </c>
      <c r="BD954" s="107" t="s">
        <v>292</v>
      </c>
    </row>
    <row r="955" spans="1:56" x14ac:dyDescent="0.2">
      <c r="A955" s="107" t="s">
        <v>409</v>
      </c>
      <c r="B955" s="105">
        <v>608784</v>
      </c>
      <c r="C955" s="105" t="s">
        <v>2241</v>
      </c>
      <c r="D955" s="107" t="s">
        <v>942</v>
      </c>
      <c r="E955" s="105" t="s">
        <v>1947</v>
      </c>
      <c r="F955" s="107" t="s">
        <v>1128</v>
      </c>
      <c r="G955" s="107" t="s">
        <v>830</v>
      </c>
      <c r="H955" s="107" t="s">
        <v>830</v>
      </c>
      <c r="I955" s="107" t="s">
        <v>830</v>
      </c>
      <c r="J955" s="107" t="s">
        <v>185</v>
      </c>
      <c r="K955" s="107" t="s">
        <v>28</v>
      </c>
      <c r="L955" s="107" t="s">
        <v>312</v>
      </c>
      <c r="M955" s="107" t="s">
        <v>158</v>
      </c>
      <c r="N955" s="107" t="s">
        <v>410</v>
      </c>
      <c r="O955" s="107" t="s">
        <v>395</v>
      </c>
      <c r="P955" s="109">
        <v>44968</v>
      </c>
      <c r="Q955" s="107" t="s">
        <v>712</v>
      </c>
      <c r="R955" s="108">
        <v>1</v>
      </c>
      <c r="S955" s="109">
        <v>45041</v>
      </c>
      <c r="T955" s="109">
        <v>45101</v>
      </c>
      <c r="U955" s="109">
        <v>45612</v>
      </c>
      <c r="V955" s="108">
        <v>571</v>
      </c>
      <c r="W955" s="107" t="s">
        <v>398</v>
      </c>
      <c r="X955" s="107" t="s">
        <v>702</v>
      </c>
      <c r="Y955" s="107" t="s">
        <v>293</v>
      </c>
      <c r="Z955" s="108">
        <v>0</v>
      </c>
      <c r="AA955" s="113">
        <v>265</v>
      </c>
      <c r="AB955" s="113">
        <v>265</v>
      </c>
      <c r="AC955" s="113">
        <v>34270</v>
      </c>
      <c r="AD955" s="113">
        <v>31567.325799999999</v>
      </c>
      <c r="AE955" s="113">
        <v>31567.325799999999</v>
      </c>
      <c r="AF955" s="113">
        <v>22641.769199999999</v>
      </c>
      <c r="AG955" s="113">
        <v>22906.769199999999</v>
      </c>
      <c r="AH955" s="113">
        <f>CFR_Data[[#This Row],[Total Spent SFY]]+CFR_Data[[#This Row],[CF Current SFY]]</f>
        <v>22906.769199999999</v>
      </c>
      <c r="AI955" s="113">
        <v>8925.5565999999999</v>
      </c>
      <c r="AJ955" s="113">
        <v>0</v>
      </c>
      <c r="AK955" s="113">
        <v>0</v>
      </c>
      <c r="AL955" s="113">
        <v>0</v>
      </c>
      <c r="AM955" s="113">
        <v>0</v>
      </c>
      <c r="AN955" s="113">
        <v>2702.6741999999999</v>
      </c>
      <c r="AO955" s="113">
        <v>0</v>
      </c>
      <c r="AP955" s="113">
        <v>0</v>
      </c>
      <c r="AQ955" s="107" t="s">
        <v>699</v>
      </c>
      <c r="AR955" s="107" t="s">
        <v>699</v>
      </c>
      <c r="AS955" s="107" t="s">
        <v>396</v>
      </c>
      <c r="AT955" s="107" t="s">
        <v>2955</v>
      </c>
      <c r="AU955" s="107" t="s">
        <v>1123</v>
      </c>
      <c r="AV955" s="107" t="s">
        <v>391</v>
      </c>
      <c r="AW955" s="108">
        <v>3</v>
      </c>
      <c r="AX955" s="107" t="s">
        <v>473</v>
      </c>
      <c r="AY955" s="107" t="s">
        <v>698</v>
      </c>
      <c r="AZ955" s="107" t="s">
        <v>697</v>
      </c>
      <c r="BA955" s="107" t="s">
        <v>392</v>
      </c>
      <c r="BB955" s="109">
        <v>45355.272070752311</v>
      </c>
      <c r="BC955" s="107" t="s">
        <v>28</v>
      </c>
      <c r="BD955" s="107" t="s">
        <v>293</v>
      </c>
    </row>
    <row r="956" spans="1:56" x14ac:dyDescent="0.2">
      <c r="A956" s="107" t="s">
        <v>409</v>
      </c>
      <c r="B956" s="105">
        <v>608784</v>
      </c>
      <c r="C956" s="105" t="s">
        <v>2241</v>
      </c>
      <c r="D956" s="107" t="s">
        <v>942</v>
      </c>
      <c r="E956" s="105" t="s">
        <v>1947</v>
      </c>
      <c r="F956" s="107" t="s">
        <v>1128</v>
      </c>
      <c r="G956" s="107" t="s">
        <v>830</v>
      </c>
      <c r="H956" s="107" t="s">
        <v>830</v>
      </c>
      <c r="I956" s="107" t="s">
        <v>830</v>
      </c>
      <c r="J956" s="107" t="s">
        <v>185</v>
      </c>
      <c r="K956" s="107" t="s">
        <v>28</v>
      </c>
      <c r="L956" s="107" t="s">
        <v>312</v>
      </c>
      <c r="M956" s="107" t="s">
        <v>158</v>
      </c>
      <c r="N956" s="107" t="s">
        <v>410</v>
      </c>
      <c r="O956" s="107" t="s">
        <v>395</v>
      </c>
      <c r="P956" s="109">
        <v>44968</v>
      </c>
      <c r="Q956" s="107" t="s">
        <v>712</v>
      </c>
      <c r="R956" s="108">
        <v>1</v>
      </c>
      <c r="S956" s="109">
        <v>45041</v>
      </c>
      <c r="T956" s="109">
        <v>45101</v>
      </c>
      <c r="U956" s="109">
        <v>45612</v>
      </c>
      <c r="V956" s="108">
        <v>571</v>
      </c>
      <c r="W956" s="107" t="s">
        <v>424</v>
      </c>
      <c r="X956" s="107" t="s">
        <v>709</v>
      </c>
      <c r="Y956" s="107" t="s">
        <v>416</v>
      </c>
      <c r="Z956" s="108">
        <v>0.8</v>
      </c>
      <c r="AA956" s="113">
        <v>6320</v>
      </c>
      <c r="AB956" s="113">
        <v>6320</v>
      </c>
      <c r="AC956" s="113">
        <v>217310</v>
      </c>
      <c r="AD956" s="113">
        <v>188800.11679999999</v>
      </c>
      <c r="AE956" s="113">
        <v>188800.11679999999</v>
      </c>
      <c r="AF956" s="113">
        <v>135417.51019999999</v>
      </c>
      <c r="AG956" s="113">
        <v>141737.51019999999</v>
      </c>
      <c r="AH956" s="113">
        <f>CFR_Data[[#This Row],[Total Spent SFY]]+CFR_Data[[#This Row],[CF Current SFY]]</f>
        <v>141737.51019999999</v>
      </c>
      <c r="AI956" s="113">
        <v>53382.606599999999</v>
      </c>
      <c r="AJ956" s="113">
        <v>0</v>
      </c>
      <c r="AK956" s="113">
        <v>0</v>
      </c>
      <c r="AL956" s="113">
        <v>0</v>
      </c>
      <c r="AM956" s="113">
        <v>0</v>
      </c>
      <c r="AN956" s="113">
        <v>28509.8832</v>
      </c>
      <c r="AO956" s="113">
        <v>0</v>
      </c>
      <c r="AP956" s="113">
        <v>0</v>
      </c>
      <c r="AQ956" s="107" t="s">
        <v>699</v>
      </c>
      <c r="AR956" s="107" t="s">
        <v>699</v>
      </c>
      <c r="AS956" s="107" t="s">
        <v>396</v>
      </c>
      <c r="AT956" s="107" t="s">
        <v>2955</v>
      </c>
      <c r="AU956" s="107" t="s">
        <v>1123</v>
      </c>
      <c r="AV956" s="107" t="s">
        <v>391</v>
      </c>
      <c r="AW956" s="108">
        <v>3</v>
      </c>
      <c r="AX956" s="107" t="s">
        <v>473</v>
      </c>
      <c r="AY956" s="107" t="s">
        <v>698</v>
      </c>
      <c r="AZ956" s="107" t="s">
        <v>697</v>
      </c>
      <c r="BA956" s="107" t="s">
        <v>392</v>
      </c>
      <c r="BB956" s="109">
        <v>45355.272070752311</v>
      </c>
      <c r="BC956" s="107" t="s">
        <v>28</v>
      </c>
      <c r="BD956" s="107" t="s">
        <v>292</v>
      </c>
    </row>
    <row r="957" spans="1:56" x14ac:dyDescent="0.2">
      <c r="A957" s="107" t="s">
        <v>409</v>
      </c>
      <c r="B957" s="105">
        <v>608784</v>
      </c>
      <c r="C957" s="105" t="s">
        <v>2241</v>
      </c>
      <c r="D957" s="107" t="s">
        <v>942</v>
      </c>
      <c r="E957" s="105" t="s">
        <v>1947</v>
      </c>
      <c r="F957" s="107" t="s">
        <v>1128</v>
      </c>
      <c r="G957" s="107" t="s">
        <v>830</v>
      </c>
      <c r="H957" s="107" t="s">
        <v>830</v>
      </c>
      <c r="I957" s="107" t="s">
        <v>830</v>
      </c>
      <c r="J957" s="107" t="s">
        <v>185</v>
      </c>
      <c r="K957" s="107" t="s">
        <v>28</v>
      </c>
      <c r="L957" s="107" t="s">
        <v>312</v>
      </c>
      <c r="M957" s="107" t="s">
        <v>158</v>
      </c>
      <c r="N957" s="107" t="s">
        <v>410</v>
      </c>
      <c r="O957" s="107" t="s">
        <v>395</v>
      </c>
      <c r="P957" s="109">
        <v>44968</v>
      </c>
      <c r="Q957" s="107" t="s">
        <v>712</v>
      </c>
      <c r="R957" s="108">
        <v>1</v>
      </c>
      <c r="S957" s="109">
        <v>45041</v>
      </c>
      <c r="T957" s="109">
        <v>45101</v>
      </c>
      <c r="U957" s="109">
        <v>45612</v>
      </c>
      <c r="V957" s="108">
        <v>571</v>
      </c>
      <c r="W957" s="107" t="s">
        <v>424</v>
      </c>
      <c r="X957" s="107" t="s">
        <v>726</v>
      </c>
      <c r="Y957" s="107" t="s">
        <v>725</v>
      </c>
      <c r="Z957" s="108">
        <v>0.8</v>
      </c>
      <c r="AA957" s="113">
        <v>565050.63</v>
      </c>
      <c r="AB957" s="113">
        <v>565050.63</v>
      </c>
      <c r="AC957" s="113">
        <v>1735119.23</v>
      </c>
      <c r="AD957" s="113">
        <v>1512632.5574</v>
      </c>
      <c r="AE957" s="113">
        <v>1512632.5574</v>
      </c>
      <c r="AF957" s="113">
        <v>1084940.7205999999</v>
      </c>
      <c r="AG957" s="113">
        <v>1649991.3506</v>
      </c>
      <c r="AH957" s="113">
        <f>CFR_Data[[#This Row],[Total Spent SFY]]+CFR_Data[[#This Row],[CF Current SFY]]</f>
        <v>1649991.3506</v>
      </c>
      <c r="AI957" s="113">
        <v>427691.83679999999</v>
      </c>
      <c r="AJ957" s="113">
        <v>0</v>
      </c>
      <c r="AK957" s="113">
        <v>0</v>
      </c>
      <c r="AL957" s="113">
        <v>0</v>
      </c>
      <c r="AM957" s="113">
        <v>0</v>
      </c>
      <c r="AN957" s="113">
        <v>222486.67259999999</v>
      </c>
      <c r="AO957" s="113">
        <v>0</v>
      </c>
      <c r="AP957" s="113">
        <v>0</v>
      </c>
      <c r="AQ957" s="107" t="s">
        <v>699</v>
      </c>
      <c r="AR957" s="107" t="s">
        <v>699</v>
      </c>
      <c r="AS957" s="107" t="s">
        <v>396</v>
      </c>
      <c r="AT957" s="107" t="s">
        <v>2955</v>
      </c>
      <c r="AU957" s="107" t="s">
        <v>1123</v>
      </c>
      <c r="AV957" s="107" t="s">
        <v>391</v>
      </c>
      <c r="AW957" s="108">
        <v>3</v>
      </c>
      <c r="AX957" s="107" t="s">
        <v>473</v>
      </c>
      <c r="AY957" s="107" t="s">
        <v>698</v>
      </c>
      <c r="AZ957" s="107" t="s">
        <v>697</v>
      </c>
      <c r="BA957" s="107" t="s">
        <v>392</v>
      </c>
      <c r="BB957" s="109">
        <v>45355.272070752311</v>
      </c>
      <c r="BC957" s="107" t="s">
        <v>28</v>
      </c>
      <c r="BD957" s="107" t="s">
        <v>292</v>
      </c>
    </row>
    <row r="958" spans="1:56" x14ac:dyDescent="0.2">
      <c r="A958" s="107" t="s">
        <v>472</v>
      </c>
      <c r="B958" s="105">
        <v>608785</v>
      </c>
      <c r="C958" s="105" t="s">
        <v>395</v>
      </c>
      <c r="D958" s="107" t="s">
        <v>1757</v>
      </c>
      <c r="E958" s="105" t="s">
        <v>1947</v>
      </c>
      <c r="F958" s="107" t="s">
        <v>1128</v>
      </c>
      <c r="G958" s="107" t="s">
        <v>830</v>
      </c>
      <c r="H958" s="107" t="s">
        <v>830</v>
      </c>
      <c r="I958" s="107" t="s">
        <v>830</v>
      </c>
      <c r="J958" s="107" t="s">
        <v>129</v>
      </c>
      <c r="K958" s="107" t="s">
        <v>32</v>
      </c>
      <c r="L958" s="107" t="s">
        <v>312</v>
      </c>
      <c r="M958" s="107" t="s">
        <v>158</v>
      </c>
      <c r="N958" s="107" t="s">
        <v>472</v>
      </c>
      <c r="O958" s="107" t="s">
        <v>1125</v>
      </c>
      <c r="P958" s="109">
        <v>46081</v>
      </c>
      <c r="Q958" s="107" t="s">
        <v>1353</v>
      </c>
      <c r="R958" s="108">
        <v>0</v>
      </c>
      <c r="S958" s="109">
        <v>46231</v>
      </c>
      <c r="T958" s="109">
        <v>46291</v>
      </c>
      <c r="U958" s="109">
        <v>46596</v>
      </c>
      <c r="V958" s="108">
        <v>365</v>
      </c>
      <c r="W958" s="107" t="s">
        <v>424</v>
      </c>
      <c r="X958" s="107" t="s">
        <v>710</v>
      </c>
      <c r="Y958" s="107" t="s">
        <v>411</v>
      </c>
      <c r="Z958" s="108">
        <v>0.8</v>
      </c>
      <c r="AA958" s="113">
        <v>0</v>
      </c>
      <c r="AB958" s="113">
        <v>0</v>
      </c>
      <c r="AC958" s="113">
        <v>6421580.2341999998</v>
      </c>
      <c r="AD958" s="113">
        <v>0</v>
      </c>
      <c r="AE958" s="113">
        <v>6421580.2341999998</v>
      </c>
      <c r="AF958" s="113">
        <v>0</v>
      </c>
      <c r="AG958" s="113">
        <v>0</v>
      </c>
      <c r="AH958" s="113">
        <f>CFR_Data[[#This Row],[Total Spent SFY]]+CFR_Data[[#This Row],[CF Current SFY]]</f>
        <v>0</v>
      </c>
      <c r="AI958" s="113">
        <v>0</v>
      </c>
      <c r="AJ958" s="113">
        <v>0</v>
      </c>
      <c r="AK958" s="113">
        <v>5837800.2128999997</v>
      </c>
      <c r="AL958" s="113">
        <v>583780.02130000002</v>
      </c>
      <c r="AM958" s="113">
        <v>0</v>
      </c>
      <c r="AN958" s="113">
        <v>0</v>
      </c>
      <c r="AO958" s="113">
        <v>0</v>
      </c>
      <c r="AP958" s="113">
        <v>0</v>
      </c>
      <c r="AQ958" s="107" t="s">
        <v>699</v>
      </c>
      <c r="AR958" s="107" t="s">
        <v>699</v>
      </c>
      <c r="AS958" s="107" t="s">
        <v>396</v>
      </c>
      <c r="AT958" s="107" t="s">
        <v>3043</v>
      </c>
      <c r="AU958" s="107" t="s">
        <v>1120</v>
      </c>
      <c r="AV958" s="107" t="s">
        <v>391</v>
      </c>
      <c r="AW958" s="108">
        <v>3</v>
      </c>
      <c r="AX958" s="107" t="s">
        <v>473</v>
      </c>
      <c r="AY958" s="107" t="s">
        <v>698</v>
      </c>
      <c r="AZ958" s="107" t="s">
        <v>697</v>
      </c>
      <c r="BA958" s="107" t="s">
        <v>392</v>
      </c>
      <c r="BB958" s="109">
        <v>45355.272070752311</v>
      </c>
      <c r="BC958" s="107" t="s">
        <v>32</v>
      </c>
      <c r="BD958" s="107" t="s">
        <v>292</v>
      </c>
    </row>
    <row r="959" spans="1:56" x14ac:dyDescent="0.2">
      <c r="A959" s="107" t="s">
        <v>472</v>
      </c>
      <c r="B959" s="105">
        <v>608785</v>
      </c>
      <c r="C959" s="105" t="s">
        <v>395</v>
      </c>
      <c r="D959" s="107" t="s">
        <v>1757</v>
      </c>
      <c r="E959" s="105" t="s">
        <v>1947</v>
      </c>
      <c r="F959" s="107" t="s">
        <v>1128</v>
      </c>
      <c r="G959" s="107" t="s">
        <v>830</v>
      </c>
      <c r="H959" s="107" t="s">
        <v>830</v>
      </c>
      <c r="I959" s="107" t="s">
        <v>830</v>
      </c>
      <c r="J959" s="107" t="s">
        <v>129</v>
      </c>
      <c r="K959" s="107" t="s">
        <v>32</v>
      </c>
      <c r="L959" s="107" t="s">
        <v>312</v>
      </c>
      <c r="M959" s="107" t="s">
        <v>158</v>
      </c>
      <c r="N959" s="107" t="s">
        <v>472</v>
      </c>
      <c r="O959" s="107" t="s">
        <v>1125</v>
      </c>
      <c r="P959" s="109">
        <v>46081</v>
      </c>
      <c r="Q959" s="107" t="s">
        <v>1353</v>
      </c>
      <c r="R959" s="108">
        <v>0</v>
      </c>
      <c r="S959" s="109">
        <v>46231</v>
      </c>
      <c r="T959" s="109">
        <v>46291</v>
      </c>
      <c r="U959" s="109">
        <v>46596</v>
      </c>
      <c r="V959" s="108">
        <v>365</v>
      </c>
      <c r="W959" s="107" t="s">
        <v>398</v>
      </c>
      <c r="X959" s="107" t="s">
        <v>702</v>
      </c>
      <c r="Y959" s="107" t="s">
        <v>293</v>
      </c>
      <c r="Z959" s="108">
        <v>0</v>
      </c>
      <c r="AA959" s="113">
        <v>0</v>
      </c>
      <c r="AB959" s="113">
        <v>0</v>
      </c>
      <c r="AC959" s="113">
        <v>79829.600000000006</v>
      </c>
      <c r="AD959" s="113">
        <v>0</v>
      </c>
      <c r="AE959" s="113">
        <v>79829.600000000006</v>
      </c>
      <c r="AF959" s="113">
        <v>0</v>
      </c>
      <c r="AG959" s="113">
        <v>0</v>
      </c>
      <c r="AH959" s="113">
        <f>CFR_Data[[#This Row],[Total Spent SFY]]+CFR_Data[[#This Row],[CF Current SFY]]</f>
        <v>0</v>
      </c>
      <c r="AI959" s="113">
        <v>0</v>
      </c>
      <c r="AJ959" s="113">
        <v>0</v>
      </c>
      <c r="AK959" s="113">
        <v>72572.363599999997</v>
      </c>
      <c r="AL959" s="113">
        <v>7257.2363999999998</v>
      </c>
      <c r="AM959" s="113">
        <v>0</v>
      </c>
      <c r="AN959" s="113">
        <v>0</v>
      </c>
      <c r="AO959" s="113">
        <v>0</v>
      </c>
      <c r="AP959" s="113">
        <v>0</v>
      </c>
      <c r="AQ959" s="107" t="s">
        <v>699</v>
      </c>
      <c r="AR959" s="107" t="s">
        <v>699</v>
      </c>
      <c r="AS959" s="107" t="s">
        <v>396</v>
      </c>
      <c r="AT959" s="107" t="s">
        <v>3043</v>
      </c>
      <c r="AU959" s="107" t="s">
        <v>1120</v>
      </c>
      <c r="AV959" s="107" t="s">
        <v>391</v>
      </c>
      <c r="AW959" s="108">
        <v>3</v>
      </c>
      <c r="AX959" s="107" t="s">
        <v>473</v>
      </c>
      <c r="AY959" s="107" t="s">
        <v>698</v>
      </c>
      <c r="AZ959" s="107" t="s">
        <v>697</v>
      </c>
      <c r="BA959" s="107" t="s">
        <v>392</v>
      </c>
      <c r="BB959" s="109">
        <v>45355.272070752311</v>
      </c>
      <c r="BC959" s="107" t="s">
        <v>32</v>
      </c>
      <c r="BD959" s="107" t="s">
        <v>293</v>
      </c>
    </row>
    <row r="960" spans="1:56" x14ac:dyDescent="0.2">
      <c r="A960" s="107" t="s">
        <v>472</v>
      </c>
      <c r="B960" s="105">
        <v>608787</v>
      </c>
      <c r="C960" s="105" t="s">
        <v>395</v>
      </c>
      <c r="D960" s="107" t="s">
        <v>2242</v>
      </c>
      <c r="E960" s="105" t="s">
        <v>1962</v>
      </c>
      <c r="F960" s="107" t="s">
        <v>1128</v>
      </c>
      <c r="G960" s="107" t="s">
        <v>830</v>
      </c>
      <c r="H960" s="107" t="s">
        <v>830</v>
      </c>
      <c r="I960" s="107" t="s">
        <v>830</v>
      </c>
      <c r="J960" s="107" t="s">
        <v>548</v>
      </c>
      <c r="K960" s="107" t="s">
        <v>32</v>
      </c>
      <c r="L960" s="107" t="s">
        <v>237</v>
      </c>
      <c r="M960" s="107" t="s">
        <v>236</v>
      </c>
      <c r="N960" s="107" t="s">
        <v>472</v>
      </c>
      <c r="O960" s="107" t="s">
        <v>1122</v>
      </c>
      <c r="P960" s="109">
        <v>46760</v>
      </c>
      <c r="Q960" s="107" t="s">
        <v>2912</v>
      </c>
      <c r="R960" s="108">
        <v>0</v>
      </c>
      <c r="S960" s="109">
        <v>46910</v>
      </c>
      <c r="T960" s="109">
        <v>46970</v>
      </c>
      <c r="U960" s="109">
        <v>48005</v>
      </c>
      <c r="V960" s="108">
        <v>1095</v>
      </c>
      <c r="W960" s="107" t="s">
        <v>424</v>
      </c>
      <c r="X960" s="107" t="s">
        <v>710</v>
      </c>
      <c r="Y960" s="107" t="s">
        <v>411</v>
      </c>
      <c r="Z960" s="108">
        <v>0.8</v>
      </c>
      <c r="AA960" s="113">
        <v>0</v>
      </c>
      <c r="AB960" s="113">
        <v>0</v>
      </c>
      <c r="AC960" s="113">
        <v>11082500</v>
      </c>
      <c r="AD960" s="113">
        <v>0</v>
      </c>
      <c r="AE960" s="113">
        <v>3483071.4286000002</v>
      </c>
      <c r="AF960" s="113">
        <v>0</v>
      </c>
      <c r="AG960" s="113">
        <v>0</v>
      </c>
      <c r="AH960" s="113">
        <f>CFR_Data[[#This Row],[Total Spent SFY]]+CFR_Data[[#This Row],[CF Current SFY]]</f>
        <v>0</v>
      </c>
      <c r="AI960" s="113">
        <v>0</v>
      </c>
      <c r="AJ960" s="113">
        <v>0</v>
      </c>
      <c r="AK960" s="113">
        <v>0</v>
      </c>
      <c r="AL960" s="113">
        <v>0</v>
      </c>
      <c r="AM960" s="113">
        <v>3483071.4286000002</v>
      </c>
      <c r="AN960" s="113">
        <v>7599428.5713999998</v>
      </c>
      <c r="AO960" s="113">
        <v>0</v>
      </c>
      <c r="AP960" s="113">
        <v>0</v>
      </c>
      <c r="AQ960" s="107" t="s">
        <v>699</v>
      </c>
      <c r="AR960" s="107" t="s">
        <v>699</v>
      </c>
      <c r="AS960" s="107" t="s">
        <v>396</v>
      </c>
      <c r="AT960" s="107" t="s">
        <v>3050</v>
      </c>
      <c r="AU960" s="107" t="s">
        <v>1123</v>
      </c>
      <c r="AV960" s="107" t="s">
        <v>391</v>
      </c>
      <c r="AW960" s="108">
        <v>5</v>
      </c>
      <c r="AX960" s="107" t="s">
        <v>473</v>
      </c>
      <c r="AY960" s="107" t="s">
        <v>698</v>
      </c>
      <c r="AZ960" s="107" t="s">
        <v>697</v>
      </c>
      <c r="BA960" s="107" t="s">
        <v>392</v>
      </c>
      <c r="BB960" s="109">
        <v>45355.272070752311</v>
      </c>
      <c r="BC960" s="107" t="s">
        <v>32</v>
      </c>
      <c r="BD960" s="107" t="s">
        <v>292</v>
      </c>
    </row>
    <row r="961" spans="1:56" x14ac:dyDescent="0.2">
      <c r="A961" s="107" t="s">
        <v>472</v>
      </c>
      <c r="B961" s="105">
        <v>608787</v>
      </c>
      <c r="C961" s="105" t="s">
        <v>395</v>
      </c>
      <c r="D961" s="107" t="s">
        <v>2242</v>
      </c>
      <c r="E961" s="105" t="s">
        <v>1962</v>
      </c>
      <c r="F961" s="107" t="s">
        <v>1128</v>
      </c>
      <c r="G961" s="107" t="s">
        <v>830</v>
      </c>
      <c r="H961" s="107" t="s">
        <v>830</v>
      </c>
      <c r="I961" s="107" t="s">
        <v>830</v>
      </c>
      <c r="J961" s="107" t="s">
        <v>548</v>
      </c>
      <c r="K961" s="107" t="s">
        <v>32</v>
      </c>
      <c r="L961" s="107" t="s">
        <v>237</v>
      </c>
      <c r="M961" s="107" t="s">
        <v>236</v>
      </c>
      <c r="N961" s="107" t="s">
        <v>472</v>
      </c>
      <c r="O961" s="107" t="s">
        <v>1122</v>
      </c>
      <c r="P961" s="109">
        <v>46760</v>
      </c>
      <c r="Q961" s="107" t="s">
        <v>2912</v>
      </c>
      <c r="R961" s="108">
        <v>0</v>
      </c>
      <c r="S961" s="109">
        <v>46910</v>
      </c>
      <c r="T961" s="109">
        <v>46970</v>
      </c>
      <c r="U961" s="109">
        <v>48005</v>
      </c>
      <c r="V961" s="108">
        <v>1095</v>
      </c>
      <c r="W961" s="107" t="s">
        <v>398</v>
      </c>
      <c r="X961" s="107" t="s">
        <v>702</v>
      </c>
      <c r="Y961" s="107" t="s">
        <v>293</v>
      </c>
      <c r="Z961" s="108">
        <v>0</v>
      </c>
      <c r="AA961" s="113">
        <v>0</v>
      </c>
      <c r="AB961" s="113">
        <v>0</v>
      </c>
      <c r="AC961" s="113">
        <v>600000</v>
      </c>
      <c r="AD961" s="113">
        <v>0</v>
      </c>
      <c r="AE961" s="113">
        <v>188571.42860000001</v>
      </c>
      <c r="AF961" s="113">
        <v>0</v>
      </c>
      <c r="AG961" s="113">
        <v>0</v>
      </c>
      <c r="AH961" s="113">
        <f>CFR_Data[[#This Row],[Total Spent SFY]]+CFR_Data[[#This Row],[CF Current SFY]]</f>
        <v>0</v>
      </c>
      <c r="AI961" s="113">
        <v>0</v>
      </c>
      <c r="AJ961" s="113">
        <v>0</v>
      </c>
      <c r="AK961" s="113">
        <v>0</v>
      </c>
      <c r="AL961" s="113">
        <v>0</v>
      </c>
      <c r="AM961" s="113">
        <v>188571.42860000001</v>
      </c>
      <c r="AN961" s="113">
        <v>411428.57140000002</v>
      </c>
      <c r="AO961" s="113">
        <v>0</v>
      </c>
      <c r="AP961" s="113">
        <v>0</v>
      </c>
      <c r="AQ961" s="107" t="s">
        <v>699</v>
      </c>
      <c r="AR961" s="107" t="s">
        <v>699</v>
      </c>
      <c r="AS961" s="107" t="s">
        <v>396</v>
      </c>
      <c r="AT961" s="107" t="s">
        <v>3050</v>
      </c>
      <c r="AU961" s="107" t="s">
        <v>1123</v>
      </c>
      <c r="AV961" s="107" t="s">
        <v>391</v>
      </c>
      <c r="AW961" s="108">
        <v>5</v>
      </c>
      <c r="AX961" s="107" t="s">
        <v>473</v>
      </c>
      <c r="AY961" s="107" t="s">
        <v>698</v>
      </c>
      <c r="AZ961" s="107" t="s">
        <v>697</v>
      </c>
      <c r="BA961" s="107" t="s">
        <v>392</v>
      </c>
      <c r="BB961" s="109">
        <v>45355.272070752311</v>
      </c>
      <c r="BC961" s="107" t="s">
        <v>32</v>
      </c>
      <c r="BD961" s="107" t="s">
        <v>293</v>
      </c>
    </row>
    <row r="962" spans="1:56" x14ac:dyDescent="0.2">
      <c r="A962" s="107" t="s">
        <v>472</v>
      </c>
      <c r="B962" s="105">
        <v>608787</v>
      </c>
      <c r="C962" s="105" t="s">
        <v>395</v>
      </c>
      <c r="D962" s="107" t="s">
        <v>2242</v>
      </c>
      <c r="E962" s="105" t="s">
        <v>1962</v>
      </c>
      <c r="F962" s="107" t="s">
        <v>1128</v>
      </c>
      <c r="G962" s="107" t="s">
        <v>830</v>
      </c>
      <c r="H962" s="107" t="s">
        <v>830</v>
      </c>
      <c r="I962" s="107" t="s">
        <v>830</v>
      </c>
      <c r="J962" s="107" t="s">
        <v>548</v>
      </c>
      <c r="K962" s="107" t="s">
        <v>32</v>
      </c>
      <c r="L962" s="107" t="s">
        <v>237</v>
      </c>
      <c r="M962" s="107" t="s">
        <v>236</v>
      </c>
      <c r="N962" s="107" t="s">
        <v>472</v>
      </c>
      <c r="O962" s="107" t="s">
        <v>1122</v>
      </c>
      <c r="P962" s="109">
        <v>46760</v>
      </c>
      <c r="Q962" s="107" t="s">
        <v>2912</v>
      </c>
      <c r="R962" s="108">
        <v>0</v>
      </c>
      <c r="S962" s="109">
        <v>46910</v>
      </c>
      <c r="T962" s="109">
        <v>46970</v>
      </c>
      <c r="U962" s="109">
        <v>48005</v>
      </c>
      <c r="V962" s="108">
        <v>1095</v>
      </c>
      <c r="W962" s="107" t="s">
        <v>424</v>
      </c>
      <c r="X962" s="107" t="s">
        <v>709</v>
      </c>
      <c r="Y962" s="107" t="s">
        <v>416</v>
      </c>
      <c r="Z962" s="108">
        <v>0.8</v>
      </c>
      <c r="AA962" s="113">
        <v>0</v>
      </c>
      <c r="AB962" s="113">
        <v>0</v>
      </c>
      <c r="AC962" s="113">
        <v>1705000</v>
      </c>
      <c r="AD962" s="113">
        <v>0</v>
      </c>
      <c r="AE962" s="113">
        <v>535857.14289999998</v>
      </c>
      <c r="AF962" s="113">
        <v>0</v>
      </c>
      <c r="AG962" s="113">
        <v>0</v>
      </c>
      <c r="AH962" s="113">
        <f>CFR_Data[[#This Row],[Total Spent SFY]]+CFR_Data[[#This Row],[CF Current SFY]]</f>
        <v>0</v>
      </c>
      <c r="AI962" s="113">
        <v>0</v>
      </c>
      <c r="AJ962" s="113">
        <v>0</v>
      </c>
      <c r="AK962" s="113">
        <v>0</v>
      </c>
      <c r="AL962" s="113">
        <v>0</v>
      </c>
      <c r="AM962" s="113">
        <v>535857.14289999998</v>
      </c>
      <c r="AN962" s="113">
        <v>1169142.8570999999</v>
      </c>
      <c r="AO962" s="113">
        <v>0</v>
      </c>
      <c r="AP962" s="113">
        <v>0</v>
      </c>
      <c r="AQ962" s="107" t="s">
        <v>699</v>
      </c>
      <c r="AR962" s="107" t="s">
        <v>699</v>
      </c>
      <c r="AS962" s="107" t="s">
        <v>396</v>
      </c>
      <c r="AT962" s="107" t="s">
        <v>3050</v>
      </c>
      <c r="AU962" s="107" t="s">
        <v>1123</v>
      </c>
      <c r="AV962" s="107" t="s">
        <v>391</v>
      </c>
      <c r="AW962" s="108">
        <v>5</v>
      </c>
      <c r="AX962" s="107" t="s">
        <v>473</v>
      </c>
      <c r="AY962" s="107" t="s">
        <v>698</v>
      </c>
      <c r="AZ962" s="107" t="s">
        <v>697</v>
      </c>
      <c r="BA962" s="107" t="s">
        <v>392</v>
      </c>
      <c r="BB962" s="109">
        <v>45355.272070752311</v>
      </c>
      <c r="BC962" s="107" t="s">
        <v>32</v>
      </c>
      <c r="BD962" s="107" t="s">
        <v>292</v>
      </c>
    </row>
    <row r="963" spans="1:56" x14ac:dyDescent="0.2">
      <c r="A963" s="107" t="s">
        <v>472</v>
      </c>
      <c r="B963" s="105">
        <v>608787</v>
      </c>
      <c r="C963" s="105" t="s">
        <v>395</v>
      </c>
      <c r="D963" s="107" t="s">
        <v>2242</v>
      </c>
      <c r="E963" s="105" t="s">
        <v>1962</v>
      </c>
      <c r="F963" s="107" t="s">
        <v>1128</v>
      </c>
      <c r="G963" s="107" t="s">
        <v>830</v>
      </c>
      <c r="H963" s="107" t="s">
        <v>830</v>
      </c>
      <c r="I963" s="107" t="s">
        <v>830</v>
      </c>
      <c r="J963" s="107" t="s">
        <v>548</v>
      </c>
      <c r="K963" s="107" t="s">
        <v>32</v>
      </c>
      <c r="L963" s="107" t="s">
        <v>237</v>
      </c>
      <c r="M963" s="107" t="s">
        <v>236</v>
      </c>
      <c r="N963" s="107" t="s">
        <v>472</v>
      </c>
      <c r="O963" s="107" t="s">
        <v>1122</v>
      </c>
      <c r="P963" s="109">
        <v>46760</v>
      </c>
      <c r="Q963" s="107" t="s">
        <v>2912</v>
      </c>
      <c r="R963" s="108">
        <v>0</v>
      </c>
      <c r="S963" s="109">
        <v>46910</v>
      </c>
      <c r="T963" s="109">
        <v>46970</v>
      </c>
      <c r="U963" s="109">
        <v>48005</v>
      </c>
      <c r="V963" s="108">
        <v>1095</v>
      </c>
      <c r="W963" s="107" t="s">
        <v>424</v>
      </c>
      <c r="X963" s="107" t="s">
        <v>726</v>
      </c>
      <c r="Y963" s="107" t="s">
        <v>725</v>
      </c>
      <c r="Z963" s="108">
        <v>0.8</v>
      </c>
      <c r="AA963" s="113">
        <v>0</v>
      </c>
      <c r="AB963" s="113">
        <v>0</v>
      </c>
      <c r="AC963" s="113">
        <v>47094000</v>
      </c>
      <c r="AD963" s="113">
        <v>0</v>
      </c>
      <c r="AE963" s="113">
        <v>14800971.4286</v>
      </c>
      <c r="AF963" s="113">
        <v>0</v>
      </c>
      <c r="AG963" s="113">
        <v>0</v>
      </c>
      <c r="AH963" s="113">
        <f>CFR_Data[[#This Row],[Total Spent SFY]]+CFR_Data[[#This Row],[CF Current SFY]]</f>
        <v>0</v>
      </c>
      <c r="AI963" s="113">
        <v>0</v>
      </c>
      <c r="AJ963" s="113">
        <v>0</v>
      </c>
      <c r="AK963" s="113">
        <v>0</v>
      </c>
      <c r="AL963" s="113">
        <v>0</v>
      </c>
      <c r="AM963" s="113">
        <v>14800971.4286</v>
      </c>
      <c r="AN963" s="113">
        <v>32293028.571400002</v>
      </c>
      <c r="AO963" s="113">
        <v>0</v>
      </c>
      <c r="AP963" s="113">
        <v>0</v>
      </c>
      <c r="AQ963" s="107" t="s">
        <v>699</v>
      </c>
      <c r="AR963" s="107" t="s">
        <v>699</v>
      </c>
      <c r="AS963" s="107" t="s">
        <v>396</v>
      </c>
      <c r="AT963" s="107" t="s">
        <v>3050</v>
      </c>
      <c r="AU963" s="107" t="s">
        <v>1123</v>
      </c>
      <c r="AV963" s="107" t="s">
        <v>391</v>
      </c>
      <c r="AW963" s="108">
        <v>5</v>
      </c>
      <c r="AX963" s="107" t="s">
        <v>473</v>
      </c>
      <c r="AY963" s="107" t="s">
        <v>698</v>
      </c>
      <c r="AZ963" s="107" t="s">
        <v>697</v>
      </c>
      <c r="BA963" s="107" t="s">
        <v>392</v>
      </c>
      <c r="BB963" s="109">
        <v>45355.272070752311</v>
      </c>
      <c r="BC963" s="107" t="s">
        <v>32</v>
      </c>
      <c r="BD963" s="107" t="s">
        <v>292</v>
      </c>
    </row>
    <row r="964" spans="1:56" x14ac:dyDescent="0.2">
      <c r="A964" s="107" t="s">
        <v>472</v>
      </c>
      <c r="B964" s="105">
        <v>608788</v>
      </c>
      <c r="C964" s="105" t="s">
        <v>395</v>
      </c>
      <c r="D964" s="107" t="s">
        <v>2243</v>
      </c>
      <c r="E964" s="105" t="s">
        <v>1941</v>
      </c>
      <c r="F964" s="107" t="s">
        <v>1128</v>
      </c>
      <c r="G964" s="107" t="s">
        <v>830</v>
      </c>
      <c r="H964" s="107" t="s">
        <v>830</v>
      </c>
      <c r="I964" s="107" t="s">
        <v>830</v>
      </c>
      <c r="J964" s="107" t="s">
        <v>117</v>
      </c>
      <c r="K964" s="107" t="s">
        <v>27</v>
      </c>
      <c r="L964" s="107" t="s">
        <v>312</v>
      </c>
      <c r="M964" s="107" t="s">
        <v>158</v>
      </c>
      <c r="N964" s="107" t="s">
        <v>472</v>
      </c>
      <c r="O964" s="107" t="s">
        <v>1125</v>
      </c>
      <c r="P964" s="109">
        <v>46788</v>
      </c>
      <c r="Q964" s="107" t="s">
        <v>2912</v>
      </c>
      <c r="R964" s="108">
        <v>0</v>
      </c>
      <c r="S964" s="109">
        <v>46938</v>
      </c>
      <c r="T964" s="109">
        <v>46998</v>
      </c>
      <c r="U964" s="109">
        <v>47668</v>
      </c>
      <c r="V964" s="108">
        <v>730</v>
      </c>
      <c r="W964" s="107" t="s">
        <v>424</v>
      </c>
      <c r="X964" s="107" t="s">
        <v>710</v>
      </c>
      <c r="Y964" s="107" t="s">
        <v>411</v>
      </c>
      <c r="Z964" s="108">
        <v>0.8</v>
      </c>
      <c r="AA964" s="113">
        <v>0</v>
      </c>
      <c r="AB964" s="113">
        <v>0</v>
      </c>
      <c r="AC964" s="113">
        <v>29111552.425000001</v>
      </c>
      <c r="AD964" s="113">
        <v>0</v>
      </c>
      <c r="AE964" s="113">
        <v>12657196.706499999</v>
      </c>
      <c r="AF964" s="113">
        <v>0</v>
      </c>
      <c r="AG964" s="113">
        <v>0</v>
      </c>
      <c r="AH964" s="113">
        <f>CFR_Data[[#This Row],[Total Spent SFY]]+CFR_Data[[#This Row],[CF Current SFY]]</f>
        <v>0</v>
      </c>
      <c r="AI964" s="113">
        <v>0</v>
      </c>
      <c r="AJ964" s="113">
        <v>0</v>
      </c>
      <c r="AK964" s="113">
        <v>0</v>
      </c>
      <c r="AL964" s="113">
        <v>0</v>
      </c>
      <c r="AM964" s="113">
        <v>12657196.706499999</v>
      </c>
      <c r="AN964" s="113">
        <v>16454355.718499999</v>
      </c>
      <c r="AO964" s="113">
        <v>0</v>
      </c>
      <c r="AP964" s="113">
        <v>0</v>
      </c>
      <c r="AQ964" s="107" t="s">
        <v>699</v>
      </c>
      <c r="AR964" s="107" t="s">
        <v>699</v>
      </c>
      <c r="AS964" s="107" t="s">
        <v>396</v>
      </c>
      <c r="AT964" s="107" t="s">
        <v>3023</v>
      </c>
      <c r="AU964" s="107" t="s">
        <v>1120</v>
      </c>
      <c r="AV964" s="107" t="s">
        <v>391</v>
      </c>
      <c r="AW964" s="108">
        <v>2</v>
      </c>
      <c r="AX964" s="107" t="s">
        <v>473</v>
      </c>
      <c r="AY964" s="107" t="s">
        <v>698</v>
      </c>
      <c r="AZ964" s="107" t="s">
        <v>697</v>
      </c>
      <c r="BA964" s="107" t="s">
        <v>392</v>
      </c>
      <c r="BB964" s="109">
        <v>45355.272070752311</v>
      </c>
      <c r="BC964" s="107" t="s">
        <v>27</v>
      </c>
      <c r="BD964" s="107" t="s">
        <v>292</v>
      </c>
    </row>
    <row r="965" spans="1:56" x14ac:dyDescent="0.2">
      <c r="A965" s="107" t="s">
        <v>472</v>
      </c>
      <c r="B965" s="105">
        <v>608788</v>
      </c>
      <c r="C965" s="105" t="s">
        <v>395</v>
      </c>
      <c r="D965" s="107" t="s">
        <v>2243</v>
      </c>
      <c r="E965" s="105" t="s">
        <v>1941</v>
      </c>
      <c r="F965" s="107" t="s">
        <v>1128</v>
      </c>
      <c r="G965" s="107" t="s">
        <v>830</v>
      </c>
      <c r="H965" s="107" t="s">
        <v>830</v>
      </c>
      <c r="I965" s="107" t="s">
        <v>830</v>
      </c>
      <c r="J965" s="107" t="s">
        <v>117</v>
      </c>
      <c r="K965" s="107" t="s">
        <v>27</v>
      </c>
      <c r="L965" s="107" t="s">
        <v>312</v>
      </c>
      <c r="M965" s="107" t="s">
        <v>158</v>
      </c>
      <c r="N965" s="107" t="s">
        <v>472</v>
      </c>
      <c r="O965" s="107" t="s">
        <v>1125</v>
      </c>
      <c r="P965" s="109">
        <v>46788</v>
      </c>
      <c r="Q965" s="107" t="s">
        <v>2912</v>
      </c>
      <c r="R965" s="108">
        <v>0</v>
      </c>
      <c r="S965" s="109">
        <v>46938</v>
      </c>
      <c r="T965" s="109">
        <v>46998</v>
      </c>
      <c r="U965" s="109">
        <v>47668</v>
      </c>
      <c r="V965" s="108">
        <v>730</v>
      </c>
      <c r="W965" s="107" t="s">
        <v>398</v>
      </c>
      <c r="X965" s="107" t="s">
        <v>702</v>
      </c>
      <c r="Y965" s="107" t="s">
        <v>293</v>
      </c>
      <c r="Z965" s="108">
        <v>0</v>
      </c>
      <c r="AA965" s="113">
        <v>0</v>
      </c>
      <c r="AB965" s="113">
        <v>0</v>
      </c>
      <c r="AC965" s="113">
        <v>240902.5</v>
      </c>
      <c r="AD965" s="113">
        <v>0</v>
      </c>
      <c r="AE965" s="113">
        <v>104740.21739999999</v>
      </c>
      <c r="AF965" s="113">
        <v>0</v>
      </c>
      <c r="AG965" s="113">
        <v>0</v>
      </c>
      <c r="AH965" s="113">
        <f>CFR_Data[[#This Row],[Total Spent SFY]]+CFR_Data[[#This Row],[CF Current SFY]]</f>
        <v>0</v>
      </c>
      <c r="AI965" s="113">
        <v>0</v>
      </c>
      <c r="AJ965" s="113">
        <v>0</v>
      </c>
      <c r="AK965" s="113">
        <v>0</v>
      </c>
      <c r="AL965" s="113">
        <v>0</v>
      </c>
      <c r="AM965" s="113">
        <v>104740.21739999999</v>
      </c>
      <c r="AN965" s="113">
        <v>136162.28260000001</v>
      </c>
      <c r="AO965" s="113">
        <v>0</v>
      </c>
      <c r="AP965" s="113">
        <v>0</v>
      </c>
      <c r="AQ965" s="107" t="s">
        <v>699</v>
      </c>
      <c r="AR965" s="107" t="s">
        <v>699</v>
      </c>
      <c r="AS965" s="107" t="s">
        <v>396</v>
      </c>
      <c r="AT965" s="107" t="s">
        <v>3023</v>
      </c>
      <c r="AU965" s="107" t="s">
        <v>1120</v>
      </c>
      <c r="AV965" s="107" t="s">
        <v>391</v>
      </c>
      <c r="AW965" s="108">
        <v>2</v>
      </c>
      <c r="AX965" s="107" t="s">
        <v>473</v>
      </c>
      <c r="AY965" s="107" t="s">
        <v>698</v>
      </c>
      <c r="AZ965" s="107" t="s">
        <v>697</v>
      </c>
      <c r="BA965" s="107" t="s">
        <v>392</v>
      </c>
      <c r="BB965" s="109">
        <v>45355.272070752311</v>
      </c>
      <c r="BC965" s="107" t="s">
        <v>27</v>
      </c>
      <c r="BD965" s="107" t="s">
        <v>293</v>
      </c>
    </row>
    <row r="966" spans="1:56" x14ac:dyDescent="0.2">
      <c r="A966" s="107" t="s">
        <v>409</v>
      </c>
      <c r="B966" s="105">
        <v>608789</v>
      </c>
      <c r="C966" s="105" t="s">
        <v>2244</v>
      </c>
      <c r="D966" s="107" t="s">
        <v>611</v>
      </c>
      <c r="E966" s="105" t="s">
        <v>1943</v>
      </c>
      <c r="F966" s="107" t="s">
        <v>443</v>
      </c>
      <c r="G966" s="107" t="s">
        <v>830</v>
      </c>
      <c r="H966" s="107" t="s">
        <v>830</v>
      </c>
      <c r="I966" s="107" t="s">
        <v>830</v>
      </c>
      <c r="J966" s="107" t="s">
        <v>440</v>
      </c>
      <c r="K966" s="107" t="s">
        <v>441</v>
      </c>
      <c r="L966" s="107" t="s">
        <v>343</v>
      </c>
      <c r="M966" s="107" t="s">
        <v>239</v>
      </c>
      <c r="N966" s="107" t="s">
        <v>410</v>
      </c>
      <c r="O966" s="107" t="s">
        <v>395</v>
      </c>
      <c r="P966" s="109">
        <v>44037</v>
      </c>
      <c r="Q966" s="107" t="s">
        <v>656</v>
      </c>
      <c r="R966" s="108">
        <v>1</v>
      </c>
      <c r="S966" s="109">
        <v>44140</v>
      </c>
      <c r="T966" s="109">
        <v>44200</v>
      </c>
      <c r="U966" s="109">
        <v>45398</v>
      </c>
      <c r="V966" s="108">
        <v>1258</v>
      </c>
      <c r="W966" s="107" t="s">
        <v>442</v>
      </c>
      <c r="X966" s="107" t="s">
        <v>790</v>
      </c>
      <c r="Y966" s="107" t="s">
        <v>293</v>
      </c>
      <c r="Z966" s="108">
        <v>0</v>
      </c>
      <c r="AA966" s="113">
        <v>2013665.89</v>
      </c>
      <c r="AB966" s="113">
        <v>326930.56</v>
      </c>
      <c r="AC966" s="113">
        <v>790037.37</v>
      </c>
      <c r="AD966" s="113">
        <v>550000</v>
      </c>
      <c r="AE966" s="113">
        <v>550000</v>
      </c>
      <c r="AF966" s="113">
        <v>550000</v>
      </c>
      <c r="AG966" s="113">
        <v>2563665.89</v>
      </c>
      <c r="AH966" s="113">
        <f>CFR_Data[[#This Row],[Total Spent SFY]]+CFR_Data[[#This Row],[CF Current SFY]]</f>
        <v>876930.56000000006</v>
      </c>
      <c r="AI966" s="113">
        <v>0</v>
      </c>
      <c r="AJ966" s="113">
        <v>0</v>
      </c>
      <c r="AK966" s="113">
        <v>0</v>
      </c>
      <c r="AL966" s="113">
        <v>0</v>
      </c>
      <c r="AM966" s="113">
        <v>0</v>
      </c>
      <c r="AN966" s="113">
        <v>240037.37</v>
      </c>
      <c r="AO966" s="113">
        <v>0</v>
      </c>
      <c r="AP966" s="113">
        <v>0</v>
      </c>
      <c r="AQ966" s="107" t="s">
        <v>699</v>
      </c>
      <c r="AR966" s="107" t="s">
        <v>699</v>
      </c>
      <c r="AS966" s="107" t="s">
        <v>396</v>
      </c>
      <c r="AT966" s="107" t="s">
        <v>395</v>
      </c>
      <c r="AU966" s="107" t="s">
        <v>1123</v>
      </c>
      <c r="AV966" s="107" t="s">
        <v>391</v>
      </c>
      <c r="AW966" s="108">
        <v>1</v>
      </c>
      <c r="AX966" s="107" t="s">
        <v>473</v>
      </c>
      <c r="AY966" s="107" t="s">
        <v>765</v>
      </c>
      <c r="AZ966" s="107" t="s">
        <v>706</v>
      </c>
      <c r="BA966" s="107" t="s">
        <v>406</v>
      </c>
      <c r="BB966" s="109">
        <v>45355.272070752311</v>
      </c>
      <c r="BC966" s="107" t="s">
        <v>465</v>
      </c>
      <c r="BD966" s="107" t="s">
        <v>293</v>
      </c>
    </row>
    <row r="967" spans="1:56" x14ac:dyDescent="0.2">
      <c r="A967" s="107" t="s">
        <v>393</v>
      </c>
      <c r="B967" s="105">
        <v>608791</v>
      </c>
      <c r="C967" s="105" t="s">
        <v>2245</v>
      </c>
      <c r="D967" s="107" t="s">
        <v>664</v>
      </c>
      <c r="E967" s="105" t="s">
        <v>1941</v>
      </c>
      <c r="F967" s="107" t="s">
        <v>1131</v>
      </c>
      <c r="G967" s="107" t="s">
        <v>830</v>
      </c>
      <c r="H967" s="107" t="s">
        <v>830</v>
      </c>
      <c r="I967" s="107" t="s">
        <v>830</v>
      </c>
      <c r="J967" s="107" t="s">
        <v>335</v>
      </c>
      <c r="K967" s="107" t="s">
        <v>22</v>
      </c>
      <c r="L967" s="107" t="s">
        <v>654</v>
      </c>
      <c r="M967" s="107" t="s">
        <v>395</v>
      </c>
      <c r="N967" s="107" t="s">
        <v>721</v>
      </c>
      <c r="O967" s="107" t="s">
        <v>395</v>
      </c>
      <c r="P967" s="109">
        <v>44079</v>
      </c>
      <c r="Q967" s="107" t="s">
        <v>656</v>
      </c>
      <c r="R967" s="108">
        <v>1</v>
      </c>
      <c r="S967" s="109">
        <v>44186</v>
      </c>
      <c r="T967" s="109">
        <v>44246</v>
      </c>
      <c r="U967" s="109">
        <v>44744</v>
      </c>
      <c r="V967" s="108">
        <v>558</v>
      </c>
      <c r="W967" s="107" t="s">
        <v>398</v>
      </c>
      <c r="X967" s="107" t="s">
        <v>702</v>
      </c>
      <c r="Y967" s="107" t="s">
        <v>293</v>
      </c>
      <c r="Z967" s="108">
        <v>0</v>
      </c>
      <c r="AA967" s="113">
        <v>3185.28</v>
      </c>
      <c r="AB967" s="113">
        <v>0</v>
      </c>
      <c r="AC967" s="113">
        <v>26291.22</v>
      </c>
      <c r="AD967" s="113">
        <v>0</v>
      </c>
      <c r="AE967" s="113">
        <v>0</v>
      </c>
      <c r="AF967" s="113">
        <v>0</v>
      </c>
      <c r="AG967" s="113">
        <v>3185.28</v>
      </c>
      <c r="AH967" s="113">
        <f>CFR_Data[[#This Row],[Total Spent SFY]]+CFR_Data[[#This Row],[CF Current SFY]]</f>
        <v>0</v>
      </c>
      <c r="AI967" s="113">
        <v>0</v>
      </c>
      <c r="AJ967" s="113">
        <v>0</v>
      </c>
      <c r="AK967" s="113">
        <v>0</v>
      </c>
      <c r="AL967" s="113">
        <v>0</v>
      </c>
      <c r="AM967" s="113">
        <v>0</v>
      </c>
      <c r="AN967" s="113">
        <v>0</v>
      </c>
      <c r="AO967" s="113">
        <v>0</v>
      </c>
      <c r="AP967" s="113">
        <v>0</v>
      </c>
      <c r="AQ967" s="107" t="s">
        <v>699</v>
      </c>
      <c r="AR967" s="107" t="s">
        <v>699</v>
      </c>
      <c r="AS967" s="107" t="s">
        <v>396</v>
      </c>
      <c r="AT967" s="107" t="s">
        <v>395</v>
      </c>
      <c r="AU967" s="107" t="s">
        <v>1123</v>
      </c>
      <c r="AV967" s="107" t="s">
        <v>391</v>
      </c>
      <c r="AW967" s="108">
        <v>2</v>
      </c>
      <c r="AX967" s="107" t="s">
        <v>473</v>
      </c>
      <c r="AY967" s="107" t="s">
        <v>2229</v>
      </c>
      <c r="AZ967" s="107" t="s">
        <v>697</v>
      </c>
      <c r="BA967" s="107" t="s">
        <v>2230</v>
      </c>
      <c r="BB967" s="109">
        <v>45355.272070752311</v>
      </c>
      <c r="BC967" s="107" t="s">
        <v>22</v>
      </c>
      <c r="BD967" s="107" t="s">
        <v>293</v>
      </c>
    </row>
    <row r="968" spans="1:56" x14ac:dyDescent="0.2">
      <c r="A968" s="107" t="s">
        <v>393</v>
      </c>
      <c r="B968" s="105">
        <v>608791</v>
      </c>
      <c r="C968" s="105" t="s">
        <v>2245</v>
      </c>
      <c r="D968" s="107" t="s">
        <v>664</v>
      </c>
      <c r="E968" s="105" t="s">
        <v>1941</v>
      </c>
      <c r="F968" s="107" t="s">
        <v>1131</v>
      </c>
      <c r="G968" s="107" t="s">
        <v>830</v>
      </c>
      <c r="H968" s="107" t="s">
        <v>830</v>
      </c>
      <c r="I968" s="107" t="s">
        <v>830</v>
      </c>
      <c r="J968" s="107" t="s">
        <v>335</v>
      </c>
      <c r="K968" s="107" t="s">
        <v>22</v>
      </c>
      <c r="L968" s="107" t="s">
        <v>654</v>
      </c>
      <c r="M968" s="107" t="s">
        <v>395</v>
      </c>
      <c r="N968" s="107" t="s">
        <v>721</v>
      </c>
      <c r="O968" s="107" t="s">
        <v>395</v>
      </c>
      <c r="P968" s="109">
        <v>44079</v>
      </c>
      <c r="Q968" s="107" t="s">
        <v>656</v>
      </c>
      <c r="R968" s="108">
        <v>1</v>
      </c>
      <c r="S968" s="109">
        <v>44186</v>
      </c>
      <c r="T968" s="109">
        <v>44246</v>
      </c>
      <c r="U968" s="109">
        <v>44744</v>
      </c>
      <c r="V968" s="108">
        <v>558</v>
      </c>
      <c r="W968" s="107" t="s">
        <v>424</v>
      </c>
      <c r="X968" s="107" t="s">
        <v>709</v>
      </c>
      <c r="Y968" s="107" t="s">
        <v>416</v>
      </c>
      <c r="Z968" s="108">
        <v>0.8</v>
      </c>
      <c r="AA968" s="113">
        <v>1791650.82</v>
      </c>
      <c r="AB968" s="113">
        <v>41700.879999999997</v>
      </c>
      <c r="AC968" s="113">
        <v>63721.22</v>
      </c>
      <c r="AD968" s="113">
        <v>0</v>
      </c>
      <c r="AE968" s="113">
        <v>0</v>
      </c>
      <c r="AF968" s="113">
        <v>0</v>
      </c>
      <c r="AG968" s="113">
        <v>1791650.82</v>
      </c>
      <c r="AH968" s="113">
        <f>CFR_Data[[#This Row],[Total Spent SFY]]+CFR_Data[[#This Row],[CF Current SFY]]</f>
        <v>41700.879999999997</v>
      </c>
      <c r="AI968" s="113">
        <v>0</v>
      </c>
      <c r="AJ968" s="113">
        <v>0</v>
      </c>
      <c r="AK968" s="113">
        <v>0</v>
      </c>
      <c r="AL968" s="113">
        <v>0</v>
      </c>
      <c r="AM968" s="113">
        <v>0</v>
      </c>
      <c r="AN968" s="113">
        <v>0</v>
      </c>
      <c r="AO968" s="113">
        <v>0</v>
      </c>
      <c r="AP968" s="113">
        <v>0</v>
      </c>
      <c r="AQ968" s="107" t="s">
        <v>699</v>
      </c>
      <c r="AR968" s="107" t="s">
        <v>699</v>
      </c>
      <c r="AS968" s="107" t="s">
        <v>396</v>
      </c>
      <c r="AT968" s="107" t="s">
        <v>395</v>
      </c>
      <c r="AU968" s="107" t="s">
        <v>1123</v>
      </c>
      <c r="AV968" s="107" t="s">
        <v>391</v>
      </c>
      <c r="AW968" s="108">
        <v>2</v>
      </c>
      <c r="AX968" s="107" t="s">
        <v>473</v>
      </c>
      <c r="AY968" s="107" t="s">
        <v>2229</v>
      </c>
      <c r="AZ968" s="107" t="s">
        <v>697</v>
      </c>
      <c r="BA968" s="107" t="s">
        <v>2230</v>
      </c>
      <c r="BB968" s="109">
        <v>45355.272070752311</v>
      </c>
      <c r="BC968" s="107" t="s">
        <v>22</v>
      </c>
      <c r="BD968" s="107" t="s">
        <v>292</v>
      </c>
    </row>
    <row r="969" spans="1:56" x14ac:dyDescent="0.2">
      <c r="A969" s="107" t="s">
        <v>409</v>
      </c>
      <c r="B969" s="105">
        <v>608793</v>
      </c>
      <c r="C969" s="105" t="s">
        <v>2246</v>
      </c>
      <c r="D969" s="107" t="s">
        <v>943</v>
      </c>
      <c r="E969" s="105" t="s">
        <v>1954</v>
      </c>
      <c r="F969" s="107" t="s">
        <v>1343</v>
      </c>
      <c r="G969" s="107" t="s">
        <v>830</v>
      </c>
      <c r="H969" s="107" t="s">
        <v>830</v>
      </c>
      <c r="I969" s="107" t="s">
        <v>830</v>
      </c>
      <c r="J969" s="107" t="s">
        <v>169</v>
      </c>
      <c r="K969" s="107" t="s">
        <v>28</v>
      </c>
      <c r="L969" s="107" t="s">
        <v>187</v>
      </c>
      <c r="M969" s="107" t="s">
        <v>158</v>
      </c>
      <c r="N969" s="107" t="s">
        <v>410</v>
      </c>
      <c r="O969" s="107" t="s">
        <v>395</v>
      </c>
      <c r="P969" s="109">
        <v>44716</v>
      </c>
      <c r="Q969" s="107" t="s">
        <v>658</v>
      </c>
      <c r="R969" s="108">
        <v>1</v>
      </c>
      <c r="S969" s="109">
        <v>44789</v>
      </c>
      <c r="T969" s="109">
        <v>44849</v>
      </c>
      <c r="U969" s="109">
        <v>45459</v>
      </c>
      <c r="V969" s="108">
        <v>670</v>
      </c>
      <c r="W969" s="107" t="s">
        <v>398</v>
      </c>
      <c r="X969" s="107" t="s">
        <v>702</v>
      </c>
      <c r="Y969" s="107" t="s">
        <v>293</v>
      </c>
      <c r="Z969" s="108">
        <v>0</v>
      </c>
      <c r="AA969" s="113">
        <v>2800</v>
      </c>
      <c r="AB969" s="113">
        <v>2525</v>
      </c>
      <c r="AC969" s="113">
        <v>70727.5</v>
      </c>
      <c r="AD969" s="113">
        <v>17115.868600000002</v>
      </c>
      <c r="AE969" s="113">
        <v>17115.868600000002</v>
      </c>
      <c r="AF969" s="113">
        <v>17115.868600000002</v>
      </c>
      <c r="AG969" s="113">
        <v>19915.868600000002</v>
      </c>
      <c r="AH969" s="113">
        <f>CFR_Data[[#This Row],[Total Spent SFY]]+CFR_Data[[#This Row],[CF Current SFY]]</f>
        <v>19640.868600000002</v>
      </c>
      <c r="AI969" s="113">
        <v>0</v>
      </c>
      <c r="AJ969" s="113">
        <v>0</v>
      </c>
      <c r="AK969" s="113">
        <v>0</v>
      </c>
      <c r="AL969" s="113">
        <v>0</v>
      </c>
      <c r="AM969" s="113">
        <v>0</v>
      </c>
      <c r="AN969" s="113">
        <v>53611.631399999998</v>
      </c>
      <c r="AO969" s="113">
        <v>0</v>
      </c>
      <c r="AP969" s="113">
        <v>0</v>
      </c>
      <c r="AQ969" s="107" t="s">
        <v>699</v>
      </c>
      <c r="AR969" s="107" t="s">
        <v>699</v>
      </c>
      <c r="AS969" s="107" t="s">
        <v>396</v>
      </c>
      <c r="AT969" s="107" t="s">
        <v>3021</v>
      </c>
      <c r="AU969" s="107" t="s">
        <v>1120</v>
      </c>
      <c r="AV969" s="107" t="s">
        <v>391</v>
      </c>
      <c r="AW969" s="108">
        <v>2</v>
      </c>
      <c r="AX969" s="107" t="s">
        <v>473</v>
      </c>
      <c r="AY969" s="107" t="s">
        <v>698</v>
      </c>
      <c r="AZ969" s="107" t="s">
        <v>697</v>
      </c>
      <c r="BA969" s="107" t="s">
        <v>392</v>
      </c>
      <c r="BB969" s="109">
        <v>45355.272070752311</v>
      </c>
      <c r="BC969" s="107" t="s">
        <v>28</v>
      </c>
      <c r="BD969" s="107" t="s">
        <v>293</v>
      </c>
    </row>
    <row r="970" spans="1:56" x14ac:dyDescent="0.2">
      <c r="A970" s="107" t="s">
        <v>409</v>
      </c>
      <c r="B970" s="105">
        <v>608793</v>
      </c>
      <c r="C970" s="105" t="s">
        <v>2246</v>
      </c>
      <c r="D970" s="107" t="s">
        <v>943</v>
      </c>
      <c r="E970" s="105" t="s">
        <v>1954</v>
      </c>
      <c r="F970" s="107" t="s">
        <v>1343</v>
      </c>
      <c r="G970" s="107" t="s">
        <v>830</v>
      </c>
      <c r="H970" s="107" t="s">
        <v>830</v>
      </c>
      <c r="I970" s="107" t="s">
        <v>830</v>
      </c>
      <c r="J970" s="107" t="s">
        <v>169</v>
      </c>
      <c r="K970" s="107" t="s">
        <v>28</v>
      </c>
      <c r="L970" s="107" t="s">
        <v>187</v>
      </c>
      <c r="M970" s="107" t="s">
        <v>158</v>
      </c>
      <c r="N970" s="107" t="s">
        <v>410</v>
      </c>
      <c r="O970" s="107" t="s">
        <v>395</v>
      </c>
      <c r="P970" s="109">
        <v>44716</v>
      </c>
      <c r="Q970" s="107" t="s">
        <v>658</v>
      </c>
      <c r="R970" s="108">
        <v>1</v>
      </c>
      <c r="S970" s="109">
        <v>44789</v>
      </c>
      <c r="T970" s="109">
        <v>44849</v>
      </c>
      <c r="U970" s="109">
        <v>45459</v>
      </c>
      <c r="V970" s="108">
        <v>670</v>
      </c>
      <c r="W970" s="107" t="s">
        <v>424</v>
      </c>
      <c r="X970" s="107" t="s">
        <v>726</v>
      </c>
      <c r="Y970" s="107" t="s">
        <v>725</v>
      </c>
      <c r="Z970" s="108">
        <v>0.8</v>
      </c>
      <c r="AA970" s="113">
        <v>3696057.78</v>
      </c>
      <c r="AB970" s="113">
        <v>2794803.16</v>
      </c>
      <c r="AC970" s="113">
        <v>830451.4</v>
      </c>
      <c r="AD970" s="113">
        <v>185884.13140000001</v>
      </c>
      <c r="AE970" s="113">
        <v>185884.13140000001</v>
      </c>
      <c r="AF970" s="113">
        <v>185884.13140000001</v>
      </c>
      <c r="AG970" s="113">
        <v>3881941.9114000001</v>
      </c>
      <c r="AH970" s="113">
        <f>CFR_Data[[#This Row],[Total Spent SFY]]+CFR_Data[[#This Row],[CF Current SFY]]</f>
        <v>2980687.2914</v>
      </c>
      <c r="AI970" s="113">
        <v>0</v>
      </c>
      <c r="AJ970" s="113">
        <v>0</v>
      </c>
      <c r="AK970" s="113">
        <v>0</v>
      </c>
      <c r="AL970" s="113">
        <v>0</v>
      </c>
      <c r="AM970" s="113">
        <v>0</v>
      </c>
      <c r="AN970" s="113">
        <v>644567.26859999995</v>
      </c>
      <c r="AO970" s="113">
        <v>0</v>
      </c>
      <c r="AP970" s="113">
        <v>0</v>
      </c>
      <c r="AQ970" s="107" t="s">
        <v>699</v>
      </c>
      <c r="AR970" s="107" t="s">
        <v>699</v>
      </c>
      <c r="AS970" s="107" t="s">
        <v>396</v>
      </c>
      <c r="AT970" s="107" t="s">
        <v>3021</v>
      </c>
      <c r="AU970" s="107" t="s">
        <v>1120</v>
      </c>
      <c r="AV970" s="107" t="s">
        <v>391</v>
      </c>
      <c r="AW970" s="108">
        <v>2</v>
      </c>
      <c r="AX970" s="107" t="s">
        <v>473</v>
      </c>
      <c r="AY970" s="107" t="s">
        <v>698</v>
      </c>
      <c r="AZ970" s="107" t="s">
        <v>697</v>
      </c>
      <c r="BA970" s="107" t="s">
        <v>392</v>
      </c>
      <c r="BB970" s="109">
        <v>45355.272070752311</v>
      </c>
      <c r="BC970" s="107" t="s">
        <v>28</v>
      </c>
      <c r="BD970" s="107" t="s">
        <v>292</v>
      </c>
    </row>
    <row r="971" spans="1:56" x14ac:dyDescent="0.2">
      <c r="A971" s="107" t="s">
        <v>393</v>
      </c>
      <c r="B971" s="105">
        <v>608795</v>
      </c>
      <c r="C971" s="105" t="s">
        <v>2247</v>
      </c>
      <c r="D971" s="107" t="s">
        <v>325</v>
      </c>
      <c r="E971" s="105" t="s">
        <v>1962</v>
      </c>
      <c r="F971" s="107" t="s">
        <v>1124</v>
      </c>
      <c r="G971" s="107" t="s">
        <v>830</v>
      </c>
      <c r="H971" s="107" t="s">
        <v>830</v>
      </c>
      <c r="I971" s="107" t="s">
        <v>830</v>
      </c>
      <c r="J971" s="107" t="s">
        <v>407</v>
      </c>
      <c r="K971" s="107" t="s">
        <v>408</v>
      </c>
      <c r="L971" s="107" t="s">
        <v>1737</v>
      </c>
      <c r="M971" s="107" t="s">
        <v>395</v>
      </c>
      <c r="N971" s="107" t="s">
        <v>403</v>
      </c>
      <c r="O971" s="107" t="s">
        <v>395</v>
      </c>
      <c r="P971" s="109">
        <v>44030</v>
      </c>
      <c r="Q971" s="107" t="s">
        <v>656</v>
      </c>
      <c r="R971" s="108">
        <v>1</v>
      </c>
      <c r="S971" s="109">
        <v>44099</v>
      </c>
      <c r="T971" s="109">
        <v>44159</v>
      </c>
      <c r="U971" s="109">
        <v>44829</v>
      </c>
      <c r="V971" s="108">
        <v>730</v>
      </c>
      <c r="W971" s="107" t="s">
        <v>398</v>
      </c>
      <c r="X971" s="107" t="s">
        <v>702</v>
      </c>
      <c r="Y971" s="107" t="s">
        <v>293</v>
      </c>
      <c r="Z971" s="108">
        <v>0</v>
      </c>
      <c r="AA971" s="113">
        <v>758182.07</v>
      </c>
      <c r="AB971" s="113">
        <v>4512</v>
      </c>
      <c r="AC971" s="113">
        <v>166398.43</v>
      </c>
      <c r="AD971" s="113">
        <v>0</v>
      </c>
      <c r="AE971" s="113">
        <v>0</v>
      </c>
      <c r="AF971" s="113">
        <v>0</v>
      </c>
      <c r="AG971" s="113">
        <v>758182.07</v>
      </c>
      <c r="AH971" s="113">
        <f>CFR_Data[[#This Row],[Total Spent SFY]]+CFR_Data[[#This Row],[CF Current SFY]]</f>
        <v>4512</v>
      </c>
      <c r="AI971" s="113">
        <v>0</v>
      </c>
      <c r="AJ971" s="113">
        <v>0</v>
      </c>
      <c r="AK971" s="113">
        <v>0</v>
      </c>
      <c r="AL971" s="113">
        <v>0</v>
      </c>
      <c r="AM971" s="113">
        <v>0</v>
      </c>
      <c r="AN971" s="113">
        <v>0</v>
      </c>
      <c r="AO971" s="113">
        <v>0</v>
      </c>
      <c r="AP971" s="113">
        <v>0</v>
      </c>
      <c r="AQ971" s="107" t="s">
        <v>699</v>
      </c>
      <c r="AR971" s="107" t="s">
        <v>699</v>
      </c>
      <c r="AS971" s="107" t="s">
        <v>396</v>
      </c>
      <c r="AT971" s="107" t="s">
        <v>395</v>
      </c>
      <c r="AU971" s="107" t="s">
        <v>1123</v>
      </c>
      <c r="AV971" s="107" t="s">
        <v>391</v>
      </c>
      <c r="AW971" s="108">
        <v>1</v>
      </c>
      <c r="AX971" s="107" t="s">
        <v>473</v>
      </c>
      <c r="AY971" s="107" t="s">
        <v>813</v>
      </c>
      <c r="AZ971" s="107" t="s">
        <v>697</v>
      </c>
      <c r="BA971" s="107" t="s">
        <v>459</v>
      </c>
      <c r="BB971" s="109">
        <v>45355.272070752311</v>
      </c>
      <c r="BC971" s="107" t="s">
        <v>465</v>
      </c>
      <c r="BD971" s="107" t="s">
        <v>293</v>
      </c>
    </row>
    <row r="972" spans="1:56" x14ac:dyDescent="0.2">
      <c r="A972" s="107" t="s">
        <v>409</v>
      </c>
      <c r="B972" s="105">
        <v>608796</v>
      </c>
      <c r="C972" s="105" t="s">
        <v>2248</v>
      </c>
      <c r="D972" s="107" t="s">
        <v>326</v>
      </c>
      <c r="E972" s="105" t="s">
        <v>1943</v>
      </c>
      <c r="F972" s="107" t="s">
        <v>1758</v>
      </c>
      <c r="G972" s="107" t="s">
        <v>830</v>
      </c>
      <c r="H972" s="107" t="s">
        <v>830</v>
      </c>
      <c r="I972" s="107" t="s">
        <v>830</v>
      </c>
      <c r="J972" s="107" t="s">
        <v>440</v>
      </c>
      <c r="K972" s="107" t="s">
        <v>441</v>
      </c>
      <c r="L972" s="107" t="s">
        <v>1737</v>
      </c>
      <c r="M972" s="107" t="s">
        <v>395</v>
      </c>
      <c r="N972" s="107" t="s">
        <v>410</v>
      </c>
      <c r="O972" s="107" t="s">
        <v>395</v>
      </c>
      <c r="P972" s="109">
        <v>44814</v>
      </c>
      <c r="Q972" s="107" t="s">
        <v>658</v>
      </c>
      <c r="R972" s="108">
        <v>1</v>
      </c>
      <c r="S972" s="109">
        <v>44960</v>
      </c>
      <c r="T972" s="109">
        <v>45020</v>
      </c>
      <c r="U972" s="109">
        <v>45795</v>
      </c>
      <c r="V972" s="108">
        <v>835</v>
      </c>
      <c r="W972" s="107" t="s">
        <v>398</v>
      </c>
      <c r="X972" s="107" t="s">
        <v>702</v>
      </c>
      <c r="Y972" s="107" t="s">
        <v>293</v>
      </c>
      <c r="Z972" s="108">
        <v>0</v>
      </c>
      <c r="AA972" s="113">
        <v>334999.96999999997</v>
      </c>
      <c r="AB972" s="113">
        <v>0</v>
      </c>
      <c r="AC972" s="113">
        <v>48525.03</v>
      </c>
      <c r="AD972" s="113">
        <v>0</v>
      </c>
      <c r="AE972" s="113">
        <v>48525.03</v>
      </c>
      <c r="AF972" s="113">
        <v>34500.03</v>
      </c>
      <c r="AG972" s="113">
        <v>369500</v>
      </c>
      <c r="AH972" s="113">
        <f>CFR_Data[[#This Row],[Total Spent SFY]]+CFR_Data[[#This Row],[CF Current SFY]]</f>
        <v>34500.03</v>
      </c>
      <c r="AI972" s="113">
        <v>14025</v>
      </c>
      <c r="AJ972" s="113">
        <v>0</v>
      </c>
      <c r="AK972" s="113">
        <v>0</v>
      </c>
      <c r="AL972" s="113">
        <v>0</v>
      </c>
      <c r="AM972" s="113">
        <v>0</v>
      </c>
      <c r="AN972" s="113">
        <v>0</v>
      </c>
      <c r="AO972" s="113">
        <v>0</v>
      </c>
      <c r="AP972" s="113">
        <v>0</v>
      </c>
      <c r="AQ972" s="107" t="s">
        <v>699</v>
      </c>
      <c r="AR972" s="107" t="s">
        <v>699</v>
      </c>
      <c r="AS972" s="107" t="s">
        <v>396</v>
      </c>
      <c r="AT972" s="107" t="s">
        <v>395</v>
      </c>
      <c r="AU972" s="107" t="s">
        <v>1123</v>
      </c>
      <c r="AV972" s="107" t="s">
        <v>391</v>
      </c>
      <c r="AW972" s="108">
        <v>2</v>
      </c>
      <c r="AX972" s="107" t="s">
        <v>473</v>
      </c>
      <c r="AY972" s="107" t="s">
        <v>813</v>
      </c>
      <c r="AZ972" s="107" t="s">
        <v>697</v>
      </c>
      <c r="BA972" s="107" t="s">
        <v>459</v>
      </c>
      <c r="BB972" s="109">
        <v>45355.272070752311</v>
      </c>
      <c r="BC972" s="107" t="s">
        <v>465</v>
      </c>
      <c r="BD972" s="107" t="s">
        <v>293</v>
      </c>
    </row>
    <row r="973" spans="1:56" x14ac:dyDescent="0.2">
      <c r="A973" s="107" t="s">
        <v>409</v>
      </c>
      <c r="B973" s="105">
        <v>608796</v>
      </c>
      <c r="C973" s="105" t="s">
        <v>2248</v>
      </c>
      <c r="D973" s="107" t="s">
        <v>326</v>
      </c>
      <c r="E973" s="105" t="s">
        <v>1943</v>
      </c>
      <c r="F973" s="107" t="s">
        <v>1758</v>
      </c>
      <c r="G973" s="107" t="s">
        <v>830</v>
      </c>
      <c r="H973" s="107" t="s">
        <v>830</v>
      </c>
      <c r="I973" s="107" t="s">
        <v>830</v>
      </c>
      <c r="J973" s="107" t="s">
        <v>440</v>
      </c>
      <c r="K973" s="107" t="s">
        <v>441</v>
      </c>
      <c r="L973" s="107" t="s">
        <v>1737</v>
      </c>
      <c r="M973" s="107" t="s">
        <v>395</v>
      </c>
      <c r="N973" s="107" t="s">
        <v>410</v>
      </c>
      <c r="O973" s="107" t="s">
        <v>395</v>
      </c>
      <c r="P973" s="109">
        <v>44814</v>
      </c>
      <c r="Q973" s="107" t="s">
        <v>658</v>
      </c>
      <c r="R973" s="108">
        <v>1</v>
      </c>
      <c r="S973" s="109">
        <v>44960</v>
      </c>
      <c r="T973" s="109">
        <v>45020</v>
      </c>
      <c r="U973" s="109">
        <v>45795</v>
      </c>
      <c r="V973" s="108">
        <v>835</v>
      </c>
      <c r="W973" s="107" t="s">
        <v>424</v>
      </c>
      <c r="X973" s="107" t="s">
        <v>1759</v>
      </c>
      <c r="Y973" s="107" t="s">
        <v>292</v>
      </c>
      <c r="Z973" s="108">
        <v>1</v>
      </c>
      <c r="AA973" s="113">
        <v>1293509.58</v>
      </c>
      <c r="AB973" s="113">
        <v>1271829.58</v>
      </c>
      <c r="AC973" s="113">
        <v>1368518.14</v>
      </c>
      <c r="AD973" s="113">
        <v>0</v>
      </c>
      <c r="AE973" s="113">
        <v>1368518.14</v>
      </c>
      <c r="AF973" s="113">
        <v>572490.42000000004</v>
      </c>
      <c r="AG973" s="113">
        <v>1866000</v>
      </c>
      <c r="AH973" s="113">
        <f>CFR_Data[[#This Row],[Total Spent SFY]]+CFR_Data[[#This Row],[CF Current SFY]]</f>
        <v>1844320</v>
      </c>
      <c r="AI973" s="113">
        <v>796027.72</v>
      </c>
      <c r="AJ973" s="113">
        <v>0</v>
      </c>
      <c r="AK973" s="113">
        <v>0</v>
      </c>
      <c r="AL973" s="113">
        <v>0</v>
      </c>
      <c r="AM973" s="113">
        <v>0</v>
      </c>
      <c r="AN973" s="113">
        <v>0</v>
      </c>
      <c r="AO973" s="113">
        <v>0</v>
      </c>
      <c r="AP973" s="113">
        <v>0</v>
      </c>
      <c r="AQ973" s="107" t="s">
        <v>699</v>
      </c>
      <c r="AR973" s="107" t="s">
        <v>699</v>
      </c>
      <c r="AS973" s="107" t="s">
        <v>396</v>
      </c>
      <c r="AT973" s="107" t="s">
        <v>395</v>
      </c>
      <c r="AU973" s="107" t="s">
        <v>1123</v>
      </c>
      <c r="AV973" s="107" t="s">
        <v>391</v>
      </c>
      <c r="AW973" s="108">
        <v>2</v>
      </c>
      <c r="AX973" s="107" t="s">
        <v>473</v>
      </c>
      <c r="AY973" s="107" t="s">
        <v>813</v>
      </c>
      <c r="AZ973" s="107" t="s">
        <v>697</v>
      </c>
      <c r="BA973" s="107" t="s">
        <v>459</v>
      </c>
      <c r="BB973" s="109">
        <v>45355.272070752311</v>
      </c>
      <c r="BC973" s="107" t="s">
        <v>465</v>
      </c>
      <c r="BD973" s="107" t="s">
        <v>292</v>
      </c>
    </row>
    <row r="974" spans="1:56" x14ac:dyDescent="0.2">
      <c r="A974" s="107" t="s">
        <v>393</v>
      </c>
      <c r="B974" s="105">
        <v>608800</v>
      </c>
      <c r="C974" s="105" t="s">
        <v>3090</v>
      </c>
      <c r="D974" s="107" t="s">
        <v>460</v>
      </c>
      <c r="E974" s="105" t="s">
        <v>1947</v>
      </c>
      <c r="F974" s="107" t="s">
        <v>1124</v>
      </c>
      <c r="G974" s="107" t="s">
        <v>830</v>
      </c>
      <c r="H974" s="107" t="s">
        <v>830</v>
      </c>
      <c r="I974" s="107" t="s">
        <v>830</v>
      </c>
      <c r="J974" s="107" t="s">
        <v>404</v>
      </c>
      <c r="K974" s="107" t="s">
        <v>405</v>
      </c>
      <c r="L974" s="107" t="s">
        <v>1737</v>
      </c>
      <c r="M974" s="107" t="s">
        <v>395</v>
      </c>
      <c r="N974" s="107" t="s">
        <v>721</v>
      </c>
      <c r="O974" s="107" t="s">
        <v>395</v>
      </c>
      <c r="P974" s="109">
        <v>44184</v>
      </c>
      <c r="Q974" s="107" t="s">
        <v>655</v>
      </c>
      <c r="R974" s="108">
        <v>1</v>
      </c>
      <c r="S974" s="109">
        <v>44223</v>
      </c>
      <c r="T974" s="109">
        <v>44283</v>
      </c>
      <c r="U974" s="109">
        <v>44688</v>
      </c>
      <c r="V974" s="108">
        <v>465</v>
      </c>
      <c r="W974" s="107" t="s">
        <v>398</v>
      </c>
      <c r="X974" s="107" t="s">
        <v>702</v>
      </c>
      <c r="Y974" s="107" t="s">
        <v>293</v>
      </c>
      <c r="Z974" s="108">
        <v>0</v>
      </c>
      <c r="AA974" s="113">
        <v>1501792.98</v>
      </c>
      <c r="AB974" s="113">
        <v>16181.8</v>
      </c>
      <c r="AC974" s="113">
        <v>63597.02</v>
      </c>
      <c r="AD974" s="113">
        <v>0</v>
      </c>
      <c r="AE974" s="113">
        <v>0</v>
      </c>
      <c r="AF974" s="113">
        <v>0</v>
      </c>
      <c r="AG974" s="113">
        <v>1501792.98</v>
      </c>
      <c r="AH974" s="113">
        <f>CFR_Data[[#This Row],[Total Spent SFY]]+CFR_Data[[#This Row],[CF Current SFY]]</f>
        <v>16181.8</v>
      </c>
      <c r="AI974" s="113">
        <v>0</v>
      </c>
      <c r="AJ974" s="113">
        <v>0</v>
      </c>
      <c r="AK974" s="113">
        <v>0</v>
      </c>
      <c r="AL974" s="113">
        <v>0</v>
      </c>
      <c r="AM974" s="113">
        <v>0</v>
      </c>
      <c r="AN974" s="113">
        <v>0</v>
      </c>
      <c r="AO974" s="113">
        <v>0</v>
      </c>
      <c r="AP974" s="113">
        <v>0</v>
      </c>
      <c r="AQ974" s="107" t="s">
        <v>699</v>
      </c>
      <c r="AR974" s="107" t="s">
        <v>699</v>
      </c>
      <c r="AS974" s="107" t="s">
        <v>396</v>
      </c>
      <c r="AT974" s="107" t="s">
        <v>395</v>
      </c>
      <c r="AU974" s="107" t="s">
        <v>1123</v>
      </c>
      <c r="AV974" s="107" t="s">
        <v>391</v>
      </c>
      <c r="AW974" s="108">
        <v>1</v>
      </c>
      <c r="AX974" s="107" t="s">
        <v>473</v>
      </c>
      <c r="AY974" s="107" t="s">
        <v>813</v>
      </c>
      <c r="AZ974" s="107" t="s">
        <v>697</v>
      </c>
      <c r="BA974" s="107" t="s">
        <v>459</v>
      </c>
      <c r="BB974" s="109">
        <v>45355.272070752311</v>
      </c>
      <c r="BC974" s="107" t="s">
        <v>465</v>
      </c>
      <c r="BD974" s="107" t="s">
        <v>293</v>
      </c>
    </row>
    <row r="975" spans="1:56" x14ac:dyDescent="0.2">
      <c r="A975" s="107" t="s">
        <v>409</v>
      </c>
      <c r="B975" s="105">
        <v>608803</v>
      </c>
      <c r="C975" s="105" t="s">
        <v>2249</v>
      </c>
      <c r="D975" s="107" t="s">
        <v>526</v>
      </c>
      <c r="E975" s="105" t="s">
        <v>1945</v>
      </c>
      <c r="F975" s="107" t="s">
        <v>1758</v>
      </c>
      <c r="G975" s="107" t="s">
        <v>830</v>
      </c>
      <c r="H975" s="107" t="s">
        <v>830</v>
      </c>
      <c r="I975" s="107" t="s">
        <v>830</v>
      </c>
      <c r="J975" s="107" t="s">
        <v>445</v>
      </c>
      <c r="K975" s="107" t="s">
        <v>446</v>
      </c>
      <c r="L975" s="107" t="s">
        <v>1737</v>
      </c>
      <c r="M975" s="107" t="s">
        <v>395</v>
      </c>
      <c r="N975" s="107" t="s">
        <v>410</v>
      </c>
      <c r="O975" s="107" t="s">
        <v>395</v>
      </c>
      <c r="P975" s="109">
        <v>44807</v>
      </c>
      <c r="Q975" s="107" t="s">
        <v>658</v>
      </c>
      <c r="R975" s="108">
        <v>1</v>
      </c>
      <c r="S975" s="109">
        <v>44886</v>
      </c>
      <c r="T975" s="109">
        <v>44946</v>
      </c>
      <c r="U975" s="109">
        <v>45218</v>
      </c>
      <c r="V975" s="108">
        <v>332</v>
      </c>
      <c r="W975" s="107" t="s">
        <v>398</v>
      </c>
      <c r="X975" s="107" t="s">
        <v>702</v>
      </c>
      <c r="Y975" s="107" t="s">
        <v>293</v>
      </c>
      <c r="Z975" s="108">
        <v>0</v>
      </c>
      <c r="AA975" s="113">
        <v>11573.61</v>
      </c>
      <c r="AB975" s="113">
        <v>8195.61</v>
      </c>
      <c r="AC975" s="113">
        <v>27363.19</v>
      </c>
      <c r="AD975" s="113">
        <v>2650.6797999999999</v>
      </c>
      <c r="AE975" s="113">
        <v>2650.6797999999999</v>
      </c>
      <c r="AF975" s="113">
        <v>2650.6797999999999</v>
      </c>
      <c r="AG975" s="113">
        <v>14224.2898</v>
      </c>
      <c r="AH975" s="113">
        <f>CFR_Data[[#This Row],[Total Spent SFY]]+CFR_Data[[#This Row],[CF Current SFY]]</f>
        <v>10846.2898</v>
      </c>
      <c r="AI975" s="113">
        <v>0</v>
      </c>
      <c r="AJ975" s="113">
        <v>0</v>
      </c>
      <c r="AK975" s="113">
        <v>0</v>
      </c>
      <c r="AL975" s="113">
        <v>0</v>
      </c>
      <c r="AM975" s="113">
        <v>0</v>
      </c>
      <c r="AN975" s="113">
        <v>24712.510200000001</v>
      </c>
      <c r="AO975" s="113">
        <v>0</v>
      </c>
      <c r="AP975" s="113">
        <v>0</v>
      </c>
      <c r="AQ975" s="107" t="s">
        <v>699</v>
      </c>
      <c r="AR975" s="107" t="s">
        <v>699</v>
      </c>
      <c r="AS975" s="107" t="s">
        <v>396</v>
      </c>
      <c r="AT975" s="107" t="s">
        <v>395</v>
      </c>
      <c r="AU975" s="107" t="s">
        <v>1123</v>
      </c>
      <c r="AV975" s="107" t="s">
        <v>391</v>
      </c>
      <c r="AW975" s="108">
        <v>2</v>
      </c>
      <c r="AX975" s="107" t="s">
        <v>473</v>
      </c>
      <c r="AY975" s="107" t="s">
        <v>813</v>
      </c>
      <c r="AZ975" s="107" t="s">
        <v>697</v>
      </c>
      <c r="BA975" s="107" t="s">
        <v>459</v>
      </c>
      <c r="BB975" s="109">
        <v>45355.272070752311</v>
      </c>
      <c r="BC975" s="107" t="s">
        <v>465</v>
      </c>
      <c r="BD975" s="107" t="s">
        <v>293</v>
      </c>
    </row>
    <row r="976" spans="1:56" x14ac:dyDescent="0.2">
      <c r="A976" s="107" t="s">
        <v>409</v>
      </c>
      <c r="B976" s="105">
        <v>608803</v>
      </c>
      <c r="C976" s="105" t="s">
        <v>2249</v>
      </c>
      <c r="D976" s="107" t="s">
        <v>526</v>
      </c>
      <c r="E976" s="105" t="s">
        <v>1945</v>
      </c>
      <c r="F976" s="107" t="s">
        <v>1758</v>
      </c>
      <c r="G976" s="107" t="s">
        <v>830</v>
      </c>
      <c r="H976" s="107" t="s">
        <v>830</v>
      </c>
      <c r="I976" s="107" t="s">
        <v>830</v>
      </c>
      <c r="J976" s="107" t="s">
        <v>445</v>
      </c>
      <c r="K976" s="107" t="s">
        <v>446</v>
      </c>
      <c r="L976" s="107" t="s">
        <v>1737</v>
      </c>
      <c r="M976" s="107" t="s">
        <v>395</v>
      </c>
      <c r="N976" s="107" t="s">
        <v>410</v>
      </c>
      <c r="O976" s="107" t="s">
        <v>395</v>
      </c>
      <c r="P976" s="109">
        <v>44807</v>
      </c>
      <c r="Q976" s="107" t="s">
        <v>658</v>
      </c>
      <c r="R976" s="108">
        <v>1</v>
      </c>
      <c r="S976" s="109">
        <v>44886</v>
      </c>
      <c r="T976" s="109">
        <v>44946</v>
      </c>
      <c r="U976" s="109">
        <v>45218</v>
      </c>
      <c r="V976" s="108">
        <v>332</v>
      </c>
      <c r="W976" s="107" t="s">
        <v>424</v>
      </c>
      <c r="X976" s="107" t="s">
        <v>1759</v>
      </c>
      <c r="Y976" s="107" t="s">
        <v>292</v>
      </c>
      <c r="Z976" s="108">
        <v>1</v>
      </c>
      <c r="AA976" s="113">
        <v>1303712.6599999999</v>
      </c>
      <c r="AB976" s="113">
        <v>617421.34</v>
      </c>
      <c r="AC976" s="113">
        <v>585456.98</v>
      </c>
      <c r="AD976" s="113">
        <v>74227.590200000006</v>
      </c>
      <c r="AE976" s="113">
        <v>74227.590200000006</v>
      </c>
      <c r="AF976" s="113">
        <v>74227.590200000006</v>
      </c>
      <c r="AG976" s="113">
        <v>1377940.2501999999</v>
      </c>
      <c r="AH976" s="113">
        <f>CFR_Data[[#This Row],[Total Spent SFY]]+CFR_Data[[#This Row],[CF Current SFY]]</f>
        <v>691648.93019999994</v>
      </c>
      <c r="AI976" s="113">
        <v>0</v>
      </c>
      <c r="AJ976" s="113">
        <v>0</v>
      </c>
      <c r="AK976" s="113">
        <v>0</v>
      </c>
      <c r="AL976" s="113">
        <v>0</v>
      </c>
      <c r="AM976" s="113">
        <v>0</v>
      </c>
      <c r="AN976" s="113">
        <v>511229.3898</v>
      </c>
      <c r="AO976" s="113">
        <v>0</v>
      </c>
      <c r="AP976" s="113">
        <v>0</v>
      </c>
      <c r="AQ976" s="107" t="s">
        <v>699</v>
      </c>
      <c r="AR976" s="107" t="s">
        <v>699</v>
      </c>
      <c r="AS976" s="107" t="s">
        <v>396</v>
      </c>
      <c r="AT976" s="107" t="s">
        <v>395</v>
      </c>
      <c r="AU976" s="107" t="s">
        <v>1123</v>
      </c>
      <c r="AV976" s="107" t="s">
        <v>391</v>
      </c>
      <c r="AW976" s="108">
        <v>2</v>
      </c>
      <c r="AX976" s="107" t="s">
        <v>473</v>
      </c>
      <c r="AY976" s="107" t="s">
        <v>813</v>
      </c>
      <c r="AZ976" s="107" t="s">
        <v>697</v>
      </c>
      <c r="BA976" s="107" t="s">
        <v>459</v>
      </c>
      <c r="BB976" s="109">
        <v>45355.272070752311</v>
      </c>
      <c r="BC976" s="107" t="s">
        <v>465</v>
      </c>
      <c r="BD976" s="107" t="s">
        <v>292</v>
      </c>
    </row>
    <row r="977" spans="1:56" x14ac:dyDescent="0.2">
      <c r="A977" s="107" t="s">
        <v>409</v>
      </c>
      <c r="B977" s="105">
        <v>608813</v>
      </c>
      <c r="C977" s="105" t="s">
        <v>3091</v>
      </c>
      <c r="D977" s="107" t="s">
        <v>665</v>
      </c>
      <c r="E977" s="105" t="s">
        <v>1962</v>
      </c>
      <c r="F977" s="107" t="s">
        <v>1429</v>
      </c>
      <c r="G977" s="107" t="s">
        <v>830</v>
      </c>
      <c r="H977" s="107" t="s">
        <v>830</v>
      </c>
      <c r="I977" s="107" t="s">
        <v>830</v>
      </c>
      <c r="J977" s="107" t="s">
        <v>188</v>
      </c>
      <c r="K977" s="107" t="s">
        <v>21</v>
      </c>
      <c r="L977" s="107" t="s">
        <v>368</v>
      </c>
      <c r="M977" s="107" t="s">
        <v>395</v>
      </c>
      <c r="N977" s="107" t="s">
        <v>410</v>
      </c>
      <c r="O977" s="107" t="s">
        <v>395</v>
      </c>
      <c r="P977" s="109">
        <v>45164</v>
      </c>
      <c r="Q977" s="107" t="s">
        <v>712</v>
      </c>
      <c r="R977" s="108">
        <v>1</v>
      </c>
      <c r="S977" s="109">
        <v>45246</v>
      </c>
      <c r="T977" s="109">
        <v>45306</v>
      </c>
      <c r="U977" s="109">
        <v>46141</v>
      </c>
      <c r="V977" s="108">
        <v>895</v>
      </c>
      <c r="W977" s="107" t="s">
        <v>398</v>
      </c>
      <c r="X977" s="107" t="s">
        <v>702</v>
      </c>
      <c r="Y977" s="107" t="s">
        <v>293</v>
      </c>
      <c r="Z977" s="108">
        <v>0</v>
      </c>
      <c r="AA977" s="113">
        <v>0</v>
      </c>
      <c r="AB977" s="113">
        <v>0</v>
      </c>
      <c r="AC977" s="113">
        <v>158360</v>
      </c>
      <c r="AD977" s="113">
        <v>162266.12059999999</v>
      </c>
      <c r="AE977" s="113">
        <v>162266.12059999999</v>
      </c>
      <c r="AF977" s="113">
        <v>22036.139800000001</v>
      </c>
      <c r="AG977" s="113">
        <v>22036.139800000001</v>
      </c>
      <c r="AH977" s="113">
        <f>CFR_Data[[#This Row],[Total Spent SFY]]+CFR_Data[[#This Row],[CF Current SFY]]</f>
        <v>22036.139800000001</v>
      </c>
      <c r="AI977" s="113">
        <v>89146.202099999995</v>
      </c>
      <c r="AJ977" s="113">
        <v>51083.778700000003</v>
      </c>
      <c r="AK977" s="113">
        <v>0</v>
      </c>
      <c r="AL977" s="113">
        <v>0</v>
      </c>
      <c r="AM977" s="113">
        <v>0</v>
      </c>
      <c r="AN977" s="113">
        <v>-3906.1206000000002</v>
      </c>
      <c r="AO977" s="113">
        <v>0</v>
      </c>
      <c r="AP977" s="113">
        <v>0</v>
      </c>
      <c r="AQ977" s="107" t="s">
        <v>699</v>
      </c>
      <c r="AR977" s="107" t="s">
        <v>699</v>
      </c>
      <c r="AS977" s="107" t="s">
        <v>396</v>
      </c>
      <c r="AT977" s="107" t="s">
        <v>395</v>
      </c>
      <c r="AU977" s="107" t="s">
        <v>1123</v>
      </c>
      <c r="AV977" s="107" t="s">
        <v>391</v>
      </c>
      <c r="AW977" s="108">
        <v>3</v>
      </c>
      <c r="AX977" s="107" t="s">
        <v>473</v>
      </c>
      <c r="AY977" s="107" t="s">
        <v>731</v>
      </c>
      <c r="AZ977" s="107" t="s">
        <v>706</v>
      </c>
      <c r="BA977" s="107" t="s">
        <v>435</v>
      </c>
      <c r="BB977" s="109">
        <v>45355.272070752311</v>
      </c>
      <c r="BC977" s="107" t="s">
        <v>21</v>
      </c>
      <c r="BD977" s="107" t="s">
        <v>293</v>
      </c>
    </row>
    <row r="978" spans="1:56" x14ac:dyDescent="0.2">
      <c r="A978" s="107" t="s">
        <v>409</v>
      </c>
      <c r="B978" s="105">
        <v>608813</v>
      </c>
      <c r="C978" s="105" t="s">
        <v>3091</v>
      </c>
      <c r="D978" s="107" t="s">
        <v>665</v>
      </c>
      <c r="E978" s="105" t="s">
        <v>1962</v>
      </c>
      <c r="F978" s="107" t="s">
        <v>1429</v>
      </c>
      <c r="G978" s="107" t="s">
        <v>830</v>
      </c>
      <c r="H978" s="107" t="s">
        <v>830</v>
      </c>
      <c r="I978" s="107" t="s">
        <v>830</v>
      </c>
      <c r="J978" s="107" t="s">
        <v>188</v>
      </c>
      <c r="K978" s="107" t="s">
        <v>21</v>
      </c>
      <c r="L978" s="107" t="s">
        <v>368</v>
      </c>
      <c r="M978" s="107" t="s">
        <v>395</v>
      </c>
      <c r="N978" s="107" t="s">
        <v>410</v>
      </c>
      <c r="O978" s="107" t="s">
        <v>395</v>
      </c>
      <c r="P978" s="109">
        <v>45164</v>
      </c>
      <c r="Q978" s="107" t="s">
        <v>712</v>
      </c>
      <c r="R978" s="108">
        <v>1</v>
      </c>
      <c r="S978" s="109">
        <v>45246</v>
      </c>
      <c r="T978" s="109">
        <v>45306</v>
      </c>
      <c r="U978" s="109">
        <v>46141</v>
      </c>
      <c r="V978" s="108">
        <v>895</v>
      </c>
      <c r="W978" s="107" t="s">
        <v>424</v>
      </c>
      <c r="X978" s="107" t="s">
        <v>733</v>
      </c>
      <c r="Y978" s="107" t="s">
        <v>413</v>
      </c>
      <c r="Z978" s="108">
        <v>0.8</v>
      </c>
      <c r="AA978" s="113">
        <v>0</v>
      </c>
      <c r="AB978" s="113">
        <v>0</v>
      </c>
      <c r="AC978" s="113">
        <v>5270552.5</v>
      </c>
      <c r="AD978" s="113">
        <v>5159478.5241</v>
      </c>
      <c r="AE978" s="113">
        <v>5159478.5241</v>
      </c>
      <c r="AF978" s="113">
        <v>700669.92299999995</v>
      </c>
      <c r="AG978" s="113">
        <v>700669.92299999995</v>
      </c>
      <c r="AH978" s="113">
        <f>CFR_Data[[#This Row],[Total Spent SFY]]+CFR_Data[[#This Row],[CF Current SFY]]</f>
        <v>700669.92299999995</v>
      </c>
      <c r="AI978" s="113">
        <v>2834528.3250000002</v>
      </c>
      <c r="AJ978" s="113">
        <v>1624280.2760999999</v>
      </c>
      <c r="AK978" s="113">
        <v>0</v>
      </c>
      <c r="AL978" s="113">
        <v>0</v>
      </c>
      <c r="AM978" s="113">
        <v>0</v>
      </c>
      <c r="AN978" s="113">
        <v>111073.9759</v>
      </c>
      <c r="AO978" s="113">
        <v>0</v>
      </c>
      <c r="AP978" s="113">
        <v>0</v>
      </c>
      <c r="AQ978" s="107" t="s">
        <v>699</v>
      </c>
      <c r="AR978" s="107" t="s">
        <v>699</v>
      </c>
      <c r="AS978" s="107" t="s">
        <v>396</v>
      </c>
      <c r="AT978" s="107" t="s">
        <v>395</v>
      </c>
      <c r="AU978" s="107" t="s">
        <v>1123</v>
      </c>
      <c r="AV978" s="107" t="s">
        <v>391</v>
      </c>
      <c r="AW978" s="108">
        <v>3</v>
      </c>
      <c r="AX978" s="107" t="s">
        <v>473</v>
      </c>
      <c r="AY978" s="107" t="s">
        <v>731</v>
      </c>
      <c r="AZ978" s="107" t="s">
        <v>706</v>
      </c>
      <c r="BA978" s="107" t="s">
        <v>435</v>
      </c>
      <c r="BB978" s="109">
        <v>45355.272070752311</v>
      </c>
      <c r="BC978" s="107" t="s">
        <v>21</v>
      </c>
      <c r="BD978" s="107" t="s">
        <v>292</v>
      </c>
    </row>
    <row r="979" spans="1:56" x14ac:dyDescent="0.2">
      <c r="A979" s="107" t="s">
        <v>409</v>
      </c>
      <c r="B979" s="105">
        <v>608813</v>
      </c>
      <c r="C979" s="105" t="s">
        <v>3091</v>
      </c>
      <c r="D979" s="107" t="s">
        <v>665</v>
      </c>
      <c r="E979" s="105" t="s">
        <v>1962</v>
      </c>
      <c r="F979" s="107" t="s">
        <v>1429</v>
      </c>
      <c r="G979" s="107" t="s">
        <v>830</v>
      </c>
      <c r="H979" s="107" t="s">
        <v>830</v>
      </c>
      <c r="I979" s="107" t="s">
        <v>830</v>
      </c>
      <c r="J979" s="107" t="s">
        <v>188</v>
      </c>
      <c r="K979" s="107" t="s">
        <v>21</v>
      </c>
      <c r="L979" s="107" t="s">
        <v>368</v>
      </c>
      <c r="M979" s="107" t="s">
        <v>395</v>
      </c>
      <c r="N979" s="107" t="s">
        <v>410</v>
      </c>
      <c r="O979" s="107" t="s">
        <v>395</v>
      </c>
      <c r="P979" s="109">
        <v>45164</v>
      </c>
      <c r="Q979" s="107" t="s">
        <v>712</v>
      </c>
      <c r="R979" s="108">
        <v>1</v>
      </c>
      <c r="S979" s="109">
        <v>45246</v>
      </c>
      <c r="T979" s="109">
        <v>45306</v>
      </c>
      <c r="U979" s="109">
        <v>46141</v>
      </c>
      <c r="V979" s="108">
        <v>895</v>
      </c>
      <c r="W979" s="107" t="s">
        <v>424</v>
      </c>
      <c r="X979" s="107" t="s">
        <v>709</v>
      </c>
      <c r="Y979" s="107" t="s">
        <v>416</v>
      </c>
      <c r="Z979" s="108">
        <v>0.8</v>
      </c>
      <c r="AA979" s="113">
        <v>0</v>
      </c>
      <c r="AB979" s="113">
        <v>0</v>
      </c>
      <c r="AC979" s="113">
        <v>2851431</v>
      </c>
      <c r="AD979" s="113">
        <v>2778255.3552000001</v>
      </c>
      <c r="AE979" s="113">
        <v>2778255.3552000001</v>
      </c>
      <c r="AF979" s="113">
        <v>377293.93709999998</v>
      </c>
      <c r="AG979" s="113">
        <v>377293.93709999998</v>
      </c>
      <c r="AH979" s="113">
        <f>CFR_Data[[#This Row],[Total Spent SFY]]+CFR_Data[[#This Row],[CF Current SFY]]</f>
        <v>377293.93709999998</v>
      </c>
      <c r="AI979" s="113">
        <v>1526325.4728999999</v>
      </c>
      <c r="AJ979" s="113">
        <v>874635.94519999996</v>
      </c>
      <c r="AK979" s="113">
        <v>0</v>
      </c>
      <c r="AL979" s="113">
        <v>0</v>
      </c>
      <c r="AM979" s="113">
        <v>0</v>
      </c>
      <c r="AN979" s="113">
        <v>73175.644799999995</v>
      </c>
      <c r="AO979" s="113">
        <v>0</v>
      </c>
      <c r="AP979" s="113">
        <v>0</v>
      </c>
      <c r="AQ979" s="107" t="s">
        <v>699</v>
      </c>
      <c r="AR979" s="107" t="s">
        <v>699</v>
      </c>
      <c r="AS979" s="107" t="s">
        <v>396</v>
      </c>
      <c r="AT979" s="107" t="s">
        <v>395</v>
      </c>
      <c r="AU979" s="107" t="s">
        <v>1123</v>
      </c>
      <c r="AV979" s="107" t="s">
        <v>391</v>
      </c>
      <c r="AW979" s="108">
        <v>3</v>
      </c>
      <c r="AX979" s="107" t="s">
        <v>473</v>
      </c>
      <c r="AY979" s="107" t="s">
        <v>731</v>
      </c>
      <c r="AZ979" s="107" t="s">
        <v>706</v>
      </c>
      <c r="BA979" s="107" t="s">
        <v>435</v>
      </c>
      <c r="BB979" s="109">
        <v>45355.272070752311</v>
      </c>
      <c r="BC979" s="107" t="s">
        <v>21</v>
      </c>
      <c r="BD979" s="107" t="s">
        <v>292</v>
      </c>
    </row>
    <row r="980" spans="1:56" x14ac:dyDescent="0.2">
      <c r="A980" s="107" t="s">
        <v>472</v>
      </c>
      <c r="B980" s="105">
        <v>608814</v>
      </c>
      <c r="C980" s="105" t="s">
        <v>395</v>
      </c>
      <c r="D980" s="107" t="s">
        <v>1760</v>
      </c>
      <c r="E980" s="105" t="s">
        <v>1954</v>
      </c>
      <c r="F980" s="107" t="s">
        <v>2251</v>
      </c>
      <c r="G980" s="107" t="s">
        <v>830</v>
      </c>
      <c r="H980" s="107" t="s">
        <v>830</v>
      </c>
      <c r="I980" s="107" t="s">
        <v>830</v>
      </c>
      <c r="J980" s="107" t="s">
        <v>127</v>
      </c>
      <c r="K980" s="107" t="s">
        <v>24</v>
      </c>
      <c r="L980" s="107" t="s">
        <v>312</v>
      </c>
      <c r="M980" s="107" t="s">
        <v>158</v>
      </c>
      <c r="N980" s="107" t="s">
        <v>472</v>
      </c>
      <c r="O980" s="107" t="s">
        <v>1127</v>
      </c>
      <c r="P980" s="109">
        <v>45521</v>
      </c>
      <c r="Q980" s="107" t="s">
        <v>754</v>
      </c>
      <c r="R980" s="108">
        <v>0</v>
      </c>
      <c r="S980" s="109">
        <v>45671</v>
      </c>
      <c r="T980" s="109">
        <v>45731</v>
      </c>
      <c r="U980" s="109">
        <v>46571</v>
      </c>
      <c r="V980" s="108">
        <v>900</v>
      </c>
      <c r="W980" s="107" t="s">
        <v>398</v>
      </c>
      <c r="X980" s="107" t="s">
        <v>702</v>
      </c>
      <c r="Y980" s="107" t="s">
        <v>293</v>
      </c>
      <c r="Z980" s="108">
        <v>0</v>
      </c>
      <c r="AA980" s="113">
        <v>0</v>
      </c>
      <c r="AB980" s="113">
        <v>0</v>
      </c>
      <c r="AC980" s="113">
        <v>205173</v>
      </c>
      <c r="AD980" s="113">
        <v>0</v>
      </c>
      <c r="AE980" s="113">
        <v>205172.9999</v>
      </c>
      <c r="AF980" s="113">
        <v>0</v>
      </c>
      <c r="AG980" s="113">
        <v>0</v>
      </c>
      <c r="AH980" s="113">
        <f>CFR_Data[[#This Row],[Total Spent SFY]]+CFR_Data[[#This Row],[CF Current SFY]]</f>
        <v>0</v>
      </c>
      <c r="AI980" s="113">
        <v>28299.724099999999</v>
      </c>
      <c r="AJ980" s="113">
        <v>84899.172399999996</v>
      </c>
      <c r="AK980" s="113">
        <v>84899.172399999996</v>
      </c>
      <c r="AL980" s="113">
        <v>7074.9309999999996</v>
      </c>
      <c r="AM980" s="113">
        <v>0</v>
      </c>
      <c r="AN980" s="113">
        <v>1E-4</v>
      </c>
      <c r="AO980" s="113">
        <v>0</v>
      </c>
      <c r="AP980" s="113">
        <v>0</v>
      </c>
      <c r="AQ980" s="107" t="s">
        <v>699</v>
      </c>
      <c r="AR980" s="107" t="s">
        <v>699</v>
      </c>
      <c r="AS980" s="107" t="s">
        <v>396</v>
      </c>
      <c r="AT980" s="107" t="s">
        <v>395</v>
      </c>
      <c r="AU980" s="107" t="s">
        <v>1123</v>
      </c>
      <c r="AV980" s="107" t="s">
        <v>391</v>
      </c>
      <c r="AW980" s="108">
        <v>3</v>
      </c>
      <c r="AX980" s="107" t="s">
        <v>473</v>
      </c>
      <c r="AY980" s="107" t="s">
        <v>698</v>
      </c>
      <c r="AZ980" s="107" t="s">
        <v>697</v>
      </c>
      <c r="BA980" s="107" t="s">
        <v>392</v>
      </c>
      <c r="BB980" s="109">
        <v>45355.272070752311</v>
      </c>
      <c r="BC980" s="107" t="s">
        <v>24</v>
      </c>
      <c r="BD980" s="107" t="s">
        <v>293</v>
      </c>
    </row>
    <row r="981" spans="1:56" x14ac:dyDescent="0.2">
      <c r="A981" s="107" t="s">
        <v>472</v>
      </c>
      <c r="B981" s="105">
        <v>608814</v>
      </c>
      <c r="C981" s="105" t="s">
        <v>395</v>
      </c>
      <c r="D981" s="107" t="s">
        <v>1760</v>
      </c>
      <c r="E981" s="105" t="s">
        <v>1954</v>
      </c>
      <c r="F981" s="107" t="s">
        <v>2251</v>
      </c>
      <c r="G981" s="107" t="s">
        <v>830</v>
      </c>
      <c r="H981" s="107" t="s">
        <v>830</v>
      </c>
      <c r="I981" s="107" t="s">
        <v>830</v>
      </c>
      <c r="J981" s="107" t="s">
        <v>127</v>
      </c>
      <c r="K981" s="107" t="s">
        <v>24</v>
      </c>
      <c r="L981" s="107" t="s">
        <v>312</v>
      </c>
      <c r="M981" s="107" t="s">
        <v>158</v>
      </c>
      <c r="N981" s="107" t="s">
        <v>472</v>
      </c>
      <c r="O981" s="107" t="s">
        <v>1127</v>
      </c>
      <c r="P981" s="109">
        <v>45521</v>
      </c>
      <c r="Q981" s="107" t="s">
        <v>754</v>
      </c>
      <c r="R981" s="108">
        <v>0</v>
      </c>
      <c r="S981" s="109">
        <v>45671</v>
      </c>
      <c r="T981" s="109">
        <v>45731</v>
      </c>
      <c r="U981" s="109">
        <v>46571</v>
      </c>
      <c r="V981" s="108">
        <v>900</v>
      </c>
      <c r="W981" s="107" t="s">
        <v>424</v>
      </c>
      <c r="X981" s="107" t="s">
        <v>733</v>
      </c>
      <c r="Y981" s="107" t="s">
        <v>413</v>
      </c>
      <c r="Z981" s="108">
        <v>0.8</v>
      </c>
      <c r="AA981" s="113">
        <v>0</v>
      </c>
      <c r="AB981" s="113">
        <v>0</v>
      </c>
      <c r="AC981" s="113">
        <v>9047378.0840000007</v>
      </c>
      <c r="AD981" s="113">
        <v>0</v>
      </c>
      <c r="AE981" s="113">
        <v>9047378.0839000009</v>
      </c>
      <c r="AF981" s="113">
        <v>0</v>
      </c>
      <c r="AG981" s="113">
        <v>0</v>
      </c>
      <c r="AH981" s="113">
        <f>CFR_Data[[#This Row],[Total Spent SFY]]+CFR_Data[[#This Row],[CF Current SFY]]</f>
        <v>0</v>
      </c>
      <c r="AI981" s="113">
        <v>1247914.2185</v>
      </c>
      <c r="AJ981" s="113">
        <v>3743742.6554</v>
      </c>
      <c r="AK981" s="113">
        <v>3743742.6554</v>
      </c>
      <c r="AL981" s="113">
        <v>311978.55459999997</v>
      </c>
      <c r="AM981" s="113">
        <v>0</v>
      </c>
      <c r="AN981" s="113">
        <v>1E-4</v>
      </c>
      <c r="AO981" s="113">
        <v>0</v>
      </c>
      <c r="AP981" s="113">
        <v>0</v>
      </c>
      <c r="AQ981" s="107" t="s">
        <v>699</v>
      </c>
      <c r="AR981" s="107" t="s">
        <v>699</v>
      </c>
      <c r="AS981" s="107" t="s">
        <v>396</v>
      </c>
      <c r="AT981" s="107" t="s">
        <v>395</v>
      </c>
      <c r="AU981" s="107" t="s">
        <v>1123</v>
      </c>
      <c r="AV981" s="107" t="s">
        <v>391</v>
      </c>
      <c r="AW981" s="108">
        <v>3</v>
      </c>
      <c r="AX981" s="107" t="s">
        <v>473</v>
      </c>
      <c r="AY981" s="107" t="s">
        <v>698</v>
      </c>
      <c r="AZ981" s="107" t="s">
        <v>697</v>
      </c>
      <c r="BA981" s="107" t="s">
        <v>392</v>
      </c>
      <c r="BB981" s="109">
        <v>45355.272070752311</v>
      </c>
      <c r="BC981" s="107" t="s">
        <v>24</v>
      </c>
      <c r="BD981" s="107" t="s">
        <v>292</v>
      </c>
    </row>
    <row r="982" spans="1:56" x14ac:dyDescent="0.2">
      <c r="A982" s="107" t="s">
        <v>409</v>
      </c>
      <c r="B982" s="105">
        <v>608815</v>
      </c>
      <c r="C982" s="105" t="s">
        <v>2250</v>
      </c>
      <c r="D982" s="107" t="s">
        <v>666</v>
      </c>
      <c r="E982" s="105" t="s">
        <v>1954</v>
      </c>
      <c r="F982" s="107" t="s">
        <v>1429</v>
      </c>
      <c r="G982" s="107" t="s">
        <v>830</v>
      </c>
      <c r="H982" s="107" t="s">
        <v>830</v>
      </c>
      <c r="I982" s="107" t="s">
        <v>830</v>
      </c>
      <c r="J982" s="107" t="s">
        <v>131</v>
      </c>
      <c r="K982" s="107" t="s">
        <v>24</v>
      </c>
      <c r="L982" s="107" t="s">
        <v>368</v>
      </c>
      <c r="M982" s="107" t="s">
        <v>395</v>
      </c>
      <c r="N982" s="107" t="s">
        <v>410</v>
      </c>
      <c r="O982" s="107" t="s">
        <v>395</v>
      </c>
      <c r="P982" s="109">
        <v>44639</v>
      </c>
      <c r="Q982" s="107" t="s">
        <v>658</v>
      </c>
      <c r="R982" s="108">
        <v>1</v>
      </c>
      <c r="S982" s="109">
        <v>44698</v>
      </c>
      <c r="T982" s="109">
        <v>44758</v>
      </c>
      <c r="U982" s="109">
        <v>45473</v>
      </c>
      <c r="V982" s="108">
        <v>775</v>
      </c>
      <c r="W982" s="107" t="s">
        <v>398</v>
      </c>
      <c r="X982" s="107" t="s">
        <v>702</v>
      </c>
      <c r="Y982" s="107" t="s">
        <v>293</v>
      </c>
      <c r="Z982" s="108">
        <v>0</v>
      </c>
      <c r="AA982" s="113">
        <v>1929800.37</v>
      </c>
      <c r="AB982" s="113">
        <v>533124.1</v>
      </c>
      <c r="AC982" s="113">
        <v>336115.39</v>
      </c>
      <c r="AD982" s="113">
        <v>125548.548</v>
      </c>
      <c r="AE982" s="113">
        <v>125548.548</v>
      </c>
      <c r="AF982" s="113">
        <v>125548.548</v>
      </c>
      <c r="AG982" s="113">
        <v>2055348.9180000001</v>
      </c>
      <c r="AH982" s="113">
        <f>CFR_Data[[#This Row],[Total Spent SFY]]+CFR_Data[[#This Row],[CF Current SFY]]</f>
        <v>658672.64799999993</v>
      </c>
      <c r="AI982" s="113">
        <v>0</v>
      </c>
      <c r="AJ982" s="113">
        <v>0</v>
      </c>
      <c r="AK982" s="113">
        <v>0</v>
      </c>
      <c r="AL982" s="113">
        <v>0</v>
      </c>
      <c r="AM982" s="113">
        <v>0</v>
      </c>
      <c r="AN982" s="113">
        <v>210566.842</v>
      </c>
      <c r="AO982" s="113">
        <v>0</v>
      </c>
      <c r="AP982" s="113">
        <v>0</v>
      </c>
      <c r="AQ982" s="107" t="s">
        <v>699</v>
      </c>
      <c r="AR982" s="107" t="s">
        <v>699</v>
      </c>
      <c r="AS982" s="107" t="s">
        <v>396</v>
      </c>
      <c r="AT982" s="107" t="s">
        <v>395</v>
      </c>
      <c r="AU982" s="107" t="s">
        <v>1123</v>
      </c>
      <c r="AV982" s="107" t="s">
        <v>391</v>
      </c>
      <c r="AW982" s="108">
        <v>2</v>
      </c>
      <c r="AX982" s="107" t="s">
        <v>473</v>
      </c>
      <c r="AY982" s="107" t="s">
        <v>731</v>
      </c>
      <c r="AZ982" s="107" t="s">
        <v>706</v>
      </c>
      <c r="BA982" s="107" t="s">
        <v>435</v>
      </c>
      <c r="BB982" s="109">
        <v>45355.272070752311</v>
      </c>
      <c r="BC982" s="107" t="s">
        <v>24</v>
      </c>
      <c r="BD982" s="107" t="s">
        <v>293</v>
      </c>
    </row>
    <row r="983" spans="1:56" x14ac:dyDescent="0.2">
      <c r="A983" s="107" t="s">
        <v>409</v>
      </c>
      <c r="B983" s="105">
        <v>608815</v>
      </c>
      <c r="C983" s="105" t="s">
        <v>2250</v>
      </c>
      <c r="D983" s="107" t="s">
        <v>666</v>
      </c>
      <c r="E983" s="105" t="s">
        <v>1954</v>
      </c>
      <c r="F983" s="107" t="s">
        <v>1429</v>
      </c>
      <c r="G983" s="107" t="s">
        <v>830</v>
      </c>
      <c r="H983" s="107" t="s">
        <v>830</v>
      </c>
      <c r="I983" s="107" t="s">
        <v>830</v>
      </c>
      <c r="J983" s="107" t="s">
        <v>131</v>
      </c>
      <c r="K983" s="107" t="s">
        <v>24</v>
      </c>
      <c r="L983" s="107" t="s">
        <v>368</v>
      </c>
      <c r="M983" s="107" t="s">
        <v>395</v>
      </c>
      <c r="N983" s="107" t="s">
        <v>410</v>
      </c>
      <c r="O983" s="107" t="s">
        <v>395</v>
      </c>
      <c r="P983" s="109">
        <v>44639</v>
      </c>
      <c r="Q983" s="107" t="s">
        <v>658</v>
      </c>
      <c r="R983" s="108">
        <v>1</v>
      </c>
      <c r="S983" s="109">
        <v>44698</v>
      </c>
      <c r="T983" s="109">
        <v>44758</v>
      </c>
      <c r="U983" s="109">
        <v>45473</v>
      </c>
      <c r="V983" s="108">
        <v>775</v>
      </c>
      <c r="W983" s="107" t="s">
        <v>424</v>
      </c>
      <c r="X983" s="107" t="s">
        <v>733</v>
      </c>
      <c r="Y983" s="107" t="s">
        <v>413</v>
      </c>
      <c r="Z983" s="108">
        <v>0.8</v>
      </c>
      <c r="AA983" s="113">
        <v>478112.09</v>
      </c>
      <c r="AB983" s="113">
        <v>381.25</v>
      </c>
      <c r="AC983" s="113">
        <v>2405964.98</v>
      </c>
      <c r="AD983" s="113">
        <v>1682451.452</v>
      </c>
      <c r="AE983" s="113">
        <v>1682451.452</v>
      </c>
      <c r="AF983" s="113">
        <v>1682451.452</v>
      </c>
      <c r="AG983" s="113">
        <v>2160563.5419999999</v>
      </c>
      <c r="AH983" s="113">
        <f>CFR_Data[[#This Row],[Total Spent SFY]]+CFR_Data[[#This Row],[CF Current SFY]]</f>
        <v>1682832.702</v>
      </c>
      <c r="AI983" s="113">
        <v>0</v>
      </c>
      <c r="AJ983" s="113">
        <v>0</v>
      </c>
      <c r="AK983" s="113">
        <v>0</v>
      </c>
      <c r="AL983" s="113">
        <v>0</v>
      </c>
      <c r="AM983" s="113">
        <v>0</v>
      </c>
      <c r="AN983" s="113">
        <v>723513.52800000005</v>
      </c>
      <c r="AO983" s="113">
        <v>0</v>
      </c>
      <c r="AP983" s="113">
        <v>0</v>
      </c>
      <c r="AQ983" s="107" t="s">
        <v>699</v>
      </c>
      <c r="AR983" s="107" t="s">
        <v>699</v>
      </c>
      <c r="AS983" s="107" t="s">
        <v>396</v>
      </c>
      <c r="AT983" s="107" t="s">
        <v>395</v>
      </c>
      <c r="AU983" s="107" t="s">
        <v>1123</v>
      </c>
      <c r="AV983" s="107" t="s">
        <v>391</v>
      </c>
      <c r="AW983" s="108">
        <v>2</v>
      </c>
      <c r="AX983" s="107" t="s">
        <v>473</v>
      </c>
      <c r="AY983" s="107" t="s">
        <v>731</v>
      </c>
      <c r="AZ983" s="107" t="s">
        <v>706</v>
      </c>
      <c r="BA983" s="107" t="s">
        <v>435</v>
      </c>
      <c r="BB983" s="109">
        <v>45355.272070752311</v>
      </c>
      <c r="BC983" s="107" t="s">
        <v>24</v>
      </c>
      <c r="BD983" s="107" t="s">
        <v>292</v>
      </c>
    </row>
    <row r="984" spans="1:56" x14ac:dyDescent="0.2">
      <c r="A984" s="107" t="s">
        <v>472</v>
      </c>
      <c r="B984" s="105">
        <v>608816</v>
      </c>
      <c r="C984" s="105" t="s">
        <v>395</v>
      </c>
      <c r="D984" s="107" t="s">
        <v>1219</v>
      </c>
      <c r="E984" s="105" t="s">
        <v>1941</v>
      </c>
      <c r="F984" s="107" t="s">
        <v>2251</v>
      </c>
      <c r="G984" s="107" t="s">
        <v>830</v>
      </c>
      <c r="H984" s="107" t="s">
        <v>830</v>
      </c>
      <c r="I984" s="107" t="s">
        <v>830</v>
      </c>
      <c r="J984" s="107" t="s">
        <v>1220</v>
      </c>
      <c r="K984" s="107" t="s">
        <v>30</v>
      </c>
      <c r="L984" s="107" t="s">
        <v>368</v>
      </c>
      <c r="M984" s="107" t="s">
        <v>395</v>
      </c>
      <c r="N984" s="107" t="s">
        <v>472</v>
      </c>
      <c r="O984" s="107" t="s">
        <v>1130</v>
      </c>
      <c r="P984" s="109">
        <v>45416</v>
      </c>
      <c r="Q984" s="107" t="s">
        <v>754</v>
      </c>
      <c r="R984" s="108">
        <v>0</v>
      </c>
      <c r="S984" s="109">
        <v>45566</v>
      </c>
      <c r="T984" s="109">
        <v>45626</v>
      </c>
      <c r="U984" s="109">
        <v>46809</v>
      </c>
      <c r="V984" s="108">
        <v>1243</v>
      </c>
      <c r="W984" s="107" t="s">
        <v>398</v>
      </c>
      <c r="X984" s="107" t="s">
        <v>702</v>
      </c>
      <c r="Y984" s="107" t="s">
        <v>293</v>
      </c>
      <c r="Z984" s="108">
        <v>0</v>
      </c>
      <c r="AA984" s="113">
        <v>0</v>
      </c>
      <c r="AB984" s="113">
        <v>0</v>
      </c>
      <c r="AC984" s="113">
        <v>181729.64</v>
      </c>
      <c r="AD984" s="113">
        <v>0</v>
      </c>
      <c r="AE984" s="113">
        <v>181729.64</v>
      </c>
      <c r="AF984" s="113">
        <v>0</v>
      </c>
      <c r="AG984" s="113">
        <v>0</v>
      </c>
      <c r="AH984" s="113">
        <f>CFR_Data[[#This Row],[Total Spent SFY]]+CFR_Data[[#This Row],[CF Current SFY]]</f>
        <v>0</v>
      </c>
      <c r="AI984" s="113">
        <v>36345.928</v>
      </c>
      <c r="AJ984" s="113">
        <v>54518.892</v>
      </c>
      <c r="AK984" s="113">
        <v>54518.892</v>
      </c>
      <c r="AL984" s="113">
        <v>36345.928</v>
      </c>
      <c r="AM984" s="113">
        <v>0</v>
      </c>
      <c r="AN984" s="113">
        <v>0</v>
      </c>
      <c r="AO984" s="113">
        <v>0</v>
      </c>
      <c r="AP984" s="113">
        <v>0</v>
      </c>
      <c r="AQ984" s="107" t="s">
        <v>699</v>
      </c>
      <c r="AR984" s="107" t="s">
        <v>699</v>
      </c>
      <c r="AS984" s="107" t="s">
        <v>396</v>
      </c>
      <c r="AT984" s="107" t="s">
        <v>2999</v>
      </c>
      <c r="AU984" s="107" t="s">
        <v>1123</v>
      </c>
      <c r="AV984" s="107" t="s">
        <v>391</v>
      </c>
      <c r="AW984" s="108">
        <v>2</v>
      </c>
      <c r="AX984" s="107" t="s">
        <v>473</v>
      </c>
      <c r="AY984" s="107" t="s">
        <v>731</v>
      </c>
      <c r="AZ984" s="107" t="s">
        <v>706</v>
      </c>
      <c r="BA984" s="107" t="s">
        <v>435</v>
      </c>
      <c r="BB984" s="109">
        <v>45355.272070752311</v>
      </c>
      <c r="BC984" s="107" t="s">
        <v>30</v>
      </c>
      <c r="BD984" s="107" t="s">
        <v>293</v>
      </c>
    </row>
    <row r="985" spans="1:56" x14ac:dyDescent="0.2">
      <c r="A985" s="107" t="s">
        <v>472</v>
      </c>
      <c r="B985" s="105">
        <v>608816</v>
      </c>
      <c r="C985" s="105" t="s">
        <v>395</v>
      </c>
      <c r="D985" s="107" t="s">
        <v>1219</v>
      </c>
      <c r="E985" s="105" t="s">
        <v>1941</v>
      </c>
      <c r="F985" s="107" t="s">
        <v>2251</v>
      </c>
      <c r="G985" s="107" t="s">
        <v>830</v>
      </c>
      <c r="H985" s="107" t="s">
        <v>830</v>
      </c>
      <c r="I985" s="107" t="s">
        <v>830</v>
      </c>
      <c r="J985" s="107" t="s">
        <v>1220</v>
      </c>
      <c r="K985" s="107" t="s">
        <v>30</v>
      </c>
      <c r="L985" s="107" t="s">
        <v>368</v>
      </c>
      <c r="M985" s="107" t="s">
        <v>395</v>
      </c>
      <c r="N985" s="107" t="s">
        <v>472</v>
      </c>
      <c r="O985" s="107" t="s">
        <v>1130</v>
      </c>
      <c r="P985" s="109">
        <v>45416</v>
      </c>
      <c r="Q985" s="107" t="s">
        <v>754</v>
      </c>
      <c r="R985" s="108">
        <v>0</v>
      </c>
      <c r="S985" s="109">
        <v>45566</v>
      </c>
      <c r="T985" s="109">
        <v>45626</v>
      </c>
      <c r="U985" s="109">
        <v>46809</v>
      </c>
      <c r="V985" s="108">
        <v>1243</v>
      </c>
      <c r="W985" s="107" t="s">
        <v>424</v>
      </c>
      <c r="X985" s="107" t="s">
        <v>733</v>
      </c>
      <c r="Y985" s="107" t="s">
        <v>413</v>
      </c>
      <c r="Z985" s="108">
        <v>0.8</v>
      </c>
      <c r="AA985" s="113">
        <v>0</v>
      </c>
      <c r="AB985" s="113">
        <v>0</v>
      </c>
      <c r="AC985" s="113">
        <v>17457080.7172</v>
      </c>
      <c r="AD985" s="113">
        <v>0</v>
      </c>
      <c r="AE985" s="113">
        <v>17457080.7172</v>
      </c>
      <c r="AF985" s="113">
        <v>0</v>
      </c>
      <c r="AG985" s="113">
        <v>0</v>
      </c>
      <c r="AH985" s="113">
        <f>CFR_Data[[#This Row],[Total Spent SFY]]+CFR_Data[[#This Row],[CF Current SFY]]</f>
        <v>0</v>
      </c>
      <c r="AI985" s="113">
        <v>3491416.1433999999</v>
      </c>
      <c r="AJ985" s="113">
        <v>5237124.2152000004</v>
      </c>
      <c r="AK985" s="113">
        <v>5237124.2152000004</v>
      </c>
      <c r="AL985" s="113">
        <v>3491416.1433999999</v>
      </c>
      <c r="AM985" s="113">
        <v>0</v>
      </c>
      <c r="AN985" s="113">
        <v>0</v>
      </c>
      <c r="AO985" s="113">
        <v>0</v>
      </c>
      <c r="AP985" s="113">
        <v>0</v>
      </c>
      <c r="AQ985" s="107" t="s">
        <v>699</v>
      </c>
      <c r="AR985" s="107" t="s">
        <v>699</v>
      </c>
      <c r="AS985" s="107" t="s">
        <v>396</v>
      </c>
      <c r="AT985" s="107" t="s">
        <v>2999</v>
      </c>
      <c r="AU985" s="107" t="s">
        <v>1123</v>
      </c>
      <c r="AV985" s="107" t="s">
        <v>391</v>
      </c>
      <c r="AW985" s="108">
        <v>2</v>
      </c>
      <c r="AX985" s="107" t="s">
        <v>473</v>
      </c>
      <c r="AY985" s="107" t="s">
        <v>731</v>
      </c>
      <c r="AZ985" s="107" t="s">
        <v>706</v>
      </c>
      <c r="BA985" s="107" t="s">
        <v>435</v>
      </c>
      <c r="BB985" s="109">
        <v>45355.272070752311</v>
      </c>
      <c r="BC985" s="107" t="s">
        <v>30</v>
      </c>
      <c r="BD985" s="107" t="s">
        <v>292</v>
      </c>
    </row>
    <row r="986" spans="1:56" x14ac:dyDescent="0.2">
      <c r="A986" s="107" t="s">
        <v>393</v>
      </c>
      <c r="B986" s="105">
        <v>608817</v>
      </c>
      <c r="C986" s="105" t="s">
        <v>2252</v>
      </c>
      <c r="D986" s="107" t="s">
        <v>668</v>
      </c>
      <c r="E986" s="105" t="s">
        <v>1941</v>
      </c>
      <c r="F986" s="107" t="s">
        <v>1138</v>
      </c>
      <c r="G986" s="107" t="s">
        <v>830</v>
      </c>
      <c r="H986" s="107" t="s">
        <v>830</v>
      </c>
      <c r="I986" s="107" t="s">
        <v>830</v>
      </c>
      <c r="J986" s="107" t="s">
        <v>944</v>
      </c>
      <c r="K986" s="107" t="s">
        <v>22</v>
      </c>
      <c r="L986" s="107" t="s">
        <v>368</v>
      </c>
      <c r="M986" s="107" t="s">
        <v>395</v>
      </c>
      <c r="N986" s="107" t="s">
        <v>394</v>
      </c>
      <c r="O986" s="107" t="s">
        <v>395</v>
      </c>
      <c r="P986" s="109">
        <v>44282</v>
      </c>
      <c r="Q986" s="107" t="s">
        <v>655</v>
      </c>
      <c r="R986" s="108">
        <v>1</v>
      </c>
      <c r="S986" s="109">
        <v>44349</v>
      </c>
      <c r="T986" s="109">
        <v>44409</v>
      </c>
      <c r="U986" s="109">
        <v>44887</v>
      </c>
      <c r="V986" s="108">
        <v>538</v>
      </c>
      <c r="W986" s="107" t="s">
        <v>424</v>
      </c>
      <c r="X986" s="107" t="s">
        <v>733</v>
      </c>
      <c r="Y986" s="107" t="s">
        <v>413</v>
      </c>
      <c r="Z986" s="108">
        <v>0.8</v>
      </c>
      <c r="AA986" s="113">
        <v>1531108.32</v>
      </c>
      <c r="AB986" s="113">
        <v>74744</v>
      </c>
      <c r="AC986" s="113">
        <v>134448.07999999999</v>
      </c>
      <c r="AD986" s="113">
        <v>0</v>
      </c>
      <c r="AE986" s="113">
        <v>0</v>
      </c>
      <c r="AF986" s="113">
        <v>0</v>
      </c>
      <c r="AG986" s="113">
        <v>1531108.32</v>
      </c>
      <c r="AH986" s="113">
        <f>CFR_Data[[#This Row],[Total Spent SFY]]+CFR_Data[[#This Row],[CF Current SFY]]</f>
        <v>74744</v>
      </c>
      <c r="AI986" s="113">
        <v>0</v>
      </c>
      <c r="AJ986" s="113">
        <v>0</v>
      </c>
      <c r="AK986" s="113">
        <v>0</v>
      </c>
      <c r="AL986" s="113">
        <v>0</v>
      </c>
      <c r="AM986" s="113">
        <v>0</v>
      </c>
      <c r="AN986" s="113">
        <v>0</v>
      </c>
      <c r="AO986" s="113">
        <v>0</v>
      </c>
      <c r="AP986" s="113">
        <v>0</v>
      </c>
      <c r="AQ986" s="107" t="s">
        <v>699</v>
      </c>
      <c r="AR986" s="107" t="s">
        <v>699</v>
      </c>
      <c r="AS986" s="107" t="s">
        <v>396</v>
      </c>
      <c r="AT986" s="107" t="s">
        <v>395</v>
      </c>
      <c r="AU986" s="107" t="s">
        <v>1123</v>
      </c>
      <c r="AV986" s="107" t="s">
        <v>391</v>
      </c>
      <c r="AW986" s="108">
        <v>2</v>
      </c>
      <c r="AX986" s="107" t="s">
        <v>473</v>
      </c>
      <c r="AY986" s="107" t="s">
        <v>731</v>
      </c>
      <c r="AZ986" s="107" t="s">
        <v>706</v>
      </c>
      <c r="BA986" s="107" t="s">
        <v>435</v>
      </c>
      <c r="BB986" s="109">
        <v>45355.272070752311</v>
      </c>
      <c r="BC986" s="107" t="s">
        <v>22</v>
      </c>
      <c r="BD986" s="107" t="s">
        <v>292</v>
      </c>
    </row>
    <row r="987" spans="1:56" x14ac:dyDescent="0.2">
      <c r="A987" s="107" t="s">
        <v>393</v>
      </c>
      <c r="B987" s="105">
        <v>608817</v>
      </c>
      <c r="C987" s="105" t="s">
        <v>2252</v>
      </c>
      <c r="D987" s="107" t="s">
        <v>668</v>
      </c>
      <c r="E987" s="105" t="s">
        <v>1941</v>
      </c>
      <c r="F987" s="107" t="s">
        <v>1138</v>
      </c>
      <c r="G987" s="107" t="s">
        <v>830</v>
      </c>
      <c r="H987" s="107" t="s">
        <v>830</v>
      </c>
      <c r="I987" s="107" t="s">
        <v>830</v>
      </c>
      <c r="J987" s="107" t="s">
        <v>944</v>
      </c>
      <c r="K987" s="107" t="s">
        <v>22</v>
      </c>
      <c r="L987" s="107" t="s">
        <v>368</v>
      </c>
      <c r="M987" s="107" t="s">
        <v>395</v>
      </c>
      <c r="N987" s="107" t="s">
        <v>394</v>
      </c>
      <c r="O987" s="107" t="s">
        <v>395</v>
      </c>
      <c r="P987" s="109">
        <v>44282</v>
      </c>
      <c r="Q987" s="107" t="s">
        <v>655</v>
      </c>
      <c r="R987" s="108">
        <v>1</v>
      </c>
      <c r="S987" s="109">
        <v>44349</v>
      </c>
      <c r="T987" s="109">
        <v>44409</v>
      </c>
      <c r="U987" s="109">
        <v>44887</v>
      </c>
      <c r="V987" s="108">
        <v>538</v>
      </c>
      <c r="W987" s="107" t="s">
        <v>398</v>
      </c>
      <c r="X987" s="107" t="s">
        <v>1100</v>
      </c>
      <c r="Y987" s="107" t="s">
        <v>293</v>
      </c>
      <c r="Z987" s="108">
        <v>0</v>
      </c>
      <c r="AA987" s="113">
        <v>1849169.59</v>
      </c>
      <c r="AB987" s="113">
        <v>0</v>
      </c>
      <c r="AC987" s="113">
        <v>532111.91</v>
      </c>
      <c r="AD987" s="113">
        <v>0</v>
      </c>
      <c r="AE987" s="113">
        <v>0</v>
      </c>
      <c r="AF987" s="113">
        <v>0</v>
      </c>
      <c r="AG987" s="113">
        <v>1849169.59</v>
      </c>
      <c r="AH987" s="113">
        <f>CFR_Data[[#This Row],[Total Spent SFY]]+CFR_Data[[#This Row],[CF Current SFY]]</f>
        <v>0</v>
      </c>
      <c r="AI987" s="113">
        <v>0</v>
      </c>
      <c r="AJ987" s="113">
        <v>0</v>
      </c>
      <c r="AK987" s="113">
        <v>0</v>
      </c>
      <c r="AL987" s="113">
        <v>0</v>
      </c>
      <c r="AM987" s="113">
        <v>0</v>
      </c>
      <c r="AN987" s="113">
        <v>0</v>
      </c>
      <c r="AO987" s="113">
        <v>0</v>
      </c>
      <c r="AP987" s="113">
        <v>0</v>
      </c>
      <c r="AQ987" s="107" t="s">
        <v>699</v>
      </c>
      <c r="AR987" s="107" t="s">
        <v>699</v>
      </c>
      <c r="AS987" s="107" t="s">
        <v>396</v>
      </c>
      <c r="AT987" s="107" t="s">
        <v>395</v>
      </c>
      <c r="AU987" s="107" t="s">
        <v>1123</v>
      </c>
      <c r="AV987" s="107" t="s">
        <v>391</v>
      </c>
      <c r="AW987" s="108">
        <v>2</v>
      </c>
      <c r="AX987" s="107" t="s">
        <v>473</v>
      </c>
      <c r="AY987" s="107" t="s">
        <v>731</v>
      </c>
      <c r="AZ987" s="107" t="s">
        <v>706</v>
      </c>
      <c r="BA987" s="107" t="s">
        <v>435</v>
      </c>
      <c r="BB987" s="109">
        <v>45355.272070752311</v>
      </c>
      <c r="BC987" s="107" t="s">
        <v>22</v>
      </c>
      <c r="BD987" s="107" t="s">
        <v>293</v>
      </c>
    </row>
    <row r="988" spans="1:56" x14ac:dyDescent="0.2">
      <c r="A988" s="107" t="s">
        <v>409</v>
      </c>
      <c r="B988" s="105">
        <v>608818</v>
      </c>
      <c r="C988" s="105" t="s">
        <v>3092</v>
      </c>
      <c r="D988" s="107" t="s">
        <v>1761</v>
      </c>
      <c r="E988" s="105" t="s">
        <v>1941</v>
      </c>
      <c r="F988" s="107" t="s">
        <v>1138</v>
      </c>
      <c r="G988" s="107" t="s">
        <v>830</v>
      </c>
      <c r="H988" s="107" t="s">
        <v>830</v>
      </c>
      <c r="I988" s="107" t="s">
        <v>830</v>
      </c>
      <c r="J988" s="107" t="s">
        <v>1312</v>
      </c>
      <c r="K988" s="107" t="s">
        <v>22</v>
      </c>
      <c r="L988" s="107" t="s">
        <v>368</v>
      </c>
      <c r="M988" s="107" t="s">
        <v>395</v>
      </c>
      <c r="N988" s="107" t="s">
        <v>410</v>
      </c>
      <c r="O988" s="107" t="s">
        <v>395</v>
      </c>
      <c r="P988" s="109">
        <v>45052</v>
      </c>
      <c r="Q988" s="107" t="s">
        <v>712</v>
      </c>
      <c r="R988" s="108">
        <v>1</v>
      </c>
      <c r="S988" s="109">
        <v>45110</v>
      </c>
      <c r="T988" s="109">
        <v>45170</v>
      </c>
      <c r="U988" s="109">
        <v>45793</v>
      </c>
      <c r="V988" s="108">
        <v>683</v>
      </c>
      <c r="W988" s="107" t="s">
        <v>398</v>
      </c>
      <c r="X988" s="107" t="s">
        <v>702</v>
      </c>
      <c r="Y988" s="107" t="s">
        <v>293</v>
      </c>
      <c r="Z988" s="108">
        <v>0</v>
      </c>
      <c r="AA988" s="113">
        <v>0</v>
      </c>
      <c r="AB988" s="113">
        <v>0</v>
      </c>
      <c r="AC988" s="113">
        <v>95574.5</v>
      </c>
      <c r="AD988" s="113">
        <v>86544.410300000003</v>
      </c>
      <c r="AE988" s="113">
        <v>86544.410300000003</v>
      </c>
      <c r="AF988" s="113">
        <v>20815.776399999999</v>
      </c>
      <c r="AG988" s="113">
        <v>20815.776399999999</v>
      </c>
      <c r="AH988" s="113">
        <f>CFR_Data[[#This Row],[Total Spent SFY]]+CFR_Data[[#This Row],[CF Current SFY]]</f>
        <v>20815.776399999999</v>
      </c>
      <c r="AI988" s="113">
        <v>65728.633900000001</v>
      </c>
      <c r="AJ988" s="113">
        <v>0</v>
      </c>
      <c r="AK988" s="113">
        <v>0</v>
      </c>
      <c r="AL988" s="113">
        <v>0</v>
      </c>
      <c r="AM988" s="113">
        <v>0</v>
      </c>
      <c r="AN988" s="113">
        <v>9030.0897000000004</v>
      </c>
      <c r="AO988" s="113">
        <v>0</v>
      </c>
      <c r="AP988" s="113">
        <v>0</v>
      </c>
      <c r="AQ988" s="107" t="s">
        <v>699</v>
      </c>
      <c r="AR988" s="107" t="s">
        <v>699</v>
      </c>
      <c r="AS988" s="107" t="s">
        <v>396</v>
      </c>
      <c r="AT988" s="107" t="s">
        <v>395</v>
      </c>
      <c r="AU988" s="107" t="s">
        <v>1123</v>
      </c>
      <c r="AV988" s="107" t="s">
        <v>391</v>
      </c>
      <c r="AW988" s="108">
        <v>2</v>
      </c>
      <c r="AX988" s="107" t="s">
        <v>473</v>
      </c>
      <c r="AY988" s="107" t="s">
        <v>731</v>
      </c>
      <c r="AZ988" s="107" t="s">
        <v>706</v>
      </c>
      <c r="BA988" s="107" t="s">
        <v>435</v>
      </c>
      <c r="BB988" s="109">
        <v>45355.272070752311</v>
      </c>
      <c r="BC988" s="107" t="s">
        <v>22</v>
      </c>
      <c r="BD988" s="107" t="s">
        <v>293</v>
      </c>
    </row>
    <row r="989" spans="1:56" x14ac:dyDescent="0.2">
      <c r="A989" s="107" t="s">
        <v>409</v>
      </c>
      <c r="B989" s="105">
        <v>608818</v>
      </c>
      <c r="C989" s="105" t="s">
        <v>3092</v>
      </c>
      <c r="D989" s="107" t="s">
        <v>1761</v>
      </c>
      <c r="E989" s="105" t="s">
        <v>1941</v>
      </c>
      <c r="F989" s="107" t="s">
        <v>1138</v>
      </c>
      <c r="G989" s="107" t="s">
        <v>830</v>
      </c>
      <c r="H989" s="107" t="s">
        <v>830</v>
      </c>
      <c r="I989" s="107" t="s">
        <v>830</v>
      </c>
      <c r="J989" s="107" t="s">
        <v>1312</v>
      </c>
      <c r="K989" s="107" t="s">
        <v>22</v>
      </c>
      <c r="L989" s="107" t="s">
        <v>368</v>
      </c>
      <c r="M989" s="107" t="s">
        <v>395</v>
      </c>
      <c r="N989" s="107" t="s">
        <v>410</v>
      </c>
      <c r="O989" s="107" t="s">
        <v>395</v>
      </c>
      <c r="P989" s="109">
        <v>45052</v>
      </c>
      <c r="Q989" s="107" t="s">
        <v>712</v>
      </c>
      <c r="R989" s="108">
        <v>1</v>
      </c>
      <c r="S989" s="109">
        <v>45110</v>
      </c>
      <c r="T989" s="109">
        <v>45170</v>
      </c>
      <c r="U989" s="109">
        <v>45793</v>
      </c>
      <c r="V989" s="108">
        <v>683</v>
      </c>
      <c r="W989" s="107" t="s">
        <v>424</v>
      </c>
      <c r="X989" s="107" t="s">
        <v>733</v>
      </c>
      <c r="Y989" s="107" t="s">
        <v>413</v>
      </c>
      <c r="Z989" s="108">
        <v>0.8</v>
      </c>
      <c r="AA989" s="113">
        <v>124663.18</v>
      </c>
      <c r="AB989" s="113">
        <v>124663.18</v>
      </c>
      <c r="AC989" s="113">
        <v>4813371.7699999996</v>
      </c>
      <c r="AD989" s="113">
        <v>4133455.5896999999</v>
      </c>
      <c r="AE989" s="113">
        <v>4133455.5896999999</v>
      </c>
      <c r="AF989" s="113">
        <v>994184.22360000003</v>
      </c>
      <c r="AG989" s="113">
        <v>1118847.4036000001</v>
      </c>
      <c r="AH989" s="113">
        <f>CFR_Data[[#This Row],[Total Spent SFY]]+CFR_Data[[#This Row],[CF Current SFY]]</f>
        <v>1118847.4036000001</v>
      </c>
      <c r="AI989" s="113">
        <v>3139271.3661000002</v>
      </c>
      <c r="AJ989" s="113">
        <v>0</v>
      </c>
      <c r="AK989" s="113">
        <v>0</v>
      </c>
      <c r="AL989" s="113">
        <v>0</v>
      </c>
      <c r="AM989" s="113">
        <v>0</v>
      </c>
      <c r="AN989" s="113">
        <v>679916.18030000001</v>
      </c>
      <c r="AO989" s="113">
        <v>0</v>
      </c>
      <c r="AP989" s="113">
        <v>0</v>
      </c>
      <c r="AQ989" s="107" t="s">
        <v>699</v>
      </c>
      <c r="AR989" s="107" t="s">
        <v>699</v>
      </c>
      <c r="AS989" s="107" t="s">
        <v>396</v>
      </c>
      <c r="AT989" s="107" t="s">
        <v>395</v>
      </c>
      <c r="AU989" s="107" t="s">
        <v>1123</v>
      </c>
      <c r="AV989" s="107" t="s">
        <v>391</v>
      </c>
      <c r="AW989" s="108">
        <v>2</v>
      </c>
      <c r="AX989" s="107" t="s">
        <v>473</v>
      </c>
      <c r="AY989" s="107" t="s">
        <v>731</v>
      </c>
      <c r="AZ989" s="107" t="s">
        <v>706</v>
      </c>
      <c r="BA989" s="107" t="s">
        <v>435</v>
      </c>
      <c r="BB989" s="109">
        <v>45355.272070752311</v>
      </c>
      <c r="BC989" s="107" t="s">
        <v>22</v>
      </c>
      <c r="BD989" s="107" t="s">
        <v>292</v>
      </c>
    </row>
    <row r="990" spans="1:56" x14ac:dyDescent="0.2">
      <c r="A990" s="107" t="s">
        <v>472</v>
      </c>
      <c r="B990" s="105">
        <v>608819</v>
      </c>
      <c r="C990" s="105" t="s">
        <v>395</v>
      </c>
      <c r="D990" s="107" t="s">
        <v>1221</v>
      </c>
      <c r="E990" s="105" t="s">
        <v>1945</v>
      </c>
      <c r="F990" s="107" t="s">
        <v>1128</v>
      </c>
      <c r="G990" s="107" t="s">
        <v>830</v>
      </c>
      <c r="H990" s="107" t="s">
        <v>830</v>
      </c>
      <c r="I990" s="107" t="s">
        <v>830</v>
      </c>
      <c r="J990" s="107" t="s">
        <v>113</v>
      </c>
      <c r="K990" s="107" t="s">
        <v>23</v>
      </c>
      <c r="L990" s="107" t="s">
        <v>368</v>
      </c>
      <c r="M990" s="107" t="s">
        <v>395</v>
      </c>
      <c r="N990" s="107" t="s">
        <v>472</v>
      </c>
      <c r="O990" s="107" t="s">
        <v>1122</v>
      </c>
      <c r="P990" s="109">
        <v>46067</v>
      </c>
      <c r="Q990" s="107" t="s">
        <v>1353</v>
      </c>
      <c r="R990" s="108">
        <v>0</v>
      </c>
      <c r="S990" s="109">
        <v>46217</v>
      </c>
      <c r="T990" s="109">
        <v>46277</v>
      </c>
      <c r="U990" s="109">
        <v>46764</v>
      </c>
      <c r="V990" s="108">
        <v>547</v>
      </c>
      <c r="W990" s="107" t="s">
        <v>424</v>
      </c>
      <c r="X990" s="107" t="s">
        <v>733</v>
      </c>
      <c r="Y990" s="107" t="s">
        <v>413</v>
      </c>
      <c r="Z990" s="108">
        <v>0.8</v>
      </c>
      <c r="AA990" s="113">
        <v>0</v>
      </c>
      <c r="AB990" s="113">
        <v>0</v>
      </c>
      <c r="AC990" s="113">
        <v>50160000</v>
      </c>
      <c r="AD990" s="113">
        <v>0</v>
      </c>
      <c r="AE990" s="113">
        <v>50160000</v>
      </c>
      <c r="AF990" s="113">
        <v>0</v>
      </c>
      <c r="AG990" s="113">
        <v>0</v>
      </c>
      <c r="AH990" s="113">
        <f>CFR_Data[[#This Row],[Total Spent SFY]]+CFR_Data[[#This Row],[CF Current SFY]]</f>
        <v>0</v>
      </c>
      <c r="AI990" s="113">
        <v>0</v>
      </c>
      <c r="AJ990" s="113">
        <v>0</v>
      </c>
      <c r="AK990" s="113">
        <v>29505882.352899998</v>
      </c>
      <c r="AL990" s="113">
        <v>20654117.647100002</v>
      </c>
      <c r="AM990" s="113">
        <v>0</v>
      </c>
      <c r="AN990" s="113">
        <v>0</v>
      </c>
      <c r="AO990" s="113">
        <v>0</v>
      </c>
      <c r="AP990" s="113">
        <v>0</v>
      </c>
      <c r="AQ990" s="107" t="s">
        <v>699</v>
      </c>
      <c r="AR990" s="107" t="s">
        <v>699</v>
      </c>
      <c r="AS990" s="107" t="s">
        <v>396</v>
      </c>
      <c r="AT990" s="107" t="s">
        <v>395</v>
      </c>
      <c r="AU990" s="107" t="s">
        <v>1123</v>
      </c>
      <c r="AV990" s="107" t="s">
        <v>391</v>
      </c>
      <c r="AW990" s="108">
        <v>1</v>
      </c>
      <c r="AX990" s="107" t="s">
        <v>473</v>
      </c>
      <c r="AY990" s="107" t="s">
        <v>731</v>
      </c>
      <c r="AZ990" s="107" t="s">
        <v>706</v>
      </c>
      <c r="BA990" s="107" t="s">
        <v>435</v>
      </c>
      <c r="BB990" s="109">
        <v>45355.272070752311</v>
      </c>
      <c r="BC990" s="107" t="s">
        <v>23</v>
      </c>
      <c r="BD990" s="107" t="s">
        <v>292</v>
      </c>
    </row>
    <row r="991" spans="1:56" x14ac:dyDescent="0.2">
      <c r="A991" s="107" t="s">
        <v>409</v>
      </c>
      <c r="B991" s="105">
        <v>608820</v>
      </c>
      <c r="C991" s="105" t="s">
        <v>2253</v>
      </c>
      <c r="D991" s="107" t="s">
        <v>1222</v>
      </c>
      <c r="E991" s="105" t="s">
        <v>1945</v>
      </c>
      <c r="F991" s="107" t="s">
        <v>1138</v>
      </c>
      <c r="G991" s="107" t="s">
        <v>830</v>
      </c>
      <c r="H991" s="107" t="s">
        <v>830</v>
      </c>
      <c r="I991" s="107" t="s">
        <v>830</v>
      </c>
      <c r="J991" s="107" t="s">
        <v>1223</v>
      </c>
      <c r="K991" s="107" t="s">
        <v>498</v>
      </c>
      <c r="L991" s="107" t="s">
        <v>368</v>
      </c>
      <c r="M991" s="107" t="s">
        <v>395</v>
      </c>
      <c r="N991" s="107" t="s">
        <v>410</v>
      </c>
      <c r="O991" s="107" t="s">
        <v>395</v>
      </c>
      <c r="P991" s="109">
        <v>43960</v>
      </c>
      <c r="Q991" s="107" t="s">
        <v>656</v>
      </c>
      <c r="R991" s="108">
        <v>1</v>
      </c>
      <c r="S991" s="109">
        <v>44091</v>
      </c>
      <c r="T991" s="109">
        <v>44151</v>
      </c>
      <c r="U991" s="109">
        <v>45212</v>
      </c>
      <c r="V991" s="108">
        <v>1121</v>
      </c>
      <c r="W991" s="107" t="s">
        <v>398</v>
      </c>
      <c r="X991" s="107" t="s">
        <v>702</v>
      </c>
      <c r="Y991" s="107" t="s">
        <v>293</v>
      </c>
      <c r="Z991" s="108">
        <v>0</v>
      </c>
      <c r="AA991" s="113">
        <v>58088.4</v>
      </c>
      <c r="AB991" s="113">
        <v>57582.400000000001</v>
      </c>
      <c r="AC991" s="113">
        <v>217907.6</v>
      </c>
      <c r="AD991" s="113">
        <v>19.241599999999998</v>
      </c>
      <c r="AE991" s="113">
        <v>19.241599999999998</v>
      </c>
      <c r="AF991" s="113">
        <v>19.241599999999998</v>
      </c>
      <c r="AG991" s="113">
        <v>58107.641600000003</v>
      </c>
      <c r="AH991" s="113">
        <f>CFR_Data[[#This Row],[Total Spent SFY]]+CFR_Data[[#This Row],[CF Current SFY]]</f>
        <v>57601.641600000003</v>
      </c>
      <c r="AI991" s="113">
        <v>0</v>
      </c>
      <c r="AJ991" s="113">
        <v>0</v>
      </c>
      <c r="AK991" s="113">
        <v>0</v>
      </c>
      <c r="AL991" s="113">
        <v>0</v>
      </c>
      <c r="AM991" s="113">
        <v>0</v>
      </c>
      <c r="AN991" s="113">
        <v>217888.3584</v>
      </c>
      <c r="AO991" s="113">
        <v>0</v>
      </c>
      <c r="AP991" s="113">
        <v>0</v>
      </c>
      <c r="AQ991" s="107" t="s">
        <v>699</v>
      </c>
      <c r="AR991" s="107" t="s">
        <v>699</v>
      </c>
      <c r="AS991" s="107" t="s">
        <v>396</v>
      </c>
      <c r="AT991" s="107" t="s">
        <v>395</v>
      </c>
      <c r="AU991" s="107" t="s">
        <v>1123</v>
      </c>
      <c r="AV991" s="107" t="s">
        <v>391</v>
      </c>
      <c r="AW991" s="108">
        <v>2</v>
      </c>
      <c r="AX991" s="107" t="s">
        <v>473</v>
      </c>
      <c r="AY991" s="107" t="s">
        <v>731</v>
      </c>
      <c r="AZ991" s="107" t="s">
        <v>706</v>
      </c>
      <c r="BA991" s="107" t="s">
        <v>435</v>
      </c>
      <c r="BB991" s="109">
        <v>45355.272070752311</v>
      </c>
      <c r="BC991" s="107" t="s">
        <v>465</v>
      </c>
      <c r="BD991" s="107" t="s">
        <v>293</v>
      </c>
    </row>
    <row r="992" spans="1:56" x14ac:dyDescent="0.2">
      <c r="A992" s="107" t="s">
        <v>409</v>
      </c>
      <c r="B992" s="105">
        <v>608820</v>
      </c>
      <c r="C992" s="105" t="s">
        <v>2253</v>
      </c>
      <c r="D992" s="107" t="s">
        <v>1222</v>
      </c>
      <c r="E992" s="105" t="s">
        <v>1945</v>
      </c>
      <c r="F992" s="107" t="s">
        <v>1138</v>
      </c>
      <c r="G992" s="107" t="s">
        <v>830</v>
      </c>
      <c r="H992" s="107" t="s">
        <v>830</v>
      </c>
      <c r="I992" s="107" t="s">
        <v>830</v>
      </c>
      <c r="J992" s="107" t="s">
        <v>1223</v>
      </c>
      <c r="K992" s="107" t="s">
        <v>498</v>
      </c>
      <c r="L992" s="107" t="s">
        <v>368</v>
      </c>
      <c r="M992" s="107" t="s">
        <v>395</v>
      </c>
      <c r="N992" s="107" t="s">
        <v>410</v>
      </c>
      <c r="O992" s="107" t="s">
        <v>395</v>
      </c>
      <c r="P992" s="109">
        <v>43960</v>
      </c>
      <c r="Q992" s="107" t="s">
        <v>656</v>
      </c>
      <c r="R992" s="108">
        <v>1</v>
      </c>
      <c r="S992" s="109">
        <v>44091</v>
      </c>
      <c r="T992" s="109">
        <v>44151</v>
      </c>
      <c r="U992" s="109">
        <v>45212</v>
      </c>
      <c r="V992" s="108">
        <v>1121</v>
      </c>
      <c r="W992" s="107" t="s">
        <v>424</v>
      </c>
      <c r="X992" s="107" t="s">
        <v>733</v>
      </c>
      <c r="Y992" s="107" t="s">
        <v>413</v>
      </c>
      <c r="Z992" s="108">
        <v>0.8</v>
      </c>
      <c r="AA992" s="113">
        <v>17862787.98</v>
      </c>
      <c r="AB992" s="113">
        <v>2230926.59</v>
      </c>
      <c r="AC992" s="113">
        <v>167984.93</v>
      </c>
      <c r="AD992" s="113">
        <v>16980.758399999999</v>
      </c>
      <c r="AE992" s="113">
        <v>16980.758399999999</v>
      </c>
      <c r="AF992" s="113">
        <v>16980.758399999999</v>
      </c>
      <c r="AG992" s="113">
        <v>17879768.738400001</v>
      </c>
      <c r="AH992" s="113">
        <f>CFR_Data[[#This Row],[Total Spent SFY]]+CFR_Data[[#This Row],[CF Current SFY]]</f>
        <v>2247907.3484</v>
      </c>
      <c r="AI992" s="113">
        <v>0</v>
      </c>
      <c r="AJ992" s="113">
        <v>0</v>
      </c>
      <c r="AK992" s="113">
        <v>0</v>
      </c>
      <c r="AL992" s="113">
        <v>0</v>
      </c>
      <c r="AM992" s="113">
        <v>0</v>
      </c>
      <c r="AN992" s="113">
        <v>151004.1716</v>
      </c>
      <c r="AO992" s="113">
        <v>0</v>
      </c>
      <c r="AP992" s="113">
        <v>0</v>
      </c>
      <c r="AQ992" s="107" t="s">
        <v>699</v>
      </c>
      <c r="AR992" s="107" t="s">
        <v>699</v>
      </c>
      <c r="AS992" s="107" t="s">
        <v>396</v>
      </c>
      <c r="AT992" s="107" t="s">
        <v>395</v>
      </c>
      <c r="AU992" s="107" t="s">
        <v>1123</v>
      </c>
      <c r="AV992" s="107" t="s">
        <v>391</v>
      </c>
      <c r="AW992" s="108">
        <v>2</v>
      </c>
      <c r="AX992" s="107" t="s">
        <v>473</v>
      </c>
      <c r="AY992" s="107" t="s">
        <v>731</v>
      </c>
      <c r="AZ992" s="107" t="s">
        <v>706</v>
      </c>
      <c r="BA992" s="107" t="s">
        <v>435</v>
      </c>
      <c r="BB992" s="109">
        <v>45355.272070752311</v>
      </c>
      <c r="BC992" s="107" t="s">
        <v>465</v>
      </c>
      <c r="BD992" s="107" t="s">
        <v>292</v>
      </c>
    </row>
    <row r="993" spans="1:56" x14ac:dyDescent="0.2">
      <c r="A993" s="107" t="s">
        <v>393</v>
      </c>
      <c r="B993" s="105">
        <v>608824</v>
      </c>
      <c r="C993" s="105" t="s">
        <v>2254</v>
      </c>
      <c r="D993" s="107" t="s">
        <v>669</v>
      </c>
      <c r="E993" s="105" t="s">
        <v>1945</v>
      </c>
      <c r="F993" s="107" t="s">
        <v>1147</v>
      </c>
      <c r="G993" s="107" t="s">
        <v>830</v>
      </c>
      <c r="H993" s="107" t="s">
        <v>830</v>
      </c>
      <c r="I993" s="107" t="s">
        <v>830</v>
      </c>
      <c r="J993" s="107" t="s">
        <v>53</v>
      </c>
      <c r="K993" s="107" t="s">
        <v>33</v>
      </c>
      <c r="L993" s="107" t="s">
        <v>369</v>
      </c>
      <c r="M993" s="107" t="s">
        <v>395</v>
      </c>
      <c r="N993" s="107" t="s">
        <v>394</v>
      </c>
      <c r="O993" s="107" t="s">
        <v>395</v>
      </c>
      <c r="P993" s="109">
        <v>43533</v>
      </c>
      <c r="Q993" s="107" t="s">
        <v>657</v>
      </c>
      <c r="R993" s="108">
        <v>1</v>
      </c>
      <c r="S993" s="109">
        <v>43691</v>
      </c>
      <c r="T993" s="109">
        <v>43751</v>
      </c>
      <c r="U993" s="109">
        <v>44745</v>
      </c>
      <c r="V993" s="108">
        <v>1054</v>
      </c>
      <c r="W993" s="107" t="s">
        <v>398</v>
      </c>
      <c r="X993" s="107" t="s">
        <v>702</v>
      </c>
      <c r="Y993" s="107" t="s">
        <v>293</v>
      </c>
      <c r="Z993" s="108">
        <v>0</v>
      </c>
      <c r="AA993" s="113">
        <v>94362.84</v>
      </c>
      <c r="AB993" s="113">
        <v>0</v>
      </c>
      <c r="AC993" s="113">
        <v>129633.86</v>
      </c>
      <c r="AD993" s="113">
        <v>7586.8842999999997</v>
      </c>
      <c r="AE993" s="113">
        <v>7586.8842999999997</v>
      </c>
      <c r="AF993" s="113">
        <v>7586.8842999999997</v>
      </c>
      <c r="AG993" s="113">
        <v>101949.7243</v>
      </c>
      <c r="AH993" s="113">
        <f>CFR_Data[[#This Row],[Total Spent SFY]]+CFR_Data[[#This Row],[CF Current SFY]]</f>
        <v>7586.8842999999997</v>
      </c>
      <c r="AI993" s="113">
        <v>0</v>
      </c>
      <c r="AJ993" s="113">
        <v>0</v>
      </c>
      <c r="AK993" s="113">
        <v>0</v>
      </c>
      <c r="AL993" s="113">
        <v>0</v>
      </c>
      <c r="AM993" s="113">
        <v>0</v>
      </c>
      <c r="AN993" s="113">
        <v>122046.9757</v>
      </c>
      <c r="AO993" s="113">
        <v>0</v>
      </c>
      <c r="AP993" s="113">
        <v>0</v>
      </c>
      <c r="AQ993" s="107" t="s">
        <v>699</v>
      </c>
      <c r="AR993" s="107" t="s">
        <v>699</v>
      </c>
      <c r="AS993" s="107" t="s">
        <v>396</v>
      </c>
      <c r="AT993" s="107" t="s">
        <v>395</v>
      </c>
      <c r="AU993" s="107" t="s">
        <v>1123</v>
      </c>
      <c r="AV993" s="107" t="s">
        <v>391</v>
      </c>
      <c r="AW993" s="108">
        <v>2</v>
      </c>
      <c r="AX993" s="107" t="s">
        <v>473</v>
      </c>
      <c r="AY993" s="107" t="s">
        <v>763</v>
      </c>
      <c r="AZ993" s="107" t="s">
        <v>706</v>
      </c>
      <c r="BA993" s="107" t="s">
        <v>430</v>
      </c>
      <c r="BB993" s="109">
        <v>45355.272070752311</v>
      </c>
      <c r="BC993" s="107" t="s">
        <v>33</v>
      </c>
      <c r="BD993" s="107" t="s">
        <v>293</v>
      </c>
    </row>
    <row r="994" spans="1:56" x14ac:dyDescent="0.2">
      <c r="A994" s="107" t="s">
        <v>393</v>
      </c>
      <c r="B994" s="105">
        <v>608824</v>
      </c>
      <c r="C994" s="105" t="s">
        <v>2254</v>
      </c>
      <c r="D994" s="107" t="s">
        <v>669</v>
      </c>
      <c r="E994" s="105" t="s">
        <v>1945</v>
      </c>
      <c r="F994" s="107" t="s">
        <v>1147</v>
      </c>
      <c r="G994" s="107" t="s">
        <v>830</v>
      </c>
      <c r="H994" s="107" t="s">
        <v>830</v>
      </c>
      <c r="I994" s="107" t="s">
        <v>830</v>
      </c>
      <c r="J994" s="107" t="s">
        <v>53</v>
      </c>
      <c r="K994" s="107" t="s">
        <v>33</v>
      </c>
      <c r="L994" s="107" t="s">
        <v>369</v>
      </c>
      <c r="M994" s="107" t="s">
        <v>395</v>
      </c>
      <c r="N994" s="107" t="s">
        <v>394</v>
      </c>
      <c r="O994" s="107" t="s">
        <v>395</v>
      </c>
      <c r="P994" s="109">
        <v>43533</v>
      </c>
      <c r="Q994" s="107" t="s">
        <v>657</v>
      </c>
      <c r="R994" s="108">
        <v>1</v>
      </c>
      <c r="S994" s="109">
        <v>43691</v>
      </c>
      <c r="T994" s="109">
        <v>43751</v>
      </c>
      <c r="U994" s="109">
        <v>44745</v>
      </c>
      <c r="V994" s="108">
        <v>1054</v>
      </c>
      <c r="W994" s="107" t="s">
        <v>424</v>
      </c>
      <c r="X994" s="107" t="s">
        <v>715</v>
      </c>
      <c r="Y994" s="107" t="s">
        <v>413</v>
      </c>
      <c r="Z994" s="108">
        <v>0.9</v>
      </c>
      <c r="AA994" s="113">
        <v>12243236.08</v>
      </c>
      <c r="AB994" s="113">
        <v>34841.19</v>
      </c>
      <c r="AC994" s="113">
        <v>410688.26</v>
      </c>
      <c r="AD994" s="113">
        <v>274865.50569999998</v>
      </c>
      <c r="AE994" s="113">
        <v>274865.50569999998</v>
      </c>
      <c r="AF994" s="113">
        <v>274865.50569999998</v>
      </c>
      <c r="AG994" s="113">
        <v>12518101.5857</v>
      </c>
      <c r="AH994" s="113">
        <f>CFR_Data[[#This Row],[Total Spent SFY]]+CFR_Data[[#This Row],[CF Current SFY]]</f>
        <v>309706.69569999998</v>
      </c>
      <c r="AI994" s="113">
        <v>0</v>
      </c>
      <c r="AJ994" s="113">
        <v>0</v>
      </c>
      <c r="AK994" s="113">
        <v>0</v>
      </c>
      <c r="AL994" s="113">
        <v>0</v>
      </c>
      <c r="AM994" s="113">
        <v>0</v>
      </c>
      <c r="AN994" s="113">
        <v>135822.7543</v>
      </c>
      <c r="AO994" s="113">
        <v>0</v>
      </c>
      <c r="AP994" s="113">
        <v>0</v>
      </c>
      <c r="AQ994" s="107" t="s">
        <v>699</v>
      </c>
      <c r="AR994" s="107" t="s">
        <v>699</v>
      </c>
      <c r="AS994" s="107" t="s">
        <v>396</v>
      </c>
      <c r="AT994" s="107" t="s">
        <v>395</v>
      </c>
      <c r="AU994" s="107" t="s">
        <v>1123</v>
      </c>
      <c r="AV994" s="107" t="s">
        <v>391</v>
      </c>
      <c r="AW994" s="108">
        <v>2</v>
      </c>
      <c r="AX994" s="107" t="s">
        <v>473</v>
      </c>
      <c r="AY994" s="107" t="s">
        <v>763</v>
      </c>
      <c r="AZ994" s="107" t="s">
        <v>706</v>
      </c>
      <c r="BA994" s="107" t="s">
        <v>430</v>
      </c>
      <c r="BB994" s="109">
        <v>45355.272070752311</v>
      </c>
      <c r="BC994" s="107" t="s">
        <v>33</v>
      </c>
      <c r="BD994" s="107" t="s">
        <v>292</v>
      </c>
    </row>
    <row r="995" spans="1:56" x14ac:dyDescent="0.2">
      <c r="A995" s="107" t="s">
        <v>472</v>
      </c>
      <c r="B995" s="105">
        <v>608827</v>
      </c>
      <c r="C995" s="105" t="s">
        <v>395</v>
      </c>
      <c r="D995" s="107" t="s">
        <v>2255</v>
      </c>
      <c r="E995" s="105" t="s">
        <v>1945</v>
      </c>
      <c r="F995" s="107" t="s">
        <v>1128</v>
      </c>
      <c r="G995" s="107" t="s">
        <v>830</v>
      </c>
      <c r="H995" s="107" t="s">
        <v>830</v>
      </c>
      <c r="I995" s="107" t="s">
        <v>830</v>
      </c>
      <c r="J995" s="107" t="s">
        <v>894</v>
      </c>
      <c r="K995" s="107" t="s">
        <v>33</v>
      </c>
      <c r="L995" s="107" t="s">
        <v>369</v>
      </c>
      <c r="M995" s="107" t="s">
        <v>395</v>
      </c>
      <c r="N995" s="107" t="s">
        <v>472</v>
      </c>
      <c r="O995" s="107" t="s">
        <v>1142</v>
      </c>
      <c r="P995" s="109">
        <v>46438</v>
      </c>
      <c r="Q995" s="107" t="s">
        <v>1914</v>
      </c>
      <c r="R995" s="108">
        <v>0</v>
      </c>
      <c r="S995" s="109">
        <v>46588</v>
      </c>
      <c r="T995" s="109">
        <v>46648</v>
      </c>
      <c r="U995" s="109">
        <v>47368</v>
      </c>
      <c r="V995" s="108">
        <v>780</v>
      </c>
      <c r="W995" s="107" t="s">
        <v>398</v>
      </c>
      <c r="X995" s="107" t="s">
        <v>702</v>
      </c>
      <c r="Y995" s="107" t="s">
        <v>293</v>
      </c>
      <c r="Z995" s="108">
        <v>0</v>
      </c>
      <c r="AA995" s="113">
        <v>0</v>
      </c>
      <c r="AB995" s="113">
        <v>0</v>
      </c>
      <c r="AC995" s="113">
        <v>197915.05</v>
      </c>
      <c r="AD995" s="113">
        <v>0</v>
      </c>
      <c r="AE995" s="113">
        <v>174165.24400000001</v>
      </c>
      <c r="AF995" s="113">
        <v>0</v>
      </c>
      <c r="AG995" s="113">
        <v>0</v>
      </c>
      <c r="AH995" s="113">
        <f>CFR_Data[[#This Row],[Total Spent SFY]]+CFR_Data[[#This Row],[CF Current SFY]]</f>
        <v>0</v>
      </c>
      <c r="AI995" s="113">
        <v>0</v>
      </c>
      <c r="AJ995" s="113">
        <v>0</v>
      </c>
      <c r="AK995" s="113">
        <v>0</v>
      </c>
      <c r="AL995" s="113">
        <v>79166.02</v>
      </c>
      <c r="AM995" s="113">
        <v>94999.224000000002</v>
      </c>
      <c r="AN995" s="113">
        <v>23749.806</v>
      </c>
      <c r="AO995" s="113">
        <v>0</v>
      </c>
      <c r="AP995" s="113">
        <v>0</v>
      </c>
      <c r="AQ995" s="107" t="s">
        <v>699</v>
      </c>
      <c r="AR995" s="107" t="s">
        <v>699</v>
      </c>
      <c r="AS995" s="107" t="s">
        <v>396</v>
      </c>
      <c r="AT995" s="107" t="s">
        <v>395</v>
      </c>
      <c r="AU995" s="107" t="s">
        <v>1123</v>
      </c>
      <c r="AV995" s="107" t="s">
        <v>391</v>
      </c>
      <c r="AW995" s="108">
        <v>2</v>
      </c>
      <c r="AX995" s="107" t="s">
        <v>473</v>
      </c>
      <c r="AY995" s="107" t="s">
        <v>763</v>
      </c>
      <c r="AZ995" s="107" t="s">
        <v>706</v>
      </c>
      <c r="BA995" s="107" t="s">
        <v>430</v>
      </c>
      <c r="BB995" s="109">
        <v>45355.272070752311</v>
      </c>
      <c r="BC995" s="107" t="s">
        <v>33</v>
      </c>
      <c r="BD995" s="107" t="s">
        <v>293</v>
      </c>
    </row>
    <row r="996" spans="1:56" x14ac:dyDescent="0.2">
      <c r="A996" s="107" t="s">
        <v>472</v>
      </c>
      <c r="B996" s="105">
        <v>608827</v>
      </c>
      <c r="C996" s="105" t="s">
        <v>395</v>
      </c>
      <c r="D996" s="107" t="s">
        <v>2255</v>
      </c>
      <c r="E996" s="105" t="s">
        <v>1945</v>
      </c>
      <c r="F996" s="107" t="s">
        <v>1128</v>
      </c>
      <c r="G996" s="107" t="s">
        <v>830</v>
      </c>
      <c r="H996" s="107" t="s">
        <v>830</v>
      </c>
      <c r="I996" s="107" t="s">
        <v>830</v>
      </c>
      <c r="J996" s="107" t="s">
        <v>894</v>
      </c>
      <c r="K996" s="107" t="s">
        <v>33</v>
      </c>
      <c r="L996" s="107" t="s">
        <v>369</v>
      </c>
      <c r="M996" s="107" t="s">
        <v>395</v>
      </c>
      <c r="N996" s="107" t="s">
        <v>472</v>
      </c>
      <c r="O996" s="107" t="s">
        <v>1142</v>
      </c>
      <c r="P996" s="109">
        <v>46438</v>
      </c>
      <c r="Q996" s="107" t="s">
        <v>1914</v>
      </c>
      <c r="R996" s="108">
        <v>0</v>
      </c>
      <c r="S996" s="109">
        <v>46588</v>
      </c>
      <c r="T996" s="109">
        <v>46648</v>
      </c>
      <c r="U996" s="109">
        <v>47368</v>
      </c>
      <c r="V996" s="108">
        <v>780</v>
      </c>
      <c r="W996" s="107" t="s">
        <v>424</v>
      </c>
      <c r="X996" s="107" t="s">
        <v>715</v>
      </c>
      <c r="Y996" s="107" t="s">
        <v>413</v>
      </c>
      <c r="Z996" s="108">
        <v>0.9</v>
      </c>
      <c r="AA996" s="113">
        <v>0</v>
      </c>
      <c r="AB996" s="113">
        <v>0</v>
      </c>
      <c r="AC996" s="113">
        <v>11066512.075999999</v>
      </c>
      <c r="AD996" s="113">
        <v>0</v>
      </c>
      <c r="AE996" s="113">
        <v>9738530.6269000005</v>
      </c>
      <c r="AF996" s="113">
        <v>0</v>
      </c>
      <c r="AG996" s="113">
        <v>0</v>
      </c>
      <c r="AH996" s="113">
        <f>CFR_Data[[#This Row],[Total Spent SFY]]+CFR_Data[[#This Row],[CF Current SFY]]</f>
        <v>0</v>
      </c>
      <c r="AI996" s="113">
        <v>0</v>
      </c>
      <c r="AJ996" s="113">
        <v>0</v>
      </c>
      <c r="AK996" s="113">
        <v>0</v>
      </c>
      <c r="AL996" s="113">
        <v>4426604.8304000003</v>
      </c>
      <c r="AM996" s="113">
        <v>5311925.7965000002</v>
      </c>
      <c r="AN996" s="113">
        <v>1327981.4491000001</v>
      </c>
      <c r="AO996" s="113">
        <v>0</v>
      </c>
      <c r="AP996" s="113">
        <v>0</v>
      </c>
      <c r="AQ996" s="107" t="s">
        <v>699</v>
      </c>
      <c r="AR996" s="107" t="s">
        <v>699</v>
      </c>
      <c r="AS996" s="107" t="s">
        <v>396</v>
      </c>
      <c r="AT996" s="107" t="s">
        <v>395</v>
      </c>
      <c r="AU996" s="107" t="s">
        <v>1123</v>
      </c>
      <c r="AV996" s="107" t="s">
        <v>391</v>
      </c>
      <c r="AW996" s="108">
        <v>2</v>
      </c>
      <c r="AX996" s="107" t="s">
        <v>473</v>
      </c>
      <c r="AY996" s="107" t="s">
        <v>763</v>
      </c>
      <c r="AZ996" s="107" t="s">
        <v>706</v>
      </c>
      <c r="BA996" s="107" t="s">
        <v>430</v>
      </c>
      <c r="BB996" s="109">
        <v>45355.272070752311</v>
      </c>
      <c r="BC996" s="107" t="s">
        <v>33</v>
      </c>
      <c r="BD996" s="107" t="s">
        <v>292</v>
      </c>
    </row>
    <row r="997" spans="1:56" x14ac:dyDescent="0.2">
      <c r="A997" s="107" t="s">
        <v>409</v>
      </c>
      <c r="B997" s="105">
        <v>608829</v>
      </c>
      <c r="C997" s="105" t="s">
        <v>2256</v>
      </c>
      <c r="D997" s="107" t="s">
        <v>1420</v>
      </c>
      <c r="E997" s="105" t="s">
        <v>1945</v>
      </c>
      <c r="F997" s="107" t="s">
        <v>1421</v>
      </c>
      <c r="G997" s="107" t="s">
        <v>830</v>
      </c>
      <c r="H997" s="107" t="s">
        <v>830</v>
      </c>
      <c r="I997" s="107" t="s">
        <v>830</v>
      </c>
      <c r="J997" s="107" t="s">
        <v>261</v>
      </c>
      <c r="K997" s="107" t="s">
        <v>31</v>
      </c>
      <c r="L997" s="107" t="s">
        <v>654</v>
      </c>
      <c r="M997" s="107" t="s">
        <v>395</v>
      </c>
      <c r="N997" s="107" t="s">
        <v>410</v>
      </c>
      <c r="O997" s="107" t="s">
        <v>395</v>
      </c>
      <c r="P997" s="109">
        <v>44345</v>
      </c>
      <c r="Q997" s="107" t="s">
        <v>655</v>
      </c>
      <c r="R997" s="108">
        <v>1</v>
      </c>
      <c r="S997" s="109">
        <v>44407</v>
      </c>
      <c r="T997" s="109">
        <v>44467</v>
      </c>
      <c r="U997" s="109">
        <v>45383</v>
      </c>
      <c r="V997" s="108">
        <v>976</v>
      </c>
      <c r="W997" s="107" t="s">
        <v>398</v>
      </c>
      <c r="X997" s="107" t="s">
        <v>702</v>
      </c>
      <c r="Y997" s="107" t="s">
        <v>293</v>
      </c>
      <c r="Z997" s="108">
        <v>0</v>
      </c>
      <c r="AA997" s="113">
        <v>19530.04</v>
      </c>
      <c r="AB997" s="113">
        <v>2235.2399999999998</v>
      </c>
      <c r="AC997" s="113">
        <v>26204.959999999999</v>
      </c>
      <c r="AD997" s="113">
        <v>25043.277099999999</v>
      </c>
      <c r="AE997" s="113">
        <v>25043.277099999999</v>
      </c>
      <c r="AF997" s="113">
        <v>17329.8688</v>
      </c>
      <c r="AG997" s="113">
        <v>36859.908799999997</v>
      </c>
      <c r="AH997" s="113">
        <f>CFR_Data[[#This Row],[Total Spent SFY]]+CFR_Data[[#This Row],[CF Current SFY]]</f>
        <v>19565.108800000002</v>
      </c>
      <c r="AI997" s="113">
        <v>7713.4083000000001</v>
      </c>
      <c r="AJ997" s="113">
        <v>0</v>
      </c>
      <c r="AK997" s="113">
        <v>0</v>
      </c>
      <c r="AL997" s="113">
        <v>0</v>
      </c>
      <c r="AM997" s="113">
        <v>0</v>
      </c>
      <c r="AN997" s="113">
        <v>1161.6829</v>
      </c>
      <c r="AO997" s="113">
        <v>0</v>
      </c>
      <c r="AP997" s="113">
        <v>0</v>
      </c>
      <c r="AQ997" s="107" t="s">
        <v>699</v>
      </c>
      <c r="AR997" s="107" t="s">
        <v>699</v>
      </c>
      <c r="AS997" s="107" t="s">
        <v>396</v>
      </c>
      <c r="AT997" s="107" t="s">
        <v>395</v>
      </c>
      <c r="AU997" s="107" t="s">
        <v>1123</v>
      </c>
      <c r="AV997" s="107" t="s">
        <v>391</v>
      </c>
      <c r="AW997" s="108">
        <v>2</v>
      </c>
      <c r="AX997" s="107" t="s">
        <v>473</v>
      </c>
      <c r="AY997" s="107" t="s">
        <v>2229</v>
      </c>
      <c r="AZ997" s="107" t="s">
        <v>697</v>
      </c>
      <c r="BA997" s="107" t="s">
        <v>2230</v>
      </c>
      <c r="BB997" s="109">
        <v>45355.272070752311</v>
      </c>
      <c r="BC997" s="107" t="s">
        <v>31</v>
      </c>
      <c r="BD997" s="107" t="s">
        <v>293</v>
      </c>
    </row>
    <row r="998" spans="1:56" x14ac:dyDescent="0.2">
      <c r="A998" s="107" t="s">
        <v>409</v>
      </c>
      <c r="B998" s="105">
        <v>608829</v>
      </c>
      <c r="C998" s="105" t="s">
        <v>2256</v>
      </c>
      <c r="D998" s="107" t="s">
        <v>1420</v>
      </c>
      <c r="E998" s="105" t="s">
        <v>1945</v>
      </c>
      <c r="F998" s="107" t="s">
        <v>1421</v>
      </c>
      <c r="G998" s="107" t="s">
        <v>830</v>
      </c>
      <c r="H998" s="107" t="s">
        <v>830</v>
      </c>
      <c r="I998" s="107" t="s">
        <v>830</v>
      </c>
      <c r="J998" s="107" t="s">
        <v>261</v>
      </c>
      <c r="K998" s="107" t="s">
        <v>31</v>
      </c>
      <c r="L998" s="107" t="s">
        <v>654</v>
      </c>
      <c r="M998" s="107" t="s">
        <v>395</v>
      </c>
      <c r="N998" s="107" t="s">
        <v>410</v>
      </c>
      <c r="O998" s="107" t="s">
        <v>395</v>
      </c>
      <c r="P998" s="109">
        <v>44345</v>
      </c>
      <c r="Q998" s="107" t="s">
        <v>655</v>
      </c>
      <c r="R998" s="108">
        <v>1</v>
      </c>
      <c r="S998" s="109">
        <v>44407</v>
      </c>
      <c r="T998" s="109">
        <v>44467</v>
      </c>
      <c r="U998" s="109">
        <v>45383</v>
      </c>
      <c r="V998" s="108">
        <v>976</v>
      </c>
      <c r="W998" s="107" t="s">
        <v>424</v>
      </c>
      <c r="X998" s="107" t="s">
        <v>709</v>
      </c>
      <c r="Y998" s="107" t="s">
        <v>416</v>
      </c>
      <c r="Z998" s="108">
        <v>0.8</v>
      </c>
      <c r="AA998" s="113">
        <v>1692651.5</v>
      </c>
      <c r="AB998" s="113">
        <v>221974.12</v>
      </c>
      <c r="AC998" s="113">
        <v>1275098.9099999999</v>
      </c>
      <c r="AD998" s="113">
        <v>1124295.6129000001</v>
      </c>
      <c r="AE998" s="113">
        <v>1124295.6129000001</v>
      </c>
      <c r="AF998" s="113">
        <v>778009.02119999996</v>
      </c>
      <c r="AG998" s="113">
        <v>2470660.5211999998</v>
      </c>
      <c r="AH998" s="113">
        <f>CFR_Data[[#This Row],[Total Spent SFY]]+CFR_Data[[#This Row],[CF Current SFY]]</f>
        <v>999983.14119999995</v>
      </c>
      <c r="AI998" s="113">
        <v>346286.59169999999</v>
      </c>
      <c r="AJ998" s="113">
        <v>0</v>
      </c>
      <c r="AK998" s="113">
        <v>0</v>
      </c>
      <c r="AL998" s="113">
        <v>0</v>
      </c>
      <c r="AM998" s="113">
        <v>0</v>
      </c>
      <c r="AN998" s="113">
        <v>150803.2971</v>
      </c>
      <c r="AO998" s="113">
        <v>0</v>
      </c>
      <c r="AP998" s="113">
        <v>0</v>
      </c>
      <c r="AQ998" s="107" t="s">
        <v>699</v>
      </c>
      <c r="AR998" s="107" t="s">
        <v>699</v>
      </c>
      <c r="AS998" s="107" t="s">
        <v>396</v>
      </c>
      <c r="AT998" s="107" t="s">
        <v>395</v>
      </c>
      <c r="AU998" s="107" t="s">
        <v>1123</v>
      </c>
      <c r="AV998" s="107" t="s">
        <v>391</v>
      </c>
      <c r="AW998" s="108">
        <v>2</v>
      </c>
      <c r="AX998" s="107" t="s">
        <v>473</v>
      </c>
      <c r="AY998" s="107" t="s">
        <v>2229</v>
      </c>
      <c r="AZ998" s="107" t="s">
        <v>697</v>
      </c>
      <c r="BA998" s="107" t="s">
        <v>2230</v>
      </c>
      <c r="BB998" s="109">
        <v>45355.272070752311</v>
      </c>
      <c r="BC998" s="107" t="s">
        <v>31</v>
      </c>
      <c r="BD998" s="107" t="s">
        <v>292</v>
      </c>
    </row>
    <row r="999" spans="1:56" x14ac:dyDescent="0.2">
      <c r="A999" s="107" t="s">
        <v>393</v>
      </c>
      <c r="B999" s="105">
        <v>608830</v>
      </c>
      <c r="C999" s="105" t="s">
        <v>2257</v>
      </c>
      <c r="D999" s="107" t="s">
        <v>945</v>
      </c>
      <c r="E999" s="105" t="s">
        <v>1954</v>
      </c>
      <c r="F999" s="107" t="s">
        <v>1343</v>
      </c>
      <c r="G999" s="107" t="s">
        <v>830</v>
      </c>
      <c r="H999" s="107" t="s">
        <v>830</v>
      </c>
      <c r="I999" s="107" t="s">
        <v>830</v>
      </c>
      <c r="J999" s="107" t="s">
        <v>164</v>
      </c>
      <c r="K999" s="107" t="s">
        <v>30</v>
      </c>
      <c r="L999" s="107" t="s">
        <v>88</v>
      </c>
      <c r="M999" s="107" t="s">
        <v>41</v>
      </c>
      <c r="N999" s="107" t="s">
        <v>394</v>
      </c>
      <c r="O999" s="107" t="s">
        <v>395</v>
      </c>
      <c r="P999" s="109">
        <v>44730</v>
      </c>
      <c r="Q999" s="107" t="s">
        <v>658</v>
      </c>
      <c r="R999" s="108">
        <v>1</v>
      </c>
      <c r="S999" s="109">
        <v>44790</v>
      </c>
      <c r="T999" s="109">
        <v>44850</v>
      </c>
      <c r="U999" s="109">
        <v>45428</v>
      </c>
      <c r="V999" s="108">
        <v>638</v>
      </c>
      <c r="W999" s="107" t="s">
        <v>398</v>
      </c>
      <c r="X999" s="107" t="s">
        <v>702</v>
      </c>
      <c r="Y999" s="107" t="s">
        <v>293</v>
      </c>
      <c r="Z999" s="108">
        <v>0</v>
      </c>
      <c r="AA999" s="113">
        <v>0</v>
      </c>
      <c r="AB999" s="113">
        <v>0</v>
      </c>
      <c r="AC999" s="113">
        <v>19500</v>
      </c>
      <c r="AD999" s="113">
        <v>0</v>
      </c>
      <c r="AE999" s="113">
        <v>19500</v>
      </c>
      <c r="AF999" s="113">
        <v>19500</v>
      </c>
      <c r="AG999" s="113">
        <v>19500</v>
      </c>
      <c r="AH999" s="113">
        <f>CFR_Data[[#This Row],[Total Spent SFY]]+CFR_Data[[#This Row],[CF Current SFY]]</f>
        <v>19500</v>
      </c>
      <c r="AI999" s="113">
        <v>0</v>
      </c>
      <c r="AJ999" s="113">
        <v>0</v>
      </c>
      <c r="AK999" s="113">
        <v>0</v>
      </c>
      <c r="AL999" s="113">
        <v>0</v>
      </c>
      <c r="AM999" s="113">
        <v>0</v>
      </c>
      <c r="AN999" s="113">
        <v>0</v>
      </c>
      <c r="AO999" s="113">
        <v>0</v>
      </c>
      <c r="AP999" s="113">
        <v>0</v>
      </c>
      <c r="AQ999" s="107" t="s">
        <v>699</v>
      </c>
      <c r="AR999" s="107" t="s">
        <v>699</v>
      </c>
      <c r="AS999" s="107" t="s">
        <v>396</v>
      </c>
      <c r="AT999" s="107" t="s">
        <v>3004</v>
      </c>
      <c r="AU999" s="107" t="s">
        <v>1120</v>
      </c>
      <c r="AV999" s="107" t="s">
        <v>391</v>
      </c>
      <c r="AW999" s="108">
        <v>2</v>
      </c>
      <c r="AX999" s="107" t="s">
        <v>473</v>
      </c>
      <c r="AY999" s="107" t="s">
        <v>707</v>
      </c>
      <c r="AZ999" s="107" t="s">
        <v>706</v>
      </c>
      <c r="BA999" s="107" t="s">
        <v>412</v>
      </c>
      <c r="BB999" s="109">
        <v>45355.272070752311</v>
      </c>
      <c r="BC999" s="107" t="s">
        <v>30</v>
      </c>
      <c r="BD999" s="107" t="s">
        <v>293</v>
      </c>
    </row>
    <row r="1000" spans="1:56" x14ac:dyDescent="0.2">
      <c r="A1000" s="107" t="s">
        <v>393</v>
      </c>
      <c r="B1000" s="105">
        <v>608830</v>
      </c>
      <c r="C1000" s="105" t="s">
        <v>2257</v>
      </c>
      <c r="D1000" s="107" t="s">
        <v>945</v>
      </c>
      <c r="E1000" s="105" t="s">
        <v>1954</v>
      </c>
      <c r="F1000" s="107" t="s">
        <v>1343</v>
      </c>
      <c r="G1000" s="107" t="s">
        <v>830</v>
      </c>
      <c r="H1000" s="107" t="s">
        <v>830</v>
      </c>
      <c r="I1000" s="107" t="s">
        <v>830</v>
      </c>
      <c r="J1000" s="107" t="s">
        <v>164</v>
      </c>
      <c r="K1000" s="107" t="s">
        <v>30</v>
      </c>
      <c r="L1000" s="107" t="s">
        <v>88</v>
      </c>
      <c r="M1000" s="107" t="s">
        <v>41</v>
      </c>
      <c r="N1000" s="107" t="s">
        <v>394</v>
      </c>
      <c r="O1000" s="107" t="s">
        <v>395</v>
      </c>
      <c r="P1000" s="109">
        <v>44730</v>
      </c>
      <c r="Q1000" s="107" t="s">
        <v>658</v>
      </c>
      <c r="R1000" s="108">
        <v>1</v>
      </c>
      <c r="S1000" s="109">
        <v>44790</v>
      </c>
      <c r="T1000" s="109">
        <v>44850</v>
      </c>
      <c r="U1000" s="109">
        <v>45428</v>
      </c>
      <c r="V1000" s="108">
        <v>638</v>
      </c>
      <c r="W1000" s="107" t="s">
        <v>424</v>
      </c>
      <c r="X1000" s="107" t="s">
        <v>802</v>
      </c>
      <c r="Y1000" s="107" t="s">
        <v>725</v>
      </c>
      <c r="Z1000" s="108">
        <v>0.8</v>
      </c>
      <c r="AA1000" s="113">
        <v>2697015.56</v>
      </c>
      <c r="AB1000" s="113">
        <v>1362130.42</v>
      </c>
      <c r="AC1000" s="113">
        <v>215441.44</v>
      </c>
      <c r="AD1000" s="113">
        <v>0</v>
      </c>
      <c r="AE1000" s="113">
        <v>215441.44</v>
      </c>
      <c r="AF1000" s="113">
        <v>215441.44</v>
      </c>
      <c r="AG1000" s="113">
        <v>2912457</v>
      </c>
      <c r="AH1000" s="113">
        <f>CFR_Data[[#This Row],[Total Spent SFY]]+CFR_Data[[#This Row],[CF Current SFY]]</f>
        <v>1577571.8599999999</v>
      </c>
      <c r="AI1000" s="113">
        <v>0</v>
      </c>
      <c r="AJ1000" s="113">
        <v>0</v>
      </c>
      <c r="AK1000" s="113">
        <v>0</v>
      </c>
      <c r="AL1000" s="113">
        <v>0</v>
      </c>
      <c r="AM1000" s="113">
        <v>0</v>
      </c>
      <c r="AN1000" s="113">
        <v>0</v>
      </c>
      <c r="AO1000" s="113">
        <v>0</v>
      </c>
      <c r="AP1000" s="113">
        <v>0</v>
      </c>
      <c r="AQ1000" s="107" t="s">
        <v>699</v>
      </c>
      <c r="AR1000" s="107" t="s">
        <v>699</v>
      </c>
      <c r="AS1000" s="107" t="s">
        <v>396</v>
      </c>
      <c r="AT1000" s="107" t="s">
        <v>3004</v>
      </c>
      <c r="AU1000" s="107" t="s">
        <v>1120</v>
      </c>
      <c r="AV1000" s="107" t="s">
        <v>391</v>
      </c>
      <c r="AW1000" s="108">
        <v>2</v>
      </c>
      <c r="AX1000" s="107" t="s">
        <v>473</v>
      </c>
      <c r="AY1000" s="107" t="s">
        <v>707</v>
      </c>
      <c r="AZ1000" s="107" t="s">
        <v>706</v>
      </c>
      <c r="BA1000" s="107" t="s">
        <v>412</v>
      </c>
      <c r="BB1000" s="109">
        <v>45355.272070752311</v>
      </c>
      <c r="BC1000" s="107" t="s">
        <v>30</v>
      </c>
      <c r="BD1000" s="107" t="s">
        <v>292</v>
      </c>
    </row>
    <row r="1001" spans="1:56" x14ac:dyDescent="0.2">
      <c r="A1001" s="107" t="s">
        <v>409</v>
      </c>
      <c r="B1001" s="105">
        <v>608835</v>
      </c>
      <c r="C1001" s="105" t="s">
        <v>2258</v>
      </c>
      <c r="D1001" s="107" t="s">
        <v>670</v>
      </c>
      <c r="E1001" s="105" t="s">
        <v>1941</v>
      </c>
      <c r="F1001" s="107" t="s">
        <v>1182</v>
      </c>
      <c r="G1001" s="107" t="s">
        <v>830</v>
      </c>
      <c r="H1001" s="107" t="s">
        <v>830</v>
      </c>
      <c r="I1001" s="107" t="s">
        <v>830</v>
      </c>
      <c r="J1001" s="107" t="s">
        <v>46</v>
      </c>
      <c r="K1001" s="107" t="s">
        <v>22</v>
      </c>
      <c r="L1001" s="107" t="s">
        <v>654</v>
      </c>
      <c r="M1001" s="107" t="s">
        <v>395</v>
      </c>
      <c r="N1001" s="107" t="s">
        <v>410</v>
      </c>
      <c r="O1001" s="107" t="s">
        <v>395</v>
      </c>
      <c r="P1001" s="109">
        <v>44002</v>
      </c>
      <c r="Q1001" s="107" t="s">
        <v>656</v>
      </c>
      <c r="R1001" s="108">
        <v>1</v>
      </c>
      <c r="S1001" s="109">
        <v>44067</v>
      </c>
      <c r="T1001" s="109">
        <v>44127</v>
      </c>
      <c r="U1001" s="109">
        <v>44507</v>
      </c>
      <c r="V1001" s="108">
        <v>440</v>
      </c>
      <c r="W1001" s="107" t="s">
        <v>398</v>
      </c>
      <c r="X1001" s="107" t="s">
        <v>702</v>
      </c>
      <c r="Y1001" s="107" t="s">
        <v>293</v>
      </c>
      <c r="Z1001" s="108">
        <v>0</v>
      </c>
      <c r="AA1001" s="113">
        <v>8648.5</v>
      </c>
      <c r="AB1001" s="113">
        <v>0</v>
      </c>
      <c r="AC1001" s="113">
        <v>0</v>
      </c>
      <c r="AD1001" s="113">
        <v>0</v>
      </c>
      <c r="AE1001" s="113">
        <v>0</v>
      </c>
      <c r="AF1001" s="113">
        <v>0</v>
      </c>
      <c r="AG1001" s="113">
        <v>8648.5</v>
      </c>
      <c r="AH1001" s="113">
        <f>CFR_Data[[#This Row],[Total Spent SFY]]+CFR_Data[[#This Row],[CF Current SFY]]</f>
        <v>0</v>
      </c>
      <c r="AI1001" s="113">
        <v>0</v>
      </c>
      <c r="AJ1001" s="113">
        <v>0</v>
      </c>
      <c r="AK1001" s="113">
        <v>0</v>
      </c>
      <c r="AL1001" s="113">
        <v>0</v>
      </c>
      <c r="AM1001" s="113">
        <v>0</v>
      </c>
      <c r="AN1001" s="113">
        <v>0</v>
      </c>
      <c r="AO1001" s="113">
        <v>0</v>
      </c>
      <c r="AP1001" s="113">
        <v>0</v>
      </c>
      <c r="AQ1001" s="107" t="s">
        <v>699</v>
      </c>
      <c r="AR1001" s="107" t="s">
        <v>699</v>
      </c>
      <c r="AS1001" s="107" t="s">
        <v>396</v>
      </c>
      <c r="AT1001" s="107" t="s">
        <v>395</v>
      </c>
      <c r="AU1001" s="107" t="s">
        <v>1123</v>
      </c>
      <c r="AV1001" s="107" t="s">
        <v>391</v>
      </c>
      <c r="AW1001" s="108">
        <v>2</v>
      </c>
      <c r="AX1001" s="107" t="s">
        <v>473</v>
      </c>
      <c r="AY1001" s="107" t="s">
        <v>2229</v>
      </c>
      <c r="AZ1001" s="107" t="s">
        <v>697</v>
      </c>
      <c r="BA1001" s="107" t="s">
        <v>2230</v>
      </c>
      <c r="BB1001" s="109">
        <v>45355.272070752311</v>
      </c>
      <c r="BC1001" s="107" t="s">
        <v>22</v>
      </c>
      <c r="BD1001" s="107" t="s">
        <v>293</v>
      </c>
    </row>
    <row r="1002" spans="1:56" x14ac:dyDescent="0.2">
      <c r="A1002" s="107" t="s">
        <v>409</v>
      </c>
      <c r="B1002" s="105">
        <v>608835</v>
      </c>
      <c r="C1002" s="105" t="s">
        <v>2258</v>
      </c>
      <c r="D1002" s="107" t="s">
        <v>670</v>
      </c>
      <c r="E1002" s="105" t="s">
        <v>1941</v>
      </c>
      <c r="F1002" s="107" t="s">
        <v>1182</v>
      </c>
      <c r="G1002" s="107" t="s">
        <v>830</v>
      </c>
      <c r="H1002" s="107" t="s">
        <v>830</v>
      </c>
      <c r="I1002" s="107" t="s">
        <v>830</v>
      </c>
      <c r="J1002" s="107" t="s">
        <v>46</v>
      </c>
      <c r="K1002" s="107" t="s">
        <v>22</v>
      </c>
      <c r="L1002" s="107" t="s">
        <v>654</v>
      </c>
      <c r="M1002" s="107" t="s">
        <v>395</v>
      </c>
      <c r="N1002" s="107" t="s">
        <v>410</v>
      </c>
      <c r="O1002" s="107" t="s">
        <v>395</v>
      </c>
      <c r="P1002" s="109">
        <v>44002</v>
      </c>
      <c r="Q1002" s="107" t="s">
        <v>656</v>
      </c>
      <c r="R1002" s="108">
        <v>1</v>
      </c>
      <c r="S1002" s="109">
        <v>44067</v>
      </c>
      <c r="T1002" s="109">
        <v>44127</v>
      </c>
      <c r="U1002" s="109">
        <v>44507</v>
      </c>
      <c r="V1002" s="108">
        <v>440</v>
      </c>
      <c r="W1002" s="107" t="s">
        <v>424</v>
      </c>
      <c r="X1002" s="107" t="s">
        <v>709</v>
      </c>
      <c r="Y1002" s="107" t="s">
        <v>416</v>
      </c>
      <c r="Z1002" s="108">
        <v>0.8</v>
      </c>
      <c r="AA1002" s="113">
        <v>775183.1</v>
      </c>
      <c r="AB1002" s="113">
        <v>0</v>
      </c>
      <c r="AC1002" s="113">
        <v>0</v>
      </c>
      <c r="AD1002" s="113">
        <v>0</v>
      </c>
      <c r="AE1002" s="113">
        <v>0</v>
      </c>
      <c r="AF1002" s="113">
        <v>0</v>
      </c>
      <c r="AG1002" s="113">
        <v>775183.1</v>
      </c>
      <c r="AH1002" s="113">
        <f>CFR_Data[[#This Row],[Total Spent SFY]]+CFR_Data[[#This Row],[CF Current SFY]]</f>
        <v>0</v>
      </c>
      <c r="AI1002" s="113">
        <v>0</v>
      </c>
      <c r="AJ1002" s="113">
        <v>0</v>
      </c>
      <c r="AK1002" s="113">
        <v>0</v>
      </c>
      <c r="AL1002" s="113">
        <v>0</v>
      </c>
      <c r="AM1002" s="113">
        <v>0</v>
      </c>
      <c r="AN1002" s="113">
        <v>0</v>
      </c>
      <c r="AO1002" s="113">
        <v>0</v>
      </c>
      <c r="AP1002" s="113">
        <v>0</v>
      </c>
      <c r="AQ1002" s="107" t="s">
        <v>699</v>
      </c>
      <c r="AR1002" s="107" t="s">
        <v>699</v>
      </c>
      <c r="AS1002" s="107" t="s">
        <v>396</v>
      </c>
      <c r="AT1002" s="107" t="s">
        <v>395</v>
      </c>
      <c r="AU1002" s="107" t="s">
        <v>1123</v>
      </c>
      <c r="AV1002" s="107" t="s">
        <v>391</v>
      </c>
      <c r="AW1002" s="108">
        <v>2</v>
      </c>
      <c r="AX1002" s="107" t="s">
        <v>473</v>
      </c>
      <c r="AY1002" s="107" t="s">
        <v>2229</v>
      </c>
      <c r="AZ1002" s="107" t="s">
        <v>697</v>
      </c>
      <c r="BA1002" s="107" t="s">
        <v>2230</v>
      </c>
      <c r="BB1002" s="109">
        <v>45355.272070752311</v>
      </c>
      <c r="BC1002" s="107" t="s">
        <v>22</v>
      </c>
      <c r="BD1002" s="107" t="s">
        <v>292</v>
      </c>
    </row>
    <row r="1003" spans="1:56" x14ac:dyDescent="0.2">
      <c r="A1003" s="107" t="s">
        <v>393</v>
      </c>
      <c r="B1003" s="105">
        <v>608836</v>
      </c>
      <c r="C1003" s="105" t="s">
        <v>2259</v>
      </c>
      <c r="D1003" s="107" t="s">
        <v>1422</v>
      </c>
      <c r="E1003" s="105" t="s">
        <v>1954</v>
      </c>
      <c r="F1003" s="107" t="s">
        <v>1762</v>
      </c>
      <c r="G1003" s="107" t="s">
        <v>830</v>
      </c>
      <c r="H1003" s="107" t="b">
        <v>1</v>
      </c>
      <c r="I1003" s="107" t="s">
        <v>830</v>
      </c>
      <c r="J1003" s="107" t="s">
        <v>52</v>
      </c>
      <c r="K1003" s="107" t="s">
        <v>22</v>
      </c>
      <c r="L1003" s="107" t="s">
        <v>356</v>
      </c>
      <c r="M1003" s="107" t="s">
        <v>395</v>
      </c>
      <c r="N1003" s="107" t="s">
        <v>394</v>
      </c>
      <c r="O1003" s="107" t="s">
        <v>395</v>
      </c>
      <c r="P1003" s="109">
        <v>44373</v>
      </c>
      <c r="Q1003" s="107" t="s">
        <v>655</v>
      </c>
      <c r="R1003" s="108">
        <v>1</v>
      </c>
      <c r="S1003" s="109">
        <v>44473</v>
      </c>
      <c r="T1003" s="109">
        <v>44533</v>
      </c>
      <c r="U1003" s="109">
        <v>45103</v>
      </c>
      <c r="V1003" s="108">
        <v>630</v>
      </c>
      <c r="W1003" s="107" t="s">
        <v>398</v>
      </c>
      <c r="X1003" s="107" t="s">
        <v>702</v>
      </c>
      <c r="Y1003" s="107" t="s">
        <v>293</v>
      </c>
      <c r="Z1003" s="108">
        <v>0</v>
      </c>
      <c r="AA1003" s="113">
        <v>1426847.46</v>
      </c>
      <c r="AB1003" s="113">
        <v>64936.09</v>
      </c>
      <c r="AC1003" s="113">
        <v>69861.91</v>
      </c>
      <c r="AD1003" s="113">
        <v>26656.032500000001</v>
      </c>
      <c r="AE1003" s="113">
        <v>26656.032500000001</v>
      </c>
      <c r="AF1003" s="113">
        <v>26656.032500000001</v>
      </c>
      <c r="AG1003" s="113">
        <v>1453503.4924999999</v>
      </c>
      <c r="AH1003" s="113">
        <f>CFR_Data[[#This Row],[Total Spent SFY]]+CFR_Data[[#This Row],[CF Current SFY]]</f>
        <v>91592.122499999998</v>
      </c>
      <c r="AI1003" s="113">
        <v>0</v>
      </c>
      <c r="AJ1003" s="113">
        <v>0</v>
      </c>
      <c r="AK1003" s="113">
        <v>0</v>
      </c>
      <c r="AL1003" s="113">
        <v>0</v>
      </c>
      <c r="AM1003" s="113">
        <v>0</v>
      </c>
      <c r="AN1003" s="113">
        <v>43205.877500000002</v>
      </c>
      <c r="AO1003" s="113">
        <v>0</v>
      </c>
      <c r="AP1003" s="113">
        <v>0</v>
      </c>
      <c r="AQ1003" s="107" t="s">
        <v>699</v>
      </c>
      <c r="AR1003" s="107" t="s">
        <v>699</v>
      </c>
      <c r="AS1003" s="107" t="s">
        <v>396</v>
      </c>
      <c r="AT1003" s="107" t="s">
        <v>395</v>
      </c>
      <c r="AU1003" s="107" t="s">
        <v>1123</v>
      </c>
      <c r="AV1003" s="107" t="s">
        <v>391</v>
      </c>
      <c r="AW1003" s="108">
        <v>2</v>
      </c>
      <c r="AX1003" s="107" t="s">
        <v>473</v>
      </c>
      <c r="AY1003" s="107" t="s">
        <v>765</v>
      </c>
      <c r="AZ1003" s="107" t="s">
        <v>706</v>
      </c>
      <c r="BA1003" s="107" t="s">
        <v>406</v>
      </c>
      <c r="BB1003" s="109">
        <v>45355.272070752311</v>
      </c>
      <c r="BC1003" s="107" t="s">
        <v>22</v>
      </c>
      <c r="BD1003" s="107" t="s">
        <v>293</v>
      </c>
    </row>
    <row r="1004" spans="1:56" x14ac:dyDescent="0.2">
      <c r="A1004" s="107" t="s">
        <v>393</v>
      </c>
      <c r="B1004" s="105">
        <v>608836</v>
      </c>
      <c r="C1004" s="105" t="s">
        <v>2259</v>
      </c>
      <c r="D1004" s="107" t="s">
        <v>1422</v>
      </c>
      <c r="E1004" s="105" t="s">
        <v>1954</v>
      </c>
      <c r="F1004" s="107" t="s">
        <v>1762</v>
      </c>
      <c r="G1004" s="107" t="s">
        <v>830</v>
      </c>
      <c r="H1004" s="107" t="b">
        <v>1</v>
      </c>
      <c r="I1004" s="107" t="s">
        <v>830</v>
      </c>
      <c r="J1004" s="107" t="s">
        <v>52</v>
      </c>
      <c r="K1004" s="107" t="s">
        <v>22</v>
      </c>
      <c r="L1004" s="107" t="s">
        <v>356</v>
      </c>
      <c r="M1004" s="107" t="s">
        <v>395</v>
      </c>
      <c r="N1004" s="107" t="s">
        <v>394</v>
      </c>
      <c r="O1004" s="107" t="s">
        <v>395</v>
      </c>
      <c r="P1004" s="109">
        <v>44373</v>
      </c>
      <c r="Q1004" s="107" t="s">
        <v>655</v>
      </c>
      <c r="R1004" s="108">
        <v>1</v>
      </c>
      <c r="S1004" s="109">
        <v>44473</v>
      </c>
      <c r="T1004" s="109">
        <v>44533</v>
      </c>
      <c r="U1004" s="109">
        <v>45103</v>
      </c>
      <c r="V1004" s="108">
        <v>630</v>
      </c>
      <c r="W1004" s="107" t="s">
        <v>424</v>
      </c>
      <c r="X1004" s="107" t="s">
        <v>726</v>
      </c>
      <c r="Y1004" s="107" t="s">
        <v>725</v>
      </c>
      <c r="Z1004" s="108">
        <v>0.8</v>
      </c>
      <c r="AA1004" s="113">
        <v>2099664.11</v>
      </c>
      <c r="AB1004" s="113">
        <v>122008.89</v>
      </c>
      <c r="AC1004" s="113">
        <v>93208.01</v>
      </c>
      <c r="AD1004" s="113">
        <v>28343.967499999999</v>
      </c>
      <c r="AE1004" s="113">
        <v>28343.967499999999</v>
      </c>
      <c r="AF1004" s="113">
        <v>28343.967499999999</v>
      </c>
      <c r="AG1004" s="113">
        <v>2128008.0775000001</v>
      </c>
      <c r="AH1004" s="113">
        <f>CFR_Data[[#This Row],[Total Spent SFY]]+CFR_Data[[#This Row],[CF Current SFY]]</f>
        <v>150352.85749999998</v>
      </c>
      <c r="AI1004" s="113">
        <v>0</v>
      </c>
      <c r="AJ1004" s="113">
        <v>0</v>
      </c>
      <c r="AK1004" s="113">
        <v>0</v>
      </c>
      <c r="AL1004" s="113">
        <v>0</v>
      </c>
      <c r="AM1004" s="113">
        <v>0</v>
      </c>
      <c r="AN1004" s="113">
        <v>64864.042500000003</v>
      </c>
      <c r="AO1004" s="113">
        <v>0</v>
      </c>
      <c r="AP1004" s="113">
        <v>0</v>
      </c>
      <c r="AQ1004" s="107" t="s">
        <v>699</v>
      </c>
      <c r="AR1004" s="107" t="s">
        <v>699</v>
      </c>
      <c r="AS1004" s="107" t="s">
        <v>396</v>
      </c>
      <c r="AT1004" s="107" t="s">
        <v>395</v>
      </c>
      <c r="AU1004" s="107" t="s">
        <v>1123</v>
      </c>
      <c r="AV1004" s="107" t="s">
        <v>391</v>
      </c>
      <c r="AW1004" s="108">
        <v>2</v>
      </c>
      <c r="AX1004" s="107" t="s">
        <v>473</v>
      </c>
      <c r="AY1004" s="107" t="s">
        <v>765</v>
      </c>
      <c r="AZ1004" s="107" t="s">
        <v>706</v>
      </c>
      <c r="BA1004" s="107" t="s">
        <v>406</v>
      </c>
      <c r="BB1004" s="109">
        <v>45355.272070752311</v>
      </c>
      <c r="BC1004" s="107" t="s">
        <v>22</v>
      </c>
      <c r="BD1004" s="107" t="s">
        <v>292</v>
      </c>
    </row>
    <row r="1005" spans="1:56" x14ac:dyDescent="0.2">
      <c r="A1005" s="107" t="s">
        <v>409</v>
      </c>
      <c r="B1005" s="105">
        <v>608837</v>
      </c>
      <c r="C1005" s="105" t="s">
        <v>2260</v>
      </c>
      <c r="D1005" s="107" t="s">
        <v>1763</v>
      </c>
      <c r="E1005" s="105" t="s">
        <v>1947</v>
      </c>
      <c r="F1005" s="107" t="s">
        <v>1343</v>
      </c>
      <c r="G1005" s="107" t="s">
        <v>830</v>
      </c>
      <c r="H1005" s="107" t="s">
        <v>830</v>
      </c>
      <c r="I1005" s="107" t="s">
        <v>830</v>
      </c>
      <c r="J1005" s="107" t="s">
        <v>826</v>
      </c>
      <c r="K1005" s="107" t="s">
        <v>32</v>
      </c>
      <c r="L1005" s="107" t="s">
        <v>349</v>
      </c>
      <c r="M1005" s="107" t="s">
        <v>395</v>
      </c>
      <c r="N1005" s="107" t="s">
        <v>410</v>
      </c>
      <c r="O1005" s="107" t="s">
        <v>395</v>
      </c>
      <c r="P1005" s="109">
        <v>44723</v>
      </c>
      <c r="Q1005" s="107" t="s">
        <v>658</v>
      </c>
      <c r="R1005" s="108">
        <v>1</v>
      </c>
      <c r="S1005" s="109">
        <v>44796</v>
      </c>
      <c r="T1005" s="109">
        <v>44856</v>
      </c>
      <c r="U1005" s="109">
        <v>45477</v>
      </c>
      <c r="V1005" s="108">
        <v>681</v>
      </c>
      <c r="W1005" s="107" t="s">
        <v>398</v>
      </c>
      <c r="X1005" s="107" t="s">
        <v>702</v>
      </c>
      <c r="Y1005" s="107" t="s">
        <v>293</v>
      </c>
      <c r="Z1005" s="108">
        <v>0</v>
      </c>
      <c r="AA1005" s="113">
        <v>0</v>
      </c>
      <c r="AB1005" s="113">
        <v>0</v>
      </c>
      <c r="AC1005" s="113">
        <v>123459</v>
      </c>
      <c r="AD1005" s="113">
        <v>59237.4375</v>
      </c>
      <c r="AE1005" s="113">
        <v>59237.437599999997</v>
      </c>
      <c r="AF1005" s="113">
        <v>53109.426800000001</v>
      </c>
      <c r="AG1005" s="113">
        <v>53109.426800000001</v>
      </c>
      <c r="AH1005" s="113">
        <f>CFR_Data[[#This Row],[Total Spent SFY]]+CFR_Data[[#This Row],[CF Current SFY]]</f>
        <v>53109.426800000001</v>
      </c>
      <c r="AI1005" s="113">
        <v>6128.0108</v>
      </c>
      <c r="AJ1005" s="113">
        <v>0</v>
      </c>
      <c r="AK1005" s="113">
        <v>0</v>
      </c>
      <c r="AL1005" s="113">
        <v>0</v>
      </c>
      <c r="AM1005" s="113">
        <v>0</v>
      </c>
      <c r="AN1005" s="113">
        <v>64221.562400000003</v>
      </c>
      <c r="AO1005" s="113">
        <v>0</v>
      </c>
      <c r="AP1005" s="113">
        <v>0</v>
      </c>
      <c r="AQ1005" s="107" t="s">
        <v>699</v>
      </c>
      <c r="AR1005" s="107" t="s">
        <v>699</v>
      </c>
      <c r="AS1005" s="107" t="s">
        <v>396</v>
      </c>
      <c r="AT1005" s="107" t="s">
        <v>395</v>
      </c>
      <c r="AU1005" s="107" t="s">
        <v>1123</v>
      </c>
      <c r="AV1005" s="107" t="s">
        <v>391</v>
      </c>
      <c r="AW1005" s="108">
        <v>2</v>
      </c>
      <c r="AX1005" s="107" t="s">
        <v>473</v>
      </c>
      <c r="AY1005" s="107" t="s">
        <v>707</v>
      </c>
      <c r="AZ1005" s="107" t="s">
        <v>706</v>
      </c>
      <c r="BA1005" s="107" t="s">
        <v>412</v>
      </c>
      <c r="BB1005" s="109">
        <v>45355.272070752311</v>
      </c>
      <c r="BC1005" s="107" t="s">
        <v>32</v>
      </c>
      <c r="BD1005" s="107" t="s">
        <v>293</v>
      </c>
    </row>
    <row r="1006" spans="1:56" x14ac:dyDescent="0.2">
      <c r="A1006" s="107" t="s">
        <v>409</v>
      </c>
      <c r="B1006" s="105">
        <v>608837</v>
      </c>
      <c r="C1006" s="105" t="s">
        <v>2260</v>
      </c>
      <c r="D1006" s="107" t="s">
        <v>1763</v>
      </c>
      <c r="E1006" s="105" t="s">
        <v>1947</v>
      </c>
      <c r="F1006" s="107" t="s">
        <v>1343</v>
      </c>
      <c r="G1006" s="107" t="s">
        <v>830</v>
      </c>
      <c r="H1006" s="107" t="s">
        <v>830</v>
      </c>
      <c r="I1006" s="107" t="s">
        <v>830</v>
      </c>
      <c r="J1006" s="107" t="s">
        <v>826</v>
      </c>
      <c r="K1006" s="107" t="s">
        <v>32</v>
      </c>
      <c r="L1006" s="107" t="s">
        <v>349</v>
      </c>
      <c r="M1006" s="107" t="s">
        <v>395</v>
      </c>
      <c r="N1006" s="107" t="s">
        <v>410</v>
      </c>
      <c r="O1006" s="107" t="s">
        <v>395</v>
      </c>
      <c r="P1006" s="109">
        <v>44723</v>
      </c>
      <c r="Q1006" s="107" t="s">
        <v>658</v>
      </c>
      <c r="R1006" s="108">
        <v>1</v>
      </c>
      <c r="S1006" s="109">
        <v>44796</v>
      </c>
      <c r="T1006" s="109">
        <v>44856</v>
      </c>
      <c r="U1006" s="109">
        <v>45477</v>
      </c>
      <c r="V1006" s="108">
        <v>681</v>
      </c>
      <c r="W1006" s="107" t="s">
        <v>424</v>
      </c>
      <c r="X1006" s="107" t="s">
        <v>705</v>
      </c>
      <c r="Y1006" s="107" t="s">
        <v>413</v>
      </c>
      <c r="Z1006" s="108">
        <v>0.8</v>
      </c>
      <c r="AA1006" s="113">
        <v>6071233.3799999999</v>
      </c>
      <c r="AB1006" s="113">
        <v>4083615.65</v>
      </c>
      <c r="AC1006" s="113">
        <v>3335542.12</v>
      </c>
      <c r="AD1006" s="113">
        <v>2840762.5625</v>
      </c>
      <c r="AE1006" s="113">
        <v>2840762.5624000002</v>
      </c>
      <c r="AF1006" s="113">
        <v>2546890.5732</v>
      </c>
      <c r="AG1006" s="113">
        <v>8618123.9531999994</v>
      </c>
      <c r="AH1006" s="113">
        <f>CFR_Data[[#This Row],[Total Spent SFY]]+CFR_Data[[#This Row],[CF Current SFY]]</f>
        <v>6630506.2231999999</v>
      </c>
      <c r="AI1006" s="113">
        <v>293871.98920000001</v>
      </c>
      <c r="AJ1006" s="113">
        <v>0</v>
      </c>
      <c r="AK1006" s="113">
        <v>0</v>
      </c>
      <c r="AL1006" s="113">
        <v>0</v>
      </c>
      <c r="AM1006" s="113">
        <v>0</v>
      </c>
      <c r="AN1006" s="113">
        <v>494779.5576</v>
      </c>
      <c r="AO1006" s="113">
        <v>0</v>
      </c>
      <c r="AP1006" s="113">
        <v>0</v>
      </c>
      <c r="AQ1006" s="107" t="s">
        <v>699</v>
      </c>
      <c r="AR1006" s="107" t="s">
        <v>699</v>
      </c>
      <c r="AS1006" s="107" t="s">
        <v>396</v>
      </c>
      <c r="AT1006" s="107" t="s">
        <v>395</v>
      </c>
      <c r="AU1006" s="107" t="s">
        <v>1123</v>
      </c>
      <c r="AV1006" s="107" t="s">
        <v>391</v>
      </c>
      <c r="AW1006" s="108">
        <v>2</v>
      </c>
      <c r="AX1006" s="107" t="s">
        <v>473</v>
      </c>
      <c r="AY1006" s="107" t="s">
        <v>707</v>
      </c>
      <c r="AZ1006" s="107" t="s">
        <v>706</v>
      </c>
      <c r="BA1006" s="107" t="s">
        <v>412</v>
      </c>
      <c r="BB1006" s="109">
        <v>45355.272070752311</v>
      </c>
      <c r="BC1006" s="107" t="s">
        <v>32</v>
      </c>
      <c r="BD1006" s="107" t="s">
        <v>292</v>
      </c>
    </row>
    <row r="1007" spans="1:56" x14ac:dyDescent="0.2">
      <c r="A1007" s="107" t="s">
        <v>472</v>
      </c>
      <c r="B1007" s="105">
        <v>608846</v>
      </c>
      <c r="C1007" s="105" t="s">
        <v>395</v>
      </c>
      <c r="D1007" s="107" t="s">
        <v>671</v>
      </c>
      <c r="E1007" s="105" t="s">
        <v>1947</v>
      </c>
      <c r="F1007" s="107" t="s">
        <v>1133</v>
      </c>
      <c r="G1007" s="107" t="s">
        <v>830</v>
      </c>
      <c r="H1007" s="107" t="s">
        <v>830</v>
      </c>
      <c r="I1007" s="107" t="s">
        <v>830</v>
      </c>
      <c r="J1007" s="107" t="s">
        <v>252</v>
      </c>
      <c r="K1007" s="107" t="s">
        <v>32</v>
      </c>
      <c r="L1007" s="107" t="s">
        <v>88</v>
      </c>
      <c r="M1007" s="107" t="s">
        <v>41</v>
      </c>
      <c r="N1007" s="107" t="s">
        <v>472</v>
      </c>
      <c r="O1007" s="107" t="s">
        <v>1127</v>
      </c>
      <c r="P1007" s="109">
        <v>45409</v>
      </c>
      <c r="Q1007" s="107" t="s">
        <v>754</v>
      </c>
      <c r="R1007" s="108">
        <v>0</v>
      </c>
      <c r="S1007" s="109">
        <v>45559</v>
      </c>
      <c r="T1007" s="109">
        <v>45619</v>
      </c>
      <c r="U1007" s="109">
        <v>46340</v>
      </c>
      <c r="V1007" s="108">
        <v>781</v>
      </c>
      <c r="W1007" s="107" t="s">
        <v>398</v>
      </c>
      <c r="X1007" s="107" t="s">
        <v>702</v>
      </c>
      <c r="Y1007" s="107" t="s">
        <v>293</v>
      </c>
      <c r="Z1007" s="108">
        <v>0</v>
      </c>
      <c r="AA1007" s="113">
        <v>0</v>
      </c>
      <c r="AB1007" s="113">
        <v>0</v>
      </c>
      <c r="AC1007" s="113">
        <v>15876</v>
      </c>
      <c r="AD1007" s="113">
        <v>0</v>
      </c>
      <c r="AE1007" s="113">
        <v>15876</v>
      </c>
      <c r="AF1007" s="113">
        <v>0</v>
      </c>
      <c r="AG1007" s="113">
        <v>0</v>
      </c>
      <c r="AH1007" s="113">
        <f>CFR_Data[[#This Row],[Total Spent SFY]]+CFR_Data[[#This Row],[CF Current SFY]]</f>
        <v>0</v>
      </c>
      <c r="AI1007" s="113">
        <v>5080.32</v>
      </c>
      <c r="AJ1007" s="113">
        <v>7620.48</v>
      </c>
      <c r="AK1007" s="113">
        <v>3175.2</v>
      </c>
      <c r="AL1007" s="113">
        <v>0</v>
      </c>
      <c r="AM1007" s="113">
        <v>0</v>
      </c>
      <c r="AN1007" s="113">
        <v>0</v>
      </c>
      <c r="AO1007" s="113">
        <v>0</v>
      </c>
      <c r="AP1007" s="113">
        <v>0</v>
      </c>
      <c r="AQ1007" s="107" t="s">
        <v>699</v>
      </c>
      <c r="AR1007" s="107" t="s">
        <v>699</v>
      </c>
      <c r="AS1007" s="107" t="s">
        <v>396</v>
      </c>
      <c r="AT1007" s="107" t="s">
        <v>395</v>
      </c>
      <c r="AU1007" s="107" t="s">
        <v>1123</v>
      </c>
      <c r="AV1007" s="107" t="s">
        <v>391</v>
      </c>
      <c r="AW1007" s="108">
        <v>2</v>
      </c>
      <c r="AX1007" s="107" t="s">
        <v>473</v>
      </c>
      <c r="AY1007" s="107" t="s">
        <v>707</v>
      </c>
      <c r="AZ1007" s="107" t="s">
        <v>706</v>
      </c>
      <c r="BA1007" s="107" t="s">
        <v>412</v>
      </c>
      <c r="BB1007" s="109">
        <v>45355.272070752311</v>
      </c>
      <c r="BC1007" s="107" t="s">
        <v>32</v>
      </c>
      <c r="BD1007" s="107" t="s">
        <v>293</v>
      </c>
    </row>
    <row r="1008" spans="1:56" x14ac:dyDescent="0.2">
      <c r="A1008" s="107" t="s">
        <v>472</v>
      </c>
      <c r="B1008" s="105">
        <v>608846</v>
      </c>
      <c r="C1008" s="105" t="s">
        <v>395</v>
      </c>
      <c r="D1008" s="107" t="s">
        <v>671</v>
      </c>
      <c r="E1008" s="105" t="s">
        <v>1947</v>
      </c>
      <c r="F1008" s="107" t="s">
        <v>1133</v>
      </c>
      <c r="G1008" s="107" t="s">
        <v>830</v>
      </c>
      <c r="H1008" s="107" t="s">
        <v>830</v>
      </c>
      <c r="I1008" s="107" t="s">
        <v>830</v>
      </c>
      <c r="J1008" s="107" t="s">
        <v>252</v>
      </c>
      <c r="K1008" s="107" t="s">
        <v>32</v>
      </c>
      <c r="L1008" s="107" t="s">
        <v>88</v>
      </c>
      <c r="M1008" s="107" t="s">
        <v>41</v>
      </c>
      <c r="N1008" s="107" t="s">
        <v>472</v>
      </c>
      <c r="O1008" s="107" t="s">
        <v>1127</v>
      </c>
      <c r="P1008" s="109">
        <v>45409</v>
      </c>
      <c r="Q1008" s="107" t="s">
        <v>754</v>
      </c>
      <c r="R1008" s="108">
        <v>0</v>
      </c>
      <c r="S1008" s="109">
        <v>45559</v>
      </c>
      <c r="T1008" s="109">
        <v>45619</v>
      </c>
      <c r="U1008" s="109">
        <v>46340</v>
      </c>
      <c r="V1008" s="108">
        <v>781</v>
      </c>
      <c r="W1008" s="107" t="s">
        <v>424</v>
      </c>
      <c r="X1008" s="107" t="s">
        <v>802</v>
      </c>
      <c r="Y1008" s="107" t="s">
        <v>725</v>
      </c>
      <c r="Z1008" s="108">
        <v>0.8</v>
      </c>
      <c r="AA1008" s="113">
        <v>0</v>
      </c>
      <c r="AB1008" s="113">
        <v>0</v>
      </c>
      <c r="AC1008" s="113">
        <v>4116645.1373000001</v>
      </c>
      <c r="AD1008" s="113">
        <v>0</v>
      </c>
      <c r="AE1008" s="113">
        <v>4116645.1373000001</v>
      </c>
      <c r="AF1008" s="113">
        <v>0</v>
      </c>
      <c r="AG1008" s="113">
        <v>0</v>
      </c>
      <c r="AH1008" s="113">
        <f>CFR_Data[[#This Row],[Total Spent SFY]]+CFR_Data[[#This Row],[CF Current SFY]]</f>
        <v>0</v>
      </c>
      <c r="AI1008" s="113">
        <v>1317326.4439000001</v>
      </c>
      <c r="AJ1008" s="113">
        <v>1975989.6658999999</v>
      </c>
      <c r="AK1008" s="113">
        <v>823329.02749999997</v>
      </c>
      <c r="AL1008" s="113">
        <v>0</v>
      </c>
      <c r="AM1008" s="113">
        <v>0</v>
      </c>
      <c r="AN1008" s="113">
        <v>0</v>
      </c>
      <c r="AO1008" s="113">
        <v>0</v>
      </c>
      <c r="AP1008" s="113">
        <v>0</v>
      </c>
      <c r="AQ1008" s="107" t="s">
        <v>699</v>
      </c>
      <c r="AR1008" s="107" t="s">
        <v>699</v>
      </c>
      <c r="AS1008" s="107" t="s">
        <v>396</v>
      </c>
      <c r="AT1008" s="107" t="s">
        <v>395</v>
      </c>
      <c r="AU1008" s="107" t="s">
        <v>1123</v>
      </c>
      <c r="AV1008" s="107" t="s">
        <v>391</v>
      </c>
      <c r="AW1008" s="108">
        <v>2</v>
      </c>
      <c r="AX1008" s="107" t="s">
        <v>473</v>
      </c>
      <c r="AY1008" s="107" t="s">
        <v>707</v>
      </c>
      <c r="AZ1008" s="107" t="s">
        <v>706</v>
      </c>
      <c r="BA1008" s="107" t="s">
        <v>412</v>
      </c>
      <c r="BB1008" s="109">
        <v>45355.272070752311</v>
      </c>
      <c r="BC1008" s="107" t="s">
        <v>32</v>
      </c>
      <c r="BD1008" s="107" t="s">
        <v>292</v>
      </c>
    </row>
    <row r="1009" spans="1:56" x14ac:dyDescent="0.2">
      <c r="A1009" s="107" t="s">
        <v>409</v>
      </c>
      <c r="B1009" s="105">
        <v>608847</v>
      </c>
      <c r="C1009" s="105" t="s">
        <v>3093</v>
      </c>
      <c r="D1009" s="107" t="s">
        <v>672</v>
      </c>
      <c r="E1009" s="105" t="s">
        <v>1947</v>
      </c>
      <c r="F1009" s="107" t="s">
        <v>1133</v>
      </c>
      <c r="G1009" s="107" t="s">
        <v>830</v>
      </c>
      <c r="H1009" s="107" t="s">
        <v>830</v>
      </c>
      <c r="I1009" s="107" t="s">
        <v>830</v>
      </c>
      <c r="J1009" s="107" t="s">
        <v>673</v>
      </c>
      <c r="K1009" s="107" t="s">
        <v>32</v>
      </c>
      <c r="L1009" s="107" t="s">
        <v>88</v>
      </c>
      <c r="M1009" s="107" t="s">
        <v>41</v>
      </c>
      <c r="N1009" s="107" t="s">
        <v>410</v>
      </c>
      <c r="O1009" s="107" t="s">
        <v>395</v>
      </c>
      <c r="P1009" s="109">
        <v>45101</v>
      </c>
      <c r="Q1009" s="107" t="s">
        <v>712</v>
      </c>
      <c r="R1009" s="108">
        <v>1</v>
      </c>
      <c r="S1009" s="109">
        <v>45156</v>
      </c>
      <c r="T1009" s="109">
        <v>45216</v>
      </c>
      <c r="U1009" s="109">
        <v>45816</v>
      </c>
      <c r="V1009" s="108">
        <v>660</v>
      </c>
      <c r="W1009" s="107" t="s">
        <v>398</v>
      </c>
      <c r="X1009" s="107" t="s">
        <v>702</v>
      </c>
      <c r="Y1009" s="107" t="s">
        <v>293</v>
      </c>
      <c r="Z1009" s="108">
        <v>0</v>
      </c>
      <c r="AA1009" s="113">
        <v>0</v>
      </c>
      <c r="AB1009" s="113">
        <v>0</v>
      </c>
      <c r="AC1009" s="113">
        <v>23963.45</v>
      </c>
      <c r="AD1009" s="113">
        <v>22648.992200000001</v>
      </c>
      <c r="AE1009" s="113">
        <v>22648.992200000001</v>
      </c>
      <c r="AF1009" s="113">
        <v>10306.6037</v>
      </c>
      <c r="AG1009" s="113">
        <v>10306.6037</v>
      </c>
      <c r="AH1009" s="113">
        <f>CFR_Data[[#This Row],[Total Spent SFY]]+CFR_Data[[#This Row],[CF Current SFY]]</f>
        <v>10306.6037</v>
      </c>
      <c r="AI1009" s="113">
        <v>12342.388499999999</v>
      </c>
      <c r="AJ1009" s="113">
        <v>0</v>
      </c>
      <c r="AK1009" s="113">
        <v>0</v>
      </c>
      <c r="AL1009" s="113">
        <v>0</v>
      </c>
      <c r="AM1009" s="113">
        <v>0</v>
      </c>
      <c r="AN1009" s="113">
        <v>1314.4577999999999</v>
      </c>
      <c r="AO1009" s="113">
        <v>0</v>
      </c>
      <c r="AP1009" s="113">
        <v>0</v>
      </c>
      <c r="AQ1009" s="107" t="s">
        <v>699</v>
      </c>
      <c r="AR1009" s="107" t="s">
        <v>699</v>
      </c>
      <c r="AS1009" s="107" t="s">
        <v>396</v>
      </c>
      <c r="AT1009" s="107" t="s">
        <v>395</v>
      </c>
      <c r="AU1009" s="107" t="s">
        <v>1123</v>
      </c>
      <c r="AV1009" s="107" t="s">
        <v>391</v>
      </c>
      <c r="AW1009" s="108">
        <v>2</v>
      </c>
      <c r="AX1009" s="107" t="s">
        <v>473</v>
      </c>
      <c r="AY1009" s="107" t="s">
        <v>707</v>
      </c>
      <c r="AZ1009" s="107" t="s">
        <v>706</v>
      </c>
      <c r="BA1009" s="107" t="s">
        <v>412</v>
      </c>
      <c r="BB1009" s="109">
        <v>45355.272070752311</v>
      </c>
      <c r="BC1009" s="107" t="s">
        <v>32</v>
      </c>
      <c r="BD1009" s="107" t="s">
        <v>293</v>
      </c>
    </row>
    <row r="1010" spans="1:56" x14ac:dyDescent="0.2">
      <c r="A1010" s="107" t="s">
        <v>409</v>
      </c>
      <c r="B1010" s="105">
        <v>608847</v>
      </c>
      <c r="C1010" s="105" t="s">
        <v>3093</v>
      </c>
      <c r="D1010" s="107" t="s">
        <v>672</v>
      </c>
      <c r="E1010" s="105" t="s">
        <v>1947</v>
      </c>
      <c r="F1010" s="107" t="s">
        <v>1133</v>
      </c>
      <c r="G1010" s="107" t="s">
        <v>830</v>
      </c>
      <c r="H1010" s="107" t="s">
        <v>830</v>
      </c>
      <c r="I1010" s="107" t="s">
        <v>830</v>
      </c>
      <c r="J1010" s="107" t="s">
        <v>673</v>
      </c>
      <c r="K1010" s="107" t="s">
        <v>32</v>
      </c>
      <c r="L1010" s="107" t="s">
        <v>88</v>
      </c>
      <c r="M1010" s="107" t="s">
        <v>41</v>
      </c>
      <c r="N1010" s="107" t="s">
        <v>410</v>
      </c>
      <c r="O1010" s="107" t="s">
        <v>395</v>
      </c>
      <c r="P1010" s="109">
        <v>45101</v>
      </c>
      <c r="Q1010" s="107" t="s">
        <v>712</v>
      </c>
      <c r="R1010" s="108">
        <v>1</v>
      </c>
      <c r="S1010" s="109">
        <v>45156</v>
      </c>
      <c r="T1010" s="109">
        <v>45216</v>
      </c>
      <c r="U1010" s="109">
        <v>45816</v>
      </c>
      <c r="V1010" s="108">
        <v>660</v>
      </c>
      <c r="W1010" s="107" t="s">
        <v>424</v>
      </c>
      <c r="X1010" s="107" t="s">
        <v>802</v>
      </c>
      <c r="Y1010" s="107" t="s">
        <v>725</v>
      </c>
      <c r="Z1010" s="108">
        <v>0.8</v>
      </c>
      <c r="AA1010" s="113">
        <v>11277</v>
      </c>
      <c r="AB1010" s="113">
        <v>11277</v>
      </c>
      <c r="AC1010" s="113">
        <v>3615769.64</v>
      </c>
      <c r="AD1010" s="113">
        <v>3170351.0077999998</v>
      </c>
      <c r="AE1010" s="113">
        <v>3170351.0077999998</v>
      </c>
      <c r="AF1010" s="113">
        <v>1442693.3962999999</v>
      </c>
      <c r="AG1010" s="113">
        <v>1453970.3962999999</v>
      </c>
      <c r="AH1010" s="113">
        <f>CFR_Data[[#This Row],[Total Spent SFY]]+CFR_Data[[#This Row],[CF Current SFY]]</f>
        <v>1453970.3962999999</v>
      </c>
      <c r="AI1010" s="113">
        <v>1727657.6115000001</v>
      </c>
      <c r="AJ1010" s="113">
        <v>0</v>
      </c>
      <c r="AK1010" s="113">
        <v>0</v>
      </c>
      <c r="AL1010" s="113">
        <v>0</v>
      </c>
      <c r="AM1010" s="113">
        <v>0</v>
      </c>
      <c r="AN1010" s="113">
        <v>445418.63219999999</v>
      </c>
      <c r="AO1010" s="113">
        <v>0</v>
      </c>
      <c r="AP1010" s="113">
        <v>0</v>
      </c>
      <c r="AQ1010" s="107" t="s">
        <v>699</v>
      </c>
      <c r="AR1010" s="107" t="s">
        <v>699</v>
      </c>
      <c r="AS1010" s="107" t="s">
        <v>396</v>
      </c>
      <c r="AT1010" s="107" t="s">
        <v>395</v>
      </c>
      <c r="AU1010" s="107" t="s">
        <v>1123</v>
      </c>
      <c r="AV1010" s="107" t="s">
        <v>391</v>
      </c>
      <c r="AW1010" s="108">
        <v>2</v>
      </c>
      <c r="AX1010" s="107" t="s">
        <v>473</v>
      </c>
      <c r="AY1010" s="107" t="s">
        <v>707</v>
      </c>
      <c r="AZ1010" s="107" t="s">
        <v>706</v>
      </c>
      <c r="BA1010" s="107" t="s">
        <v>412</v>
      </c>
      <c r="BB1010" s="109">
        <v>45355.272070752311</v>
      </c>
      <c r="BC1010" s="107" t="s">
        <v>32</v>
      </c>
      <c r="BD1010" s="107" t="s">
        <v>292</v>
      </c>
    </row>
    <row r="1011" spans="1:56" x14ac:dyDescent="0.2">
      <c r="A1011" s="107" t="s">
        <v>472</v>
      </c>
      <c r="B1011" s="105">
        <v>608849</v>
      </c>
      <c r="C1011" s="105" t="s">
        <v>395</v>
      </c>
      <c r="D1011" s="107" t="s">
        <v>674</v>
      </c>
      <c r="E1011" s="105" t="s">
        <v>1947</v>
      </c>
      <c r="F1011" s="107" t="s">
        <v>1740</v>
      </c>
      <c r="G1011" s="107" t="s">
        <v>830</v>
      </c>
      <c r="H1011" s="107" t="s">
        <v>830</v>
      </c>
      <c r="I1011" s="107" t="s">
        <v>830</v>
      </c>
      <c r="J1011" s="107" t="s">
        <v>81</v>
      </c>
      <c r="K1011" s="107" t="s">
        <v>25</v>
      </c>
      <c r="L1011" s="107" t="s">
        <v>88</v>
      </c>
      <c r="M1011" s="107" t="s">
        <v>41</v>
      </c>
      <c r="N1011" s="107" t="s">
        <v>472</v>
      </c>
      <c r="O1011" s="107" t="s">
        <v>1130</v>
      </c>
      <c r="P1011" s="109">
        <v>45423</v>
      </c>
      <c r="Q1011" s="107" t="s">
        <v>754</v>
      </c>
      <c r="R1011" s="108">
        <v>0</v>
      </c>
      <c r="S1011" s="109">
        <v>45573</v>
      </c>
      <c r="T1011" s="109">
        <v>45633</v>
      </c>
      <c r="U1011" s="109">
        <v>46293</v>
      </c>
      <c r="V1011" s="108">
        <v>720</v>
      </c>
      <c r="W1011" s="107" t="s">
        <v>398</v>
      </c>
      <c r="X1011" s="107" t="s">
        <v>702</v>
      </c>
      <c r="Y1011" s="107" t="s">
        <v>293</v>
      </c>
      <c r="Z1011" s="108">
        <v>0</v>
      </c>
      <c r="AA1011" s="113">
        <v>0</v>
      </c>
      <c r="AB1011" s="113">
        <v>0</v>
      </c>
      <c r="AC1011" s="113">
        <v>8880</v>
      </c>
      <c r="AD1011" s="113">
        <v>0</v>
      </c>
      <c r="AE1011" s="113">
        <v>8880</v>
      </c>
      <c r="AF1011" s="113">
        <v>0</v>
      </c>
      <c r="AG1011" s="113">
        <v>0</v>
      </c>
      <c r="AH1011" s="113">
        <f>CFR_Data[[#This Row],[Total Spent SFY]]+CFR_Data[[#This Row],[CF Current SFY]]</f>
        <v>0</v>
      </c>
      <c r="AI1011" s="113">
        <v>2825.4544999999998</v>
      </c>
      <c r="AJ1011" s="113">
        <v>4843.6364000000003</v>
      </c>
      <c r="AK1011" s="113">
        <v>1210.9091000000001</v>
      </c>
      <c r="AL1011" s="113">
        <v>0</v>
      </c>
      <c r="AM1011" s="113">
        <v>0</v>
      </c>
      <c r="AN1011" s="113">
        <v>0</v>
      </c>
      <c r="AO1011" s="113">
        <v>0</v>
      </c>
      <c r="AP1011" s="113">
        <v>0</v>
      </c>
      <c r="AQ1011" s="107" t="s">
        <v>699</v>
      </c>
      <c r="AR1011" s="107" t="s">
        <v>699</v>
      </c>
      <c r="AS1011" s="107" t="s">
        <v>396</v>
      </c>
      <c r="AT1011" s="107" t="s">
        <v>395</v>
      </c>
      <c r="AU1011" s="107" t="s">
        <v>1123</v>
      </c>
      <c r="AV1011" s="107" t="s">
        <v>391</v>
      </c>
      <c r="AW1011" s="108">
        <v>2</v>
      </c>
      <c r="AX1011" s="107" t="s">
        <v>473</v>
      </c>
      <c r="AY1011" s="107" t="s">
        <v>707</v>
      </c>
      <c r="AZ1011" s="107" t="s">
        <v>706</v>
      </c>
      <c r="BA1011" s="107" t="s">
        <v>412</v>
      </c>
      <c r="BB1011" s="109">
        <v>45355.272070752311</v>
      </c>
      <c r="BC1011" s="107" t="s">
        <v>25</v>
      </c>
      <c r="BD1011" s="107" t="s">
        <v>293</v>
      </c>
    </row>
    <row r="1012" spans="1:56" x14ac:dyDescent="0.2">
      <c r="A1012" s="107" t="s">
        <v>472</v>
      </c>
      <c r="B1012" s="105">
        <v>608849</v>
      </c>
      <c r="C1012" s="105" t="s">
        <v>395</v>
      </c>
      <c r="D1012" s="107" t="s">
        <v>674</v>
      </c>
      <c r="E1012" s="105" t="s">
        <v>1947</v>
      </c>
      <c r="F1012" s="107" t="s">
        <v>1740</v>
      </c>
      <c r="G1012" s="107" t="s">
        <v>830</v>
      </c>
      <c r="H1012" s="107" t="s">
        <v>830</v>
      </c>
      <c r="I1012" s="107" t="s">
        <v>830</v>
      </c>
      <c r="J1012" s="107" t="s">
        <v>81</v>
      </c>
      <c r="K1012" s="107" t="s">
        <v>25</v>
      </c>
      <c r="L1012" s="107" t="s">
        <v>88</v>
      </c>
      <c r="M1012" s="107" t="s">
        <v>41</v>
      </c>
      <c r="N1012" s="107" t="s">
        <v>472</v>
      </c>
      <c r="O1012" s="107" t="s">
        <v>1130</v>
      </c>
      <c r="P1012" s="109">
        <v>45423</v>
      </c>
      <c r="Q1012" s="107" t="s">
        <v>754</v>
      </c>
      <c r="R1012" s="108">
        <v>0</v>
      </c>
      <c r="S1012" s="109">
        <v>45573</v>
      </c>
      <c r="T1012" s="109">
        <v>45633</v>
      </c>
      <c r="U1012" s="109">
        <v>46293</v>
      </c>
      <c r="V1012" s="108">
        <v>720</v>
      </c>
      <c r="W1012" s="107" t="s">
        <v>424</v>
      </c>
      <c r="X1012" s="107" t="s">
        <v>802</v>
      </c>
      <c r="Y1012" s="107" t="s">
        <v>725</v>
      </c>
      <c r="Z1012" s="108">
        <v>0.8</v>
      </c>
      <c r="AA1012" s="113">
        <v>0</v>
      </c>
      <c r="AB1012" s="113">
        <v>0</v>
      </c>
      <c r="AC1012" s="113">
        <v>3023299.7773000002</v>
      </c>
      <c r="AD1012" s="113">
        <v>0</v>
      </c>
      <c r="AE1012" s="113">
        <v>3023299.7774</v>
      </c>
      <c r="AF1012" s="113">
        <v>0</v>
      </c>
      <c r="AG1012" s="113">
        <v>0</v>
      </c>
      <c r="AH1012" s="113">
        <f>CFR_Data[[#This Row],[Total Spent SFY]]+CFR_Data[[#This Row],[CF Current SFY]]</f>
        <v>0</v>
      </c>
      <c r="AI1012" s="113">
        <v>961959.02009999997</v>
      </c>
      <c r="AJ1012" s="113">
        <v>1649072.6058</v>
      </c>
      <c r="AK1012" s="113">
        <v>412268.15149999998</v>
      </c>
      <c r="AL1012" s="113">
        <v>0</v>
      </c>
      <c r="AM1012" s="113">
        <v>0</v>
      </c>
      <c r="AN1012" s="113">
        <v>-1E-4</v>
      </c>
      <c r="AO1012" s="113">
        <v>0</v>
      </c>
      <c r="AP1012" s="113">
        <v>0</v>
      </c>
      <c r="AQ1012" s="107" t="s">
        <v>699</v>
      </c>
      <c r="AR1012" s="107" t="s">
        <v>699</v>
      </c>
      <c r="AS1012" s="107" t="s">
        <v>396</v>
      </c>
      <c r="AT1012" s="107" t="s">
        <v>395</v>
      </c>
      <c r="AU1012" s="107" t="s">
        <v>1123</v>
      </c>
      <c r="AV1012" s="107" t="s">
        <v>391</v>
      </c>
      <c r="AW1012" s="108">
        <v>2</v>
      </c>
      <c r="AX1012" s="107" t="s">
        <v>473</v>
      </c>
      <c r="AY1012" s="107" t="s">
        <v>707</v>
      </c>
      <c r="AZ1012" s="107" t="s">
        <v>706</v>
      </c>
      <c r="BA1012" s="107" t="s">
        <v>412</v>
      </c>
      <c r="BB1012" s="109">
        <v>45355.272070752311</v>
      </c>
      <c r="BC1012" s="107" t="s">
        <v>25</v>
      </c>
      <c r="BD1012" s="107" t="s">
        <v>292</v>
      </c>
    </row>
    <row r="1013" spans="1:56" x14ac:dyDescent="0.2">
      <c r="A1013" s="107" t="s">
        <v>393</v>
      </c>
      <c r="B1013" s="105">
        <v>608850</v>
      </c>
      <c r="C1013" s="105" t="s">
        <v>2261</v>
      </c>
      <c r="D1013" s="107" t="s">
        <v>675</v>
      </c>
      <c r="E1013" s="105" t="s">
        <v>1947</v>
      </c>
      <c r="F1013" s="107" t="s">
        <v>1347</v>
      </c>
      <c r="G1013" s="107" t="s">
        <v>830</v>
      </c>
      <c r="H1013" s="107" t="s">
        <v>830</v>
      </c>
      <c r="I1013" s="107" t="s">
        <v>830</v>
      </c>
      <c r="J1013" s="107" t="s">
        <v>146</v>
      </c>
      <c r="K1013" s="107" t="s">
        <v>28</v>
      </c>
      <c r="L1013" s="107" t="s">
        <v>88</v>
      </c>
      <c r="M1013" s="107" t="s">
        <v>41</v>
      </c>
      <c r="N1013" s="107" t="s">
        <v>716</v>
      </c>
      <c r="O1013" s="107" t="s">
        <v>395</v>
      </c>
      <c r="P1013" s="109">
        <v>44723</v>
      </c>
      <c r="Q1013" s="107" t="s">
        <v>658</v>
      </c>
      <c r="R1013" s="108">
        <v>1</v>
      </c>
      <c r="S1013" s="109">
        <v>44789</v>
      </c>
      <c r="T1013" s="109">
        <v>44849</v>
      </c>
      <c r="U1013" s="109">
        <v>45447</v>
      </c>
      <c r="V1013" s="108">
        <v>658</v>
      </c>
      <c r="W1013" s="107" t="s">
        <v>398</v>
      </c>
      <c r="X1013" s="107" t="s">
        <v>702</v>
      </c>
      <c r="Y1013" s="107" t="s">
        <v>293</v>
      </c>
      <c r="Z1013" s="108">
        <v>0</v>
      </c>
      <c r="AA1013" s="113">
        <v>0</v>
      </c>
      <c r="AB1013" s="113">
        <v>0</v>
      </c>
      <c r="AC1013" s="113">
        <v>12380</v>
      </c>
      <c r="AD1013" s="113">
        <v>15498.7682</v>
      </c>
      <c r="AE1013" s="113">
        <v>15498.7682</v>
      </c>
      <c r="AF1013" s="113">
        <v>15498.7682</v>
      </c>
      <c r="AG1013" s="113">
        <v>15498.7682</v>
      </c>
      <c r="AH1013" s="113">
        <f>CFR_Data[[#This Row],[Total Spent SFY]]+CFR_Data[[#This Row],[CF Current SFY]]</f>
        <v>15498.7682</v>
      </c>
      <c r="AI1013" s="113">
        <v>0</v>
      </c>
      <c r="AJ1013" s="113">
        <v>0</v>
      </c>
      <c r="AK1013" s="113">
        <v>0</v>
      </c>
      <c r="AL1013" s="113">
        <v>0</v>
      </c>
      <c r="AM1013" s="113">
        <v>0</v>
      </c>
      <c r="AN1013" s="113">
        <v>-3118.7682</v>
      </c>
      <c r="AO1013" s="113">
        <v>0</v>
      </c>
      <c r="AP1013" s="113">
        <v>0</v>
      </c>
      <c r="AQ1013" s="107" t="s">
        <v>699</v>
      </c>
      <c r="AR1013" s="107" t="s">
        <v>699</v>
      </c>
      <c r="AS1013" s="107" t="s">
        <v>396</v>
      </c>
      <c r="AT1013" s="107" t="s">
        <v>395</v>
      </c>
      <c r="AU1013" s="107" t="s">
        <v>1123</v>
      </c>
      <c r="AV1013" s="107" t="s">
        <v>391</v>
      </c>
      <c r="AW1013" s="108">
        <v>2</v>
      </c>
      <c r="AX1013" s="107" t="s">
        <v>473</v>
      </c>
      <c r="AY1013" s="107" t="s">
        <v>707</v>
      </c>
      <c r="AZ1013" s="107" t="s">
        <v>706</v>
      </c>
      <c r="BA1013" s="107" t="s">
        <v>412</v>
      </c>
      <c r="BB1013" s="109">
        <v>45355.272070752311</v>
      </c>
      <c r="BC1013" s="107" t="s">
        <v>28</v>
      </c>
      <c r="BD1013" s="107" t="s">
        <v>293</v>
      </c>
    </row>
    <row r="1014" spans="1:56" x14ac:dyDescent="0.2">
      <c r="A1014" s="107" t="s">
        <v>393</v>
      </c>
      <c r="B1014" s="105">
        <v>608850</v>
      </c>
      <c r="C1014" s="105" t="s">
        <v>2261</v>
      </c>
      <c r="D1014" s="107" t="s">
        <v>675</v>
      </c>
      <c r="E1014" s="105" t="s">
        <v>1947</v>
      </c>
      <c r="F1014" s="107" t="s">
        <v>1347</v>
      </c>
      <c r="G1014" s="107" t="s">
        <v>830</v>
      </c>
      <c r="H1014" s="107" t="s">
        <v>830</v>
      </c>
      <c r="I1014" s="107" t="s">
        <v>830</v>
      </c>
      <c r="J1014" s="107" t="s">
        <v>146</v>
      </c>
      <c r="K1014" s="107" t="s">
        <v>28</v>
      </c>
      <c r="L1014" s="107" t="s">
        <v>88</v>
      </c>
      <c r="M1014" s="107" t="s">
        <v>41</v>
      </c>
      <c r="N1014" s="107" t="s">
        <v>716</v>
      </c>
      <c r="O1014" s="107" t="s">
        <v>395</v>
      </c>
      <c r="P1014" s="109">
        <v>44723</v>
      </c>
      <c r="Q1014" s="107" t="s">
        <v>658</v>
      </c>
      <c r="R1014" s="108">
        <v>1</v>
      </c>
      <c r="S1014" s="109">
        <v>44789</v>
      </c>
      <c r="T1014" s="109">
        <v>44849</v>
      </c>
      <c r="U1014" s="109">
        <v>45447</v>
      </c>
      <c r="V1014" s="108">
        <v>658</v>
      </c>
      <c r="W1014" s="107" t="s">
        <v>424</v>
      </c>
      <c r="X1014" s="107" t="s">
        <v>802</v>
      </c>
      <c r="Y1014" s="107" t="s">
        <v>725</v>
      </c>
      <c r="Z1014" s="108">
        <v>0.8</v>
      </c>
      <c r="AA1014" s="113">
        <v>2048952.59</v>
      </c>
      <c r="AB1014" s="113">
        <v>1154298.44</v>
      </c>
      <c r="AC1014" s="113">
        <v>328944.65999999997</v>
      </c>
      <c r="AD1014" s="113">
        <v>134501.23190000001</v>
      </c>
      <c r="AE1014" s="113">
        <v>134501.23190000001</v>
      </c>
      <c r="AF1014" s="113">
        <v>134501.23190000001</v>
      </c>
      <c r="AG1014" s="113">
        <v>2183453.8218999999</v>
      </c>
      <c r="AH1014" s="113">
        <f>CFR_Data[[#This Row],[Total Spent SFY]]+CFR_Data[[#This Row],[CF Current SFY]]</f>
        <v>1288799.6719</v>
      </c>
      <c r="AI1014" s="113">
        <v>0</v>
      </c>
      <c r="AJ1014" s="113">
        <v>0</v>
      </c>
      <c r="AK1014" s="113">
        <v>0</v>
      </c>
      <c r="AL1014" s="113">
        <v>0</v>
      </c>
      <c r="AM1014" s="113">
        <v>0</v>
      </c>
      <c r="AN1014" s="113">
        <v>194443.42809999999</v>
      </c>
      <c r="AO1014" s="113">
        <v>0</v>
      </c>
      <c r="AP1014" s="113">
        <v>0</v>
      </c>
      <c r="AQ1014" s="107" t="s">
        <v>699</v>
      </c>
      <c r="AR1014" s="107" t="s">
        <v>699</v>
      </c>
      <c r="AS1014" s="107" t="s">
        <v>396</v>
      </c>
      <c r="AT1014" s="107" t="s">
        <v>395</v>
      </c>
      <c r="AU1014" s="107" t="s">
        <v>1123</v>
      </c>
      <c r="AV1014" s="107" t="s">
        <v>391</v>
      </c>
      <c r="AW1014" s="108">
        <v>2</v>
      </c>
      <c r="AX1014" s="107" t="s">
        <v>473</v>
      </c>
      <c r="AY1014" s="107" t="s">
        <v>707</v>
      </c>
      <c r="AZ1014" s="107" t="s">
        <v>706</v>
      </c>
      <c r="BA1014" s="107" t="s">
        <v>412</v>
      </c>
      <c r="BB1014" s="109">
        <v>45355.272070752311</v>
      </c>
      <c r="BC1014" s="107" t="s">
        <v>28</v>
      </c>
      <c r="BD1014" s="107" t="s">
        <v>292</v>
      </c>
    </row>
    <row r="1015" spans="1:56" x14ac:dyDescent="0.2">
      <c r="A1015" s="107" t="s">
        <v>472</v>
      </c>
      <c r="B1015" s="105">
        <v>608851</v>
      </c>
      <c r="C1015" s="105" t="s">
        <v>395</v>
      </c>
      <c r="D1015" s="107" t="s">
        <v>676</v>
      </c>
      <c r="E1015" s="105" t="s">
        <v>1947</v>
      </c>
      <c r="F1015" s="107" t="s">
        <v>1133</v>
      </c>
      <c r="G1015" s="107" t="s">
        <v>830</v>
      </c>
      <c r="H1015" s="107" t="s">
        <v>830</v>
      </c>
      <c r="I1015" s="107" t="s">
        <v>830</v>
      </c>
      <c r="J1015" s="107" t="s">
        <v>946</v>
      </c>
      <c r="K1015" s="107" t="s">
        <v>24</v>
      </c>
      <c r="L1015" s="107" t="s">
        <v>88</v>
      </c>
      <c r="M1015" s="107" t="s">
        <v>41</v>
      </c>
      <c r="N1015" s="107" t="s">
        <v>472</v>
      </c>
      <c r="O1015" s="107" t="s">
        <v>1127</v>
      </c>
      <c r="P1015" s="109">
        <v>45598</v>
      </c>
      <c r="Q1015" s="107" t="s">
        <v>1101</v>
      </c>
      <c r="R1015" s="108">
        <v>0</v>
      </c>
      <c r="S1015" s="109">
        <v>45748</v>
      </c>
      <c r="T1015" s="109">
        <v>45808</v>
      </c>
      <c r="U1015" s="109">
        <v>46386</v>
      </c>
      <c r="V1015" s="108">
        <v>638</v>
      </c>
      <c r="W1015" s="107" t="s">
        <v>398</v>
      </c>
      <c r="X1015" s="107" t="s">
        <v>702</v>
      </c>
      <c r="Y1015" s="107" t="s">
        <v>293</v>
      </c>
      <c r="Z1015" s="108">
        <v>0</v>
      </c>
      <c r="AA1015" s="113">
        <v>0</v>
      </c>
      <c r="AB1015" s="113">
        <v>0</v>
      </c>
      <c r="AC1015" s="113">
        <v>9248</v>
      </c>
      <c r="AD1015" s="113">
        <v>0</v>
      </c>
      <c r="AE1015" s="113">
        <v>9248</v>
      </c>
      <c r="AF1015" s="113">
        <v>0</v>
      </c>
      <c r="AG1015" s="113">
        <v>0</v>
      </c>
      <c r="AH1015" s="113">
        <f>CFR_Data[[#This Row],[Total Spent SFY]]+CFR_Data[[#This Row],[CF Current SFY]]</f>
        <v>0</v>
      </c>
      <c r="AI1015" s="113">
        <v>924.8</v>
      </c>
      <c r="AJ1015" s="113">
        <v>5548.8</v>
      </c>
      <c r="AK1015" s="113">
        <v>2774.4</v>
      </c>
      <c r="AL1015" s="113">
        <v>0</v>
      </c>
      <c r="AM1015" s="113">
        <v>0</v>
      </c>
      <c r="AN1015" s="113">
        <v>0</v>
      </c>
      <c r="AO1015" s="113">
        <v>0</v>
      </c>
      <c r="AP1015" s="113">
        <v>0</v>
      </c>
      <c r="AQ1015" s="107" t="s">
        <v>699</v>
      </c>
      <c r="AR1015" s="107" t="s">
        <v>699</v>
      </c>
      <c r="AS1015" s="107" t="s">
        <v>396</v>
      </c>
      <c r="AT1015" s="107" t="s">
        <v>395</v>
      </c>
      <c r="AU1015" s="107" t="s">
        <v>1123</v>
      </c>
      <c r="AV1015" s="107" t="s">
        <v>391</v>
      </c>
      <c r="AW1015" s="108">
        <v>2</v>
      </c>
      <c r="AX1015" s="107" t="s">
        <v>473</v>
      </c>
      <c r="AY1015" s="107" t="s">
        <v>707</v>
      </c>
      <c r="AZ1015" s="107" t="s">
        <v>706</v>
      </c>
      <c r="BA1015" s="107" t="s">
        <v>412</v>
      </c>
      <c r="BB1015" s="109">
        <v>45355.272070752311</v>
      </c>
      <c r="BC1015" s="107" t="s">
        <v>24</v>
      </c>
      <c r="BD1015" s="107" t="s">
        <v>293</v>
      </c>
    </row>
    <row r="1016" spans="1:56" x14ac:dyDescent="0.2">
      <c r="A1016" s="107" t="s">
        <v>472</v>
      </c>
      <c r="B1016" s="105">
        <v>608851</v>
      </c>
      <c r="C1016" s="105" t="s">
        <v>395</v>
      </c>
      <c r="D1016" s="107" t="s">
        <v>676</v>
      </c>
      <c r="E1016" s="105" t="s">
        <v>1947</v>
      </c>
      <c r="F1016" s="107" t="s">
        <v>1133</v>
      </c>
      <c r="G1016" s="107" t="s">
        <v>830</v>
      </c>
      <c r="H1016" s="107" t="s">
        <v>830</v>
      </c>
      <c r="I1016" s="107" t="s">
        <v>830</v>
      </c>
      <c r="J1016" s="107" t="s">
        <v>946</v>
      </c>
      <c r="K1016" s="107" t="s">
        <v>24</v>
      </c>
      <c r="L1016" s="107" t="s">
        <v>88</v>
      </c>
      <c r="M1016" s="107" t="s">
        <v>41</v>
      </c>
      <c r="N1016" s="107" t="s">
        <v>472</v>
      </c>
      <c r="O1016" s="107" t="s">
        <v>1127</v>
      </c>
      <c r="P1016" s="109">
        <v>45598</v>
      </c>
      <c r="Q1016" s="107" t="s">
        <v>1101</v>
      </c>
      <c r="R1016" s="108">
        <v>0</v>
      </c>
      <c r="S1016" s="109">
        <v>45748</v>
      </c>
      <c r="T1016" s="109">
        <v>45808</v>
      </c>
      <c r="U1016" s="109">
        <v>46386</v>
      </c>
      <c r="V1016" s="108">
        <v>638</v>
      </c>
      <c r="W1016" s="107" t="s">
        <v>424</v>
      </c>
      <c r="X1016" s="107" t="s">
        <v>802</v>
      </c>
      <c r="Y1016" s="107" t="s">
        <v>725</v>
      </c>
      <c r="Z1016" s="108">
        <v>0.8</v>
      </c>
      <c r="AA1016" s="113">
        <v>0</v>
      </c>
      <c r="AB1016" s="113">
        <v>0</v>
      </c>
      <c r="AC1016" s="113">
        <v>3684160.0082999999</v>
      </c>
      <c r="AD1016" s="113">
        <v>0</v>
      </c>
      <c r="AE1016" s="113">
        <v>3684160.0082999999</v>
      </c>
      <c r="AF1016" s="113">
        <v>0</v>
      </c>
      <c r="AG1016" s="113">
        <v>0</v>
      </c>
      <c r="AH1016" s="113">
        <f>CFR_Data[[#This Row],[Total Spent SFY]]+CFR_Data[[#This Row],[CF Current SFY]]</f>
        <v>0</v>
      </c>
      <c r="AI1016" s="113">
        <v>368416.00079999998</v>
      </c>
      <c r="AJ1016" s="113">
        <v>2210496.0049999999</v>
      </c>
      <c r="AK1016" s="113">
        <v>1105248.0024999999</v>
      </c>
      <c r="AL1016" s="113">
        <v>0</v>
      </c>
      <c r="AM1016" s="113">
        <v>0</v>
      </c>
      <c r="AN1016" s="113">
        <v>0</v>
      </c>
      <c r="AO1016" s="113">
        <v>0</v>
      </c>
      <c r="AP1016" s="113">
        <v>0</v>
      </c>
      <c r="AQ1016" s="107" t="s">
        <v>699</v>
      </c>
      <c r="AR1016" s="107" t="s">
        <v>699</v>
      </c>
      <c r="AS1016" s="107" t="s">
        <v>396</v>
      </c>
      <c r="AT1016" s="107" t="s">
        <v>395</v>
      </c>
      <c r="AU1016" s="107" t="s">
        <v>1123</v>
      </c>
      <c r="AV1016" s="107" t="s">
        <v>391</v>
      </c>
      <c r="AW1016" s="108">
        <v>2</v>
      </c>
      <c r="AX1016" s="107" t="s">
        <v>473</v>
      </c>
      <c r="AY1016" s="107" t="s">
        <v>707</v>
      </c>
      <c r="AZ1016" s="107" t="s">
        <v>706</v>
      </c>
      <c r="BA1016" s="107" t="s">
        <v>412</v>
      </c>
      <c r="BB1016" s="109">
        <v>45355.272070752311</v>
      </c>
      <c r="BC1016" s="107" t="s">
        <v>24</v>
      </c>
      <c r="BD1016" s="107" t="s">
        <v>292</v>
      </c>
    </row>
    <row r="1017" spans="1:56" x14ac:dyDescent="0.2">
      <c r="A1017" s="107" t="s">
        <v>472</v>
      </c>
      <c r="B1017" s="105">
        <v>608855</v>
      </c>
      <c r="C1017" s="105" t="s">
        <v>395</v>
      </c>
      <c r="D1017" s="107" t="s">
        <v>2262</v>
      </c>
      <c r="E1017" s="105" t="s">
        <v>1962</v>
      </c>
      <c r="F1017" s="107" t="s">
        <v>1133</v>
      </c>
      <c r="G1017" s="107" t="s">
        <v>830</v>
      </c>
      <c r="H1017" s="107" t="s">
        <v>830</v>
      </c>
      <c r="I1017" s="107" t="s">
        <v>830</v>
      </c>
      <c r="J1017" s="107" t="s">
        <v>677</v>
      </c>
      <c r="K1017" s="107" t="s">
        <v>25</v>
      </c>
      <c r="L1017" s="107" t="s">
        <v>88</v>
      </c>
      <c r="M1017" s="107" t="s">
        <v>41</v>
      </c>
      <c r="N1017" s="107" t="s">
        <v>472</v>
      </c>
      <c r="O1017" s="107" t="s">
        <v>1130</v>
      </c>
      <c r="P1017" s="109">
        <v>45430</v>
      </c>
      <c r="Q1017" s="107" t="s">
        <v>754</v>
      </c>
      <c r="R1017" s="108">
        <v>0</v>
      </c>
      <c r="S1017" s="109">
        <v>45580</v>
      </c>
      <c r="T1017" s="109">
        <v>45640</v>
      </c>
      <c r="U1017" s="109">
        <v>46403</v>
      </c>
      <c r="V1017" s="108">
        <v>823</v>
      </c>
      <c r="W1017" s="107" t="s">
        <v>398</v>
      </c>
      <c r="X1017" s="107" t="s">
        <v>702</v>
      </c>
      <c r="Y1017" s="107" t="s">
        <v>293</v>
      </c>
      <c r="Z1017" s="108">
        <v>0</v>
      </c>
      <c r="AA1017" s="113">
        <v>0</v>
      </c>
      <c r="AB1017" s="113">
        <v>0</v>
      </c>
      <c r="AC1017" s="113">
        <v>4860</v>
      </c>
      <c r="AD1017" s="113">
        <v>0</v>
      </c>
      <c r="AE1017" s="113">
        <v>4859.9998999999998</v>
      </c>
      <c r="AF1017" s="113">
        <v>0</v>
      </c>
      <c r="AG1017" s="113">
        <v>0</v>
      </c>
      <c r="AH1017" s="113">
        <f>CFR_Data[[#This Row],[Total Spent SFY]]+CFR_Data[[#This Row],[CF Current SFY]]</f>
        <v>0</v>
      </c>
      <c r="AI1017" s="113">
        <v>1308.4614999999999</v>
      </c>
      <c r="AJ1017" s="113">
        <v>2243.0769</v>
      </c>
      <c r="AK1017" s="113">
        <v>1308.4614999999999</v>
      </c>
      <c r="AL1017" s="113">
        <v>0</v>
      </c>
      <c r="AM1017" s="113">
        <v>0</v>
      </c>
      <c r="AN1017" s="113">
        <v>1E-4</v>
      </c>
      <c r="AO1017" s="113">
        <v>0</v>
      </c>
      <c r="AP1017" s="113">
        <v>0</v>
      </c>
      <c r="AQ1017" s="107" t="s">
        <v>699</v>
      </c>
      <c r="AR1017" s="107" t="s">
        <v>699</v>
      </c>
      <c r="AS1017" s="107" t="s">
        <v>396</v>
      </c>
      <c r="AT1017" s="107" t="s">
        <v>395</v>
      </c>
      <c r="AU1017" s="107" t="s">
        <v>1123</v>
      </c>
      <c r="AV1017" s="107" t="s">
        <v>391</v>
      </c>
      <c r="AW1017" s="108">
        <v>2</v>
      </c>
      <c r="AX1017" s="107" t="s">
        <v>473</v>
      </c>
      <c r="AY1017" s="107" t="s">
        <v>707</v>
      </c>
      <c r="AZ1017" s="107" t="s">
        <v>706</v>
      </c>
      <c r="BA1017" s="107" t="s">
        <v>412</v>
      </c>
      <c r="BB1017" s="109">
        <v>45355.272070752311</v>
      </c>
      <c r="BC1017" s="107" t="s">
        <v>25</v>
      </c>
      <c r="BD1017" s="107" t="s">
        <v>293</v>
      </c>
    </row>
    <row r="1018" spans="1:56" x14ac:dyDescent="0.2">
      <c r="A1018" s="107" t="s">
        <v>472</v>
      </c>
      <c r="B1018" s="105">
        <v>608855</v>
      </c>
      <c r="C1018" s="105" t="s">
        <v>395</v>
      </c>
      <c r="D1018" s="107" t="s">
        <v>2262</v>
      </c>
      <c r="E1018" s="105" t="s">
        <v>1962</v>
      </c>
      <c r="F1018" s="107" t="s">
        <v>1133</v>
      </c>
      <c r="G1018" s="107" t="s">
        <v>830</v>
      </c>
      <c r="H1018" s="107" t="s">
        <v>830</v>
      </c>
      <c r="I1018" s="107" t="s">
        <v>830</v>
      </c>
      <c r="J1018" s="107" t="s">
        <v>677</v>
      </c>
      <c r="K1018" s="107" t="s">
        <v>25</v>
      </c>
      <c r="L1018" s="107" t="s">
        <v>88</v>
      </c>
      <c r="M1018" s="107" t="s">
        <v>41</v>
      </c>
      <c r="N1018" s="107" t="s">
        <v>472</v>
      </c>
      <c r="O1018" s="107" t="s">
        <v>1130</v>
      </c>
      <c r="P1018" s="109">
        <v>45430</v>
      </c>
      <c r="Q1018" s="107" t="s">
        <v>754</v>
      </c>
      <c r="R1018" s="108">
        <v>0</v>
      </c>
      <c r="S1018" s="109">
        <v>45580</v>
      </c>
      <c r="T1018" s="109">
        <v>45640</v>
      </c>
      <c r="U1018" s="109">
        <v>46403</v>
      </c>
      <c r="V1018" s="108">
        <v>823</v>
      </c>
      <c r="W1018" s="107" t="s">
        <v>424</v>
      </c>
      <c r="X1018" s="107" t="s">
        <v>802</v>
      </c>
      <c r="Y1018" s="107" t="s">
        <v>725</v>
      </c>
      <c r="Z1018" s="108">
        <v>0.8</v>
      </c>
      <c r="AA1018" s="113">
        <v>0</v>
      </c>
      <c r="AB1018" s="113">
        <v>0</v>
      </c>
      <c r="AC1018" s="113">
        <v>2015626.68</v>
      </c>
      <c r="AD1018" s="113">
        <v>0</v>
      </c>
      <c r="AE1018" s="113">
        <v>2015626.6799000001</v>
      </c>
      <c r="AF1018" s="113">
        <v>0</v>
      </c>
      <c r="AG1018" s="113">
        <v>0</v>
      </c>
      <c r="AH1018" s="113">
        <f>CFR_Data[[#This Row],[Total Spent SFY]]+CFR_Data[[#This Row],[CF Current SFY]]</f>
        <v>0</v>
      </c>
      <c r="AI1018" s="113">
        <v>542668.72149999999</v>
      </c>
      <c r="AJ1018" s="113">
        <v>930289.23690000002</v>
      </c>
      <c r="AK1018" s="113">
        <v>542668.72149999999</v>
      </c>
      <c r="AL1018" s="113">
        <v>0</v>
      </c>
      <c r="AM1018" s="113">
        <v>0</v>
      </c>
      <c r="AN1018" s="113">
        <v>1E-4</v>
      </c>
      <c r="AO1018" s="113">
        <v>0</v>
      </c>
      <c r="AP1018" s="113">
        <v>0</v>
      </c>
      <c r="AQ1018" s="107" t="s">
        <v>699</v>
      </c>
      <c r="AR1018" s="107" t="s">
        <v>699</v>
      </c>
      <c r="AS1018" s="107" t="s">
        <v>396</v>
      </c>
      <c r="AT1018" s="107" t="s">
        <v>395</v>
      </c>
      <c r="AU1018" s="107" t="s">
        <v>1123</v>
      </c>
      <c r="AV1018" s="107" t="s">
        <v>391</v>
      </c>
      <c r="AW1018" s="108">
        <v>2</v>
      </c>
      <c r="AX1018" s="107" t="s">
        <v>473</v>
      </c>
      <c r="AY1018" s="107" t="s">
        <v>707</v>
      </c>
      <c r="AZ1018" s="107" t="s">
        <v>706</v>
      </c>
      <c r="BA1018" s="107" t="s">
        <v>412</v>
      </c>
      <c r="BB1018" s="109">
        <v>45355.272070752311</v>
      </c>
      <c r="BC1018" s="107" t="s">
        <v>25</v>
      </c>
      <c r="BD1018" s="107" t="s">
        <v>292</v>
      </c>
    </row>
    <row r="1019" spans="1:56" x14ac:dyDescent="0.2">
      <c r="A1019" s="107" t="s">
        <v>393</v>
      </c>
      <c r="B1019" s="105">
        <v>608856</v>
      </c>
      <c r="C1019" s="105" t="s">
        <v>2263</v>
      </c>
      <c r="D1019" s="107" t="s">
        <v>678</v>
      </c>
      <c r="E1019" s="105" t="s">
        <v>1962</v>
      </c>
      <c r="F1019" s="107" t="s">
        <v>1347</v>
      </c>
      <c r="G1019" s="107" t="s">
        <v>830</v>
      </c>
      <c r="H1019" s="107" t="s">
        <v>830</v>
      </c>
      <c r="I1019" s="107" t="s">
        <v>830</v>
      </c>
      <c r="J1019" s="107" t="s">
        <v>82</v>
      </c>
      <c r="K1019" s="107" t="s">
        <v>21</v>
      </c>
      <c r="L1019" s="107" t="s">
        <v>88</v>
      </c>
      <c r="M1019" s="107" t="s">
        <v>41</v>
      </c>
      <c r="N1019" s="107" t="s">
        <v>394</v>
      </c>
      <c r="O1019" s="107" t="s">
        <v>395</v>
      </c>
      <c r="P1019" s="109">
        <v>44555</v>
      </c>
      <c r="Q1019" s="107" t="s">
        <v>658</v>
      </c>
      <c r="R1019" s="108">
        <v>1</v>
      </c>
      <c r="S1019" s="109">
        <v>44629</v>
      </c>
      <c r="T1019" s="109">
        <v>44689</v>
      </c>
      <c r="U1019" s="109">
        <v>45540</v>
      </c>
      <c r="V1019" s="108">
        <v>911</v>
      </c>
      <c r="W1019" s="107" t="s">
        <v>398</v>
      </c>
      <c r="X1019" s="107" t="s">
        <v>702</v>
      </c>
      <c r="Y1019" s="107" t="s">
        <v>293</v>
      </c>
      <c r="Z1019" s="108">
        <v>0</v>
      </c>
      <c r="AA1019" s="113">
        <v>0</v>
      </c>
      <c r="AB1019" s="113">
        <v>0</v>
      </c>
      <c r="AC1019" s="113">
        <v>89568</v>
      </c>
      <c r="AD1019" s="113">
        <v>178.9922</v>
      </c>
      <c r="AE1019" s="113">
        <v>89568</v>
      </c>
      <c r="AF1019" s="113">
        <v>178.9922</v>
      </c>
      <c r="AG1019" s="113">
        <v>178.9922</v>
      </c>
      <c r="AH1019" s="113">
        <f>CFR_Data[[#This Row],[Total Spent SFY]]+CFR_Data[[#This Row],[CF Current SFY]]</f>
        <v>178.9922</v>
      </c>
      <c r="AI1019" s="113">
        <v>89389.007800000007</v>
      </c>
      <c r="AJ1019" s="113">
        <v>0</v>
      </c>
      <c r="AK1019" s="113">
        <v>0</v>
      </c>
      <c r="AL1019" s="113">
        <v>0</v>
      </c>
      <c r="AM1019" s="113">
        <v>0</v>
      </c>
      <c r="AN1019" s="113">
        <v>0</v>
      </c>
      <c r="AO1019" s="113">
        <v>0</v>
      </c>
      <c r="AP1019" s="113">
        <v>0</v>
      </c>
      <c r="AQ1019" s="107" t="s">
        <v>699</v>
      </c>
      <c r="AR1019" s="107" t="s">
        <v>699</v>
      </c>
      <c r="AS1019" s="107" t="s">
        <v>396</v>
      </c>
      <c r="AT1019" s="107" t="s">
        <v>395</v>
      </c>
      <c r="AU1019" s="107" t="s">
        <v>1123</v>
      </c>
      <c r="AV1019" s="107" t="s">
        <v>391</v>
      </c>
      <c r="AW1019" s="108">
        <v>2</v>
      </c>
      <c r="AX1019" s="107" t="s">
        <v>473</v>
      </c>
      <c r="AY1019" s="107" t="s">
        <v>707</v>
      </c>
      <c r="AZ1019" s="107" t="s">
        <v>706</v>
      </c>
      <c r="BA1019" s="107" t="s">
        <v>412</v>
      </c>
      <c r="BB1019" s="109">
        <v>45355.272070752311</v>
      </c>
      <c r="BC1019" s="107" t="s">
        <v>21</v>
      </c>
      <c r="BD1019" s="107" t="s">
        <v>293</v>
      </c>
    </row>
    <row r="1020" spans="1:56" x14ac:dyDescent="0.2">
      <c r="A1020" s="107" t="s">
        <v>393</v>
      </c>
      <c r="B1020" s="105">
        <v>608856</v>
      </c>
      <c r="C1020" s="105" t="s">
        <v>2263</v>
      </c>
      <c r="D1020" s="107" t="s">
        <v>678</v>
      </c>
      <c r="E1020" s="105" t="s">
        <v>1962</v>
      </c>
      <c r="F1020" s="107" t="s">
        <v>1347</v>
      </c>
      <c r="G1020" s="107" t="s">
        <v>830</v>
      </c>
      <c r="H1020" s="107" t="s">
        <v>830</v>
      </c>
      <c r="I1020" s="107" t="s">
        <v>830</v>
      </c>
      <c r="J1020" s="107" t="s">
        <v>82</v>
      </c>
      <c r="K1020" s="107" t="s">
        <v>21</v>
      </c>
      <c r="L1020" s="107" t="s">
        <v>88</v>
      </c>
      <c r="M1020" s="107" t="s">
        <v>41</v>
      </c>
      <c r="N1020" s="107" t="s">
        <v>394</v>
      </c>
      <c r="O1020" s="107" t="s">
        <v>395</v>
      </c>
      <c r="P1020" s="109">
        <v>44555</v>
      </c>
      <c r="Q1020" s="107" t="s">
        <v>658</v>
      </c>
      <c r="R1020" s="108">
        <v>1</v>
      </c>
      <c r="S1020" s="109">
        <v>44629</v>
      </c>
      <c r="T1020" s="109">
        <v>44689</v>
      </c>
      <c r="U1020" s="109">
        <v>45540</v>
      </c>
      <c r="V1020" s="108">
        <v>911</v>
      </c>
      <c r="W1020" s="107" t="s">
        <v>424</v>
      </c>
      <c r="X1020" s="107" t="s">
        <v>802</v>
      </c>
      <c r="Y1020" s="107" t="s">
        <v>725</v>
      </c>
      <c r="Z1020" s="108">
        <v>0.8</v>
      </c>
      <c r="AA1020" s="113">
        <v>1373155.03</v>
      </c>
      <c r="AB1020" s="113">
        <v>576460.67000000004</v>
      </c>
      <c r="AC1020" s="113">
        <v>463145.92</v>
      </c>
      <c r="AD1020" s="113">
        <v>25181.917799999999</v>
      </c>
      <c r="AE1020" s="113">
        <v>463145.92</v>
      </c>
      <c r="AF1020" s="113">
        <v>25181.917799999999</v>
      </c>
      <c r="AG1020" s="113">
        <v>1398336.9478</v>
      </c>
      <c r="AH1020" s="113">
        <f>CFR_Data[[#This Row],[Total Spent SFY]]+CFR_Data[[#This Row],[CF Current SFY]]</f>
        <v>601642.5878000001</v>
      </c>
      <c r="AI1020" s="113">
        <v>437964.00219999999</v>
      </c>
      <c r="AJ1020" s="113">
        <v>0</v>
      </c>
      <c r="AK1020" s="113">
        <v>0</v>
      </c>
      <c r="AL1020" s="113">
        <v>0</v>
      </c>
      <c r="AM1020" s="113">
        <v>0</v>
      </c>
      <c r="AN1020" s="113">
        <v>0</v>
      </c>
      <c r="AO1020" s="113">
        <v>0</v>
      </c>
      <c r="AP1020" s="113">
        <v>0</v>
      </c>
      <c r="AQ1020" s="107" t="s">
        <v>699</v>
      </c>
      <c r="AR1020" s="107" t="s">
        <v>699</v>
      </c>
      <c r="AS1020" s="107" t="s">
        <v>396</v>
      </c>
      <c r="AT1020" s="107" t="s">
        <v>395</v>
      </c>
      <c r="AU1020" s="107" t="s">
        <v>1123</v>
      </c>
      <c r="AV1020" s="107" t="s">
        <v>391</v>
      </c>
      <c r="AW1020" s="108">
        <v>2</v>
      </c>
      <c r="AX1020" s="107" t="s">
        <v>473</v>
      </c>
      <c r="AY1020" s="107" t="s">
        <v>707</v>
      </c>
      <c r="AZ1020" s="107" t="s">
        <v>706</v>
      </c>
      <c r="BA1020" s="107" t="s">
        <v>412</v>
      </c>
      <c r="BB1020" s="109">
        <v>45355.272070752311</v>
      </c>
      <c r="BC1020" s="107" t="s">
        <v>21</v>
      </c>
      <c r="BD1020" s="107" t="s">
        <v>292</v>
      </c>
    </row>
    <row r="1021" spans="1:56" x14ac:dyDescent="0.2">
      <c r="A1021" s="107" t="s">
        <v>472</v>
      </c>
      <c r="B1021" s="105">
        <v>608857</v>
      </c>
      <c r="C1021" s="105" t="s">
        <v>395</v>
      </c>
      <c r="D1021" s="107" t="s">
        <v>679</v>
      </c>
      <c r="E1021" s="105" t="s">
        <v>1962</v>
      </c>
      <c r="F1021" s="107" t="s">
        <v>1133</v>
      </c>
      <c r="G1021" s="107" t="s">
        <v>830</v>
      </c>
      <c r="H1021" s="107" t="s">
        <v>830</v>
      </c>
      <c r="I1021" s="107" t="s">
        <v>830</v>
      </c>
      <c r="J1021" s="107" t="s">
        <v>102</v>
      </c>
      <c r="K1021" s="107" t="s">
        <v>21</v>
      </c>
      <c r="L1021" s="107" t="s">
        <v>88</v>
      </c>
      <c r="M1021" s="107" t="s">
        <v>41</v>
      </c>
      <c r="N1021" s="107" t="s">
        <v>472</v>
      </c>
      <c r="O1021" s="107" t="s">
        <v>1127</v>
      </c>
      <c r="P1021" s="109">
        <v>45367</v>
      </c>
      <c r="Q1021" s="107" t="s">
        <v>754</v>
      </c>
      <c r="R1021" s="108">
        <v>0</v>
      </c>
      <c r="S1021" s="109">
        <v>45517</v>
      </c>
      <c r="T1021" s="109">
        <v>45577</v>
      </c>
      <c r="U1021" s="109">
        <v>46325</v>
      </c>
      <c r="V1021" s="108">
        <v>808</v>
      </c>
      <c r="W1021" s="107" t="s">
        <v>398</v>
      </c>
      <c r="X1021" s="107" t="s">
        <v>702</v>
      </c>
      <c r="Y1021" s="107" t="s">
        <v>293</v>
      </c>
      <c r="Z1021" s="108">
        <v>0</v>
      </c>
      <c r="AA1021" s="113">
        <v>0</v>
      </c>
      <c r="AB1021" s="113">
        <v>0</v>
      </c>
      <c r="AC1021" s="113">
        <v>9422</v>
      </c>
      <c r="AD1021" s="113">
        <v>0</v>
      </c>
      <c r="AE1021" s="113">
        <v>9422</v>
      </c>
      <c r="AF1021" s="113">
        <v>0</v>
      </c>
      <c r="AG1021" s="113">
        <v>0</v>
      </c>
      <c r="AH1021" s="113">
        <f>CFR_Data[[#This Row],[Total Spent SFY]]+CFR_Data[[#This Row],[CF Current SFY]]</f>
        <v>0</v>
      </c>
      <c r="AI1021" s="113">
        <v>3391.92</v>
      </c>
      <c r="AJ1021" s="113">
        <v>4522.5600000000004</v>
      </c>
      <c r="AK1021" s="113">
        <v>1507.52</v>
      </c>
      <c r="AL1021" s="113">
        <v>0</v>
      </c>
      <c r="AM1021" s="113">
        <v>0</v>
      </c>
      <c r="AN1021" s="113">
        <v>0</v>
      </c>
      <c r="AO1021" s="113">
        <v>0</v>
      </c>
      <c r="AP1021" s="113">
        <v>0</v>
      </c>
      <c r="AQ1021" s="107" t="s">
        <v>699</v>
      </c>
      <c r="AR1021" s="107" t="s">
        <v>699</v>
      </c>
      <c r="AS1021" s="107" t="s">
        <v>396</v>
      </c>
      <c r="AT1021" s="107" t="s">
        <v>395</v>
      </c>
      <c r="AU1021" s="107" t="s">
        <v>1123</v>
      </c>
      <c r="AV1021" s="107" t="s">
        <v>391</v>
      </c>
      <c r="AW1021" s="108">
        <v>2</v>
      </c>
      <c r="AX1021" s="107" t="s">
        <v>473</v>
      </c>
      <c r="AY1021" s="107" t="s">
        <v>707</v>
      </c>
      <c r="AZ1021" s="107" t="s">
        <v>706</v>
      </c>
      <c r="BA1021" s="107" t="s">
        <v>412</v>
      </c>
      <c r="BB1021" s="109">
        <v>45355.272070752311</v>
      </c>
      <c r="BC1021" s="107" t="s">
        <v>21</v>
      </c>
      <c r="BD1021" s="107" t="s">
        <v>293</v>
      </c>
    </row>
    <row r="1022" spans="1:56" x14ac:dyDescent="0.2">
      <c r="A1022" s="107" t="s">
        <v>472</v>
      </c>
      <c r="B1022" s="105">
        <v>608857</v>
      </c>
      <c r="C1022" s="105" t="s">
        <v>395</v>
      </c>
      <c r="D1022" s="107" t="s">
        <v>679</v>
      </c>
      <c r="E1022" s="105" t="s">
        <v>1962</v>
      </c>
      <c r="F1022" s="107" t="s">
        <v>1133</v>
      </c>
      <c r="G1022" s="107" t="s">
        <v>830</v>
      </c>
      <c r="H1022" s="107" t="s">
        <v>830</v>
      </c>
      <c r="I1022" s="107" t="s">
        <v>830</v>
      </c>
      <c r="J1022" s="107" t="s">
        <v>102</v>
      </c>
      <c r="K1022" s="107" t="s">
        <v>21</v>
      </c>
      <c r="L1022" s="107" t="s">
        <v>88</v>
      </c>
      <c r="M1022" s="107" t="s">
        <v>41</v>
      </c>
      <c r="N1022" s="107" t="s">
        <v>472</v>
      </c>
      <c r="O1022" s="107" t="s">
        <v>1127</v>
      </c>
      <c r="P1022" s="109">
        <v>45367</v>
      </c>
      <c r="Q1022" s="107" t="s">
        <v>754</v>
      </c>
      <c r="R1022" s="108">
        <v>0</v>
      </c>
      <c r="S1022" s="109">
        <v>45517</v>
      </c>
      <c r="T1022" s="109">
        <v>45577</v>
      </c>
      <c r="U1022" s="109">
        <v>46325</v>
      </c>
      <c r="V1022" s="108">
        <v>808</v>
      </c>
      <c r="W1022" s="107" t="s">
        <v>424</v>
      </c>
      <c r="X1022" s="107" t="s">
        <v>802</v>
      </c>
      <c r="Y1022" s="107" t="s">
        <v>725</v>
      </c>
      <c r="Z1022" s="108">
        <v>0.8</v>
      </c>
      <c r="AA1022" s="113">
        <v>0</v>
      </c>
      <c r="AB1022" s="113">
        <v>0</v>
      </c>
      <c r="AC1022" s="113">
        <v>3753840.9876999999</v>
      </c>
      <c r="AD1022" s="113">
        <v>0</v>
      </c>
      <c r="AE1022" s="113">
        <v>3753840.9876999999</v>
      </c>
      <c r="AF1022" s="113">
        <v>0</v>
      </c>
      <c r="AG1022" s="113">
        <v>0</v>
      </c>
      <c r="AH1022" s="113">
        <f>CFR_Data[[#This Row],[Total Spent SFY]]+CFR_Data[[#This Row],[CF Current SFY]]</f>
        <v>0</v>
      </c>
      <c r="AI1022" s="113">
        <v>1351382.7556</v>
      </c>
      <c r="AJ1022" s="113">
        <v>1801843.6740999999</v>
      </c>
      <c r="AK1022" s="113">
        <v>600614.55799999996</v>
      </c>
      <c r="AL1022" s="113">
        <v>0</v>
      </c>
      <c r="AM1022" s="113">
        <v>0</v>
      </c>
      <c r="AN1022" s="113">
        <v>0</v>
      </c>
      <c r="AO1022" s="113">
        <v>0</v>
      </c>
      <c r="AP1022" s="113">
        <v>0</v>
      </c>
      <c r="AQ1022" s="107" t="s">
        <v>699</v>
      </c>
      <c r="AR1022" s="107" t="s">
        <v>699</v>
      </c>
      <c r="AS1022" s="107" t="s">
        <v>396</v>
      </c>
      <c r="AT1022" s="107" t="s">
        <v>395</v>
      </c>
      <c r="AU1022" s="107" t="s">
        <v>1123</v>
      </c>
      <c r="AV1022" s="107" t="s">
        <v>391</v>
      </c>
      <c r="AW1022" s="108">
        <v>2</v>
      </c>
      <c r="AX1022" s="107" t="s">
        <v>473</v>
      </c>
      <c r="AY1022" s="107" t="s">
        <v>707</v>
      </c>
      <c r="AZ1022" s="107" t="s">
        <v>706</v>
      </c>
      <c r="BA1022" s="107" t="s">
        <v>412</v>
      </c>
      <c r="BB1022" s="109">
        <v>45355.272070752311</v>
      </c>
      <c r="BC1022" s="107" t="s">
        <v>21</v>
      </c>
      <c r="BD1022" s="107" t="s">
        <v>292</v>
      </c>
    </row>
    <row r="1023" spans="1:56" x14ac:dyDescent="0.2">
      <c r="A1023" s="107" t="s">
        <v>613</v>
      </c>
      <c r="B1023" s="105">
        <v>608858</v>
      </c>
      <c r="C1023" s="105" t="s">
        <v>3094</v>
      </c>
      <c r="D1023" s="107" t="s">
        <v>680</v>
      </c>
      <c r="E1023" s="105" t="s">
        <v>1962</v>
      </c>
      <c r="F1023" s="107" t="s">
        <v>2264</v>
      </c>
      <c r="G1023" s="107" t="s">
        <v>830</v>
      </c>
      <c r="H1023" s="107" t="s">
        <v>830</v>
      </c>
      <c r="I1023" s="107" t="s">
        <v>830</v>
      </c>
      <c r="J1023" s="107" t="s">
        <v>68</v>
      </c>
      <c r="K1023" s="107" t="s">
        <v>25</v>
      </c>
      <c r="L1023" s="107" t="s">
        <v>88</v>
      </c>
      <c r="M1023" s="107" t="s">
        <v>41</v>
      </c>
      <c r="N1023" s="107" t="s">
        <v>614</v>
      </c>
      <c r="O1023" s="107" t="s">
        <v>395</v>
      </c>
      <c r="P1023" s="109">
        <v>45339</v>
      </c>
      <c r="Q1023" s="107" t="s">
        <v>754</v>
      </c>
      <c r="R1023" s="108">
        <v>1</v>
      </c>
      <c r="S1023" s="109">
        <v>45415</v>
      </c>
      <c r="T1023" s="109">
        <v>45475</v>
      </c>
      <c r="U1023" s="109">
        <v>46375</v>
      </c>
      <c r="V1023" s="108">
        <v>960</v>
      </c>
      <c r="W1023" s="107" t="s">
        <v>398</v>
      </c>
      <c r="X1023" s="107" t="s">
        <v>702</v>
      </c>
      <c r="Y1023" s="107" t="s">
        <v>293</v>
      </c>
      <c r="Z1023" s="108">
        <v>0</v>
      </c>
      <c r="AA1023" s="113">
        <v>0</v>
      </c>
      <c r="AB1023" s="113">
        <v>0</v>
      </c>
      <c r="AC1023" s="113">
        <v>15900</v>
      </c>
      <c r="AD1023" s="113">
        <v>0</v>
      </c>
      <c r="AE1023" s="113">
        <v>15900</v>
      </c>
      <c r="AF1023" s="113">
        <v>0</v>
      </c>
      <c r="AG1023" s="113">
        <v>0</v>
      </c>
      <c r="AH1023" s="113">
        <f>CFR_Data[[#This Row],[Total Spent SFY]]+CFR_Data[[#This Row],[CF Current SFY]]</f>
        <v>0</v>
      </c>
      <c r="AI1023" s="113">
        <v>6360</v>
      </c>
      <c r="AJ1023" s="113">
        <v>6360</v>
      </c>
      <c r="AK1023" s="113">
        <v>3180</v>
      </c>
      <c r="AL1023" s="113">
        <v>0</v>
      </c>
      <c r="AM1023" s="113">
        <v>0</v>
      </c>
      <c r="AN1023" s="113">
        <v>0</v>
      </c>
      <c r="AO1023" s="113">
        <v>0</v>
      </c>
      <c r="AP1023" s="113">
        <v>0</v>
      </c>
      <c r="AQ1023" s="107" t="s">
        <v>699</v>
      </c>
      <c r="AR1023" s="107" t="s">
        <v>699</v>
      </c>
      <c r="AS1023" s="107" t="s">
        <v>396</v>
      </c>
      <c r="AT1023" s="107" t="s">
        <v>395</v>
      </c>
      <c r="AU1023" s="107" t="s">
        <v>1123</v>
      </c>
      <c r="AV1023" s="107" t="s">
        <v>391</v>
      </c>
      <c r="AW1023" s="108">
        <v>2</v>
      </c>
      <c r="AX1023" s="107" t="s">
        <v>473</v>
      </c>
      <c r="AY1023" s="107" t="s">
        <v>707</v>
      </c>
      <c r="AZ1023" s="107" t="s">
        <v>706</v>
      </c>
      <c r="BA1023" s="107" t="s">
        <v>412</v>
      </c>
      <c r="BB1023" s="109">
        <v>45355.272070752311</v>
      </c>
      <c r="BC1023" s="107" t="s">
        <v>25</v>
      </c>
      <c r="BD1023" s="107" t="s">
        <v>293</v>
      </c>
    </row>
    <row r="1024" spans="1:56" x14ac:dyDescent="0.2">
      <c r="A1024" s="107" t="s">
        <v>613</v>
      </c>
      <c r="B1024" s="105">
        <v>608858</v>
      </c>
      <c r="C1024" s="105" t="s">
        <v>3094</v>
      </c>
      <c r="D1024" s="107" t="s">
        <v>680</v>
      </c>
      <c r="E1024" s="105" t="s">
        <v>1962</v>
      </c>
      <c r="F1024" s="107" t="s">
        <v>2264</v>
      </c>
      <c r="G1024" s="107" t="s">
        <v>830</v>
      </c>
      <c r="H1024" s="107" t="s">
        <v>830</v>
      </c>
      <c r="I1024" s="107" t="s">
        <v>830</v>
      </c>
      <c r="J1024" s="107" t="s">
        <v>68</v>
      </c>
      <c r="K1024" s="107" t="s">
        <v>25</v>
      </c>
      <c r="L1024" s="107" t="s">
        <v>88</v>
      </c>
      <c r="M1024" s="107" t="s">
        <v>41</v>
      </c>
      <c r="N1024" s="107" t="s">
        <v>614</v>
      </c>
      <c r="O1024" s="107" t="s">
        <v>395</v>
      </c>
      <c r="P1024" s="109">
        <v>45339</v>
      </c>
      <c r="Q1024" s="107" t="s">
        <v>754</v>
      </c>
      <c r="R1024" s="108">
        <v>1</v>
      </c>
      <c r="S1024" s="109">
        <v>45415</v>
      </c>
      <c r="T1024" s="109">
        <v>45475</v>
      </c>
      <c r="U1024" s="109">
        <v>46375</v>
      </c>
      <c r="V1024" s="108">
        <v>960</v>
      </c>
      <c r="W1024" s="107" t="s">
        <v>424</v>
      </c>
      <c r="X1024" s="107" t="s">
        <v>802</v>
      </c>
      <c r="Y1024" s="107" t="s">
        <v>725</v>
      </c>
      <c r="Z1024" s="108">
        <v>0.8</v>
      </c>
      <c r="AA1024" s="113">
        <v>0</v>
      </c>
      <c r="AB1024" s="113">
        <v>0</v>
      </c>
      <c r="AC1024" s="113">
        <v>4217568.2290000003</v>
      </c>
      <c r="AD1024" s="113">
        <v>0</v>
      </c>
      <c r="AE1024" s="113">
        <v>4217568.2290000003</v>
      </c>
      <c r="AF1024" s="113">
        <v>0</v>
      </c>
      <c r="AG1024" s="113">
        <v>0</v>
      </c>
      <c r="AH1024" s="113">
        <f>CFR_Data[[#This Row],[Total Spent SFY]]+CFR_Data[[#This Row],[CF Current SFY]]</f>
        <v>0</v>
      </c>
      <c r="AI1024" s="113">
        <v>1687027.2916000001</v>
      </c>
      <c r="AJ1024" s="113">
        <v>1687027.2916000001</v>
      </c>
      <c r="AK1024" s="113">
        <v>843513.64580000006</v>
      </c>
      <c r="AL1024" s="113">
        <v>0</v>
      </c>
      <c r="AM1024" s="113">
        <v>0</v>
      </c>
      <c r="AN1024" s="113">
        <v>0</v>
      </c>
      <c r="AO1024" s="113">
        <v>0</v>
      </c>
      <c r="AP1024" s="113">
        <v>0</v>
      </c>
      <c r="AQ1024" s="107" t="s">
        <v>699</v>
      </c>
      <c r="AR1024" s="107" t="s">
        <v>699</v>
      </c>
      <c r="AS1024" s="107" t="s">
        <v>396</v>
      </c>
      <c r="AT1024" s="107" t="s">
        <v>395</v>
      </c>
      <c r="AU1024" s="107" t="s">
        <v>1123</v>
      </c>
      <c r="AV1024" s="107" t="s">
        <v>391</v>
      </c>
      <c r="AW1024" s="108">
        <v>2</v>
      </c>
      <c r="AX1024" s="107" t="s">
        <v>473</v>
      </c>
      <c r="AY1024" s="107" t="s">
        <v>707</v>
      </c>
      <c r="AZ1024" s="107" t="s">
        <v>706</v>
      </c>
      <c r="BA1024" s="107" t="s">
        <v>412</v>
      </c>
      <c r="BB1024" s="109">
        <v>45355.272070752311</v>
      </c>
      <c r="BC1024" s="107" t="s">
        <v>25</v>
      </c>
      <c r="BD1024" s="107" t="s">
        <v>292</v>
      </c>
    </row>
    <row r="1025" spans="1:56" x14ac:dyDescent="0.2">
      <c r="A1025" s="107" t="s">
        <v>472</v>
      </c>
      <c r="B1025" s="105">
        <v>608859</v>
      </c>
      <c r="C1025" s="105" t="s">
        <v>395</v>
      </c>
      <c r="D1025" s="107" t="s">
        <v>2267</v>
      </c>
      <c r="E1025" s="105" t="s">
        <v>1962</v>
      </c>
      <c r="F1025" s="107" t="s">
        <v>1133</v>
      </c>
      <c r="G1025" s="107" t="s">
        <v>830</v>
      </c>
      <c r="H1025" s="107" t="s">
        <v>830</v>
      </c>
      <c r="I1025" s="107" t="s">
        <v>830</v>
      </c>
      <c r="J1025" s="107" t="s">
        <v>178</v>
      </c>
      <c r="K1025" s="107" t="s">
        <v>21</v>
      </c>
      <c r="L1025" s="107" t="s">
        <v>88</v>
      </c>
      <c r="M1025" s="107" t="s">
        <v>41</v>
      </c>
      <c r="N1025" s="107" t="s">
        <v>472</v>
      </c>
      <c r="O1025" s="107" t="s">
        <v>1122</v>
      </c>
      <c r="P1025" s="109">
        <v>45717</v>
      </c>
      <c r="Q1025" s="107" t="s">
        <v>1101</v>
      </c>
      <c r="R1025" s="108">
        <v>0</v>
      </c>
      <c r="S1025" s="109">
        <v>45867</v>
      </c>
      <c r="T1025" s="109">
        <v>45927</v>
      </c>
      <c r="U1025" s="109">
        <v>46596</v>
      </c>
      <c r="V1025" s="108">
        <v>729</v>
      </c>
      <c r="W1025" s="107" t="s">
        <v>424</v>
      </c>
      <c r="X1025" s="107" t="s">
        <v>1959</v>
      </c>
      <c r="Y1025" s="107" t="s">
        <v>292</v>
      </c>
      <c r="Z1025" s="108">
        <v>0.8</v>
      </c>
      <c r="AA1025" s="113">
        <v>0</v>
      </c>
      <c r="AB1025" s="113">
        <v>0</v>
      </c>
      <c r="AC1025" s="113">
        <v>105270</v>
      </c>
      <c r="AD1025" s="113">
        <v>0</v>
      </c>
      <c r="AE1025" s="113">
        <v>105270</v>
      </c>
      <c r="AF1025" s="113">
        <v>0</v>
      </c>
      <c r="AG1025" s="113">
        <v>0</v>
      </c>
      <c r="AH1025" s="113">
        <f>CFR_Data[[#This Row],[Total Spent SFY]]+CFR_Data[[#This Row],[CF Current SFY]]</f>
        <v>0</v>
      </c>
      <c r="AI1025" s="113">
        <v>0</v>
      </c>
      <c r="AJ1025" s="113">
        <v>45769.565199999997</v>
      </c>
      <c r="AK1025" s="113">
        <v>54923.478300000002</v>
      </c>
      <c r="AL1025" s="113">
        <v>4576.9565000000002</v>
      </c>
      <c r="AM1025" s="113">
        <v>0</v>
      </c>
      <c r="AN1025" s="113">
        <v>0</v>
      </c>
      <c r="AO1025" s="113">
        <v>0</v>
      </c>
      <c r="AP1025" s="113">
        <v>0</v>
      </c>
      <c r="AQ1025" s="107" t="s">
        <v>699</v>
      </c>
      <c r="AR1025" s="107" t="s">
        <v>699</v>
      </c>
      <c r="AS1025" s="107" t="s">
        <v>396</v>
      </c>
      <c r="AT1025" s="107" t="s">
        <v>395</v>
      </c>
      <c r="AU1025" s="107" t="s">
        <v>1123</v>
      </c>
      <c r="AV1025" s="107" t="s">
        <v>391</v>
      </c>
      <c r="AW1025" s="108">
        <v>3</v>
      </c>
      <c r="AX1025" s="107" t="s">
        <v>473</v>
      </c>
      <c r="AY1025" s="107" t="s">
        <v>707</v>
      </c>
      <c r="AZ1025" s="107" t="s">
        <v>706</v>
      </c>
      <c r="BA1025" s="107" t="s">
        <v>412</v>
      </c>
      <c r="BB1025" s="109">
        <v>45355.272070752311</v>
      </c>
      <c r="BC1025" s="107" t="s">
        <v>21</v>
      </c>
      <c r="BD1025" s="107" t="s">
        <v>292</v>
      </c>
    </row>
    <row r="1026" spans="1:56" x14ac:dyDescent="0.2">
      <c r="A1026" s="107" t="s">
        <v>472</v>
      </c>
      <c r="B1026" s="105">
        <v>608859</v>
      </c>
      <c r="C1026" s="105" t="s">
        <v>395</v>
      </c>
      <c r="D1026" s="107" t="s">
        <v>2267</v>
      </c>
      <c r="E1026" s="105" t="s">
        <v>1962</v>
      </c>
      <c r="F1026" s="107" t="s">
        <v>1133</v>
      </c>
      <c r="G1026" s="107" t="s">
        <v>830</v>
      </c>
      <c r="H1026" s="107" t="s">
        <v>830</v>
      </c>
      <c r="I1026" s="107" t="s">
        <v>830</v>
      </c>
      <c r="J1026" s="107" t="s">
        <v>178</v>
      </c>
      <c r="K1026" s="107" t="s">
        <v>21</v>
      </c>
      <c r="L1026" s="107" t="s">
        <v>88</v>
      </c>
      <c r="M1026" s="107" t="s">
        <v>41</v>
      </c>
      <c r="N1026" s="107" t="s">
        <v>472</v>
      </c>
      <c r="O1026" s="107" t="s">
        <v>1122</v>
      </c>
      <c r="P1026" s="109">
        <v>45717</v>
      </c>
      <c r="Q1026" s="107" t="s">
        <v>1101</v>
      </c>
      <c r="R1026" s="108">
        <v>0</v>
      </c>
      <c r="S1026" s="109">
        <v>45867</v>
      </c>
      <c r="T1026" s="109">
        <v>45927</v>
      </c>
      <c r="U1026" s="109">
        <v>46596</v>
      </c>
      <c r="V1026" s="108">
        <v>729</v>
      </c>
      <c r="W1026" s="107" t="s">
        <v>398</v>
      </c>
      <c r="X1026" s="107" t="s">
        <v>702</v>
      </c>
      <c r="Y1026" s="107" t="s">
        <v>293</v>
      </c>
      <c r="Z1026" s="108">
        <v>0</v>
      </c>
      <c r="AA1026" s="113">
        <v>0</v>
      </c>
      <c r="AB1026" s="113">
        <v>0</v>
      </c>
      <c r="AC1026" s="113">
        <v>39200</v>
      </c>
      <c r="AD1026" s="113">
        <v>0</v>
      </c>
      <c r="AE1026" s="113">
        <v>39200</v>
      </c>
      <c r="AF1026" s="113">
        <v>0</v>
      </c>
      <c r="AG1026" s="113">
        <v>0</v>
      </c>
      <c r="AH1026" s="113">
        <f>CFR_Data[[#This Row],[Total Spent SFY]]+CFR_Data[[#This Row],[CF Current SFY]]</f>
        <v>0</v>
      </c>
      <c r="AI1026" s="113">
        <v>0</v>
      </c>
      <c r="AJ1026" s="113">
        <v>17043.478299999999</v>
      </c>
      <c r="AK1026" s="113">
        <v>20452.173900000002</v>
      </c>
      <c r="AL1026" s="113">
        <v>1704.3478</v>
      </c>
      <c r="AM1026" s="113">
        <v>0</v>
      </c>
      <c r="AN1026" s="113">
        <v>0</v>
      </c>
      <c r="AO1026" s="113">
        <v>0</v>
      </c>
      <c r="AP1026" s="113">
        <v>0</v>
      </c>
      <c r="AQ1026" s="107" t="s">
        <v>699</v>
      </c>
      <c r="AR1026" s="107" t="s">
        <v>699</v>
      </c>
      <c r="AS1026" s="107" t="s">
        <v>396</v>
      </c>
      <c r="AT1026" s="107" t="s">
        <v>395</v>
      </c>
      <c r="AU1026" s="107" t="s">
        <v>1123</v>
      </c>
      <c r="AV1026" s="107" t="s">
        <v>391</v>
      </c>
      <c r="AW1026" s="108">
        <v>3</v>
      </c>
      <c r="AX1026" s="107" t="s">
        <v>473</v>
      </c>
      <c r="AY1026" s="107" t="s">
        <v>707</v>
      </c>
      <c r="AZ1026" s="107" t="s">
        <v>706</v>
      </c>
      <c r="BA1026" s="107" t="s">
        <v>412</v>
      </c>
      <c r="BB1026" s="109">
        <v>45355.272070752311</v>
      </c>
      <c r="BC1026" s="107" t="s">
        <v>21</v>
      </c>
      <c r="BD1026" s="107" t="s">
        <v>293</v>
      </c>
    </row>
    <row r="1027" spans="1:56" x14ac:dyDescent="0.2">
      <c r="A1027" s="107" t="s">
        <v>472</v>
      </c>
      <c r="B1027" s="105">
        <v>608859</v>
      </c>
      <c r="C1027" s="105" t="s">
        <v>395</v>
      </c>
      <c r="D1027" s="107" t="s">
        <v>2267</v>
      </c>
      <c r="E1027" s="105" t="s">
        <v>1962</v>
      </c>
      <c r="F1027" s="107" t="s">
        <v>1133</v>
      </c>
      <c r="G1027" s="107" t="s">
        <v>830</v>
      </c>
      <c r="H1027" s="107" t="s">
        <v>830</v>
      </c>
      <c r="I1027" s="107" t="s">
        <v>830</v>
      </c>
      <c r="J1027" s="107" t="s">
        <v>178</v>
      </c>
      <c r="K1027" s="107" t="s">
        <v>21</v>
      </c>
      <c r="L1027" s="107" t="s">
        <v>88</v>
      </c>
      <c r="M1027" s="107" t="s">
        <v>41</v>
      </c>
      <c r="N1027" s="107" t="s">
        <v>472</v>
      </c>
      <c r="O1027" s="107" t="s">
        <v>1122</v>
      </c>
      <c r="P1027" s="109">
        <v>45717</v>
      </c>
      <c r="Q1027" s="107" t="s">
        <v>1101</v>
      </c>
      <c r="R1027" s="108">
        <v>0</v>
      </c>
      <c r="S1027" s="109">
        <v>45867</v>
      </c>
      <c r="T1027" s="109">
        <v>45927</v>
      </c>
      <c r="U1027" s="109">
        <v>46596</v>
      </c>
      <c r="V1027" s="108">
        <v>729</v>
      </c>
      <c r="W1027" s="107" t="s">
        <v>424</v>
      </c>
      <c r="X1027" s="107" t="s">
        <v>802</v>
      </c>
      <c r="Y1027" s="107" t="s">
        <v>725</v>
      </c>
      <c r="Z1027" s="108">
        <v>0.8</v>
      </c>
      <c r="AA1027" s="113">
        <v>0</v>
      </c>
      <c r="AB1027" s="113">
        <v>0</v>
      </c>
      <c r="AC1027" s="113">
        <v>2857315</v>
      </c>
      <c r="AD1027" s="113">
        <v>0</v>
      </c>
      <c r="AE1027" s="113">
        <v>2857315.0000999998</v>
      </c>
      <c r="AF1027" s="113">
        <v>0</v>
      </c>
      <c r="AG1027" s="113">
        <v>0</v>
      </c>
      <c r="AH1027" s="113">
        <f>CFR_Data[[#This Row],[Total Spent SFY]]+CFR_Data[[#This Row],[CF Current SFY]]</f>
        <v>0</v>
      </c>
      <c r="AI1027" s="113">
        <v>0</v>
      </c>
      <c r="AJ1027" s="113">
        <v>1242310.8696000001</v>
      </c>
      <c r="AK1027" s="113">
        <v>1490773.0434999999</v>
      </c>
      <c r="AL1027" s="113">
        <v>124231.087</v>
      </c>
      <c r="AM1027" s="113">
        <v>0</v>
      </c>
      <c r="AN1027" s="113">
        <v>-1E-4</v>
      </c>
      <c r="AO1027" s="113">
        <v>0</v>
      </c>
      <c r="AP1027" s="113">
        <v>0</v>
      </c>
      <c r="AQ1027" s="107" t="s">
        <v>699</v>
      </c>
      <c r="AR1027" s="107" t="s">
        <v>699</v>
      </c>
      <c r="AS1027" s="107" t="s">
        <v>396</v>
      </c>
      <c r="AT1027" s="107" t="s">
        <v>395</v>
      </c>
      <c r="AU1027" s="107" t="s">
        <v>1123</v>
      </c>
      <c r="AV1027" s="107" t="s">
        <v>391</v>
      </c>
      <c r="AW1027" s="108">
        <v>3</v>
      </c>
      <c r="AX1027" s="107" t="s">
        <v>473</v>
      </c>
      <c r="AY1027" s="107" t="s">
        <v>707</v>
      </c>
      <c r="AZ1027" s="107" t="s">
        <v>706</v>
      </c>
      <c r="BA1027" s="107" t="s">
        <v>412</v>
      </c>
      <c r="BB1027" s="109">
        <v>45355.272070752311</v>
      </c>
      <c r="BC1027" s="107" t="s">
        <v>21</v>
      </c>
      <c r="BD1027" s="107" t="s">
        <v>292</v>
      </c>
    </row>
    <row r="1028" spans="1:56" x14ac:dyDescent="0.2">
      <c r="A1028" s="107" t="s">
        <v>409</v>
      </c>
      <c r="B1028" s="105">
        <v>608860</v>
      </c>
      <c r="C1028" s="105" t="s">
        <v>2268</v>
      </c>
      <c r="D1028" s="107" t="s">
        <v>681</v>
      </c>
      <c r="E1028" s="105" t="s">
        <v>1962</v>
      </c>
      <c r="F1028" s="107" t="s">
        <v>1347</v>
      </c>
      <c r="G1028" s="107" t="s">
        <v>830</v>
      </c>
      <c r="H1028" s="107" t="s">
        <v>830</v>
      </c>
      <c r="I1028" s="107" t="s">
        <v>830</v>
      </c>
      <c r="J1028" s="107" t="s">
        <v>140</v>
      </c>
      <c r="K1028" s="107" t="s">
        <v>21</v>
      </c>
      <c r="L1028" s="107" t="s">
        <v>88</v>
      </c>
      <c r="M1028" s="107" t="s">
        <v>41</v>
      </c>
      <c r="N1028" s="107" t="s">
        <v>410</v>
      </c>
      <c r="O1028" s="107" t="s">
        <v>395</v>
      </c>
      <c r="P1028" s="109">
        <v>44562</v>
      </c>
      <c r="Q1028" s="107" t="s">
        <v>658</v>
      </c>
      <c r="R1028" s="108">
        <v>1</v>
      </c>
      <c r="S1028" s="109">
        <v>44645</v>
      </c>
      <c r="T1028" s="109">
        <v>44705</v>
      </c>
      <c r="U1028" s="109">
        <v>45582</v>
      </c>
      <c r="V1028" s="108">
        <v>937</v>
      </c>
      <c r="W1028" s="107" t="s">
        <v>398</v>
      </c>
      <c r="X1028" s="107" t="s">
        <v>702</v>
      </c>
      <c r="Y1028" s="107" t="s">
        <v>293</v>
      </c>
      <c r="Z1028" s="108">
        <v>0</v>
      </c>
      <c r="AA1028" s="113">
        <v>573.5</v>
      </c>
      <c r="AB1028" s="113">
        <v>66</v>
      </c>
      <c r="AC1028" s="113">
        <v>19946.5</v>
      </c>
      <c r="AD1028" s="113">
        <v>11134.456700000001</v>
      </c>
      <c r="AE1028" s="113">
        <v>11134.456700000001</v>
      </c>
      <c r="AF1028" s="113">
        <v>7678.9357</v>
      </c>
      <c r="AG1028" s="113">
        <v>8252.4357</v>
      </c>
      <c r="AH1028" s="113">
        <f>CFR_Data[[#This Row],[Total Spent SFY]]+CFR_Data[[#This Row],[CF Current SFY]]</f>
        <v>7744.9357</v>
      </c>
      <c r="AI1028" s="113">
        <v>3455.5210000000002</v>
      </c>
      <c r="AJ1028" s="113">
        <v>0</v>
      </c>
      <c r="AK1028" s="113">
        <v>0</v>
      </c>
      <c r="AL1028" s="113">
        <v>0</v>
      </c>
      <c r="AM1028" s="113">
        <v>0</v>
      </c>
      <c r="AN1028" s="113">
        <v>8812.0432999999994</v>
      </c>
      <c r="AO1028" s="113">
        <v>0</v>
      </c>
      <c r="AP1028" s="113">
        <v>0</v>
      </c>
      <c r="AQ1028" s="107" t="s">
        <v>699</v>
      </c>
      <c r="AR1028" s="107" t="s">
        <v>699</v>
      </c>
      <c r="AS1028" s="107" t="s">
        <v>396</v>
      </c>
      <c r="AT1028" s="107" t="s">
        <v>395</v>
      </c>
      <c r="AU1028" s="107" t="s">
        <v>1123</v>
      </c>
      <c r="AV1028" s="107" t="s">
        <v>391</v>
      </c>
      <c r="AW1028" s="108">
        <v>2</v>
      </c>
      <c r="AX1028" s="107" t="s">
        <v>473</v>
      </c>
      <c r="AY1028" s="107" t="s">
        <v>707</v>
      </c>
      <c r="AZ1028" s="107" t="s">
        <v>706</v>
      </c>
      <c r="BA1028" s="107" t="s">
        <v>412</v>
      </c>
      <c r="BB1028" s="109">
        <v>45355.272070752311</v>
      </c>
      <c r="BC1028" s="107" t="s">
        <v>21</v>
      </c>
      <c r="BD1028" s="107" t="s">
        <v>293</v>
      </c>
    </row>
    <row r="1029" spans="1:56" x14ac:dyDescent="0.2">
      <c r="A1029" s="107" t="s">
        <v>409</v>
      </c>
      <c r="B1029" s="105">
        <v>608860</v>
      </c>
      <c r="C1029" s="105" t="s">
        <v>2268</v>
      </c>
      <c r="D1029" s="107" t="s">
        <v>681</v>
      </c>
      <c r="E1029" s="105" t="s">
        <v>1962</v>
      </c>
      <c r="F1029" s="107" t="s">
        <v>1347</v>
      </c>
      <c r="G1029" s="107" t="s">
        <v>830</v>
      </c>
      <c r="H1029" s="107" t="s">
        <v>830</v>
      </c>
      <c r="I1029" s="107" t="s">
        <v>830</v>
      </c>
      <c r="J1029" s="107" t="s">
        <v>140</v>
      </c>
      <c r="K1029" s="107" t="s">
        <v>21</v>
      </c>
      <c r="L1029" s="107" t="s">
        <v>88</v>
      </c>
      <c r="M1029" s="107" t="s">
        <v>41</v>
      </c>
      <c r="N1029" s="107" t="s">
        <v>410</v>
      </c>
      <c r="O1029" s="107" t="s">
        <v>395</v>
      </c>
      <c r="P1029" s="109">
        <v>44562</v>
      </c>
      <c r="Q1029" s="107" t="s">
        <v>658</v>
      </c>
      <c r="R1029" s="108">
        <v>1</v>
      </c>
      <c r="S1029" s="109">
        <v>44645</v>
      </c>
      <c r="T1029" s="109">
        <v>44705</v>
      </c>
      <c r="U1029" s="109">
        <v>45582</v>
      </c>
      <c r="V1029" s="108">
        <v>937</v>
      </c>
      <c r="W1029" s="107" t="s">
        <v>424</v>
      </c>
      <c r="X1029" s="107" t="s">
        <v>802</v>
      </c>
      <c r="Y1029" s="107" t="s">
        <v>725</v>
      </c>
      <c r="Z1029" s="108">
        <v>0.8</v>
      </c>
      <c r="AA1029" s="113">
        <v>2110887.0699999998</v>
      </c>
      <c r="AB1029" s="113">
        <v>821621.78</v>
      </c>
      <c r="AC1029" s="113">
        <v>643712.23</v>
      </c>
      <c r="AD1029" s="113">
        <v>713865.54330000002</v>
      </c>
      <c r="AE1029" s="113">
        <v>713865.54339999997</v>
      </c>
      <c r="AF1029" s="113">
        <v>492321.06439999997</v>
      </c>
      <c r="AG1029" s="113">
        <v>2603208.1343999999</v>
      </c>
      <c r="AH1029" s="113">
        <f>CFR_Data[[#This Row],[Total Spent SFY]]+CFR_Data[[#This Row],[CF Current SFY]]</f>
        <v>1313942.8444000001</v>
      </c>
      <c r="AI1029" s="113">
        <v>221544.47899999999</v>
      </c>
      <c r="AJ1029" s="113">
        <v>0</v>
      </c>
      <c r="AK1029" s="113">
        <v>0</v>
      </c>
      <c r="AL1029" s="113">
        <v>0</v>
      </c>
      <c r="AM1029" s="113">
        <v>0</v>
      </c>
      <c r="AN1029" s="113">
        <v>-70153.313399999999</v>
      </c>
      <c r="AO1029" s="113">
        <v>0</v>
      </c>
      <c r="AP1029" s="113">
        <v>0</v>
      </c>
      <c r="AQ1029" s="107" t="s">
        <v>699</v>
      </c>
      <c r="AR1029" s="107" t="s">
        <v>699</v>
      </c>
      <c r="AS1029" s="107" t="s">
        <v>396</v>
      </c>
      <c r="AT1029" s="107" t="s">
        <v>395</v>
      </c>
      <c r="AU1029" s="107" t="s">
        <v>1123</v>
      </c>
      <c r="AV1029" s="107" t="s">
        <v>391</v>
      </c>
      <c r="AW1029" s="108">
        <v>2</v>
      </c>
      <c r="AX1029" s="107" t="s">
        <v>473</v>
      </c>
      <c r="AY1029" s="107" t="s">
        <v>707</v>
      </c>
      <c r="AZ1029" s="107" t="s">
        <v>706</v>
      </c>
      <c r="BA1029" s="107" t="s">
        <v>412</v>
      </c>
      <c r="BB1029" s="109">
        <v>45355.272070752311</v>
      </c>
      <c r="BC1029" s="107" t="s">
        <v>21</v>
      </c>
      <c r="BD1029" s="107" t="s">
        <v>292</v>
      </c>
    </row>
    <row r="1030" spans="1:56" x14ac:dyDescent="0.2">
      <c r="A1030" s="107" t="s">
        <v>472</v>
      </c>
      <c r="B1030" s="105">
        <v>608861</v>
      </c>
      <c r="C1030" s="105" t="s">
        <v>395</v>
      </c>
      <c r="D1030" s="107" t="s">
        <v>1764</v>
      </c>
      <c r="E1030" s="105" t="s">
        <v>1954</v>
      </c>
      <c r="F1030" s="107" t="s">
        <v>2264</v>
      </c>
      <c r="G1030" s="107" t="s">
        <v>830</v>
      </c>
      <c r="H1030" s="107" t="s">
        <v>830</v>
      </c>
      <c r="I1030" s="107" t="s">
        <v>830</v>
      </c>
      <c r="J1030" s="107" t="s">
        <v>164</v>
      </c>
      <c r="K1030" s="107" t="s">
        <v>30</v>
      </c>
      <c r="L1030" s="107" t="s">
        <v>42</v>
      </c>
      <c r="M1030" s="107" t="s">
        <v>41</v>
      </c>
      <c r="N1030" s="107" t="s">
        <v>472</v>
      </c>
      <c r="O1030" s="107" t="s">
        <v>1125</v>
      </c>
      <c r="P1030" s="109">
        <v>45633</v>
      </c>
      <c r="Q1030" s="107" t="s">
        <v>1101</v>
      </c>
      <c r="R1030" s="108">
        <v>0</v>
      </c>
      <c r="S1030" s="109">
        <v>45783</v>
      </c>
      <c r="T1030" s="109">
        <v>45843</v>
      </c>
      <c r="U1030" s="109">
        <v>46148</v>
      </c>
      <c r="V1030" s="108">
        <v>365</v>
      </c>
      <c r="W1030" s="107" t="s">
        <v>398</v>
      </c>
      <c r="X1030" s="107" t="s">
        <v>702</v>
      </c>
      <c r="Y1030" s="107" t="s">
        <v>293</v>
      </c>
      <c r="Z1030" s="108">
        <v>0</v>
      </c>
      <c r="AA1030" s="113">
        <v>0</v>
      </c>
      <c r="AB1030" s="113">
        <v>0</v>
      </c>
      <c r="AC1030" s="113">
        <v>8167</v>
      </c>
      <c r="AD1030" s="113">
        <v>0</v>
      </c>
      <c r="AE1030" s="113">
        <v>8167</v>
      </c>
      <c r="AF1030" s="113">
        <v>0</v>
      </c>
      <c r="AG1030" s="113">
        <v>0</v>
      </c>
      <c r="AH1030" s="113">
        <f>CFR_Data[[#This Row],[Total Spent SFY]]+CFR_Data[[#This Row],[CF Current SFY]]</f>
        <v>0</v>
      </c>
      <c r="AI1030" s="113">
        <v>0</v>
      </c>
      <c r="AJ1030" s="113">
        <v>8167</v>
      </c>
      <c r="AK1030" s="113">
        <v>0</v>
      </c>
      <c r="AL1030" s="113">
        <v>0</v>
      </c>
      <c r="AM1030" s="113">
        <v>0</v>
      </c>
      <c r="AN1030" s="113">
        <v>0</v>
      </c>
      <c r="AO1030" s="113">
        <v>0</v>
      </c>
      <c r="AP1030" s="113">
        <v>0</v>
      </c>
      <c r="AQ1030" s="107" t="s">
        <v>699</v>
      </c>
      <c r="AR1030" s="107" t="s">
        <v>699</v>
      </c>
      <c r="AS1030" s="107" t="s">
        <v>396</v>
      </c>
      <c r="AT1030" s="107" t="s">
        <v>395</v>
      </c>
      <c r="AU1030" s="107" t="s">
        <v>1123</v>
      </c>
      <c r="AV1030" s="107" t="s">
        <v>391</v>
      </c>
      <c r="AW1030" s="108">
        <v>2</v>
      </c>
      <c r="AX1030" s="107" t="s">
        <v>473</v>
      </c>
      <c r="AY1030" s="107" t="s">
        <v>707</v>
      </c>
      <c r="AZ1030" s="107" t="s">
        <v>706</v>
      </c>
      <c r="BA1030" s="107" t="s">
        <v>412</v>
      </c>
      <c r="BB1030" s="109">
        <v>45355.272070752311</v>
      </c>
      <c r="BC1030" s="107" t="s">
        <v>30</v>
      </c>
      <c r="BD1030" s="107" t="s">
        <v>293</v>
      </c>
    </row>
    <row r="1031" spans="1:56" x14ac:dyDescent="0.2">
      <c r="A1031" s="107" t="s">
        <v>472</v>
      </c>
      <c r="B1031" s="105">
        <v>608861</v>
      </c>
      <c r="C1031" s="105" t="s">
        <v>395</v>
      </c>
      <c r="D1031" s="107" t="s">
        <v>1764</v>
      </c>
      <c r="E1031" s="105" t="s">
        <v>1954</v>
      </c>
      <c r="F1031" s="107" t="s">
        <v>2264</v>
      </c>
      <c r="G1031" s="107" t="s">
        <v>830</v>
      </c>
      <c r="H1031" s="107" t="s">
        <v>830</v>
      </c>
      <c r="I1031" s="107" t="s">
        <v>830</v>
      </c>
      <c r="J1031" s="107" t="s">
        <v>164</v>
      </c>
      <c r="K1031" s="107" t="s">
        <v>30</v>
      </c>
      <c r="L1031" s="107" t="s">
        <v>42</v>
      </c>
      <c r="M1031" s="107" t="s">
        <v>41</v>
      </c>
      <c r="N1031" s="107" t="s">
        <v>472</v>
      </c>
      <c r="O1031" s="107" t="s">
        <v>1125</v>
      </c>
      <c r="P1031" s="109">
        <v>45633</v>
      </c>
      <c r="Q1031" s="107" t="s">
        <v>1101</v>
      </c>
      <c r="R1031" s="108">
        <v>0</v>
      </c>
      <c r="S1031" s="109">
        <v>45783</v>
      </c>
      <c r="T1031" s="109">
        <v>45843</v>
      </c>
      <c r="U1031" s="109">
        <v>46148</v>
      </c>
      <c r="V1031" s="108">
        <v>365</v>
      </c>
      <c r="W1031" s="107" t="s">
        <v>424</v>
      </c>
      <c r="X1031" s="107" t="s">
        <v>1149</v>
      </c>
      <c r="Y1031" s="107" t="s">
        <v>771</v>
      </c>
      <c r="Z1031" s="108">
        <v>0.8</v>
      </c>
      <c r="AA1031" s="113">
        <v>0</v>
      </c>
      <c r="AB1031" s="113">
        <v>0</v>
      </c>
      <c r="AC1031" s="113">
        <v>1657279.3060000001</v>
      </c>
      <c r="AD1031" s="113">
        <v>0</v>
      </c>
      <c r="AE1031" s="113">
        <v>1657279.3060000001</v>
      </c>
      <c r="AF1031" s="113">
        <v>0</v>
      </c>
      <c r="AG1031" s="113">
        <v>0</v>
      </c>
      <c r="AH1031" s="113">
        <f>CFR_Data[[#This Row],[Total Spent SFY]]+CFR_Data[[#This Row],[CF Current SFY]]</f>
        <v>0</v>
      </c>
      <c r="AI1031" s="113">
        <v>0</v>
      </c>
      <c r="AJ1031" s="113">
        <v>1657279.3060000001</v>
      </c>
      <c r="AK1031" s="113">
        <v>0</v>
      </c>
      <c r="AL1031" s="113">
        <v>0</v>
      </c>
      <c r="AM1031" s="113">
        <v>0</v>
      </c>
      <c r="AN1031" s="113">
        <v>0</v>
      </c>
      <c r="AO1031" s="113">
        <v>0</v>
      </c>
      <c r="AP1031" s="113">
        <v>0</v>
      </c>
      <c r="AQ1031" s="107" t="s">
        <v>699</v>
      </c>
      <c r="AR1031" s="107" t="s">
        <v>699</v>
      </c>
      <c r="AS1031" s="107" t="s">
        <v>396</v>
      </c>
      <c r="AT1031" s="107" t="s">
        <v>395</v>
      </c>
      <c r="AU1031" s="107" t="s">
        <v>1123</v>
      </c>
      <c r="AV1031" s="107" t="s">
        <v>391</v>
      </c>
      <c r="AW1031" s="108">
        <v>2</v>
      </c>
      <c r="AX1031" s="107" t="s">
        <v>473</v>
      </c>
      <c r="AY1031" s="107" t="s">
        <v>707</v>
      </c>
      <c r="AZ1031" s="107" t="s">
        <v>706</v>
      </c>
      <c r="BA1031" s="107" t="s">
        <v>412</v>
      </c>
      <c r="BB1031" s="109">
        <v>45355.272070752311</v>
      </c>
      <c r="BC1031" s="107" t="s">
        <v>30</v>
      </c>
      <c r="BD1031" s="107" t="s">
        <v>292</v>
      </c>
    </row>
    <row r="1032" spans="1:56" x14ac:dyDescent="0.2">
      <c r="A1032" s="107" t="s">
        <v>472</v>
      </c>
      <c r="B1032" s="105">
        <v>608862</v>
      </c>
      <c r="C1032" s="105" t="s">
        <v>395</v>
      </c>
      <c r="D1032" s="107" t="s">
        <v>1423</v>
      </c>
      <c r="E1032" s="105" t="s">
        <v>1954</v>
      </c>
      <c r="F1032" s="107" t="s">
        <v>1133</v>
      </c>
      <c r="G1032" s="107" t="s">
        <v>830</v>
      </c>
      <c r="H1032" s="107" t="s">
        <v>830</v>
      </c>
      <c r="I1032" s="107" t="s">
        <v>830</v>
      </c>
      <c r="J1032" s="107" t="s">
        <v>55</v>
      </c>
      <c r="K1032" s="107" t="s">
        <v>24</v>
      </c>
      <c r="L1032" s="107" t="s">
        <v>88</v>
      </c>
      <c r="M1032" s="107" t="s">
        <v>41</v>
      </c>
      <c r="N1032" s="107" t="s">
        <v>472</v>
      </c>
      <c r="O1032" s="107" t="s">
        <v>1125</v>
      </c>
      <c r="P1032" s="109">
        <v>45731</v>
      </c>
      <c r="Q1032" s="107" t="s">
        <v>1101</v>
      </c>
      <c r="R1032" s="108">
        <v>0</v>
      </c>
      <c r="S1032" s="109">
        <v>45881</v>
      </c>
      <c r="T1032" s="109">
        <v>45941</v>
      </c>
      <c r="U1032" s="109">
        <v>46601</v>
      </c>
      <c r="V1032" s="108">
        <v>720</v>
      </c>
      <c r="W1032" s="107" t="s">
        <v>424</v>
      </c>
      <c r="X1032" s="107" t="s">
        <v>726</v>
      </c>
      <c r="Y1032" s="107" t="s">
        <v>725</v>
      </c>
      <c r="Z1032" s="108">
        <v>0.8</v>
      </c>
      <c r="AA1032" s="113">
        <v>0</v>
      </c>
      <c r="AB1032" s="113">
        <v>0</v>
      </c>
      <c r="AC1032" s="113">
        <v>9975680.8172999993</v>
      </c>
      <c r="AD1032" s="113">
        <v>0</v>
      </c>
      <c r="AE1032" s="113">
        <v>9975680.8172999993</v>
      </c>
      <c r="AF1032" s="113">
        <v>0</v>
      </c>
      <c r="AG1032" s="113">
        <v>0</v>
      </c>
      <c r="AH1032" s="113">
        <f>CFR_Data[[#This Row],[Total Spent SFY]]+CFR_Data[[#This Row],[CF Current SFY]]</f>
        <v>0</v>
      </c>
      <c r="AI1032" s="113">
        <v>0</v>
      </c>
      <c r="AJ1032" s="113">
        <v>3903527.2763</v>
      </c>
      <c r="AK1032" s="113">
        <v>5204703.0351</v>
      </c>
      <c r="AL1032" s="113">
        <v>867450.50589999999</v>
      </c>
      <c r="AM1032" s="113">
        <v>0</v>
      </c>
      <c r="AN1032" s="113">
        <v>0</v>
      </c>
      <c r="AO1032" s="113">
        <v>0</v>
      </c>
      <c r="AP1032" s="113">
        <v>0</v>
      </c>
      <c r="AQ1032" s="107" t="s">
        <v>699</v>
      </c>
      <c r="AR1032" s="107" t="s">
        <v>699</v>
      </c>
      <c r="AS1032" s="107" t="s">
        <v>396</v>
      </c>
      <c r="AT1032" s="107" t="s">
        <v>395</v>
      </c>
      <c r="AU1032" s="107" t="s">
        <v>1123</v>
      </c>
      <c r="AV1032" s="107" t="s">
        <v>391</v>
      </c>
      <c r="AW1032" s="108">
        <v>1</v>
      </c>
      <c r="AX1032" s="107" t="s">
        <v>473</v>
      </c>
      <c r="AY1032" s="107" t="s">
        <v>707</v>
      </c>
      <c r="AZ1032" s="107" t="s">
        <v>706</v>
      </c>
      <c r="BA1032" s="107" t="s">
        <v>412</v>
      </c>
      <c r="BB1032" s="109">
        <v>45355.272070752311</v>
      </c>
      <c r="BC1032" s="107" t="s">
        <v>24</v>
      </c>
      <c r="BD1032" s="107" t="s">
        <v>292</v>
      </c>
    </row>
    <row r="1033" spans="1:56" x14ac:dyDescent="0.2">
      <c r="A1033" s="107" t="s">
        <v>393</v>
      </c>
      <c r="B1033" s="105">
        <v>608863</v>
      </c>
      <c r="C1033" s="105" t="s">
        <v>2269</v>
      </c>
      <c r="D1033" s="107" t="s">
        <v>947</v>
      </c>
      <c r="E1033" s="105" t="s">
        <v>1945</v>
      </c>
      <c r="F1033" s="107" t="s">
        <v>1765</v>
      </c>
      <c r="G1033" s="107" t="s">
        <v>830</v>
      </c>
      <c r="H1033" s="107" t="s">
        <v>830</v>
      </c>
      <c r="I1033" s="107" t="s">
        <v>830</v>
      </c>
      <c r="J1033" s="107" t="s">
        <v>445</v>
      </c>
      <c r="K1033" s="107" t="s">
        <v>446</v>
      </c>
      <c r="L1033" s="107" t="s">
        <v>157</v>
      </c>
      <c r="M1033" s="107" t="s">
        <v>156</v>
      </c>
      <c r="N1033" s="107" t="s">
        <v>403</v>
      </c>
      <c r="O1033" s="107" t="s">
        <v>395</v>
      </c>
      <c r="P1033" s="109">
        <v>44506</v>
      </c>
      <c r="Q1033" s="107" t="s">
        <v>658</v>
      </c>
      <c r="R1033" s="108">
        <v>1</v>
      </c>
      <c r="S1033" s="109">
        <v>44573</v>
      </c>
      <c r="T1033" s="109">
        <v>44633</v>
      </c>
      <c r="U1033" s="109">
        <v>45303</v>
      </c>
      <c r="V1033" s="108">
        <v>730</v>
      </c>
      <c r="W1033" s="107" t="s">
        <v>398</v>
      </c>
      <c r="X1033" s="107" t="s">
        <v>702</v>
      </c>
      <c r="Y1033" s="107" t="s">
        <v>293</v>
      </c>
      <c r="Z1033" s="108">
        <v>0</v>
      </c>
      <c r="AA1033" s="113">
        <v>513549.26</v>
      </c>
      <c r="AB1033" s="113">
        <v>0</v>
      </c>
      <c r="AC1033" s="113">
        <v>15548.64</v>
      </c>
      <c r="AD1033" s="113">
        <v>0</v>
      </c>
      <c r="AE1033" s="113">
        <v>15548.64</v>
      </c>
      <c r="AF1033" s="113">
        <v>15548.64</v>
      </c>
      <c r="AG1033" s="113">
        <v>529097.9</v>
      </c>
      <c r="AH1033" s="113">
        <f>CFR_Data[[#This Row],[Total Spent SFY]]+CFR_Data[[#This Row],[CF Current SFY]]</f>
        <v>15548.64</v>
      </c>
      <c r="AI1033" s="113">
        <v>0</v>
      </c>
      <c r="AJ1033" s="113">
        <v>0</v>
      </c>
      <c r="AK1033" s="113">
        <v>0</v>
      </c>
      <c r="AL1033" s="113">
        <v>0</v>
      </c>
      <c r="AM1033" s="113">
        <v>0</v>
      </c>
      <c r="AN1033" s="113">
        <v>0</v>
      </c>
      <c r="AO1033" s="113">
        <v>0</v>
      </c>
      <c r="AP1033" s="113">
        <v>0</v>
      </c>
      <c r="AQ1033" s="107" t="s">
        <v>699</v>
      </c>
      <c r="AR1033" s="107" t="s">
        <v>699</v>
      </c>
      <c r="AS1033" s="107" t="s">
        <v>396</v>
      </c>
      <c r="AT1033" s="107" t="s">
        <v>395</v>
      </c>
      <c r="AU1033" s="107" t="s">
        <v>1123</v>
      </c>
      <c r="AV1033" s="107" t="s">
        <v>391</v>
      </c>
      <c r="AW1033" s="108">
        <v>2</v>
      </c>
      <c r="AX1033" s="107" t="s">
        <v>473</v>
      </c>
      <c r="AY1033" s="107" t="s">
        <v>707</v>
      </c>
      <c r="AZ1033" s="107" t="s">
        <v>706</v>
      </c>
      <c r="BA1033" s="107" t="s">
        <v>412</v>
      </c>
      <c r="BB1033" s="109">
        <v>45355.272070752311</v>
      </c>
      <c r="BC1033" s="107" t="s">
        <v>465</v>
      </c>
      <c r="BD1033" s="107" t="s">
        <v>293</v>
      </c>
    </row>
    <row r="1034" spans="1:56" x14ac:dyDescent="0.2">
      <c r="A1034" s="107" t="s">
        <v>393</v>
      </c>
      <c r="B1034" s="105">
        <v>608863</v>
      </c>
      <c r="C1034" s="105" t="s">
        <v>2269</v>
      </c>
      <c r="D1034" s="107" t="s">
        <v>947</v>
      </c>
      <c r="E1034" s="105" t="s">
        <v>1945</v>
      </c>
      <c r="F1034" s="107" t="s">
        <v>1765</v>
      </c>
      <c r="G1034" s="107" t="s">
        <v>830</v>
      </c>
      <c r="H1034" s="107" t="s">
        <v>830</v>
      </c>
      <c r="I1034" s="107" t="s">
        <v>830</v>
      </c>
      <c r="J1034" s="107" t="s">
        <v>445</v>
      </c>
      <c r="K1034" s="107" t="s">
        <v>446</v>
      </c>
      <c r="L1034" s="107" t="s">
        <v>157</v>
      </c>
      <c r="M1034" s="107" t="s">
        <v>156</v>
      </c>
      <c r="N1034" s="107" t="s">
        <v>403</v>
      </c>
      <c r="O1034" s="107" t="s">
        <v>395</v>
      </c>
      <c r="P1034" s="109">
        <v>44506</v>
      </c>
      <c r="Q1034" s="107" t="s">
        <v>658</v>
      </c>
      <c r="R1034" s="108">
        <v>1</v>
      </c>
      <c r="S1034" s="109">
        <v>44573</v>
      </c>
      <c r="T1034" s="109">
        <v>44633</v>
      </c>
      <c r="U1034" s="109">
        <v>45303</v>
      </c>
      <c r="V1034" s="108">
        <v>730</v>
      </c>
      <c r="W1034" s="107" t="s">
        <v>424</v>
      </c>
      <c r="X1034" s="107" t="s">
        <v>705</v>
      </c>
      <c r="Y1034" s="107" t="s">
        <v>413</v>
      </c>
      <c r="Z1034" s="108">
        <v>0.8</v>
      </c>
      <c r="AA1034" s="113">
        <v>1562096.08</v>
      </c>
      <c r="AB1034" s="113">
        <v>13048.3</v>
      </c>
      <c r="AC1034" s="113">
        <v>3034.07</v>
      </c>
      <c r="AD1034" s="113">
        <v>0</v>
      </c>
      <c r="AE1034" s="113">
        <v>3034.07</v>
      </c>
      <c r="AF1034" s="113">
        <v>3034.07</v>
      </c>
      <c r="AG1034" s="113">
        <v>1565130.15</v>
      </c>
      <c r="AH1034" s="113">
        <f>CFR_Data[[#This Row],[Total Spent SFY]]+CFR_Data[[#This Row],[CF Current SFY]]</f>
        <v>16082.369999999999</v>
      </c>
      <c r="AI1034" s="113">
        <v>0</v>
      </c>
      <c r="AJ1034" s="113">
        <v>0</v>
      </c>
      <c r="AK1034" s="113">
        <v>0</v>
      </c>
      <c r="AL1034" s="113">
        <v>0</v>
      </c>
      <c r="AM1034" s="113">
        <v>0</v>
      </c>
      <c r="AN1034" s="113">
        <v>0</v>
      </c>
      <c r="AO1034" s="113">
        <v>0</v>
      </c>
      <c r="AP1034" s="113">
        <v>0</v>
      </c>
      <c r="AQ1034" s="107" t="s">
        <v>699</v>
      </c>
      <c r="AR1034" s="107" t="s">
        <v>699</v>
      </c>
      <c r="AS1034" s="107" t="s">
        <v>396</v>
      </c>
      <c r="AT1034" s="107" t="s">
        <v>395</v>
      </c>
      <c r="AU1034" s="107" t="s">
        <v>1123</v>
      </c>
      <c r="AV1034" s="107" t="s">
        <v>391</v>
      </c>
      <c r="AW1034" s="108">
        <v>2</v>
      </c>
      <c r="AX1034" s="107" t="s">
        <v>473</v>
      </c>
      <c r="AY1034" s="107" t="s">
        <v>707</v>
      </c>
      <c r="AZ1034" s="107" t="s">
        <v>706</v>
      </c>
      <c r="BA1034" s="107" t="s">
        <v>412</v>
      </c>
      <c r="BB1034" s="109">
        <v>45355.272070752311</v>
      </c>
      <c r="BC1034" s="107" t="s">
        <v>465</v>
      </c>
      <c r="BD1034" s="107" t="s">
        <v>292</v>
      </c>
    </row>
    <row r="1035" spans="1:56" x14ac:dyDescent="0.2">
      <c r="A1035" s="107" t="s">
        <v>472</v>
      </c>
      <c r="B1035" s="105">
        <v>608865</v>
      </c>
      <c r="C1035" s="105" t="s">
        <v>395</v>
      </c>
      <c r="D1035" s="107" t="s">
        <v>948</v>
      </c>
      <c r="E1035" s="105" t="s">
        <v>1941</v>
      </c>
      <c r="F1035" s="107" t="s">
        <v>395</v>
      </c>
      <c r="G1035" s="107" t="s">
        <v>830</v>
      </c>
      <c r="H1035" s="107" t="s">
        <v>830</v>
      </c>
      <c r="I1035" s="107" t="s">
        <v>830</v>
      </c>
      <c r="J1035" s="107" t="s">
        <v>949</v>
      </c>
      <c r="K1035" s="107" t="s">
        <v>22</v>
      </c>
      <c r="L1035" s="107" t="s">
        <v>349</v>
      </c>
      <c r="M1035" s="107" t="s">
        <v>395</v>
      </c>
      <c r="N1035" s="107" t="s">
        <v>472</v>
      </c>
      <c r="O1035" s="107" t="s">
        <v>1130</v>
      </c>
      <c r="P1035" s="109">
        <v>45948</v>
      </c>
      <c r="Q1035" s="107" t="s">
        <v>1353</v>
      </c>
      <c r="R1035" s="108">
        <v>0</v>
      </c>
      <c r="S1035" s="109">
        <v>46098</v>
      </c>
      <c r="T1035" s="109">
        <v>46158</v>
      </c>
      <c r="U1035" s="109">
        <v>46828</v>
      </c>
      <c r="V1035" s="108">
        <v>730</v>
      </c>
      <c r="W1035" s="107" t="s">
        <v>398</v>
      </c>
      <c r="X1035" s="107" t="s">
        <v>702</v>
      </c>
      <c r="Y1035" s="107" t="s">
        <v>293</v>
      </c>
      <c r="Z1035" s="108">
        <v>0</v>
      </c>
      <c r="AA1035" s="113">
        <v>0</v>
      </c>
      <c r="AB1035" s="113">
        <v>0</v>
      </c>
      <c r="AC1035" s="113">
        <v>10560</v>
      </c>
      <c r="AD1035" s="113">
        <v>0</v>
      </c>
      <c r="AE1035" s="113">
        <v>10560</v>
      </c>
      <c r="AF1035" s="113">
        <v>0</v>
      </c>
      <c r="AG1035" s="113">
        <v>0</v>
      </c>
      <c r="AH1035" s="113">
        <f>CFR_Data[[#This Row],[Total Spent SFY]]+CFR_Data[[#This Row],[CF Current SFY]]</f>
        <v>0</v>
      </c>
      <c r="AI1035" s="113">
        <v>0</v>
      </c>
      <c r="AJ1035" s="113">
        <v>918.26089999999999</v>
      </c>
      <c r="AK1035" s="113">
        <v>5509.5652</v>
      </c>
      <c r="AL1035" s="113">
        <v>4132.1738999999998</v>
      </c>
      <c r="AM1035" s="113">
        <v>0</v>
      </c>
      <c r="AN1035" s="113">
        <v>0</v>
      </c>
      <c r="AO1035" s="113">
        <v>0</v>
      </c>
      <c r="AP1035" s="113">
        <v>0</v>
      </c>
      <c r="AQ1035" s="107" t="s">
        <v>699</v>
      </c>
      <c r="AR1035" s="107" t="s">
        <v>699</v>
      </c>
      <c r="AS1035" s="107" t="s">
        <v>473</v>
      </c>
      <c r="AT1035" s="107" t="s">
        <v>395</v>
      </c>
      <c r="AU1035" s="107" t="s">
        <v>1123</v>
      </c>
      <c r="AV1035" s="107" t="s">
        <v>391</v>
      </c>
      <c r="AW1035" s="108">
        <v>2</v>
      </c>
      <c r="AX1035" s="107" t="s">
        <v>473</v>
      </c>
      <c r="AY1035" s="107" t="s">
        <v>707</v>
      </c>
      <c r="AZ1035" s="107" t="s">
        <v>706</v>
      </c>
      <c r="BA1035" s="107" t="s">
        <v>412</v>
      </c>
      <c r="BB1035" s="109">
        <v>45355.272070752311</v>
      </c>
      <c r="BC1035" s="107" t="s">
        <v>22</v>
      </c>
      <c r="BD1035" s="107" t="s">
        <v>293</v>
      </c>
    </row>
    <row r="1036" spans="1:56" x14ac:dyDescent="0.2">
      <c r="A1036" s="107" t="s">
        <v>472</v>
      </c>
      <c r="B1036" s="105">
        <v>608865</v>
      </c>
      <c r="C1036" s="105" t="s">
        <v>395</v>
      </c>
      <c r="D1036" s="107" t="s">
        <v>948</v>
      </c>
      <c r="E1036" s="105" t="s">
        <v>1941</v>
      </c>
      <c r="F1036" s="107" t="s">
        <v>395</v>
      </c>
      <c r="G1036" s="107" t="s">
        <v>830</v>
      </c>
      <c r="H1036" s="107" t="s">
        <v>830</v>
      </c>
      <c r="I1036" s="107" t="s">
        <v>830</v>
      </c>
      <c r="J1036" s="107" t="s">
        <v>949</v>
      </c>
      <c r="K1036" s="107" t="s">
        <v>22</v>
      </c>
      <c r="L1036" s="107" t="s">
        <v>349</v>
      </c>
      <c r="M1036" s="107" t="s">
        <v>395</v>
      </c>
      <c r="N1036" s="107" t="s">
        <v>472</v>
      </c>
      <c r="O1036" s="107" t="s">
        <v>1130</v>
      </c>
      <c r="P1036" s="109">
        <v>45948</v>
      </c>
      <c r="Q1036" s="107" t="s">
        <v>1353</v>
      </c>
      <c r="R1036" s="108">
        <v>0</v>
      </c>
      <c r="S1036" s="109">
        <v>46098</v>
      </c>
      <c r="T1036" s="109">
        <v>46158</v>
      </c>
      <c r="U1036" s="109">
        <v>46828</v>
      </c>
      <c r="V1036" s="108">
        <v>730</v>
      </c>
      <c r="W1036" s="107" t="s">
        <v>424</v>
      </c>
      <c r="X1036" s="107" t="s">
        <v>746</v>
      </c>
      <c r="Y1036" s="107" t="s">
        <v>413</v>
      </c>
      <c r="Z1036" s="108">
        <v>0.8</v>
      </c>
      <c r="AA1036" s="113">
        <v>0</v>
      </c>
      <c r="AB1036" s="113">
        <v>0</v>
      </c>
      <c r="AC1036" s="113">
        <v>4054524.38</v>
      </c>
      <c r="AD1036" s="113">
        <v>0</v>
      </c>
      <c r="AE1036" s="113">
        <v>4054524.38</v>
      </c>
      <c r="AF1036" s="113">
        <v>0</v>
      </c>
      <c r="AG1036" s="113">
        <v>0</v>
      </c>
      <c r="AH1036" s="113">
        <f>CFR_Data[[#This Row],[Total Spent SFY]]+CFR_Data[[#This Row],[CF Current SFY]]</f>
        <v>0</v>
      </c>
      <c r="AI1036" s="113">
        <v>0</v>
      </c>
      <c r="AJ1036" s="113">
        <v>352567.33740000002</v>
      </c>
      <c r="AK1036" s="113">
        <v>2115404.0243000002</v>
      </c>
      <c r="AL1036" s="113">
        <v>1586553.0183000001</v>
      </c>
      <c r="AM1036" s="113">
        <v>0</v>
      </c>
      <c r="AN1036" s="113">
        <v>0</v>
      </c>
      <c r="AO1036" s="113">
        <v>0</v>
      </c>
      <c r="AP1036" s="113">
        <v>0</v>
      </c>
      <c r="AQ1036" s="107" t="s">
        <v>699</v>
      </c>
      <c r="AR1036" s="107" t="s">
        <v>699</v>
      </c>
      <c r="AS1036" s="107" t="s">
        <v>473</v>
      </c>
      <c r="AT1036" s="107" t="s">
        <v>395</v>
      </c>
      <c r="AU1036" s="107" t="s">
        <v>1123</v>
      </c>
      <c r="AV1036" s="107" t="s">
        <v>391</v>
      </c>
      <c r="AW1036" s="108">
        <v>2</v>
      </c>
      <c r="AX1036" s="107" t="s">
        <v>473</v>
      </c>
      <c r="AY1036" s="107" t="s">
        <v>707</v>
      </c>
      <c r="AZ1036" s="107" t="s">
        <v>706</v>
      </c>
      <c r="BA1036" s="107" t="s">
        <v>412</v>
      </c>
      <c r="BB1036" s="109">
        <v>45355.272070752311</v>
      </c>
      <c r="BC1036" s="107" t="s">
        <v>22</v>
      </c>
      <c r="BD1036" s="107" t="s">
        <v>292</v>
      </c>
    </row>
    <row r="1037" spans="1:56" x14ac:dyDescent="0.2">
      <c r="A1037" s="107" t="s">
        <v>409</v>
      </c>
      <c r="B1037" s="105">
        <v>608866</v>
      </c>
      <c r="C1037" s="105" t="s">
        <v>2270</v>
      </c>
      <c r="D1037" s="107" t="s">
        <v>950</v>
      </c>
      <c r="E1037" s="105" t="s">
        <v>1943</v>
      </c>
      <c r="F1037" s="107" t="s">
        <v>1765</v>
      </c>
      <c r="G1037" s="107" t="s">
        <v>830</v>
      </c>
      <c r="H1037" s="107" t="s">
        <v>830</v>
      </c>
      <c r="I1037" s="107" t="s">
        <v>830</v>
      </c>
      <c r="J1037" s="107" t="s">
        <v>708</v>
      </c>
      <c r="K1037" s="107" t="s">
        <v>22</v>
      </c>
      <c r="L1037" s="107" t="s">
        <v>349</v>
      </c>
      <c r="M1037" s="107" t="s">
        <v>395</v>
      </c>
      <c r="N1037" s="107" t="s">
        <v>410</v>
      </c>
      <c r="O1037" s="107" t="s">
        <v>395</v>
      </c>
      <c r="P1037" s="109">
        <v>44534</v>
      </c>
      <c r="Q1037" s="107" t="s">
        <v>658</v>
      </c>
      <c r="R1037" s="108">
        <v>1</v>
      </c>
      <c r="S1037" s="109">
        <v>44589</v>
      </c>
      <c r="T1037" s="109">
        <v>44649</v>
      </c>
      <c r="U1037" s="109">
        <v>45518</v>
      </c>
      <c r="V1037" s="108">
        <v>929</v>
      </c>
      <c r="W1037" s="107" t="s">
        <v>398</v>
      </c>
      <c r="X1037" s="107" t="s">
        <v>702</v>
      </c>
      <c r="Y1037" s="107" t="s">
        <v>293</v>
      </c>
      <c r="Z1037" s="108">
        <v>0</v>
      </c>
      <c r="AA1037" s="113">
        <v>0</v>
      </c>
      <c r="AB1037" s="113">
        <v>0</v>
      </c>
      <c r="AC1037" s="113">
        <v>22044</v>
      </c>
      <c r="AD1037" s="113">
        <v>2783.8775999999998</v>
      </c>
      <c r="AE1037" s="113">
        <v>2783.8775999999998</v>
      </c>
      <c r="AF1037" s="113">
        <v>2399.6295</v>
      </c>
      <c r="AG1037" s="113">
        <v>2399.6295</v>
      </c>
      <c r="AH1037" s="113">
        <f>CFR_Data[[#This Row],[Total Spent SFY]]+CFR_Data[[#This Row],[CF Current SFY]]</f>
        <v>2399.6295</v>
      </c>
      <c r="AI1037" s="113">
        <v>384.24810000000002</v>
      </c>
      <c r="AJ1037" s="113">
        <v>0</v>
      </c>
      <c r="AK1037" s="113">
        <v>0</v>
      </c>
      <c r="AL1037" s="113">
        <v>0</v>
      </c>
      <c r="AM1037" s="113">
        <v>0</v>
      </c>
      <c r="AN1037" s="113">
        <v>19260.1224</v>
      </c>
      <c r="AO1037" s="113">
        <v>0</v>
      </c>
      <c r="AP1037" s="113">
        <v>0</v>
      </c>
      <c r="AQ1037" s="107" t="s">
        <v>699</v>
      </c>
      <c r="AR1037" s="107" t="s">
        <v>699</v>
      </c>
      <c r="AS1037" s="107" t="s">
        <v>396</v>
      </c>
      <c r="AT1037" s="107" t="s">
        <v>395</v>
      </c>
      <c r="AU1037" s="107" t="s">
        <v>1123</v>
      </c>
      <c r="AV1037" s="107" t="s">
        <v>391</v>
      </c>
      <c r="AW1037" s="108">
        <v>2</v>
      </c>
      <c r="AX1037" s="107" t="s">
        <v>473</v>
      </c>
      <c r="AY1037" s="107" t="s">
        <v>707</v>
      </c>
      <c r="AZ1037" s="107" t="s">
        <v>706</v>
      </c>
      <c r="BA1037" s="107" t="s">
        <v>412</v>
      </c>
      <c r="BB1037" s="109">
        <v>45355.272070752311</v>
      </c>
      <c r="BC1037" s="107" t="s">
        <v>22</v>
      </c>
      <c r="BD1037" s="107" t="s">
        <v>293</v>
      </c>
    </row>
    <row r="1038" spans="1:56" x14ac:dyDescent="0.2">
      <c r="A1038" s="107" t="s">
        <v>409</v>
      </c>
      <c r="B1038" s="105">
        <v>608866</v>
      </c>
      <c r="C1038" s="105" t="s">
        <v>2270</v>
      </c>
      <c r="D1038" s="107" t="s">
        <v>950</v>
      </c>
      <c r="E1038" s="105" t="s">
        <v>1943</v>
      </c>
      <c r="F1038" s="107" t="s">
        <v>1765</v>
      </c>
      <c r="G1038" s="107" t="s">
        <v>830</v>
      </c>
      <c r="H1038" s="107" t="s">
        <v>830</v>
      </c>
      <c r="I1038" s="107" t="s">
        <v>830</v>
      </c>
      <c r="J1038" s="107" t="s">
        <v>708</v>
      </c>
      <c r="K1038" s="107" t="s">
        <v>22</v>
      </c>
      <c r="L1038" s="107" t="s">
        <v>349</v>
      </c>
      <c r="M1038" s="107" t="s">
        <v>395</v>
      </c>
      <c r="N1038" s="107" t="s">
        <v>410</v>
      </c>
      <c r="O1038" s="107" t="s">
        <v>395</v>
      </c>
      <c r="P1038" s="109">
        <v>44534</v>
      </c>
      <c r="Q1038" s="107" t="s">
        <v>658</v>
      </c>
      <c r="R1038" s="108">
        <v>1</v>
      </c>
      <c r="S1038" s="109">
        <v>44589</v>
      </c>
      <c r="T1038" s="109">
        <v>44649</v>
      </c>
      <c r="U1038" s="109">
        <v>45518</v>
      </c>
      <c r="V1038" s="108">
        <v>929</v>
      </c>
      <c r="W1038" s="107" t="s">
        <v>424</v>
      </c>
      <c r="X1038" s="107" t="s">
        <v>705</v>
      </c>
      <c r="Y1038" s="107" t="s">
        <v>413</v>
      </c>
      <c r="Z1038" s="108">
        <v>0.8</v>
      </c>
      <c r="AA1038" s="113">
        <v>2575789.06</v>
      </c>
      <c r="AB1038" s="113">
        <v>1699288.42</v>
      </c>
      <c r="AC1038" s="113">
        <v>1637476.28</v>
      </c>
      <c r="AD1038" s="113">
        <v>1446216.1224</v>
      </c>
      <c r="AE1038" s="113">
        <v>1446216.1224</v>
      </c>
      <c r="AF1038" s="113">
        <v>1246600.3705</v>
      </c>
      <c r="AG1038" s="113">
        <v>3822389.4304999998</v>
      </c>
      <c r="AH1038" s="113">
        <f>CFR_Data[[#This Row],[Total Spent SFY]]+CFR_Data[[#This Row],[CF Current SFY]]</f>
        <v>2945888.7905000001</v>
      </c>
      <c r="AI1038" s="113">
        <v>199615.7519</v>
      </c>
      <c r="AJ1038" s="113">
        <v>0</v>
      </c>
      <c r="AK1038" s="113">
        <v>0</v>
      </c>
      <c r="AL1038" s="113">
        <v>0</v>
      </c>
      <c r="AM1038" s="113">
        <v>0</v>
      </c>
      <c r="AN1038" s="113">
        <v>191260.15760000001</v>
      </c>
      <c r="AO1038" s="113">
        <v>0</v>
      </c>
      <c r="AP1038" s="113">
        <v>0</v>
      </c>
      <c r="AQ1038" s="107" t="s">
        <v>699</v>
      </c>
      <c r="AR1038" s="107" t="s">
        <v>699</v>
      </c>
      <c r="AS1038" s="107" t="s">
        <v>396</v>
      </c>
      <c r="AT1038" s="107" t="s">
        <v>395</v>
      </c>
      <c r="AU1038" s="107" t="s">
        <v>1123</v>
      </c>
      <c r="AV1038" s="107" t="s">
        <v>391</v>
      </c>
      <c r="AW1038" s="108">
        <v>2</v>
      </c>
      <c r="AX1038" s="107" t="s">
        <v>473</v>
      </c>
      <c r="AY1038" s="107" t="s">
        <v>707</v>
      </c>
      <c r="AZ1038" s="107" t="s">
        <v>706</v>
      </c>
      <c r="BA1038" s="107" t="s">
        <v>412</v>
      </c>
      <c r="BB1038" s="109">
        <v>45355.272070752311</v>
      </c>
      <c r="BC1038" s="107" t="s">
        <v>22</v>
      </c>
      <c r="BD1038" s="107" t="s">
        <v>292</v>
      </c>
    </row>
    <row r="1039" spans="1:56" x14ac:dyDescent="0.2">
      <c r="A1039" s="107" t="s">
        <v>472</v>
      </c>
      <c r="B1039" s="105">
        <v>608869</v>
      </c>
      <c r="C1039" s="105" t="s">
        <v>395</v>
      </c>
      <c r="D1039" s="107" t="s">
        <v>951</v>
      </c>
      <c r="E1039" s="105" t="s">
        <v>1947</v>
      </c>
      <c r="F1039" s="107" t="s">
        <v>1133</v>
      </c>
      <c r="G1039" s="107" t="s">
        <v>830</v>
      </c>
      <c r="H1039" s="107" t="s">
        <v>830</v>
      </c>
      <c r="I1039" s="107" t="s">
        <v>830</v>
      </c>
      <c r="J1039" s="107" t="s">
        <v>175</v>
      </c>
      <c r="K1039" s="107" t="s">
        <v>32</v>
      </c>
      <c r="L1039" s="107" t="s">
        <v>88</v>
      </c>
      <c r="M1039" s="107" t="s">
        <v>41</v>
      </c>
      <c r="N1039" s="107" t="s">
        <v>472</v>
      </c>
      <c r="O1039" s="107" t="s">
        <v>1125</v>
      </c>
      <c r="P1039" s="109">
        <v>45710</v>
      </c>
      <c r="Q1039" s="107" t="s">
        <v>1101</v>
      </c>
      <c r="R1039" s="108">
        <v>0</v>
      </c>
      <c r="S1039" s="109">
        <v>45860</v>
      </c>
      <c r="T1039" s="109">
        <v>45920</v>
      </c>
      <c r="U1039" s="109">
        <v>46380</v>
      </c>
      <c r="V1039" s="108">
        <v>520</v>
      </c>
      <c r="W1039" s="107" t="s">
        <v>398</v>
      </c>
      <c r="X1039" s="107" t="s">
        <v>702</v>
      </c>
      <c r="Y1039" s="107" t="s">
        <v>293</v>
      </c>
      <c r="Z1039" s="108">
        <v>0</v>
      </c>
      <c r="AA1039" s="113">
        <v>0</v>
      </c>
      <c r="AB1039" s="113">
        <v>0</v>
      </c>
      <c r="AC1039" s="113">
        <v>15000</v>
      </c>
      <c r="AD1039" s="113">
        <v>0</v>
      </c>
      <c r="AE1039" s="113">
        <v>15000</v>
      </c>
      <c r="AF1039" s="113">
        <v>0</v>
      </c>
      <c r="AG1039" s="113">
        <v>0</v>
      </c>
      <c r="AH1039" s="113">
        <f>CFR_Data[[#This Row],[Total Spent SFY]]+CFR_Data[[#This Row],[CF Current SFY]]</f>
        <v>0</v>
      </c>
      <c r="AI1039" s="113">
        <v>0</v>
      </c>
      <c r="AJ1039" s="113">
        <v>9375</v>
      </c>
      <c r="AK1039" s="113">
        <v>5625</v>
      </c>
      <c r="AL1039" s="113">
        <v>0</v>
      </c>
      <c r="AM1039" s="113">
        <v>0</v>
      </c>
      <c r="AN1039" s="113">
        <v>0</v>
      </c>
      <c r="AO1039" s="113">
        <v>0</v>
      </c>
      <c r="AP1039" s="113">
        <v>0</v>
      </c>
      <c r="AQ1039" s="107" t="s">
        <v>699</v>
      </c>
      <c r="AR1039" s="107" t="s">
        <v>699</v>
      </c>
      <c r="AS1039" s="107" t="s">
        <v>396</v>
      </c>
      <c r="AT1039" s="107" t="s">
        <v>395</v>
      </c>
      <c r="AU1039" s="107" t="s">
        <v>1123</v>
      </c>
      <c r="AV1039" s="107" t="s">
        <v>391</v>
      </c>
      <c r="AW1039" s="108">
        <v>2</v>
      </c>
      <c r="AX1039" s="107" t="s">
        <v>473</v>
      </c>
      <c r="AY1039" s="107" t="s">
        <v>707</v>
      </c>
      <c r="AZ1039" s="107" t="s">
        <v>706</v>
      </c>
      <c r="BA1039" s="107" t="s">
        <v>412</v>
      </c>
      <c r="BB1039" s="109">
        <v>45355.272070752311</v>
      </c>
      <c r="BC1039" s="107" t="s">
        <v>32</v>
      </c>
      <c r="BD1039" s="107" t="s">
        <v>293</v>
      </c>
    </row>
    <row r="1040" spans="1:56" x14ac:dyDescent="0.2">
      <c r="A1040" s="107" t="s">
        <v>472</v>
      </c>
      <c r="B1040" s="105">
        <v>608869</v>
      </c>
      <c r="C1040" s="105" t="s">
        <v>395</v>
      </c>
      <c r="D1040" s="107" t="s">
        <v>951</v>
      </c>
      <c r="E1040" s="105" t="s">
        <v>1947</v>
      </c>
      <c r="F1040" s="107" t="s">
        <v>1133</v>
      </c>
      <c r="G1040" s="107" t="s">
        <v>830</v>
      </c>
      <c r="H1040" s="107" t="s">
        <v>830</v>
      </c>
      <c r="I1040" s="107" t="s">
        <v>830</v>
      </c>
      <c r="J1040" s="107" t="s">
        <v>175</v>
      </c>
      <c r="K1040" s="107" t="s">
        <v>32</v>
      </c>
      <c r="L1040" s="107" t="s">
        <v>88</v>
      </c>
      <c r="M1040" s="107" t="s">
        <v>41</v>
      </c>
      <c r="N1040" s="107" t="s">
        <v>472</v>
      </c>
      <c r="O1040" s="107" t="s">
        <v>1125</v>
      </c>
      <c r="P1040" s="109">
        <v>45710</v>
      </c>
      <c r="Q1040" s="107" t="s">
        <v>1101</v>
      </c>
      <c r="R1040" s="108">
        <v>0</v>
      </c>
      <c r="S1040" s="109">
        <v>45860</v>
      </c>
      <c r="T1040" s="109">
        <v>45920</v>
      </c>
      <c r="U1040" s="109">
        <v>46380</v>
      </c>
      <c r="V1040" s="108">
        <v>520</v>
      </c>
      <c r="W1040" s="107" t="s">
        <v>424</v>
      </c>
      <c r="X1040" s="107" t="s">
        <v>802</v>
      </c>
      <c r="Y1040" s="107" t="s">
        <v>725</v>
      </c>
      <c r="Z1040" s="108">
        <v>0.8</v>
      </c>
      <c r="AA1040" s="113">
        <v>0</v>
      </c>
      <c r="AB1040" s="113">
        <v>0</v>
      </c>
      <c r="AC1040" s="113">
        <v>5411174.6639</v>
      </c>
      <c r="AD1040" s="113">
        <v>0</v>
      </c>
      <c r="AE1040" s="113">
        <v>5411174.6639</v>
      </c>
      <c r="AF1040" s="113">
        <v>0</v>
      </c>
      <c r="AG1040" s="113">
        <v>0</v>
      </c>
      <c r="AH1040" s="113">
        <f>CFR_Data[[#This Row],[Total Spent SFY]]+CFR_Data[[#This Row],[CF Current SFY]]</f>
        <v>0</v>
      </c>
      <c r="AI1040" s="113">
        <v>0</v>
      </c>
      <c r="AJ1040" s="113">
        <v>3381984.1649000002</v>
      </c>
      <c r="AK1040" s="113">
        <v>2029190.4990000001</v>
      </c>
      <c r="AL1040" s="113">
        <v>0</v>
      </c>
      <c r="AM1040" s="113">
        <v>0</v>
      </c>
      <c r="AN1040" s="113">
        <v>0</v>
      </c>
      <c r="AO1040" s="113">
        <v>0</v>
      </c>
      <c r="AP1040" s="113">
        <v>0</v>
      </c>
      <c r="AQ1040" s="107" t="s">
        <v>699</v>
      </c>
      <c r="AR1040" s="107" t="s">
        <v>699</v>
      </c>
      <c r="AS1040" s="107" t="s">
        <v>396</v>
      </c>
      <c r="AT1040" s="107" t="s">
        <v>395</v>
      </c>
      <c r="AU1040" s="107" t="s">
        <v>1123</v>
      </c>
      <c r="AV1040" s="107" t="s">
        <v>391</v>
      </c>
      <c r="AW1040" s="108">
        <v>2</v>
      </c>
      <c r="AX1040" s="107" t="s">
        <v>473</v>
      </c>
      <c r="AY1040" s="107" t="s">
        <v>707</v>
      </c>
      <c r="AZ1040" s="107" t="s">
        <v>706</v>
      </c>
      <c r="BA1040" s="107" t="s">
        <v>412</v>
      </c>
      <c r="BB1040" s="109">
        <v>45355.272070752311</v>
      </c>
      <c r="BC1040" s="107" t="s">
        <v>32</v>
      </c>
      <c r="BD1040" s="107" t="s">
        <v>292</v>
      </c>
    </row>
    <row r="1041" spans="1:56" x14ac:dyDescent="0.2">
      <c r="A1041" s="107" t="s">
        <v>409</v>
      </c>
      <c r="B1041" s="105">
        <v>608873</v>
      </c>
      <c r="C1041" s="105" t="s">
        <v>3095</v>
      </c>
      <c r="D1041" s="107" t="s">
        <v>952</v>
      </c>
      <c r="E1041" s="105" t="s">
        <v>1954</v>
      </c>
      <c r="F1041" s="107" t="s">
        <v>1128</v>
      </c>
      <c r="G1041" s="107" t="s">
        <v>830</v>
      </c>
      <c r="H1041" s="107" t="s">
        <v>830</v>
      </c>
      <c r="I1041" s="107" t="s">
        <v>830</v>
      </c>
      <c r="J1041" s="107" t="s">
        <v>127</v>
      </c>
      <c r="K1041" s="107" t="s">
        <v>24</v>
      </c>
      <c r="L1041" s="107" t="s">
        <v>187</v>
      </c>
      <c r="M1041" s="107" t="s">
        <v>158</v>
      </c>
      <c r="N1041" s="107" t="s">
        <v>410</v>
      </c>
      <c r="O1041" s="107" t="s">
        <v>395</v>
      </c>
      <c r="P1041" s="109">
        <v>45094</v>
      </c>
      <c r="Q1041" s="107" t="s">
        <v>712</v>
      </c>
      <c r="R1041" s="108">
        <v>1</v>
      </c>
      <c r="S1041" s="109">
        <v>45181</v>
      </c>
      <c r="T1041" s="109">
        <v>45241</v>
      </c>
      <c r="U1041" s="109">
        <v>46281</v>
      </c>
      <c r="V1041" s="108">
        <v>1100</v>
      </c>
      <c r="W1041" s="107" t="s">
        <v>424</v>
      </c>
      <c r="X1041" s="107" t="s">
        <v>710</v>
      </c>
      <c r="Y1041" s="107" t="s">
        <v>411</v>
      </c>
      <c r="Z1041" s="108">
        <v>0.8</v>
      </c>
      <c r="AA1041" s="113">
        <v>62183.59</v>
      </c>
      <c r="AB1041" s="113">
        <v>62183.59</v>
      </c>
      <c r="AC1041" s="113">
        <v>2177535.91</v>
      </c>
      <c r="AD1041" s="113">
        <v>681424.59539999999</v>
      </c>
      <c r="AE1041" s="113">
        <v>2177535.91</v>
      </c>
      <c r="AF1041" s="113">
        <v>200788.0944</v>
      </c>
      <c r="AG1041" s="113">
        <v>262971.68440000003</v>
      </c>
      <c r="AH1041" s="113">
        <f>CFR_Data[[#This Row],[Total Spent SFY]]+CFR_Data[[#This Row],[CF Current SFY]]</f>
        <v>262971.68440000003</v>
      </c>
      <c r="AI1041" s="113">
        <v>480636.50099999999</v>
      </c>
      <c r="AJ1041" s="113">
        <v>1346391.8145999999</v>
      </c>
      <c r="AK1041" s="113">
        <v>149719.5</v>
      </c>
      <c r="AL1041" s="113">
        <v>0</v>
      </c>
      <c r="AM1041" s="113">
        <v>0</v>
      </c>
      <c r="AN1041" s="113">
        <v>0</v>
      </c>
      <c r="AO1041" s="113">
        <v>0</v>
      </c>
      <c r="AP1041" s="113">
        <v>0</v>
      </c>
      <c r="AQ1041" s="107" t="s">
        <v>699</v>
      </c>
      <c r="AR1041" s="107" t="s">
        <v>699</v>
      </c>
      <c r="AS1041" s="107" t="s">
        <v>396</v>
      </c>
      <c r="AT1041" s="107" t="s">
        <v>3043</v>
      </c>
      <c r="AU1041" s="107" t="s">
        <v>1120</v>
      </c>
      <c r="AV1041" s="107" t="s">
        <v>391</v>
      </c>
      <c r="AW1041" s="108">
        <v>4</v>
      </c>
      <c r="AX1041" s="107" t="s">
        <v>473</v>
      </c>
      <c r="AY1041" s="107" t="s">
        <v>698</v>
      </c>
      <c r="AZ1041" s="107" t="s">
        <v>697</v>
      </c>
      <c r="BA1041" s="107" t="s">
        <v>392</v>
      </c>
      <c r="BB1041" s="109">
        <v>45355.272070752311</v>
      </c>
      <c r="BC1041" s="107" t="s">
        <v>24</v>
      </c>
      <c r="BD1041" s="107" t="s">
        <v>292</v>
      </c>
    </row>
    <row r="1042" spans="1:56" x14ac:dyDescent="0.2">
      <c r="A1042" s="107" t="s">
        <v>409</v>
      </c>
      <c r="B1042" s="105">
        <v>608873</v>
      </c>
      <c r="C1042" s="105" t="s">
        <v>3095</v>
      </c>
      <c r="D1042" s="107" t="s">
        <v>952</v>
      </c>
      <c r="E1042" s="105" t="s">
        <v>1954</v>
      </c>
      <c r="F1042" s="107" t="s">
        <v>1128</v>
      </c>
      <c r="G1042" s="107" t="s">
        <v>830</v>
      </c>
      <c r="H1042" s="107" t="s">
        <v>830</v>
      </c>
      <c r="I1042" s="107" t="s">
        <v>830</v>
      </c>
      <c r="J1042" s="107" t="s">
        <v>127</v>
      </c>
      <c r="K1042" s="107" t="s">
        <v>24</v>
      </c>
      <c r="L1042" s="107" t="s">
        <v>187</v>
      </c>
      <c r="M1042" s="107" t="s">
        <v>158</v>
      </c>
      <c r="N1042" s="107" t="s">
        <v>410</v>
      </c>
      <c r="O1042" s="107" t="s">
        <v>395</v>
      </c>
      <c r="P1042" s="109">
        <v>45094</v>
      </c>
      <c r="Q1042" s="107" t="s">
        <v>712</v>
      </c>
      <c r="R1042" s="108">
        <v>1</v>
      </c>
      <c r="S1042" s="109">
        <v>45181</v>
      </c>
      <c r="T1042" s="109">
        <v>45241</v>
      </c>
      <c r="U1042" s="109">
        <v>46281</v>
      </c>
      <c r="V1042" s="108">
        <v>1100</v>
      </c>
      <c r="W1042" s="107" t="s">
        <v>398</v>
      </c>
      <c r="X1042" s="107" t="s">
        <v>702</v>
      </c>
      <c r="Y1042" s="107" t="s">
        <v>293</v>
      </c>
      <c r="Z1042" s="108">
        <v>0</v>
      </c>
      <c r="AA1042" s="113">
        <v>1050</v>
      </c>
      <c r="AB1042" s="113">
        <v>1050</v>
      </c>
      <c r="AC1042" s="113">
        <v>232007.5</v>
      </c>
      <c r="AD1042" s="113">
        <v>77297.993400000007</v>
      </c>
      <c r="AE1042" s="113">
        <v>232007.5</v>
      </c>
      <c r="AF1042" s="113">
        <v>22776.5726</v>
      </c>
      <c r="AG1042" s="113">
        <v>23826.5726</v>
      </c>
      <c r="AH1042" s="113">
        <f>CFR_Data[[#This Row],[Total Spent SFY]]+CFR_Data[[#This Row],[CF Current SFY]]</f>
        <v>23826.5726</v>
      </c>
      <c r="AI1042" s="113">
        <v>54521.4208</v>
      </c>
      <c r="AJ1042" s="113">
        <v>140652.00659999999</v>
      </c>
      <c r="AK1042" s="113">
        <v>14057.5</v>
      </c>
      <c r="AL1042" s="113">
        <v>0</v>
      </c>
      <c r="AM1042" s="113">
        <v>0</v>
      </c>
      <c r="AN1042" s="113">
        <v>0</v>
      </c>
      <c r="AO1042" s="113">
        <v>0</v>
      </c>
      <c r="AP1042" s="113">
        <v>0</v>
      </c>
      <c r="AQ1042" s="107" t="s">
        <v>699</v>
      </c>
      <c r="AR1042" s="107" t="s">
        <v>699</v>
      </c>
      <c r="AS1042" s="107" t="s">
        <v>396</v>
      </c>
      <c r="AT1042" s="107" t="s">
        <v>3043</v>
      </c>
      <c r="AU1042" s="107" t="s">
        <v>1120</v>
      </c>
      <c r="AV1042" s="107" t="s">
        <v>391</v>
      </c>
      <c r="AW1042" s="108">
        <v>4</v>
      </c>
      <c r="AX1042" s="107" t="s">
        <v>473</v>
      </c>
      <c r="AY1042" s="107" t="s">
        <v>698</v>
      </c>
      <c r="AZ1042" s="107" t="s">
        <v>697</v>
      </c>
      <c r="BA1042" s="107" t="s">
        <v>392</v>
      </c>
      <c r="BB1042" s="109">
        <v>45355.272070752311</v>
      </c>
      <c r="BC1042" s="107" t="s">
        <v>24</v>
      </c>
      <c r="BD1042" s="107" t="s">
        <v>293</v>
      </c>
    </row>
    <row r="1043" spans="1:56" x14ac:dyDescent="0.2">
      <c r="A1043" s="107" t="s">
        <v>409</v>
      </c>
      <c r="B1043" s="105">
        <v>608873</v>
      </c>
      <c r="C1043" s="105" t="s">
        <v>3095</v>
      </c>
      <c r="D1043" s="107" t="s">
        <v>952</v>
      </c>
      <c r="E1043" s="105" t="s">
        <v>1954</v>
      </c>
      <c r="F1043" s="107" t="s">
        <v>1128</v>
      </c>
      <c r="G1043" s="107" t="s">
        <v>830</v>
      </c>
      <c r="H1043" s="107" t="s">
        <v>830</v>
      </c>
      <c r="I1043" s="107" t="s">
        <v>830</v>
      </c>
      <c r="J1043" s="107" t="s">
        <v>127</v>
      </c>
      <c r="K1043" s="107" t="s">
        <v>24</v>
      </c>
      <c r="L1043" s="107" t="s">
        <v>187</v>
      </c>
      <c r="M1043" s="107" t="s">
        <v>158</v>
      </c>
      <c r="N1043" s="107" t="s">
        <v>410</v>
      </c>
      <c r="O1043" s="107" t="s">
        <v>395</v>
      </c>
      <c r="P1043" s="109">
        <v>45094</v>
      </c>
      <c r="Q1043" s="107" t="s">
        <v>712</v>
      </c>
      <c r="R1043" s="108">
        <v>1</v>
      </c>
      <c r="S1043" s="109">
        <v>45181</v>
      </c>
      <c r="T1043" s="109">
        <v>45241</v>
      </c>
      <c r="U1043" s="109">
        <v>46281</v>
      </c>
      <c r="V1043" s="108">
        <v>1100</v>
      </c>
      <c r="W1043" s="107" t="s">
        <v>424</v>
      </c>
      <c r="X1043" s="107" t="s">
        <v>709</v>
      </c>
      <c r="Y1043" s="107" t="s">
        <v>416</v>
      </c>
      <c r="Z1043" s="108">
        <v>0.8</v>
      </c>
      <c r="AA1043" s="113">
        <v>311209.7</v>
      </c>
      <c r="AB1043" s="113">
        <v>311209.7</v>
      </c>
      <c r="AC1043" s="113">
        <v>1450126.8</v>
      </c>
      <c r="AD1043" s="113">
        <v>440223.88620000001</v>
      </c>
      <c r="AE1043" s="113">
        <v>1450126.8</v>
      </c>
      <c r="AF1043" s="113">
        <v>129716.0622</v>
      </c>
      <c r="AG1043" s="113">
        <v>440925.7622</v>
      </c>
      <c r="AH1043" s="113">
        <f>CFR_Data[[#This Row],[Total Spent SFY]]+CFR_Data[[#This Row],[CF Current SFY]]</f>
        <v>440925.7622</v>
      </c>
      <c r="AI1043" s="113">
        <v>310507.82400000002</v>
      </c>
      <c r="AJ1043" s="113">
        <v>898566.41379999998</v>
      </c>
      <c r="AK1043" s="113">
        <v>111336.5</v>
      </c>
      <c r="AL1043" s="113">
        <v>0</v>
      </c>
      <c r="AM1043" s="113">
        <v>0</v>
      </c>
      <c r="AN1043" s="113">
        <v>0</v>
      </c>
      <c r="AO1043" s="113">
        <v>0</v>
      </c>
      <c r="AP1043" s="113">
        <v>0</v>
      </c>
      <c r="AQ1043" s="107" t="s">
        <v>699</v>
      </c>
      <c r="AR1043" s="107" t="s">
        <v>699</v>
      </c>
      <c r="AS1043" s="107" t="s">
        <v>396</v>
      </c>
      <c r="AT1043" s="107" t="s">
        <v>3043</v>
      </c>
      <c r="AU1043" s="107" t="s">
        <v>1120</v>
      </c>
      <c r="AV1043" s="107" t="s">
        <v>391</v>
      </c>
      <c r="AW1043" s="108">
        <v>4</v>
      </c>
      <c r="AX1043" s="107" t="s">
        <v>473</v>
      </c>
      <c r="AY1043" s="107" t="s">
        <v>698</v>
      </c>
      <c r="AZ1043" s="107" t="s">
        <v>697</v>
      </c>
      <c r="BA1043" s="107" t="s">
        <v>392</v>
      </c>
      <c r="BB1043" s="109">
        <v>45355.272070752311</v>
      </c>
      <c r="BC1043" s="107" t="s">
        <v>24</v>
      </c>
      <c r="BD1043" s="107" t="s">
        <v>292</v>
      </c>
    </row>
    <row r="1044" spans="1:56" x14ac:dyDescent="0.2">
      <c r="A1044" s="107" t="s">
        <v>409</v>
      </c>
      <c r="B1044" s="105">
        <v>608873</v>
      </c>
      <c r="C1044" s="105" t="s">
        <v>3095</v>
      </c>
      <c r="D1044" s="107" t="s">
        <v>952</v>
      </c>
      <c r="E1044" s="105" t="s">
        <v>1954</v>
      </c>
      <c r="F1044" s="107" t="s">
        <v>1128</v>
      </c>
      <c r="G1044" s="107" t="s">
        <v>830</v>
      </c>
      <c r="H1044" s="107" t="s">
        <v>830</v>
      </c>
      <c r="I1044" s="107" t="s">
        <v>830</v>
      </c>
      <c r="J1044" s="107" t="s">
        <v>127</v>
      </c>
      <c r="K1044" s="107" t="s">
        <v>24</v>
      </c>
      <c r="L1044" s="107" t="s">
        <v>187</v>
      </c>
      <c r="M1044" s="107" t="s">
        <v>158</v>
      </c>
      <c r="N1044" s="107" t="s">
        <v>410</v>
      </c>
      <c r="O1044" s="107" t="s">
        <v>395</v>
      </c>
      <c r="P1044" s="109">
        <v>45094</v>
      </c>
      <c r="Q1044" s="107" t="s">
        <v>712</v>
      </c>
      <c r="R1044" s="108">
        <v>1</v>
      </c>
      <c r="S1044" s="109">
        <v>45181</v>
      </c>
      <c r="T1044" s="109">
        <v>45241</v>
      </c>
      <c r="U1044" s="109">
        <v>46281</v>
      </c>
      <c r="V1044" s="108">
        <v>1100</v>
      </c>
      <c r="W1044" s="107" t="s">
        <v>424</v>
      </c>
      <c r="X1044" s="107" t="s">
        <v>726</v>
      </c>
      <c r="Y1044" s="107" t="s">
        <v>725</v>
      </c>
      <c r="Z1044" s="108">
        <v>0.8</v>
      </c>
      <c r="AA1044" s="113">
        <v>1178154.7</v>
      </c>
      <c r="AB1044" s="113">
        <v>1178154.7</v>
      </c>
      <c r="AC1044" s="113">
        <v>5059181.13</v>
      </c>
      <c r="AD1044" s="113">
        <v>1516053.5253000001</v>
      </c>
      <c r="AE1044" s="113">
        <v>5059181.13</v>
      </c>
      <c r="AF1044" s="113">
        <v>446719.2708</v>
      </c>
      <c r="AG1044" s="113">
        <v>1624873.9708</v>
      </c>
      <c r="AH1044" s="113">
        <f>CFR_Data[[#This Row],[Total Spent SFY]]+CFR_Data[[#This Row],[CF Current SFY]]</f>
        <v>1624873.9708</v>
      </c>
      <c r="AI1044" s="113">
        <v>1069334.2545</v>
      </c>
      <c r="AJ1044" s="113">
        <v>3110791.7747</v>
      </c>
      <c r="AK1044" s="113">
        <v>432335.83</v>
      </c>
      <c r="AL1044" s="113">
        <v>0</v>
      </c>
      <c r="AM1044" s="113">
        <v>0</v>
      </c>
      <c r="AN1044" s="113">
        <v>0</v>
      </c>
      <c r="AO1044" s="113">
        <v>0</v>
      </c>
      <c r="AP1044" s="113">
        <v>0</v>
      </c>
      <c r="AQ1044" s="107" t="s">
        <v>699</v>
      </c>
      <c r="AR1044" s="107" t="s">
        <v>699</v>
      </c>
      <c r="AS1044" s="107" t="s">
        <v>396</v>
      </c>
      <c r="AT1044" s="107" t="s">
        <v>3043</v>
      </c>
      <c r="AU1044" s="107" t="s">
        <v>1120</v>
      </c>
      <c r="AV1044" s="107" t="s">
        <v>391</v>
      </c>
      <c r="AW1044" s="108">
        <v>4</v>
      </c>
      <c r="AX1044" s="107" t="s">
        <v>473</v>
      </c>
      <c r="AY1044" s="107" t="s">
        <v>698</v>
      </c>
      <c r="AZ1044" s="107" t="s">
        <v>697</v>
      </c>
      <c r="BA1044" s="107" t="s">
        <v>392</v>
      </c>
      <c r="BB1044" s="109">
        <v>45355.272070752311</v>
      </c>
      <c r="BC1044" s="107" t="s">
        <v>24</v>
      </c>
      <c r="BD1044" s="107" t="s">
        <v>292</v>
      </c>
    </row>
    <row r="1045" spans="1:56" x14ac:dyDescent="0.2">
      <c r="A1045" s="107" t="s">
        <v>472</v>
      </c>
      <c r="B1045" s="105">
        <v>608881</v>
      </c>
      <c r="C1045" s="105" t="s">
        <v>395</v>
      </c>
      <c r="D1045" s="107" t="s">
        <v>953</v>
      </c>
      <c r="E1045" s="105" t="s">
        <v>1947</v>
      </c>
      <c r="F1045" s="107" t="s">
        <v>1128</v>
      </c>
      <c r="G1045" s="107" t="s">
        <v>830</v>
      </c>
      <c r="H1045" s="107" t="s">
        <v>830</v>
      </c>
      <c r="I1045" s="107" t="s">
        <v>830</v>
      </c>
      <c r="J1045" s="107" t="s">
        <v>211</v>
      </c>
      <c r="K1045" s="107" t="s">
        <v>32</v>
      </c>
      <c r="L1045" s="107" t="s">
        <v>312</v>
      </c>
      <c r="M1045" s="107" t="s">
        <v>158</v>
      </c>
      <c r="N1045" s="107" t="s">
        <v>472</v>
      </c>
      <c r="O1045" s="107" t="s">
        <v>1130</v>
      </c>
      <c r="P1045" s="109">
        <v>45675</v>
      </c>
      <c r="Q1045" s="107" t="s">
        <v>1101</v>
      </c>
      <c r="R1045" s="108">
        <v>0</v>
      </c>
      <c r="S1045" s="109">
        <v>45825</v>
      </c>
      <c r="T1045" s="109">
        <v>45885</v>
      </c>
      <c r="U1045" s="109">
        <v>46225</v>
      </c>
      <c r="V1045" s="108">
        <v>400</v>
      </c>
      <c r="W1045" s="107" t="s">
        <v>398</v>
      </c>
      <c r="X1045" s="107" t="s">
        <v>702</v>
      </c>
      <c r="Y1045" s="107" t="s">
        <v>293</v>
      </c>
      <c r="Z1045" s="108">
        <v>0</v>
      </c>
      <c r="AA1045" s="113">
        <v>0</v>
      </c>
      <c r="AB1045" s="113">
        <v>0</v>
      </c>
      <c r="AC1045" s="113">
        <v>88512.407999999996</v>
      </c>
      <c r="AD1045" s="113">
        <v>0</v>
      </c>
      <c r="AE1045" s="113">
        <v>88512.407999999996</v>
      </c>
      <c r="AF1045" s="113">
        <v>0</v>
      </c>
      <c r="AG1045" s="113">
        <v>0</v>
      </c>
      <c r="AH1045" s="113">
        <f>CFR_Data[[#This Row],[Total Spent SFY]]+CFR_Data[[#This Row],[CF Current SFY]]</f>
        <v>0</v>
      </c>
      <c r="AI1045" s="113">
        <v>0</v>
      </c>
      <c r="AJ1045" s="113">
        <v>81136.373999999996</v>
      </c>
      <c r="AK1045" s="113">
        <v>7376.0339999999997</v>
      </c>
      <c r="AL1045" s="113">
        <v>0</v>
      </c>
      <c r="AM1045" s="113">
        <v>0</v>
      </c>
      <c r="AN1045" s="113">
        <v>0</v>
      </c>
      <c r="AO1045" s="113">
        <v>0</v>
      </c>
      <c r="AP1045" s="113">
        <v>0</v>
      </c>
      <c r="AQ1045" s="107" t="s">
        <v>699</v>
      </c>
      <c r="AR1045" s="107" t="s">
        <v>699</v>
      </c>
      <c r="AS1045" s="107" t="s">
        <v>396</v>
      </c>
      <c r="AT1045" s="107" t="s">
        <v>3088</v>
      </c>
      <c r="AU1045" s="107" t="s">
        <v>1120</v>
      </c>
      <c r="AV1045" s="107" t="s">
        <v>391</v>
      </c>
      <c r="AW1045" s="108">
        <v>2</v>
      </c>
      <c r="AX1045" s="107" t="s">
        <v>473</v>
      </c>
      <c r="AY1045" s="107" t="s">
        <v>698</v>
      </c>
      <c r="AZ1045" s="107" t="s">
        <v>697</v>
      </c>
      <c r="BA1045" s="107" t="s">
        <v>392</v>
      </c>
      <c r="BB1045" s="109">
        <v>45355.272070752311</v>
      </c>
      <c r="BC1045" s="107" t="s">
        <v>32</v>
      </c>
      <c r="BD1045" s="107" t="s">
        <v>293</v>
      </c>
    </row>
    <row r="1046" spans="1:56" x14ac:dyDescent="0.2">
      <c r="A1046" s="107" t="s">
        <v>472</v>
      </c>
      <c r="B1046" s="105">
        <v>608881</v>
      </c>
      <c r="C1046" s="105" t="s">
        <v>395</v>
      </c>
      <c r="D1046" s="107" t="s">
        <v>953</v>
      </c>
      <c r="E1046" s="105" t="s">
        <v>1947</v>
      </c>
      <c r="F1046" s="107" t="s">
        <v>1128</v>
      </c>
      <c r="G1046" s="107" t="s">
        <v>830</v>
      </c>
      <c r="H1046" s="107" t="s">
        <v>830</v>
      </c>
      <c r="I1046" s="107" t="s">
        <v>830</v>
      </c>
      <c r="J1046" s="107" t="s">
        <v>211</v>
      </c>
      <c r="K1046" s="107" t="s">
        <v>32</v>
      </c>
      <c r="L1046" s="107" t="s">
        <v>312</v>
      </c>
      <c r="M1046" s="107" t="s">
        <v>158</v>
      </c>
      <c r="N1046" s="107" t="s">
        <v>472</v>
      </c>
      <c r="O1046" s="107" t="s">
        <v>1130</v>
      </c>
      <c r="P1046" s="109">
        <v>45675</v>
      </c>
      <c r="Q1046" s="107" t="s">
        <v>1101</v>
      </c>
      <c r="R1046" s="108">
        <v>0</v>
      </c>
      <c r="S1046" s="109">
        <v>45825</v>
      </c>
      <c r="T1046" s="109">
        <v>45885</v>
      </c>
      <c r="U1046" s="109">
        <v>46225</v>
      </c>
      <c r="V1046" s="108">
        <v>400</v>
      </c>
      <c r="W1046" s="107" t="s">
        <v>424</v>
      </c>
      <c r="X1046" s="107" t="s">
        <v>726</v>
      </c>
      <c r="Y1046" s="107" t="s">
        <v>725</v>
      </c>
      <c r="Z1046" s="108">
        <v>0.8</v>
      </c>
      <c r="AA1046" s="113">
        <v>0</v>
      </c>
      <c r="AB1046" s="113">
        <v>0</v>
      </c>
      <c r="AC1046" s="113">
        <v>9616724.7880000006</v>
      </c>
      <c r="AD1046" s="113">
        <v>0</v>
      </c>
      <c r="AE1046" s="113">
        <v>9616724.7880000006</v>
      </c>
      <c r="AF1046" s="113">
        <v>0</v>
      </c>
      <c r="AG1046" s="113">
        <v>0</v>
      </c>
      <c r="AH1046" s="113">
        <f>CFR_Data[[#This Row],[Total Spent SFY]]+CFR_Data[[#This Row],[CF Current SFY]]</f>
        <v>0</v>
      </c>
      <c r="AI1046" s="113">
        <v>0</v>
      </c>
      <c r="AJ1046" s="113">
        <v>8815331.0557000004</v>
      </c>
      <c r="AK1046" s="113">
        <v>801393.73230000003</v>
      </c>
      <c r="AL1046" s="113">
        <v>0</v>
      </c>
      <c r="AM1046" s="113">
        <v>0</v>
      </c>
      <c r="AN1046" s="113">
        <v>0</v>
      </c>
      <c r="AO1046" s="113">
        <v>0</v>
      </c>
      <c r="AP1046" s="113">
        <v>0</v>
      </c>
      <c r="AQ1046" s="107" t="s">
        <v>699</v>
      </c>
      <c r="AR1046" s="107" t="s">
        <v>699</v>
      </c>
      <c r="AS1046" s="107" t="s">
        <v>396</v>
      </c>
      <c r="AT1046" s="107" t="s">
        <v>3088</v>
      </c>
      <c r="AU1046" s="107" t="s">
        <v>1120</v>
      </c>
      <c r="AV1046" s="107" t="s">
        <v>391</v>
      </c>
      <c r="AW1046" s="108">
        <v>2</v>
      </c>
      <c r="AX1046" s="107" t="s">
        <v>473</v>
      </c>
      <c r="AY1046" s="107" t="s">
        <v>698</v>
      </c>
      <c r="AZ1046" s="107" t="s">
        <v>697</v>
      </c>
      <c r="BA1046" s="107" t="s">
        <v>392</v>
      </c>
      <c r="BB1046" s="109">
        <v>45355.272070752311</v>
      </c>
      <c r="BC1046" s="107" t="s">
        <v>32</v>
      </c>
      <c r="BD1046" s="107" t="s">
        <v>292</v>
      </c>
    </row>
    <row r="1047" spans="1:56" x14ac:dyDescent="0.2">
      <c r="A1047" s="107" t="s">
        <v>472</v>
      </c>
      <c r="B1047" s="105">
        <v>608886</v>
      </c>
      <c r="C1047" s="105" t="s">
        <v>395</v>
      </c>
      <c r="D1047" s="107" t="s">
        <v>2271</v>
      </c>
      <c r="E1047" s="105" t="s">
        <v>1962</v>
      </c>
      <c r="F1047" s="107" t="s">
        <v>1128</v>
      </c>
      <c r="G1047" s="107" t="s">
        <v>830</v>
      </c>
      <c r="H1047" s="107" t="s">
        <v>830</v>
      </c>
      <c r="I1047" s="107" t="s">
        <v>830</v>
      </c>
      <c r="J1047" s="107" t="s">
        <v>2272</v>
      </c>
      <c r="K1047" s="107" t="s">
        <v>32</v>
      </c>
      <c r="L1047" s="107" t="s">
        <v>312</v>
      </c>
      <c r="M1047" s="107" t="s">
        <v>158</v>
      </c>
      <c r="N1047" s="107" t="s">
        <v>472</v>
      </c>
      <c r="O1047" s="107" t="s">
        <v>1142</v>
      </c>
      <c r="P1047" s="109">
        <v>46389</v>
      </c>
      <c r="Q1047" s="107" t="s">
        <v>1914</v>
      </c>
      <c r="R1047" s="108">
        <v>0</v>
      </c>
      <c r="S1047" s="109">
        <v>46539</v>
      </c>
      <c r="T1047" s="109">
        <v>46599</v>
      </c>
      <c r="U1047" s="109">
        <v>47218</v>
      </c>
      <c r="V1047" s="108">
        <v>679</v>
      </c>
      <c r="W1047" s="107" t="s">
        <v>398</v>
      </c>
      <c r="X1047" s="107" t="s">
        <v>702</v>
      </c>
      <c r="Y1047" s="107" t="s">
        <v>293</v>
      </c>
      <c r="Z1047" s="108">
        <v>0</v>
      </c>
      <c r="AA1047" s="113">
        <v>0</v>
      </c>
      <c r="AB1047" s="113">
        <v>0</v>
      </c>
      <c r="AC1047" s="113">
        <v>88245</v>
      </c>
      <c r="AD1047" s="113">
        <v>0</v>
      </c>
      <c r="AE1047" s="113">
        <v>88245</v>
      </c>
      <c r="AF1047" s="113">
        <v>0</v>
      </c>
      <c r="AG1047" s="113">
        <v>0</v>
      </c>
      <c r="AH1047" s="113">
        <f>CFR_Data[[#This Row],[Total Spent SFY]]+CFR_Data[[#This Row],[CF Current SFY]]</f>
        <v>0</v>
      </c>
      <c r="AI1047" s="113">
        <v>0</v>
      </c>
      <c r="AJ1047" s="113">
        <v>0</v>
      </c>
      <c r="AK1047" s="113">
        <v>0</v>
      </c>
      <c r="AL1047" s="113">
        <v>48133.636400000003</v>
      </c>
      <c r="AM1047" s="113">
        <v>40111.363599999997</v>
      </c>
      <c r="AN1047" s="113">
        <v>0</v>
      </c>
      <c r="AO1047" s="113">
        <v>0</v>
      </c>
      <c r="AP1047" s="113">
        <v>0</v>
      </c>
      <c r="AQ1047" s="107" t="s">
        <v>699</v>
      </c>
      <c r="AR1047" s="107" t="s">
        <v>699</v>
      </c>
      <c r="AS1047" s="107" t="s">
        <v>396</v>
      </c>
      <c r="AT1047" s="107" t="s">
        <v>3058</v>
      </c>
      <c r="AU1047" s="107" t="s">
        <v>1120</v>
      </c>
      <c r="AV1047" s="107" t="s">
        <v>391</v>
      </c>
      <c r="AW1047" s="108">
        <v>2</v>
      </c>
      <c r="AX1047" s="107" t="s">
        <v>473</v>
      </c>
      <c r="AY1047" s="107" t="s">
        <v>698</v>
      </c>
      <c r="AZ1047" s="107" t="s">
        <v>697</v>
      </c>
      <c r="BA1047" s="107" t="s">
        <v>392</v>
      </c>
      <c r="BB1047" s="109">
        <v>45355.272070752311</v>
      </c>
      <c r="BC1047" s="107" t="s">
        <v>32</v>
      </c>
      <c r="BD1047" s="107" t="s">
        <v>293</v>
      </c>
    </row>
    <row r="1048" spans="1:56" x14ac:dyDescent="0.2">
      <c r="A1048" s="107" t="s">
        <v>472</v>
      </c>
      <c r="B1048" s="105">
        <v>608886</v>
      </c>
      <c r="C1048" s="105" t="s">
        <v>395</v>
      </c>
      <c r="D1048" s="107" t="s">
        <v>2271</v>
      </c>
      <c r="E1048" s="105" t="s">
        <v>1962</v>
      </c>
      <c r="F1048" s="107" t="s">
        <v>1128</v>
      </c>
      <c r="G1048" s="107" t="s">
        <v>830</v>
      </c>
      <c r="H1048" s="107" t="s">
        <v>830</v>
      </c>
      <c r="I1048" s="107" t="s">
        <v>830</v>
      </c>
      <c r="J1048" s="107" t="s">
        <v>2272</v>
      </c>
      <c r="K1048" s="107" t="s">
        <v>32</v>
      </c>
      <c r="L1048" s="107" t="s">
        <v>312</v>
      </c>
      <c r="M1048" s="107" t="s">
        <v>158</v>
      </c>
      <c r="N1048" s="107" t="s">
        <v>472</v>
      </c>
      <c r="O1048" s="107" t="s">
        <v>1142</v>
      </c>
      <c r="P1048" s="109">
        <v>46389</v>
      </c>
      <c r="Q1048" s="107" t="s">
        <v>1914</v>
      </c>
      <c r="R1048" s="108">
        <v>0</v>
      </c>
      <c r="S1048" s="109">
        <v>46539</v>
      </c>
      <c r="T1048" s="109">
        <v>46599</v>
      </c>
      <c r="U1048" s="109">
        <v>47218</v>
      </c>
      <c r="V1048" s="108">
        <v>679</v>
      </c>
      <c r="W1048" s="107" t="s">
        <v>424</v>
      </c>
      <c r="X1048" s="107" t="s">
        <v>726</v>
      </c>
      <c r="Y1048" s="107" t="s">
        <v>725</v>
      </c>
      <c r="Z1048" s="108">
        <v>0.8</v>
      </c>
      <c r="AA1048" s="113">
        <v>0</v>
      </c>
      <c r="AB1048" s="113">
        <v>0</v>
      </c>
      <c r="AC1048" s="113">
        <v>10261298.507999999</v>
      </c>
      <c r="AD1048" s="113">
        <v>0</v>
      </c>
      <c r="AE1048" s="113">
        <v>10261298.507999999</v>
      </c>
      <c r="AF1048" s="113">
        <v>0</v>
      </c>
      <c r="AG1048" s="113">
        <v>0</v>
      </c>
      <c r="AH1048" s="113">
        <f>CFR_Data[[#This Row],[Total Spent SFY]]+CFR_Data[[#This Row],[CF Current SFY]]</f>
        <v>0</v>
      </c>
      <c r="AI1048" s="113">
        <v>0</v>
      </c>
      <c r="AJ1048" s="113">
        <v>0</v>
      </c>
      <c r="AK1048" s="113">
        <v>0</v>
      </c>
      <c r="AL1048" s="113">
        <v>5597071.9134999998</v>
      </c>
      <c r="AM1048" s="113">
        <v>4664226.5944999997</v>
      </c>
      <c r="AN1048" s="113">
        <v>0</v>
      </c>
      <c r="AO1048" s="113">
        <v>0</v>
      </c>
      <c r="AP1048" s="113">
        <v>0</v>
      </c>
      <c r="AQ1048" s="107" t="s">
        <v>699</v>
      </c>
      <c r="AR1048" s="107" t="s">
        <v>699</v>
      </c>
      <c r="AS1048" s="107" t="s">
        <v>396</v>
      </c>
      <c r="AT1048" s="107" t="s">
        <v>3058</v>
      </c>
      <c r="AU1048" s="107" t="s">
        <v>1120</v>
      </c>
      <c r="AV1048" s="107" t="s">
        <v>391</v>
      </c>
      <c r="AW1048" s="108">
        <v>2</v>
      </c>
      <c r="AX1048" s="107" t="s">
        <v>473</v>
      </c>
      <c r="AY1048" s="107" t="s">
        <v>698</v>
      </c>
      <c r="AZ1048" s="107" t="s">
        <v>697</v>
      </c>
      <c r="BA1048" s="107" t="s">
        <v>392</v>
      </c>
      <c r="BB1048" s="109">
        <v>45355.272070752311</v>
      </c>
      <c r="BC1048" s="107" t="s">
        <v>32</v>
      </c>
      <c r="BD1048" s="107" t="s">
        <v>292</v>
      </c>
    </row>
    <row r="1049" spans="1:56" x14ac:dyDescent="0.2">
      <c r="A1049" s="107" t="s">
        <v>409</v>
      </c>
      <c r="B1049" s="105">
        <v>608887</v>
      </c>
      <c r="C1049" s="105" t="s">
        <v>2273</v>
      </c>
      <c r="D1049" s="107" t="s">
        <v>954</v>
      </c>
      <c r="E1049" s="105" t="s">
        <v>1954</v>
      </c>
      <c r="F1049" s="107" t="s">
        <v>1343</v>
      </c>
      <c r="G1049" s="107" t="s">
        <v>830</v>
      </c>
      <c r="H1049" s="107" t="s">
        <v>830</v>
      </c>
      <c r="I1049" s="107" t="s">
        <v>830</v>
      </c>
      <c r="J1049" s="107" t="s">
        <v>125</v>
      </c>
      <c r="K1049" s="107" t="s">
        <v>22</v>
      </c>
      <c r="L1049" s="107" t="s">
        <v>187</v>
      </c>
      <c r="M1049" s="107" t="s">
        <v>158</v>
      </c>
      <c r="N1049" s="107" t="s">
        <v>410</v>
      </c>
      <c r="O1049" s="107" t="s">
        <v>395</v>
      </c>
      <c r="P1049" s="109">
        <v>44604</v>
      </c>
      <c r="Q1049" s="107" t="s">
        <v>658</v>
      </c>
      <c r="R1049" s="108">
        <v>1</v>
      </c>
      <c r="S1049" s="109">
        <v>44678</v>
      </c>
      <c r="T1049" s="109">
        <v>44738</v>
      </c>
      <c r="U1049" s="109">
        <v>45488</v>
      </c>
      <c r="V1049" s="108">
        <v>810</v>
      </c>
      <c r="W1049" s="107" t="s">
        <v>424</v>
      </c>
      <c r="X1049" s="107" t="s">
        <v>710</v>
      </c>
      <c r="Y1049" s="107" t="s">
        <v>411</v>
      </c>
      <c r="Z1049" s="108">
        <v>0.8</v>
      </c>
      <c r="AA1049" s="113">
        <v>1744990.02</v>
      </c>
      <c r="AB1049" s="113">
        <v>949532.44</v>
      </c>
      <c r="AC1049" s="113">
        <v>177514.33</v>
      </c>
      <c r="AD1049" s="113">
        <v>113128.5961</v>
      </c>
      <c r="AE1049" s="113">
        <v>113128.5962</v>
      </c>
      <c r="AF1049" s="113">
        <v>17696.0743</v>
      </c>
      <c r="AG1049" s="113">
        <v>1762686.0943</v>
      </c>
      <c r="AH1049" s="113">
        <f>CFR_Data[[#This Row],[Total Spent SFY]]+CFR_Data[[#This Row],[CF Current SFY]]</f>
        <v>967228.51429999992</v>
      </c>
      <c r="AI1049" s="113">
        <v>95432.521900000007</v>
      </c>
      <c r="AJ1049" s="113">
        <v>0</v>
      </c>
      <c r="AK1049" s="113">
        <v>0</v>
      </c>
      <c r="AL1049" s="113">
        <v>0</v>
      </c>
      <c r="AM1049" s="113">
        <v>0</v>
      </c>
      <c r="AN1049" s="113">
        <v>64385.733800000002</v>
      </c>
      <c r="AO1049" s="113">
        <v>0</v>
      </c>
      <c r="AP1049" s="113">
        <v>0</v>
      </c>
      <c r="AQ1049" s="107" t="s">
        <v>699</v>
      </c>
      <c r="AR1049" s="107" t="s">
        <v>699</v>
      </c>
      <c r="AS1049" s="107" t="s">
        <v>396</v>
      </c>
      <c r="AT1049" s="107" t="s">
        <v>3025</v>
      </c>
      <c r="AU1049" s="107" t="s">
        <v>1120</v>
      </c>
      <c r="AV1049" s="107" t="s">
        <v>391</v>
      </c>
      <c r="AW1049" s="108">
        <v>4</v>
      </c>
      <c r="AX1049" s="107" t="s">
        <v>473</v>
      </c>
      <c r="AY1049" s="107" t="s">
        <v>698</v>
      </c>
      <c r="AZ1049" s="107" t="s">
        <v>697</v>
      </c>
      <c r="BA1049" s="107" t="s">
        <v>392</v>
      </c>
      <c r="BB1049" s="109">
        <v>45355.272070752311</v>
      </c>
      <c r="BC1049" s="107" t="s">
        <v>22</v>
      </c>
      <c r="BD1049" s="107" t="s">
        <v>292</v>
      </c>
    </row>
    <row r="1050" spans="1:56" x14ac:dyDescent="0.2">
      <c r="A1050" s="107" t="s">
        <v>409</v>
      </c>
      <c r="B1050" s="105">
        <v>608887</v>
      </c>
      <c r="C1050" s="105" t="s">
        <v>2273</v>
      </c>
      <c r="D1050" s="107" t="s">
        <v>954</v>
      </c>
      <c r="E1050" s="105" t="s">
        <v>1954</v>
      </c>
      <c r="F1050" s="107" t="s">
        <v>1343</v>
      </c>
      <c r="G1050" s="107" t="s">
        <v>830</v>
      </c>
      <c r="H1050" s="107" t="s">
        <v>830</v>
      </c>
      <c r="I1050" s="107" t="s">
        <v>830</v>
      </c>
      <c r="J1050" s="107" t="s">
        <v>125</v>
      </c>
      <c r="K1050" s="107" t="s">
        <v>22</v>
      </c>
      <c r="L1050" s="107" t="s">
        <v>187</v>
      </c>
      <c r="M1050" s="107" t="s">
        <v>158</v>
      </c>
      <c r="N1050" s="107" t="s">
        <v>410</v>
      </c>
      <c r="O1050" s="107" t="s">
        <v>395</v>
      </c>
      <c r="P1050" s="109">
        <v>44604</v>
      </c>
      <c r="Q1050" s="107" t="s">
        <v>658</v>
      </c>
      <c r="R1050" s="108">
        <v>1</v>
      </c>
      <c r="S1050" s="109">
        <v>44678</v>
      </c>
      <c r="T1050" s="109">
        <v>44738</v>
      </c>
      <c r="U1050" s="109">
        <v>45488</v>
      </c>
      <c r="V1050" s="108">
        <v>810</v>
      </c>
      <c r="W1050" s="107" t="s">
        <v>398</v>
      </c>
      <c r="X1050" s="107" t="s">
        <v>702</v>
      </c>
      <c r="Y1050" s="107" t="s">
        <v>293</v>
      </c>
      <c r="Z1050" s="108">
        <v>0</v>
      </c>
      <c r="AA1050" s="113">
        <v>9901.41</v>
      </c>
      <c r="AB1050" s="113">
        <v>3060.98</v>
      </c>
      <c r="AC1050" s="113">
        <v>97374.8</v>
      </c>
      <c r="AD1050" s="113">
        <v>26945.3387</v>
      </c>
      <c r="AE1050" s="113">
        <v>26945.3387</v>
      </c>
      <c r="AF1050" s="113">
        <v>4214.9088000000002</v>
      </c>
      <c r="AG1050" s="113">
        <v>14116.318799999999</v>
      </c>
      <c r="AH1050" s="113">
        <f>CFR_Data[[#This Row],[Total Spent SFY]]+CFR_Data[[#This Row],[CF Current SFY]]</f>
        <v>7275.8888000000006</v>
      </c>
      <c r="AI1050" s="113">
        <v>22730.429899999999</v>
      </c>
      <c r="AJ1050" s="113">
        <v>0</v>
      </c>
      <c r="AK1050" s="113">
        <v>0</v>
      </c>
      <c r="AL1050" s="113">
        <v>0</v>
      </c>
      <c r="AM1050" s="113">
        <v>0</v>
      </c>
      <c r="AN1050" s="113">
        <v>70429.461299999995</v>
      </c>
      <c r="AO1050" s="113">
        <v>0</v>
      </c>
      <c r="AP1050" s="113">
        <v>0</v>
      </c>
      <c r="AQ1050" s="107" t="s">
        <v>699</v>
      </c>
      <c r="AR1050" s="107" t="s">
        <v>699</v>
      </c>
      <c r="AS1050" s="107" t="s">
        <v>396</v>
      </c>
      <c r="AT1050" s="107" t="s">
        <v>3025</v>
      </c>
      <c r="AU1050" s="107" t="s">
        <v>1120</v>
      </c>
      <c r="AV1050" s="107" t="s">
        <v>391</v>
      </c>
      <c r="AW1050" s="108">
        <v>4</v>
      </c>
      <c r="AX1050" s="107" t="s">
        <v>473</v>
      </c>
      <c r="AY1050" s="107" t="s">
        <v>698</v>
      </c>
      <c r="AZ1050" s="107" t="s">
        <v>697</v>
      </c>
      <c r="BA1050" s="107" t="s">
        <v>392</v>
      </c>
      <c r="BB1050" s="109">
        <v>45355.272070752311</v>
      </c>
      <c r="BC1050" s="107" t="s">
        <v>22</v>
      </c>
      <c r="BD1050" s="107" t="s">
        <v>293</v>
      </c>
    </row>
    <row r="1051" spans="1:56" x14ac:dyDescent="0.2">
      <c r="A1051" s="107" t="s">
        <v>409</v>
      </c>
      <c r="B1051" s="105">
        <v>608887</v>
      </c>
      <c r="C1051" s="105" t="s">
        <v>2273</v>
      </c>
      <c r="D1051" s="107" t="s">
        <v>954</v>
      </c>
      <c r="E1051" s="105" t="s">
        <v>1954</v>
      </c>
      <c r="F1051" s="107" t="s">
        <v>1343</v>
      </c>
      <c r="G1051" s="107" t="s">
        <v>830</v>
      </c>
      <c r="H1051" s="107" t="s">
        <v>830</v>
      </c>
      <c r="I1051" s="107" t="s">
        <v>830</v>
      </c>
      <c r="J1051" s="107" t="s">
        <v>125</v>
      </c>
      <c r="K1051" s="107" t="s">
        <v>22</v>
      </c>
      <c r="L1051" s="107" t="s">
        <v>187</v>
      </c>
      <c r="M1051" s="107" t="s">
        <v>158</v>
      </c>
      <c r="N1051" s="107" t="s">
        <v>410</v>
      </c>
      <c r="O1051" s="107" t="s">
        <v>395</v>
      </c>
      <c r="P1051" s="109">
        <v>44604</v>
      </c>
      <c r="Q1051" s="107" t="s">
        <v>658</v>
      </c>
      <c r="R1051" s="108">
        <v>1</v>
      </c>
      <c r="S1051" s="109">
        <v>44678</v>
      </c>
      <c r="T1051" s="109">
        <v>44738</v>
      </c>
      <c r="U1051" s="109">
        <v>45488</v>
      </c>
      <c r="V1051" s="108">
        <v>810</v>
      </c>
      <c r="W1051" s="107" t="s">
        <v>424</v>
      </c>
      <c r="X1051" s="107" t="s">
        <v>709</v>
      </c>
      <c r="Y1051" s="107" t="s">
        <v>416</v>
      </c>
      <c r="Z1051" s="108">
        <v>0.8</v>
      </c>
      <c r="AA1051" s="113">
        <v>704901.55</v>
      </c>
      <c r="AB1051" s="113">
        <v>505954.88</v>
      </c>
      <c r="AC1051" s="113">
        <v>73254.95</v>
      </c>
      <c r="AD1051" s="113">
        <v>11765.527400000001</v>
      </c>
      <c r="AE1051" s="113">
        <v>11765.5273</v>
      </c>
      <c r="AF1051" s="113">
        <v>1840.4157</v>
      </c>
      <c r="AG1051" s="113">
        <v>706741.96569999994</v>
      </c>
      <c r="AH1051" s="113">
        <f>CFR_Data[[#This Row],[Total Spent SFY]]+CFR_Data[[#This Row],[CF Current SFY]]</f>
        <v>507795.29570000002</v>
      </c>
      <c r="AI1051" s="113">
        <v>9925.1116000000002</v>
      </c>
      <c r="AJ1051" s="113">
        <v>0</v>
      </c>
      <c r="AK1051" s="113">
        <v>0</v>
      </c>
      <c r="AL1051" s="113">
        <v>0</v>
      </c>
      <c r="AM1051" s="113">
        <v>0</v>
      </c>
      <c r="AN1051" s="113">
        <v>61489.422700000003</v>
      </c>
      <c r="AO1051" s="113">
        <v>0</v>
      </c>
      <c r="AP1051" s="113">
        <v>0</v>
      </c>
      <c r="AQ1051" s="107" t="s">
        <v>699</v>
      </c>
      <c r="AR1051" s="107" t="s">
        <v>699</v>
      </c>
      <c r="AS1051" s="107" t="s">
        <v>396</v>
      </c>
      <c r="AT1051" s="107" t="s">
        <v>3025</v>
      </c>
      <c r="AU1051" s="107" t="s">
        <v>1120</v>
      </c>
      <c r="AV1051" s="107" t="s">
        <v>391</v>
      </c>
      <c r="AW1051" s="108">
        <v>4</v>
      </c>
      <c r="AX1051" s="107" t="s">
        <v>473</v>
      </c>
      <c r="AY1051" s="107" t="s">
        <v>698</v>
      </c>
      <c r="AZ1051" s="107" t="s">
        <v>697</v>
      </c>
      <c r="BA1051" s="107" t="s">
        <v>392</v>
      </c>
      <c r="BB1051" s="109">
        <v>45355.272070752311</v>
      </c>
      <c r="BC1051" s="107" t="s">
        <v>22</v>
      </c>
      <c r="BD1051" s="107" t="s">
        <v>292</v>
      </c>
    </row>
    <row r="1052" spans="1:56" x14ac:dyDescent="0.2">
      <c r="A1052" s="107" t="s">
        <v>409</v>
      </c>
      <c r="B1052" s="105">
        <v>608887</v>
      </c>
      <c r="C1052" s="105" t="s">
        <v>2273</v>
      </c>
      <c r="D1052" s="107" t="s">
        <v>954</v>
      </c>
      <c r="E1052" s="105" t="s">
        <v>1954</v>
      </c>
      <c r="F1052" s="107" t="s">
        <v>1343</v>
      </c>
      <c r="G1052" s="107" t="s">
        <v>830</v>
      </c>
      <c r="H1052" s="107" t="s">
        <v>830</v>
      </c>
      <c r="I1052" s="107" t="s">
        <v>830</v>
      </c>
      <c r="J1052" s="107" t="s">
        <v>125</v>
      </c>
      <c r="K1052" s="107" t="s">
        <v>22</v>
      </c>
      <c r="L1052" s="107" t="s">
        <v>187</v>
      </c>
      <c r="M1052" s="107" t="s">
        <v>158</v>
      </c>
      <c r="N1052" s="107" t="s">
        <v>410</v>
      </c>
      <c r="O1052" s="107" t="s">
        <v>395</v>
      </c>
      <c r="P1052" s="109">
        <v>44604</v>
      </c>
      <c r="Q1052" s="107" t="s">
        <v>658</v>
      </c>
      <c r="R1052" s="108">
        <v>1</v>
      </c>
      <c r="S1052" s="109">
        <v>44678</v>
      </c>
      <c r="T1052" s="109">
        <v>44738</v>
      </c>
      <c r="U1052" s="109">
        <v>45488</v>
      </c>
      <c r="V1052" s="108">
        <v>810</v>
      </c>
      <c r="W1052" s="107" t="s">
        <v>424</v>
      </c>
      <c r="X1052" s="107" t="s">
        <v>726</v>
      </c>
      <c r="Y1052" s="107" t="s">
        <v>725</v>
      </c>
      <c r="Z1052" s="108">
        <v>0.8</v>
      </c>
      <c r="AA1052" s="113">
        <v>2969995.17</v>
      </c>
      <c r="AB1052" s="113">
        <v>585508.47</v>
      </c>
      <c r="AC1052" s="113">
        <v>259353.7</v>
      </c>
      <c r="AD1052" s="113">
        <v>39946.457799999996</v>
      </c>
      <c r="AE1052" s="113">
        <v>39946.457799999996</v>
      </c>
      <c r="AF1052" s="113">
        <v>6248.6012000000001</v>
      </c>
      <c r="AG1052" s="113">
        <v>2976243.7711999998</v>
      </c>
      <c r="AH1052" s="113">
        <f>CFR_Data[[#This Row],[Total Spent SFY]]+CFR_Data[[#This Row],[CF Current SFY]]</f>
        <v>591757.07120000001</v>
      </c>
      <c r="AI1052" s="113">
        <v>33697.856599999999</v>
      </c>
      <c r="AJ1052" s="113">
        <v>0</v>
      </c>
      <c r="AK1052" s="113">
        <v>0</v>
      </c>
      <c r="AL1052" s="113">
        <v>0</v>
      </c>
      <c r="AM1052" s="113">
        <v>0</v>
      </c>
      <c r="AN1052" s="113">
        <v>219407.24220000001</v>
      </c>
      <c r="AO1052" s="113">
        <v>0</v>
      </c>
      <c r="AP1052" s="113">
        <v>0</v>
      </c>
      <c r="AQ1052" s="107" t="s">
        <v>699</v>
      </c>
      <c r="AR1052" s="107" t="s">
        <v>699</v>
      </c>
      <c r="AS1052" s="107" t="s">
        <v>396</v>
      </c>
      <c r="AT1052" s="107" t="s">
        <v>3025</v>
      </c>
      <c r="AU1052" s="107" t="s">
        <v>1120</v>
      </c>
      <c r="AV1052" s="107" t="s">
        <v>391</v>
      </c>
      <c r="AW1052" s="108">
        <v>4</v>
      </c>
      <c r="AX1052" s="107" t="s">
        <v>473</v>
      </c>
      <c r="AY1052" s="107" t="s">
        <v>698</v>
      </c>
      <c r="AZ1052" s="107" t="s">
        <v>697</v>
      </c>
      <c r="BA1052" s="107" t="s">
        <v>392</v>
      </c>
      <c r="BB1052" s="109">
        <v>45355.272070752311</v>
      </c>
      <c r="BC1052" s="107" t="s">
        <v>22</v>
      </c>
      <c r="BD1052" s="107" t="s">
        <v>292</v>
      </c>
    </row>
    <row r="1053" spans="1:56" x14ac:dyDescent="0.2">
      <c r="A1053" s="107" t="s">
        <v>409</v>
      </c>
      <c r="B1053" s="105">
        <v>608889</v>
      </c>
      <c r="C1053" s="105" t="s">
        <v>3096</v>
      </c>
      <c r="D1053" s="107" t="s">
        <v>955</v>
      </c>
      <c r="E1053" s="105" t="s">
        <v>1954</v>
      </c>
      <c r="F1053" s="107" t="s">
        <v>1128</v>
      </c>
      <c r="G1053" s="107" t="s">
        <v>830</v>
      </c>
      <c r="H1053" s="107" t="s">
        <v>830</v>
      </c>
      <c r="I1053" s="107" t="s">
        <v>830</v>
      </c>
      <c r="J1053" s="107" t="s">
        <v>52</v>
      </c>
      <c r="K1053" s="107" t="s">
        <v>22</v>
      </c>
      <c r="L1053" s="107" t="s">
        <v>213</v>
      </c>
      <c r="M1053" s="107" t="s">
        <v>208</v>
      </c>
      <c r="N1053" s="107" t="s">
        <v>410</v>
      </c>
      <c r="O1053" s="107" t="s">
        <v>395</v>
      </c>
      <c r="P1053" s="109">
        <v>45171</v>
      </c>
      <c r="Q1053" s="107" t="s">
        <v>712</v>
      </c>
      <c r="R1053" s="108">
        <v>1</v>
      </c>
      <c r="S1053" s="109">
        <v>45247</v>
      </c>
      <c r="T1053" s="109">
        <v>45307</v>
      </c>
      <c r="U1053" s="109">
        <v>45887</v>
      </c>
      <c r="V1053" s="108">
        <v>640</v>
      </c>
      <c r="W1053" s="107" t="s">
        <v>424</v>
      </c>
      <c r="X1053" s="107" t="s">
        <v>710</v>
      </c>
      <c r="Y1053" s="107" t="s">
        <v>411</v>
      </c>
      <c r="Z1053" s="108">
        <v>0.8</v>
      </c>
      <c r="AA1053" s="113">
        <v>0</v>
      </c>
      <c r="AB1053" s="113">
        <v>0</v>
      </c>
      <c r="AC1053" s="113">
        <v>2314757.2599999998</v>
      </c>
      <c r="AD1053" s="113">
        <v>1025554.5313</v>
      </c>
      <c r="AE1053" s="113">
        <v>1025554.5314</v>
      </c>
      <c r="AF1053" s="113">
        <v>104648.4216</v>
      </c>
      <c r="AG1053" s="113">
        <v>104648.4216</v>
      </c>
      <c r="AH1053" s="113">
        <f>CFR_Data[[#This Row],[Total Spent SFY]]+CFR_Data[[#This Row],[CF Current SFY]]</f>
        <v>104648.4216</v>
      </c>
      <c r="AI1053" s="113">
        <v>753468.63529999997</v>
      </c>
      <c r="AJ1053" s="113">
        <v>167437.47450000001</v>
      </c>
      <c r="AK1053" s="113">
        <v>0</v>
      </c>
      <c r="AL1053" s="113">
        <v>0</v>
      </c>
      <c r="AM1053" s="113">
        <v>0</v>
      </c>
      <c r="AN1053" s="113">
        <v>1289202.7286</v>
      </c>
      <c r="AO1053" s="113">
        <v>0</v>
      </c>
      <c r="AP1053" s="113">
        <v>0</v>
      </c>
      <c r="AQ1053" s="107" t="s">
        <v>699</v>
      </c>
      <c r="AR1053" s="107" t="s">
        <v>699</v>
      </c>
      <c r="AS1053" s="107" t="s">
        <v>396</v>
      </c>
      <c r="AT1053" s="107" t="s">
        <v>3097</v>
      </c>
      <c r="AU1053" s="107" t="s">
        <v>1120</v>
      </c>
      <c r="AV1053" s="107" t="s">
        <v>391</v>
      </c>
      <c r="AW1053" s="108">
        <v>3</v>
      </c>
      <c r="AX1053" s="107" t="s">
        <v>473</v>
      </c>
      <c r="AY1053" s="107" t="s">
        <v>722</v>
      </c>
      <c r="AZ1053" s="107" t="s">
        <v>697</v>
      </c>
      <c r="BA1053" s="107" t="s">
        <v>402</v>
      </c>
      <c r="BB1053" s="109">
        <v>45355.272070752311</v>
      </c>
      <c r="BC1053" s="107" t="s">
        <v>22</v>
      </c>
      <c r="BD1053" s="107" t="s">
        <v>292</v>
      </c>
    </row>
    <row r="1054" spans="1:56" x14ac:dyDescent="0.2">
      <c r="A1054" s="107" t="s">
        <v>409</v>
      </c>
      <c r="B1054" s="105">
        <v>608889</v>
      </c>
      <c r="C1054" s="105" t="s">
        <v>3096</v>
      </c>
      <c r="D1054" s="107" t="s">
        <v>955</v>
      </c>
      <c r="E1054" s="105" t="s">
        <v>1954</v>
      </c>
      <c r="F1054" s="107" t="s">
        <v>1128</v>
      </c>
      <c r="G1054" s="107" t="s">
        <v>830</v>
      </c>
      <c r="H1054" s="107" t="s">
        <v>830</v>
      </c>
      <c r="I1054" s="107" t="s">
        <v>830</v>
      </c>
      <c r="J1054" s="107" t="s">
        <v>52</v>
      </c>
      <c r="K1054" s="107" t="s">
        <v>22</v>
      </c>
      <c r="L1054" s="107" t="s">
        <v>213</v>
      </c>
      <c r="M1054" s="107" t="s">
        <v>208</v>
      </c>
      <c r="N1054" s="107" t="s">
        <v>410</v>
      </c>
      <c r="O1054" s="107" t="s">
        <v>395</v>
      </c>
      <c r="P1054" s="109">
        <v>45171</v>
      </c>
      <c r="Q1054" s="107" t="s">
        <v>712</v>
      </c>
      <c r="R1054" s="108">
        <v>1</v>
      </c>
      <c r="S1054" s="109">
        <v>45247</v>
      </c>
      <c r="T1054" s="109">
        <v>45307</v>
      </c>
      <c r="U1054" s="109">
        <v>45887</v>
      </c>
      <c r="V1054" s="108">
        <v>640</v>
      </c>
      <c r="W1054" s="107" t="s">
        <v>398</v>
      </c>
      <c r="X1054" s="107" t="s">
        <v>702</v>
      </c>
      <c r="Y1054" s="107" t="s">
        <v>293</v>
      </c>
      <c r="Z1054" s="108">
        <v>0</v>
      </c>
      <c r="AA1054" s="113">
        <v>0</v>
      </c>
      <c r="AB1054" s="113">
        <v>0</v>
      </c>
      <c r="AC1054" s="113">
        <v>93138.75</v>
      </c>
      <c r="AD1054" s="113">
        <v>44288.624199999998</v>
      </c>
      <c r="AE1054" s="113">
        <v>44288.624199999998</v>
      </c>
      <c r="AF1054" s="113">
        <v>4519.2474000000002</v>
      </c>
      <c r="AG1054" s="113">
        <v>4519.2474000000002</v>
      </c>
      <c r="AH1054" s="113">
        <f>CFR_Data[[#This Row],[Total Spent SFY]]+CFR_Data[[#This Row],[CF Current SFY]]</f>
        <v>4519.2474000000002</v>
      </c>
      <c r="AI1054" s="113">
        <v>32538.580999999998</v>
      </c>
      <c r="AJ1054" s="113">
        <v>7230.7957999999999</v>
      </c>
      <c r="AK1054" s="113">
        <v>0</v>
      </c>
      <c r="AL1054" s="113">
        <v>0</v>
      </c>
      <c r="AM1054" s="113">
        <v>0</v>
      </c>
      <c r="AN1054" s="113">
        <v>48850.125800000002</v>
      </c>
      <c r="AO1054" s="113">
        <v>0</v>
      </c>
      <c r="AP1054" s="113">
        <v>0</v>
      </c>
      <c r="AQ1054" s="107" t="s">
        <v>699</v>
      </c>
      <c r="AR1054" s="107" t="s">
        <v>699</v>
      </c>
      <c r="AS1054" s="107" t="s">
        <v>396</v>
      </c>
      <c r="AT1054" s="107" t="s">
        <v>3097</v>
      </c>
      <c r="AU1054" s="107" t="s">
        <v>1120</v>
      </c>
      <c r="AV1054" s="107" t="s">
        <v>391</v>
      </c>
      <c r="AW1054" s="108">
        <v>3</v>
      </c>
      <c r="AX1054" s="107" t="s">
        <v>473</v>
      </c>
      <c r="AY1054" s="107" t="s">
        <v>722</v>
      </c>
      <c r="AZ1054" s="107" t="s">
        <v>697</v>
      </c>
      <c r="BA1054" s="107" t="s">
        <v>402</v>
      </c>
      <c r="BB1054" s="109">
        <v>45355.272070752311</v>
      </c>
      <c r="BC1054" s="107" t="s">
        <v>22</v>
      </c>
      <c r="BD1054" s="107" t="s">
        <v>293</v>
      </c>
    </row>
    <row r="1055" spans="1:56" x14ac:dyDescent="0.2">
      <c r="A1055" s="107" t="s">
        <v>409</v>
      </c>
      <c r="B1055" s="105">
        <v>608889</v>
      </c>
      <c r="C1055" s="105" t="s">
        <v>3096</v>
      </c>
      <c r="D1055" s="107" t="s">
        <v>955</v>
      </c>
      <c r="E1055" s="105" t="s">
        <v>1954</v>
      </c>
      <c r="F1055" s="107" t="s">
        <v>1128</v>
      </c>
      <c r="G1055" s="107" t="s">
        <v>830</v>
      </c>
      <c r="H1055" s="107" t="s">
        <v>830</v>
      </c>
      <c r="I1055" s="107" t="s">
        <v>830</v>
      </c>
      <c r="J1055" s="107" t="s">
        <v>52</v>
      </c>
      <c r="K1055" s="107" t="s">
        <v>22</v>
      </c>
      <c r="L1055" s="107" t="s">
        <v>213</v>
      </c>
      <c r="M1055" s="107" t="s">
        <v>208</v>
      </c>
      <c r="N1055" s="107" t="s">
        <v>410</v>
      </c>
      <c r="O1055" s="107" t="s">
        <v>395</v>
      </c>
      <c r="P1055" s="109">
        <v>45171</v>
      </c>
      <c r="Q1055" s="107" t="s">
        <v>712</v>
      </c>
      <c r="R1055" s="108">
        <v>1</v>
      </c>
      <c r="S1055" s="109">
        <v>45247</v>
      </c>
      <c r="T1055" s="109">
        <v>45307</v>
      </c>
      <c r="U1055" s="109">
        <v>45887</v>
      </c>
      <c r="V1055" s="108">
        <v>640</v>
      </c>
      <c r="W1055" s="107" t="s">
        <v>424</v>
      </c>
      <c r="X1055" s="107" t="s">
        <v>709</v>
      </c>
      <c r="Y1055" s="107" t="s">
        <v>416</v>
      </c>
      <c r="Z1055" s="108">
        <v>0.8</v>
      </c>
      <c r="AA1055" s="113">
        <v>0</v>
      </c>
      <c r="AB1055" s="113">
        <v>0</v>
      </c>
      <c r="AC1055" s="113">
        <v>352319.27</v>
      </c>
      <c r="AD1055" s="113">
        <v>155156.84450000001</v>
      </c>
      <c r="AE1055" s="113">
        <v>155156.84450000001</v>
      </c>
      <c r="AF1055" s="113">
        <v>15832.331099999999</v>
      </c>
      <c r="AG1055" s="113">
        <v>15832.331099999999</v>
      </c>
      <c r="AH1055" s="113">
        <f>CFR_Data[[#This Row],[Total Spent SFY]]+CFR_Data[[#This Row],[CF Current SFY]]</f>
        <v>15832.331099999999</v>
      </c>
      <c r="AI1055" s="113">
        <v>113992.7837</v>
      </c>
      <c r="AJ1055" s="113">
        <v>25331.7297</v>
      </c>
      <c r="AK1055" s="113">
        <v>0</v>
      </c>
      <c r="AL1055" s="113">
        <v>0</v>
      </c>
      <c r="AM1055" s="113">
        <v>0</v>
      </c>
      <c r="AN1055" s="113">
        <v>197162.42550000001</v>
      </c>
      <c r="AO1055" s="113">
        <v>0</v>
      </c>
      <c r="AP1055" s="113">
        <v>0</v>
      </c>
      <c r="AQ1055" s="107" t="s">
        <v>699</v>
      </c>
      <c r="AR1055" s="107" t="s">
        <v>699</v>
      </c>
      <c r="AS1055" s="107" t="s">
        <v>396</v>
      </c>
      <c r="AT1055" s="107" t="s">
        <v>3097</v>
      </c>
      <c r="AU1055" s="107" t="s">
        <v>1120</v>
      </c>
      <c r="AV1055" s="107" t="s">
        <v>391</v>
      </c>
      <c r="AW1055" s="108">
        <v>3</v>
      </c>
      <c r="AX1055" s="107" t="s">
        <v>473</v>
      </c>
      <c r="AY1055" s="107" t="s">
        <v>722</v>
      </c>
      <c r="AZ1055" s="107" t="s">
        <v>697</v>
      </c>
      <c r="BA1055" s="107" t="s">
        <v>402</v>
      </c>
      <c r="BB1055" s="109">
        <v>45355.272070752311</v>
      </c>
      <c r="BC1055" s="107" t="s">
        <v>22</v>
      </c>
      <c r="BD1055" s="107" t="s">
        <v>292</v>
      </c>
    </row>
    <row r="1056" spans="1:56" x14ac:dyDescent="0.2">
      <c r="A1056" s="107" t="s">
        <v>409</v>
      </c>
      <c r="B1056" s="105">
        <v>608895</v>
      </c>
      <c r="C1056" s="105" t="s">
        <v>2274</v>
      </c>
      <c r="D1056" s="107" t="s">
        <v>956</v>
      </c>
      <c r="E1056" s="105" t="s">
        <v>1943</v>
      </c>
      <c r="F1056" s="107" t="s">
        <v>1185</v>
      </c>
      <c r="G1056" s="107" t="s">
        <v>830</v>
      </c>
      <c r="H1056" s="107" t="s">
        <v>830</v>
      </c>
      <c r="I1056" s="107" t="s">
        <v>830</v>
      </c>
      <c r="J1056" s="107" t="s">
        <v>44</v>
      </c>
      <c r="K1056" s="107" t="s">
        <v>22</v>
      </c>
      <c r="L1056" s="107" t="s">
        <v>323</v>
      </c>
      <c r="M1056" s="107" t="s">
        <v>239</v>
      </c>
      <c r="N1056" s="107" t="s">
        <v>410</v>
      </c>
      <c r="O1056" s="107" t="s">
        <v>395</v>
      </c>
      <c r="P1056" s="109">
        <v>43883</v>
      </c>
      <c r="Q1056" s="107" t="s">
        <v>656</v>
      </c>
      <c r="R1056" s="108">
        <v>1</v>
      </c>
      <c r="S1056" s="109">
        <v>44076</v>
      </c>
      <c r="T1056" s="109">
        <v>44136</v>
      </c>
      <c r="U1056" s="109">
        <v>45291</v>
      </c>
      <c r="V1056" s="108">
        <v>1215</v>
      </c>
      <c r="W1056" s="107" t="s">
        <v>442</v>
      </c>
      <c r="X1056" s="107" t="s">
        <v>790</v>
      </c>
      <c r="Y1056" s="107" t="s">
        <v>293</v>
      </c>
      <c r="Z1056" s="108">
        <v>0</v>
      </c>
      <c r="AA1056" s="113">
        <v>2522276.2999999998</v>
      </c>
      <c r="AB1056" s="113">
        <v>1711681.65</v>
      </c>
      <c r="AC1056" s="113">
        <v>6421526.7000000002</v>
      </c>
      <c r="AD1056" s="113">
        <v>123663.53320000001</v>
      </c>
      <c r="AE1056" s="113">
        <v>123663.53320000001</v>
      </c>
      <c r="AF1056" s="113">
        <v>123663.53320000001</v>
      </c>
      <c r="AG1056" s="113">
        <v>2645939.8332000002</v>
      </c>
      <c r="AH1056" s="113">
        <f>CFR_Data[[#This Row],[Total Spent SFY]]+CFR_Data[[#This Row],[CF Current SFY]]</f>
        <v>1835345.1831999999</v>
      </c>
      <c r="AI1056" s="113">
        <v>0</v>
      </c>
      <c r="AJ1056" s="113">
        <v>0</v>
      </c>
      <c r="AK1056" s="113">
        <v>0</v>
      </c>
      <c r="AL1056" s="113">
        <v>0</v>
      </c>
      <c r="AM1056" s="113">
        <v>0</v>
      </c>
      <c r="AN1056" s="113">
        <v>6297863.1667999998</v>
      </c>
      <c r="AO1056" s="113">
        <v>0</v>
      </c>
      <c r="AP1056" s="113">
        <v>0</v>
      </c>
      <c r="AQ1056" s="107" t="s">
        <v>699</v>
      </c>
      <c r="AR1056" s="107" t="s">
        <v>699</v>
      </c>
      <c r="AS1056" s="107" t="s">
        <v>396</v>
      </c>
      <c r="AT1056" s="107" t="s">
        <v>395</v>
      </c>
      <c r="AU1056" s="107" t="s">
        <v>1123</v>
      </c>
      <c r="AV1056" s="107" t="s">
        <v>391</v>
      </c>
      <c r="AW1056" s="108">
        <v>2</v>
      </c>
      <c r="AX1056" s="107" t="s">
        <v>473</v>
      </c>
      <c r="AY1056" s="107" t="s">
        <v>791</v>
      </c>
      <c r="AZ1056" s="107" t="s">
        <v>706</v>
      </c>
      <c r="BA1056" s="107" t="s">
        <v>449</v>
      </c>
      <c r="BB1056" s="109">
        <v>45355.272070752311</v>
      </c>
      <c r="BC1056" s="107" t="s">
        <v>22</v>
      </c>
      <c r="BD1056" s="107" t="s">
        <v>293</v>
      </c>
    </row>
    <row r="1057" spans="1:56" x14ac:dyDescent="0.2">
      <c r="A1057" s="107" t="s">
        <v>409</v>
      </c>
      <c r="B1057" s="105">
        <v>608895</v>
      </c>
      <c r="C1057" s="105" t="s">
        <v>2274</v>
      </c>
      <c r="D1057" s="107" t="s">
        <v>956</v>
      </c>
      <c r="E1057" s="105" t="s">
        <v>1943</v>
      </c>
      <c r="F1057" s="107" t="s">
        <v>1185</v>
      </c>
      <c r="G1057" s="107" t="s">
        <v>830</v>
      </c>
      <c r="H1057" s="107" t="s">
        <v>830</v>
      </c>
      <c r="I1057" s="107" t="s">
        <v>830</v>
      </c>
      <c r="J1057" s="107" t="s">
        <v>44</v>
      </c>
      <c r="K1057" s="107" t="s">
        <v>22</v>
      </c>
      <c r="L1057" s="107" t="s">
        <v>323</v>
      </c>
      <c r="M1057" s="107" t="s">
        <v>239</v>
      </c>
      <c r="N1057" s="107" t="s">
        <v>410</v>
      </c>
      <c r="O1057" s="107" t="s">
        <v>395</v>
      </c>
      <c r="P1057" s="109">
        <v>43883</v>
      </c>
      <c r="Q1057" s="107" t="s">
        <v>656</v>
      </c>
      <c r="R1057" s="108">
        <v>1</v>
      </c>
      <c r="S1057" s="109">
        <v>44076</v>
      </c>
      <c r="T1057" s="109">
        <v>44136</v>
      </c>
      <c r="U1057" s="109">
        <v>45291</v>
      </c>
      <c r="V1057" s="108">
        <v>1215</v>
      </c>
      <c r="W1057" s="107" t="s">
        <v>456</v>
      </c>
      <c r="X1057" s="107" t="s">
        <v>805</v>
      </c>
      <c r="Y1057" s="107" t="s">
        <v>457</v>
      </c>
      <c r="Z1057" s="108">
        <v>0</v>
      </c>
      <c r="AA1057" s="113">
        <v>5413840.1900000004</v>
      </c>
      <c r="AB1057" s="113">
        <v>298788.5</v>
      </c>
      <c r="AC1057" s="113">
        <v>4029962.81</v>
      </c>
      <c r="AD1057" s="113">
        <v>69336.466799999995</v>
      </c>
      <c r="AE1057" s="113">
        <v>69336.466799999995</v>
      </c>
      <c r="AF1057" s="113">
        <v>69336.466799999995</v>
      </c>
      <c r="AG1057" s="113">
        <v>5483176.6568</v>
      </c>
      <c r="AH1057" s="113">
        <f>CFR_Data[[#This Row],[Total Spent SFY]]+CFR_Data[[#This Row],[CF Current SFY]]</f>
        <v>368124.96679999999</v>
      </c>
      <c r="AI1057" s="113">
        <v>0</v>
      </c>
      <c r="AJ1057" s="113">
        <v>0</v>
      </c>
      <c r="AK1057" s="113">
        <v>0</v>
      </c>
      <c r="AL1057" s="113">
        <v>0</v>
      </c>
      <c r="AM1057" s="113">
        <v>0</v>
      </c>
      <c r="AN1057" s="113">
        <v>3960626.3432</v>
      </c>
      <c r="AO1057" s="113">
        <v>0</v>
      </c>
      <c r="AP1057" s="113">
        <v>0</v>
      </c>
      <c r="AQ1057" s="107" t="s">
        <v>699</v>
      </c>
      <c r="AR1057" s="107" t="s">
        <v>699</v>
      </c>
      <c r="AS1057" s="107" t="s">
        <v>396</v>
      </c>
      <c r="AT1057" s="107" t="s">
        <v>395</v>
      </c>
      <c r="AU1057" s="107" t="s">
        <v>1123</v>
      </c>
      <c r="AV1057" s="107" t="s">
        <v>391</v>
      </c>
      <c r="AW1057" s="108">
        <v>2</v>
      </c>
      <c r="AX1057" s="107" t="s">
        <v>473</v>
      </c>
      <c r="AY1057" s="107" t="s">
        <v>791</v>
      </c>
      <c r="AZ1057" s="107" t="s">
        <v>706</v>
      </c>
      <c r="BA1057" s="107" t="s">
        <v>449</v>
      </c>
      <c r="BB1057" s="109">
        <v>45355.272070752311</v>
      </c>
      <c r="BC1057" s="107" t="s">
        <v>22</v>
      </c>
      <c r="BD1057" s="107" t="s">
        <v>293</v>
      </c>
    </row>
    <row r="1058" spans="1:56" x14ac:dyDescent="0.2">
      <c r="A1058" s="107" t="s">
        <v>409</v>
      </c>
      <c r="B1058" s="105">
        <v>608896</v>
      </c>
      <c r="C1058" s="105" t="s">
        <v>3098</v>
      </c>
      <c r="D1058" s="107" t="s">
        <v>957</v>
      </c>
      <c r="E1058" s="105" t="s">
        <v>1943</v>
      </c>
      <c r="F1058" s="107" t="s">
        <v>1185</v>
      </c>
      <c r="G1058" s="107" t="s">
        <v>830</v>
      </c>
      <c r="H1058" s="107" t="s">
        <v>830</v>
      </c>
      <c r="I1058" s="107" t="s">
        <v>830</v>
      </c>
      <c r="J1058" s="107" t="s">
        <v>44</v>
      </c>
      <c r="K1058" s="107" t="s">
        <v>22</v>
      </c>
      <c r="L1058" s="107" t="s">
        <v>323</v>
      </c>
      <c r="M1058" s="107" t="s">
        <v>239</v>
      </c>
      <c r="N1058" s="107" t="s">
        <v>410</v>
      </c>
      <c r="O1058" s="107" t="s">
        <v>395</v>
      </c>
      <c r="P1058" s="109">
        <v>45143</v>
      </c>
      <c r="Q1058" s="107" t="s">
        <v>712</v>
      </c>
      <c r="R1058" s="108">
        <v>1</v>
      </c>
      <c r="S1058" s="109">
        <v>45288</v>
      </c>
      <c r="T1058" s="109">
        <v>45348</v>
      </c>
      <c r="U1058" s="109">
        <v>46139</v>
      </c>
      <c r="V1058" s="108">
        <v>851</v>
      </c>
      <c r="W1058" s="107" t="s">
        <v>442</v>
      </c>
      <c r="X1058" s="107" t="s">
        <v>790</v>
      </c>
      <c r="Y1058" s="107" t="s">
        <v>293</v>
      </c>
      <c r="Z1058" s="108">
        <v>0</v>
      </c>
      <c r="AA1058" s="113">
        <v>0</v>
      </c>
      <c r="AB1058" s="113">
        <v>0</v>
      </c>
      <c r="AC1058" s="113">
        <v>8510881.1199999992</v>
      </c>
      <c r="AD1058" s="113">
        <v>0</v>
      </c>
      <c r="AE1058" s="113">
        <v>8510881.1199999992</v>
      </c>
      <c r="AF1058" s="113">
        <v>1960000</v>
      </c>
      <c r="AG1058" s="113">
        <v>1960000</v>
      </c>
      <c r="AH1058" s="113">
        <f>CFR_Data[[#This Row],[Total Spent SFY]]+CFR_Data[[#This Row],[CF Current SFY]]</f>
        <v>1960000</v>
      </c>
      <c r="AI1058" s="113">
        <v>3660000</v>
      </c>
      <c r="AJ1058" s="113">
        <v>2890881.12</v>
      </c>
      <c r="AK1058" s="113">
        <v>0</v>
      </c>
      <c r="AL1058" s="113">
        <v>0</v>
      </c>
      <c r="AM1058" s="113">
        <v>0</v>
      </c>
      <c r="AN1058" s="113">
        <v>0</v>
      </c>
      <c r="AO1058" s="113">
        <v>0</v>
      </c>
      <c r="AP1058" s="113">
        <v>0</v>
      </c>
      <c r="AQ1058" s="107" t="s">
        <v>699</v>
      </c>
      <c r="AR1058" s="107" t="s">
        <v>699</v>
      </c>
      <c r="AS1058" s="107" t="s">
        <v>396</v>
      </c>
      <c r="AT1058" s="107" t="s">
        <v>395</v>
      </c>
      <c r="AU1058" s="107" t="s">
        <v>1123</v>
      </c>
      <c r="AV1058" s="107" t="s">
        <v>391</v>
      </c>
      <c r="AW1058" s="108">
        <v>2</v>
      </c>
      <c r="AX1058" s="107" t="s">
        <v>473</v>
      </c>
      <c r="AY1058" s="107" t="s">
        <v>791</v>
      </c>
      <c r="AZ1058" s="107" t="s">
        <v>706</v>
      </c>
      <c r="BA1058" s="107" t="s">
        <v>449</v>
      </c>
      <c r="BB1058" s="109">
        <v>45355.272070752311</v>
      </c>
      <c r="BC1058" s="107" t="s">
        <v>22</v>
      </c>
      <c r="BD1058" s="107" t="s">
        <v>293</v>
      </c>
    </row>
    <row r="1059" spans="1:56" x14ac:dyDescent="0.2">
      <c r="A1059" s="107" t="s">
        <v>409</v>
      </c>
      <c r="B1059" s="105">
        <v>608896</v>
      </c>
      <c r="C1059" s="105" t="s">
        <v>3098</v>
      </c>
      <c r="D1059" s="107" t="s">
        <v>957</v>
      </c>
      <c r="E1059" s="105" t="s">
        <v>1943</v>
      </c>
      <c r="F1059" s="107" t="s">
        <v>1185</v>
      </c>
      <c r="G1059" s="107" t="s">
        <v>830</v>
      </c>
      <c r="H1059" s="107" t="s">
        <v>830</v>
      </c>
      <c r="I1059" s="107" t="s">
        <v>830</v>
      </c>
      <c r="J1059" s="107" t="s">
        <v>44</v>
      </c>
      <c r="K1059" s="107" t="s">
        <v>22</v>
      </c>
      <c r="L1059" s="107" t="s">
        <v>323</v>
      </c>
      <c r="M1059" s="107" t="s">
        <v>239</v>
      </c>
      <c r="N1059" s="107" t="s">
        <v>410</v>
      </c>
      <c r="O1059" s="107" t="s">
        <v>395</v>
      </c>
      <c r="P1059" s="109">
        <v>45143</v>
      </c>
      <c r="Q1059" s="107" t="s">
        <v>712</v>
      </c>
      <c r="R1059" s="108">
        <v>1</v>
      </c>
      <c r="S1059" s="109">
        <v>45288</v>
      </c>
      <c r="T1059" s="109">
        <v>45348</v>
      </c>
      <c r="U1059" s="109">
        <v>46139</v>
      </c>
      <c r="V1059" s="108">
        <v>851</v>
      </c>
      <c r="W1059" s="107" t="s">
        <v>456</v>
      </c>
      <c r="X1059" s="107" t="s">
        <v>805</v>
      </c>
      <c r="Y1059" s="107" t="s">
        <v>457</v>
      </c>
      <c r="Z1059" s="108">
        <v>0</v>
      </c>
      <c r="AA1059" s="113">
        <v>0</v>
      </c>
      <c r="AB1059" s="113">
        <v>0</v>
      </c>
      <c r="AC1059" s="113">
        <v>7323461.6200000001</v>
      </c>
      <c r="AD1059" s="113">
        <v>0</v>
      </c>
      <c r="AE1059" s="113">
        <v>7323461.6200000001</v>
      </c>
      <c r="AF1059" s="113">
        <v>1685000</v>
      </c>
      <c r="AG1059" s="113">
        <v>1685000</v>
      </c>
      <c r="AH1059" s="113">
        <f>CFR_Data[[#This Row],[Total Spent SFY]]+CFR_Data[[#This Row],[CF Current SFY]]</f>
        <v>1685000</v>
      </c>
      <c r="AI1059" s="113">
        <v>3150000</v>
      </c>
      <c r="AJ1059" s="113">
        <v>2488461.62</v>
      </c>
      <c r="AK1059" s="113">
        <v>0</v>
      </c>
      <c r="AL1059" s="113">
        <v>0</v>
      </c>
      <c r="AM1059" s="113">
        <v>0</v>
      </c>
      <c r="AN1059" s="113">
        <v>0</v>
      </c>
      <c r="AO1059" s="113">
        <v>0</v>
      </c>
      <c r="AP1059" s="113">
        <v>0</v>
      </c>
      <c r="AQ1059" s="107" t="s">
        <v>699</v>
      </c>
      <c r="AR1059" s="107" t="s">
        <v>699</v>
      </c>
      <c r="AS1059" s="107" t="s">
        <v>396</v>
      </c>
      <c r="AT1059" s="107" t="s">
        <v>395</v>
      </c>
      <c r="AU1059" s="107" t="s">
        <v>1123</v>
      </c>
      <c r="AV1059" s="107" t="s">
        <v>391</v>
      </c>
      <c r="AW1059" s="108">
        <v>2</v>
      </c>
      <c r="AX1059" s="107" t="s">
        <v>473</v>
      </c>
      <c r="AY1059" s="107" t="s">
        <v>791</v>
      </c>
      <c r="AZ1059" s="107" t="s">
        <v>706</v>
      </c>
      <c r="BA1059" s="107" t="s">
        <v>449</v>
      </c>
      <c r="BB1059" s="109">
        <v>45355.272070752311</v>
      </c>
      <c r="BC1059" s="107" t="s">
        <v>22</v>
      </c>
      <c r="BD1059" s="107" t="s">
        <v>293</v>
      </c>
    </row>
    <row r="1060" spans="1:56" x14ac:dyDescent="0.2">
      <c r="A1060" s="107" t="s">
        <v>393</v>
      </c>
      <c r="B1060" s="105">
        <v>608907</v>
      </c>
      <c r="C1060" s="105" t="s">
        <v>2275</v>
      </c>
      <c r="D1060" s="107" t="s">
        <v>1418</v>
      </c>
      <c r="E1060" s="105" t="s">
        <v>1954</v>
      </c>
      <c r="F1060" s="107" t="s">
        <v>1133</v>
      </c>
      <c r="G1060" s="107" t="s">
        <v>830</v>
      </c>
      <c r="H1060" s="107" t="s">
        <v>830</v>
      </c>
      <c r="I1060" s="107" t="s">
        <v>830</v>
      </c>
      <c r="J1060" s="107" t="s">
        <v>92</v>
      </c>
      <c r="K1060" s="107" t="s">
        <v>24</v>
      </c>
      <c r="L1060" s="107" t="s">
        <v>88</v>
      </c>
      <c r="M1060" s="107" t="s">
        <v>41</v>
      </c>
      <c r="N1060" s="107" t="s">
        <v>394</v>
      </c>
      <c r="O1060" s="107" t="s">
        <v>395</v>
      </c>
      <c r="P1060" s="109">
        <v>44716</v>
      </c>
      <c r="Q1060" s="107" t="s">
        <v>658</v>
      </c>
      <c r="R1060" s="108">
        <v>1</v>
      </c>
      <c r="S1060" s="109">
        <v>44774</v>
      </c>
      <c r="T1060" s="109">
        <v>44834</v>
      </c>
      <c r="U1060" s="109">
        <v>45229</v>
      </c>
      <c r="V1060" s="108">
        <v>455</v>
      </c>
      <c r="W1060" s="107" t="s">
        <v>398</v>
      </c>
      <c r="X1060" s="107" t="s">
        <v>702</v>
      </c>
      <c r="Y1060" s="107" t="s">
        <v>293</v>
      </c>
      <c r="Z1060" s="108">
        <v>0</v>
      </c>
      <c r="AA1060" s="113">
        <v>0</v>
      </c>
      <c r="AB1060" s="113">
        <v>0</v>
      </c>
      <c r="AC1060" s="113">
        <v>6750</v>
      </c>
      <c r="AD1060" s="113">
        <v>380.66789999999997</v>
      </c>
      <c r="AE1060" s="113">
        <v>380.66789999999997</v>
      </c>
      <c r="AF1060" s="113">
        <v>380.66789999999997</v>
      </c>
      <c r="AG1060" s="113">
        <v>380.66789999999997</v>
      </c>
      <c r="AH1060" s="113">
        <f>CFR_Data[[#This Row],[Total Spent SFY]]+CFR_Data[[#This Row],[CF Current SFY]]</f>
        <v>380.66789999999997</v>
      </c>
      <c r="AI1060" s="113">
        <v>0</v>
      </c>
      <c r="AJ1060" s="113">
        <v>0</v>
      </c>
      <c r="AK1060" s="113">
        <v>0</v>
      </c>
      <c r="AL1060" s="113">
        <v>0</v>
      </c>
      <c r="AM1060" s="113">
        <v>0</v>
      </c>
      <c r="AN1060" s="113">
        <v>6369.3320999999996</v>
      </c>
      <c r="AO1060" s="113">
        <v>0</v>
      </c>
      <c r="AP1060" s="113">
        <v>0</v>
      </c>
      <c r="AQ1060" s="107" t="s">
        <v>699</v>
      </c>
      <c r="AR1060" s="107" t="s">
        <v>699</v>
      </c>
      <c r="AS1060" s="107" t="s">
        <v>396</v>
      </c>
      <c r="AT1060" s="107" t="s">
        <v>395</v>
      </c>
      <c r="AU1060" s="107" t="s">
        <v>1123</v>
      </c>
      <c r="AV1060" s="107" t="s">
        <v>391</v>
      </c>
      <c r="AW1060" s="108">
        <v>2</v>
      </c>
      <c r="AX1060" s="107" t="s">
        <v>473</v>
      </c>
      <c r="AY1060" s="107" t="s">
        <v>707</v>
      </c>
      <c r="AZ1060" s="107" t="s">
        <v>706</v>
      </c>
      <c r="BA1060" s="107" t="s">
        <v>412</v>
      </c>
      <c r="BB1060" s="109">
        <v>45355.272070752311</v>
      </c>
      <c r="BC1060" s="107" t="s">
        <v>24</v>
      </c>
      <c r="BD1060" s="107" t="s">
        <v>293</v>
      </c>
    </row>
    <row r="1061" spans="1:56" x14ac:dyDescent="0.2">
      <c r="A1061" s="107" t="s">
        <v>393</v>
      </c>
      <c r="B1061" s="105">
        <v>608907</v>
      </c>
      <c r="C1061" s="105" t="s">
        <v>2275</v>
      </c>
      <c r="D1061" s="107" t="s">
        <v>1418</v>
      </c>
      <c r="E1061" s="105" t="s">
        <v>1954</v>
      </c>
      <c r="F1061" s="107" t="s">
        <v>1133</v>
      </c>
      <c r="G1061" s="107" t="s">
        <v>830</v>
      </c>
      <c r="H1061" s="107" t="s">
        <v>830</v>
      </c>
      <c r="I1061" s="107" t="s">
        <v>830</v>
      </c>
      <c r="J1061" s="107" t="s">
        <v>92</v>
      </c>
      <c r="K1061" s="107" t="s">
        <v>24</v>
      </c>
      <c r="L1061" s="107" t="s">
        <v>88</v>
      </c>
      <c r="M1061" s="107" t="s">
        <v>41</v>
      </c>
      <c r="N1061" s="107" t="s">
        <v>394</v>
      </c>
      <c r="O1061" s="107" t="s">
        <v>395</v>
      </c>
      <c r="P1061" s="109">
        <v>44716</v>
      </c>
      <c r="Q1061" s="107" t="s">
        <v>658</v>
      </c>
      <c r="R1061" s="108">
        <v>1</v>
      </c>
      <c r="S1061" s="109">
        <v>44774</v>
      </c>
      <c r="T1061" s="109">
        <v>44834</v>
      </c>
      <c r="U1061" s="109">
        <v>45229</v>
      </c>
      <c r="V1061" s="108">
        <v>455</v>
      </c>
      <c r="W1061" s="107" t="s">
        <v>424</v>
      </c>
      <c r="X1061" s="107" t="s">
        <v>802</v>
      </c>
      <c r="Y1061" s="107" t="s">
        <v>725</v>
      </c>
      <c r="Z1061" s="108">
        <v>0.8</v>
      </c>
      <c r="AA1061" s="113">
        <v>1355227.2</v>
      </c>
      <c r="AB1061" s="113">
        <v>837649.4</v>
      </c>
      <c r="AC1061" s="113">
        <v>298562.7</v>
      </c>
      <c r="AD1061" s="113">
        <v>8619.3320999999996</v>
      </c>
      <c r="AE1061" s="113">
        <v>8619.3320999999996</v>
      </c>
      <c r="AF1061" s="113">
        <v>8619.3320999999996</v>
      </c>
      <c r="AG1061" s="113">
        <v>1363846.5321</v>
      </c>
      <c r="AH1061" s="113">
        <f>CFR_Data[[#This Row],[Total Spent SFY]]+CFR_Data[[#This Row],[CF Current SFY]]</f>
        <v>846268.73210000002</v>
      </c>
      <c r="AI1061" s="113">
        <v>0</v>
      </c>
      <c r="AJ1061" s="113">
        <v>0</v>
      </c>
      <c r="AK1061" s="113">
        <v>0</v>
      </c>
      <c r="AL1061" s="113">
        <v>0</v>
      </c>
      <c r="AM1061" s="113">
        <v>0</v>
      </c>
      <c r="AN1061" s="113">
        <v>289943.36790000001</v>
      </c>
      <c r="AO1061" s="113">
        <v>0</v>
      </c>
      <c r="AP1061" s="113">
        <v>0</v>
      </c>
      <c r="AQ1061" s="107" t="s">
        <v>699</v>
      </c>
      <c r="AR1061" s="107" t="s">
        <v>699</v>
      </c>
      <c r="AS1061" s="107" t="s">
        <v>396</v>
      </c>
      <c r="AT1061" s="107" t="s">
        <v>395</v>
      </c>
      <c r="AU1061" s="107" t="s">
        <v>1123</v>
      </c>
      <c r="AV1061" s="107" t="s">
        <v>391</v>
      </c>
      <c r="AW1061" s="108">
        <v>2</v>
      </c>
      <c r="AX1061" s="107" t="s">
        <v>473</v>
      </c>
      <c r="AY1061" s="107" t="s">
        <v>707</v>
      </c>
      <c r="AZ1061" s="107" t="s">
        <v>706</v>
      </c>
      <c r="BA1061" s="107" t="s">
        <v>412</v>
      </c>
      <c r="BB1061" s="109">
        <v>45355.272070752311</v>
      </c>
      <c r="BC1061" s="107" t="s">
        <v>24</v>
      </c>
      <c r="BD1061" s="107" t="s">
        <v>292</v>
      </c>
    </row>
    <row r="1062" spans="1:56" x14ac:dyDescent="0.2">
      <c r="A1062" s="107" t="s">
        <v>393</v>
      </c>
      <c r="B1062" s="105">
        <v>608917</v>
      </c>
      <c r="C1062" s="105" t="s">
        <v>2276</v>
      </c>
      <c r="D1062" s="107" t="s">
        <v>960</v>
      </c>
      <c r="E1062" s="105" t="s">
        <v>1941</v>
      </c>
      <c r="F1062" s="107" t="s">
        <v>389</v>
      </c>
      <c r="G1062" s="107" t="s">
        <v>830</v>
      </c>
      <c r="H1062" s="107" t="b">
        <v>1</v>
      </c>
      <c r="I1062" s="107" t="s">
        <v>830</v>
      </c>
      <c r="J1062" s="107" t="s">
        <v>436</v>
      </c>
      <c r="K1062" s="107" t="s">
        <v>437</v>
      </c>
      <c r="L1062" s="107" t="s">
        <v>143</v>
      </c>
      <c r="M1062" s="107" t="s">
        <v>41</v>
      </c>
      <c r="N1062" s="107" t="s">
        <v>403</v>
      </c>
      <c r="O1062" s="107" t="s">
        <v>395</v>
      </c>
      <c r="P1062" s="109">
        <v>43316</v>
      </c>
      <c r="Q1062" s="107" t="s">
        <v>651</v>
      </c>
      <c r="R1062" s="108">
        <v>1</v>
      </c>
      <c r="S1062" s="109">
        <v>43434</v>
      </c>
      <c r="T1062" s="109">
        <v>43494</v>
      </c>
      <c r="U1062" s="109">
        <v>44227</v>
      </c>
      <c r="V1062" s="108">
        <v>793</v>
      </c>
      <c r="W1062" s="107" t="s">
        <v>398</v>
      </c>
      <c r="X1062" s="107" t="s">
        <v>720</v>
      </c>
      <c r="Y1062" s="107" t="s">
        <v>293</v>
      </c>
      <c r="Z1062" s="108">
        <v>0</v>
      </c>
      <c r="AA1062" s="113">
        <v>8487170.5500000007</v>
      </c>
      <c r="AB1062" s="113">
        <v>0</v>
      </c>
      <c r="AC1062" s="113">
        <v>441.43</v>
      </c>
      <c r="AD1062" s="113">
        <v>0</v>
      </c>
      <c r="AE1062" s="113">
        <v>0</v>
      </c>
      <c r="AF1062" s="113">
        <v>0</v>
      </c>
      <c r="AG1062" s="113">
        <v>8487170.5500000007</v>
      </c>
      <c r="AH1062" s="113">
        <f>CFR_Data[[#This Row],[Total Spent SFY]]+CFR_Data[[#This Row],[CF Current SFY]]</f>
        <v>0</v>
      </c>
      <c r="AI1062" s="113">
        <v>0</v>
      </c>
      <c r="AJ1062" s="113">
        <v>0</v>
      </c>
      <c r="AK1062" s="113">
        <v>0</v>
      </c>
      <c r="AL1062" s="113">
        <v>0</v>
      </c>
      <c r="AM1062" s="113">
        <v>0</v>
      </c>
      <c r="AN1062" s="113">
        <v>0</v>
      </c>
      <c r="AO1062" s="113">
        <v>0</v>
      </c>
      <c r="AP1062" s="113">
        <v>0</v>
      </c>
      <c r="AQ1062" s="107" t="s">
        <v>699</v>
      </c>
      <c r="AR1062" s="107" t="s">
        <v>699</v>
      </c>
      <c r="AS1062" s="107" t="s">
        <v>396</v>
      </c>
      <c r="AT1062" s="107" t="s">
        <v>395</v>
      </c>
      <c r="AU1062" s="107" t="s">
        <v>1123</v>
      </c>
      <c r="AV1062" s="107" t="s">
        <v>391</v>
      </c>
      <c r="AW1062" s="108">
        <v>1</v>
      </c>
      <c r="AX1062" s="107" t="s">
        <v>473</v>
      </c>
      <c r="AY1062" s="107" t="s">
        <v>707</v>
      </c>
      <c r="AZ1062" s="107" t="s">
        <v>706</v>
      </c>
      <c r="BA1062" s="107" t="s">
        <v>412</v>
      </c>
      <c r="BB1062" s="109">
        <v>45355.272070752311</v>
      </c>
      <c r="BC1062" s="107" t="s">
        <v>465</v>
      </c>
      <c r="BD1062" s="107" t="s">
        <v>293</v>
      </c>
    </row>
    <row r="1063" spans="1:56" x14ac:dyDescent="0.2">
      <c r="A1063" s="107" t="s">
        <v>409</v>
      </c>
      <c r="B1063" s="105">
        <v>608929</v>
      </c>
      <c r="C1063" s="105" t="s">
        <v>3099</v>
      </c>
      <c r="D1063" s="107" t="s">
        <v>961</v>
      </c>
      <c r="E1063" s="105" t="s">
        <v>1941</v>
      </c>
      <c r="F1063" s="107" t="s">
        <v>1126</v>
      </c>
      <c r="G1063" s="107" t="s">
        <v>830</v>
      </c>
      <c r="H1063" s="107" t="s">
        <v>830</v>
      </c>
      <c r="I1063" s="107" t="s">
        <v>830</v>
      </c>
      <c r="J1063" s="107" t="s">
        <v>168</v>
      </c>
      <c r="K1063" s="107" t="s">
        <v>22</v>
      </c>
      <c r="L1063" s="107" t="s">
        <v>88</v>
      </c>
      <c r="M1063" s="107" t="s">
        <v>41</v>
      </c>
      <c r="N1063" s="107" t="s">
        <v>410</v>
      </c>
      <c r="O1063" s="107" t="s">
        <v>395</v>
      </c>
      <c r="P1063" s="109">
        <v>45136</v>
      </c>
      <c r="Q1063" s="107" t="s">
        <v>712</v>
      </c>
      <c r="R1063" s="108">
        <v>1</v>
      </c>
      <c r="S1063" s="109">
        <v>45245</v>
      </c>
      <c r="T1063" s="109">
        <v>45305</v>
      </c>
      <c r="U1063" s="109">
        <v>46887</v>
      </c>
      <c r="V1063" s="108">
        <v>1642</v>
      </c>
      <c r="W1063" s="107" t="s">
        <v>398</v>
      </c>
      <c r="X1063" s="107" t="s">
        <v>702</v>
      </c>
      <c r="Y1063" s="107" t="s">
        <v>293</v>
      </c>
      <c r="Z1063" s="108">
        <v>0</v>
      </c>
      <c r="AA1063" s="113">
        <v>0</v>
      </c>
      <c r="AB1063" s="113">
        <v>0</v>
      </c>
      <c r="AC1063" s="113">
        <v>77700</v>
      </c>
      <c r="AD1063" s="113">
        <v>305.72770000000003</v>
      </c>
      <c r="AE1063" s="113">
        <v>77700</v>
      </c>
      <c r="AF1063" s="113">
        <v>305.72770000000003</v>
      </c>
      <c r="AG1063" s="113">
        <v>305.72770000000003</v>
      </c>
      <c r="AH1063" s="113">
        <f>CFR_Data[[#This Row],[Total Spent SFY]]+CFR_Data[[#This Row],[CF Current SFY]]</f>
        <v>305.72770000000003</v>
      </c>
      <c r="AI1063" s="113">
        <v>28794.272300000001</v>
      </c>
      <c r="AJ1063" s="113">
        <v>17900</v>
      </c>
      <c r="AK1063" s="113">
        <v>17100</v>
      </c>
      <c r="AL1063" s="113">
        <v>13600</v>
      </c>
      <c r="AM1063" s="113">
        <v>0</v>
      </c>
      <c r="AN1063" s="113">
        <v>0</v>
      </c>
      <c r="AO1063" s="113">
        <v>0</v>
      </c>
      <c r="AP1063" s="113">
        <v>0</v>
      </c>
      <c r="AQ1063" s="107" t="s">
        <v>699</v>
      </c>
      <c r="AR1063" s="107" t="s">
        <v>699</v>
      </c>
      <c r="AS1063" s="107" t="s">
        <v>396</v>
      </c>
      <c r="AT1063" s="107" t="s">
        <v>395</v>
      </c>
      <c r="AU1063" s="107" t="s">
        <v>1123</v>
      </c>
      <c r="AV1063" s="107" t="s">
        <v>391</v>
      </c>
      <c r="AW1063" s="108">
        <v>2</v>
      </c>
      <c r="AX1063" s="107" t="s">
        <v>473</v>
      </c>
      <c r="AY1063" s="107" t="s">
        <v>707</v>
      </c>
      <c r="AZ1063" s="107" t="s">
        <v>706</v>
      </c>
      <c r="BA1063" s="107" t="s">
        <v>412</v>
      </c>
      <c r="BB1063" s="109">
        <v>45355.272070752311</v>
      </c>
      <c r="BC1063" s="107" t="s">
        <v>22</v>
      </c>
      <c r="BD1063" s="107" t="s">
        <v>293</v>
      </c>
    </row>
    <row r="1064" spans="1:56" x14ac:dyDescent="0.2">
      <c r="A1064" s="107" t="s">
        <v>409</v>
      </c>
      <c r="B1064" s="105">
        <v>608929</v>
      </c>
      <c r="C1064" s="105" t="s">
        <v>3099</v>
      </c>
      <c r="D1064" s="107" t="s">
        <v>961</v>
      </c>
      <c r="E1064" s="105" t="s">
        <v>1941</v>
      </c>
      <c r="F1064" s="107" t="s">
        <v>1126</v>
      </c>
      <c r="G1064" s="107" t="s">
        <v>830</v>
      </c>
      <c r="H1064" s="107" t="s">
        <v>830</v>
      </c>
      <c r="I1064" s="107" t="s">
        <v>830</v>
      </c>
      <c r="J1064" s="107" t="s">
        <v>168</v>
      </c>
      <c r="K1064" s="107" t="s">
        <v>22</v>
      </c>
      <c r="L1064" s="107" t="s">
        <v>88</v>
      </c>
      <c r="M1064" s="107" t="s">
        <v>41</v>
      </c>
      <c r="N1064" s="107" t="s">
        <v>410</v>
      </c>
      <c r="O1064" s="107" t="s">
        <v>395</v>
      </c>
      <c r="P1064" s="109">
        <v>45136</v>
      </c>
      <c r="Q1064" s="107" t="s">
        <v>712</v>
      </c>
      <c r="R1064" s="108">
        <v>1</v>
      </c>
      <c r="S1064" s="109">
        <v>45245</v>
      </c>
      <c r="T1064" s="109">
        <v>45305</v>
      </c>
      <c r="U1064" s="109">
        <v>46887</v>
      </c>
      <c r="V1064" s="108">
        <v>1642</v>
      </c>
      <c r="W1064" s="107" t="s">
        <v>424</v>
      </c>
      <c r="X1064" s="107" t="s">
        <v>1149</v>
      </c>
      <c r="Y1064" s="107" t="s">
        <v>771</v>
      </c>
      <c r="Z1064" s="108">
        <v>0.8</v>
      </c>
      <c r="AA1064" s="113">
        <v>159160</v>
      </c>
      <c r="AB1064" s="113">
        <v>159160</v>
      </c>
      <c r="AC1064" s="113">
        <v>17952666.140000001</v>
      </c>
      <c r="AD1064" s="113">
        <v>64494.272299999997</v>
      </c>
      <c r="AE1064" s="113">
        <v>17952666.140000001</v>
      </c>
      <c r="AF1064" s="113">
        <v>64494.272299999997</v>
      </c>
      <c r="AG1064" s="113">
        <v>223654.27230000001</v>
      </c>
      <c r="AH1064" s="113">
        <f>CFR_Data[[#This Row],[Total Spent SFY]]+CFR_Data[[#This Row],[CF Current SFY]]</f>
        <v>223654.27230000001</v>
      </c>
      <c r="AI1064" s="113">
        <v>6481345.7276999997</v>
      </c>
      <c r="AJ1064" s="113">
        <v>4170000</v>
      </c>
      <c r="AK1064" s="113">
        <v>3985000</v>
      </c>
      <c r="AL1064" s="113">
        <v>3251826.14</v>
      </c>
      <c r="AM1064" s="113">
        <v>0</v>
      </c>
      <c r="AN1064" s="113">
        <v>0</v>
      </c>
      <c r="AO1064" s="113">
        <v>0</v>
      </c>
      <c r="AP1064" s="113">
        <v>0</v>
      </c>
      <c r="AQ1064" s="107" t="s">
        <v>699</v>
      </c>
      <c r="AR1064" s="107" t="s">
        <v>699</v>
      </c>
      <c r="AS1064" s="107" t="s">
        <v>396</v>
      </c>
      <c r="AT1064" s="107" t="s">
        <v>395</v>
      </c>
      <c r="AU1064" s="107" t="s">
        <v>1123</v>
      </c>
      <c r="AV1064" s="107" t="s">
        <v>391</v>
      </c>
      <c r="AW1064" s="108">
        <v>2</v>
      </c>
      <c r="AX1064" s="107" t="s">
        <v>473</v>
      </c>
      <c r="AY1064" s="107" t="s">
        <v>707</v>
      </c>
      <c r="AZ1064" s="107" t="s">
        <v>706</v>
      </c>
      <c r="BA1064" s="107" t="s">
        <v>412</v>
      </c>
      <c r="BB1064" s="109">
        <v>45355.272070752311</v>
      </c>
      <c r="BC1064" s="107" t="s">
        <v>22</v>
      </c>
      <c r="BD1064" s="107" t="s">
        <v>292</v>
      </c>
    </row>
    <row r="1065" spans="1:56" x14ac:dyDescent="0.2">
      <c r="A1065" s="107" t="s">
        <v>472</v>
      </c>
      <c r="B1065" s="105">
        <v>608930</v>
      </c>
      <c r="C1065" s="105" t="s">
        <v>395</v>
      </c>
      <c r="D1065" s="107" t="s">
        <v>962</v>
      </c>
      <c r="E1065" s="105" t="s">
        <v>1941</v>
      </c>
      <c r="F1065" s="107" t="s">
        <v>1169</v>
      </c>
      <c r="G1065" s="107" t="s">
        <v>830</v>
      </c>
      <c r="H1065" s="107" t="s">
        <v>830</v>
      </c>
      <c r="I1065" s="107" t="s">
        <v>830</v>
      </c>
      <c r="J1065" s="107" t="s">
        <v>66</v>
      </c>
      <c r="K1065" s="107" t="s">
        <v>27</v>
      </c>
      <c r="L1065" s="107" t="s">
        <v>237</v>
      </c>
      <c r="M1065" s="107" t="s">
        <v>236</v>
      </c>
      <c r="N1065" s="107" t="s">
        <v>472</v>
      </c>
      <c r="O1065" s="107" t="s">
        <v>1130</v>
      </c>
      <c r="P1065" s="109">
        <v>45437</v>
      </c>
      <c r="Q1065" s="107" t="s">
        <v>754</v>
      </c>
      <c r="R1065" s="108">
        <v>0</v>
      </c>
      <c r="S1065" s="109">
        <v>45587</v>
      </c>
      <c r="T1065" s="109">
        <v>45647</v>
      </c>
      <c r="U1065" s="109">
        <v>46667</v>
      </c>
      <c r="V1065" s="108">
        <v>1080</v>
      </c>
      <c r="W1065" s="107" t="s">
        <v>424</v>
      </c>
      <c r="X1065" s="107" t="s">
        <v>710</v>
      </c>
      <c r="Y1065" s="107" t="s">
        <v>411</v>
      </c>
      <c r="Z1065" s="108">
        <v>0.8</v>
      </c>
      <c r="AA1065" s="113">
        <v>0</v>
      </c>
      <c r="AB1065" s="113">
        <v>0</v>
      </c>
      <c r="AC1065" s="113">
        <v>30008757.270799998</v>
      </c>
      <c r="AD1065" s="113">
        <v>0</v>
      </c>
      <c r="AE1065" s="113">
        <v>30008757.2709</v>
      </c>
      <c r="AF1065" s="113">
        <v>0</v>
      </c>
      <c r="AG1065" s="113">
        <v>0</v>
      </c>
      <c r="AH1065" s="113">
        <f>CFR_Data[[#This Row],[Total Spent SFY]]+CFR_Data[[#This Row],[CF Current SFY]]</f>
        <v>0</v>
      </c>
      <c r="AI1065" s="113">
        <v>6001751.4541999996</v>
      </c>
      <c r="AJ1065" s="113">
        <v>10288716.7786</v>
      </c>
      <c r="AK1065" s="113">
        <v>10288716.7786</v>
      </c>
      <c r="AL1065" s="113">
        <v>3429572.2595000002</v>
      </c>
      <c r="AM1065" s="113">
        <v>0</v>
      </c>
      <c r="AN1065" s="113">
        <v>-1E-4</v>
      </c>
      <c r="AO1065" s="113">
        <v>0</v>
      </c>
      <c r="AP1065" s="113">
        <v>0</v>
      </c>
      <c r="AQ1065" s="107" t="s">
        <v>699</v>
      </c>
      <c r="AR1065" s="107" t="s">
        <v>699</v>
      </c>
      <c r="AS1065" s="107" t="s">
        <v>396</v>
      </c>
      <c r="AT1065" s="107" t="s">
        <v>3100</v>
      </c>
      <c r="AU1065" s="107" t="s">
        <v>1120</v>
      </c>
      <c r="AV1065" s="107" t="s">
        <v>391</v>
      </c>
      <c r="AW1065" s="108">
        <v>2</v>
      </c>
      <c r="AX1065" s="107" t="s">
        <v>473</v>
      </c>
      <c r="AY1065" s="107" t="s">
        <v>738</v>
      </c>
      <c r="AZ1065" s="107" t="s">
        <v>700</v>
      </c>
      <c r="BA1065" s="107" t="s">
        <v>652</v>
      </c>
      <c r="BB1065" s="109">
        <v>45355.272070752311</v>
      </c>
      <c r="BC1065" s="107" t="s">
        <v>27</v>
      </c>
      <c r="BD1065" s="107" t="s">
        <v>292</v>
      </c>
    </row>
    <row r="1066" spans="1:56" x14ac:dyDescent="0.2">
      <c r="A1066" s="107" t="s">
        <v>472</v>
      </c>
      <c r="B1066" s="105">
        <v>608930</v>
      </c>
      <c r="C1066" s="105" t="s">
        <v>395</v>
      </c>
      <c r="D1066" s="107" t="s">
        <v>962</v>
      </c>
      <c r="E1066" s="105" t="s">
        <v>1941</v>
      </c>
      <c r="F1066" s="107" t="s">
        <v>1169</v>
      </c>
      <c r="G1066" s="107" t="s">
        <v>830</v>
      </c>
      <c r="H1066" s="107" t="s">
        <v>830</v>
      </c>
      <c r="I1066" s="107" t="s">
        <v>830</v>
      </c>
      <c r="J1066" s="107" t="s">
        <v>66</v>
      </c>
      <c r="K1066" s="107" t="s">
        <v>27</v>
      </c>
      <c r="L1066" s="107" t="s">
        <v>237</v>
      </c>
      <c r="M1066" s="107" t="s">
        <v>236</v>
      </c>
      <c r="N1066" s="107" t="s">
        <v>472</v>
      </c>
      <c r="O1066" s="107" t="s">
        <v>1130</v>
      </c>
      <c r="P1066" s="109">
        <v>45437</v>
      </c>
      <c r="Q1066" s="107" t="s">
        <v>754</v>
      </c>
      <c r="R1066" s="108">
        <v>0</v>
      </c>
      <c r="S1066" s="109">
        <v>45587</v>
      </c>
      <c r="T1066" s="109">
        <v>45647</v>
      </c>
      <c r="U1066" s="109">
        <v>46667</v>
      </c>
      <c r="V1066" s="108">
        <v>1080</v>
      </c>
      <c r="W1066" s="107" t="s">
        <v>398</v>
      </c>
      <c r="X1066" s="107" t="s">
        <v>702</v>
      </c>
      <c r="Y1066" s="107" t="s">
        <v>293</v>
      </c>
      <c r="Z1066" s="108">
        <v>0</v>
      </c>
      <c r="AA1066" s="113">
        <v>0</v>
      </c>
      <c r="AB1066" s="113">
        <v>0</v>
      </c>
      <c r="AC1066" s="113">
        <v>306210</v>
      </c>
      <c r="AD1066" s="113">
        <v>0</v>
      </c>
      <c r="AE1066" s="113">
        <v>306210</v>
      </c>
      <c r="AF1066" s="113">
        <v>0</v>
      </c>
      <c r="AG1066" s="113">
        <v>0</v>
      </c>
      <c r="AH1066" s="113">
        <f>CFR_Data[[#This Row],[Total Spent SFY]]+CFR_Data[[#This Row],[CF Current SFY]]</f>
        <v>0</v>
      </c>
      <c r="AI1066" s="113">
        <v>61242</v>
      </c>
      <c r="AJ1066" s="113">
        <v>104986.28569999999</v>
      </c>
      <c r="AK1066" s="113">
        <v>104986.28569999999</v>
      </c>
      <c r="AL1066" s="113">
        <v>34995.428599999999</v>
      </c>
      <c r="AM1066" s="113">
        <v>0</v>
      </c>
      <c r="AN1066" s="113">
        <v>0</v>
      </c>
      <c r="AO1066" s="113">
        <v>0</v>
      </c>
      <c r="AP1066" s="113">
        <v>0</v>
      </c>
      <c r="AQ1066" s="107" t="s">
        <v>699</v>
      </c>
      <c r="AR1066" s="107" t="s">
        <v>699</v>
      </c>
      <c r="AS1066" s="107" t="s">
        <v>396</v>
      </c>
      <c r="AT1066" s="107" t="s">
        <v>3100</v>
      </c>
      <c r="AU1066" s="107" t="s">
        <v>1120</v>
      </c>
      <c r="AV1066" s="107" t="s">
        <v>391</v>
      </c>
      <c r="AW1066" s="108">
        <v>2</v>
      </c>
      <c r="AX1066" s="107" t="s">
        <v>473</v>
      </c>
      <c r="AY1066" s="107" t="s">
        <v>738</v>
      </c>
      <c r="AZ1066" s="107" t="s">
        <v>700</v>
      </c>
      <c r="BA1066" s="107" t="s">
        <v>652</v>
      </c>
      <c r="BB1066" s="109">
        <v>45355.272070752311</v>
      </c>
      <c r="BC1066" s="107" t="s">
        <v>27</v>
      </c>
      <c r="BD1066" s="107" t="s">
        <v>293</v>
      </c>
    </row>
    <row r="1067" spans="1:56" x14ac:dyDescent="0.2">
      <c r="A1067" s="107" t="s">
        <v>409</v>
      </c>
      <c r="B1067" s="105">
        <v>608933</v>
      </c>
      <c r="C1067" s="105" t="s">
        <v>3101</v>
      </c>
      <c r="D1067" s="107" t="s">
        <v>963</v>
      </c>
      <c r="E1067" s="105" t="s">
        <v>1941</v>
      </c>
      <c r="F1067" s="107" t="s">
        <v>1128</v>
      </c>
      <c r="G1067" s="107" t="s">
        <v>830</v>
      </c>
      <c r="H1067" s="107" t="s">
        <v>830</v>
      </c>
      <c r="I1067" s="107" t="s">
        <v>830</v>
      </c>
      <c r="J1067" s="107" t="s">
        <v>119</v>
      </c>
      <c r="K1067" s="107" t="s">
        <v>22</v>
      </c>
      <c r="L1067" s="107" t="s">
        <v>312</v>
      </c>
      <c r="M1067" s="107" t="s">
        <v>158</v>
      </c>
      <c r="N1067" s="107" t="s">
        <v>410</v>
      </c>
      <c r="O1067" s="107" t="s">
        <v>395</v>
      </c>
      <c r="P1067" s="109">
        <v>45171</v>
      </c>
      <c r="Q1067" s="107" t="s">
        <v>712</v>
      </c>
      <c r="R1067" s="108">
        <v>1</v>
      </c>
      <c r="S1067" s="109">
        <v>45289</v>
      </c>
      <c r="T1067" s="109">
        <v>45349</v>
      </c>
      <c r="U1067" s="109">
        <v>46669</v>
      </c>
      <c r="V1067" s="108">
        <v>1380</v>
      </c>
      <c r="W1067" s="107" t="s">
        <v>424</v>
      </c>
      <c r="X1067" s="107" t="s">
        <v>710</v>
      </c>
      <c r="Y1067" s="107" t="s">
        <v>411</v>
      </c>
      <c r="Z1067" s="108">
        <v>0.8</v>
      </c>
      <c r="AA1067" s="113">
        <v>0</v>
      </c>
      <c r="AB1067" s="113">
        <v>0</v>
      </c>
      <c r="AC1067" s="113">
        <v>7655783.6900000004</v>
      </c>
      <c r="AD1067" s="113">
        <v>3204501.5362999998</v>
      </c>
      <c r="AE1067" s="113">
        <v>7655783.6900000004</v>
      </c>
      <c r="AF1067" s="113">
        <v>951372.65020000003</v>
      </c>
      <c r="AG1067" s="113">
        <v>951372.65020000003</v>
      </c>
      <c r="AH1067" s="113">
        <f>CFR_Data[[#This Row],[Total Spent SFY]]+CFR_Data[[#This Row],[CF Current SFY]]</f>
        <v>951372.65020000003</v>
      </c>
      <c r="AI1067" s="113">
        <v>2253128.8862000001</v>
      </c>
      <c r="AJ1067" s="113">
        <v>2005498.4635999999</v>
      </c>
      <c r="AK1067" s="113">
        <v>1990000</v>
      </c>
      <c r="AL1067" s="113">
        <v>455783.69</v>
      </c>
      <c r="AM1067" s="113">
        <v>0</v>
      </c>
      <c r="AN1067" s="113">
        <v>0</v>
      </c>
      <c r="AO1067" s="113">
        <v>0</v>
      </c>
      <c r="AP1067" s="113">
        <v>0</v>
      </c>
      <c r="AQ1067" s="107" t="s">
        <v>699</v>
      </c>
      <c r="AR1067" s="107" t="s">
        <v>699</v>
      </c>
      <c r="AS1067" s="107" t="s">
        <v>396</v>
      </c>
      <c r="AT1067" s="107" t="s">
        <v>2936</v>
      </c>
      <c r="AU1067" s="107" t="s">
        <v>1120</v>
      </c>
      <c r="AV1067" s="107" t="s">
        <v>391</v>
      </c>
      <c r="AW1067" s="108">
        <v>4</v>
      </c>
      <c r="AX1067" s="107" t="s">
        <v>473</v>
      </c>
      <c r="AY1067" s="107" t="s">
        <v>698</v>
      </c>
      <c r="AZ1067" s="107" t="s">
        <v>697</v>
      </c>
      <c r="BA1067" s="107" t="s">
        <v>392</v>
      </c>
      <c r="BB1067" s="109">
        <v>45355.272070752311</v>
      </c>
      <c r="BC1067" s="107" t="s">
        <v>22</v>
      </c>
      <c r="BD1067" s="107" t="s">
        <v>292</v>
      </c>
    </row>
    <row r="1068" spans="1:56" x14ac:dyDescent="0.2">
      <c r="A1068" s="107" t="s">
        <v>409</v>
      </c>
      <c r="B1068" s="105">
        <v>608933</v>
      </c>
      <c r="C1068" s="105" t="s">
        <v>3101</v>
      </c>
      <c r="D1068" s="107" t="s">
        <v>963</v>
      </c>
      <c r="E1068" s="105" t="s">
        <v>1941</v>
      </c>
      <c r="F1068" s="107" t="s">
        <v>1128</v>
      </c>
      <c r="G1068" s="107" t="s">
        <v>830</v>
      </c>
      <c r="H1068" s="107" t="s">
        <v>830</v>
      </c>
      <c r="I1068" s="107" t="s">
        <v>830</v>
      </c>
      <c r="J1068" s="107" t="s">
        <v>119</v>
      </c>
      <c r="K1068" s="107" t="s">
        <v>22</v>
      </c>
      <c r="L1068" s="107" t="s">
        <v>312</v>
      </c>
      <c r="M1068" s="107" t="s">
        <v>158</v>
      </c>
      <c r="N1068" s="107" t="s">
        <v>410</v>
      </c>
      <c r="O1068" s="107" t="s">
        <v>395</v>
      </c>
      <c r="P1068" s="109">
        <v>45171</v>
      </c>
      <c r="Q1068" s="107" t="s">
        <v>712</v>
      </c>
      <c r="R1068" s="108">
        <v>1</v>
      </c>
      <c r="S1068" s="109">
        <v>45289</v>
      </c>
      <c r="T1068" s="109">
        <v>45349</v>
      </c>
      <c r="U1068" s="109">
        <v>46669</v>
      </c>
      <c r="V1068" s="108">
        <v>1380</v>
      </c>
      <c r="W1068" s="107" t="s">
        <v>424</v>
      </c>
      <c r="X1068" s="107" t="s">
        <v>713</v>
      </c>
      <c r="Y1068" s="107" t="s">
        <v>397</v>
      </c>
      <c r="Z1068" s="108">
        <v>0.9</v>
      </c>
      <c r="AA1068" s="113">
        <v>0</v>
      </c>
      <c r="AB1068" s="113">
        <v>0</v>
      </c>
      <c r="AC1068" s="113">
        <v>1672242</v>
      </c>
      <c r="AD1068" s="113">
        <v>699954.73620000004</v>
      </c>
      <c r="AE1068" s="113">
        <v>1672242</v>
      </c>
      <c r="AF1068" s="113">
        <v>207806.98180000001</v>
      </c>
      <c r="AG1068" s="113">
        <v>207806.98180000001</v>
      </c>
      <c r="AH1068" s="113">
        <f>CFR_Data[[#This Row],[Total Spent SFY]]+CFR_Data[[#This Row],[CF Current SFY]]</f>
        <v>207806.98180000001</v>
      </c>
      <c r="AI1068" s="113">
        <v>492147.75439999998</v>
      </c>
      <c r="AJ1068" s="113">
        <v>437045.26380000002</v>
      </c>
      <c r="AK1068" s="113">
        <v>435000</v>
      </c>
      <c r="AL1068" s="113">
        <v>100242</v>
      </c>
      <c r="AM1068" s="113">
        <v>0</v>
      </c>
      <c r="AN1068" s="113">
        <v>0</v>
      </c>
      <c r="AO1068" s="113">
        <v>0</v>
      </c>
      <c r="AP1068" s="113">
        <v>0</v>
      </c>
      <c r="AQ1068" s="107" t="s">
        <v>699</v>
      </c>
      <c r="AR1068" s="107" t="s">
        <v>699</v>
      </c>
      <c r="AS1068" s="107" t="s">
        <v>396</v>
      </c>
      <c r="AT1068" s="107" t="s">
        <v>2936</v>
      </c>
      <c r="AU1068" s="107" t="s">
        <v>1120</v>
      </c>
      <c r="AV1068" s="107" t="s">
        <v>391</v>
      </c>
      <c r="AW1068" s="108">
        <v>4</v>
      </c>
      <c r="AX1068" s="107" t="s">
        <v>473</v>
      </c>
      <c r="AY1068" s="107" t="s">
        <v>698</v>
      </c>
      <c r="AZ1068" s="107" t="s">
        <v>697</v>
      </c>
      <c r="BA1068" s="107" t="s">
        <v>392</v>
      </c>
      <c r="BB1068" s="109">
        <v>45355.272070752311</v>
      </c>
      <c r="BC1068" s="107" t="s">
        <v>22</v>
      </c>
      <c r="BD1068" s="107" t="s">
        <v>292</v>
      </c>
    </row>
    <row r="1069" spans="1:56" x14ac:dyDescent="0.2">
      <c r="A1069" s="107" t="s">
        <v>409</v>
      </c>
      <c r="B1069" s="105">
        <v>608933</v>
      </c>
      <c r="C1069" s="105" t="s">
        <v>3101</v>
      </c>
      <c r="D1069" s="107" t="s">
        <v>963</v>
      </c>
      <c r="E1069" s="105" t="s">
        <v>1941</v>
      </c>
      <c r="F1069" s="107" t="s">
        <v>1128</v>
      </c>
      <c r="G1069" s="107" t="s">
        <v>830</v>
      </c>
      <c r="H1069" s="107" t="s">
        <v>830</v>
      </c>
      <c r="I1069" s="107" t="s">
        <v>830</v>
      </c>
      <c r="J1069" s="107" t="s">
        <v>119</v>
      </c>
      <c r="K1069" s="107" t="s">
        <v>22</v>
      </c>
      <c r="L1069" s="107" t="s">
        <v>312</v>
      </c>
      <c r="M1069" s="107" t="s">
        <v>158</v>
      </c>
      <c r="N1069" s="107" t="s">
        <v>410</v>
      </c>
      <c r="O1069" s="107" t="s">
        <v>395</v>
      </c>
      <c r="P1069" s="109">
        <v>45171</v>
      </c>
      <c r="Q1069" s="107" t="s">
        <v>712</v>
      </c>
      <c r="R1069" s="108">
        <v>1</v>
      </c>
      <c r="S1069" s="109">
        <v>45289</v>
      </c>
      <c r="T1069" s="109">
        <v>45349</v>
      </c>
      <c r="U1069" s="109">
        <v>46669</v>
      </c>
      <c r="V1069" s="108">
        <v>1380</v>
      </c>
      <c r="W1069" s="107" t="s">
        <v>398</v>
      </c>
      <c r="X1069" s="107" t="s">
        <v>702</v>
      </c>
      <c r="Y1069" s="107" t="s">
        <v>293</v>
      </c>
      <c r="Z1069" s="108">
        <v>0</v>
      </c>
      <c r="AA1069" s="113">
        <v>0</v>
      </c>
      <c r="AB1069" s="113">
        <v>0</v>
      </c>
      <c r="AC1069" s="113">
        <v>216442.5</v>
      </c>
      <c r="AD1069" s="113">
        <v>97588.116399999999</v>
      </c>
      <c r="AE1069" s="113">
        <v>216442.5</v>
      </c>
      <c r="AF1069" s="113">
        <v>28972.5762</v>
      </c>
      <c r="AG1069" s="113">
        <v>28972.5762</v>
      </c>
      <c r="AH1069" s="113">
        <f>CFR_Data[[#This Row],[Total Spent SFY]]+CFR_Data[[#This Row],[CF Current SFY]]</f>
        <v>28972.5762</v>
      </c>
      <c r="AI1069" s="113">
        <v>68615.540200000003</v>
      </c>
      <c r="AJ1069" s="113">
        <v>49411.883600000001</v>
      </c>
      <c r="AK1069" s="113">
        <v>56500</v>
      </c>
      <c r="AL1069" s="113">
        <v>12942.5</v>
      </c>
      <c r="AM1069" s="113">
        <v>0</v>
      </c>
      <c r="AN1069" s="113">
        <v>0</v>
      </c>
      <c r="AO1069" s="113">
        <v>0</v>
      </c>
      <c r="AP1069" s="113">
        <v>0</v>
      </c>
      <c r="AQ1069" s="107" t="s">
        <v>699</v>
      </c>
      <c r="AR1069" s="107" t="s">
        <v>699</v>
      </c>
      <c r="AS1069" s="107" t="s">
        <v>396</v>
      </c>
      <c r="AT1069" s="107" t="s">
        <v>2936</v>
      </c>
      <c r="AU1069" s="107" t="s">
        <v>1120</v>
      </c>
      <c r="AV1069" s="107" t="s">
        <v>391</v>
      </c>
      <c r="AW1069" s="108">
        <v>4</v>
      </c>
      <c r="AX1069" s="107" t="s">
        <v>473</v>
      </c>
      <c r="AY1069" s="107" t="s">
        <v>698</v>
      </c>
      <c r="AZ1069" s="107" t="s">
        <v>697</v>
      </c>
      <c r="BA1069" s="107" t="s">
        <v>392</v>
      </c>
      <c r="BB1069" s="109">
        <v>45355.272070752311</v>
      </c>
      <c r="BC1069" s="107" t="s">
        <v>22</v>
      </c>
      <c r="BD1069" s="107" t="s">
        <v>293</v>
      </c>
    </row>
    <row r="1070" spans="1:56" x14ac:dyDescent="0.2">
      <c r="A1070" s="107" t="s">
        <v>409</v>
      </c>
      <c r="B1070" s="105">
        <v>608933</v>
      </c>
      <c r="C1070" s="105" t="s">
        <v>3101</v>
      </c>
      <c r="D1070" s="107" t="s">
        <v>963</v>
      </c>
      <c r="E1070" s="105" t="s">
        <v>1941</v>
      </c>
      <c r="F1070" s="107" t="s">
        <v>1128</v>
      </c>
      <c r="G1070" s="107" t="s">
        <v>830</v>
      </c>
      <c r="H1070" s="107" t="s">
        <v>830</v>
      </c>
      <c r="I1070" s="107" t="s">
        <v>830</v>
      </c>
      <c r="J1070" s="107" t="s">
        <v>119</v>
      </c>
      <c r="K1070" s="107" t="s">
        <v>22</v>
      </c>
      <c r="L1070" s="107" t="s">
        <v>312</v>
      </c>
      <c r="M1070" s="107" t="s">
        <v>158</v>
      </c>
      <c r="N1070" s="107" t="s">
        <v>410</v>
      </c>
      <c r="O1070" s="107" t="s">
        <v>395</v>
      </c>
      <c r="P1070" s="109">
        <v>45171</v>
      </c>
      <c r="Q1070" s="107" t="s">
        <v>712</v>
      </c>
      <c r="R1070" s="108">
        <v>1</v>
      </c>
      <c r="S1070" s="109">
        <v>45289</v>
      </c>
      <c r="T1070" s="109">
        <v>45349</v>
      </c>
      <c r="U1070" s="109">
        <v>46669</v>
      </c>
      <c r="V1070" s="108">
        <v>1380</v>
      </c>
      <c r="W1070" s="107" t="s">
        <v>424</v>
      </c>
      <c r="X1070" s="107" t="s">
        <v>726</v>
      </c>
      <c r="Y1070" s="107" t="s">
        <v>725</v>
      </c>
      <c r="Z1070" s="108">
        <v>0.8</v>
      </c>
      <c r="AA1070" s="113">
        <v>0</v>
      </c>
      <c r="AB1070" s="113">
        <v>0</v>
      </c>
      <c r="AC1070" s="113">
        <v>6892518.8799999999</v>
      </c>
      <c r="AD1070" s="113">
        <v>2902955.6104000001</v>
      </c>
      <c r="AE1070" s="113">
        <v>6892518.8799999999</v>
      </c>
      <c r="AF1070" s="113">
        <v>861847.7916</v>
      </c>
      <c r="AG1070" s="113">
        <v>861847.7916</v>
      </c>
      <c r="AH1070" s="113">
        <f>CFR_Data[[#This Row],[Total Spent SFY]]+CFR_Data[[#This Row],[CF Current SFY]]</f>
        <v>861847.7916</v>
      </c>
      <c r="AI1070" s="113">
        <v>2041107.8186999999</v>
      </c>
      <c r="AJ1070" s="113">
        <v>1787044.3896999999</v>
      </c>
      <c r="AK1070" s="113">
        <v>1795000</v>
      </c>
      <c r="AL1070" s="113">
        <v>407518.88</v>
      </c>
      <c r="AM1070" s="113">
        <v>0</v>
      </c>
      <c r="AN1070" s="113">
        <v>0</v>
      </c>
      <c r="AO1070" s="113">
        <v>0</v>
      </c>
      <c r="AP1070" s="113">
        <v>0</v>
      </c>
      <c r="AQ1070" s="107" t="s">
        <v>699</v>
      </c>
      <c r="AR1070" s="107" t="s">
        <v>699</v>
      </c>
      <c r="AS1070" s="107" t="s">
        <v>396</v>
      </c>
      <c r="AT1070" s="107" t="s">
        <v>2936</v>
      </c>
      <c r="AU1070" s="107" t="s">
        <v>1120</v>
      </c>
      <c r="AV1070" s="107" t="s">
        <v>391</v>
      </c>
      <c r="AW1070" s="108">
        <v>4</v>
      </c>
      <c r="AX1070" s="107" t="s">
        <v>473</v>
      </c>
      <c r="AY1070" s="107" t="s">
        <v>698</v>
      </c>
      <c r="AZ1070" s="107" t="s">
        <v>697</v>
      </c>
      <c r="BA1070" s="107" t="s">
        <v>392</v>
      </c>
      <c r="BB1070" s="109">
        <v>45355.272070752311</v>
      </c>
      <c r="BC1070" s="107" t="s">
        <v>22</v>
      </c>
      <c r="BD1070" s="107" t="s">
        <v>292</v>
      </c>
    </row>
    <row r="1071" spans="1:56" x14ac:dyDescent="0.2">
      <c r="A1071" s="107" t="s">
        <v>472</v>
      </c>
      <c r="B1071" s="105">
        <v>608940</v>
      </c>
      <c r="C1071" s="105" t="s">
        <v>395</v>
      </c>
      <c r="D1071" s="107" t="s">
        <v>2277</v>
      </c>
      <c r="E1071" s="105" t="s">
        <v>1943</v>
      </c>
      <c r="F1071" s="107" t="s">
        <v>1128</v>
      </c>
      <c r="G1071" s="107" t="s">
        <v>830</v>
      </c>
      <c r="H1071" s="107" t="s">
        <v>830</v>
      </c>
      <c r="I1071" s="107" t="s">
        <v>830</v>
      </c>
      <c r="J1071" s="107" t="s">
        <v>257</v>
      </c>
      <c r="K1071" s="107" t="s">
        <v>22</v>
      </c>
      <c r="L1071" s="107" t="s">
        <v>210</v>
      </c>
      <c r="M1071" s="107" t="s">
        <v>208</v>
      </c>
      <c r="N1071" s="107" t="s">
        <v>472</v>
      </c>
      <c r="O1071" s="107" t="s">
        <v>1142</v>
      </c>
      <c r="P1071" s="109">
        <v>46130</v>
      </c>
      <c r="Q1071" s="107" t="s">
        <v>1353</v>
      </c>
      <c r="R1071" s="108">
        <v>0</v>
      </c>
      <c r="S1071" s="109">
        <v>46280</v>
      </c>
      <c r="T1071" s="109">
        <v>46340</v>
      </c>
      <c r="U1071" s="109">
        <v>46400</v>
      </c>
      <c r="V1071" s="108">
        <v>120</v>
      </c>
      <c r="W1071" s="107" t="s">
        <v>424</v>
      </c>
      <c r="X1071" s="107" t="s">
        <v>713</v>
      </c>
      <c r="Y1071" s="107" t="s">
        <v>397</v>
      </c>
      <c r="Z1071" s="108">
        <v>0.9</v>
      </c>
      <c r="AA1071" s="113">
        <v>0</v>
      </c>
      <c r="AB1071" s="113">
        <v>0</v>
      </c>
      <c r="AC1071" s="113">
        <v>3063547.1519999998</v>
      </c>
      <c r="AD1071" s="113">
        <v>0</v>
      </c>
      <c r="AE1071" s="113">
        <v>3063547.1519999998</v>
      </c>
      <c r="AF1071" s="113">
        <v>0</v>
      </c>
      <c r="AG1071" s="113">
        <v>0</v>
      </c>
      <c r="AH1071" s="113">
        <f>CFR_Data[[#This Row],[Total Spent SFY]]+CFR_Data[[#This Row],[CF Current SFY]]</f>
        <v>0</v>
      </c>
      <c r="AI1071" s="113">
        <v>0</v>
      </c>
      <c r="AJ1071" s="113">
        <v>0</v>
      </c>
      <c r="AK1071" s="113">
        <v>3063547.1519999998</v>
      </c>
      <c r="AL1071" s="113">
        <v>0</v>
      </c>
      <c r="AM1071" s="113">
        <v>0</v>
      </c>
      <c r="AN1071" s="113">
        <v>0</v>
      </c>
      <c r="AO1071" s="113">
        <v>0</v>
      </c>
      <c r="AP1071" s="113">
        <v>0</v>
      </c>
      <c r="AQ1071" s="107" t="s">
        <v>699</v>
      </c>
      <c r="AR1071" s="107" t="s">
        <v>699</v>
      </c>
      <c r="AS1071" s="107" t="s">
        <v>396</v>
      </c>
      <c r="AT1071" s="107" t="s">
        <v>3097</v>
      </c>
      <c r="AU1071" s="107" t="s">
        <v>1120</v>
      </c>
      <c r="AV1071" s="107" t="s">
        <v>391</v>
      </c>
      <c r="AW1071" s="108">
        <v>2</v>
      </c>
      <c r="AX1071" s="107" t="s">
        <v>473</v>
      </c>
      <c r="AY1071" s="107" t="s">
        <v>762</v>
      </c>
      <c r="AZ1071" s="107" t="s">
        <v>706</v>
      </c>
      <c r="BA1071" s="107" t="s">
        <v>433</v>
      </c>
      <c r="BB1071" s="109">
        <v>45355.272070752311</v>
      </c>
      <c r="BC1071" s="107" t="s">
        <v>22</v>
      </c>
      <c r="BD1071" s="107" t="s">
        <v>292</v>
      </c>
    </row>
    <row r="1072" spans="1:56" x14ac:dyDescent="0.2">
      <c r="A1072" s="107" t="s">
        <v>472</v>
      </c>
      <c r="B1072" s="105">
        <v>608940</v>
      </c>
      <c r="C1072" s="105" t="s">
        <v>395</v>
      </c>
      <c r="D1072" s="107" t="s">
        <v>2277</v>
      </c>
      <c r="E1072" s="105" t="s">
        <v>1943</v>
      </c>
      <c r="F1072" s="107" t="s">
        <v>1128</v>
      </c>
      <c r="G1072" s="107" t="s">
        <v>830</v>
      </c>
      <c r="H1072" s="107" t="s">
        <v>830</v>
      </c>
      <c r="I1072" s="107" t="s">
        <v>830</v>
      </c>
      <c r="J1072" s="107" t="s">
        <v>257</v>
      </c>
      <c r="K1072" s="107" t="s">
        <v>22</v>
      </c>
      <c r="L1072" s="107" t="s">
        <v>210</v>
      </c>
      <c r="M1072" s="107" t="s">
        <v>208</v>
      </c>
      <c r="N1072" s="107" t="s">
        <v>472</v>
      </c>
      <c r="O1072" s="107" t="s">
        <v>1142</v>
      </c>
      <c r="P1072" s="109">
        <v>46130</v>
      </c>
      <c r="Q1072" s="107" t="s">
        <v>1353</v>
      </c>
      <c r="R1072" s="108">
        <v>0</v>
      </c>
      <c r="S1072" s="109">
        <v>46280</v>
      </c>
      <c r="T1072" s="109">
        <v>46340</v>
      </c>
      <c r="U1072" s="109">
        <v>46400</v>
      </c>
      <c r="V1072" s="108">
        <v>120</v>
      </c>
      <c r="W1072" s="107" t="s">
        <v>398</v>
      </c>
      <c r="X1072" s="107" t="s">
        <v>702</v>
      </c>
      <c r="Y1072" s="107" t="s">
        <v>293</v>
      </c>
      <c r="Z1072" s="108">
        <v>0</v>
      </c>
      <c r="AA1072" s="113">
        <v>0</v>
      </c>
      <c r="AB1072" s="113">
        <v>0</v>
      </c>
      <c r="AC1072" s="113">
        <v>25000</v>
      </c>
      <c r="AD1072" s="113">
        <v>0</v>
      </c>
      <c r="AE1072" s="113">
        <v>25000</v>
      </c>
      <c r="AF1072" s="113">
        <v>0</v>
      </c>
      <c r="AG1072" s="113">
        <v>0</v>
      </c>
      <c r="AH1072" s="113">
        <f>CFR_Data[[#This Row],[Total Spent SFY]]+CFR_Data[[#This Row],[CF Current SFY]]</f>
        <v>0</v>
      </c>
      <c r="AI1072" s="113">
        <v>0</v>
      </c>
      <c r="AJ1072" s="113">
        <v>0</v>
      </c>
      <c r="AK1072" s="113">
        <v>25000</v>
      </c>
      <c r="AL1072" s="113">
        <v>0</v>
      </c>
      <c r="AM1072" s="113">
        <v>0</v>
      </c>
      <c r="AN1072" s="113">
        <v>0</v>
      </c>
      <c r="AO1072" s="113">
        <v>0</v>
      </c>
      <c r="AP1072" s="113">
        <v>0</v>
      </c>
      <c r="AQ1072" s="107" t="s">
        <v>699</v>
      </c>
      <c r="AR1072" s="107" t="s">
        <v>699</v>
      </c>
      <c r="AS1072" s="107" t="s">
        <v>396</v>
      </c>
      <c r="AT1072" s="107" t="s">
        <v>3097</v>
      </c>
      <c r="AU1072" s="107" t="s">
        <v>1120</v>
      </c>
      <c r="AV1072" s="107" t="s">
        <v>391</v>
      </c>
      <c r="AW1072" s="108">
        <v>2</v>
      </c>
      <c r="AX1072" s="107" t="s">
        <v>473</v>
      </c>
      <c r="AY1072" s="107" t="s">
        <v>762</v>
      </c>
      <c r="AZ1072" s="107" t="s">
        <v>706</v>
      </c>
      <c r="BA1072" s="107" t="s">
        <v>433</v>
      </c>
      <c r="BB1072" s="109">
        <v>45355.272070752311</v>
      </c>
      <c r="BC1072" s="107" t="s">
        <v>22</v>
      </c>
      <c r="BD1072" s="107" t="s">
        <v>293</v>
      </c>
    </row>
    <row r="1073" spans="1:56" x14ac:dyDescent="0.2">
      <c r="A1073" s="107" t="s">
        <v>409</v>
      </c>
      <c r="B1073" s="105">
        <v>608943</v>
      </c>
      <c r="C1073" s="105" t="s">
        <v>2278</v>
      </c>
      <c r="D1073" s="107" t="s">
        <v>1419</v>
      </c>
      <c r="E1073" s="105" t="s">
        <v>1943</v>
      </c>
      <c r="F1073" s="107" t="s">
        <v>1128</v>
      </c>
      <c r="G1073" s="107" t="s">
        <v>830</v>
      </c>
      <c r="H1073" s="107" t="s">
        <v>830</v>
      </c>
      <c r="I1073" s="107" t="s">
        <v>830</v>
      </c>
      <c r="J1073" s="107" t="s">
        <v>44</v>
      </c>
      <c r="K1073" s="107" t="s">
        <v>22</v>
      </c>
      <c r="L1073" s="107" t="s">
        <v>237</v>
      </c>
      <c r="M1073" s="107" t="s">
        <v>236</v>
      </c>
      <c r="N1073" s="107" t="s">
        <v>410</v>
      </c>
      <c r="O1073" s="107" t="s">
        <v>395</v>
      </c>
      <c r="P1073" s="109">
        <v>44814</v>
      </c>
      <c r="Q1073" s="107" t="s">
        <v>658</v>
      </c>
      <c r="R1073" s="108">
        <v>1</v>
      </c>
      <c r="S1073" s="109">
        <v>44944</v>
      </c>
      <c r="T1073" s="109">
        <v>45004</v>
      </c>
      <c r="U1073" s="109">
        <v>45827</v>
      </c>
      <c r="V1073" s="108">
        <v>883</v>
      </c>
      <c r="W1073" s="107" t="s">
        <v>424</v>
      </c>
      <c r="X1073" s="107" t="s">
        <v>710</v>
      </c>
      <c r="Y1073" s="107" t="s">
        <v>411</v>
      </c>
      <c r="Z1073" s="108">
        <v>0.8</v>
      </c>
      <c r="AA1073" s="113">
        <v>4709512.87</v>
      </c>
      <c r="AB1073" s="113">
        <v>3890732.42</v>
      </c>
      <c r="AC1073" s="113">
        <v>5106420.7300000004</v>
      </c>
      <c r="AD1073" s="113">
        <v>3077011.0284000002</v>
      </c>
      <c r="AE1073" s="113">
        <v>3077011.0282999999</v>
      </c>
      <c r="AF1073" s="113">
        <v>1339988.6736000001</v>
      </c>
      <c r="AG1073" s="113">
        <v>6049501.5436000004</v>
      </c>
      <c r="AH1073" s="113">
        <f>CFR_Data[[#This Row],[Total Spent SFY]]+CFR_Data[[#This Row],[CF Current SFY]]</f>
        <v>5230721.0936000003</v>
      </c>
      <c r="AI1073" s="113">
        <v>1737022.3547</v>
      </c>
      <c r="AJ1073" s="113">
        <v>0</v>
      </c>
      <c r="AK1073" s="113">
        <v>0</v>
      </c>
      <c r="AL1073" s="113">
        <v>0</v>
      </c>
      <c r="AM1073" s="113">
        <v>0</v>
      </c>
      <c r="AN1073" s="113">
        <v>2029409.7017000001</v>
      </c>
      <c r="AO1073" s="113">
        <v>0</v>
      </c>
      <c r="AP1073" s="113">
        <v>0</v>
      </c>
      <c r="AQ1073" s="107" t="s">
        <v>699</v>
      </c>
      <c r="AR1073" s="107" t="s">
        <v>699</v>
      </c>
      <c r="AS1073" s="107" t="s">
        <v>396</v>
      </c>
      <c r="AT1073" s="107" t="s">
        <v>2983</v>
      </c>
      <c r="AU1073" s="107" t="s">
        <v>239</v>
      </c>
      <c r="AV1073" s="107" t="s">
        <v>391</v>
      </c>
      <c r="AW1073" s="108">
        <v>2</v>
      </c>
      <c r="AX1073" s="107" t="s">
        <v>473</v>
      </c>
      <c r="AY1073" s="107" t="s">
        <v>738</v>
      </c>
      <c r="AZ1073" s="107" t="s">
        <v>700</v>
      </c>
      <c r="BA1073" s="107" t="s">
        <v>652</v>
      </c>
      <c r="BB1073" s="109">
        <v>45355.272070752311</v>
      </c>
      <c r="BC1073" s="107" t="s">
        <v>22</v>
      </c>
      <c r="BD1073" s="107" t="s">
        <v>292</v>
      </c>
    </row>
    <row r="1074" spans="1:56" x14ac:dyDescent="0.2">
      <c r="A1074" s="107" t="s">
        <v>409</v>
      </c>
      <c r="B1074" s="105">
        <v>608943</v>
      </c>
      <c r="C1074" s="105" t="s">
        <v>2278</v>
      </c>
      <c r="D1074" s="107" t="s">
        <v>1419</v>
      </c>
      <c r="E1074" s="105" t="s">
        <v>1943</v>
      </c>
      <c r="F1074" s="107" t="s">
        <v>1128</v>
      </c>
      <c r="G1074" s="107" t="s">
        <v>830</v>
      </c>
      <c r="H1074" s="107" t="s">
        <v>830</v>
      </c>
      <c r="I1074" s="107" t="s">
        <v>830</v>
      </c>
      <c r="J1074" s="107" t="s">
        <v>44</v>
      </c>
      <c r="K1074" s="107" t="s">
        <v>22</v>
      </c>
      <c r="L1074" s="107" t="s">
        <v>237</v>
      </c>
      <c r="M1074" s="107" t="s">
        <v>236</v>
      </c>
      <c r="N1074" s="107" t="s">
        <v>410</v>
      </c>
      <c r="O1074" s="107" t="s">
        <v>395</v>
      </c>
      <c r="P1074" s="109">
        <v>44814</v>
      </c>
      <c r="Q1074" s="107" t="s">
        <v>658</v>
      </c>
      <c r="R1074" s="108">
        <v>1</v>
      </c>
      <c r="S1074" s="109">
        <v>44944</v>
      </c>
      <c r="T1074" s="109">
        <v>45004</v>
      </c>
      <c r="U1074" s="109">
        <v>45827</v>
      </c>
      <c r="V1074" s="108">
        <v>883</v>
      </c>
      <c r="W1074" s="107" t="s">
        <v>398</v>
      </c>
      <c r="X1074" s="107" t="s">
        <v>702</v>
      </c>
      <c r="Y1074" s="107" t="s">
        <v>293</v>
      </c>
      <c r="Z1074" s="108">
        <v>0</v>
      </c>
      <c r="AA1074" s="113">
        <v>0</v>
      </c>
      <c r="AB1074" s="113">
        <v>0</v>
      </c>
      <c r="AC1074" s="113">
        <v>35650</v>
      </c>
      <c r="AD1074" s="113">
        <v>22988.971600000001</v>
      </c>
      <c r="AE1074" s="113">
        <v>22988.971699999998</v>
      </c>
      <c r="AF1074" s="113">
        <v>10011.3264</v>
      </c>
      <c r="AG1074" s="113">
        <v>10011.3264</v>
      </c>
      <c r="AH1074" s="113">
        <f>CFR_Data[[#This Row],[Total Spent SFY]]+CFR_Data[[#This Row],[CF Current SFY]]</f>
        <v>10011.3264</v>
      </c>
      <c r="AI1074" s="113">
        <v>12977.6453</v>
      </c>
      <c r="AJ1074" s="113">
        <v>0</v>
      </c>
      <c r="AK1074" s="113">
        <v>0</v>
      </c>
      <c r="AL1074" s="113">
        <v>0</v>
      </c>
      <c r="AM1074" s="113">
        <v>0</v>
      </c>
      <c r="AN1074" s="113">
        <v>12661.0283</v>
      </c>
      <c r="AO1074" s="113">
        <v>0</v>
      </c>
      <c r="AP1074" s="113">
        <v>0</v>
      </c>
      <c r="AQ1074" s="107" t="s">
        <v>699</v>
      </c>
      <c r="AR1074" s="107" t="s">
        <v>699</v>
      </c>
      <c r="AS1074" s="107" t="s">
        <v>396</v>
      </c>
      <c r="AT1074" s="107" t="s">
        <v>2983</v>
      </c>
      <c r="AU1074" s="107" t="s">
        <v>239</v>
      </c>
      <c r="AV1074" s="107" t="s">
        <v>391</v>
      </c>
      <c r="AW1074" s="108">
        <v>2</v>
      </c>
      <c r="AX1074" s="107" t="s">
        <v>473</v>
      </c>
      <c r="AY1074" s="107" t="s">
        <v>738</v>
      </c>
      <c r="AZ1074" s="107" t="s">
        <v>700</v>
      </c>
      <c r="BA1074" s="107" t="s">
        <v>652</v>
      </c>
      <c r="BB1074" s="109">
        <v>45355.272070752311</v>
      </c>
      <c r="BC1074" s="107" t="s">
        <v>22</v>
      </c>
      <c r="BD1074" s="107" t="s">
        <v>293</v>
      </c>
    </row>
    <row r="1075" spans="1:56" x14ac:dyDescent="0.2">
      <c r="A1075" s="107" t="s">
        <v>472</v>
      </c>
      <c r="B1075" s="105">
        <v>608952</v>
      </c>
      <c r="C1075" s="105" t="s">
        <v>395</v>
      </c>
      <c r="D1075" s="107" t="s">
        <v>3102</v>
      </c>
      <c r="E1075" s="105" t="s">
        <v>1943</v>
      </c>
      <c r="F1075" s="107" t="s">
        <v>1969</v>
      </c>
      <c r="G1075" s="107" t="s">
        <v>830</v>
      </c>
      <c r="H1075" s="107" t="s">
        <v>830</v>
      </c>
      <c r="I1075" s="107" t="s">
        <v>830</v>
      </c>
      <c r="J1075" s="107" t="s">
        <v>264</v>
      </c>
      <c r="K1075" s="107" t="s">
        <v>22</v>
      </c>
      <c r="L1075" s="107" t="s">
        <v>42</v>
      </c>
      <c r="M1075" s="107" t="s">
        <v>41</v>
      </c>
      <c r="N1075" s="107" t="s">
        <v>472</v>
      </c>
      <c r="O1075" s="107" t="s">
        <v>1125</v>
      </c>
      <c r="P1075" s="109">
        <v>45724</v>
      </c>
      <c r="Q1075" s="107" t="s">
        <v>1101</v>
      </c>
      <c r="R1075" s="108">
        <v>0</v>
      </c>
      <c r="S1075" s="109">
        <v>45874</v>
      </c>
      <c r="T1075" s="109">
        <v>45934</v>
      </c>
      <c r="U1075" s="109">
        <v>46874</v>
      </c>
      <c r="V1075" s="108">
        <v>1000</v>
      </c>
      <c r="W1075" s="107" t="s">
        <v>398</v>
      </c>
      <c r="X1075" s="107" t="s">
        <v>702</v>
      </c>
      <c r="Y1075" s="107" t="s">
        <v>293</v>
      </c>
      <c r="Z1075" s="108">
        <v>0</v>
      </c>
      <c r="AA1075" s="113">
        <v>0</v>
      </c>
      <c r="AB1075" s="113">
        <v>0</v>
      </c>
      <c r="AC1075" s="113">
        <v>196493</v>
      </c>
      <c r="AD1075" s="113">
        <v>0</v>
      </c>
      <c r="AE1075" s="113">
        <v>196493.0001</v>
      </c>
      <c r="AF1075" s="113">
        <v>0</v>
      </c>
      <c r="AG1075" s="113">
        <v>0</v>
      </c>
      <c r="AH1075" s="113">
        <f>CFR_Data[[#This Row],[Total Spent SFY]]+CFR_Data[[#This Row],[CF Current SFY]]</f>
        <v>0</v>
      </c>
      <c r="AI1075" s="113">
        <v>0</v>
      </c>
      <c r="AJ1075" s="113">
        <v>55263.656300000002</v>
      </c>
      <c r="AK1075" s="113">
        <v>73684.875</v>
      </c>
      <c r="AL1075" s="113">
        <v>67544.468800000002</v>
      </c>
      <c r="AM1075" s="113">
        <v>0</v>
      </c>
      <c r="AN1075" s="113">
        <v>-1E-4</v>
      </c>
      <c r="AO1075" s="113">
        <v>0</v>
      </c>
      <c r="AP1075" s="113">
        <v>0</v>
      </c>
      <c r="AQ1075" s="107" t="s">
        <v>699</v>
      </c>
      <c r="AR1075" s="107" t="s">
        <v>699</v>
      </c>
      <c r="AS1075" s="107" t="s">
        <v>396</v>
      </c>
      <c r="AT1075" s="107" t="s">
        <v>395</v>
      </c>
      <c r="AU1075" s="107" t="s">
        <v>1123</v>
      </c>
      <c r="AV1075" s="107" t="s">
        <v>391</v>
      </c>
      <c r="AW1075" s="108">
        <v>2</v>
      </c>
      <c r="AX1075" s="107" t="s">
        <v>473</v>
      </c>
      <c r="AY1075" s="107" t="s">
        <v>707</v>
      </c>
      <c r="AZ1075" s="107" t="s">
        <v>706</v>
      </c>
      <c r="BA1075" s="107" t="s">
        <v>412</v>
      </c>
      <c r="BB1075" s="109">
        <v>45355.272070752311</v>
      </c>
      <c r="BC1075" s="107" t="s">
        <v>22</v>
      </c>
      <c r="BD1075" s="107" t="s">
        <v>293</v>
      </c>
    </row>
    <row r="1076" spans="1:56" x14ac:dyDescent="0.2">
      <c r="A1076" s="107" t="s">
        <v>472</v>
      </c>
      <c r="B1076" s="105">
        <v>608952</v>
      </c>
      <c r="C1076" s="105" t="s">
        <v>395</v>
      </c>
      <c r="D1076" s="107" t="s">
        <v>3102</v>
      </c>
      <c r="E1076" s="105" t="s">
        <v>1943</v>
      </c>
      <c r="F1076" s="107" t="s">
        <v>1969</v>
      </c>
      <c r="G1076" s="107" t="s">
        <v>830</v>
      </c>
      <c r="H1076" s="107" t="s">
        <v>830</v>
      </c>
      <c r="I1076" s="107" t="s">
        <v>830</v>
      </c>
      <c r="J1076" s="107" t="s">
        <v>264</v>
      </c>
      <c r="K1076" s="107" t="s">
        <v>22</v>
      </c>
      <c r="L1076" s="107" t="s">
        <v>42</v>
      </c>
      <c r="M1076" s="107" t="s">
        <v>41</v>
      </c>
      <c r="N1076" s="107" t="s">
        <v>472</v>
      </c>
      <c r="O1076" s="107" t="s">
        <v>1125</v>
      </c>
      <c r="P1076" s="109">
        <v>45724</v>
      </c>
      <c r="Q1076" s="107" t="s">
        <v>1101</v>
      </c>
      <c r="R1076" s="108">
        <v>0</v>
      </c>
      <c r="S1076" s="109">
        <v>45874</v>
      </c>
      <c r="T1076" s="109">
        <v>45934</v>
      </c>
      <c r="U1076" s="109">
        <v>46874</v>
      </c>
      <c r="V1076" s="108">
        <v>1000</v>
      </c>
      <c r="W1076" s="107" t="s">
        <v>424</v>
      </c>
      <c r="X1076" s="107" t="s">
        <v>726</v>
      </c>
      <c r="Y1076" s="107" t="s">
        <v>725</v>
      </c>
      <c r="Z1076" s="108">
        <v>0.8</v>
      </c>
      <c r="AA1076" s="113">
        <v>0</v>
      </c>
      <c r="AB1076" s="113">
        <v>0</v>
      </c>
      <c r="AC1076" s="113">
        <v>22877239.98</v>
      </c>
      <c r="AD1076" s="113">
        <v>0</v>
      </c>
      <c r="AE1076" s="113">
        <v>22877239.98</v>
      </c>
      <c r="AF1076" s="113">
        <v>0</v>
      </c>
      <c r="AG1076" s="113">
        <v>0</v>
      </c>
      <c r="AH1076" s="113">
        <f>CFR_Data[[#This Row],[Total Spent SFY]]+CFR_Data[[#This Row],[CF Current SFY]]</f>
        <v>0</v>
      </c>
      <c r="AI1076" s="113">
        <v>0</v>
      </c>
      <c r="AJ1076" s="113">
        <v>6434223.7444000002</v>
      </c>
      <c r="AK1076" s="113">
        <v>8578964.9924999997</v>
      </c>
      <c r="AL1076" s="113">
        <v>7864051.2430999996</v>
      </c>
      <c r="AM1076" s="113">
        <v>0</v>
      </c>
      <c r="AN1076" s="113">
        <v>0</v>
      </c>
      <c r="AO1076" s="113">
        <v>0</v>
      </c>
      <c r="AP1076" s="113">
        <v>0</v>
      </c>
      <c r="AQ1076" s="107" t="s">
        <v>699</v>
      </c>
      <c r="AR1076" s="107" t="s">
        <v>699</v>
      </c>
      <c r="AS1076" s="107" t="s">
        <v>396</v>
      </c>
      <c r="AT1076" s="107" t="s">
        <v>395</v>
      </c>
      <c r="AU1076" s="107" t="s">
        <v>1123</v>
      </c>
      <c r="AV1076" s="107" t="s">
        <v>391</v>
      </c>
      <c r="AW1076" s="108">
        <v>2</v>
      </c>
      <c r="AX1076" s="107" t="s">
        <v>473</v>
      </c>
      <c r="AY1076" s="107" t="s">
        <v>707</v>
      </c>
      <c r="AZ1076" s="107" t="s">
        <v>706</v>
      </c>
      <c r="BA1076" s="107" t="s">
        <v>412</v>
      </c>
      <c r="BB1076" s="109">
        <v>45355.272070752311</v>
      </c>
      <c r="BC1076" s="107" t="s">
        <v>22</v>
      </c>
      <c r="BD1076" s="107" t="s">
        <v>292</v>
      </c>
    </row>
    <row r="1077" spans="1:56" x14ac:dyDescent="0.2">
      <c r="A1077" s="107" t="s">
        <v>472</v>
      </c>
      <c r="B1077" s="105">
        <v>608954</v>
      </c>
      <c r="C1077" s="105" t="s">
        <v>395</v>
      </c>
      <c r="D1077" s="107" t="s">
        <v>2279</v>
      </c>
      <c r="E1077" s="105" t="s">
        <v>1943</v>
      </c>
      <c r="F1077" s="107" t="s">
        <v>1128</v>
      </c>
      <c r="G1077" s="107" t="s">
        <v>830</v>
      </c>
      <c r="H1077" s="107" t="s">
        <v>830</v>
      </c>
      <c r="I1077" s="107" t="s">
        <v>830</v>
      </c>
      <c r="J1077" s="107" t="s">
        <v>257</v>
      </c>
      <c r="K1077" s="107" t="s">
        <v>22</v>
      </c>
      <c r="L1077" s="107" t="s">
        <v>187</v>
      </c>
      <c r="M1077" s="107" t="s">
        <v>158</v>
      </c>
      <c r="N1077" s="107" t="s">
        <v>472</v>
      </c>
      <c r="O1077" s="107" t="s">
        <v>1125</v>
      </c>
      <c r="P1077" s="109">
        <v>46144</v>
      </c>
      <c r="Q1077" s="107" t="s">
        <v>1353</v>
      </c>
      <c r="R1077" s="108">
        <v>0</v>
      </c>
      <c r="S1077" s="109">
        <v>46294</v>
      </c>
      <c r="T1077" s="109">
        <v>46354</v>
      </c>
      <c r="U1077" s="109">
        <v>47229</v>
      </c>
      <c r="V1077" s="108">
        <v>935</v>
      </c>
      <c r="W1077" s="107" t="s">
        <v>398</v>
      </c>
      <c r="X1077" s="107" t="s">
        <v>702</v>
      </c>
      <c r="Y1077" s="107" t="s">
        <v>293</v>
      </c>
      <c r="Z1077" s="108">
        <v>0</v>
      </c>
      <c r="AA1077" s="113">
        <v>0</v>
      </c>
      <c r="AB1077" s="113">
        <v>0</v>
      </c>
      <c r="AC1077" s="113">
        <v>175044</v>
      </c>
      <c r="AD1077" s="113">
        <v>0</v>
      </c>
      <c r="AE1077" s="113">
        <v>175044</v>
      </c>
      <c r="AF1077" s="113">
        <v>0</v>
      </c>
      <c r="AG1077" s="113">
        <v>0</v>
      </c>
      <c r="AH1077" s="113">
        <f>CFR_Data[[#This Row],[Total Spent SFY]]+CFR_Data[[#This Row],[CF Current SFY]]</f>
        <v>0</v>
      </c>
      <c r="AI1077" s="113">
        <v>0</v>
      </c>
      <c r="AJ1077" s="113">
        <v>0</v>
      </c>
      <c r="AK1077" s="113">
        <v>46678.400000000001</v>
      </c>
      <c r="AL1077" s="113">
        <v>70017.600000000006</v>
      </c>
      <c r="AM1077" s="113">
        <v>58348</v>
      </c>
      <c r="AN1077" s="113">
        <v>0</v>
      </c>
      <c r="AO1077" s="113">
        <v>0</v>
      </c>
      <c r="AP1077" s="113">
        <v>0</v>
      </c>
      <c r="AQ1077" s="107" t="s">
        <v>699</v>
      </c>
      <c r="AR1077" s="107" t="s">
        <v>699</v>
      </c>
      <c r="AS1077" s="107" t="s">
        <v>396</v>
      </c>
      <c r="AT1077" s="107" t="s">
        <v>3042</v>
      </c>
      <c r="AU1077" s="107" t="s">
        <v>1120</v>
      </c>
      <c r="AV1077" s="107" t="s">
        <v>391</v>
      </c>
      <c r="AW1077" s="108">
        <v>2</v>
      </c>
      <c r="AX1077" s="107" t="s">
        <v>473</v>
      </c>
      <c r="AY1077" s="107" t="s">
        <v>698</v>
      </c>
      <c r="AZ1077" s="107" t="s">
        <v>697</v>
      </c>
      <c r="BA1077" s="107" t="s">
        <v>392</v>
      </c>
      <c r="BB1077" s="109">
        <v>45355.272070752311</v>
      </c>
      <c r="BC1077" s="107" t="s">
        <v>22</v>
      </c>
      <c r="BD1077" s="107" t="s">
        <v>293</v>
      </c>
    </row>
    <row r="1078" spans="1:56" x14ac:dyDescent="0.2">
      <c r="A1078" s="107" t="s">
        <v>472</v>
      </c>
      <c r="B1078" s="105">
        <v>608954</v>
      </c>
      <c r="C1078" s="105" t="s">
        <v>395</v>
      </c>
      <c r="D1078" s="107" t="s">
        <v>2279</v>
      </c>
      <c r="E1078" s="105" t="s">
        <v>1943</v>
      </c>
      <c r="F1078" s="107" t="s">
        <v>1128</v>
      </c>
      <c r="G1078" s="107" t="s">
        <v>830</v>
      </c>
      <c r="H1078" s="107" t="s">
        <v>830</v>
      </c>
      <c r="I1078" s="107" t="s">
        <v>830</v>
      </c>
      <c r="J1078" s="107" t="s">
        <v>257</v>
      </c>
      <c r="K1078" s="107" t="s">
        <v>22</v>
      </c>
      <c r="L1078" s="107" t="s">
        <v>187</v>
      </c>
      <c r="M1078" s="107" t="s">
        <v>158</v>
      </c>
      <c r="N1078" s="107" t="s">
        <v>472</v>
      </c>
      <c r="O1078" s="107" t="s">
        <v>1125</v>
      </c>
      <c r="P1078" s="109">
        <v>46144</v>
      </c>
      <c r="Q1078" s="107" t="s">
        <v>1353</v>
      </c>
      <c r="R1078" s="108">
        <v>0</v>
      </c>
      <c r="S1078" s="109">
        <v>46294</v>
      </c>
      <c r="T1078" s="109">
        <v>46354</v>
      </c>
      <c r="U1078" s="109">
        <v>47229</v>
      </c>
      <c r="V1078" s="108">
        <v>935</v>
      </c>
      <c r="W1078" s="107" t="s">
        <v>424</v>
      </c>
      <c r="X1078" s="107" t="s">
        <v>726</v>
      </c>
      <c r="Y1078" s="107" t="s">
        <v>725</v>
      </c>
      <c r="Z1078" s="108">
        <v>0.8</v>
      </c>
      <c r="AA1078" s="113">
        <v>0</v>
      </c>
      <c r="AB1078" s="113">
        <v>0</v>
      </c>
      <c r="AC1078" s="113">
        <v>20678985</v>
      </c>
      <c r="AD1078" s="113">
        <v>0</v>
      </c>
      <c r="AE1078" s="113">
        <v>20678985</v>
      </c>
      <c r="AF1078" s="113">
        <v>0</v>
      </c>
      <c r="AG1078" s="113">
        <v>0</v>
      </c>
      <c r="AH1078" s="113">
        <f>CFR_Data[[#This Row],[Total Spent SFY]]+CFR_Data[[#This Row],[CF Current SFY]]</f>
        <v>0</v>
      </c>
      <c r="AI1078" s="113">
        <v>0</v>
      </c>
      <c r="AJ1078" s="113">
        <v>0</v>
      </c>
      <c r="AK1078" s="113">
        <v>5514396</v>
      </c>
      <c r="AL1078" s="113">
        <v>8271594</v>
      </c>
      <c r="AM1078" s="113">
        <v>6892995</v>
      </c>
      <c r="AN1078" s="113">
        <v>0</v>
      </c>
      <c r="AO1078" s="113">
        <v>0</v>
      </c>
      <c r="AP1078" s="113">
        <v>0</v>
      </c>
      <c r="AQ1078" s="107" t="s">
        <v>699</v>
      </c>
      <c r="AR1078" s="107" t="s">
        <v>699</v>
      </c>
      <c r="AS1078" s="107" t="s">
        <v>396</v>
      </c>
      <c r="AT1078" s="107" t="s">
        <v>3042</v>
      </c>
      <c r="AU1078" s="107" t="s">
        <v>1120</v>
      </c>
      <c r="AV1078" s="107" t="s">
        <v>391</v>
      </c>
      <c r="AW1078" s="108">
        <v>2</v>
      </c>
      <c r="AX1078" s="107" t="s">
        <v>473</v>
      </c>
      <c r="AY1078" s="107" t="s">
        <v>698</v>
      </c>
      <c r="AZ1078" s="107" t="s">
        <v>697</v>
      </c>
      <c r="BA1078" s="107" t="s">
        <v>392</v>
      </c>
      <c r="BB1078" s="109">
        <v>45355.272070752311</v>
      </c>
      <c r="BC1078" s="107" t="s">
        <v>22</v>
      </c>
      <c r="BD1078" s="107" t="s">
        <v>292</v>
      </c>
    </row>
    <row r="1079" spans="1:56" x14ac:dyDescent="0.2">
      <c r="A1079" s="107" t="s">
        <v>472</v>
      </c>
      <c r="B1079" s="105">
        <v>608955</v>
      </c>
      <c r="C1079" s="105" t="s">
        <v>395</v>
      </c>
      <c r="D1079" s="107" t="s">
        <v>2280</v>
      </c>
      <c r="E1079" s="105" t="s">
        <v>1943</v>
      </c>
      <c r="F1079" s="107" t="s">
        <v>395</v>
      </c>
      <c r="G1079" s="107" t="s">
        <v>830</v>
      </c>
      <c r="H1079" s="107" t="s">
        <v>830</v>
      </c>
      <c r="I1079" s="107" t="s">
        <v>830</v>
      </c>
      <c r="J1079" s="107" t="s">
        <v>58</v>
      </c>
      <c r="K1079" s="107" t="s">
        <v>22</v>
      </c>
      <c r="L1079" s="107" t="s">
        <v>187</v>
      </c>
      <c r="M1079" s="107" t="s">
        <v>158</v>
      </c>
      <c r="N1079" s="107" t="s">
        <v>472</v>
      </c>
      <c r="O1079" s="107" t="s">
        <v>1125</v>
      </c>
      <c r="P1079" s="109">
        <v>45933</v>
      </c>
      <c r="Q1079" s="107" t="s">
        <v>1353</v>
      </c>
      <c r="R1079" s="108">
        <v>0</v>
      </c>
      <c r="S1079" s="109">
        <v>46083</v>
      </c>
      <c r="T1079" s="109">
        <v>46143</v>
      </c>
      <c r="U1079" s="109">
        <v>46448</v>
      </c>
      <c r="V1079" s="108">
        <v>365</v>
      </c>
      <c r="W1079" s="107" t="s">
        <v>398</v>
      </c>
      <c r="X1079" s="107" t="s">
        <v>702</v>
      </c>
      <c r="Y1079" s="107" t="s">
        <v>293</v>
      </c>
      <c r="Z1079" s="108">
        <v>0</v>
      </c>
      <c r="AA1079" s="113">
        <v>0</v>
      </c>
      <c r="AB1079" s="113">
        <v>0</v>
      </c>
      <c r="AC1079" s="113">
        <v>30056.625</v>
      </c>
      <c r="AD1079" s="113">
        <v>0</v>
      </c>
      <c r="AE1079" s="113">
        <v>30056.625</v>
      </c>
      <c r="AF1079" s="113">
        <v>0</v>
      </c>
      <c r="AG1079" s="113">
        <v>0</v>
      </c>
      <c r="AH1079" s="113">
        <f>CFR_Data[[#This Row],[Total Spent SFY]]+CFR_Data[[#This Row],[CF Current SFY]]</f>
        <v>0</v>
      </c>
      <c r="AI1079" s="113">
        <v>0</v>
      </c>
      <c r="AJ1079" s="113">
        <v>5464.8409000000001</v>
      </c>
      <c r="AK1079" s="113">
        <v>24591.784100000001</v>
      </c>
      <c r="AL1079" s="113">
        <v>0</v>
      </c>
      <c r="AM1079" s="113">
        <v>0</v>
      </c>
      <c r="AN1079" s="113">
        <v>0</v>
      </c>
      <c r="AO1079" s="113">
        <v>0</v>
      </c>
      <c r="AP1079" s="113">
        <v>0</v>
      </c>
      <c r="AQ1079" s="107" t="s">
        <v>699</v>
      </c>
      <c r="AR1079" s="107" t="s">
        <v>699</v>
      </c>
      <c r="AS1079" s="107" t="s">
        <v>473</v>
      </c>
      <c r="AT1079" s="107" t="s">
        <v>3042</v>
      </c>
      <c r="AU1079" s="107" t="s">
        <v>1120</v>
      </c>
      <c r="AV1079" s="107" t="s">
        <v>391</v>
      </c>
      <c r="AW1079" s="108">
        <v>2</v>
      </c>
      <c r="AX1079" s="107" t="s">
        <v>473</v>
      </c>
      <c r="AY1079" s="107" t="s">
        <v>722</v>
      </c>
      <c r="AZ1079" s="107" t="s">
        <v>697</v>
      </c>
      <c r="BA1079" s="107" t="s">
        <v>402</v>
      </c>
      <c r="BB1079" s="109">
        <v>45355.272070752311</v>
      </c>
      <c r="BC1079" s="107" t="s">
        <v>22</v>
      </c>
      <c r="BD1079" s="107" t="s">
        <v>293</v>
      </c>
    </row>
    <row r="1080" spans="1:56" x14ac:dyDescent="0.2">
      <c r="A1080" s="107" t="s">
        <v>472</v>
      </c>
      <c r="B1080" s="105">
        <v>608955</v>
      </c>
      <c r="C1080" s="105" t="s">
        <v>395</v>
      </c>
      <c r="D1080" s="107" t="s">
        <v>2280</v>
      </c>
      <c r="E1080" s="105" t="s">
        <v>1943</v>
      </c>
      <c r="F1080" s="107" t="s">
        <v>395</v>
      </c>
      <c r="G1080" s="107" t="s">
        <v>830</v>
      </c>
      <c r="H1080" s="107" t="s">
        <v>830</v>
      </c>
      <c r="I1080" s="107" t="s">
        <v>830</v>
      </c>
      <c r="J1080" s="107" t="s">
        <v>58</v>
      </c>
      <c r="K1080" s="107" t="s">
        <v>22</v>
      </c>
      <c r="L1080" s="107" t="s">
        <v>187</v>
      </c>
      <c r="M1080" s="107" t="s">
        <v>158</v>
      </c>
      <c r="N1080" s="107" t="s">
        <v>472</v>
      </c>
      <c r="O1080" s="107" t="s">
        <v>1125</v>
      </c>
      <c r="P1080" s="109">
        <v>45933</v>
      </c>
      <c r="Q1080" s="107" t="s">
        <v>1353</v>
      </c>
      <c r="R1080" s="108">
        <v>0</v>
      </c>
      <c r="S1080" s="109">
        <v>46083</v>
      </c>
      <c r="T1080" s="109">
        <v>46143</v>
      </c>
      <c r="U1080" s="109">
        <v>46448</v>
      </c>
      <c r="V1080" s="108">
        <v>365</v>
      </c>
      <c r="W1080" s="107" t="s">
        <v>424</v>
      </c>
      <c r="X1080" s="107" t="s">
        <v>726</v>
      </c>
      <c r="Y1080" s="107" t="s">
        <v>725</v>
      </c>
      <c r="Z1080" s="108">
        <v>0.8</v>
      </c>
      <c r="AA1080" s="113">
        <v>0</v>
      </c>
      <c r="AB1080" s="113">
        <v>0</v>
      </c>
      <c r="AC1080" s="113">
        <v>2567733.25</v>
      </c>
      <c r="AD1080" s="113">
        <v>0</v>
      </c>
      <c r="AE1080" s="113">
        <v>2567733.25</v>
      </c>
      <c r="AF1080" s="113">
        <v>0</v>
      </c>
      <c r="AG1080" s="113">
        <v>0</v>
      </c>
      <c r="AH1080" s="113">
        <f>CFR_Data[[#This Row],[Total Spent SFY]]+CFR_Data[[#This Row],[CF Current SFY]]</f>
        <v>0</v>
      </c>
      <c r="AI1080" s="113">
        <v>0</v>
      </c>
      <c r="AJ1080" s="113">
        <v>466860.59090000001</v>
      </c>
      <c r="AK1080" s="113">
        <v>2100872.6590999998</v>
      </c>
      <c r="AL1080" s="113">
        <v>0</v>
      </c>
      <c r="AM1080" s="113">
        <v>0</v>
      </c>
      <c r="AN1080" s="113">
        <v>0</v>
      </c>
      <c r="AO1080" s="113">
        <v>0</v>
      </c>
      <c r="AP1080" s="113">
        <v>0</v>
      </c>
      <c r="AQ1080" s="107" t="s">
        <v>699</v>
      </c>
      <c r="AR1080" s="107" t="s">
        <v>699</v>
      </c>
      <c r="AS1080" s="107" t="s">
        <v>473</v>
      </c>
      <c r="AT1080" s="107" t="s">
        <v>3042</v>
      </c>
      <c r="AU1080" s="107" t="s">
        <v>1120</v>
      </c>
      <c r="AV1080" s="107" t="s">
        <v>391</v>
      </c>
      <c r="AW1080" s="108">
        <v>2</v>
      </c>
      <c r="AX1080" s="107" t="s">
        <v>473</v>
      </c>
      <c r="AY1080" s="107" t="s">
        <v>722</v>
      </c>
      <c r="AZ1080" s="107" t="s">
        <v>697</v>
      </c>
      <c r="BA1080" s="107" t="s">
        <v>402</v>
      </c>
      <c r="BB1080" s="109">
        <v>45355.272070752311</v>
      </c>
      <c r="BC1080" s="107" t="s">
        <v>22</v>
      </c>
      <c r="BD1080" s="107" t="s">
        <v>292</v>
      </c>
    </row>
    <row r="1081" spans="1:56" x14ac:dyDescent="0.2">
      <c r="A1081" s="107" t="s">
        <v>472</v>
      </c>
      <c r="B1081" s="105">
        <v>608961</v>
      </c>
      <c r="C1081" s="105" t="s">
        <v>395</v>
      </c>
      <c r="D1081" s="107" t="s">
        <v>965</v>
      </c>
      <c r="E1081" s="105" t="s">
        <v>1954</v>
      </c>
      <c r="F1081" s="107" t="s">
        <v>1128</v>
      </c>
      <c r="G1081" s="107" t="s">
        <v>830</v>
      </c>
      <c r="H1081" s="107" t="s">
        <v>830</v>
      </c>
      <c r="I1081" s="107" t="s">
        <v>830</v>
      </c>
      <c r="J1081" s="107" t="s">
        <v>170</v>
      </c>
      <c r="K1081" s="107" t="s">
        <v>24</v>
      </c>
      <c r="L1081" s="107" t="s">
        <v>213</v>
      </c>
      <c r="M1081" s="107" t="s">
        <v>208</v>
      </c>
      <c r="N1081" s="107" t="s">
        <v>472</v>
      </c>
      <c r="O1081" s="107" t="s">
        <v>1125</v>
      </c>
      <c r="P1081" s="109">
        <v>45815</v>
      </c>
      <c r="Q1081" s="107" t="s">
        <v>1101</v>
      </c>
      <c r="R1081" s="108">
        <v>0</v>
      </c>
      <c r="S1081" s="109">
        <v>45965</v>
      </c>
      <c r="T1081" s="109">
        <v>46025</v>
      </c>
      <c r="U1081" s="109">
        <v>46330</v>
      </c>
      <c r="V1081" s="108">
        <v>365</v>
      </c>
      <c r="W1081" s="107" t="s">
        <v>424</v>
      </c>
      <c r="X1081" s="107" t="s">
        <v>713</v>
      </c>
      <c r="Y1081" s="107" t="s">
        <v>397</v>
      </c>
      <c r="Z1081" s="108">
        <v>0.9</v>
      </c>
      <c r="AA1081" s="113">
        <v>0</v>
      </c>
      <c r="AB1081" s="113">
        <v>0</v>
      </c>
      <c r="AC1081" s="113">
        <v>1173608.5444</v>
      </c>
      <c r="AD1081" s="113">
        <v>0</v>
      </c>
      <c r="AE1081" s="113">
        <v>1173608.5444</v>
      </c>
      <c r="AF1081" s="113">
        <v>0</v>
      </c>
      <c r="AG1081" s="113">
        <v>0</v>
      </c>
      <c r="AH1081" s="113">
        <f>CFR_Data[[#This Row],[Total Spent SFY]]+CFR_Data[[#This Row],[CF Current SFY]]</f>
        <v>0</v>
      </c>
      <c r="AI1081" s="113">
        <v>0</v>
      </c>
      <c r="AJ1081" s="113">
        <v>640150.11510000005</v>
      </c>
      <c r="AK1081" s="113">
        <v>533458.42929999996</v>
      </c>
      <c r="AL1081" s="113">
        <v>0</v>
      </c>
      <c r="AM1081" s="113">
        <v>0</v>
      </c>
      <c r="AN1081" s="113">
        <v>0</v>
      </c>
      <c r="AO1081" s="113">
        <v>0</v>
      </c>
      <c r="AP1081" s="113">
        <v>0</v>
      </c>
      <c r="AQ1081" s="107" t="s">
        <v>699</v>
      </c>
      <c r="AR1081" s="107" t="s">
        <v>699</v>
      </c>
      <c r="AS1081" s="107" t="s">
        <v>396</v>
      </c>
      <c r="AT1081" s="107" t="s">
        <v>2899</v>
      </c>
      <c r="AU1081" s="107" t="s">
        <v>1120</v>
      </c>
      <c r="AV1081" s="107" t="s">
        <v>391</v>
      </c>
      <c r="AW1081" s="108">
        <v>3</v>
      </c>
      <c r="AX1081" s="107" t="s">
        <v>473</v>
      </c>
      <c r="AY1081" s="107" t="s">
        <v>722</v>
      </c>
      <c r="AZ1081" s="107" t="s">
        <v>697</v>
      </c>
      <c r="BA1081" s="107" t="s">
        <v>402</v>
      </c>
      <c r="BB1081" s="109">
        <v>45355.272070752311</v>
      </c>
      <c r="BC1081" s="107" t="s">
        <v>24</v>
      </c>
      <c r="BD1081" s="107" t="s">
        <v>292</v>
      </c>
    </row>
    <row r="1082" spans="1:56" x14ac:dyDescent="0.2">
      <c r="A1082" s="107" t="s">
        <v>472</v>
      </c>
      <c r="B1082" s="105">
        <v>608961</v>
      </c>
      <c r="C1082" s="105" t="s">
        <v>395</v>
      </c>
      <c r="D1082" s="107" t="s">
        <v>965</v>
      </c>
      <c r="E1082" s="105" t="s">
        <v>1954</v>
      </c>
      <c r="F1082" s="107" t="s">
        <v>1128</v>
      </c>
      <c r="G1082" s="107" t="s">
        <v>830</v>
      </c>
      <c r="H1082" s="107" t="s">
        <v>830</v>
      </c>
      <c r="I1082" s="107" t="s">
        <v>830</v>
      </c>
      <c r="J1082" s="107" t="s">
        <v>170</v>
      </c>
      <c r="K1082" s="107" t="s">
        <v>24</v>
      </c>
      <c r="L1082" s="107" t="s">
        <v>213</v>
      </c>
      <c r="M1082" s="107" t="s">
        <v>208</v>
      </c>
      <c r="N1082" s="107" t="s">
        <v>472</v>
      </c>
      <c r="O1082" s="107" t="s">
        <v>1125</v>
      </c>
      <c r="P1082" s="109">
        <v>45815</v>
      </c>
      <c r="Q1082" s="107" t="s">
        <v>1101</v>
      </c>
      <c r="R1082" s="108">
        <v>0</v>
      </c>
      <c r="S1082" s="109">
        <v>45965</v>
      </c>
      <c r="T1082" s="109">
        <v>46025</v>
      </c>
      <c r="U1082" s="109">
        <v>46330</v>
      </c>
      <c r="V1082" s="108">
        <v>365</v>
      </c>
      <c r="W1082" s="107" t="s">
        <v>398</v>
      </c>
      <c r="X1082" s="107" t="s">
        <v>702</v>
      </c>
      <c r="Y1082" s="107" t="s">
        <v>293</v>
      </c>
      <c r="Z1082" s="108">
        <v>0</v>
      </c>
      <c r="AA1082" s="113">
        <v>0</v>
      </c>
      <c r="AB1082" s="113">
        <v>0</v>
      </c>
      <c r="AC1082" s="113">
        <v>106713.52499999999</v>
      </c>
      <c r="AD1082" s="113">
        <v>0</v>
      </c>
      <c r="AE1082" s="113">
        <v>106713.52499999999</v>
      </c>
      <c r="AF1082" s="113">
        <v>0</v>
      </c>
      <c r="AG1082" s="113">
        <v>0</v>
      </c>
      <c r="AH1082" s="113">
        <f>CFR_Data[[#This Row],[Total Spent SFY]]+CFR_Data[[#This Row],[CF Current SFY]]</f>
        <v>0</v>
      </c>
      <c r="AI1082" s="113">
        <v>0</v>
      </c>
      <c r="AJ1082" s="113">
        <v>58207.3773</v>
      </c>
      <c r="AK1082" s="113">
        <v>48506.147700000001</v>
      </c>
      <c r="AL1082" s="113">
        <v>0</v>
      </c>
      <c r="AM1082" s="113">
        <v>0</v>
      </c>
      <c r="AN1082" s="113">
        <v>0</v>
      </c>
      <c r="AO1082" s="113">
        <v>0</v>
      </c>
      <c r="AP1082" s="113">
        <v>0</v>
      </c>
      <c r="AQ1082" s="107" t="s">
        <v>699</v>
      </c>
      <c r="AR1082" s="107" t="s">
        <v>699</v>
      </c>
      <c r="AS1082" s="107" t="s">
        <v>396</v>
      </c>
      <c r="AT1082" s="107" t="s">
        <v>2899</v>
      </c>
      <c r="AU1082" s="107" t="s">
        <v>1120</v>
      </c>
      <c r="AV1082" s="107" t="s">
        <v>391</v>
      </c>
      <c r="AW1082" s="108">
        <v>3</v>
      </c>
      <c r="AX1082" s="107" t="s">
        <v>473</v>
      </c>
      <c r="AY1082" s="107" t="s">
        <v>722</v>
      </c>
      <c r="AZ1082" s="107" t="s">
        <v>697</v>
      </c>
      <c r="BA1082" s="107" t="s">
        <v>402</v>
      </c>
      <c r="BB1082" s="109">
        <v>45355.272070752311</v>
      </c>
      <c r="BC1082" s="107" t="s">
        <v>24</v>
      </c>
      <c r="BD1082" s="107" t="s">
        <v>293</v>
      </c>
    </row>
    <row r="1083" spans="1:56" x14ac:dyDescent="0.2">
      <c r="A1083" s="107" t="s">
        <v>472</v>
      </c>
      <c r="B1083" s="105">
        <v>608961</v>
      </c>
      <c r="C1083" s="105" t="s">
        <v>395</v>
      </c>
      <c r="D1083" s="107" t="s">
        <v>965</v>
      </c>
      <c r="E1083" s="105" t="s">
        <v>1954</v>
      </c>
      <c r="F1083" s="107" t="s">
        <v>1128</v>
      </c>
      <c r="G1083" s="107" t="s">
        <v>830</v>
      </c>
      <c r="H1083" s="107" t="s">
        <v>830</v>
      </c>
      <c r="I1083" s="107" t="s">
        <v>830</v>
      </c>
      <c r="J1083" s="107" t="s">
        <v>170</v>
      </c>
      <c r="K1083" s="107" t="s">
        <v>24</v>
      </c>
      <c r="L1083" s="107" t="s">
        <v>213</v>
      </c>
      <c r="M1083" s="107" t="s">
        <v>208</v>
      </c>
      <c r="N1083" s="107" t="s">
        <v>472</v>
      </c>
      <c r="O1083" s="107" t="s">
        <v>1125</v>
      </c>
      <c r="P1083" s="109">
        <v>45815</v>
      </c>
      <c r="Q1083" s="107" t="s">
        <v>1101</v>
      </c>
      <c r="R1083" s="108">
        <v>0</v>
      </c>
      <c r="S1083" s="109">
        <v>45965</v>
      </c>
      <c r="T1083" s="109">
        <v>46025</v>
      </c>
      <c r="U1083" s="109">
        <v>46330</v>
      </c>
      <c r="V1083" s="108">
        <v>365</v>
      </c>
      <c r="W1083" s="107" t="s">
        <v>424</v>
      </c>
      <c r="X1083" s="107" t="s">
        <v>726</v>
      </c>
      <c r="Y1083" s="107" t="s">
        <v>725</v>
      </c>
      <c r="Z1083" s="108">
        <v>0.8</v>
      </c>
      <c r="AA1083" s="113">
        <v>0</v>
      </c>
      <c r="AB1083" s="113">
        <v>0</v>
      </c>
      <c r="AC1083" s="113">
        <v>5115729.5125000002</v>
      </c>
      <c r="AD1083" s="113">
        <v>0</v>
      </c>
      <c r="AE1083" s="113">
        <v>5115729.5125000002</v>
      </c>
      <c r="AF1083" s="113">
        <v>0</v>
      </c>
      <c r="AG1083" s="113">
        <v>0</v>
      </c>
      <c r="AH1083" s="113">
        <f>CFR_Data[[#This Row],[Total Spent SFY]]+CFR_Data[[#This Row],[CF Current SFY]]</f>
        <v>0</v>
      </c>
      <c r="AI1083" s="113">
        <v>0</v>
      </c>
      <c r="AJ1083" s="113">
        <v>2790397.9158999999</v>
      </c>
      <c r="AK1083" s="113">
        <v>2325331.5965999998</v>
      </c>
      <c r="AL1083" s="113">
        <v>0</v>
      </c>
      <c r="AM1083" s="113">
        <v>0</v>
      </c>
      <c r="AN1083" s="113">
        <v>0</v>
      </c>
      <c r="AO1083" s="113">
        <v>0</v>
      </c>
      <c r="AP1083" s="113">
        <v>0</v>
      </c>
      <c r="AQ1083" s="107" t="s">
        <v>699</v>
      </c>
      <c r="AR1083" s="107" t="s">
        <v>699</v>
      </c>
      <c r="AS1083" s="107" t="s">
        <v>396</v>
      </c>
      <c r="AT1083" s="107" t="s">
        <v>2899</v>
      </c>
      <c r="AU1083" s="107" t="s">
        <v>1120</v>
      </c>
      <c r="AV1083" s="107" t="s">
        <v>391</v>
      </c>
      <c r="AW1083" s="108">
        <v>3</v>
      </c>
      <c r="AX1083" s="107" t="s">
        <v>473</v>
      </c>
      <c r="AY1083" s="107" t="s">
        <v>722</v>
      </c>
      <c r="AZ1083" s="107" t="s">
        <v>697</v>
      </c>
      <c r="BA1083" s="107" t="s">
        <v>402</v>
      </c>
      <c r="BB1083" s="109">
        <v>45355.272070752311</v>
      </c>
      <c r="BC1083" s="107" t="s">
        <v>24</v>
      </c>
      <c r="BD1083" s="107" t="s">
        <v>292</v>
      </c>
    </row>
    <row r="1084" spans="1:56" x14ac:dyDescent="0.2">
      <c r="A1084" s="107" t="s">
        <v>472</v>
      </c>
      <c r="B1084" s="105">
        <v>608990</v>
      </c>
      <c r="C1084" s="105" t="s">
        <v>395</v>
      </c>
      <c r="D1084" s="107" t="s">
        <v>1766</v>
      </c>
      <c r="E1084" s="105" t="s">
        <v>1954</v>
      </c>
      <c r="F1084" s="107" t="s">
        <v>1128</v>
      </c>
      <c r="G1084" s="107" t="s">
        <v>830</v>
      </c>
      <c r="H1084" s="107" t="s">
        <v>830</v>
      </c>
      <c r="I1084" s="107" t="s">
        <v>830</v>
      </c>
      <c r="J1084" s="107" t="s">
        <v>170</v>
      </c>
      <c r="K1084" s="107" t="s">
        <v>24</v>
      </c>
      <c r="L1084" s="107" t="s">
        <v>187</v>
      </c>
      <c r="M1084" s="107" t="s">
        <v>158</v>
      </c>
      <c r="N1084" s="107" t="s">
        <v>472</v>
      </c>
      <c r="O1084" s="107" t="s">
        <v>1122</v>
      </c>
      <c r="P1084" s="109">
        <v>46032</v>
      </c>
      <c r="Q1084" s="107" t="s">
        <v>1353</v>
      </c>
      <c r="R1084" s="108">
        <v>0</v>
      </c>
      <c r="S1084" s="109">
        <v>46182</v>
      </c>
      <c r="T1084" s="109">
        <v>46242</v>
      </c>
      <c r="U1084" s="109">
        <v>46911</v>
      </c>
      <c r="V1084" s="108">
        <v>729</v>
      </c>
      <c r="W1084" s="107" t="s">
        <v>424</v>
      </c>
      <c r="X1084" s="107" t="s">
        <v>726</v>
      </c>
      <c r="Y1084" s="107" t="s">
        <v>725</v>
      </c>
      <c r="Z1084" s="108">
        <v>0.8</v>
      </c>
      <c r="AA1084" s="113">
        <v>0</v>
      </c>
      <c r="AB1084" s="113">
        <v>0</v>
      </c>
      <c r="AC1084" s="113">
        <v>6311844</v>
      </c>
      <c r="AD1084" s="113">
        <v>0</v>
      </c>
      <c r="AE1084" s="113">
        <v>6311844</v>
      </c>
      <c r="AF1084" s="113">
        <v>0</v>
      </c>
      <c r="AG1084" s="113">
        <v>0</v>
      </c>
      <c r="AH1084" s="113">
        <f>CFR_Data[[#This Row],[Total Spent SFY]]+CFR_Data[[#This Row],[CF Current SFY]]</f>
        <v>0</v>
      </c>
      <c r="AI1084" s="113">
        <v>0</v>
      </c>
      <c r="AJ1084" s="113">
        <v>0</v>
      </c>
      <c r="AK1084" s="113">
        <v>3018708</v>
      </c>
      <c r="AL1084" s="113">
        <v>3293136</v>
      </c>
      <c r="AM1084" s="113">
        <v>0</v>
      </c>
      <c r="AN1084" s="113">
        <v>0</v>
      </c>
      <c r="AO1084" s="113">
        <v>0</v>
      </c>
      <c r="AP1084" s="113">
        <v>0</v>
      </c>
      <c r="AQ1084" s="107" t="s">
        <v>699</v>
      </c>
      <c r="AR1084" s="107" t="s">
        <v>699</v>
      </c>
      <c r="AS1084" s="107" t="s">
        <v>396</v>
      </c>
      <c r="AT1084" s="107" t="s">
        <v>3073</v>
      </c>
      <c r="AU1084" s="107" t="s">
        <v>1120</v>
      </c>
      <c r="AV1084" s="107" t="s">
        <v>391</v>
      </c>
      <c r="AW1084" s="108">
        <v>1</v>
      </c>
      <c r="AX1084" s="107" t="s">
        <v>473</v>
      </c>
      <c r="AY1084" s="107" t="s">
        <v>698</v>
      </c>
      <c r="AZ1084" s="107" t="s">
        <v>697</v>
      </c>
      <c r="BA1084" s="107" t="s">
        <v>392</v>
      </c>
      <c r="BB1084" s="109">
        <v>45355.272070752311</v>
      </c>
      <c r="BC1084" s="107" t="s">
        <v>24</v>
      </c>
      <c r="BD1084" s="107" t="s">
        <v>292</v>
      </c>
    </row>
    <row r="1085" spans="1:56" x14ac:dyDescent="0.2">
      <c r="A1085" s="107" t="s">
        <v>409</v>
      </c>
      <c r="B1085" s="105">
        <v>608991</v>
      </c>
      <c r="C1085" s="105" t="s">
        <v>2281</v>
      </c>
      <c r="D1085" s="107" t="s">
        <v>968</v>
      </c>
      <c r="E1085" s="105" t="s">
        <v>1945</v>
      </c>
      <c r="F1085" s="107" t="s">
        <v>1224</v>
      </c>
      <c r="G1085" s="107" t="s">
        <v>830</v>
      </c>
      <c r="H1085" s="107" t="s">
        <v>830</v>
      </c>
      <c r="I1085" s="107" t="s">
        <v>830</v>
      </c>
      <c r="J1085" s="107" t="s">
        <v>445</v>
      </c>
      <c r="K1085" s="107" t="s">
        <v>446</v>
      </c>
      <c r="L1085" s="107" t="s">
        <v>242</v>
      </c>
      <c r="M1085" s="107" t="s">
        <v>239</v>
      </c>
      <c r="N1085" s="107" t="s">
        <v>410</v>
      </c>
      <c r="O1085" s="107" t="s">
        <v>395</v>
      </c>
      <c r="P1085" s="109">
        <v>43344</v>
      </c>
      <c r="Q1085" s="107" t="s">
        <v>651</v>
      </c>
      <c r="R1085" s="108">
        <v>1</v>
      </c>
      <c r="S1085" s="109">
        <v>43551</v>
      </c>
      <c r="T1085" s="109">
        <v>43611</v>
      </c>
      <c r="U1085" s="109">
        <v>45464</v>
      </c>
      <c r="V1085" s="108">
        <v>1913</v>
      </c>
      <c r="W1085" s="107" t="s">
        <v>398</v>
      </c>
      <c r="X1085" s="107" t="s">
        <v>720</v>
      </c>
      <c r="Y1085" s="107" t="s">
        <v>293</v>
      </c>
      <c r="Z1085" s="108">
        <v>0</v>
      </c>
      <c r="AA1085" s="113">
        <v>87.5</v>
      </c>
      <c r="AB1085" s="113">
        <v>0</v>
      </c>
      <c r="AC1085" s="113">
        <v>43112.5</v>
      </c>
      <c r="AD1085" s="113">
        <v>4310.4040999999997</v>
      </c>
      <c r="AE1085" s="113">
        <v>4310.4040000000005</v>
      </c>
      <c r="AF1085" s="113">
        <v>1924.2358999999999</v>
      </c>
      <c r="AG1085" s="113">
        <v>2011.7358999999999</v>
      </c>
      <c r="AH1085" s="113">
        <f>CFR_Data[[#This Row],[Total Spent SFY]]+CFR_Data[[#This Row],[CF Current SFY]]</f>
        <v>1924.2358999999999</v>
      </c>
      <c r="AI1085" s="113">
        <v>2309.1986999999999</v>
      </c>
      <c r="AJ1085" s="113">
        <v>76.969399999999993</v>
      </c>
      <c r="AK1085" s="113">
        <v>0</v>
      </c>
      <c r="AL1085" s="113">
        <v>0</v>
      </c>
      <c r="AM1085" s="113">
        <v>0</v>
      </c>
      <c r="AN1085" s="113">
        <v>38802.095999999998</v>
      </c>
      <c r="AO1085" s="113">
        <v>0</v>
      </c>
      <c r="AP1085" s="113">
        <v>0</v>
      </c>
      <c r="AQ1085" s="107" t="s">
        <v>699</v>
      </c>
      <c r="AR1085" s="107" t="s">
        <v>699</v>
      </c>
      <c r="AS1085" s="107" t="s">
        <v>396</v>
      </c>
      <c r="AT1085" s="107" t="s">
        <v>395</v>
      </c>
      <c r="AU1085" s="107" t="s">
        <v>1123</v>
      </c>
      <c r="AV1085" s="107" t="s">
        <v>391</v>
      </c>
      <c r="AW1085" s="108">
        <v>2</v>
      </c>
      <c r="AX1085" s="107" t="s">
        <v>473</v>
      </c>
      <c r="AY1085" s="107" t="s">
        <v>742</v>
      </c>
      <c r="AZ1085" s="107" t="s">
        <v>697</v>
      </c>
      <c r="BA1085" s="107" t="s">
        <v>420</v>
      </c>
      <c r="BB1085" s="109">
        <v>45355.272070752311</v>
      </c>
      <c r="BC1085" s="107" t="s">
        <v>465</v>
      </c>
      <c r="BD1085" s="107" t="s">
        <v>293</v>
      </c>
    </row>
    <row r="1086" spans="1:56" x14ac:dyDescent="0.2">
      <c r="A1086" s="107" t="s">
        <v>409</v>
      </c>
      <c r="B1086" s="105">
        <v>608991</v>
      </c>
      <c r="C1086" s="105" t="s">
        <v>2281</v>
      </c>
      <c r="D1086" s="107" t="s">
        <v>968</v>
      </c>
      <c r="E1086" s="105" t="s">
        <v>1945</v>
      </c>
      <c r="F1086" s="107" t="s">
        <v>1224</v>
      </c>
      <c r="G1086" s="107" t="s">
        <v>830</v>
      </c>
      <c r="H1086" s="107" t="s">
        <v>830</v>
      </c>
      <c r="I1086" s="107" t="s">
        <v>830</v>
      </c>
      <c r="J1086" s="107" t="s">
        <v>445</v>
      </c>
      <c r="K1086" s="107" t="s">
        <v>446</v>
      </c>
      <c r="L1086" s="107" t="s">
        <v>242</v>
      </c>
      <c r="M1086" s="107" t="s">
        <v>239</v>
      </c>
      <c r="N1086" s="107" t="s">
        <v>410</v>
      </c>
      <c r="O1086" s="107" t="s">
        <v>395</v>
      </c>
      <c r="P1086" s="109">
        <v>43344</v>
      </c>
      <c r="Q1086" s="107" t="s">
        <v>651</v>
      </c>
      <c r="R1086" s="108">
        <v>1</v>
      </c>
      <c r="S1086" s="109">
        <v>43551</v>
      </c>
      <c r="T1086" s="109">
        <v>43611</v>
      </c>
      <c r="U1086" s="109">
        <v>45464</v>
      </c>
      <c r="V1086" s="108">
        <v>1913</v>
      </c>
      <c r="W1086" s="107" t="s">
        <v>424</v>
      </c>
      <c r="X1086" s="107" t="s">
        <v>733</v>
      </c>
      <c r="Y1086" s="107" t="s">
        <v>413</v>
      </c>
      <c r="Z1086" s="108">
        <v>0.8</v>
      </c>
      <c r="AA1086" s="113">
        <v>2294829.0099999998</v>
      </c>
      <c r="AB1086" s="113">
        <v>0</v>
      </c>
      <c r="AC1086" s="113">
        <v>914396.06</v>
      </c>
      <c r="AD1086" s="113">
        <v>555704.61589999998</v>
      </c>
      <c r="AE1086" s="113">
        <v>555704.61600000004</v>
      </c>
      <c r="AF1086" s="113">
        <v>248075.7641</v>
      </c>
      <c r="AG1086" s="113">
        <v>2542904.7741</v>
      </c>
      <c r="AH1086" s="113">
        <f>CFR_Data[[#This Row],[Total Spent SFY]]+CFR_Data[[#This Row],[CF Current SFY]]</f>
        <v>248075.7641</v>
      </c>
      <c r="AI1086" s="113">
        <v>297705.82130000001</v>
      </c>
      <c r="AJ1086" s="113">
        <v>9923.0306</v>
      </c>
      <c r="AK1086" s="113">
        <v>0</v>
      </c>
      <c r="AL1086" s="113">
        <v>0</v>
      </c>
      <c r="AM1086" s="113">
        <v>0</v>
      </c>
      <c r="AN1086" s="113">
        <v>358691.44400000002</v>
      </c>
      <c r="AO1086" s="113">
        <v>0</v>
      </c>
      <c r="AP1086" s="113">
        <v>0</v>
      </c>
      <c r="AQ1086" s="107" t="s">
        <v>699</v>
      </c>
      <c r="AR1086" s="107" t="s">
        <v>699</v>
      </c>
      <c r="AS1086" s="107" t="s">
        <v>396</v>
      </c>
      <c r="AT1086" s="107" t="s">
        <v>395</v>
      </c>
      <c r="AU1086" s="107" t="s">
        <v>1123</v>
      </c>
      <c r="AV1086" s="107" t="s">
        <v>391</v>
      </c>
      <c r="AW1086" s="108">
        <v>2</v>
      </c>
      <c r="AX1086" s="107" t="s">
        <v>473</v>
      </c>
      <c r="AY1086" s="107" t="s">
        <v>742</v>
      </c>
      <c r="AZ1086" s="107" t="s">
        <v>697</v>
      </c>
      <c r="BA1086" s="107" t="s">
        <v>420</v>
      </c>
      <c r="BB1086" s="109">
        <v>45355.272070752311</v>
      </c>
      <c r="BC1086" s="107" t="s">
        <v>465</v>
      </c>
      <c r="BD1086" s="107" t="s">
        <v>292</v>
      </c>
    </row>
    <row r="1087" spans="1:56" x14ac:dyDescent="0.2">
      <c r="A1087" s="107" t="s">
        <v>393</v>
      </c>
      <c r="B1087" s="105">
        <v>609002</v>
      </c>
      <c r="C1087" s="105" t="s">
        <v>3103</v>
      </c>
      <c r="D1087" s="107" t="s">
        <v>3104</v>
      </c>
      <c r="E1087" s="105" t="s">
        <v>1954</v>
      </c>
      <c r="F1087" s="107" t="s">
        <v>3105</v>
      </c>
      <c r="G1087" s="107" t="s">
        <v>830</v>
      </c>
      <c r="H1087" s="107" t="s">
        <v>830</v>
      </c>
      <c r="I1087" s="107" t="s">
        <v>830</v>
      </c>
      <c r="J1087" s="107" t="s">
        <v>463</v>
      </c>
      <c r="K1087" s="107" t="s">
        <v>464</v>
      </c>
      <c r="L1087" s="107" t="s">
        <v>235</v>
      </c>
      <c r="M1087" s="107" t="s">
        <v>233</v>
      </c>
      <c r="N1087" s="107" t="s">
        <v>721</v>
      </c>
      <c r="O1087" s="107" t="s">
        <v>395</v>
      </c>
      <c r="P1087" s="109">
        <v>43232</v>
      </c>
      <c r="Q1087" s="107" t="s">
        <v>651</v>
      </c>
      <c r="R1087" s="108">
        <v>1</v>
      </c>
      <c r="S1087" s="109">
        <v>43399</v>
      </c>
      <c r="T1087" s="109">
        <v>43459</v>
      </c>
      <c r="U1087" s="109">
        <v>44646</v>
      </c>
      <c r="V1087" s="108">
        <v>1247</v>
      </c>
      <c r="W1087" s="107" t="s">
        <v>438</v>
      </c>
      <c r="X1087" s="107" t="s">
        <v>800</v>
      </c>
      <c r="Y1087" s="107" t="s">
        <v>293</v>
      </c>
      <c r="Z1087" s="108">
        <v>0</v>
      </c>
      <c r="AA1087" s="113">
        <v>91959</v>
      </c>
      <c r="AB1087" s="113">
        <v>0</v>
      </c>
      <c r="AC1087" s="113">
        <v>52741</v>
      </c>
      <c r="AD1087" s="113">
        <v>0</v>
      </c>
      <c r="AE1087" s="113">
        <v>0</v>
      </c>
      <c r="AF1087" s="113">
        <v>0</v>
      </c>
      <c r="AG1087" s="113">
        <v>91959</v>
      </c>
      <c r="AH1087" s="113">
        <f>CFR_Data[[#This Row],[Total Spent SFY]]+CFR_Data[[#This Row],[CF Current SFY]]</f>
        <v>0</v>
      </c>
      <c r="AI1087" s="113">
        <v>0</v>
      </c>
      <c r="AJ1087" s="113">
        <v>0</v>
      </c>
      <c r="AK1087" s="113">
        <v>0</v>
      </c>
      <c r="AL1087" s="113">
        <v>0</v>
      </c>
      <c r="AM1087" s="113">
        <v>0</v>
      </c>
      <c r="AN1087" s="113">
        <v>0</v>
      </c>
      <c r="AO1087" s="113">
        <v>0</v>
      </c>
      <c r="AP1087" s="113">
        <v>0</v>
      </c>
      <c r="AQ1087" s="107" t="s">
        <v>699</v>
      </c>
      <c r="AR1087" s="107" t="s">
        <v>699</v>
      </c>
      <c r="AS1087" s="107" t="s">
        <v>396</v>
      </c>
      <c r="AT1087" s="107" t="s">
        <v>395</v>
      </c>
      <c r="AU1087" s="107" t="s">
        <v>1123</v>
      </c>
      <c r="AV1087" s="107" t="s">
        <v>391</v>
      </c>
      <c r="AW1087" s="108">
        <v>1</v>
      </c>
      <c r="AX1087" s="107" t="s">
        <v>473</v>
      </c>
      <c r="AY1087" s="107" t="s">
        <v>736</v>
      </c>
      <c r="AZ1087" s="107" t="s">
        <v>706</v>
      </c>
      <c r="BA1087" s="107" t="s">
        <v>434</v>
      </c>
      <c r="BB1087" s="109">
        <v>45355.272070752311</v>
      </c>
      <c r="BC1087" s="107" t="s">
        <v>465</v>
      </c>
      <c r="BD1087" s="107" t="s">
        <v>293</v>
      </c>
    </row>
    <row r="1088" spans="1:56" x14ac:dyDescent="0.2">
      <c r="A1088" s="107" t="s">
        <v>409</v>
      </c>
      <c r="B1088" s="105">
        <v>609023</v>
      </c>
      <c r="C1088" s="105" t="s">
        <v>3106</v>
      </c>
      <c r="D1088" s="107" t="s">
        <v>1767</v>
      </c>
      <c r="E1088" s="105" t="s">
        <v>1947</v>
      </c>
      <c r="F1088" s="107" t="s">
        <v>1739</v>
      </c>
      <c r="G1088" s="107" t="s">
        <v>830</v>
      </c>
      <c r="H1088" s="107" t="s">
        <v>830</v>
      </c>
      <c r="I1088" s="107" t="s">
        <v>830</v>
      </c>
      <c r="J1088" s="107" t="s">
        <v>1768</v>
      </c>
      <c r="K1088" s="107" t="s">
        <v>421</v>
      </c>
      <c r="L1088" s="107" t="s">
        <v>349</v>
      </c>
      <c r="M1088" s="107" t="s">
        <v>395</v>
      </c>
      <c r="N1088" s="107" t="s">
        <v>410</v>
      </c>
      <c r="O1088" s="107" t="s">
        <v>395</v>
      </c>
      <c r="P1088" s="109">
        <v>45045</v>
      </c>
      <c r="Q1088" s="107" t="s">
        <v>712</v>
      </c>
      <c r="R1088" s="108">
        <v>1</v>
      </c>
      <c r="S1088" s="109">
        <v>45139</v>
      </c>
      <c r="T1088" s="109">
        <v>45199</v>
      </c>
      <c r="U1088" s="109">
        <v>45956</v>
      </c>
      <c r="V1088" s="108">
        <v>817</v>
      </c>
      <c r="W1088" s="107" t="s">
        <v>398</v>
      </c>
      <c r="X1088" s="107" t="s">
        <v>702</v>
      </c>
      <c r="Y1088" s="107" t="s">
        <v>293</v>
      </c>
      <c r="Z1088" s="108">
        <v>0</v>
      </c>
      <c r="AA1088" s="113">
        <v>110</v>
      </c>
      <c r="AB1088" s="113">
        <v>110</v>
      </c>
      <c r="AC1088" s="113">
        <v>215890</v>
      </c>
      <c r="AD1088" s="113">
        <v>204437.64739999999</v>
      </c>
      <c r="AE1088" s="113">
        <v>215890</v>
      </c>
      <c r="AF1088" s="113">
        <v>95478.8986</v>
      </c>
      <c r="AG1088" s="113">
        <v>95588.8986</v>
      </c>
      <c r="AH1088" s="113">
        <f>CFR_Data[[#This Row],[Total Spent SFY]]+CFR_Data[[#This Row],[CF Current SFY]]</f>
        <v>95588.8986</v>
      </c>
      <c r="AI1088" s="113">
        <v>108958.7488</v>
      </c>
      <c r="AJ1088" s="113">
        <v>11452.3526</v>
      </c>
      <c r="AK1088" s="113">
        <v>0</v>
      </c>
      <c r="AL1088" s="113">
        <v>0</v>
      </c>
      <c r="AM1088" s="113">
        <v>0</v>
      </c>
      <c r="AN1088" s="113">
        <v>0</v>
      </c>
      <c r="AO1088" s="113">
        <v>0</v>
      </c>
      <c r="AP1088" s="113">
        <v>0</v>
      </c>
      <c r="AQ1088" s="107" t="s">
        <v>699</v>
      </c>
      <c r="AR1088" s="107" t="s">
        <v>699</v>
      </c>
      <c r="AS1088" s="107" t="s">
        <v>396</v>
      </c>
      <c r="AT1088" s="107" t="s">
        <v>395</v>
      </c>
      <c r="AU1088" s="107" t="s">
        <v>1123</v>
      </c>
      <c r="AV1088" s="107" t="s">
        <v>391</v>
      </c>
      <c r="AW1088" s="108">
        <v>3</v>
      </c>
      <c r="AX1088" s="107" t="s">
        <v>473</v>
      </c>
      <c r="AY1088" s="107" t="s">
        <v>707</v>
      </c>
      <c r="AZ1088" s="107" t="s">
        <v>706</v>
      </c>
      <c r="BA1088" s="107" t="s">
        <v>412</v>
      </c>
      <c r="BB1088" s="109">
        <v>45355.272070752311</v>
      </c>
      <c r="BC1088" s="107" t="s">
        <v>465</v>
      </c>
      <c r="BD1088" s="107" t="s">
        <v>293</v>
      </c>
    </row>
    <row r="1089" spans="1:56" x14ac:dyDescent="0.2">
      <c r="A1089" s="107" t="s">
        <v>409</v>
      </c>
      <c r="B1089" s="105">
        <v>609023</v>
      </c>
      <c r="C1089" s="105" t="s">
        <v>3106</v>
      </c>
      <c r="D1089" s="107" t="s">
        <v>1767</v>
      </c>
      <c r="E1089" s="105" t="s">
        <v>1947</v>
      </c>
      <c r="F1089" s="107" t="s">
        <v>1739</v>
      </c>
      <c r="G1089" s="107" t="s">
        <v>830</v>
      </c>
      <c r="H1089" s="107" t="s">
        <v>830</v>
      </c>
      <c r="I1089" s="107" t="s">
        <v>830</v>
      </c>
      <c r="J1089" s="107" t="s">
        <v>1768</v>
      </c>
      <c r="K1089" s="107" t="s">
        <v>421</v>
      </c>
      <c r="L1089" s="107" t="s">
        <v>349</v>
      </c>
      <c r="M1089" s="107" t="s">
        <v>395</v>
      </c>
      <c r="N1089" s="107" t="s">
        <v>410</v>
      </c>
      <c r="O1089" s="107" t="s">
        <v>395</v>
      </c>
      <c r="P1089" s="109">
        <v>45045</v>
      </c>
      <c r="Q1089" s="107" t="s">
        <v>712</v>
      </c>
      <c r="R1089" s="108">
        <v>1</v>
      </c>
      <c r="S1089" s="109">
        <v>45139</v>
      </c>
      <c r="T1089" s="109">
        <v>45199</v>
      </c>
      <c r="U1089" s="109">
        <v>45956</v>
      </c>
      <c r="V1089" s="108">
        <v>817</v>
      </c>
      <c r="W1089" s="107" t="s">
        <v>424</v>
      </c>
      <c r="X1089" s="107" t="s">
        <v>1149</v>
      </c>
      <c r="Y1089" s="107" t="s">
        <v>771</v>
      </c>
      <c r="Z1089" s="108">
        <v>0.8</v>
      </c>
      <c r="AA1089" s="113">
        <v>257729.02</v>
      </c>
      <c r="AB1089" s="113">
        <v>257729.02</v>
      </c>
      <c r="AC1089" s="113">
        <v>9839005.8800000008</v>
      </c>
      <c r="AD1089" s="113">
        <v>8411184.6569999997</v>
      </c>
      <c r="AE1089" s="113">
        <v>9839005.8800000008</v>
      </c>
      <c r="AF1089" s="113">
        <v>3928291.3757000002</v>
      </c>
      <c r="AG1089" s="113">
        <v>4186020.3957000002</v>
      </c>
      <c r="AH1089" s="113">
        <f>CFR_Data[[#This Row],[Total Spent SFY]]+CFR_Data[[#This Row],[CF Current SFY]]</f>
        <v>4186020.3957000002</v>
      </c>
      <c r="AI1089" s="113">
        <v>4482893.2812999999</v>
      </c>
      <c r="AJ1089" s="113">
        <v>1427821.223</v>
      </c>
      <c r="AK1089" s="113">
        <v>0</v>
      </c>
      <c r="AL1089" s="113">
        <v>0</v>
      </c>
      <c r="AM1089" s="113">
        <v>0</v>
      </c>
      <c r="AN1089" s="113">
        <v>0</v>
      </c>
      <c r="AO1089" s="113">
        <v>0</v>
      </c>
      <c r="AP1089" s="113">
        <v>0</v>
      </c>
      <c r="AQ1089" s="107" t="s">
        <v>699</v>
      </c>
      <c r="AR1089" s="107" t="s">
        <v>699</v>
      </c>
      <c r="AS1089" s="107" t="s">
        <v>396</v>
      </c>
      <c r="AT1089" s="107" t="s">
        <v>395</v>
      </c>
      <c r="AU1089" s="107" t="s">
        <v>1123</v>
      </c>
      <c r="AV1089" s="107" t="s">
        <v>391</v>
      </c>
      <c r="AW1089" s="108">
        <v>3</v>
      </c>
      <c r="AX1089" s="107" t="s">
        <v>473</v>
      </c>
      <c r="AY1089" s="107" t="s">
        <v>707</v>
      </c>
      <c r="AZ1089" s="107" t="s">
        <v>706</v>
      </c>
      <c r="BA1089" s="107" t="s">
        <v>412</v>
      </c>
      <c r="BB1089" s="109">
        <v>45355.272070752311</v>
      </c>
      <c r="BC1089" s="107" t="s">
        <v>465</v>
      </c>
      <c r="BD1089" s="107" t="s">
        <v>292</v>
      </c>
    </row>
    <row r="1090" spans="1:56" x14ac:dyDescent="0.2">
      <c r="A1090" s="107" t="s">
        <v>409</v>
      </c>
      <c r="B1090" s="105">
        <v>609023</v>
      </c>
      <c r="C1090" s="105" t="s">
        <v>3106</v>
      </c>
      <c r="D1090" s="107" t="s">
        <v>1767</v>
      </c>
      <c r="E1090" s="105" t="s">
        <v>1947</v>
      </c>
      <c r="F1090" s="107" t="s">
        <v>1739</v>
      </c>
      <c r="G1090" s="107" t="s">
        <v>830</v>
      </c>
      <c r="H1090" s="107" t="s">
        <v>830</v>
      </c>
      <c r="I1090" s="107" t="s">
        <v>830</v>
      </c>
      <c r="J1090" s="107" t="s">
        <v>1768</v>
      </c>
      <c r="K1090" s="107" t="s">
        <v>421</v>
      </c>
      <c r="L1090" s="107" t="s">
        <v>349</v>
      </c>
      <c r="M1090" s="107" t="s">
        <v>395</v>
      </c>
      <c r="N1090" s="107" t="s">
        <v>410</v>
      </c>
      <c r="O1090" s="107" t="s">
        <v>395</v>
      </c>
      <c r="P1090" s="109">
        <v>45045</v>
      </c>
      <c r="Q1090" s="107" t="s">
        <v>712</v>
      </c>
      <c r="R1090" s="108">
        <v>1</v>
      </c>
      <c r="S1090" s="109">
        <v>45139</v>
      </c>
      <c r="T1090" s="109">
        <v>45199</v>
      </c>
      <c r="U1090" s="109">
        <v>45956</v>
      </c>
      <c r="V1090" s="108">
        <v>817</v>
      </c>
      <c r="W1090" s="107" t="s">
        <v>424</v>
      </c>
      <c r="X1090" s="107" t="s">
        <v>2282</v>
      </c>
      <c r="Y1090" s="107" t="s">
        <v>2283</v>
      </c>
      <c r="Z1090" s="108">
        <v>0.8</v>
      </c>
      <c r="AA1090" s="113">
        <v>0</v>
      </c>
      <c r="AB1090" s="113">
        <v>0</v>
      </c>
      <c r="AC1090" s="113">
        <v>7621189.9500000002</v>
      </c>
      <c r="AD1090" s="113">
        <v>6535377.6957</v>
      </c>
      <c r="AE1090" s="113">
        <v>7621189.9500000002</v>
      </c>
      <c r="AF1090" s="113">
        <v>3052229.7256999998</v>
      </c>
      <c r="AG1090" s="113">
        <v>3052229.7256999998</v>
      </c>
      <c r="AH1090" s="113">
        <f>CFR_Data[[#This Row],[Total Spent SFY]]+CFR_Data[[#This Row],[CF Current SFY]]</f>
        <v>3052229.7256999998</v>
      </c>
      <c r="AI1090" s="113">
        <v>3483147.9698999999</v>
      </c>
      <c r="AJ1090" s="113">
        <v>1085812.2544</v>
      </c>
      <c r="AK1090" s="113">
        <v>0</v>
      </c>
      <c r="AL1090" s="113">
        <v>0</v>
      </c>
      <c r="AM1090" s="113">
        <v>0</v>
      </c>
      <c r="AN1090" s="113">
        <v>0</v>
      </c>
      <c r="AO1090" s="113">
        <v>0</v>
      </c>
      <c r="AP1090" s="113">
        <v>0</v>
      </c>
      <c r="AQ1090" s="107" t="s">
        <v>699</v>
      </c>
      <c r="AR1090" s="107" t="s">
        <v>699</v>
      </c>
      <c r="AS1090" s="107" t="s">
        <v>396</v>
      </c>
      <c r="AT1090" s="107" t="s">
        <v>395</v>
      </c>
      <c r="AU1090" s="107" t="s">
        <v>1123</v>
      </c>
      <c r="AV1090" s="107" t="s">
        <v>391</v>
      </c>
      <c r="AW1090" s="108">
        <v>3</v>
      </c>
      <c r="AX1090" s="107" t="s">
        <v>473</v>
      </c>
      <c r="AY1090" s="107" t="s">
        <v>707</v>
      </c>
      <c r="AZ1090" s="107" t="s">
        <v>706</v>
      </c>
      <c r="BA1090" s="107" t="s">
        <v>412</v>
      </c>
      <c r="BB1090" s="109">
        <v>45355.272070752311</v>
      </c>
      <c r="BC1090" s="107" t="s">
        <v>465</v>
      </c>
      <c r="BD1090" s="107" t="s">
        <v>292</v>
      </c>
    </row>
    <row r="1091" spans="1:56" x14ac:dyDescent="0.2">
      <c r="A1091" s="107" t="s">
        <v>472</v>
      </c>
      <c r="B1091" s="105">
        <v>609035</v>
      </c>
      <c r="C1091" s="105" t="s">
        <v>395</v>
      </c>
      <c r="D1091" s="107" t="s">
        <v>972</v>
      </c>
      <c r="E1091" s="105" t="s">
        <v>1954</v>
      </c>
      <c r="F1091" s="107" t="s">
        <v>1175</v>
      </c>
      <c r="G1091" s="107" t="s">
        <v>830</v>
      </c>
      <c r="H1091" s="107" t="s">
        <v>830</v>
      </c>
      <c r="I1091" s="107" t="s">
        <v>830</v>
      </c>
      <c r="J1091" s="107" t="s">
        <v>164</v>
      </c>
      <c r="K1091" s="107" t="s">
        <v>30</v>
      </c>
      <c r="L1091" s="107" t="s">
        <v>311</v>
      </c>
      <c r="M1091" s="107" t="s">
        <v>158</v>
      </c>
      <c r="N1091" s="107" t="s">
        <v>472</v>
      </c>
      <c r="O1091" s="107" t="s">
        <v>1127</v>
      </c>
      <c r="P1091" s="109">
        <v>45444</v>
      </c>
      <c r="Q1091" s="107" t="s">
        <v>754</v>
      </c>
      <c r="R1091" s="108">
        <v>0</v>
      </c>
      <c r="S1091" s="109">
        <v>45594</v>
      </c>
      <c r="T1091" s="109">
        <v>45654</v>
      </c>
      <c r="U1091" s="109">
        <v>48443</v>
      </c>
      <c r="V1091" s="108">
        <v>2849</v>
      </c>
      <c r="W1091" s="107" t="s">
        <v>424</v>
      </c>
      <c r="X1091" s="107" t="s">
        <v>710</v>
      </c>
      <c r="Y1091" s="107" t="s">
        <v>411</v>
      </c>
      <c r="Z1091" s="108">
        <v>0.8</v>
      </c>
      <c r="AA1091" s="113">
        <v>0</v>
      </c>
      <c r="AB1091" s="113">
        <v>0</v>
      </c>
      <c r="AC1091" s="113">
        <v>2369796</v>
      </c>
      <c r="AD1091" s="113">
        <v>0</v>
      </c>
      <c r="AE1091" s="113">
        <v>1401492.2579000001</v>
      </c>
      <c r="AF1091" s="113">
        <v>0</v>
      </c>
      <c r="AG1091" s="113">
        <v>0</v>
      </c>
      <c r="AH1091" s="113">
        <f>CFR_Data[[#This Row],[Total Spent SFY]]+CFR_Data[[#This Row],[CF Current SFY]]</f>
        <v>0</v>
      </c>
      <c r="AI1091" s="113">
        <v>178371.74189999999</v>
      </c>
      <c r="AJ1091" s="113">
        <v>305780.12900000002</v>
      </c>
      <c r="AK1091" s="113">
        <v>305780.12900000002</v>
      </c>
      <c r="AL1091" s="113">
        <v>305780.12900000002</v>
      </c>
      <c r="AM1091" s="113">
        <v>305780.12900000002</v>
      </c>
      <c r="AN1091" s="113">
        <v>968303.74210000003</v>
      </c>
      <c r="AO1091" s="113">
        <v>0</v>
      </c>
      <c r="AP1091" s="113">
        <v>0</v>
      </c>
      <c r="AQ1091" s="107" t="s">
        <v>699</v>
      </c>
      <c r="AR1091" s="107" t="s">
        <v>699</v>
      </c>
      <c r="AS1091" s="107" t="s">
        <v>396</v>
      </c>
      <c r="AT1091" s="107" t="s">
        <v>2920</v>
      </c>
      <c r="AU1091" s="107" t="s">
        <v>1120</v>
      </c>
      <c r="AV1091" s="107" t="s">
        <v>391</v>
      </c>
      <c r="AW1091" s="108">
        <v>5</v>
      </c>
      <c r="AX1091" s="107" t="s">
        <v>473</v>
      </c>
      <c r="AY1091" s="107" t="s">
        <v>698</v>
      </c>
      <c r="AZ1091" s="107" t="s">
        <v>697</v>
      </c>
      <c r="BA1091" s="107" t="s">
        <v>392</v>
      </c>
      <c r="BB1091" s="109">
        <v>45355.272070752311</v>
      </c>
      <c r="BC1091" s="107" t="s">
        <v>30</v>
      </c>
      <c r="BD1091" s="107" t="s">
        <v>292</v>
      </c>
    </row>
    <row r="1092" spans="1:56" x14ac:dyDescent="0.2">
      <c r="A1092" s="107" t="s">
        <v>472</v>
      </c>
      <c r="B1092" s="105">
        <v>609035</v>
      </c>
      <c r="C1092" s="105" t="s">
        <v>395</v>
      </c>
      <c r="D1092" s="107" t="s">
        <v>972</v>
      </c>
      <c r="E1092" s="105" t="s">
        <v>1954</v>
      </c>
      <c r="F1092" s="107" t="s">
        <v>1175</v>
      </c>
      <c r="G1092" s="107" t="s">
        <v>830</v>
      </c>
      <c r="H1092" s="107" t="s">
        <v>830</v>
      </c>
      <c r="I1092" s="107" t="s">
        <v>830</v>
      </c>
      <c r="J1092" s="107" t="s">
        <v>164</v>
      </c>
      <c r="K1092" s="107" t="s">
        <v>30</v>
      </c>
      <c r="L1092" s="107" t="s">
        <v>311</v>
      </c>
      <c r="M1092" s="107" t="s">
        <v>158</v>
      </c>
      <c r="N1092" s="107" t="s">
        <v>472</v>
      </c>
      <c r="O1092" s="107" t="s">
        <v>1127</v>
      </c>
      <c r="P1092" s="109">
        <v>45444</v>
      </c>
      <c r="Q1092" s="107" t="s">
        <v>754</v>
      </c>
      <c r="R1092" s="108">
        <v>0</v>
      </c>
      <c r="S1092" s="109">
        <v>45594</v>
      </c>
      <c r="T1092" s="109">
        <v>45654</v>
      </c>
      <c r="U1092" s="109">
        <v>48443</v>
      </c>
      <c r="V1092" s="108">
        <v>2849</v>
      </c>
      <c r="W1092" s="107" t="s">
        <v>398</v>
      </c>
      <c r="X1092" s="107" t="s">
        <v>702</v>
      </c>
      <c r="Y1092" s="107" t="s">
        <v>293</v>
      </c>
      <c r="Z1092" s="108">
        <v>0</v>
      </c>
      <c r="AA1092" s="113">
        <v>0</v>
      </c>
      <c r="AB1092" s="113">
        <v>0</v>
      </c>
      <c r="AC1092" s="113">
        <v>143000</v>
      </c>
      <c r="AD1092" s="113">
        <v>0</v>
      </c>
      <c r="AE1092" s="113">
        <v>84569.892500000002</v>
      </c>
      <c r="AF1092" s="113">
        <v>0</v>
      </c>
      <c r="AG1092" s="113">
        <v>0</v>
      </c>
      <c r="AH1092" s="113">
        <f>CFR_Data[[#This Row],[Total Spent SFY]]+CFR_Data[[#This Row],[CF Current SFY]]</f>
        <v>0</v>
      </c>
      <c r="AI1092" s="113">
        <v>10763.4409</v>
      </c>
      <c r="AJ1092" s="113">
        <v>18451.6129</v>
      </c>
      <c r="AK1092" s="113">
        <v>18451.6129</v>
      </c>
      <c r="AL1092" s="113">
        <v>18451.6129</v>
      </c>
      <c r="AM1092" s="113">
        <v>18451.6129</v>
      </c>
      <c r="AN1092" s="113">
        <v>58430.107499999998</v>
      </c>
      <c r="AO1092" s="113">
        <v>0</v>
      </c>
      <c r="AP1092" s="113">
        <v>0</v>
      </c>
      <c r="AQ1092" s="107" t="s">
        <v>699</v>
      </c>
      <c r="AR1092" s="107" t="s">
        <v>699</v>
      </c>
      <c r="AS1092" s="107" t="s">
        <v>396</v>
      </c>
      <c r="AT1092" s="107" t="s">
        <v>2920</v>
      </c>
      <c r="AU1092" s="107" t="s">
        <v>1120</v>
      </c>
      <c r="AV1092" s="107" t="s">
        <v>391</v>
      </c>
      <c r="AW1092" s="108">
        <v>5</v>
      </c>
      <c r="AX1092" s="107" t="s">
        <v>473</v>
      </c>
      <c r="AY1092" s="107" t="s">
        <v>698</v>
      </c>
      <c r="AZ1092" s="107" t="s">
        <v>697</v>
      </c>
      <c r="BA1092" s="107" t="s">
        <v>392</v>
      </c>
      <c r="BB1092" s="109">
        <v>45355.272070752311</v>
      </c>
      <c r="BC1092" s="107" t="s">
        <v>30</v>
      </c>
      <c r="BD1092" s="107" t="s">
        <v>293</v>
      </c>
    </row>
    <row r="1093" spans="1:56" x14ac:dyDescent="0.2">
      <c r="A1093" s="107" t="s">
        <v>472</v>
      </c>
      <c r="B1093" s="105">
        <v>609035</v>
      </c>
      <c r="C1093" s="105" t="s">
        <v>395</v>
      </c>
      <c r="D1093" s="107" t="s">
        <v>972</v>
      </c>
      <c r="E1093" s="105" t="s">
        <v>1954</v>
      </c>
      <c r="F1093" s="107" t="s">
        <v>1175</v>
      </c>
      <c r="G1093" s="107" t="s">
        <v>830</v>
      </c>
      <c r="H1093" s="107" t="s">
        <v>830</v>
      </c>
      <c r="I1093" s="107" t="s">
        <v>830</v>
      </c>
      <c r="J1093" s="107" t="s">
        <v>164</v>
      </c>
      <c r="K1093" s="107" t="s">
        <v>30</v>
      </c>
      <c r="L1093" s="107" t="s">
        <v>311</v>
      </c>
      <c r="M1093" s="107" t="s">
        <v>158</v>
      </c>
      <c r="N1093" s="107" t="s">
        <v>472</v>
      </c>
      <c r="O1093" s="107" t="s">
        <v>1127</v>
      </c>
      <c r="P1093" s="109">
        <v>45444</v>
      </c>
      <c r="Q1093" s="107" t="s">
        <v>754</v>
      </c>
      <c r="R1093" s="108">
        <v>0</v>
      </c>
      <c r="S1093" s="109">
        <v>45594</v>
      </c>
      <c r="T1093" s="109">
        <v>45654</v>
      </c>
      <c r="U1093" s="109">
        <v>48443</v>
      </c>
      <c r="V1093" s="108">
        <v>2849</v>
      </c>
      <c r="W1093" s="107" t="s">
        <v>424</v>
      </c>
      <c r="X1093" s="107" t="s">
        <v>709</v>
      </c>
      <c r="Y1093" s="107" t="s">
        <v>416</v>
      </c>
      <c r="Z1093" s="108">
        <v>0.8</v>
      </c>
      <c r="AA1093" s="113">
        <v>0</v>
      </c>
      <c r="AB1093" s="113">
        <v>0</v>
      </c>
      <c r="AC1093" s="113">
        <v>332640</v>
      </c>
      <c r="AD1093" s="113">
        <v>0</v>
      </c>
      <c r="AE1093" s="113">
        <v>196722.58059999999</v>
      </c>
      <c r="AF1093" s="113">
        <v>0</v>
      </c>
      <c r="AG1093" s="113">
        <v>0</v>
      </c>
      <c r="AH1093" s="113">
        <f>CFR_Data[[#This Row],[Total Spent SFY]]+CFR_Data[[#This Row],[CF Current SFY]]</f>
        <v>0</v>
      </c>
      <c r="AI1093" s="113">
        <v>25037.419399999999</v>
      </c>
      <c r="AJ1093" s="113">
        <v>42921.290300000001</v>
      </c>
      <c r="AK1093" s="113">
        <v>42921.290300000001</v>
      </c>
      <c r="AL1093" s="113">
        <v>42921.290300000001</v>
      </c>
      <c r="AM1093" s="113">
        <v>42921.290300000001</v>
      </c>
      <c r="AN1093" s="113">
        <v>135917.41940000001</v>
      </c>
      <c r="AO1093" s="113">
        <v>0</v>
      </c>
      <c r="AP1093" s="113">
        <v>0</v>
      </c>
      <c r="AQ1093" s="107" t="s">
        <v>699</v>
      </c>
      <c r="AR1093" s="107" t="s">
        <v>699</v>
      </c>
      <c r="AS1093" s="107" t="s">
        <v>396</v>
      </c>
      <c r="AT1093" s="107" t="s">
        <v>2920</v>
      </c>
      <c r="AU1093" s="107" t="s">
        <v>1120</v>
      </c>
      <c r="AV1093" s="107" t="s">
        <v>391</v>
      </c>
      <c r="AW1093" s="108">
        <v>5</v>
      </c>
      <c r="AX1093" s="107" t="s">
        <v>473</v>
      </c>
      <c r="AY1093" s="107" t="s">
        <v>698</v>
      </c>
      <c r="AZ1093" s="107" t="s">
        <v>697</v>
      </c>
      <c r="BA1093" s="107" t="s">
        <v>392</v>
      </c>
      <c r="BB1093" s="109">
        <v>45355.272070752311</v>
      </c>
      <c r="BC1093" s="107" t="s">
        <v>30</v>
      </c>
      <c r="BD1093" s="107" t="s">
        <v>292</v>
      </c>
    </row>
    <row r="1094" spans="1:56" x14ac:dyDescent="0.2">
      <c r="A1094" s="107" t="s">
        <v>472</v>
      </c>
      <c r="B1094" s="105">
        <v>609035</v>
      </c>
      <c r="C1094" s="105" t="s">
        <v>395</v>
      </c>
      <c r="D1094" s="107" t="s">
        <v>972</v>
      </c>
      <c r="E1094" s="105" t="s">
        <v>1954</v>
      </c>
      <c r="F1094" s="107" t="s">
        <v>1175</v>
      </c>
      <c r="G1094" s="107" t="s">
        <v>830</v>
      </c>
      <c r="H1094" s="107" t="s">
        <v>830</v>
      </c>
      <c r="I1094" s="107" t="s">
        <v>830</v>
      </c>
      <c r="J1094" s="107" t="s">
        <v>164</v>
      </c>
      <c r="K1094" s="107" t="s">
        <v>30</v>
      </c>
      <c r="L1094" s="107" t="s">
        <v>311</v>
      </c>
      <c r="M1094" s="107" t="s">
        <v>158</v>
      </c>
      <c r="N1094" s="107" t="s">
        <v>472</v>
      </c>
      <c r="O1094" s="107" t="s">
        <v>1127</v>
      </c>
      <c r="P1094" s="109">
        <v>45444</v>
      </c>
      <c r="Q1094" s="107" t="s">
        <v>754</v>
      </c>
      <c r="R1094" s="108">
        <v>0</v>
      </c>
      <c r="S1094" s="109">
        <v>45594</v>
      </c>
      <c r="T1094" s="109">
        <v>45654</v>
      </c>
      <c r="U1094" s="109">
        <v>48443</v>
      </c>
      <c r="V1094" s="108">
        <v>2849</v>
      </c>
      <c r="W1094" s="107" t="s">
        <v>424</v>
      </c>
      <c r="X1094" s="107" t="s">
        <v>726</v>
      </c>
      <c r="Y1094" s="107" t="s">
        <v>725</v>
      </c>
      <c r="Z1094" s="108">
        <v>0.8</v>
      </c>
      <c r="AA1094" s="113">
        <v>0</v>
      </c>
      <c r="AB1094" s="113">
        <v>0</v>
      </c>
      <c r="AC1094" s="113">
        <v>12540198.6</v>
      </c>
      <c r="AD1094" s="113">
        <v>0</v>
      </c>
      <c r="AE1094" s="113">
        <v>7416246.4836999997</v>
      </c>
      <c r="AF1094" s="113">
        <v>0</v>
      </c>
      <c r="AG1094" s="113">
        <v>0</v>
      </c>
      <c r="AH1094" s="113">
        <f>CFR_Data[[#This Row],[Total Spent SFY]]+CFR_Data[[#This Row],[CF Current SFY]]</f>
        <v>0</v>
      </c>
      <c r="AI1094" s="113">
        <v>943885.91610000003</v>
      </c>
      <c r="AJ1094" s="113">
        <v>1618090.1418999999</v>
      </c>
      <c r="AK1094" s="113">
        <v>1618090.1418999999</v>
      </c>
      <c r="AL1094" s="113">
        <v>1618090.1418999999</v>
      </c>
      <c r="AM1094" s="113">
        <v>1618090.1418999999</v>
      </c>
      <c r="AN1094" s="113">
        <v>5123952.1162999999</v>
      </c>
      <c r="AO1094" s="113">
        <v>0</v>
      </c>
      <c r="AP1094" s="113">
        <v>0</v>
      </c>
      <c r="AQ1094" s="107" t="s">
        <v>699</v>
      </c>
      <c r="AR1094" s="107" t="s">
        <v>699</v>
      </c>
      <c r="AS1094" s="107" t="s">
        <v>396</v>
      </c>
      <c r="AT1094" s="107" t="s">
        <v>2920</v>
      </c>
      <c r="AU1094" s="107" t="s">
        <v>1120</v>
      </c>
      <c r="AV1094" s="107" t="s">
        <v>391</v>
      </c>
      <c r="AW1094" s="108">
        <v>5</v>
      </c>
      <c r="AX1094" s="107" t="s">
        <v>473</v>
      </c>
      <c r="AY1094" s="107" t="s">
        <v>698</v>
      </c>
      <c r="AZ1094" s="107" t="s">
        <v>697</v>
      </c>
      <c r="BA1094" s="107" t="s">
        <v>392</v>
      </c>
      <c r="BB1094" s="109">
        <v>45355.272070752311</v>
      </c>
      <c r="BC1094" s="107" t="s">
        <v>30</v>
      </c>
      <c r="BD1094" s="107" t="s">
        <v>292</v>
      </c>
    </row>
    <row r="1095" spans="1:56" x14ac:dyDescent="0.2">
      <c r="A1095" s="107" t="s">
        <v>409</v>
      </c>
      <c r="B1095" s="105">
        <v>609037</v>
      </c>
      <c r="C1095" s="105" t="s">
        <v>2284</v>
      </c>
      <c r="D1095" s="107" t="s">
        <v>1769</v>
      </c>
      <c r="E1095" s="105" t="s">
        <v>1945</v>
      </c>
      <c r="F1095" s="107" t="s">
        <v>1739</v>
      </c>
      <c r="G1095" s="107" t="s">
        <v>830</v>
      </c>
      <c r="H1095" s="107" t="s">
        <v>830</v>
      </c>
      <c r="I1095" s="107" t="s">
        <v>830</v>
      </c>
      <c r="J1095" s="107" t="s">
        <v>1770</v>
      </c>
      <c r="K1095" s="107" t="s">
        <v>33</v>
      </c>
      <c r="L1095" s="107" t="s">
        <v>349</v>
      </c>
      <c r="M1095" s="107" t="s">
        <v>395</v>
      </c>
      <c r="N1095" s="107" t="s">
        <v>410</v>
      </c>
      <c r="O1095" s="107" t="s">
        <v>395</v>
      </c>
      <c r="P1095" s="109">
        <v>44905</v>
      </c>
      <c r="Q1095" s="107" t="s">
        <v>712</v>
      </c>
      <c r="R1095" s="108">
        <v>1</v>
      </c>
      <c r="S1095" s="109">
        <v>44967</v>
      </c>
      <c r="T1095" s="109">
        <v>45027</v>
      </c>
      <c r="U1095" s="109">
        <v>45697</v>
      </c>
      <c r="V1095" s="108">
        <v>730</v>
      </c>
      <c r="W1095" s="107" t="s">
        <v>398</v>
      </c>
      <c r="X1095" s="107" t="s">
        <v>702</v>
      </c>
      <c r="Y1095" s="107" t="s">
        <v>293</v>
      </c>
      <c r="Z1095" s="108">
        <v>0</v>
      </c>
      <c r="AA1095" s="113">
        <v>8537.84</v>
      </c>
      <c r="AB1095" s="113">
        <v>8537.84</v>
      </c>
      <c r="AC1095" s="113">
        <v>162462.16</v>
      </c>
      <c r="AD1095" s="113">
        <v>154903.66409999999</v>
      </c>
      <c r="AE1095" s="113">
        <v>154903.66409999999</v>
      </c>
      <c r="AF1095" s="113">
        <v>83917.431800000006</v>
      </c>
      <c r="AG1095" s="113">
        <v>92455.271800000002</v>
      </c>
      <c r="AH1095" s="113">
        <f>CFR_Data[[#This Row],[Total Spent SFY]]+CFR_Data[[#This Row],[CF Current SFY]]</f>
        <v>92455.271800000002</v>
      </c>
      <c r="AI1095" s="113">
        <v>70986.232300000003</v>
      </c>
      <c r="AJ1095" s="113">
        <v>0</v>
      </c>
      <c r="AK1095" s="113">
        <v>0</v>
      </c>
      <c r="AL1095" s="113">
        <v>0</v>
      </c>
      <c r="AM1095" s="113">
        <v>0</v>
      </c>
      <c r="AN1095" s="113">
        <v>7558.4958999999999</v>
      </c>
      <c r="AO1095" s="113">
        <v>0</v>
      </c>
      <c r="AP1095" s="113">
        <v>0</v>
      </c>
      <c r="AQ1095" s="107" t="s">
        <v>699</v>
      </c>
      <c r="AR1095" s="107" t="s">
        <v>699</v>
      </c>
      <c r="AS1095" s="107" t="s">
        <v>396</v>
      </c>
      <c r="AT1095" s="107" t="s">
        <v>395</v>
      </c>
      <c r="AU1095" s="107" t="s">
        <v>1123</v>
      </c>
      <c r="AV1095" s="107" t="s">
        <v>391</v>
      </c>
      <c r="AW1095" s="108">
        <v>2</v>
      </c>
      <c r="AX1095" s="107" t="s">
        <v>473</v>
      </c>
      <c r="AY1095" s="107" t="s">
        <v>707</v>
      </c>
      <c r="AZ1095" s="107" t="s">
        <v>706</v>
      </c>
      <c r="BA1095" s="107" t="s">
        <v>412</v>
      </c>
      <c r="BB1095" s="109">
        <v>45355.272070752311</v>
      </c>
      <c r="BC1095" s="107" t="s">
        <v>33</v>
      </c>
      <c r="BD1095" s="107" t="s">
        <v>293</v>
      </c>
    </row>
    <row r="1096" spans="1:56" x14ac:dyDescent="0.2">
      <c r="A1096" s="107" t="s">
        <v>409</v>
      </c>
      <c r="B1096" s="105">
        <v>609037</v>
      </c>
      <c r="C1096" s="105" t="s">
        <v>2284</v>
      </c>
      <c r="D1096" s="107" t="s">
        <v>1769</v>
      </c>
      <c r="E1096" s="105" t="s">
        <v>1945</v>
      </c>
      <c r="F1096" s="107" t="s">
        <v>1739</v>
      </c>
      <c r="G1096" s="107" t="s">
        <v>830</v>
      </c>
      <c r="H1096" s="107" t="s">
        <v>830</v>
      </c>
      <c r="I1096" s="107" t="s">
        <v>830</v>
      </c>
      <c r="J1096" s="107" t="s">
        <v>1770</v>
      </c>
      <c r="K1096" s="107" t="s">
        <v>33</v>
      </c>
      <c r="L1096" s="107" t="s">
        <v>349</v>
      </c>
      <c r="M1096" s="107" t="s">
        <v>395</v>
      </c>
      <c r="N1096" s="107" t="s">
        <v>410</v>
      </c>
      <c r="O1096" s="107" t="s">
        <v>395</v>
      </c>
      <c r="P1096" s="109">
        <v>44905</v>
      </c>
      <c r="Q1096" s="107" t="s">
        <v>712</v>
      </c>
      <c r="R1096" s="108">
        <v>1</v>
      </c>
      <c r="S1096" s="109">
        <v>44967</v>
      </c>
      <c r="T1096" s="109">
        <v>45027</v>
      </c>
      <c r="U1096" s="109">
        <v>45697</v>
      </c>
      <c r="V1096" s="108">
        <v>730</v>
      </c>
      <c r="W1096" s="107" t="s">
        <v>424</v>
      </c>
      <c r="X1096" s="107" t="s">
        <v>1149</v>
      </c>
      <c r="Y1096" s="107" t="s">
        <v>771</v>
      </c>
      <c r="Z1096" s="108">
        <v>0.8</v>
      </c>
      <c r="AA1096" s="113">
        <v>2496292.75</v>
      </c>
      <c r="AB1096" s="113">
        <v>2382396.25</v>
      </c>
      <c r="AC1096" s="113">
        <v>7995719.4000000004</v>
      </c>
      <c r="AD1096" s="113">
        <v>6757758.2858999996</v>
      </c>
      <c r="AE1096" s="113">
        <v>6757758.2858999996</v>
      </c>
      <c r="AF1096" s="113">
        <v>3660944.5181999998</v>
      </c>
      <c r="AG1096" s="113">
        <v>6157237.2681999998</v>
      </c>
      <c r="AH1096" s="113">
        <f>CFR_Data[[#This Row],[Total Spent SFY]]+CFR_Data[[#This Row],[CF Current SFY]]</f>
        <v>6043340.7681999998</v>
      </c>
      <c r="AI1096" s="113">
        <v>3096813.7677000002</v>
      </c>
      <c r="AJ1096" s="113">
        <v>0</v>
      </c>
      <c r="AK1096" s="113">
        <v>0</v>
      </c>
      <c r="AL1096" s="113">
        <v>0</v>
      </c>
      <c r="AM1096" s="113">
        <v>0</v>
      </c>
      <c r="AN1096" s="113">
        <v>1237961.1140999999</v>
      </c>
      <c r="AO1096" s="113">
        <v>0</v>
      </c>
      <c r="AP1096" s="113">
        <v>0</v>
      </c>
      <c r="AQ1096" s="107" t="s">
        <v>699</v>
      </c>
      <c r="AR1096" s="107" t="s">
        <v>699</v>
      </c>
      <c r="AS1096" s="107" t="s">
        <v>396</v>
      </c>
      <c r="AT1096" s="107" t="s">
        <v>395</v>
      </c>
      <c r="AU1096" s="107" t="s">
        <v>1123</v>
      </c>
      <c r="AV1096" s="107" t="s">
        <v>391</v>
      </c>
      <c r="AW1096" s="108">
        <v>2</v>
      </c>
      <c r="AX1096" s="107" t="s">
        <v>473</v>
      </c>
      <c r="AY1096" s="107" t="s">
        <v>707</v>
      </c>
      <c r="AZ1096" s="107" t="s">
        <v>706</v>
      </c>
      <c r="BA1096" s="107" t="s">
        <v>412</v>
      </c>
      <c r="BB1096" s="109">
        <v>45355.272070752311</v>
      </c>
      <c r="BC1096" s="107" t="s">
        <v>33</v>
      </c>
      <c r="BD1096" s="107" t="s">
        <v>292</v>
      </c>
    </row>
    <row r="1097" spans="1:56" x14ac:dyDescent="0.2">
      <c r="A1097" s="107" t="s">
        <v>393</v>
      </c>
      <c r="B1097" s="105">
        <v>609038</v>
      </c>
      <c r="C1097" s="105" t="s">
        <v>2285</v>
      </c>
      <c r="D1097" s="107" t="s">
        <v>1226</v>
      </c>
      <c r="E1097" s="105" t="s">
        <v>1941</v>
      </c>
      <c r="F1097" s="107" t="s">
        <v>1128</v>
      </c>
      <c r="G1097" s="107" t="s">
        <v>830</v>
      </c>
      <c r="H1097" s="107" t="s">
        <v>830</v>
      </c>
      <c r="I1097" s="107" t="s">
        <v>830</v>
      </c>
      <c r="J1097" s="107" t="s">
        <v>938</v>
      </c>
      <c r="K1097" s="107" t="s">
        <v>30</v>
      </c>
      <c r="L1097" s="107" t="s">
        <v>312</v>
      </c>
      <c r="M1097" s="107" t="s">
        <v>158</v>
      </c>
      <c r="N1097" s="107" t="s">
        <v>394</v>
      </c>
      <c r="O1097" s="107" t="s">
        <v>395</v>
      </c>
      <c r="P1097" s="109">
        <v>43960</v>
      </c>
      <c r="Q1097" s="107" t="s">
        <v>656</v>
      </c>
      <c r="R1097" s="108">
        <v>1</v>
      </c>
      <c r="S1097" s="109">
        <v>44088</v>
      </c>
      <c r="T1097" s="109">
        <v>44148</v>
      </c>
      <c r="U1097" s="109">
        <v>45558</v>
      </c>
      <c r="V1097" s="108">
        <v>1470</v>
      </c>
      <c r="W1097" s="107" t="s">
        <v>398</v>
      </c>
      <c r="X1097" s="107" t="s">
        <v>702</v>
      </c>
      <c r="Y1097" s="107" t="s">
        <v>293</v>
      </c>
      <c r="Z1097" s="108">
        <v>0</v>
      </c>
      <c r="AA1097" s="113">
        <v>11012</v>
      </c>
      <c r="AB1097" s="113">
        <v>7327.5</v>
      </c>
      <c r="AC1097" s="113">
        <v>45445.5</v>
      </c>
      <c r="AD1097" s="113">
        <v>47631.062599999997</v>
      </c>
      <c r="AE1097" s="113">
        <v>47631.062599999997</v>
      </c>
      <c r="AF1097" s="113">
        <v>32278.5579</v>
      </c>
      <c r="AG1097" s="113">
        <v>43290.5579</v>
      </c>
      <c r="AH1097" s="113">
        <f>CFR_Data[[#This Row],[Total Spent SFY]]+CFR_Data[[#This Row],[CF Current SFY]]</f>
        <v>39606.0579</v>
      </c>
      <c r="AI1097" s="113">
        <v>15352.5047</v>
      </c>
      <c r="AJ1097" s="113">
        <v>0</v>
      </c>
      <c r="AK1097" s="113">
        <v>0</v>
      </c>
      <c r="AL1097" s="113">
        <v>0</v>
      </c>
      <c r="AM1097" s="113">
        <v>0</v>
      </c>
      <c r="AN1097" s="113">
        <v>-2185.5626000000002</v>
      </c>
      <c r="AO1097" s="113">
        <v>0</v>
      </c>
      <c r="AP1097" s="113">
        <v>0</v>
      </c>
      <c r="AQ1097" s="107" t="s">
        <v>699</v>
      </c>
      <c r="AR1097" s="107" t="s">
        <v>699</v>
      </c>
      <c r="AS1097" s="107" t="s">
        <v>396</v>
      </c>
      <c r="AT1097" s="107" t="s">
        <v>2935</v>
      </c>
      <c r="AU1097" s="107" t="s">
        <v>1120</v>
      </c>
      <c r="AV1097" s="107" t="s">
        <v>391</v>
      </c>
      <c r="AW1097" s="108">
        <v>3</v>
      </c>
      <c r="AX1097" s="107" t="s">
        <v>473</v>
      </c>
      <c r="AY1097" s="107" t="s">
        <v>698</v>
      </c>
      <c r="AZ1097" s="107" t="s">
        <v>697</v>
      </c>
      <c r="BA1097" s="107" t="s">
        <v>392</v>
      </c>
      <c r="BB1097" s="109">
        <v>45355.272070752311</v>
      </c>
      <c r="BC1097" s="107" t="s">
        <v>30</v>
      </c>
      <c r="BD1097" s="107" t="s">
        <v>293</v>
      </c>
    </row>
    <row r="1098" spans="1:56" x14ac:dyDescent="0.2">
      <c r="A1098" s="107" t="s">
        <v>393</v>
      </c>
      <c r="B1098" s="105">
        <v>609038</v>
      </c>
      <c r="C1098" s="105" t="s">
        <v>2285</v>
      </c>
      <c r="D1098" s="107" t="s">
        <v>1226</v>
      </c>
      <c r="E1098" s="105" t="s">
        <v>1941</v>
      </c>
      <c r="F1098" s="107" t="s">
        <v>1128</v>
      </c>
      <c r="G1098" s="107" t="s">
        <v>830</v>
      </c>
      <c r="H1098" s="107" t="s">
        <v>830</v>
      </c>
      <c r="I1098" s="107" t="s">
        <v>830</v>
      </c>
      <c r="J1098" s="107" t="s">
        <v>938</v>
      </c>
      <c r="K1098" s="107" t="s">
        <v>30</v>
      </c>
      <c r="L1098" s="107" t="s">
        <v>312</v>
      </c>
      <c r="M1098" s="107" t="s">
        <v>158</v>
      </c>
      <c r="N1098" s="107" t="s">
        <v>394</v>
      </c>
      <c r="O1098" s="107" t="s">
        <v>395</v>
      </c>
      <c r="P1098" s="109">
        <v>43960</v>
      </c>
      <c r="Q1098" s="107" t="s">
        <v>656</v>
      </c>
      <c r="R1098" s="108">
        <v>1</v>
      </c>
      <c r="S1098" s="109">
        <v>44088</v>
      </c>
      <c r="T1098" s="109">
        <v>44148</v>
      </c>
      <c r="U1098" s="109">
        <v>45558</v>
      </c>
      <c r="V1098" s="108">
        <v>1470</v>
      </c>
      <c r="W1098" s="107" t="s">
        <v>424</v>
      </c>
      <c r="X1098" s="107" t="s">
        <v>709</v>
      </c>
      <c r="Y1098" s="107" t="s">
        <v>416</v>
      </c>
      <c r="Z1098" s="108">
        <v>0.8</v>
      </c>
      <c r="AA1098" s="113">
        <v>323055.68</v>
      </c>
      <c r="AB1098" s="113">
        <v>102014.58</v>
      </c>
      <c r="AC1098" s="113">
        <v>22655.62</v>
      </c>
      <c r="AD1098" s="113">
        <v>35135.325299999997</v>
      </c>
      <c r="AE1098" s="113">
        <v>35135.325299999997</v>
      </c>
      <c r="AF1098" s="113">
        <v>23810.462500000001</v>
      </c>
      <c r="AG1098" s="113">
        <v>346866.14250000002</v>
      </c>
      <c r="AH1098" s="113">
        <f>CFR_Data[[#This Row],[Total Spent SFY]]+CFR_Data[[#This Row],[CF Current SFY]]</f>
        <v>125825.04250000001</v>
      </c>
      <c r="AI1098" s="113">
        <v>11324.862800000001</v>
      </c>
      <c r="AJ1098" s="113">
        <v>0</v>
      </c>
      <c r="AK1098" s="113">
        <v>0</v>
      </c>
      <c r="AL1098" s="113">
        <v>0</v>
      </c>
      <c r="AM1098" s="113">
        <v>0</v>
      </c>
      <c r="AN1098" s="113">
        <v>-12479.7053</v>
      </c>
      <c r="AO1098" s="113">
        <v>0</v>
      </c>
      <c r="AP1098" s="113">
        <v>0</v>
      </c>
      <c r="AQ1098" s="107" t="s">
        <v>699</v>
      </c>
      <c r="AR1098" s="107" t="s">
        <v>699</v>
      </c>
      <c r="AS1098" s="107" t="s">
        <v>396</v>
      </c>
      <c r="AT1098" s="107" t="s">
        <v>2935</v>
      </c>
      <c r="AU1098" s="107" t="s">
        <v>1120</v>
      </c>
      <c r="AV1098" s="107" t="s">
        <v>391</v>
      </c>
      <c r="AW1098" s="108">
        <v>3</v>
      </c>
      <c r="AX1098" s="107" t="s">
        <v>473</v>
      </c>
      <c r="AY1098" s="107" t="s">
        <v>698</v>
      </c>
      <c r="AZ1098" s="107" t="s">
        <v>697</v>
      </c>
      <c r="BA1098" s="107" t="s">
        <v>392</v>
      </c>
      <c r="BB1098" s="109">
        <v>45355.272070752311</v>
      </c>
      <c r="BC1098" s="107" t="s">
        <v>30</v>
      </c>
      <c r="BD1098" s="107" t="s">
        <v>292</v>
      </c>
    </row>
    <row r="1099" spans="1:56" x14ac:dyDescent="0.2">
      <c r="A1099" s="107" t="s">
        <v>393</v>
      </c>
      <c r="B1099" s="105">
        <v>609038</v>
      </c>
      <c r="C1099" s="105" t="s">
        <v>2285</v>
      </c>
      <c r="D1099" s="107" t="s">
        <v>1226</v>
      </c>
      <c r="E1099" s="105" t="s">
        <v>1941</v>
      </c>
      <c r="F1099" s="107" t="s">
        <v>1128</v>
      </c>
      <c r="G1099" s="107" t="s">
        <v>830</v>
      </c>
      <c r="H1099" s="107" t="s">
        <v>830</v>
      </c>
      <c r="I1099" s="107" t="s">
        <v>830</v>
      </c>
      <c r="J1099" s="107" t="s">
        <v>938</v>
      </c>
      <c r="K1099" s="107" t="s">
        <v>30</v>
      </c>
      <c r="L1099" s="107" t="s">
        <v>312</v>
      </c>
      <c r="M1099" s="107" t="s">
        <v>158</v>
      </c>
      <c r="N1099" s="107" t="s">
        <v>394</v>
      </c>
      <c r="O1099" s="107" t="s">
        <v>395</v>
      </c>
      <c r="P1099" s="109">
        <v>43960</v>
      </c>
      <c r="Q1099" s="107" t="s">
        <v>656</v>
      </c>
      <c r="R1099" s="108">
        <v>1</v>
      </c>
      <c r="S1099" s="109">
        <v>44088</v>
      </c>
      <c r="T1099" s="109">
        <v>44148</v>
      </c>
      <c r="U1099" s="109">
        <v>45558</v>
      </c>
      <c r="V1099" s="108">
        <v>1470</v>
      </c>
      <c r="W1099" s="107" t="s">
        <v>424</v>
      </c>
      <c r="X1099" s="107" t="s">
        <v>726</v>
      </c>
      <c r="Y1099" s="107" t="s">
        <v>725</v>
      </c>
      <c r="Z1099" s="108">
        <v>0.8</v>
      </c>
      <c r="AA1099" s="113">
        <v>2829636.51</v>
      </c>
      <c r="AB1099" s="113">
        <v>453589.11</v>
      </c>
      <c r="AC1099" s="113">
        <v>607516.23</v>
      </c>
      <c r="AD1099" s="113">
        <v>437084.25209999998</v>
      </c>
      <c r="AE1099" s="113">
        <v>437084.25209999998</v>
      </c>
      <c r="AF1099" s="113">
        <v>296202.69959999999</v>
      </c>
      <c r="AG1099" s="113">
        <v>3125839.2096000002</v>
      </c>
      <c r="AH1099" s="113">
        <f>CFR_Data[[#This Row],[Total Spent SFY]]+CFR_Data[[#This Row],[CF Current SFY]]</f>
        <v>749791.80960000004</v>
      </c>
      <c r="AI1099" s="113">
        <v>140881.55249999999</v>
      </c>
      <c r="AJ1099" s="113">
        <v>0</v>
      </c>
      <c r="AK1099" s="113">
        <v>0</v>
      </c>
      <c r="AL1099" s="113">
        <v>0</v>
      </c>
      <c r="AM1099" s="113">
        <v>0</v>
      </c>
      <c r="AN1099" s="113">
        <v>170431.9779</v>
      </c>
      <c r="AO1099" s="113">
        <v>0</v>
      </c>
      <c r="AP1099" s="113">
        <v>0</v>
      </c>
      <c r="AQ1099" s="107" t="s">
        <v>699</v>
      </c>
      <c r="AR1099" s="107" t="s">
        <v>699</v>
      </c>
      <c r="AS1099" s="107" t="s">
        <v>396</v>
      </c>
      <c r="AT1099" s="107" t="s">
        <v>2935</v>
      </c>
      <c r="AU1099" s="107" t="s">
        <v>1120</v>
      </c>
      <c r="AV1099" s="107" t="s">
        <v>391</v>
      </c>
      <c r="AW1099" s="108">
        <v>3</v>
      </c>
      <c r="AX1099" s="107" t="s">
        <v>473</v>
      </c>
      <c r="AY1099" s="107" t="s">
        <v>698</v>
      </c>
      <c r="AZ1099" s="107" t="s">
        <v>697</v>
      </c>
      <c r="BA1099" s="107" t="s">
        <v>392</v>
      </c>
      <c r="BB1099" s="109">
        <v>45355.272070752311</v>
      </c>
      <c r="BC1099" s="107" t="s">
        <v>30</v>
      </c>
      <c r="BD1099" s="107" t="s">
        <v>292</v>
      </c>
    </row>
    <row r="1100" spans="1:56" x14ac:dyDescent="0.2">
      <c r="A1100" s="107" t="s">
        <v>472</v>
      </c>
      <c r="B1100" s="105">
        <v>609049</v>
      </c>
      <c r="C1100" s="105" t="s">
        <v>395</v>
      </c>
      <c r="D1100" s="107" t="s">
        <v>974</v>
      </c>
      <c r="E1100" s="105" t="s">
        <v>1947</v>
      </c>
      <c r="F1100" s="107" t="s">
        <v>1128</v>
      </c>
      <c r="G1100" s="107" t="s">
        <v>830</v>
      </c>
      <c r="H1100" s="107" t="s">
        <v>830</v>
      </c>
      <c r="I1100" s="107" t="s">
        <v>830</v>
      </c>
      <c r="J1100" s="107" t="s">
        <v>89</v>
      </c>
      <c r="K1100" s="107" t="s">
        <v>24</v>
      </c>
      <c r="L1100" s="107" t="s">
        <v>187</v>
      </c>
      <c r="M1100" s="107" t="s">
        <v>158</v>
      </c>
      <c r="N1100" s="107" t="s">
        <v>472</v>
      </c>
      <c r="O1100" s="107" t="s">
        <v>1142</v>
      </c>
      <c r="P1100" s="109">
        <v>45759</v>
      </c>
      <c r="Q1100" s="107" t="s">
        <v>1101</v>
      </c>
      <c r="R1100" s="108">
        <v>0</v>
      </c>
      <c r="S1100" s="109">
        <v>45909</v>
      </c>
      <c r="T1100" s="109">
        <v>45969</v>
      </c>
      <c r="U1100" s="109">
        <v>46274</v>
      </c>
      <c r="V1100" s="108">
        <v>365</v>
      </c>
      <c r="W1100" s="107" t="s">
        <v>398</v>
      </c>
      <c r="X1100" s="107" t="s">
        <v>702</v>
      </c>
      <c r="Y1100" s="107" t="s">
        <v>293</v>
      </c>
      <c r="Z1100" s="108">
        <v>0</v>
      </c>
      <c r="AA1100" s="113">
        <v>0</v>
      </c>
      <c r="AB1100" s="113">
        <v>0</v>
      </c>
      <c r="AC1100" s="113">
        <v>92822.7</v>
      </c>
      <c r="AD1100" s="113">
        <v>0</v>
      </c>
      <c r="AE1100" s="113">
        <v>92822.7</v>
      </c>
      <c r="AF1100" s="113">
        <v>0</v>
      </c>
      <c r="AG1100" s="113">
        <v>0</v>
      </c>
      <c r="AH1100" s="113">
        <f>CFR_Data[[#This Row],[Total Spent SFY]]+CFR_Data[[#This Row],[CF Current SFY]]</f>
        <v>0</v>
      </c>
      <c r="AI1100" s="113">
        <v>0</v>
      </c>
      <c r="AJ1100" s="113">
        <v>67507.4182</v>
      </c>
      <c r="AK1100" s="113">
        <v>25315.281800000001</v>
      </c>
      <c r="AL1100" s="113">
        <v>0</v>
      </c>
      <c r="AM1100" s="113">
        <v>0</v>
      </c>
      <c r="AN1100" s="113">
        <v>0</v>
      </c>
      <c r="AO1100" s="113">
        <v>0</v>
      </c>
      <c r="AP1100" s="113">
        <v>0</v>
      </c>
      <c r="AQ1100" s="107" t="s">
        <v>699</v>
      </c>
      <c r="AR1100" s="107" t="s">
        <v>699</v>
      </c>
      <c r="AS1100" s="107" t="s">
        <v>396</v>
      </c>
      <c r="AT1100" s="107" t="s">
        <v>3083</v>
      </c>
      <c r="AU1100" s="107" t="s">
        <v>1120</v>
      </c>
      <c r="AV1100" s="107" t="s">
        <v>391</v>
      </c>
      <c r="AW1100" s="108">
        <v>2</v>
      </c>
      <c r="AX1100" s="107" t="s">
        <v>473</v>
      </c>
      <c r="AY1100" s="107" t="s">
        <v>698</v>
      </c>
      <c r="AZ1100" s="107" t="s">
        <v>697</v>
      </c>
      <c r="BA1100" s="107" t="s">
        <v>392</v>
      </c>
      <c r="BB1100" s="109">
        <v>45355.272070752311</v>
      </c>
      <c r="BC1100" s="107" t="s">
        <v>24</v>
      </c>
      <c r="BD1100" s="107" t="s">
        <v>293</v>
      </c>
    </row>
    <row r="1101" spans="1:56" x14ac:dyDescent="0.2">
      <c r="A1101" s="107" t="s">
        <v>472</v>
      </c>
      <c r="B1101" s="105">
        <v>609049</v>
      </c>
      <c r="C1101" s="105" t="s">
        <v>395</v>
      </c>
      <c r="D1101" s="107" t="s">
        <v>974</v>
      </c>
      <c r="E1101" s="105" t="s">
        <v>1947</v>
      </c>
      <c r="F1101" s="107" t="s">
        <v>1128</v>
      </c>
      <c r="G1101" s="107" t="s">
        <v>830</v>
      </c>
      <c r="H1101" s="107" t="s">
        <v>830</v>
      </c>
      <c r="I1101" s="107" t="s">
        <v>830</v>
      </c>
      <c r="J1101" s="107" t="s">
        <v>89</v>
      </c>
      <c r="K1101" s="107" t="s">
        <v>24</v>
      </c>
      <c r="L1101" s="107" t="s">
        <v>187</v>
      </c>
      <c r="M1101" s="107" t="s">
        <v>158</v>
      </c>
      <c r="N1101" s="107" t="s">
        <v>472</v>
      </c>
      <c r="O1101" s="107" t="s">
        <v>1142</v>
      </c>
      <c r="P1101" s="109">
        <v>45759</v>
      </c>
      <c r="Q1101" s="107" t="s">
        <v>1101</v>
      </c>
      <c r="R1101" s="108">
        <v>0</v>
      </c>
      <c r="S1101" s="109">
        <v>45909</v>
      </c>
      <c r="T1101" s="109">
        <v>45969</v>
      </c>
      <c r="U1101" s="109">
        <v>46274</v>
      </c>
      <c r="V1101" s="108">
        <v>365</v>
      </c>
      <c r="W1101" s="107" t="s">
        <v>424</v>
      </c>
      <c r="X1101" s="107" t="s">
        <v>726</v>
      </c>
      <c r="Y1101" s="107" t="s">
        <v>725</v>
      </c>
      <c r="Z1101" s="108">
        <v>0.8</v>
      </c>
      <c r="AA1101" s="113">
        <v>0</v>
      </c>
      <c r="AB1101" s="113">
        <v>0</v>
      </c>
      <c r="AC1101" s="113">
        <v>7657625.3679999998</v>
      </c>
      <c r="AD1101" s="113">
        <v>0</v>
      </c>
      <c r="AE1101" s="113">
        <v>7657625.3679999998</v>
      </c>
      <c r="AF1101" s="113">
        <v>0</v>
      </c>
      <c r="AG1101" s="113">
        <v>0</v>
      </c>
      <c r="AH1101" s="113">
        <f>CFR_Data[[#This Row],[Total Spent SFY]]+CFR_Data[[#This Row],[CF Current SFY]]</f>
        <v>0</v>
      </c>
      <c r="AI1101" s="113">
        <v>0</v>
      </c>
      <c r="AJ1101" s="113">
        <v>5569182.0857999995</v>
      </c>
      <c r="AK1101" s="113">
        <v>2088443.2822</v>
      </c>
      <c r="AL1101" s="113">
        <v>0</v>
      </c>
      <c r="AM1101" s="113">
        <v>0</v>
      </c>
      <c r="AN1101" s="113">
        <v>0</v>
      </c>
      <c r="AO1101" s="113">
        <v>0</v>
      </c>
      <c r="AP1101" s="113">
        <v>0</v>
      </c>
      <c r="AQ1101" s="107" t="s">
        <v>699</v>
      </c>
      <c r="AR1101" s="107" t="s">
        <v>699</v>
      </c>
      <c r="AS1101" s="107" t="s">
        <v>396</v>
      </c>
      <c r="AT1101" s="107" t="s">
        <v>3083</v>
      </c>
      <c r="AU1101" s="107" t="s">
        <v>1120</v>
      </c>
      <c r="AV1101" s="107" t="s">
        <v>391</v>
      </c>
      <c r="AW1101" s="108">
        <v>2</v>
      </c>
      <c r="AX1101" s="107" t="s">
        <v>473</v>
      </c>
      <c r="AY1101" s="107" t="s">
        <v>698</v>
      </c>
      <c r="AZ1101" s="107" t="s">
        <v>697</v>
      </c>
      <c r="BA1101" s="107" t="s">
        <v>392</v>
      </c>
      <c r="BB1101" s="109">
        <v>45355.272070752311</v>
      </c>
      <c r="BC1101" s="107" t="s">
        <v>24</v>
      </c>
      <c r="BD1101" s="107" t="s">
        <v>292</v>
      </c>
    </row>
    <row r="1102" spans="1:56" x14ac:dyDescent="0.2">
      <c r="A1102" s="107" t="s">
        <v>472</v>
      </c>
      <c r="B1102" s="105">
        <v>609052</v>
      </c>
      <c r="C1102" s="105" t="s">
        <v>395</v>
      </c>
      <c r="D1102" s="107" t="s">
        <v>975</v>
      </c>
      <c r="E1102" s="105" t="s">
        <v>1945</v>
      </c>
      <c r="F1102" s="107" t="s">
        <v>1175</v>
      </c>
      <c r="G1102" s="107" t="s">
        <v>830</v>
      </c>
      <c r="H1102" s="107" t="s">
        <v>830</v>
      </c>
      <c r="I1102" s="107" t="s">
        <v>830</v>
      </c>
      <c r="J1102" s="107" t="s">
        <v>94</v>
      </c>
      <c r="K1102" s="107" t="s">
        <v>31</v>
      </c>
      <c r="L1102" s="107" t="s">
        <v>187</v>
      </c>
      <c r="M1102" s="107" t="s">
        <v>158</v>
      </c>
      <c r="N1102" s="107" t="s">
        <v>472</v>
      </c>
      <c r="O1102" s="107" t="s">
        <v>1125</v>
      </c>
      <c r="P1102" s="109">
        <v>45542</v>
      </c>
      <c r="Q1102" s="107" t="s">
        <v>754</v>
      </c>
      <c r="R1102" s="108">
        <v>0</v>
      </c>
      <c r="S1102" s="109">
        <v>45692</v>
      </c>
      <c r="T1102" s="109">
        <v>45752</v>
      </c>
      <c r="U1102" s="109">
        <v>46057</v>
      </c>
      <c r="V1102" s="108">
        <v>365</v>
      </c>
      <c r="W1102" s="107" t="s">
        <v>398</v>
      </c>
      <c r="X1102" s="107" t="s">
        <v>702</v>
      </c>
      <c r="Y1102" s="107" t="s">
        <v>293</v>
      </c>
      <c r="Z1102" s="108">
        <v>0</v>
      </c>
      <c r="AA1102" s="113">
        <v>0</v>
      </c>
      <c r="AB1102" s="113">
        <v>0</v>
      </c>
      <c r="AC1102" s="113">
        <v>50620.52</v>
      </c>
      <c r="AD1102" s="113">
        <v>0</v>
      </c>
      <c r="AE1102" s="113">
        <v>50620.52</v>
      </c>
      <c r="AF1102" s="113">
        <v>0</v>
      </c>
      <c r="AG1102" s="113">
        <v>0</v>
      </c>
      <c r="AH1102" s="113">
        <f>CFR_Data[[#This Row],[Total Spent SFY]]+CFR_Data[[#This Row],[CF Current SFY]]</f>
        <v>0</v>
      </c>
      <c r="AI1102" s="113">
        <v>13805.5964</v>
      </c>
      <c r="AJ1102" s="113">
        <v>36814.923600000002</v>
      </c>
      <c r="AK1102" s="113">
        <v>0</v>
      </c>
      <c r="AL1102" s="113">
        <v>0</v>
      </c>
      <c r="AM1102" s="113">
        <v>0</v>
      </c>
      <c r="AN1102" s="113">
        <v>0</v>
      </c>
      <c r="AO1102" s="113">
        <v>0</v>
      </c>
      <c r="AP1102" s="113">
        <v>0</v>
      </c>
      <c r="AQ1102" s="107" t="s">
        <v>699</v>
      </c>
      <c r="AR1102" s="107" t="s">
        <v>699</v>
      </c>
      <c r="AS1102" s="107" t="s">
        <v>396</v>
      </c>
      <c r="AT1102" s="107" t="s">
        <v>2970</v>
      </c>
      <c r="AU1102" s="107" t="s">
        <v>1120</v>
      </c>
      <c r="AV1102" s="107" t="s">
        <v>391</v>
      </c>
      <c r="AW1102" s="108">
        <v>2</v>
      </c>
      <c r="AX1102" s="107" t="s">
        <v>473</v>
      </c>
      <c r="AY1102" s="107" t="s">
        <v>722</v>
      </c>
      <c r="AZ1102" s="107" t="s">
        <v>697</v>
      </c>
      <c r="BA1102" s="107" t="s">
        <v>402</v>
      </c>
      <c r="BB1102" s="109">
        <v>45355.272070752311</v>
      </c>
      <c r="BC1102" s="107" t="s">
        <v>31</v>
      </c>
      <c r="BD1102" s="107" t="s">
        <v>293</v>
      </c>
    </row>
    <row r="1103" spans="1:56" x14ac:dyDescent="0.2">
      <c r="A1103" s="107" t="s">
        <v>472</v>
      </c>
      <c r="B1103" s="105">
        <v>609052</v>
      </c>
      <c r="C1103" s="105" t="s">
        <v>395</v>
      </c>
      <c r="D1103" s="107" t="s">
        <v>975</v>
      </c>
      <c r="E1103" s="105" t="s">
        <v>1945</v>
      </c>
      <c r="F1103" s="107" t="s">
        <v>1175</v>
      </c>
      <c r="G1103" s="107" t="s">
        <v>830</v>
      </c>
      <c r="H1103" s="107" t="s">
        <v>830</v>
      </c>
      <c r="I1103" s="107" t="s">
        <v>830</v>
      </c>
      <c r="J1103" s="107" t="s">
        <v>94</v>
      </c>
      <c r="K1103" s="107" t="s">
        <v>31</v>
      </c>
      <c r="L1103" s="107" t="s">
        <v>187</v>
      </c>
      <c r="M1103" s="107" t="s">
        <v>158</v>
      </c>
      <c r="N1103" s="107" t="s">
        <v>472</v>
      </c>
      <c r="O1103" s="107" t="s">
        <v>1125</v>
      </c>
      <c r="P1103" s="109">
        <v>45542</v>
      </c>
      <c r="Q1103" s="107" t="s">
        <v>754</v>
      </c>
      <c r="R1103" s="108">
        <v>0</v>
      </c>
      <c r="S1103" s="109">
        <v>45692</v>
      </c>
      <c r="T1103" s="109">
        <v>45752</v>
      </c>
      <c r="U1103" s="109">
        <v>46057</v>
      </c>
      <c r="V1103" s="108">
        <v>365</v>
      </c>
      <c r="W1103" s="107" t="s">
        <v>424</v>
      </c>
      <c r="X1103" s="107" t="s">
        <v>726</v>
      </c>
      <c r="Y1103" s="107" t="s">
        <v>725</v>
      </c>
      <c r="Z1103" s="108">
        <v>0.8</v>
      </c>
      <c r="AA1103" s="113">
        <v>0</v>
      </c>
      <c r="AB1103" s="113">
        <v>0</v>
      </c>
      <c r="AC1103" s="113">
        <v>2767672.4</v>
      </c>
      <c r="AD1103" s="113">
        <v>0</v>
      </c>
      <c r="AE1103" s="113">
        <v>2767672.4</v>
      </c>
      <c r="AF1103" s="113">
        <v>0</v>
      </c>
      <c r="AG1103" s="113">
        <v>0</v>
      </c>
      <c r="AH1103" s="113">
        <f>CFR_Data[[#This Row],[Total Spent SFY]]+CFR_Data[[#This Row],[CF Current SFY]]</f>
        <v>0</v>
      </c>
      <c r="AI1103" s="113">
        <v>754819.74549999996</v>
      </c>
      <c r="AJ1103" s="113">
        <v>2012852.6544999999</v>
      </c>
      <c r="AK1103" s="113">
        <v>0</v>
      </c>
      <c r="AL1103" s="113">
        <v>0</v>
      </c>
      <c r="AM1103" s="113">
        <v>0</v>
      </c>
      <c r="AN1103" s="113">
        <v>0</v>
      </c>
      <c r="AO1103" s="113">
        <v>0</v>
      </c>
      <c r="AP1103" s="113">
        <v>0</v>
      </c>
      <c r="AQ1103" s="107" t="s">
        <v>699</v>
      </c>
      <c r="AR1103" s="107" t="s">
        <v>699</v>
      </c>
      <c r="AS1103" s="107" t="s">
        <v>396</v>
      </c>
      <c r="AT1103" s="107" t="s">
        <v>2970</v>
      </c>
      <c r="AU1103" s="107" t="s">
        <v>1120</v>
      </c>
      <c r="AV1103" s="107" t="s">
        <v>391</v>
      </c>
      <c r="AW1103" s="108">
        <v>2</v>
      </c>
      <c r="AX1103" s="107" t="s">
        <v>473</v>
      </c>
      <c r="AY1103" s="107" t="s">
        <v>722</v>
      </c>
      <c r="AZ1103" s="107" t="s">
        <v>697</v>
      </c>
      <c r="BA1103" s="107" t="s">
        <v>402</v>
      </c>
      <c r="BB1103" s="109">
        <v>45355.272070752311</v>
      </c>
      <c r="BC1103" s="107" t="s">
        <v>31</v>
      </c>
      <c r="BD1103" s="107" t="s">
        <v>292</v>
      </c>
    </row>
    <row r="1104" spans="1:56" x14ac:dyDescent="0.2">
      <c r="A1104" s="107" t="s">
        <v>409</v>
      </c>
      <c r="B1104" s="105">
        <v>609053</v>
      </c>
      <c r="C1104" s="105" t="s">
        <v>2286</v>
      </c>
      <c r="D1104" s="107" t="s">
        <v>976</v>
      </c>
      <c r="E1104" s="105" t="s">
        <v>1943</v>
      </c>
      <c r="F1104" s="107" t="s">
        <v>1128</v>
      </c>
      <c r="G1104" s="107" t="s">
        <v>830</v>
      </c>
      <c r="H1104" s="107" t="s">
        <v>830</v>
      </c>
      <c r="I1104" s="107" t="s">
        <v>830</v>
      </c>
      <c r="J1104" s="107" t="s">
        <v>977</v>
      </c>
      <c r="K1104" s="107" t="s">
        <v>22</v>
      </c>
      <c r="L1104" s="107" t="s">
        <v>358</v>
      </c>
      <c r="M1104" s="107" t="s">
        <v>395</v>
      </c>
      <c r="N1104" s="107" t="s">
        <v>410</v>
      </c>
      <c r="O1104" s="107" t="s">
        <v>395</v>
      </c>
      <c r="P1104" s="109">
        <v>44954</v>
      </c>
      <c r="Q1104" s="107" t="s">
        <v>712</v>
      </c>
      <c r="R1104" s="108">
        <v>1</v>
      </c>
      <c r="S1104" s="109">
        <v>45048</v>
      </c>
      <c r="T1104" s="109">
        <v>45108</v>
      </c>
      <c r="U1104" s="109">
        <v>45800</v>
      </c>
      <c r="V1104" s="108">
        <v>752</v>
      </c>
      <c r="W1104" s="107" t="s">
        <v>398</v>
      </c>
      <c r="X1104" s="107" t="s">
        <v>720</v>
      </c>
      <c r="Y1104" s="107" t="s">
        <v>293</v>
      </c>
      <c r="Z1104" s="108">
        <v>0</v>
      </c>
      <c r="AA1104" s="113">
        <v>0</v>
      </c>
      <c r="AB1104" s="113">
        <v>0</v>
      </c>
      <c r="AC1104" s="113">
        <v>22500</v>
      </c>
      <c r="AD1104" s="113">
        <v>21783.915000000001</v>
      </c>
      <c r="AE1104" s="113">
        <v>21783.9149</v>
      </c>
      <c r="AF1104" s="113">
        <v>11410.424499999999</v>
      </c>
      <c r="AG1104" s="113">
        <v>11410.424499999999</v>
      </c>
      <c r="AH1104" s="113">
        <f>CFR_Data[[#This Row],[Total Spent SFY]]+CFR_Data[[#This Row],[CF Current SFY]]</f>
        <v>11410.424499999999</v>
      </c>
      <c r="AI1104" s="113">
        <v>10373.490400000001</v>
      </c>
      <c r="AJ1104" s="113">
        <v>0</v>
      </c>
      <c r="AK1104" s="113">
        <v>0</v>
      </c>
      <c r="AL1104" s="113">
        <v>0</v>
      </c>
      <c r="AM1104" s="113">
        <v>0</v>
      </c>
      <c r="AN1104" s="113">
        <v>716.08510000000001</v>
      </c>
      <c r="AO1104" s="113">
        <v>0</v>
      </c>
      <c r="AP1104" s="113">
        <v>0</v>
      </c>
      <c r="AQ1104" s="107" t="s">
        <v>699</v>
      </c>
      <c r="AR1104" s="107" t="s">
        <v>699</v>
      </c>
      <c r="AS1104" s="107" t="s">
        <v>396</v>
      </c>
      <c r="AT1104" s="107" t="s">
        <v>395</v>
      </c>
      <c r="AU1104" s="107" t="s">
        <v>1123</v>
      </c>
      <c r="AV1104" s="107" t="s">
        <v>391</v>
      </c>
      <c r="AW1104" s="108">
        <v>2</v>
      </c>
      <c r="AX1104" s="107" t="s">
        <v>473</v>
      </c>
      <c r="AY1104" s="107" t="s">
        <v>762</v>
      </c>
      <c r="AZ1104" s="107" t="s">
        <v>706</v>
      </c>
      <c r="BA1104" s="107" t="s">
        <v>433</v>
      </c>
      <c r="BB1104" s="109">
        <v>45355.272070752311</v>
      </c>
      <c r="BC1104" s="107" t="s">
        <v>22</v>
      </c>
      <c r="BD1104" s="107" t="s">
        <v>293</v>
      </c>
    </row>
    <row r="1105" spans="1:56" x14ac:dyDescent="0.2">
      <c r="A1105" s="107" t="s">
        <v>409</v>
      </c>
      <c r="B1105" s="105">
        <v>609053</v>
      </c>
      <c r="C1105" s="105" t="s">
        <v>2286</v>
      </c>
      <c r="D1105" s="107" t="s">
        <v>976</v>
      </c>
      <c r="E1105" s="105" t="s">
        <v>1943</v>
      </c>
      <c r="F1105" s="107" t="s">
        <v>1128</v>
      </c>
      <c r="G1105" s="107" t="s">
        <v>830</v>
      </c>
      <c r="H1105" s="107" t="s">
        <v>830</v>
      </c>
      <c r="I1105" s="107" t="s">
        <v>830</v>
      </c>
      <c r="J1105" s="107" t="s">
        <v>977</v>
      </c>
      <c r="K1105" s="107" t="s">
        <v>22</v>
      </c>
      <c r="L1105" s="107" t="s">
        <v>358</v>
      </c>
      <c r="M1105" s="107" t="s">
        <v>395</v>
      </c>
      <c r="N1105" s="107" t="s">
        <v>410</v>
      </c>
      <c r="O1105" s="107" t="s">
        <v>395</v>
      </c>
      <c r="P1105" s="109">
        <v>44954</v>
      </c>
      <c r="Q1105" s="107" t="s">
        <v>712</v>
      </c>
      <c r="R1105" s="108">
        <v>1</v>
      </c>
      <c r="S1105" s="109">
        <v>45048</v>
      </c>
      <c r="T1105" s="109">
        <v>45108</v>
      </c>
      <c r="U1105" s="109">
        <v>45800</v>
      </c>
      <c r="V1105" s="108">
        <v>752</v>
      </c>
      <c r="W1105" s="107" t="s">
        <v>424</v>
      </c>
      <c r="X1105" s="107" t="s">
        <v>733</v>
      </c>
      <c r="Y1105" s="107" t="s">
        <v>413</v>
      </c>
      <c r="Z1105" s="108">
        <v>0.8</v>
      </c>
      <c r="AA1105" s="113">
        <v>142872.75</v>
      </c>
      <c r="AB1105" s="113">
        <v>142872.75</v>
      </c>
      <c r="AC1105" s="113">
        <v>3863275.57</v>
      </c>
      <c r="AD1105" s="113">
        <v>3548148.085</v>
      </c>
      <c r="AE1105" s="113">
        <v>3548148.0850999998</v>
      </c>
      <c r="AF1105" s="113">
        <v>1858521.5755</v>
      </c>
      <c r="AG1105" s="113">
        <v>2001394.3255</v>
      </c>
      <c r="AH1105" s="113">
        <f>CFR_Data[[#This Row],[Total Spent SFY]]+CFR_Data[[#This Row],[CF Current SFY]]</f>
        <v>2001394.3255</v>
      </c>
      <c r="AI1105" s="113">
        <v>1689626.5096</v>
      </c>
      <c r="AJ1105" s="113">
        <v>0</v>
      </c>
      <c r="AK1105" s="113">
        <v>0</v>
      </c>
      <c r="AL1105" s="113">
        <v>0</v>
      </c>
      <c r="AM1105" s="113">
        <v>0</v>
      </c>
      <c r="AN1105" s="113">
        <v>315127.48489999998</v>
      </c>
      <c r="AO1105" s="113">
        <v>0</v>
      </c>
      <c r="AP1105" s="113">
        <v>0</v>
      </c>
      <c r="AQ1105" s="107" t="s">
        <v>699</v>
      </c>
      <c r="AR1105" s="107" t="s">
        <v>699</v>
      </c>
      <c r="AS1105" s="107" t="s">
        <v>396</v>
      </c>
      <c r="AT1105" s="107" t="s">
        <v>395</v>
      </c>
      <c r="AU1105" s="107" t="s">
        <v>1123</v>
      </c>
      <c r="AV1105" s="107" t="s">
        <v>391</v>
      </c>
      <c r="AW1105" s="108">
        <v>2</v>
      </c>
      <c r="AX1105" s="107" t="s">
        <v>473</v>
      </c>
      <c r="AY1105" s="107" t="s">
        <v>762</v>
      </c>
      <c r="AZ1105" s="107" t="s">
        <v>706</v>
      </c>
      <c r="BA1105" s="107" t="s">
        <v>433</v>
      </c>
      <c r="BB1105" s="109">
        <v>45355.272070752311</v>
      </c>
      <c r="BC1105" s="107" t="s">
        <v>22</v>
      </c>
      <c r="BD1105" s="107" t="s">
        <v>292</v>
      </c>
    </row>
    <row r="1106" spans="1:56" x14ac:dyDescent="0.2">
      <c r="A1106" s="107" t="s">
        <v>472</v>
      </c>
      <c r="B1106" s="105">
        <v>609054</v>
      </c>
      <c r="C1106" s="105" t="s">
        <v>395</v>
      </c>
      <c r="D1106" s="107" t="s">
        <v>978</v>
      </c>
      <c r="E1106" s="105" t="s">
        <v>1954</v>
      </c>
      <c r="F1106" s="107" t="s">
        <v>1169</v>
      </c>
      <c r="G1106" s="107" t="s">
        <v>830</v>
      </c>
      <c r="H1106" s="107" t="s">
        <v>830</v>
      </c>
      <c r="I1106" s="107" t="s">
        <v>830</v>
      </c>
      <c r="J1106" s="107" t="s">
        <v>979</v>
      </c>
      <c r="K1106" s="107" t="s">
        <v>22</v>
      </c>
      <c r="L1106" s="107" t="s">
        <v>187</v>
      </c>
      <c r="M1106" s="107" t="s">
        <v>158</v>
      </c>
      <c r="N1106" s="107" t="s">
        <v>472</v>
      </c>
      <c r="O1106" s="107" t="s">
        <v>1127</v>
      </c>
      <c r="P1106" s="109">
        <v>45381</v>
      </c>
      <c r="Q1106" s="107" t="s">
        <v>754</v>
      </c>
      <c r="R1106" s="108">
        <v>0</v>
      </c>
      <c r="S1106" s="109">
        <v>45531</v>
      </c>
      <c r="T1106" s="109">
        <v>45591</v>
      </c>
      <c r="U1106" s="109">
        <v>45681</v>
      </c>
      <c r="V1106" s="108">
        <v>150</v>
      </c>
      <c r="W1106" s="107" t="s">
        <v>424</v>
      </c>
      <c r="X1106" s="107" t="s">
        <v>710</v>
      </c>
      <c r="Y1106" s="107" t="s">
        <v>411</v>
      </c>
      <c r="Z1106" s="108">
        <v>0.8</v>
      </c>
      <c r="AA1106" s="113">
        <v>0</v>
      </c>
      <c r="AB1106" s="113">
        <v>0</v>
      </c>
      <c r="AC1106" s="113">
        <v>1711502.936</v>
      </c>
      <c r="AD1106" s="113">
        <v>0</v>
      </c>
      <c r="AE1106" s="113">
        <v>1711502.936</v>
      </c>
      <c r="AF1106" s="113">
        <v>0</v>
      </c>
      <c r="AG1106" s="113">
        <v>0</v>
      </c>
      <c r="AH1106" s="113">
        <f>CFR_Data[[#This Row],[Total Spent SFY]]+CFR_Data[[#This Row],[CF Current SFY]]</f>
        <v>0</v>
      </c>
      <c r="AI1106" s="113">
        <v>1711502.936</v>
      </c>
      <c r="AJ1106" s="113">
        <v>0</v>
      </c>
      <c r="AK1106" s="113">
        <v>0</v>
      </c>
      <c r="AL1106" s="113">
        <v>0</v>
      </c>
      <c r="AM1106" s="113">
        <v>0</v>
      </c>
      <c r="AN1106" s="113">
        <v>0</v>
      </c>
      <c r="AO1106" s="113">
        <v>0</v>
      </c>
      <c r="AP1106" s="113">
        <v>0</v>
      </c>
      <c r="AQ1106" s="107" t="s">
        <v>699</v>
      </c>
      <c r="AR1106" s="107" t="s">
        <v>699</v>
      </c>
      <c r="AS1106" s="107" t="s">
        <v>396</v>
      </c>
      <c r="AT1106" s="107" t="s">
        <v>2902</v>
      </c>
      <c r="AU1106" s="107" t="s">
        <v>1120</v>
      </c>
      <c r="AV1106" s="107" t="s">
        <v>391</v>
      </c>
      <c r="AW1106" s="108">
        <v>5</v>
      </c>
      <c r="AX1106" s="107" t="s">
        <v>473</v>
      </c>
      <c r="AY1106" s="107" t="s">
        <v>698</v>
      </c>
      <c r="AZ1106" s="107" t="s">
        <v>697</v>
      </c>
      <c r="BA1106" s="107" t="s">
        <v>392</v>
      </c>
      <c r="BB1106" s="109">
        <v>45355.272070752311</v>
      </c>
      <c r="BC1106" s="107" t="s">
        <v>22</v>
      </c>
      <c r="BD1106" s="107" t="s">
        <v>292</v>
      </c>
    </row>
    <row r="1107" spans="1:56" x14ac:dyDescent="0.2">
      <c r="A1107" s="107" t="s">
        <v>472</v>
      </c>
      <c r="B1107" s="105">
        <v>609054</v>
      </c>
      <c r="C1107" s="105" t="s">
        <v>395</v>
      </c>
      <c r="D1107" s="107" t="s">
        <v>978</v>
      </c>
      <c r="E1107" s="105" t="s">
        <v>1954</v>
      </c>
      <c r="F1107" s="107" t="s">
        <v>1169</v>
      </c>
      <c r="G1107" s="107" t="s">
        <v>830</v>
      </c>
      <c r="H1107" s="107" t="s">
        <v>830</v>
      </c>
      <c r="I1107" s="107" t="s">
        <v>830</v>
      </c>
      <c r="J1107" s="107" t="s">
        <v>979</v>
      </c>
      <c r="K1107" s="107" t="s">
        <v>22</v>
      </c>
      <c r="L1107" s="107" t="s">
        <v>187</v>
      </c>
      <c r="M1107" s="107" t="s">
        <v>158</v>
      </c>
      <c r="N1107" s="107" t="s">
        <v>472</v>
      </c>
      <c r="O1107" s="107" t="s">
        <v>1127</v>
      </c>
      <c r="P1107" s="109">
        <v>45381</v>
      </c>
      <c r="Q1107" s="107" t="s">
        <v>754</v>
      </c>
      <c r="R1107" s="108">
        <v>0</v>
      </c>
      <c r="S1107" s="109">
        <v>45531</v>
      </c>
      <c r="T1107" s="109">
        <v>45591</v>
      </c>
      <c r="U1107" s="109">
        <v>45681</v>
      </c>
      <c r="V1107" s="108">
        <v>150</v>
      </c>
      <c r="W1107" s="107" t="s">
        <v>398</v>
      </c>
      <c r="X1107" s="107" t="s">
        <v>702</v>
      </c>
      <c r="Y1107" s="107" t="s">
        <v>293</v>
      </c>
      <c r="Z1107" s="108">
        <v>0</v>
      </c>
      <c r="AA1107" s="113">
        <v>0</v>
      </c>
      <c r="AB1107" s="113">
        <v>0</v>
      </c>
      <c r="AC1107" s="113">
        <v>95083.7</v>
      </c>
      <c r="AD1107" s="113">
        <v>0</v>
      </c>
      <c r="AE1107" s="113">
        <v>95083.7</v>
      </c>
      <c r="AF1107" s="113">
        <v>0</v>
      </c>
      <c r="AG1107" s="113">
        <v>0</v>
      </c>
      <c r="AH1107" s="113">
        <f>CFR_Data[[#This Row],[Total Spent SFY]]+CFR_Data[[#This Row],[CF Current SFY]]</f>
        <v>0</v>
      </c>
      <c r="AI1107" s="113">
        <v>95083.7</v>
      </c>
      <c r="AJ1107" s="113">
        <v>0</v>
      </c>
      <c r="AK1107" s="113">
        <v>0</v>
      </c>
      <c r="AL1107" s="113">
        <v>0</v>
      </c>
      <c r="AM1107" s="113">
        <v>0</v>
      </c>
      <c r="AN1107" s="113">
        <v>0</v>
      </c>
      <c r="AO1107" s="113">
        <v>0</v>
      </c>
      <c r="AP1107" s="113">
        <v>0</v>
      </c>
      <c r="AQ1107" s="107" t="s">
        <v>699</v>
      </c>
      <c r="AR1107" s="107" t="s">
        <v>699</v>
      </c>
      <c r="AS1107" s="107" t="s">
        <v>396</v>
      </c>
      <c r="AT1107" s="107" t="s">
        <v>2902</v>
      </c>
      <c r="AU1107" s="107" t="s">
        <v>1120</v>
      </c>
      <c r="AV1107" s="107" t="s">
        <v>391</v>
      </c>
      <c r="AW1107" s="108">
        <v>5</v>
      </c>
      <c r="AX1107" s="107" t="s">
        <v>473</v>
      </c>
      <c r="AY1107" s="107" t="s">
        <v>698</v>
      </c>
      <c r="AZ1107" s="107" t="s">
        <v>697</v>
      </c>
      <c r="BA1107" s="107" t="s">
        <v>392</v>
      </c>
      <c r="BB1107" s="109">
        <v>45355.272070752311</v>
      </c>
      <c r="BC1107" s="107" t="s">
        <v>22</v>
      </c>
      <c r="BD1107" s="107" t="s">
        <v>293</v>
      </c>
    </row>
    <row r="1108" spans="1:56" x14ac:dyDescent="0.2">
      <c r="A1108" s="107" t="s">
        <v>472</v>
      </c>
      <c r="B1108" s="105">
        <v>609054</v>
      </c>
      <c r="C1108" s="105" t="s">
        <v>395</v>
      </c>
      <c r="D1108" s="107" t="s">
        <v>978</v>
      </c>
      <c r="E1108" s="105" t="s">
        <v>1954</v>
      </c>
      <c r="F1108" s="107" t="s">
        <v>1169</v>
      </c>
      <c r="G1108" s="107" t="s">
        <v>830</v>
      </c>
      <c r="H1108" s="107" t="s">
        <v>830</v>
      </c>
      <c r="I1108" s="107" t="s">
        <v>830</v>
      </c>
      <c r="J1108" s="107" t="s">
        <v>979</v>
      </c>
      <c r="K1108" s="107" t="s">
        <v>22</v>
      </c>
      <c r="L1108" s="107" t="s">
        <v>187</v>
      </c>
      <c r="M1108" s="107" t="s">
        <v>158</v>
      </c>
      <c r="N1108" s="107" t="s">
        <v>472</v>
      </c>
      <c r="O1108" s="107" t="s">
        <v>1127</v>
      </c>
      <c r="P1108" s="109">
        <v>45381</v>
      </c>
      <c r="Q1108" s="107" t="s">
        <v>754</v>
      </c>
      <c r="R1108" s="108">
        <v>0</v>
      </c>
      <c r="S1108" s="109">
        <v>45531</v>
      </c>
      <c r="T1108" s="109">
        <v>45591</v>
      </c>
      <c r="U1108" s="109">
        <v>45681</v>
      </c>
      <c r="V1108" s="108">
        <v>150</v>
      </c>
      <c r="W1108" s="107" t="s">
        <v>424</v>
      </c>
      <c r="X1108" s="107" t="s">
        <v>709</v>
      </c>
      <c r="Y1108" s="107" t="s">
        <v>416</v>
      </c>
      <c r="Z1108" s="108">
        <v>0.8</v>
      </c>
      <c r="AA1108" s="113">
        <v>0</v>
      </c>
      <c r="AB1108" s="113">
        <v>0</v>
      </c>
      <c r="AC1108" s="113">
        <v>1095420.3259999999</v>
      </c>
      <c r="AD1108" s="113">
        <v>0</v>
      </c>
      <c r="AE1108" s="113">
        <v>1095420.3259999999</v>
      </c>
      <c r="AF1108" s="113">
        <v>0</v>
      </c>
      <c r="AG1108" s="113">
        <v>0</v>
      </c>
      <c r="AH1108" s="113">
        <f>CFR_Data[[#This Row],[Total Spent SFY]]+CFR_Data[[#This Row],[CF Current SFY]]</f>
        <v>0</v>
      </c>
      <c r="AI1108" s="113">
        <v>1095420.3259999999</v>
      </c>
      <c r="AJ1108" s="113">
        <v>0</v>
      </c>
      <c r="AK1108" s="113">
        <v>0</v>
      </c>
      <c r="AL1108" s="113">
        <v>0</v>
      </c>
      <c r="AM1108" s="113">
        <v>0</v>
      </c>
      <c r="AN1108" s="113">
        <v>0</v>
      </c>
      <c r="AO1108" s="113">
        <v>0</v>
      </c>
      <c r="AP1108" s="113">
        <v>0</v>
      </c>
      <c r="AQ1108" s="107" t="s">
        <v>699</v>
      </c>
      <c r="AR1108" s="107" t="s">
        <v>699</v>
      </c>
      <c r="AS1108" s="107" t="s">
        <v>396</v>
      </c>
      <c r="AT1108" s="107" t="s">
        <v>2902</v>
      </c>
      <c r="AU1108" s="107" t="s">
        <v>1120</v>
      </c>
      <c r="AV1108" s="107" t="s">
        <v>391</v>
      </c>
      <c r="AW1108" s="108">
        <v>5</v>
      </c>
      <c r="AX1108" s="107" t="s">
        <v>473</v>
      </c>
      <c r="AY1108" s="107" t="s">
        <v>698</v>
      </c>
      <c r="AZ1108" s="107" t="s">
        <v>697</v>
      </c>
      <c r="BA1108" s="107" t="s">
        <v>392</v>
      </c>
      <c r="BB1108" s="109">
        <v>45355.272070752311</v>
      </c>
      <c r="BC1108" s="107" t="s">
        <v>22</v>
      </c>
      <c r="BD1108" s="107" t="s">
        <v>292</v>
      </c>
    </row>
    <row r="1109" spans="1:56" x14ac:dyDescent="0.2">
      <c r="A1109" s="107" t="s">
        <v>472</v>
      </c>
      <c r="B1109" s="105">
        <v>609054</v>
      </c>
      <c r="C1109" s="105" t="s">
        <v>395</v>
      </c>
      <c r="D1109" s="107" t="s">
        <v>978</v>
      </c>
      <c r="E1109" s="105" t="s">
        <v>1954</v>
      </c>
      <c r="F1109" s="107" t="s">
        <v>1169</v>
      </c>
      <c r="G1109" s="107" t="s">
        <v>830</v>
      </c>
      <c r="H1109" s="107" t="s">
        <v>830</v>
      </c>
      <c r="I1109" s="107" t="s">
        <v>830</v>
      </c>
      <c r="J1109" s="107" t="s">
        <v>979</v>
      </c>
      <c r="K1109" s="107" t="s">
        <v>22</v>
      </c>
      <c r="L1109" s="107" t="s">
        <v>187</v>
      </c>
      <c r="M1109" s="107" t="s">
        <v>158</v>
      </c>
      <c r="N1109" s="107" t="s">
        <v>472</v>
      </c>
      <c r="O1109" s="107" t="s">
        <v>1127</v>
      </c>
      <c r="P1109" s="109">
        <v>45381</v>
      </c>
      <c r="Q1109" s="107" t="s">
        <v>754</v>
      </c>
      <c r="R1109" s="108">
        <v>0</v>
      </c>
      <c r="S1109" s="109">
        <v>45531</v>
      </c>
      <c r="T1109" s="109">
        <v>45591</v>
      </c>
      <c r="U1109" s="109">
        <v>45681</v>
      </c>
      <c r="V1109" s="108">
        <v>150</v>
      </c>
      <c r="W1109" s="107" t="s">
        <v>424</v>
      </c>
      <c r="X1109" s="107" t="s">
        <v>726</v>
      </c>
      <c r="Y1109" s="107" t="s">
        <v>725</v>
      </c>
      <c r="Z1109" s="108">
        <v>0.8</v>
      </c>
      <c r="AA1109" s="113">
        <v>0</v>
      </c>
      <c r="AB1109" s="113">
        <v>0</v>
      </c>
      <c r="AC1109" s="113">
        <v>2344674.1439999999</v>
      </c>
      <c r="AD1109" s="113">
        <v>0</v>
      </c>
      <c r="AE1109" s="113">
        <v>2344674.1439999999</v>
      </c>
      <c r="AF1109" s="113">
        <v>0</v>
      </c>
      <c r="AG1109" s="113">
        <v>0</v>
      </c>
      <c r="AH1109" s="113">
        <f>CFR_Data[[#This Row],[Total Spent SFY]]+CFR_Data[[#This Row],[CF Current SFY]]</f>
        <v>0</v>
      </c>
      <c r="AI1109" s="113">
        <v>2344674.1439999999</v>
      </c>
      <c r="AJ1109" s="113">
        <v>0</v>
      </c>
      <c r="AK1109" s="113">
        <v>0</v>
      </c>
      <c r="AL1109" s="113">
        <v>0</v>
      </c>
      <c r="AM1109" s="113">
        <v>0</v>
      </c>
      <c r="AN1109" s="113">
        <v>0</v>
      </c>
      <c r="AO1109" s="113">
        <v>0</v>
      </c>
      <c r="AP1109" s="113">
        <v>0</v>
      </c>
      <c r="AQ1109" s="107" t="s">
        <v>699</v>
      </c>
      <c r="AR1109" s="107" t="s">
        <v>699</v>
      </c>
      <c r="AS1109" s="107" t="s">
        <v>396</v>
      </c>
      <c r="AT1109" s="107" t="s">
        <v>2902</v>
      </c>
      <c r="AU1109" s="107" t="s">
        <v>1120</v>
      </c>
      <c r="AV1109" s="107" t="s">
        <v>391</v>
      </c>
      <c r="AW1109" s="108">
        <v>5</v>
      </c>
      <c r="AX1109" s="107" t="s">
        <v>473</v>
      </c>
      <c r="AY1109" s="107" t="s">
        <v>698</v>
      </c>
      <c r="AZ1109" s="107" t="s">
        <v>697</v>
      </c>
      <c r="BA1109" s="107" t="s">
        <v>392</v>
      </c>
      <c r="BB1109" s="109">
        <v>45355.272070752311</v>
      </c>
      <c r="BC1109" s="107" t="s">
        <v>22</v>
      </c>
      <c r="BD1109" s="107" t="s">
        <v>292</v>
      </c>
    </row>
    <row r="1110" spans="1:56" x14ac:dyDescent="0.2">
      <c r="A1110" s="107" t="s">
        <v>472</v>
      </c>
      <c r="B1110" s="105">
        <v>609058</v>
      </c>
      <c r="C1110" s="105" t="s">
        <v>395</v>
      </c>
      <c r="D1110" s="107" t="s">
        <v>980</v>
      </c>
      <c r="E1110" s="105" t="s">
        <v>1941</v>
      </c>
      <c r="F1110" s="107" t="s">
        <v>1128</v>
      </c>
      <c r="G1110" s="107" t="s">
        <v>830</v>
      </c>
      <c r="H1110" s="107" t="s">
        <v>830</v>
      </c>
      <c r="I1110" s="107" t="s">
        <v>830</v>
      </c>
      <c r="J1110" s="107" t="s">
        <v>3107</v>
      </c>
      <c r="K1110" s="107" t="s">
        <v>22</v>
      </c>
      <c r="L1110" s="107" t="s">
        <v>218</v>
      </c>
      <c r="M1110" s="107" t="s">
        <v>217</v>
      </c>
      <c r="N1110" s="107" t="s">
        <v>472</v>
      </c>
      <c r="O1110" s="107" t="s">
        <v>1127</v>
      </c>
      <c r="P1110" s="109">
        <v>45367</v>
      </c>
      <c r="Q1110" s="107" t="s">
        <v>754</v>
      </c>
      <c r="R1110" s="108">
        <v>0</v>
      </c>
      <c r="S1110" s="109">
        <v>45517</v>
      </c>
      <c r="T1110" s="109">
        <v>45577</v>
      </c>
      <c r="U1110" s="109">
        <v>46179</v>
      </c>
      <c r="V1110" s="108">
        <v>662</v>
      </c>
      <c r="W1110" s="107" t="s">
        <v>424</v>
      </c>
      <c r="X1110" s="107" t="s">
        <v>713</v>
      </c>
      <c r="Y1110" s="107" t="s">
        <v>397</v>
      </c>
      <c r="Z1110" s="108">
        <v>0.9</v>
      </c>
      <c r="AA1110" s="113">
        <v>0</v>
      </c>
      <c r="AB1110" s="113">
        <v>0</v>
      </c>
      <c r="AC1110" s="113">
        <v>2723594.1</v>
      </c>
      <c r="AD1110" s="113">
        <v>0</v>
      </c>
      <c r="AE1110" s="113">
        <v>2723594.1</v>
      </c>
      <c r="AF1110" s="113">
        <v>0</v>
      </c>
      <c r="AG1110" s="113">
        <v>0</v>
      </c>
      <c r="AH1110" s="113">
        <f>CFR_Data[[#This Row],[Total Spent SFY]]+CFR_Data[[#This Row],[CF Current SFY]]</f>
        <v>0</v>
      </c>
      <c r="AI1110" s="113">
        <v>1167254.6143</v>
      </c>
      <c r="AJ1110" s="113">
        <v>1556339.4857000001</v>
      </c>
      <c r="AK1110" s="113">
        <v>0</v>
      </c>
      <c r="AL1110" s="113">
        <v>0</v>
      </c>
      <c r="AM1110" s="113">
        <v>0</v>
      </c>
      <c r="AN1110" s="113">
        <v>0</v>
      </c>
      <c r="AO1110" s="113">
        <v>0</v>
      </c>
      <c r="AP1110" s="113">
        <v>0</v>
      </c>
      <c r="AQ1110" s="107" t="s">
        <v>699</v>
      </c>
      <c r="AR1110" s="107" t="s">
        <v>699</v>
      </c>
      <c r="AS1110" s="107" t="s">
        <v>396</v>
      </c>
      <c r="AT1110" s="107" t="s">
        <v>395</v>
      </c>
      <c r="AU1110" s="107" t="s">
        <v>1123</v>
      </c>
      <c r="AV1110" s="107" t="s">
        <v>391</v>
      </c>
      <c r="AW1110" s="108">
        <v>2</v>
      </c>
      <c r="AX1110" s="107" t="s">
        <v>473</v>
      </c>
      <c r="AY1110" s="107" t="s">
        <v>762</v>
      </c>
      <c r="AZ1110" s="107" t="s">
        <v>706</v>
      </c>
      <c r="BA1110" s="107" t="s">
        <v>433</v>
      </c>
      <c r="BB1110" s="109">
        <v>45355.272070752311</v>
      </c>
      <c r="BC1110" s="107" t="s">
        <v>22</v>
      </c>
      <c r="BD1110" s="107" t="s">
        <v>292</v>
      </c>
    </row>
    <row r="1111" spans="1:56" x14ac:dyDescent="0.2">
      <c r="A1111" s="107" t="s">
        <v>472</v>
      </c>
      <c r="B1111" s="105">
        <v>609058</v>
      </c>
      <c r="C1111" s="105" t="s">
        <v>395</v>
      </c>
      <c r="D1111" s="107" t="s">
        <v>980</v>
      </c>
      <c r="E1111" s="105" t="s">
        <v>1941</v>
      </c>
      <c r="F1111" s="107" t="s">
        <v>1128</v>
      </c>
      <c r="G1111" s="107" t="s">
        <v>830</v>
      </c>
      <c r="H1111" s="107" t="s">
        <v>830</v>
      </c>
      <c r="I1111" s="107" t="s">
        <v>830</v>
      </c>
      <c r="J1111" s="107" t="s">
        <v>3107</v>
      </c>
      <c r="K1111" s="107" t="s">
        <v>22</v>
      </c>
      <c r="L1111" s="107" t="s">
        <v>218</v>
      </c>
      <c r="M1111" s="107" t="s">
        <v>217</v>
      </c>
      <c r="N1111" s="107" t="s">
        <v>472</v>
      </c>
      <c r="O1111" s="107" t="s">
        <v>1127</v>
      </c>
      <c r="P1111" s="109">
        <v>45367</v>
      </c>
      <c r="Q1111" s="107" t="s">
        <v>754</v>
      </c>
      <c r="R1111" s="108">
        <v>0</v>
      </c>
      <c r="S1111" s="109">
        <v>45517</v>
      </c>
      <c r="T1111" s="109">
        <v>45577</v>
      </c>
      <c r="U1111" s="109">
        <v>46179</v>
      </c>
      <c r="V1111" s="108">
        <v>662</v>
      </c>
      <c r="W1111" s="107" t="s">
        <v>398</v>
      </c>
      <c r="X1111" s="107" t="s">
        <v>720</v>
      </c>
      <c r="Y1111" s="107" t="s">
        <v>293</v>
      </c>
      <c r="Z1111" s="108">
        <v>0</v>
      </c>
      <c r="AA1111" s="113">
        <v>0</v>
      </c>
      <c r="AB1111" s="113">
        <v>0</v>
      </c>
      <c r="AC1111" s="113">
        <v>17190</v>
      </c>
      <c r="AD1111" s="113">
        <v>0</v>
      </c>
      <c r="AE1111" s="113">
        <v>17190</v>
      </c>
      <c r="AF1111" s="113">
        <v>0</v>
      </c>
      <c r="AG1111" s="113">
        <v>0</v>
      </c>
      <c r="AH1111" s="113">
        <f>CFR_Data[[#This Row],[Total Spent SFY]]+CFR_Data[[#This Row],[CF Current SFY]]</f>
        <v>0</v>
      </c>
      <c r="AI1111" s="113">
        <v>7367.1428999999998</v>
      </c>
      <c r="AJ1111" s="113">
        <v>9822.8570999999993</v>
      </c>
      <c r="AK1111" s="113">
        <v>0</v>
      </c>
      <c r="AL1111" s="113">
        <v>0</v>
      </c>
      <c r="AM1111" s="113">
        <v>0</v>
      </c>
      <c r="AN1111" s="113">
        <v>0</v>
      </c>
      <c r="AO1111" s="113">
        <v>0</v>
      </c>
      <c r="AP1111" s="113">
        <v>0</v>
      </c>
      <c r="AQ1111" s="107" t="s">
        <v>699</v>
      </c>
      <c r="AR1111" s="107" t="s">
        <v>699</v>
      </c>
      <c r="AS1111" s="107" t="s">
        <v>396</v>
      </c>
      <c r="AT1111" s="107" t="s">
        <v>395</v>
      </c>
      <c r="AU1111" s="107" t="s">
        <v>1123</v>
      </c>
      <c r="AV1111" s="107" t="s">
        <v>391</v>
      </c>
      <c r="AW1111" s="108">
        <v>2</v>
      </c>
      <c r="AX1111" s="107" t="s">
        <v>473</v>
      </c>
      <c r="AY1111" s="107" t="s">
        <v>762</v>
      </c>
      <c r="AZ1111" s="107" t="s">
        <v>706</v>
      </c>
      <c r="BA1111" s="107" t="s">
        <v>433</v>
      </c>
      <c r="BB1111" s="109">
        <v>45355.272070752311</v>
      </c>
      <c r="BC1111" s="107" t="s">
        <v>22</v>
      </c>
      <c r="BD1111" s="107" t="s">
        <v>293</v>
      </c>
    </row>
    <row r="1112" spans="1:56" x14ac:dyDescent="0.2">
      <c r="A1112" s="107" t="s">
        <v>393</v>
      </c>
      <c r="B1112" s="105">
        <v>609060</v>
      </c>
      <c r="C1112" s="105" t="s">
        <v>2287</v>
      </c>
      <c r="D1112" s="107" t="s">
        <v>981</v>
      </c>
      <c r="E1112" s="105" t="s">
        <v>1941</v>
      </c>
      <c r="F1112" s="107" t="s">
        <v>1128</v>
      </c>
      <c r="G1112" s="107" t="s">
        <v>830</v>
      </c>
      <c r="H1112" s="107" t="s">
        <v>830</v>
      </c>
      <c r="I1112" s="107" t="s">
        <v>830</v>
      </c>
      <c r="J1112" s="107" t="s">
        <v>982</v>
      </c>
      <c r="K1112" s="107" t="s">
        <v>22</v>
      </c>
      <c r="L1112" s="107" t="s">
        <v>218</v>
      </c>
      <c r="M1112" s="107" t="s">
        <v>217</v>
      </c>
      <c r="N1112" s="107" t="s">
        <v>721</v>
      </c>
      <c r="O1112" s="107" t="s">
        <v>395</v>
      </c>
      <c r="P1112" s="109">
        <v>44639</v>
      </c>
      <c r="Q1112" s="107" t="s">
        <v>658</v>
      </c>
      <c r="R1112" s="108">
        <v>1</v>
      </c>
      <c r="S1112" s="109">
        <v>44714</v>
      </c>
      <c r="T1112" s="109">
        <v>44774</v>
      </c>
      <c r="U1112" s="109">
        <v>45132</v>
      </c>
      <c r="V1112" s="108">
        <v>418</v>
      </c>
      <c r="W1112" s="107" t="s">
        <v>424</v>
      </c>
      <c r="X1112" s="107" t="s">
        <v>713</v>
      </c>
      <c r="Y1112" s="107" t="s">
        <v>397</v>
      </c>
      <c r="Z1112" s="108">
        <v>0.9</v>
      </c>
      <c r="AA1112" s="113">
        <v>654190.34</v>
      </c>
      <c r="AB1112" s="113">
        <v>61800.54</v>
      </c>
      <c r="AC1112" s="113">
        <v>66627.94</v>
      </c>
      <c r="AD1112" s="113">
        <v>0</v>
      </c>
      <c r="AE1112" s="113">
        <v>0</v>
      </c>
      <c r="AF1112" s="113">
        <v>0</v>
      </c>
      <c r="AG1112" s="113">
        <v>654190.34</v>
      </c>
      <c r="AH1112" s="113">
        <f>CFR_Data[[#This Row],[Total Spent SFY]]+CFR_Data[[#This Row],[CF Current SFY]]</f>
        <v>61800.54</v>
      </c>
      <c r="AI1112" s="113">
        <v>0</v>
      </c>
      <c r="AJ1112" s="113">
        <v>0</v>
      </c>
      <c r="AK1112" s="113">
        <v>0</v>
      </c>
      <c r="AL1112" s="113">
        <v>0</v>
      </c>
      <c r="AM1112" s="113">
        <v>0</v>
      </c>
      <c r="AN1112" s="113">
        <v>0</v>
      </c>
      <c r="AO1112" s="113">
        <v>0</v>
      </c>
      <c r="AP1112" s="113">
        <v>0</v>
      </c>
      <c r="AQ1112" s="107" t="s">
        <v>699</v>
      </c>
      <c r="AR1112" s="107" t="s">
        <v>699</v>
      </c>
      <c r="AS1112" s="107" t="s">
        <v>396</v>
      </c>
      <c r="AT1112" s="107" t="s">
        <v>395</v>
      </c>
      <c r="AU1112" s="107" t="s">
        <v>1123</v>
      </c>
      <c r="AV1112" s="107" t="s">
        <v>391</v>
      </c>
      <c r="AW1112" s="108">
        <v>2</v>
      </c>
      <c r="AX1112" s="107" t="s">
        <v>473</v>
      </c>
      <c r="AY1112" s="107" t="s">
        <v>762</v>
      </c>
      <c r="AZ1112" s="107" t="s">
        <v>706</v>
      </c>
      <c r="BA1112" s="107" t="s">
        <v>433</v>
      </c>
      <c r="BB1112" s="109">
        <v>45355.272070752311</v>
      </c>
      <c r="BC1112" s="107" t="s">
        <v>22</v>
      </c>
      <c r="BD1112" s="107" t="s">
        <v>292</v>
      </c>
    </row>
    <row r="1113" spans="1:56" x14ac:dyDescent="0.2">
      <c r="A1113" s="107" t="s">
        <v>393</v>
      </c>
      <c r="B1113" s="105">
        <v>609060</v>
      </c>
      <c r="C1113" s="105" t="s">
        <v>2287</v>
      </c>
      <c r="D1113" s="107" t="s">
        <v>981</v>
      </c>
      <c r="E1113" s="105" t="s">
        <v>1941</v>
      </c>
      <c r="F1113" s="107" t="s">
        <v>1128</v>
      </c>
      <c r="G1113" s="107" t="s">
        <v>830</v>
      </c>
      <c r="H1113" s="107" t="s">
        <v>830</v>
      </c>
      <c r="I1113" s="107" t="s">
        <v>830</v>
      </c>
      <c r="J1113" s="107" t="s">
        <v>982</v>
      </c>
      <c r="K1113" s="107" t="s">
        <v>22</v>
      </c>
      <c r="L1113" s="107" t="s">
        <v>218</v>
      </c>
      <c r="M1113" s="107" t="s">
        <v>217</v>
      </c>
      <c r="N1113" s="107" t="s">
        <v>721</v>
      </c>
      <c r="O1113" s="107" t="s">
        <v>395</v>
      </c>
      <c r="P1113" s="109">
        <v>44639</v>
      </c>
      <c r="Q1113" s="107" t="s">
        <v>658</v>
      </c>
      <c r="R1113" s="108">
        <v>1</v>
      </c>
      <c r="S1113" s="109">
        <v>44714</v>
      </c>
      <c r="T1113" s="109">
        <v>44774</v>
      </c>
      <c r="U1113" s="109">
        <v>45132</v>
      </c>
      <c r="V1113" s="108">
        <v>418</v>
      </c>
      <c r="W1113" s="107" t="s">
        <v>398</v>
      </c>
      <c r="X1113" s="107" t="s">
        <v>720</v>
      </c>
      <c r="Y1113" s="107" t="s">
        <v>293</v>
      </c>
      <c r="Z1113" s="108">
        <v>0</v>
      </c>
      <c r="AA1113" s="113">
        <v>0</v>
      </c>
      <c r="AB1113" s="113">
        <v>0</v>
      </c>
      <c r="AC1113" s="113">
        <v>12000</v>
      </c>
      <c r="AD1113" s="113">
        <v>0</v>
      </c>
      <c r="AE1113" s="113">
        <v>0</v>
      </c>
      <c r="AF1113" s="113">
        <v>0</v>
      </c>
      <c r="AG1113" s="113">
        <v>0</v>
      </c>
      <c r="AH1113" s="113">
        <f>CFR_Data[[#This Row],[Total Spent SFY]]+CFR_Data[[#This Row],[CF Current SFY]]</f>
        <v>0</v>
      </c>
      <c r="AI1113" s="113">
        <v>0</v>
      </c>
      <c r="AJ1113" s="113">
        <v>0</v>
      </c>
      <c r="AK1113" s="113">
        <v>0</v>
      </c>
      <c r="AL1113" s="113">
        <v>0</v>
      </c>
      <c r="AM1113" s="113">
        <v>0</v>
      </c>
      <c r="AN1113" s="113">
        <v>0</v>
      </c>
      <c r="AO1113" s="113">
        <v>0</v>
      </c>
      <c r="AP1113" s="113">
        <v>0</v>
      </c>
      <c r="AQ1113" s="107" t="s">
        <v>699</v>
      </c>
      <c r="AR1113" s="107" t="s">
        <v>699</v>
      </c>
      <c r="AS1113" s="107" t="s">
        <v>396</v>
      </c>
      <c r="AT1113" s="107" t="s">
        <v>395</v>
      </c>
      <c r="AU1113" s="107" t="s">
        <v>1123</v>
      </c>
      <c r="AV1113" s="107" t="s">
        <v>391</v>
      </c>
      <c r="AW1113" s="108">
        <v>2</v>
      </c>
      <c r="AX1113" s="107" t="s">
        <v>473</v>
      </c>
      <c r="AY1113" s="107" t="s">
        <v>762</v>
      </c>
      <c r="AZ1113" s="107" t="s">
        <v>706</v>
      </c>
      <c r="BA1113" s="107" t="s">
        <v>433</v>
      </c>
      <c r="BB1113" s="109">
        <v>45355.272070752311</v>
      </c>
      <c r="BC1113" s="107" t="s">
        <v>22</v>
      </c>
      <c r="BD1113" s="107" t="s">
        <v>293</v>
      </c>
    </row>
    <row r="1114" spans="1:56" x14ac:dyDescent="0.2">
      <c r="A1114" s="107" t="s">
        <v>472</v>
      </c>
      <c r="B1114" s="105">
        <v>609061</v>
      </c>
      <c r="C1114" s="105" t="s">
        <v>395</v>
      </c>
      <c r="D1114" s="107" t="s">
        <v>1771</v>
      </c>
      <c r="E1114" s="105" t="s">
        <v>1947</v>
      </c>
      <c r="F1114" s="107" t="s">
        <v>1128</v>
      </c>
      <c r="G1114" s="107" t="s">
        <v>830</v>
      </c>
      <c r="H1114" s="107" t="s">
        <v>830</v>
      </c>
      <c r="I1114" s="107" t="s">
        <v>830</v>
      </c>
      <c r="J1114" s="107" t="s">
        <v>149</v>
      </c>
      <c r="K1114" s="107" t="s">
        <v>32</v>
      </c>
      <c r="L1114" s="107" t="s">
        <v>312</v>
      </c>
      <c r="M1114" s="107" t="s">
        <v>158</v>
      </c>
      <c r="N1114" s="107" t="s">
        <v>472</v>
      </c>
      <c r="O1114" s="107" t="s">
        <v>1142</v>
      </c>
      <c r="P1114" s="109">
        <v>45997</v>
      </c>
      <c r="Q1114" s="107" t="s">
        <v>1353</v>
      </c>
      <c r="R1114" s="108">
        <v>0</v>
      </c>
      <c r="S1114" s="109">
        <v>46147</v>
      </c>
      <c r="T1114" s="109">
        <v>46207</v>
      </c>
      <c r="U1114" s="109">
        <v>47062</v>
      </c>
      <c r="V1114" s="108">
        <v>915</v>
      </c>
      <c r="W1114" s="107" t="s">
        <v>398</v>
      </c>
      <c r="X1114" s="107" t="s">
        <v>702</v>
      </c>
      <c r="Y1114" s="107" t="s">
        <v>293</v>
      </c>
      <c r="Z1114" s="108">
        <v>0</v>
      </c>
      <c r="AA1114" s="113">
        <v>0</v>
      </c>
      <c r="AB1114" s="113">
        <v>0</v>
      </c>
      <c r="AC1114" s="113">
        <v>188774.375</v>
      </c>
      <c r="AD1114" s="113">
        <v>0</v>
      </c>
      <c r="AE1114" s="113">
        <v>188774.375</v>
      </c>
      <c r="AF1114" s="113">
        <v>0</v>
      </c>
      <c r="AG1114" s="113">
        <v>0</v>
      </c>
      <c r="AH1114" s="113">
        <f>CFR_Data[[#This Row],[Total Spent SFY]]+CFR_Data[[#This Row],[CF Current SFY]]</f>
        <v>0</v>
      </c>
      <c r="AI1114" s="113">
        <v>0</v>
      </c>
      <c r="AJ1114" s="113">
        <v>0</v>
      </c>
      <c r="AK1114" s="113">
        <v>78113.534499999994</v>
      </c>
      <c r="AL1114" s="113">
        <v>78113.534499999994</v>
      </c>
      <c r="AM1114" s="113">
        <v>32547.306</v>
      </c>
      <c r="AN1114" s="113">
        <v>0</v>
      </c>
      <c r="AO1114" s="113">
        <v>0</v>
      </c>
      <c r="AP1114" s="113">
        <v>0</v>
      </c>
      <c r="AQ1114" s="107" t="s">
        <v>699</v>
      </c>
      <c r="AR1114" s="107" t="s">
        <v>699</v>
      </c>
      <c r="AS1114" s="107" t="s">
        <v>396</v>
      </c>
      <c r="AT1114" s="107" t="s">
        <v>3073</v>
      </c>
      <c r="AU1114" s="107" t="s">
        <v>1120</v>
      </c>
      <c r="AV1114" s="107" t="s">
        <v>391</v>
      </c>
      <c r="AW1114" s="108">
        <v>3</v>
      </c>
      <c r="AX1114" s="107" t="s">
        <v>473</v>
      </c>
      <c r="AY1114" s="107" t="s">
        <v>698</v>
      </c>
      <c r="AZ1114" s="107" t="s">
        <v>697</v>
      </c>
      <c r="BA1114" s="107" t="s">
        <v>392</v>
      </c>
      <c r="BB1114" s="109">
        <v>45355.272070752311</v>
      </c>
      <c r="BC1114" s="107" t="s">
        <v>32</v>
      </c>
      <c r="BD1114" s="107" t="s">
        <v>293</v>
      </c>
    </row>
    <row r="1115" spans="1:56" x14ac:dyDescent="0.2">
      <c r="A1115" s="107" t="s">
        <v>472</v>
      </c>
      <c r="B1115" s="105">
        <v>609061</v>
      </c>
      <c r="C1115" s="105" t="s">
        <v>395</v>
      </c>
      <c r="D1115" s="107" t="s">
        <v>1771</v>
      </c>
      <c r="E1115" s="105" t="s">
        <v>1947</v>
      </c>
      <c r="F1115" s="107" t="s">
        <v>1128</v>
      </c>
      <c r="G1115" s="107" t="s">
        <v>830</v>
      </c>
      <c r="H1115" s="107" t="s">
        <v>830</v>
      </c>
      <c r="I1115" s="107" t="s">
        <v>830</v>
      </c>
      <c r="J1115" s="107" t="s">
        <v>149</v>
      </c>
      <c r="K1115" s="107" t="s">
        <v>32</v>
      </c>
      <c r="L1115" s="107" t="s">
        <v>312</v>
      </c>
      <c r="M1115" s="107" t="s">
        <v>158</v>
      </c>
      <c r="N1115" s="107" t="s">
        <v>472</v>
      </c>
      <c r="O1115" s="107" t="s">
        <v>1142</v>
      </c>
      <c r="P1115" s="109">
        <v>45997</v>
      </c>
      <c r="Q1115" s="107" t="s">
        <v>1353</v>
      </c>
      <c r="R1115" s="108">
        <v>0</v>
      </c>
      <c r="S1115" s="109">
        <v>46147</v>
      </c>
      <c r="T1115" s="109">
        <v>46207</v>
      </c>
      <c r="U1115" s="109">
        <v>47062</v>
      </c>
      <c r="V1115" s="108">
        <v>915</v>
      </c>
      <c r="W1115" s="107" t="s">
        <v>424</v>
      </c>
      <c r="X1115" s="107" t="s">
        <v>726</v>
      </c>
      <c r="Y1115" s="107" t="s">
        <v>725</v>
      </c>
      <c r="Z1115" s="108">
        <v>0.8</v>
      </c>
      <c r="AA1115" s="113">
        <v>0</v>
      </c>
      <c r="AB1115" s="113">
        <v>0</v>
      </c>
      <c r="AC1115" s="113">
        <v>11198380.254000001</v>
      </c>
      <c r="AD1115" s="113">
        <v>0</v>
      </c>
      <c r="AE1115" s="113">
        <v>11198380.254000001</v>
      </c>
      <c r="AF1115" s="113">
        <v>0</v>
      </c>
      <c r="AG1115" s="113">
        <v>0</v>
      </c>
      <c r="AH1115" s="113">
        <f>CFR_Data[[#This Row],[Total Spent SFY]]+CFR_Data[[#This Row],[CF Current SFY]]</f>
        <v>0</v>
      </c>
      <c r="AI1115" s="113">
        <v>0</v>
      </c>
      <c r="AJ1115" s="113">
        <v>0</v>
      </c>
      <c r="AK1115" s="113">
        <v>4633812.5188999996</v>
      </c>
      <c r="AL1115" s="113">
        <v>4633812.5188999996</v>
      </c>
      <c r="AM1115" s="113">
        <v>1930755.2161999999</v>
      </c>
      <c r="AN1115" s="113">
        <v>0</v>
      </c>
      <c r="AO1115" s="113">
        <v>0</v>
      </c>
      <c r="AP1115" s="113">
        <v>0</v>
      </c>
      <c r="AQ1115" s="107" t="s">
        <v>699</v>
      </c>
      <c r="AR1115" s="107" t="s">
        <v>699</v>
      </c>
      <c r="AS1115" s="107" t="s">
        <v>396</v>
      </c>
      <c r="AT1115" s="107" t="s">
        <v>3073</v>
      </c>
      <c r="AU1115" s="107" t="s">
        <v>1120</v>
      </c>
      <c r="AV1115" s="107" t="s">
        <v>391</v>
      </c>
      <c r="AW1115" s="108">
        <v>3</v>
      </c>
      <c r="AX1115" s="107" t="s">
        <v>473</v>
      </c>
      <c r="AY1115" s="107" t="s">
        <v>698</v>
      </c>
      <c r="AZ1115" s="107" t="s">
        <v>697</v>
      </c>
      <c r="BA1115" s="107" t="s">
        <v>392</v>
      </c>
      <c r="BB1115" s="109">
        <v>45355.272070752311</v>
      </c>
      <c r="BC1115" s="107" t="s">
        <v>32</v>
      </c>
      <c r="BD1115" s="107" t="s">
        <v>292</v>
      </c>
    </row>
    <row r="1116" spans="1:56" x14ac:dyDescent="0.2">
      <c r="A1116" s="107" t="s">
        <v>409</v>
      </c>
      <c r="B1116" s="105">
        <v>609062</v>
      </c>
      <c r="C1116" s="105" t="s">
        <v>2288</v>
      </c>
      <c r="D1116" s="107" t="s">
        <v>983</v>
      </c>
      <c r="E1116" s="105" t="s">
        <v>1954</v>
      </c>
      <c r="F1116" s="107" t="s">
        <v>1166</v>
      </c>
      <c r="G1116" s="107" t="s">
        <v>830</v>
      </c>
      <c r="H1116" s="107" t="s">
        <v>830</v>
      </c>
      <c r="I1116" s="107" t="s">
        <v>830</v>
      </c>
      <c r="J1116" s="107" t="s">
        <v>984</v>
      </c>
      <c r="K1116" s="107" t="s">
        <v>458</v>
      </c>
      <c r="L1116" s="107" t="s">
        <v>218</v>
      </c>
      <c r="M1116" s="107" t="s">
        <v>217</v>
      </c>
      <c r="N1116" s="107" t="s">
        <v>410</v>
      </c>
      <c r="O1116" s="107" t="s">
        <v>395</v>
      </c>
      <c r="P1116" s="109">
        <v>44814</v>
      </c>
      <c r="Q1116" s="107" t="s">
        <v>658</v>
      </c>
      <c r="R1116" s="108">
        <v>1</v>
      </c>
      <c r="S1116" s="109">
        <v>44887</v>
      </c>
      <c r="T1116" s="109">
        <v>44947</v>
      </c>
      <c r="U1116" s="109">
        <v>45487</v>
      </c>
      <c r="V1116" s="108">
        <v>600</v>
      </c>
      <c r="W1116" s="107" t="s">
        <v>424</v>
      </c>
      <c r="X1116" s="107" t="s">
        <v>713</v>
      </c>
      <c r="Y1116" s="107" t="s">
        <v>397</v>
      </c>
      <c r="Z1116" s="108">
        <v>0.9</v>
      </c>
      <c r="AA1116" s="113">
        <v>908326.72</v>
      </c>
      <c r="AB1116" s="113">
        <v>631133.54</v>
      </c>
      <c r="AC1116" s="113">
        <v>6757074.3200000003</v>
      </c>
      <c r="AD1116" s="113">
        <v>1147004.9018000001</v>
      </c>
      <c r="AE1116" s="113">
        <v>1147004.9018000001</v>
      </c>
      <c r="AF1116" s="113">
        <v>847786.23179999995</v>
      </c>
      <c r="AG1116" s="113">
        <v>1756112.9517999999</v>
      </c>
      <c r="AH1116" s="113">
        <f>CFR_Data[[#This Row],[Total Spent SFY]]+CFR_Data[[#This Row],[CF Current SFY]]</f>
        <v>1478919.7718</v>
      </c>
      <c r="AI1116" s="113">
        <v>299218.67</v>
      </c>
      <c r="AJ1116" s="113">
        <v>0</v>
      </c>
      <c r="AK1116" s="113">
        <v>0</v>
      </c>
      <c r="AL1116" s="113">
        <v>0</v>
      </c>
      <c r="AM1116" s="113">
        <v>0</v>
      </c>
      <c r="AN1116" s="113">
        <v>5610069.4182000002</v>
      </c>
      <c r="AO1116" s="113">
        <v>0</v>
      </c>
      <c r="AP1116" s="113">
        <v>0</v>
      </c>
      <c r="AQ1116" s="107" t="s">
        <v>699</v>
      </c>
      <c r="AR1116" s="107" t="s">
        <v>699</v>
      </c>
      <c r="AS1116" s="107" t="s">
        <v>396</v>
      </c>
      <c r="AT1116" s="107" t="s">
        <v>395</v>
      </c>
      <c r="AU1116" s="107" t="s">
        <v>1123</v>
      </c>
      <c r="AV1116" s="107" t="s">
        <v>391</v>
      </c>
      <c r="AW1116" s="108">
        <v>2</v>
      </c>
      <c r="AX1116" s="107" t="s">
        <v>473</v>
      </c>
      <c r="AY1116" s="107" t="s">
        <v>762</v>
      </c>
      <c r="AZ1116" s="107" t="s">
        <v>706</v>
      </c>
      <c r="BA1116" s="107" t="s">
        <v>433</v>
      </c>
      <c r="BB1116" s="109">
        <v>45355.272070752311</v>
      </c>
      <c r="BC1116" s="107" t="s">
        <v>465</v>
      </c>
      <c r="BD1116" s="107" t="s">
        <v>292</v>
      </c>
    </row>
    <row r="1117" spans="1:56" x14ac:dyDescent="0.2">
      <c r="A1117" s="107" t="s">
        <v>409</v>
      </c>
      <c r="B1117" s="105">
        <v>609062</v>
      </c>
      <c r="C1117" s="105" t="s">
        <v>2288</v>
      </c>
      <c r="D1117" s="107" t="s">
        <v>983</v>
      </c>
      <c r="E1117" s="105" t="s">
        <v>1954</v>
      </c>
      <c r="F1117" s="107" t="s">
        <v>1166</v>
      </c>
      <c r="G1117" s="107" t="s">
        <v>830</v>
      </c>
      <c r="H1117" s="107" t="s">
        <v>830</v>
      </c>
      <c r="I1117" s="107" t="s">
        <v>830</v>
      </c>
      <c r="J1117" s="107" t="s">
        <v>984</v>
      </c>
      <c r="K1117" s="107" t="s">
        <v>458</v>
      </c>
      <c r="L1117" s="107" t="s">
        <v>218</v>
      </c>
      <c r="M1117" s="107" t="s">
        <v>217</v>
      </c>
      <c r="N1117" s="107" t="s">
        <v>410</v>
      </c>
      <c r="O1117" s="107" t="s">
        <v>395</v>
      </c>
      <c r="P1117" s="109">
        <v>44814</v>
      </c>
      <c r="Q1117" s="107" t="s">
        <v>658</v>
      </c>
      <c r="R1117" s="108">
        <v>1</v>
      </c>
      <c r="S1117" s="109">
        <v>44887</v>
      </c>
      <c r="T1117" s="109">
        <v>44947</v>
      </c>
      <c r="U1117" s="109">
        <v>45487</v>
      </c>
      <c r="V1117" s="108">
        <v>600</v>
      </c>
      <c r="W1117" s="107" t="s">
        <v>398</v>
      </c>
      <c r="X1117" s="107" t="s">
        <v>720</v>
      </c>
      <c r="Y1117" s="107" t="s">
        <v>293</v>
      </c>
      <c r="Z1117" s="108">
        <v>0</v>
      </c>
      <c r="AA1117" s="113">
        <v>0</v>
      </c>
      <c r="AB1117" s="113">
        <v>0</v>
      </c>
      <c r="AC1117" s="113">
        <v>15600</v>
      </c>
      <c r="AD1117" s="113">
        <v>2995.0981999999999</v>
      </c>
      <c r="AE1117" s="113">
        <v>2995.0981999999999</v>
      </c>
      <c r="AF1117" s="113">
        <v>2213.7682</v>
      </c>
      <c r="AG1117" s="113">
        <v>2213.7682</v>
      </c>
      <c r="AH1117" s="113">
        <f>CFR_Data[[#This Row],[Total Spent SFY]]+CFR_Data[[#This Row],[CF Current SFY]]</f>
        <v>2213.7682</v>
      </c>
      <c r="AI1117" s="113">
        <v>781.33</v>
      </c>
      <c r="AJ1117" s="113">
        <v>0</v>
      </c>
      <c r="AK1117" s="113">
        <v>0</v>
      </c>
      <c r="AL1117" s="113">
        <v>0</v>
      </c>
      <c r="AM1117" s="113">
        <v>0</v>
      </c>
      <c r="AN1117" s="113">
        <v>12604.9018</v>
      </c>
      <c r="AO1117" s="113">
        <v>0</v>
      </c>
      <c r="AP1117" s="113">
        <v>0</v>
      </c>
      <c r="AQ1117" s="107" t="s">
        <v>699</v>
      </c>
      <c r="AR1117" s="107" t="s">
        <v>699</v>
      </c>
      <c r="AS1117" s="107" t="s">
        <v>396</v>
      </c>
      <c r="AT1117" s="107" t="s">
        <v>395</v>
      </c>
      <c r="AU1117" s="107" t="s">
        <v>1123</v>
      </c>
      <c r="AV1117" s="107" t="s">
        <v>391</v>
      </c>
      <c r="AW1117" s="108">
        <v>2</v>
      </c>
      <c r="AX1117" s="107" t="s">
        <v>473</v>
      </c>
      <c r="AY1117" s="107" t="s">
        <v>762</v>
      </c>
      <c r="AZ1117" s="107" t="s">
        <v>706</v>
      </c>
      <c r="BA1117" s="107" t="s">
        <v>433</v>
      </c>
      <c r="BB1117" s="109">
        <v>45355.272070752311</v>
      </c>
      <c r="BC1117" s="107" t="s">
        <v>465</v>
      </c>
      <c r="BD1117" s="107" t="s">
        <v>293</v>
      </c>
    </row>
    <row r="1118" spans="1:56" x14ac:dyDescent="0.2">
      <c r="A1118" s="107" t="s">
        <v>409</v>
      </c>
      <c r="B1118" s="105">
        <v>609063</v>
      </c>
      <c r="C1118" s="105" t="s">
        <v>2289</v>
      </c>
      <c r="D1118" s="107" t="s">
        <v>2290</v>
      </c>
      <c r="E1118" s="105" t="s">
        <v>1945</v>
      </c>
      <c r="F1118" s="107" t="s">
        <v>1128</v>
      </c>
      <c r="G1118" s="107" t="s">
        <v>830</v>
      </c>
      <c r="H1118" s="107" t="s">
        <v>830</v>
      </c>
      <c r="I1118" s="107" t="s">
        <v>830</v>
      </c>
      <c r="J1118" s="107" t="s">
        <v>894</v>
      </c>
      <c r="K1118" s="107" t="s">
        <v>33</v>
      </c>
      <c r="L1118" s="107" t="s">
        <v>218</v>
      </c>
      <c r="M1118" s="107" t="s">
        <v>217</v>
      </c>
      <c r="N1118" s="107" t="s">
        <v>410</v>
      </c>
      <c r="O1118" s="107" t="s">
        <v>395</v>
      </c>
      <c r="P1118" s="109">
        <v>44975</v>
      </c>
      <c r="Q1118" s="107" t="s">
        <v>712</v>
      </c>
      <c r="R1118" s="108">
        <v>1</v>
      </c>
      <c r="S1118" s="109">
        <v>45029</v>
      </c>
      <c r="T1118" s="109">
        <v>45089</v>
      </c>
      <c r="U1118" s="109">
        <v>45449</v>
      </c>
      <c r="V1118" s="108">
        <v>420</v>
      </c>
      <c r="W1118" s="107" t="s">
        <v>424</v>
      </c>
      <c r="X1118" s="107" t="s">
        <v>713</v>
      </c>
      <c r="Y1118" s="107" t="s">
        <v>397</v>
      </c>
      <c r="Z1118" s="108">
        <v>0.9</v>
      </c>
      <c r="AA1118" s="113">
        <v>321201.21000000002</v>
      </c>
      <c r="AB1118" s="113">
        <v>321201.21000000002</v>
      </c>
      <c r="AC1118" s="113">
        <v>423581.19</v>
      </c>
      <c r="AD1118" s="113">
        <v>360125.8786</v>
      </c>
      <c r="AE1118" s="113">
        <v>360125.8786</v>
      </c>
      <c r="AF1118" s="113">
        <v>360125.8786</v>
      </c>
      <c r="AG1118" s="113">
        <v>681327.08860000002</v>
      </c>
      <c r="AH1118" s="113">
        <f>CFR_Data[[#This Row],[Total Spent SFY]]+CFR_Data[[#This Row],[CF Current SFY]]</f>
        <v>681327.08860000002</v>
      </c>
      <c r="AI1118" s="113">
        <v>0</v>
      </c>
      <c r="AJ1118" s="113">
        <v>0</v>
      </c>
      <c r="AK1118" s="113">
        <v>0</v>
      </c>
      <c r="AL1118" s="113">
        <v>0</v>
      </c>
      <c r="AM1118" s="113">
        <v>0</v>
      </c>
      <c r="AN1118" s="113">
        <v>63455.311399999999</v>
      </c>
      <c r="AO1118" s="113">
        <v>0</v>
      </c>
      <c r="AP1118" s="113">
        <v>0</v>
      </c>
      <c r="AQ1118" s="107" t="s">
        <v>699</v>
      </c>
      <c r="AR1118" s="107" t="s">
        <v>699</v>
      </c>
      <c r="AS1118" s="107" t="s">
        <v>396</v>
      </c>
      <c r="AT1118" s="107" t="s">
        <v>395</v>
      </c>
      <c r="AU1118" s="107" t="s">
        <v>1123</v>
      </c>
      <c r="AV1118" s="107" t="s">
        <v>391</v>
      </c>
      <c r="AW1118" s="108">
        <v>2</v>
      </c>
      <c r="AX1118" s="107" t="s">
        <v>473</v>
      </c>
      <c r="AY1118" s="107" t="s">
        <v>762</v>
      </c>
      <c r="AZ1118" s="107" t="s">
        <v>706</v>
      </c>
      <c r="BA1118" s="107" t="s">
        <v>433</v>
      </c>
      <c r="BB1118" s="109">
        <v>45355.272070752311</v>
      </c>
      <c r="BC1118" s="107" t="s">
        <v>33</v>
      </c>
      <c r="BD1118" s="107" t="s">
        <v>292</v>
      </c>
    </row>
    <row r="1119" spans="1:56" x14ac:dyDescent="0.2">
      <c r="A1119" s="107" t="s">
        <v>409</v>
      </c>
      <c r="B1119" s="105">
        <v>609063</v>
      </c>
      <c r="C1119" s="105" t="s">
        <v>2289</v>
      </c>
      <c r="D1119" s="107" t="s">
        <v>2290</v>
      </c>
      <c r="E1119" s="105" t="s">
        <v>1945</v>
      </c>
      <c r="F1119" s="107" t="s">
        <v>1128</v>
      </c>
      <c r="G1119" s="107" t="s">
        <v>830</v>
      </c>
      <c r="H1119" s="107" t="s">
        <v>830</v>
      </c>
      <c r="I1119" s="107" t="s">
        <v>830</v>
      </c>
      <c r="J1119" s="107" t="s">
        <v>894</v>
      </c>
      <c r="K1119" s="107" t="s">
        <v>33</v>
      </c>
      <c r="L1119" s="107" t="s">
        <v>218</v>
      </c>
      <c r="M1119" s="107" t="s">
        <v>217</v>
      </c>
      <c r="N1119" s="107" t="s">
        <v>410</v>
      </c>
      <c r="O1119" s="107" t="s">
        <v>395</v>
      </c>
      <c r="P1119" s="109">
        <v>44975</v>
      </c>
      <c r="Q1119" s="107" t="s">
        <v>712</v>
      </c>
      <c r="R1119" s="108">
        <v>1</v>
      </c>
      <c r="S1119" s="109">
        <v>45029</v>
      </c>
      <c r="T1119" s="109">
        <v>45089</v>
      </c>
      <c r="U1119" s="109">
        <v>45449</v>
      </c>
      <c r="V1119" s="108">
        <v>420</v>
      </c>
      <c r="W1119" s="107" t="s">
        <v>398</v>
      </c>
      <c r="X1119" s="107" t="s">
        <v>720</v>
      </c>
      <c r="Y1119" s="107" t="s">
        <v>293</v>
      </c>
      <c r="Z1119" s="108">
        <v>0</v>
      </c>
      <c r="AA1119" s="113">
        <v>1068.75</v>
      </c>
      <c r="AB1119" s="113">
        <v>1068.75</v>
      </c>
      <c r="AC1119" s="113">
        <v>14531.25</v>
      </c>
      <c r="AD1119" s="113">
        <v>13588.161400000001</v>
      </c>
      <c r="AE1119" s="113">
        <v>13588.161400000001</v>
      </c>
      <c r="AF1119" s="113">
        <v>13588.161400000001</v>
      </c>
      <c r="AG1119" s="113">
        <v>14656.911400000001</v>
      </c>
      <c r="AH1119" s="113">
        <f>CFR_Data[[#This Row],[Total Spent SFY]]+CFR_Data[[#This Row],[CF Current SFY]]</f>
        <v>14656.911400000001</v>
      </c>
      <c r="AI1119" s="113">
        <v>0</v>
      </c>
      <c r="AJ1119" s="113">
        <v>0</v>
      </c>
      <c r="AK1119" s="113">
        <v>0</v>
      </c>
      <c r="AL1119" s="113">
        <v>0</v>
      </c>
      <c r="AM1119" s="113">
        <v>0</v>
      </c>
      <c r="AN1119" s="113">
        <v>943.08860000000004</v>
      </c>
      <c r="AO1119" s="113">
        <v>0</v>
      </c>
      <c r="AP1119" s="113">
        <v>0</v>
      </c>
      <c r="AQ1119" s="107" t="s">
        <v>699</v>
      </c>
      <c r="AR1119" s="107" t="s">
        <v>699</v>
      </c>
      <c r="AS1119" s="107" t="s">
        <v>396</v>
      </c>
      <c r="AT1119" s="107" t="s">
        <v>395</v>
      </c>
      <c r="AU1119" s="107" t="s">
        <v>1123</v>
      </c>
      <c r="AV1119" s="107" t="s">
        <v>391</v>
      </c>
      <c r="AW1119" s="108">
        <v>2</v>
      </c>
      <c r="AX1119" s="107" t="s">
        <v>473</v>
      </c>
      <c r="AY1119" s="107" t="s">
        <v>762</v>
      </c>
      <c r="AZ1119" s="107" t="s">
        <v>706</v>
      </c>
      <c r="BA1119" s="107" t="s">
        <v>433</v>
      </c>
      <c r="BB1119" s="109">
        <v>45355.272070752311</v>
      </c>
      <c r="BC1119" s="107" t="s">
        <v>33</v>
      </c>
      <c r="BD1119" s="107" t="s">
        <v>293</v>
      </c>
    </row>
    <row r="1120" spans="1:56" x14ac:dyDescent="0.2">
      <c r="A1120" s="107" t="s">
        <v>409</v>
      </c>
      <c r="B1120" s="105">
        <v>609064</v>
      </c>
      <c r="C1120" s="105" t="s">
        <v>2291</v>
      </c>
      <c r="D1120" s="107" t="s">
        <v>985</v>
      </c>
      <c r="E1120" s="105" t="s">
        <v>1945</v>
      </c>
      <c r="F1120" s="107" t="s">
        <v>1128</v>
      </c>
      <c r="G1120" s="107" t="s">
        <v>830</v>
      </c>
      <c r="H1120" s="107" t="s">
        <v>830</v>
      </c>
      <c r="I1120" s="107" t="s">
        <v>830</v>
      </c>
      <c r="J1120" s="107" t="s">
        <v>869</v>
      </c>
      <c r="K1120" s="107" t="s">
        <v>1191</v>
      </c>
      <c r="L1120" s="107" t="s">
        <v>218</v>
      </c>
      <c r="M1120" s="107" t="s">
        <v>217</v>
      </c>
      <c r="N1120" s="107" t="s">
        <v>410</v>
      </c>
      <c r="O1120" s="107" t="s">
        <v>395</v>
      </c>
      <c r="P1120" s="109">
        <v>44954</v>
      </c>
      <c r="Q1120" s="107" t="s">
        <v>712</v>
      </c>
      <c r="R1120" s="108">
        <v>1</v>
      </c>
      <c r="S1120" s="109">
        <v>45009</v>
      </c>
      <c r="T1120" s="109">
        <v>45069</v>
      </c>
      <c r="U1120" s="109">
        <v>45459</v>
      </c>
      <c r="V1120" s="108">
        <v>450</v>
      </c>
      <c r="W1120" s="107" t="s">
        <v>424</v>
      </c>
      <c r="X1120" s="107" t="s">
        <v>713</v>
      </c>
      <c r="Y1120" s="107" t="s">
        <v>397</v>
      </c>
      <c r="Z1120" s="108">
        <v>0.9</v>
      </c>
      <c r="AA1120" s="113">
        <v>31152.560000000001</v>
      </c>
      <c r="AB1120" s="113">
        <v>31152.560000000001</v>
      </c>
      <c r="AC1120" s="113">
        <v>766143.39</v>
      </c>
      <c r="AD1120" s="113">
        <v>678631.34530000004</v>
      </c>
      <c r="AE1120" s="113">
        <v>678631.34530000004</v>
      </c>
      <c r="AF1120" s="113">
        <v>434439.21529999998</v>
      </c>
      <c r="AG1120" s="113">
        <v>465591.77529999998</v>
      </c>
      <c r="AH1120" s="113">
        <f>CFR_Data[[#This Row],[Total Spent SFY]]+CFR_Data[[#This Row],[CF Current SFY]]</f>
        <v>465591.77529999998</v>
      </c>
      <c r="AI1120" s="113">
        <v>244192.13</v>
      </c>
      <c r="AJ1120" s="113">
        <v>0</v>
      </c>
      <c r="AK1120" s="113">
        <v>0</v>
      </c>
      <c r="AL1120" s="113">
        <v>0</v>
      </c>
      <c r="AM1120" s="113">
        <v>0</v>
      </c>
      <c r="AN1120" s="113">
        <v>87512.044699999999</v>
      </c>
      <c r="AO1120" s="113">
        <v>0</v>
      </c>
      <c r="AP1120" s="113">
        <v>0</v>
      </c>
      <c r="AQ1120" s="107" t="s">
        <v>699</v>
      </c>
      <c r="AR1120" s="107" t="s">
        <v>699</v>
      </c>
      <c r="AS1120" s="107" t="s">
        <v>396</v>
      </c>
      <c r="AT1120" s="107" t="s">
        <v>395</v>
      </c>
      <c r="AU1120" s="107" t="s">
        <v>1123</v>
      </c>
      <c r="AV1120" s="107" t="s">
        <v>391</v>
      </c>
      <c r="AW1120" s="108">
        <v>2</v>
      </c>
      <c r="AX1120" s="107" t="s">
        <v>473</v>
      </c>
      <c r="AY1120" s="107" t="s">
        <v>762</v>
      </c>
      <c r="AZ1120" s="107" t="s">
        <v>706</v>
      </c>
      <c r="BA1120" s="107" t="s">
        <v>433</v>
      </c>
      <c r="BB1120" s="109">
        <v>45355.272070752311</v>
      </c>
      <c r="BC1120" s="107" t="s">
        <v>465</v>
      </c>
      <c r="BD1120" s="107" t="s">
        <v>292</v>
      </c>
    </row>
    <row r="1121" spans="1:56" x14ac:dyDescent="0.2">
      <c r="A1121" s="107" t="s">
        <v>409</v>
      </c>
      <c r="B1121" s="105">
        <v>609064</v>
      </c>
      <c r="C1121" s="105" t="s">
        <v>2291</v>
      </c>
      <c r="D1121" s="107" t="s">
        <v>985</v>
      </c>
      <c r="E1121" s="105" t="s">
        <v>1945</v>
      </c>
      <c r="F1121" s="107" t="s">
        <v>1128</v>
      </c>
      <c r="G1121" s="107" t="s">
        <v>830</v>
      </c>
      <c r="H1121" s="107" t="s">
        <v>830</v>
      </c>
      <c r="I1121" s="107" t="s">
        <v>830</v>
      </c>
      <c r="J1121" s="107" t="s">
        <v>869</v>
      </c>
      <c r="K1121" s="107" t="s">
        <v>1191</v>
      </c>
      <c r="L1121" s="107" t="s">
        <v>218</v>
      </c>
      <c r="M1121" s="107" t="s">
        <v>217</v>
      </c>
      <c r="N1121" s="107" t="s">
        <v>410</v>
      </c>
      <c r="O1121" s="107" t="s">
        <v>395</v>
      </c>
      <c r="P1121" s="109">
        <v>44954</v>
      </c>
      <c r="Q1121" s="107" t="s">
        <v>712</v>
      </c>
      <c r="R1121" s="108">
        <v>1</v>
      </c>
      <c r="S1121" s="109">
        <v>45009</v>
      </c>
      <c r="T1121" s="109">
        <v>45069</v>
      </c>
      <c r="U1121" s="109">
        <v>45459</v>
      </c>
      <c r="V1121" s="108">
        <v>450</v>
      </c>
      <c r="W1121" s="107" t="s">
        <v>398</v>
      </c>
      <c r="X1121" s="107" t="s">
        <v>720</v>
      </c>
      <c r="Y1121" s="107" t="s">
        <v>293</v>
      </c>
      <c r="Z1121" s="108">
        <v>0</v>
      </c>
      <c r="AA1121" s="113">
        <v>0</v>
      </c>
      <c r="AB1121" s="113">
        <v>0</v>
      </c>
      <c r="AC1121" s="113">
        <v>12118.5</v>
      </c>
      <c r="AD1121" s="113">
        <v>11810.5947</v>
      </c>
      <c r="AE1121" s="113">
        <v>11810.5947</v>
      </c>
      <c r="AF1121" s="113">
        <v>7560.7847000000002</v>
      </c>
      <c r="AG1121" s="113">
        <v>7560.7847000000002</v>
      </c>
      <c r="AH1121" s="113">
        <f>CFR_Data[[#This Row],[Total Spent SFY]]+CFR_Data[[#This Row],[CF Current SFY]]</f>
        <v>7560.7847000000002</v>
      </c>
      <c r="AI1121" s="113">
        <v>4249.8100000000004</v>
      </c>
      <c r="AJ1121" s="113">
        <v>0</v>
      </c>
      <c r="AK1121" s="113">
        <v>0</v>
      </c>
      <c r="AL1121" s="113">
        <v>0</v>
      </c>
      <c r="AM1121" s="113">
        <v>0</v>
      </c>
      <c r="AN1121" s="113">
        <v>307.90530000000001</v>
      </c>
      <c r="AO1121" s="113">
        <v>0</v>
      </c>
      <c r="AP1121" s="113">
        <v>0</v>
      </c>
      <c r="AQ1121" s="107" t="s">
        <v>699</v>
      </c>
      <c r="AR1121" s="107" t="s">
        <v>699</v>
      </c>
      <c r="AS1121" s="107" t="s">
        <v>396</v>
      </c>
      <c r="AT1121" s="107" t="s">
        <v>395</v>
      </c>
      <c r="AU1121" s="107" t="s">
        <v>1123</v>
      </c>
      <c r="AV1121" s="107" t="s">
        <v>391</v>
      </c>
      <c r="AW1121" s="108">
        <v>2</v>
      </c>
      <c r="AX1121" s="107" t="s">
        <v>473</v>
      </c>
      <c r="AY1121" s="107" t="s">
        <v>762</v>
      </c>
      <c r="AZ1121" s="107" t="s">
        <v>706</v>
      </c>
      <c r="BA1121" s="107" t="s">
        <v>433</v>
      </c>
      <c r="BB1121" s="109">
        <v>45355.272070752311</v>
      </c>
      <c r="BC1121" s="107" t="s">
        <v>465</v>
      </c>
      <c r="BD1121" s="107" t="s">
        <v>293</v>
      </c>
    </row>
    <row r="1122" spans="1:56" x14ac:dyDescent="0.2">
      <c r="A1122" s="107" t="s">
        <v>472</v>
      </c>
      <c r="B1122" s="105">
        <v>609065</v>
      </c>
      <c r="C1122" s="105" t="s">
        <v>395</v>
      </c>
      <c r="D1122" s="107" t="s">
        <v>1772</v>
      </c>
      <c r="E1122" s="105" t="s">
        <v>1947</v>
      </c>
      <c r="F1122" s="107" t="s">
        <v>1128</v>
      </c>
      <c r="G1122" s="107" t="s">
        <v>830</v>
      </c>
      <c r="H1122" s="107" t="s">
        <v>830</v>
      </c>
      <c r="I1122" s="107" t="s">
        <v>830</v>
      </c>
      <c r="J1122" s="107" t="s">
        <v>74</v>
      </c>
      <c r="K1122" s="107" t="s">
        <v>32</v>
      </c>
      <c r="L1122" s="107" t="s">
        <v>312</v>
      </c>
      <c r="M1122" s="107" t="s">
        <v>158</v>
      </c>
      <c r="N1122" s="107" t="s">
        <v>472</v>
      </c>
      <c r="O1122" s="107" t="s">
        <v>1142</v>
      </c>
      <c r="P1122" s="109">
        <v>45710</v>
      </c>
      <c r="Q1122" s="107" t="s">
        <v>1101</v>
      </c>
      <c r="R1122" s="108">
        <v>0</v>
      </c>
      <c r="S1122" s="109">
        <v>45860</v>
      </c>
      <c r="T1122" s="109">
        <v>45920</v>
      </c>
      <c r="U1122" s="109">
        <v>46360</v>
      </c>
      <c r="V1122" s="108">
        <v>500</v>
      </c>
      <c r="W1122" s="107" t="s">
        <v>398</v>
      </c>
      <c r="X1122" s="107" t="s">
        <v>702</v>
      </c>
      <c r="Y1122" s="107" t="s">
        <v>293</v>
      </c>
      <c r="Z1122" s="108">
        <v>0</v>
      </c>
      <c r="AA1122" s="113">
        <v>0</v>
      </c>
      <c r="AB1122" s="113">
        <v>0</v>
      </c>
      <c r="AC1122" s="113">
        <v>94813.6</v>
      </c>
      <c r="AD1122" s="113">
        <v>0</v>
      </c>
      <c r="AE1122" s="113">
        <v>94813.6</v>
      </c>
      <c r="AF1122" s="113">
        <v>0</v>
      </c>
      <c r="AG1122" s="113">
        <v>0</v>
      </c>
      <c r="AH1122" s="113">
        <f>CFR_Data[[#This Row],[Total Spent SFY]]+CFR_Data[[#This Row],[CF Current SFY]]</f>
        <v>0</v>
      </c>
      <c r="AI1122" s="113">
        <v>0</v>
      </c>
      <c r="AJ1122" s="113">
        <v>59258.5</v>
      </c>
      <c r="AK1122" s="113">
        <v>35555.1</v>
      </c>
      <c r="AL1122" s="113">
        <v>0</v>
      </c>
      <c r="AM1122" s="113">
        <v>0</v>
      </c>
      <c r="AN1122" s="113">
        <v>0</v>
      </c>
      <c r="AO1122" s="113">
        <v>0</v>
      </c>
      <c r="AP1122" s="113">
        <v>0</v>
      </c>
      <c r="AQ1122" s="107" t="s">
        <v>699</v>
      </c>
      <c r="AR1122" s="107" t="s">
        <v>699</v>
      </c>
      <c r="AS1122" s="107" t="s">
        <v>396</v>
      </c>
      <c r="AT1122" s="107" t="s">
        <v>2915</v>
      </c>
      <c r="AU1122" s="107" t="s">
        <v>1120</v>
      </c>
      <c r="AV1122" s="107" t="s">
        <v>391</v>
      </c>
      <c r="AW1122" s="108">
        <v>3</v>
      </c>
      <c r="AX1122" s="107" t="s">
        <v>473</v>
      </c>
      <c r="AY1122" s="107" t="s">
        <v>698</v>
      </c>
      <c r="AZ1122" s="107" t="s">
        <v>697</v>
      </c>
      <c r="BA1122" s="107" t="s">
        <v>392</v>
      </c>
      <c r="BB1122" s="109">
        <v>45355.272070752311</v>
      </c>
      <c r="BC1122" s="107" t="s">
        <v>32</v>
      </c>
      <c r="BD1122" s="107" t="s">
        <v>293</v>
      </c>
    </row>
    <row r="1123" spans="1:56" x14ac:dyDescent="0.2">
      <c r="A1123" s="107" t="s">
        <v>472</v>
      </c>
      <c r="B1123" s="105">
        <v>609065</v>
      </c>
      <c r="C1123" s="105" t="s">
        <v>395</v>
      </c>
      <c r="D1123" s="107" t="s">
        <v>1772</v>
      </c>
      <c r="E1123" s="105" t="s">
        <v>1947</v>
      </c>
      <c r="F1123" s="107" t="s">
        <v>1128</v>
      </c>
      <c r="G1123" s="107" t="s">
        <v>830</v>
      </c>
      <c r="H1123" s="107" t="s">
        <v>830</v>
      </c>
      <c r="I1123" s="107" t="s">
        <v>830</v>
      </c>
      <c r="J1123" s="107" t="s">
        <v>74</v>
      </c>
      <c r="K1123" s="107" t="s">
        <v>32</v>
      </c>
      <c r="L1123" s="107" t="s">
        <v>312</v>
      </c>
      <c r="M1123" s="107" t="s">
        <v>158</v>
      </c>
      <c r="N1123" s="107" t="s">
        <v>472</v>
      </c>
      <c r="O1123" s="107" t="s">
        <v>1142</v>
      </c>
      <c r="P1123" s="109">
        <v>45710</v>
      </c>
      <c r="Q1123" s="107" t="s">
        <v>1101</v>
      </c>
      <c r="R1123" s="108">
        <v>0</v>
      </c>
      <c r="S1123" s="109">
        <v>45860</v>
      </c>
      <c r="T1123" s="109">
        <v>45920</v>
      </c>
      <c r="U1123" s="109">
        <v>46360</v>
      </c>
      <c r="V1123" s="108">
        <v>500</v>
      </c>
      <c r="W1123" s="107" t="s">
        <v>424</v>
      </c>
      <c r="X1123" s="107" t="s">
        <v>726</v>
      </c>
      <c r="Y1123" s="107" t="s">
        <v>725</v>
      </c>
      <c r="Z1123" s="108">
        <v>0.8</v>
      </c>
      <c r="AA1123" s="113">
        <v>0</v>
      </c>
      <c r="AB1123" s="113">
        <v>0</v>
      </c>
      <c r="AC1123" s="113">
        <v>5866411.4601999996</v>
      </c>
      <c r="AD1123" s="113">
        <v>0</v>
      </c>
      <c r="AE1123" s="113">
        <v>5866411.4601999996</v>
      </c>
      <c r="AF1123" s="113">
        <v>0</v>
      </c>
      <c r="AG1123" s="113">
        <v>0</v>
      </c>
      <c r="AH1123" s="113">
        <f>CFR_Data[[#This Row],[Total Spent SFY]]+CFR_Data[[#This Row],[CF Current SFY]]</f>
        <v>0</v>
      </c>
      <c r="AI1123" s="113">
        <v>0</v>
      </c>
      <c r="AJ1123" s="113">
        <v>3666507.1625999999</v>
      </c>
      <c r="AK1123" s="113">
        <v>2199904.2976000002</v>
      </c>
      <c r="AL1123" s="113">
        <v>0</v>
      </c>
      <c r="AM1123" s="113">
        <v>0</v>
      </c>
      <c r="AN1123" s="113">
        <v>0</v>
      </c>
      <c r="AO1123" s="113">
        <v>0</v>
      </c>
      <c r="AP1123" s="113">
        <v>0</v>
      </c>
      <c r="AQ1123" s="107" t="s">
        <v>699</v>
      </c>
      <c r="AR1123" s="107" t="s">
        <v>699</v>
      </c>
      <c r="AS1123" s="107" t="s">
        <v>396</v>
      </c>
      <c r="AT1123" s="107" t="s">
        <v>2915</v>
      </c>
      <c r="AU1123" s="107" t="s">
        <v>1120</v>
      </c>
      <c r="AV1123" s="107" t="s">
        <v>391</v>
      </c>
      <c r="AW1123" s="108">
        <v>3</v>
      </c>
      <c r="AX1123" s="107" t="s">
        <v>473</v>
      </c>
      <c r="AY1123" s="107" t="s">
        <v>698</v>
      </c>
      <c r="AZ1123" s="107" t="s">
        <v>697</v>
      </c>
      <c r="BA1123" s="107" t="s">
        <v>392</v>
      </c>
      <c r="BB1123" s="109">
        <v>45355.272070752311</v>
      </c>
      <c r="BC1123" s="107" t="s">
        <v>32</v>
      </c>
      <c r="BD1123" s="107" t="s">
        <v>292</v>
      </c>
    </row>
    <row r="1124" spans="1:56" x14ac:dyDescent="0.2">
      <c r="A1124" s="107" t="s">
        <v>409</v>
      </c>
      <c r="B1124" s="105">
        <v>609066</v>
      </c>
      <c r="C1124" s="105" t="s">
        <v>2292</v>
      </c>
      <c r="D1124" s="107" t="s">
        <v>986</v>
      </c>
      <c r="E1124" s="105" t="s">
        <v>1943</v>
      </c>
      <c r="F1124" s="107" t="s">
        <v>1343</v>
      </c>
      <c r="G1124" s="107" t="s">
        <v>830</v>
      </c>
      <c r="H1124" s="107" t="s">
        <v>830</v>
      </c>
      <c r="I1124" s="107" t="s">
        <v>830</v>
      </c>
      <c r="J1124" s="107" t="s">
        <v>708</v>
      </c>
      <c r="K1124" s="107" t="s">
        <v>22</v>
      </c>
      <c r="L1124" s="107" t="s">
        <v>237</v>
      </c>
      <c r="M1124" s="107" t="s">
        <v>236</v>
      </c>
      <c r="N1124" s="107" t="s">
        <v>410</v>
      </c>
      <c r="O1124" s="107" t="s">
        <v>395</v>
      </c>
      <c r="P1124" s="109">
        <v>44814</v>
      </c>
      <c r="Q1124" s="107" t="s">
        <v>658</v>
      </c>
      <c r="R1124" s="108">
        <v>1</v>
      </c>
      <c r="S1124" s="109">
        <v>44868</v>
      </c>
      <c r="T1124" s="109">
        <v>44928</v>
      </c>
      <c r="U1124" s="109">
        <v>45794</v>
      </c>
      <c r="V1124" s="108">
        <v>926</v>
      </c>
      <c r="W1124" s="107" t="s">
        <v>424</v>
      </c>
      <c r="X1124" s="107" t="s">
        <v>710</v>
      </c>
      <c r="Y1124" s="107" t="s">
        <v>411</v>
      </c>
      <c r="Z1124" s="108">
        <v>0.8</v>
      </c>
      <c r="AA1124" s="113">
        <v>546921.06999999995</v>
      </c>
      <c r="AB1124" s="113">
        <v>498226.07</v>
      </c>
      <c r="AC1124" s="113">
        <v>1038537.18</v>
      </c>
      <c r="AD1124" s="113">
        <v>835338.51150000002</v>
      </c>
      <c r="AE1124" s="113">
        <v>835338.51150000002</v>
      </c>
      <c r="AF1124" s="113">
        <v>334135.40460000001</v>
      </c>
      <c r="AG1124" s="113">
        <v>881056.47459999996</v>
      </c>
      <c r="AH1124" s="113">
        <f>CFR_Data[[#This Row],[Total Spent SFY]]+CFR_Data[[#This Row],[CF Current SFY]]</f>
        <v>832361.47460000007</v>
      </c>
      <c r="AI1124" s="113">
        <v>501203.10690000001</v>
      </c>
      <c r="AJ1124" s="113">
        <v>0</v>
      </c>
      <c r="AK1124" s="113">
        <v>0</v>
      </c>
      <c r="AL1124" s="113">
        <v>0</v>
      </c>
      <c r="AM1124" s="113">
        <v>0</v>
      </c>
      <c r="AN1124" s="113">
        <v>203198.6685</v>
      </c>
      <c r="AO1124" s="113">
        <v>0</v>
      </c>
      <c r="AP1124" s="113">
        <v>0</v>
      </c>
      <c r="AQ1124" s="107" t="s">
        <v>699</v>
      </c>
      <c r="AR1124" s="107" t="s">
        <v>699</v>
      </c>
      <c r="AS1124" s="107" t="s">
        <v>396</v>
      </c>
      <c r="AT1124" s="107" t="s">
        <v>2961</v>
      </c>
      <c r="AU1124" s="107" t="s">
        <v>1123</v>
      </c>
      <c r="AV1124" s="107" t="s">
        <v>391</v>
      </c>
      <c r="AW1124" s="108">
        <v>3</v>
      </c>
      <c r="AX1124" s="107" t="s">
        <v>473</v>
      </c>
      <c r="AY1124" s="107" t="s">
        <v>738</v>
      </c>
      <c r="AZ1124" s="107" t="s">
        <v>700</v>
      </c>
      <c r="BA1124" s="107" t="s">
        <v>652</v>
      </c>
      <c r="BB1124" s="109">
        <v>45355.272070752311</v>
      </c>
      <c r="BC1124" s="107" t="s">
        <v>22</v>
      </c>
      <c r="BD1124" s="107" t="s">
        <v>292</v>
      </c>
    </row>
    <row r="1125" spans="1:56" x14ac:dyDescent="0.2">
      <c r="A1125" s="107" t="s">
        <v>409</v>
      </c>
      <c r="B1125" s="105">
        <v>609066</v>
      </c>
      <c r="C1125" s="105" t="s">
        <v>2292</v>
      </c>
      <c r="D1125" s="107" t="s">
        <v>986</v>
      </c>
      <c r="E1125" s="105" t="s">
        <v>1943</v>
      </c>
      <c r="F1125" s="107" t="s">
        <v>1343</v>
      </c>
      <c r="G1125" s="107" t="s">
        <v>830</v>
      </c>
      <c r="H1125" s="107" t="s">
        <v>830</v>
      </c>
      <c r="I1125" s="107" t="s">
        <v>830</v>
      </c>
      <c r="J1125" s="107" t="s">
        <v>708</v>
      </c>
      <c r="K1125" s="107" t="s">
        <v>22</v>
      </c>
      <c r="L1125" s="107" t="s">
        <v>237</v>
      </c>
      <c r="M1125" s="107" t="s">
        <v>236</v>
      </c>
      <c r="N1125" s="107" t="s">
        <v>410</v>
      </c>
      <c r="O1125" s="107" t="s">
        <v>395</v>
      </c>
      <c r="P1125" s="109">
        <v>44814</v>
      </c>
      <c r="Q1125" s="107" t="s">
        <v>658</v>
      </c>
      <c r="R1125" s="108">
        <v>1</v>
      </c>
      <c r="S1125" s="109">
        <v>44868</v>
      </c>
      <c r="T1125" s="109">
        <v>44928</v>
      </c>
      <c r="U1125" s="109">
        <v>45794</v>
      </c>
      <c r="V1125" s="108">
        <v>926</v>
      </c>
      <c r="W1125" s="107" t="s">
        <v>424</v>
      </c>
      <c r="X1125" s="107" t="s">
        <v>704</v>
      </c>
      <c r="Y1125" s="107" t="s">
        <v>425</v>
      </c>
      <c r="Z1125" s="108">
        <v>0.8</v>
      </c>
      <c r="AA1125" s="113">
        <v>636363.69999999995</v>
      </c>
      <c r="AB1125" s="113">
        <v>578620.69999999995</v>
      </c>
      <c r="AC1125" s="113">
        <v>2533203.7999999998</v>
      </c>
      <c r="AD1125" s="113">
        <v>2369894.3755999999</v>
      </c>
      <c r="AE1125" s="113">
        <v>2369894.3755000001</v>
      </c>
      <c r="AF1125" s="113">
        <v>947957.75020000001</v>
      </c>
      <c r="AG1125" s="113">
        <v>1584321.4502000001</v>
      </c>
      <c r="AH1125" s="113">
        <f>CFR_Data[[#This Row],[Total Spent SFY]]+CFR_Data[[#This Row],[CF Current SFY]]</f>
        <v>1526578.4501999998</v>
      </c>
      <c r="AI1125" s="113">
        <v>1421936.6253</v>
      </c>
      <c r="AJ1125" s="113">
        <v>0</v>
      </c>
      <c r="AK1125" s="113">
        <v>0</v>
      </c>
      <c r="AL1125" s="113">
        <v>0</v>
      </c>
      <c r="AM1125" s="113">
        <v>0</v>
      </c>
      <c r="AN1125" s="113">
        <v>163309.42449999999</v>
      </c>
      <c r="AO1125" s="113">
        <v>0</v>
      </c>
      <c r="AP1125" s="113">
        <v>0</v>
      </c>
      <c r="AQ1125" s="107" t="s">
        <v>699</v>
      </c>
      <c r="AR1125" s="107" t="s">
        <v>699</v>
      </c>
      <c r="AS1125" s="107" t="s">
        <v>396</v>
      </c>
      <c r="AT1125" s="107" t="s">
        <v>2961</v>
      </c>
      <c r="AU1125" s="107" t="s">
        <v>1123</v>
      </c>
      <c r="AV1125" s="107" t="s">
        <v>391</v>
      </c>
      <c r="AW1125" s="108">
        <v>3</v>
      </c>
      <c r="AX1125" s="107" t="s">
        <v>473</v>
      </c>
      <c r="AY1125" s="107" t="s">
        <v>738</v>
      </c>
      <c r="AZ1125" s="107" t="s">
        <v>700</v>
      </c>
      <c r="BA1125" s="107" t="s">
        <v>652</v>
      </c>
      <c r="BB1125" s="109">
        <v>45355.272070752311</v>
      </c>
      <c r="BC1125" s="107" t="s">
        <v>22</v>
      </c>
      <c r="BD1125" s="107" t="s">
        <v>292</v>
      </c>
    </row>
    <row r="1126" spans="1:56" x14ac:dyDescent="0.2">
      <c r="A1126" s="107" t="s">
        <v>409</v>
      </c>
      <c r="B1126" s="105">
        <v>609066</v>
      </c>
      <c r="C1126" s="105" t="s">
        <v>2292</v>
      </c>
      <c r="D1126" s="107" t="s">
        <v>986</v>
      </c>
      <c r="E1126" s="105" t="s">
        <v>1943</v>
      </c>
      <c r="F1126" s="107" t="s">
        <v>1343</v>
      </c>
      <c r="G1126" s="107" t="s">
        <v>830</v>
      </c>
      <c r="H1126" s="107" t="s">
        <v>830</v>
      </c>
      <c r="I1126" s="107" t="s">
        <v>830</v>
      </c>
      <c r="J1126" s="107" t="s">
        <v>708</v>
      </c>
      <c r="K1126" s="107" t="s">
        <v>22</v>
      </c>
      <c r="L1126" s="107" t="s">
        <v>237</v>
      </c>
      <c r="M1126" s="107" t="s">
        <v>236</v>
      </c>
      <c r="N1126" s="107" t="s">
        <v>410</v>
      </c>
      <c r="O1126" s="107" t="s">
        <v>395</v>
      </c>
      <c r="P1126" s="109">
        <v>44814</v>
      </c>
      <c r="Q1126" s="107" t="s">
        <v>658</v>
      </c>
      <c r="R1126" s="108">
        <v>1</v>
      </c>
      <c r="S1126" s="109">
        <v>44868</v>
      </c>
      <c r="T1126" s="109">
        <v>44928</v>
      </c>
      <c r="U1126" s="109">
        <v>45794</v>
      </c>
      <c r="V1126" s="108">
        <v>926</v>
      </c>
      <c r="W1126" s="107" t="s">
        <v>398</v>
      </c>
      <c r="X1126" s="107" t="s">
        <v>702</v>
      </c>
      <c r="Y1126" s="107" t="s">
        <v>293</v>
      </c>
      <c r="Z1126" s="108">
        <v>0</v>
      </c>
      <c r="AA1126" s="113">
        <v>0</v>
      </c>
      <c r="AB1126" s="113">
        <v>0</v>
      </c>
      <c r="AC1126" s="113">
        <v>49168.75</v>
      </c>
      <c r="AD1126" s="113">
        <v>44767.113299999997</v>
      </c>
      <c r="AE1126" s="113">
        <v>44767.113299999997</v>
      </c>
      <c r="AF1126" s="113">
        <v>17906.845300000001</v>
      </c>
      <c r="AG1126" s="113">
        <v>17906.845300000001</v>
      </c>
      <c r="AH1126" s="113">
        <f>CFR_Data[[#This Row],[Total Spent SFY]]+CFR_Data[[#This Row],[CF Current SFY]]</f>
        <v>17906.845300000001</v>
      </c>
      <c r="AI1126" s="113">
        <v>26860.268</v>
      </c>
      <c r="AJ1126" s="113">
        <v>0</v>
      </c>
      <c r="AK1126" s="113">
        <v>0</v>
      </c>
      <c r="AL1126" s="113">
        <v>0</v>
      </c>
      <c r="AM1126" s="113">
        <v>0</v>
      </c>
      <c r="AN1126" s="113">
        <v>4401.6367</v>
      </c>
      <c r="AO1126" s="113">
        <v>0</v>
      </c>
      <c r="AP1126" s="113">
        <v>0</v>
      </c>
      <c r="AQ1126" s="107" t="s">
        <v>699</v>
      </c>
      <c r="AR1126" s="107" t="s">
        <v>699</v>
      </c>
      <c r="AS1126" s="107" t="s">
        <v>396</v>
      </c>
      <c r="AT1126" s="107" t="s">
        <v>2961</v>
      </c>
      <c r="AU1126" s="107" t="s">
        <v>1123</v>
      </c>
      <c r="AV1126" s="107" t="s">
        <v>391</v>
      </c>
      <c r="AW1126" s="108">
        <v>3</v>
      </c>
      <c r="AX1126" s="107" t="s">
        <v>473</v>
      </c>
      <c r="AY1126" s="107" t="s">
        <v>738</v>
      </c>
      <c r="AZ1126" s="107" t="s">
        <v>700</v>
      </c>
      <c r="BA1126" s="107" t="s">
        <v>652</v>
      </c>
      <c r="BB1126" s="109">
        <v>45355.272070752311</v>
      </c>
      <c r="BC1126" s="107" t="s">
        <v>22</v>
      </c>
      <c r="BD1126" s="107" t="s">
        <v>293</v>
      </c>
    </row>
    <row r="1127" spans="1:56" x14ac:dyDescent="0.2">
      <c r="A1127" s="107" t="s">
        <v>409</v>
      </c>
      <c r="B1127" s="105">
        <v>609067</v>
      </c>
      <c r="C1127" s="105" t="s">
        <v>3108</v>
      </c>
      <c r="D1127" s="107" t="s">
        <v>987</v>
      </c>
      <c r="E1127" s="105" t="s">
        <v>1945</v>
      </c>
      <c r="F1127" s="107" t="s">
        <v>1128</v>
      </c>
      <c r="G1127" s="107" t="s">
        <v>830</v>
      </c>
      <c r="H1127" s="107" t="s">
        <v>830</v>
      </c>
      <c r="I1127" s="107" t="s">
        <v>830</v>
      </c>
      <c r="J1127" s="107" t="s">
        <v>113</v>
      </c>
      <c r="K1127" s="107" t="s">
        <v>23</v>
      </c>
      <c r="L1127" s="107" t="s">
        <v>237</v>
      </c>
      <c r="M1127" s="107" t="s">
        <v>236</v>
      </c>
      <c r="N1127" s="107" t="s">
        <v>410</v>
      </c>
      <c r="O1127" s="107" t="s">
        <v>395</v>
      </c>
      <c r="P1127" s="109">
        <v>45178</v>
      </c>
      <c r="Q1127" s="107" t="s">
        <v>712</v>
      </c>
      <c r="R1127" s="108">
        <v>1</v>
      </c>
      <c r="S1127" s="109">
        <v>45286</v>
      </c>
      <c r="T1127" s="109">
        <v>45346</v>
      </c>
      <c r="U1127" s="109">
        <v>46709</v>
      </c>
      <c r="V1127" s="108">
        <v>1423</v>
      </c>
      <c r="W1127" s="107" t="s">
        <v>424</v>
      </c>
      <c r="X1127" s="107" t="s">
        <v>710</v>
      </c>
      <c r="Y1127" s="107" t="s">
        <v>411</v>
      </c>
      <c r="Z1127" s="108">
        <v>0.8</v>
      </c>
      <c r="AA1127" s="113">
        <v>0</v>
      </c>
      <c r="AB1127" s="113">
        <v>0</v>
      </c>
      <c r="AC1127" s="113">
        <v>2842930.82</v>
      </c>
      <c r="AD1127" s="113">
        <v>157867.41320000001</v>
      </c>
      <c r="AE1127" s="113">
        <v>2842930.82</v>
      </c>
      <c r="AF1127" s="113">
        <v>157867.41320000001</v>
      </c>
      <c r="AG1127" s="113">
        <v>157867.41320000001</v>
      </c>
      <c r="AH1127" s="113">
        <f>CFR_Data[[#This Row],[Total Spent SFY]]+CFR_Data[[#This Row],[CF Current SFY]]</f>
        <v>157867.41320000001</v>
      </c>
      <c r="AI1127" s="113">
        <v>972132.58680000005</v>
      </c>
      <c r="AJ1127" s="113">
        <v>730000</v>
      </c>
      <c r="AK1127" s="113">
        <v>730000</v>
      </c>
      <c r="AL1127" s="113">
        <v>252930.82</v>
      </c>
      <c r="AM1127" s="113">
        <v>0</v>
      </c>
      <c r="AN1127" s="113">
        <v>0</v>
      </c>
      <c r="AO1127" s="113">
        <v>0</v>
      </c>
      <c r="AP1127" s="113">
        <v>0</v>
      </c>
      <c r="AQ1127" s="107" t="s">
        <v>699</v>
      </c>
      <c r="AR1127" s="107" t="s">
        <v>699</v>
      </c>
      <c r="AS1127" s="107" t="s">
        <v>396</v>
      </c>
      <c r="AT1127" s="107" t="s">
        <v>2983</v>
      </c>
      <c r="AU1127" s="107" t="s">
        <v>1120</v>
      </c>
      <c r="AV1127" s="107" t="s">
        <v>391</v>
      </c>
      <c r="AW1127" s="108">
        <v>2</v>
      </c>
      <c r="AX1127" s="107" t="s">
        <v>473</v>
      </c>
      <c r="AY1127" s="107" t="s">
        <v>738</v>
      </c>
      <c r="AZ1127" s="107" t="s">
        <v>700</v>
      </c>
      <c r="BA1127" s="107" t="s">
        <v>652</v>
      </c>
      <c r="BB1127" s="109">
        <v>45355.272070752311</v>
      </c>
      <c r="BC1127" s="107" t="s">
        <v>23</v>
      </c>
      <c r="BD1127" s="107" t="s">
        <v>292</v>
      </c>
    </row>
    <row r="1128" spans="1:56" x14ac:dyDescent="0.2">
      <c r="A1128" s="107" t="s">
        <v>409</v>
      </c>
      <c r="B1128" s="105">
        <v>609067</v>
      </c>
      <c r="C1128" s="105" t="s">
        <v>3108</v>
      </c>
      <c r="D1128" s="107" t="s">
        <v>987</v>
      </c>
      <c r="E1128" s="105" t="s">
        <v>1945</v>
      </c>
      <c r="F1128" s="107" t="s">
        <v>1128</v>
      </c>
      <c r="G1128" s="107" t="s">
        <v>830</v>
      </c>
      <c r="H1128" s="107" t="s">
        <v>830</v>
      </c>
      <c r="I1128" s="107" t="s">
        <v>830</v>
      </c>
      <c r="J1128" s="107" t="s">
        <v>113</v>
      </c>
      <c r="K1128" s="107" t="s">
        <v>23</v>
      </c>
      <c r="L1128" s="107" t="s">
        <v>237</v>
      </c>
      <c r="M1128" s="107" t="s">
        <v>236</v>
      </c>
      <c r="N1128" s="107" t="s">
        <v>410</v>
      </c>
      <c r="O1128" s="107" t="s">
        <v>395</v>
      </c>
      <c r="P1128" s="109">
        <v>45178</v>
      </c>
      <c r="Q1128" s="107" t="s">
        <v>712</v>
      </c>
      <c r="R1128" s="108">
        <v>1</v>
      </c>
      <c r="S1128" s="109">
        <v>45286</v>
      </c>
      <c r="T1128" s="109">
        <v>45346</v>
      </c>
      <c r="U1128" s="109">
        <v>46709</v>
      </c>
      <c r="V1128" s="108">
        <v>1423</v>
      </c>
      <c r="W1128" s="107" t="s">
        <v>398</v>
      </c>
      <c r="X1128" s="107" t="s">
        <v>702</v>
      </c>
      <c r="Y1128" s="107" t="s">
        <v>293</v>
      </c>
      <c r="Z1128" s="108">
        <v>0</v>
      </c>
      <c r="AA1128" s="113">
        <v>0</v>
      </c>
      <c r="AB1128" s="113">
        <v>0</v>
      </c>
      <c r="AC1128" s="113">
        <v>35000</v>
      </c>
      <c r="AD1128" s="113">
        <v>2132.5868</v>
      </c>
      <c r="AE1128" s="113">
        <v>35000</v>
      </c>
      <c r="AF1128" s="113">
        <v>2132.5868</v>
      </c>
      <c r="AG1128" s="113">
        <v>2132.5868</v>
      </c>
      <c r="AH1128" s="113">
        <f>CFR_Data[[#This Row],[Total Spent SFY]]+CFR_Data[[#This Row],[CF Current SFY]]</f>
        <v>2132.5868</v>
      </c>
      <c r="AI1128" s="113">
        <v>11867.413200000001</v>
      </c>
      <c r="AJ1128" s="113">
        <v>9000</v>
      </c>
      <c r="AK1128" s="113">
        <v>9000</v>
      </c>
      <c r="AL1128" s="113">
        <v>3000</v>
      </c>
      <c r="AM1128" s="113">
        <v>0</v>
      </c>
      <c r="AN1128" s="113">
        <v>0</v>
      </c>
      <c r="AO1128" s="113">
        <v>0</v>
      </c>
      <c r="AP1128" s="113">
        <v>0</v>
      </c>
      <c r="AQ1128" s="107" t="s">
        <v>699</v>
      </c>
      <c r="AR1128" s="107" t="s">
        <v>699</v>
      </c>
      <c r="AS1128" s="107" t="s">
        <v>396</v>
      </c>
      <c r="AT1128" s="107" t="s">
        <v>2983</v>
      </c>
      <c r="AU1128" s="107" t="s">
        <v>1120</v>
      </c>
      <c r="AV1128" s="107" t="s">
        <v>391</v>
      </c>
      <c r="AW1128" s="108">
        <v>2</v>
      </c>
      <c r="AX1128" s="107" t="s">
        <v>473</v>
      </c>
      <c r="AY1128" s="107" t="s">
        <v>738</v>
      </c>
      <c r="AZ1128" s="107" t="s">
        <v>700</v>
      </c>
      <c r="BA1128" s="107" t="s">
        <v>652</v>
      </c>
      <c r="BB1128" s="109">
        <v>45355.272070752311</v>
      </c>
      <c r="BC1128" s="107" t="s">
        <v>23</v>
      </c>
      <c r="BD1128" s="107" t="s">
        <v>293</v>
      </c>
    </row>
    <row r="1129" spans="1:56" x14ac:dyDescent="0.2">
      <c r="A1129" s="107" t="s">
        <v>472</v>
      </c>
      <c r="B1129" s="105">
        <v>609068</v>
      </c>
      <c r="C1129" s="105" t="s">
        <v>395</v>
      </c>
      <c r="D1129" s="107" t="s">
        <v>1773</v>
      </c>
      <c r="E1129" s="105" t="s">
        <v>1962</v>
      </c>
      <c r="F1129" s="107" t="s">
        <v>1133</v>
      </c>
      <c r="G1129" s="107" t="s">
        <v>830</v>
      </c>
      <c r="H1129" s="107" t="s">
        <v>830</v>
      </c>
      <c r="I1129" s="107" t="s">
        <v>830</v>
      </c>
      <c r="J1129" s="107" t="s">
        <v>289</v>
      </c>
      <c r="K1129" s="107" t="s">
        <v>21</v>
      </c>
      <c r="L1129" s="107" t="s">
        <v>88</v>
      </c>
      <c r="M1129" s="107" t="s">
        <v>41</v>
      </c>
      <c r="N1129" s="107" t="s">
        <v>472</v>
      </c>
      <c r="O1129" s="107" t="s">
        <v>1125</v>
      </c>
      <c r="P1129" s="109">
        <v>46060</v>
      </c>
      <c r="Q1129" s="107" t="s">
        <v>1353</v>
      </c>
      <c r="R1129" s="108">
        <v>0</v>
      </c>
      <c r="S1129" s="109">
        <v>46210</v>
      </c>
      <c r="T1129" s="109">
        <v>46270</v>
      </c>
      <c r="U1129" s="109">
        <v>46930</v>
      </c>
      <c r="V1129" s="108">
        <v>720</v>
      </c>
      <c r="W1129" s="107" t="s">
        <v>398</v>
      </c>
      <c r="X1129" s="107" t="s">
        <v>702</v>
      </c>
      <c r="Y1129" s="107" t="s">
        <v>293</v>
      </c>
      <c r="Z1129" s="108">
        <v>0</v>
      </c>
      <c r="AA1129" s="113">
        <v>0</v>
      </c>
      <c r="AB1129" s="113">
        <v>0</v>
      </c>
      <c r="AC1129" s="113">
        <v>37440</v>
      </c>
      <c r="AD1129" s="113">
        <v>0</v>
      </c>
      <c r="AE1129" s="113">
        <v>37440</v>
      </c>
      <c r="AF1129" s="113">
        <v>0</v>
      </c>
      <c r="AG1129" s="113">
        <v>0</v>
      </c>
      <c r="AH1129" s="113">
        <f>CFR_Data[[#This Row],[Total Spent SFY]]+CFR_Data[[#This Row],[CF Current SFY]]</f>
        <v>0</v>
      </c>
      <c r="AI1129" s="113">
        <v>0</v>
      </c>
      <c r="AJ1129" s="113">
        <v>0</v>
      </c>
      <c r="AK1129" s="113">
        <v>17018.181799999998</v>
      </c>
      <c r="AL1129" s="113">
        <v>20421.818200000002</v>
      </c>
      <c r="AM1129" s="113">
        <v>0</v>
      </c>
      <c r="AN1129" s="113">
        <v>0</v>
      </c>
      <c r="AO1129" s="113">
        <v>0</v>
      </c>
      <c r="AP1129" s="113">
        <v>0</v>
      </c>
      <c r="AQ1129" s="107" t="s">
        <v>699</v>
      </c>
      <c r="AR1129" s="107" t="s">
        <v>699</v>
      </c>
      <c r="AS1129" s="107" t="s">
        <v>396</v>
      </c>
      <c r="AT1129" s="107" t="s">
        <v>395</v>
      </c>
      <c r="AU1129" s="107" t="s">
        <v>1123</v>
      </c>
      <c r="AV1129" s="107" t="s">
        <v>391</v>
      </c>
      <c r="AW1129" s="108">
        <v>2</v>
      </c>
      <c r="AX1129" s="107" t="s">
        <v>473</v>
      </c>
      <c r="AY1129" s="107" t="s">
        <v>707</v>
      </c>
      <c r="AZ1129" s="107" t="s">
        <v>706</v>
      </c>
      <c r="BA1129" s="107" t="s">
        <v>412</v>
      </c>
      <c r="BB1129" s="109">
        <v>45355.272070752311</v>
      </c>
      <c r="BC1129" s="107" t="s">
        <v>21</v>
      </c>
      <c r="BD1129" s="107" t="s">
        <v>293</v>
      </c>
    </row>
    <row r="1130" spans="1:56" x14ac:dyDescent="0.2">
      <c r="A1130" s="107" t="s">
        <v>472</v>
      </c>
      <c r="B1130" s="105">
        <v>609068</v>
      </c>
      <c r="C1130" s="105" t="s">
        <v>395</v>
      </c>
      <c r="D1130" s="107" t="s">
        <v>1773</v>
      </c>
      <c r="E1130" s="105" t="s">
        <v>1962</v>
      </c>
      <c r="F1130" s="107" t="s">
        <v>1133</v>
      </c>
      <c r="G1130" s="107" t="s">
        <v>830</v>
      </c>
      <c r="H1130" s="107" t="s">
        <v>830</v>
      </c>
      <c r="I1130" s="107" t="s">
        <v>830</v>
      </c>
      <c r="J1130" s="107" t="s">
        <v>289</v>
      </c>
      <c r="K1130" s="107" t="s">
        <v>21</v>
      </c>
      <c r="L1130" s="107" t="s">
        <v>88</v>
      </c>
      <c r="M1130" s="107" t="s">
        <v>41</v>
      </c>
      <c r="N1130" s="107" t="s">
        <v>472</v>
      </c>
      <c r="O1130" s="107" t="s">
        <v>1125</v>
      </c>
      <c r="P1130" s="109">
        <v>46060</v>
      </c>
      <c r="Q1130" s="107" t="s">
        <v>1353</v>
      </c>
      <c r="R1130" s="108">
        <v>0</v>
      </c>
      <c r="S1130" s="109">
        <v>46210</v>
      </c>
      <c r="T1130" s="109">
        <v>46270</v>
      </c>
      <c r="U1130" s="109">
        <v>46930</v>
      </c>
      <c r="V1130" s="108">
        <v>720</v>
      </c>
      <c r="W1130" s="107" t="s">
        <v>424</v>
      </c>
      <c r="X1130" s="107" t="s">
        <v>802</v>
      </c>
      <c r="Y1130" s="107" t="s">
        <v>725</v>
      </c>
      <c r="Z1130" s="108">
        <v>0.8</v>
      </c>
      <c r="AA1130" s="113">
        <v>0</v>
      </c>
      <c r="AB1130" s="113">
        <v>0</v>
      </c>
      <c r="AC1130" s="113">
        <v>4510520.9796000002</v>
      </c>
      <c r="AD1130" s="113">
        <v>0</v>
      </c>
      <c r="AE1130" s="113">
        <v>4510520.9796000002</v>
      </c>
      <c r="AF1130" s="113">
        <v>0</v>
      </c>
      <c r="AG1130" s="113">
        <v>0</v>
      </c>
      <c r="AH1130" s="113">
        <f>CFR_Data[[#This Row],[Total Spent SFY]]+CFR_Data[[#This Row],[CF Current SFY]]</f>
        <v>0</v>
      </c>
      <c r="AI1130" s="113">
        <v>0</v>
      </c>
      <c r="AJ1130" s="113">
        <v>0</v>
      </c>
      <c r="AK1130" s="113">
        <v>2050236.8089000001</v>
      </c>
      <c r="AL1130" s="113">
        <v>2460284.1707000001</v>
      </c>
      <c r="AM1130" s="113">
        <v>0</v>
      </c>
      <c r="AN1130" s="113">
        <v>0</v>
      </c>
      <c r="AO1130" s="113">
        <v>0</v>
      </c>
      <c r="AP1130" s="113">
        <v>0</v>
      </c>
      <c r="AQ1130" s="107" t="s">
        <v>699</v>
      </c>
      <c r="AR1130" s="107" t="s">
        <v>699</v>
      </c>
      <c r="AS1130" s="107" t="s">
        <v>396</v>
      </c>
      <c r="AT1130" s="107" t="s">
        <v>395</v>
      </c>
      <c r="AU1130" s="107" t="s">
        <v>1123</v>
      </c>
      <c r="AV1130" s="107" t="s">
        <v>391</v>
      </c>
      <c r="AW1130" s="108">
        <v>2</v>
      </c>
      <c r="AX1130" s="107" t="s">
        <v>473</v>
      </c>
      <c r="AY1130" s="107" t="s">
        <v>707</v>
      </c>
      <c r="AZ1130" s="107" t="s">
        <v>706</v>
      </c>
      <c r="BA1130" s="107" t="s">
        <v>412</v>
      </c>
      <c r="BB1130" s="109">
        <v>45355.272070752311</v>
      </c>
      <c r="BC1130" s="107" t="s">
        <v>21</v>
      </c>
      <c r="BD1130" s="107" t="s">
        <v>292</v>
      </c>
    </row>
    <row r="1131" spans="1:56" x14ac:dyDescent="0.2">
      <c r="A1131" s="107" t="s">
        <v>472</v>
      </c>
      <c r="B1131" s="105">
        <v>609069</v>
      </c>
      <c r="C1131" s="105" t="s">
        <v>395</v>
      </c>
      <c r="D1131" s="107" t="s">
        <v>1774</v>
      </c>
      <c r="E1131" s="105" t="s">
        <v>1962</v>
      </c>
      <c r="F1131" s="107" t="s">
        <v>1128</v>
      </c>
      <c r="G1131" s="107" t="s">
        <v>830</v>
      </c>
      <c r="H1131" s="107" t="s">
        <v>830</v>
      </c>
      <c r="I1131" s="107" t="s">
        <v>830</v>
      </c>
      <c r="J1131" s="107" t="s">
        <v>1775</v>
      </c>
      <c r="K1131" s="107" t="s">
        <v>21</v>
      </c>
      <c r="L1131" s="107" t="s">
        <v>88</v>
      </c>
      <c r="M1131" s="107" t="s">
        <v>41</v>
      </c>
      <c r="N1131" s="107" t="s">
        <v>472</v>
      </c>
      <c r="O1131" s="107" t="s">
        <v>1122</v>
      </c>
      <c r="P1131" s="109">
        <v>46039</v>
      </c>
      <c r="Q1131" s="107" t="s">
        <v>1353</v>
      </c>
      <c r="R1131" s="108">
        <v>0</v>
      </c>
      <c r="S1131" s="109">
        <v>46189</v>
      </c>
      <c r="T1131" s="109">
        <v>46249</v>
      </c>
      <c r="U1131" s="109">
        <v>47009</v>
      </c>
      <c r="V1131" s="108">
        <v>820</v>
      </c>
      <c r="W1131" s="107" t="s">
        <v>424</v>
      </c>
      <c r="X1131" s="107" t="s">
        <v>802</v>
      </c>
      <c r="Y1131" s="107" t="s">
        <v>725</v>
      </c>
      <c r="Z1131" s="108">
        <v>0.8</v>
      </c>
      <c r="AA1131" s="113">
        <v>0</v>
      </c>
      <c r="AB1131" s="113">
        <v>0</v>
      </c>
      <c r="AC1131" s="113">
        <v>3390491.5</v>
      </c>
      <c r="AD1131" s="113">
        <v>0</v>
      </c>
      <c r="AE1131" s="113">
        <v>3390491.5</v>
      </c>
      <c r="AF1131" s="113">
        <v>0</v>
      </c>
      <c r="AG1131" s="113">
        <v>0</v>
      </c>
      <c r="AH1131" s="113">
        <f>CFR_Data[[#This Row],[Total Spent SFY]]+CFR_Data[[#This Row],[CF Current SFY]]</f>
        <v>0</v>
      </c>
      <c r="AI1131" s="113">
        <v>0</v>
      </c>
      <c r="AJ1131" s="113">
        <v>0</v>
      </c>
      <c r="AK1131" s="113">
        <v>1434438.7115</v>
      </c>
      <c r="AL1131" s="113">
        <v>1564842.2308</v>
      </c>
      <c r="AM1131" s="113">
        <v>391210.5577</v>
      </c>
      <c r="AN1131" s="113">
        <v>0</v>
      </c>
      <c r="AO1131" s="113">
        <v>0</v>
      </c>
      <c r="AP1131" s="113">
        <v>0</v>
      </c>
      <c r="AQ1131" s="107" t="s">
        <v>699</v>
      </c>
      <c r="AR1131" s="107" t="s">
        <v>699</v>
      </c>
      <c r="AS1131" s="107" t="s">
        <v>396</v>
      </c>
      <c r="AT1131" s="107" t="s">
        <v>395</v>
      </c>
      <c r="AU1131" s="107" t="s">
        <v>1123</v>
      </c>
      <c r="AV1131" s="107" t="s">
        <v>391</v>
      </c>
      <c r="AW1131" s="108">
        <v>1</v>
      </c>
      <c r="AX1131" s="107" t="s">
        <v>473</v>
      </c>
      <c r="AY1131" s="107" t="s">
        <v>707</v>
      </c>
      <c r="AZ1131" s="107" t="s">
        <v>706</v>
      </c>
      <c r="BA1131" s="107" t="s">
        <v>412</v>
      </c>
      <c r="BB1131" s="109">
        <v>45355.272070752311</v>
      </c>
      <c r="BC1131" s="107" t="s">
        <v>21</v>
      </c>
      <c r="BD1131" s="107" t="s">
        <v>292</v>
      </c>
    </row>
    <row r="1132" spans="1:56" x14ac:dyDescent="0.2">
      <c r="A1132" s="107" t="s">
        <v>409</v>
      </c>
      <c r="B1132" s="105">
        <v>609070</v>
      </c>
      <c r="C1132" s="105" t="s">
        <v>3109</v>
      </c>
      <c r="D1132" s="107" t="s">
        <v>988</v>
      </c>
      <c r="E1132" s="105" t="s">
        <v>1962</v>
      </c>
      <c r="F1132" s="107" t="s">
        <v>1133</v>
      </c>
      <c r="G1132" s="107" t="s">
        <v>830</v>
      </c>
      <c r="H1132" s="107" t="s">
        <v>830</v>
      </c>
      <c r="I1132" s="107" t="s">
        <v>830</v>
      </c>
      <c r="J1132" s="107" t="s">
        <v>989</v>
      </c>
      <c r="K1132" s="107" t="s">
        <v>21</v>
      </c>
      <c r="L1132" s="107" t="s">
        <v>88</v>
      </c>
      <c r="M1132" s="107" t="s">
        <v>41</v>
      </c>
      <c r="N1132" s="107" t="s">
        <v>410</v>
      </c>
      <c r="O1132" s="107" t="s">
        <v>395</v>
      </c>
      <c r="P1132" s="109">
        <v>45234</v>
      </c>
      <c r="Q1132" s="107" t="s">
        <v>754</v>
      </c>
      <c r="R1132" s="108">
        <v>1</v>
      </c>
      <c r="S1132" s="109">
        <v>45307</v>
      </c>
      <c r="T1132" s="109">
        <v>45367</v>
      </c>
      <c r="U1132" s="109">
        <v>46554</v>
      </c>
      <c r="V1132" s="108">
        <v>1247</v>
      </c>
      <c r="W1132" s="107" t="s">
        <v>424</v>
      </c>
      <c r="X1132" s="107" t="s">
        <v>802</v>
      </c>
      <c r="Y1132" s="107" t="s">
        <v>725</v>
      </c>
      <c r="Z1132" s="108">
        <v>0.8</v>
      </c>
      <c r="AA1132" s="113">
        <v>0</v>
      </c>
      <c r="AB1132" s="113">
        <v>0</v>
      </c>
      <c r="AC1132" s="113">
        <v>3322846.01</v>
      </c>
      <c r="AD1132" s="113">
        <v>0</v>
      </c>
      <c r="AE1132" s="113">
        <v>3322846.01</v>
      </c>
      <c r="AF1132" s="113">
        <v>400000</v>
      </c>
      <c r="AG1132" s="113">
        <v>400000</v>
      </c>
      <c r="AH1132" s="113">
        <f>CFR_Data[[#This Row],[Total Spent SFY]]+CFR_Data[[#This Row],[CF Current SFY]]</f>
        <v>400000</v>
      </c>
      <c r="AI1132" s="113">
        <v>997000</v>
      </c>
      <c r="AJ1132" s="113">
        <v>997000</v>
      </c>
      <c r="AK1132" s="113">
        <v>928846.01</v>
      </c>
      <c r="AL1132" s="113">
        <v>0</v>
      </c>
      <c r="AM1132" s="113">
        <v>0</v>
      </c>
      <c r="AN1132" s="113">
        <v>0</v>
      </c>
      <c r="AO1132" s="113">
        <v>0</v>
      </c>
      <c r="AP1132" s="113">
        <v>0</v>
      </c>
      <c r="AQ1132" s="107" t="s">
        <v>699</v>
      </c>
      <c r="AR1132" s="107" t="s">
        <v>699</v>
      </c>
      <c r="AS1132" s="107" t="s">
        <v>396</v>
      </c>
      <c r="AT1132" s="107" t="s">
        <v>395</v>
      </c>
      <c r="AU1132" s="107" t="s">
        <v>1123</v>
      </c>
      <c r="AV1132" s="107" t="s">
        <v>391</v>
      </c>
      <c r="AW1132" s="108">
        <v>1</v>
      </c>
      <c r="AX1132" s="107" t="s">
        <v>473</v>
      </c>
      <c r="AY1132" s="107" t="s">
        <v>707</v>
      </c>
      <c r="AZ1132" s="107" t="s">
        <v>706</v>
      </c>
      <c r="BA1132" s="107" t="s">
        <v>412</v>
      </c>
      <c r="BB1132" s="109">
        <v>45355.272070752311</v>
      </c>
      <c r="BC1132" s="107" t="s">
        <v>21</v>
      </c>
      <c r="BD1132" s="107" t="s">
        <v>292</v>
      </c>
    </row>
    <row r="1133" spans="1:56" x14ac:dyDescent="0.2">
      <c r="A1133" s="107" t="s">
        <v>409</v>
      </c>
      <c r="B1133" s="105">
        <v>609072</v>
      </c>
      <c r="C1133" s="105" t="s">
        <v>3110</v>
      </c>
      <c r="D1133" s="107" t="s">
        <v>991</v>
      </c>
      <c r="E1133" s="105" t="s">
        <v>1962</v>
      </c>
      <c r="F1133" s="107" t="s">
        <v>1133</v>
      </c>
      <c r="G1133" s="107" t="s">
        <v>830</v>
      </c>
      <c r="H1133" s="107" t="s">
        <v>830</v>
      </c>
      <c r="I1133" s="107" t="s">
        <v>830</v>
      </c>
      <c r="J1133" s="107" t="s">
        <v>120</v>
      </c>
      <c r="K1133" s="107" t="s">
        <v>21</v>
      </c>
      <c r="L1133" s="107" t="s">
        <v>88</v>
      </c>
      <c r="M1133" s="107" t="s">
        <v>41</v>
      </c>
      <c r="N1133" s="107" t="s">
        <v>410</v>
      </c>
      <c r="O1133" s="107" t="s">
        <v>395</v>
      </c>
      <c r="P1133" s="109">
        <v>45164</v>
      </c>
      <c r="Q1133" s="107" t="s">
        <v>712</v>
      </c>
      <c r="R1133" s="108">
        <v>1</v>
      </c>
      <c r="S1133" s="109">
        <v>45251</v>
      </c>
      <c r="T1133" s="109">
        <v>45311</v>
      </c>
      <c r="U1133" s="109">
        <v>46162</v>
      </c>
      <c r="V1133" s="108">
        <v>911</v>
      </c>
      <c r="W1133" s="107" t="s">
        <v>398</v>
      </c>
      <c r="X1133" s="107" t="s">
        <v>702</v>
      </c>
      <c r="Y1133" s="107" t="s">
        <v>293</v>
      </c>
      <c r="Z1133" s="108">
        <v>0</v>
      </c>
      <c r="AA1133" s="113">
        <v>0</v>
      </c>
      <c r="AB1133" s="113">
        <v>0</v>
      </c>
      <c r="AC1133" s="113">
        <v>26450</v>
      </c>
      <c r="AD1133" s="113">
        <v>24295.9336</v>
      </c>
      <c r="AE1133" s="113">
        <v>24295.9336</v>
      </c>
      <c r="AF1133" s="113">
        <v>4437.0442000000003</v>
      </c>
      <c r="AG1133" s="113">
        <v>4437.0442000000003</v>
      </c>
      <c r="AH1133" s="113">
        <f>CFR_Data[[#This Row],[Total Spent SFY]]+CFR_Data[[#This Row],[CF Current SFY]]</f>
        <v>4437.0442000000003</v>
      </c>
      <c r="AI1133" s="113">
        <v>12220.855</v>
      </c>
      <c r="AJ1133" s="113">
        <v>7638.0343999999996</v>
      </c>
      <c r="AK1133" s="113">
        <v>0</v>
      </c>
      <c r="AL1133" s="113">
        <v>0</v>
      </c>
      <c r="AM1133" s="113">
        <v>0</v>
      </c>
      <c r="AN1133" s="113">
        <v>2154.0664000000002</v>
      </c>
      <c r="AO1133" s="113">
        <v>0</v>
      </c>
      <c r="AP1133" s="113">
        <v>0</v>
      </c>
      <c r="AQ1133" s="107" t="s">
        <v>699</v>
      </c>
      <c r="AR1133" s="107" t="s">
        <v>699</v>
      </c>
      <c r="AS1133" s="107" t="s">
        <v>396</v>
      </c>
      <c r="AT1133" s="107" t="s">
        <v>395</v>
      </c>
      <c r="AU1133" s="107" t="s">
        <v>1123</v>
      </c>
      <c r="AV1133" s="107" t="s">
        <v>391</v>
      </c>
      <c r="AW1133" s="108">
        <v>2</v>
      </c>
      <c r="AX1133" s="107" t="s">
        <v>473</v>
      </c>
      <c r="AY1133" s="107" t="s">
        <v>707</v>
      </c>
      <c r="AZ1133" s="107" t="s">
        <v>706</v>
      </c>
      <c r="BA1133" s="107" t="s">
        <v>412</v>
      </c>
      <c r="BB1133" s="109">
        <v>45355.272070752311</v>
      </c>
      <c r="BC1133" s="107" t="s">
        <v>21</v>
      </c>
      <c r="BD1133" s="107" t="s">
        <v>293</v>
      </c>
    </row>
    <row r="1134" spans="1:56" x14ac:dyDescent="0.2">
      <c r="A1134" s="107" t="s">
        <v>409</v>
      </c>
      <c r="B1134" s="105">
        <v>609072</v>
      </c>
      <c r="C1134" s="105" t="s">
        <v>3110</v>
      </c>
      <c r="D1134" s="107" t="s">
        <v>991</v>
      </c>
      <c r="E1134" s="105" t="s">
        <v>1962</v>
      </c>
      <c r="F1134" s="107" t="s">
        <v>1133</v>
      </c>
      <c r="G1134" s="107" t="s">
        <v>830</v>
      </c>
      <c r="H1134" s="107" t="s">
        <v>830</v>
      </c>
      <c r="I1134" s="107" t="s">
        <v>830</v>
      </c>
      <c r="J1134" s="107" t="s">
        <v>120</v>
      </c>
      <c r="K1134" s="107" t="s">
        <v>21</v>
      </c>
      <c r="L1134" s="107" t="s">
        <v>88</v>
      </c>
      <c r="M1134" s="107" t="s">
        <v>41</v>
      </c>
      <c r="N1134" s="107" t="s">
        <v>410</v>
      </c>
      <c r="O1134" s="107" t="s">
        <v>395</v>
      </c>
      <c r="P1134" s="109">
        <v>45164</v>
      </c>
      <c r="Q1134" s="107" t="s">
        <v>712</v>
      </c>
      <c r="R1134" s="108">
        <v>1</v>
      </c>
      <c r="S1134" s="109">
        <v>45251</v>
      </c>
      <c r="T1134" s="109">
        <v>45311</v>
      </c>
      <c r="U1134" s="109">
        <v>46162</v>
      </c>
      <c r="V1134" s="108">
        <v>911</v>
      </c>
      <c r="W1134" s="107" t="s">
        <v>424</v>
      </c>
      <c r="X1134" s="107" t="s">
        <v>802</v>
      </c>
      <c r="Y1134" s="107" t="s">
        <v>725</v>
      </c>
      <c r="Z1134" s="108">
        <v>0.8</v>
      </c>
      <c r="AA1134" s="113">
        <v>37560</v>
      </c>
      <c r="AB1134" s="113">
        <v>37560</v>
      </c>
      <c r="AC1134" s="113">
        <v>3141904.4</v>
      </c>
      <c r="AD1134" s="113">
        <v>3156618.4663999998</v>
      </c>
      <c r="AE1134" s="113">
        <v>3156618.4663999998</v>
      </c>
      <c r="AF1134" s="113">
        <v>576477.35580000002</v>
      </c>
      <c r="AG1134" s="113">
        <v>614037.35580000002</v>
      </c>
      <c r="AH1134" s="113">
        <f>CFR_Data[[#This Row],[Total Spent SFY]]+CFR_Data[[#This Row],[CF Current SFY]]</f>
        <v>614037.35580000002</v>
      </c>
      <c r="AI1134" s="113">
        <v>1587779.145</v>
      </c>
      <c r="AJ1134" s="113">
        <v>992361.9656</v>
      </c>
      <c r="AK1134" s="113">
        <v>0</v>
      </c>
      <c r="AL1134" s="113">
        <v>0</v>
      </c>
      <c r="AM1134" s="113">
        <v>0</v>
      </c>
      <c r="AN1134" s="113">
        <v>-14714.0664</v>
      </c>
      <c r="AO1134" s="113">
        <v>0</v>
      </c>
      <c r="AP1134" s="113">
        <v>0</v>
      </c>
      <c r="AQ1134" s="107" t="s">
        <v>699</v>
      </c>
      <c r="AR1134" s="107" t="s">
        <v>699</v>
      </c>
      <c r="AS1134" s="107" t="s">
        <v>396</v>
      </c>
      <c r="AT1134" s="107" t="s">
        <v>395</v>
      </c>
      <c r="AU1134" s="107" t="s">
        <v>1123</v>
      </c>
      <c r="AV1134" s="107" t="s">
        <v>391</v>
      </c>
      <c r="AW1134" s="108">
        <v>2</v>
      </c>
      <c r="AX1134" s="107" t="s">
        <v>473</v>
      </c>
      <c r="AY1134" s="107" t="s">
        <v>707</v>
      </c>
      <c r="AZ1134" s="107" t="s">
        <v>706</v>
      </c>
      <c r="BA1134" s="107" t="s">
        <v>412</v>
      </c>
      <c r="BB1134" s="109">
        <v>45355.272070752311</v>
      </c>
      <c r="BC1134" s="107" t="s">
        <v>21</v>
      </c>
      <c r="BD1134" s="107" t="s">
        <v>292</v>
      </c>
    </row>
    <row r="1135" spans="1:56" x14ac:dyDescent="0.2">
      <c r="A1135" s="107" t="s">
        <v>472</v>
      </c>
      <c r="B1135" s="105">
        <v>609074</v>
      </c>
      <c r="C1135" s="105" t="s">
        <v>395</v>
      </c>
      <c r="D1135" s="107" t="s">
        <v>992</v>
      </c>
      <c r="E1135" s="105" t="s">
        <v>1962</v>
      </c>
      <c r="F1135" s="107" t="s">
        <v>1133</v>
      </c>
      <c r="G1135" s="107" t="s">
        <v>830</v>
      </c>
      <c r="H1135" s="107" t="s">
        <v>830</v>
      </c>
      <c r="I1135" s="107" t="s">
        <v>830</v>
      </c>
      <c r="J1135" s="107" t="s">
        <v>993</v>
      </c>
      <c r="K1135" s="107" t="s">
        <v>21</v>
      </c>
      <c r="L1135" s="107" t="s">
        <v>88</v>
      </c>
      <c r="M1135" s="107" t="s">
        <v>41</v>
      </c>
      <c r="N1135" s="107" t="s">
        <v>472</v>
      </c>
      <c r="O1135" s="107" t="s">
        <v>1122</v>
      </c>
      <c r="P1135" s="109">
        <v>45801</v>
      </c>
      <c r="Q1135" s="107" t="s">
        <v>1101</v>
      </c>
      <c r="R1135" s="108">
        <v>0</v>
      </c>
      <c r="S1135" s="109">
        <v>45951</v>
      </c>
      <c r="T1135" s="109">
        <v>46011</v>
      </c>
      <c r="U1135" s="109">
        <v>46680</v>
      </c>
      <c r="V1135" s="108">
        <v>729</v>
      </c>
      <c r="W1135" s="107" t="s">
        <v>398</v>
      </c>
      <c r="X1135" s="107" t="s">
        <v>702</v>
      </c>
      <c r="Y1135" s="107" t="s">
        <v>293</v>
      </c>
      <c r="Z1135" s="108">
        <v>0</v>
      </c>
      <c r="AA1135" s="113">
        <v>0</v>
      </c>
      <c r="AB1135" s="113">
        <v>0</v>
      </c>
      <c r="AC1135" s="113">
        <v>7000</v>
      </c>
      <c r="AD1135" s="113">
        <v>0</v>
      </c>
      <c r="AE1135" s="113">
        <v>7000</v>
      </c>
      <c r="AF1135" s="113">
        <v>0</v>
      </c>
      <c r="AG1135" s="113">
        <v>0</v>
      </c>
      <c r="AH1135" s="113">
        <f>CFR_Data[[#This Row],[Total Spent SFY]]+CFR_Data[[#This Row],[CF Current SFY]]</f>
        <v>0</v>
      </c>
      <c r="AI1135" s="113">
        <v>0</v>
      </c>
      <c r="AJ1135" s="113">
        <v>2130.4348</v>
      </c>
      <c r="AK1135" s="113">
        <v>3652.1738999999998</v>
      </c>
      <c r="AL1135" s="113">
        <v>1217.3913</v>
      </c>
      <c r="AM1135" s="113">
        <v>0</v>
      </c>
      <c r="AN1135" s="113">
        <v>0</v>
      </c>
      <c r="AO1135" s="113">
        <v>0</v>
      </c>
      <c r="AP1135" s="113">
        <v>0</v>
      </c>
      <c r="AQ1135" s="107" t="s">
        <v>699</v>
      </c>
      <c r="AR1135" s="107" t="s">
        <v>699</v>
      </c>
      <c r="AS1135" s="107" t="s">
        <v>396</v>
      </c>
      <c r="AT1135" s="107" t="s">
        <v>395</v>
      </c>
      <c r="AU1135" s="107" t="s">
        <v>1123</v>
      </c>
      <c r="AV1135" s="107" t="s">
        <v>391</v>
      </c>
      <c r="AW1135" s="108">
        <v>2</v>
      </c>
      <c r="AX1135" s="107" t="s">
        <v>473</v>
      </c>
      <c r="AY1135" s="107" t="s">
        <v>707</v>
      </c>
      <c r="AZ1135" s="107" t="s">
        <v>706</v>
      </c>
      <c r="BA1135" s="107" t="s">
        <v>412</v>
      </c>
      <c r="BB1135" s="109">
        <v>45355.272070752311</v>
      </c>
      <c r="BC1135" s="107" t="s">
        <v>21</v>
      </c>
      <c r="BD1135" s="107" t="s">
        <v>293</v>
      </c>
    </row>
    <row r="1136" spans="1:56" x14ac:dyDescent="0.2">
      <c r="A1136" s="107" t="s">
        <v>472</v>
      </c>
      <c r="B1136" s="105">
        <v>609074</v>
      </c>
      <c r="C1136" s="105" t="s">
        <v>395</v>
      </c>
      <c r="D1136" s="107" t="s">
        <v>992</v>
      </c>
      <c r="E1136" s="105" t="s">
        <v>1962</v>
      </c>
      <c r="F1136" s="107" t="s">
        <v>1133</v>
      </c>
      <c r="G1136" s="107" t="s">
        <v>830</v>
      </c>
      <c r="H1136" s="107" t="s">
        <v>830</v>
      </c>
      <c r="I1136" s="107" t="s">
        <v>830</v>
      </c>
      <c r="J1136" s="107" t="s">
        <v>993</v>
      </c>
      <c r="K1136" s="107" t="s">
        <v>21</v>
      </c>
      <c r="L1136" s="107" t="s">
        <v>88</v>
      </c>
      <c r="M1136" s="107" t="s">
        <v>41</v>
      </c>
      <c r="N1136" s="107" t="s">
        <v>472</v>
      </c>
      <c r="O1136" s="107" t="s">
        <v>1122</v>
      </c>
      <c r="P1136" s="109">
        <v>45801</v>
      </c>
      <c r="Q1136" s="107" t="s">
        <v>1101</v>
      </c>
      <c r="R1136" s="108">
        <v>0</v>
      </c>
      <c r="S1136" s="109">
        <v>45951</v>
      </c>
      <c r="T1136" s="109">
        <v>46011</v>
      </c>
      <c r="U1136" s="109">
        <v>46680</v>
      </c>
      <c r="V1136" s="108">
        <v>729</v>
      </c>
      <c r="W1136" s="107" t="s">
        <v>424</v>
      </c>
      <c r="X1136" s="107" t="s">
        <v>802</v>
      </c>
      <c r="Y1136" s="107" t="s">
        <v>725</v>
      </c>
      <c r="Z1136" s="108">
        <v>0.8</v>
      </c>
      <c r="AA1136" s="113">
        <v>0</v>
      </c>
      <c r="AB1136" s="113">
        <v>0</v>
      </c>
      <c r="AC1136" s="113">
        <v>3263668.0062000002</v>
      </c>
      <c r="AD1136" s="113">
        <v>0</v>
      </c>
      <c r="AE1136" s="113">
        <v>3263668.0063</v>
      </c>
      <c r="AF1136" s="113">
        <v>0</v>
      </c>
      <c r="AG1136" s="113">
        <v>0</v>
      </c>
      <c r="AH1136" s="113">
        <f>CFR_Data[[#This Row],[Total Spent SFY]]+CFR_Data[[#This Row],[CF Current SFY]]</f>
        <v>0</v>
      </c>
      <c r="AI1136" s="113">
        <v>0</v>
      </c>
      <c r="AJ1136" s="113">
        <v>993290.26280000003</v>
      </c>
      <c r="AK1136" s="113">
        <v>1702783.3075999999</v>
      </c>
      <c r="AL1136" s="113">
        <v>567594.43590000004</v>
      </c>
      <c r="AM1136" s="113">
        <v>0</v>
      </c>
      <c r="AN1136" s="113">
        <v>-1E-4</v>
      </c>
      <c r="AO1136" s="113">
        <v>0</v>
      </c>
      <c r="AP1136" s="113">
        <v>0</v>
      </c>
      <c r="AQ1136" s="107" t="s">
        <v>699</v>
      </c>
      <c r="AR1136" s="107" t="s">
        <v>699</v>
      </c>
      <c r="AS1136" s="107" t="s">
        <v>396</v>
      </c>
      <c r="AT1136" s="107" t="s">
        <v>395</v>
      </c>
      <c r="AU1136" s="107" t="s">
        <v>1123</v>
      </c>
      <c r="AV1136" s="107" t="s">
        <v>391</v>
      </c>
      <c r="AW1136" s="108">
        <v>2</v>
      </c>
      <c r="AX1136" s="107" t="s">
        <v>473</v>
      </c>
      <c r="AY1136" s="107" t="s">
        <v>707</v>
      </c>
      <c r="AZ1136" s="107" t="s">
        <v>706</v>
      </c>
      <c r="BA1136" s="107" t="s">
        <v>412</v>
      </c>
      <c r="BB1136" s="109">
        <v>45355.272070752311</v>
      </c>
      <c r="BC1136" s="107" t="s">
        <v>21</v>
      </c>
      <c r="BD1136" s="107" t="s">
        <v>292</v>
      </c>
    </row>
    <row r="1137" spans="1:56" x14ac:dyDescent="0.2">
      <c r="A1137" s="107" t="s">
        <v>472</v>
      </c>
      <c r="B1137" s="105">
        <v>609076</v>
      </c>
      <c r="C1137" s="105" t="s">
        <v>395</v>
      </c>
      <c r="D1137" s="107" t="s">
        <v>994</v>
      </c>
      <c r="E1137" s="105" t="s">
        <v>1962</v>
      </c>
      <c r="F1137" s="107" t="s">
        <v>1133</v>
      </c>
      <c r="G1137" s="107" t="s">
        <v>830</v>
      </c>
      <c r="H1137" s="107" t="s">
        <v>830</v>
      </c>
      <c r="I1137" s="107" t="s">
        <v>830</v>
      </c>
      <c r="J1137" s="107" t="s">
        <v>316</v>
      </c>
      <c r="K1137" s="107" t="s">
        <v>21</v>
      </c>
      <c r="L1137" s="107" t="s">
        <v>88</v>
      </c>
      <c r="M1137" s="107" t="s">
        <v>41</v>
      </c>
      <c r="N1137" s="107" t="s">
        <v>472</v>
      </c>
      <c r="O1137" s="107" t="s">
        <v>1122</v>
      </c>
      <c r="P1137" s="109">
        <v>45682</v>
      </c>
      <c r="Q1137" s="107" t="s">
        <v>1101</v>
      </c>
      <c r="R1137" s="108">
        <v>0</v>
      </c>
      <c r="S1137" s="109">
        <v>45832</v>
      </c>
      <c r="T1137" s="109">
        <v>45892</v>
      </c>
      <c r="U1137" s="109">
        <v>46561</v>
      </c>
      <c r="V1137" s="108">
        <v>729</v>
      </c>
      <c r="W1137" s="107" t="s">
        <v>424</v>
      </c>
      <c r="X1137" s="107" t="s">
        <v>802</v>
      </c>
      <c r="Y1137" s="107" t="s">
        <v>725</v>
      </c>
      <c r="Z1137" s="108">
        <v>0.8</v>
      </c>
      <c r="AA1137" s="113">
        <v>0</v>
      </c>
      <c r="AB1137" s="113">
        <v>0</v>
      </c>
      <c r="AC1137" s="113">
        <v>4774010</v>
      </c>
      <c r="AD1137" s="113">
        <v>0</v>
      </c>
      <c r="AE1137" s="113">
        <v>4774010</v>
      </c>
      <c r="AF1137" s="113">
        <v>0</v>
      </c>
      <c r="AG1137" s="113">
        <v>0</v>
      </c>
      <c r="AH1137" s="113">
        <f>CFR_Data[[#This Row],[Total Spent SFY]]+CFR_Data[[#This Row],[CF Current SFY]]</f>
        <v>0</v>
      </c>
      <c r="AI1137" s="113">
        <v>0</v>
      </c>
      <c r="AJ1137" s="113">
        <v>2283222.1738999998</v>
      </c>
      <c r="AK1137" s="113">
        <v>2490787.8261000002</v>
      </c>
      <c r="AL1137" s="113">
        <v>0</v>
      </c>
      <c r="AM1137" s="113">
        <v>0</v>
      </c>
      <c r="AN1137" s="113">
        <v>0</v>
      </c>
      <c r="AO1137" s="113">
        <v>0</v>
      </c>
      <c r="AP1137" s="113">
        <v>0</v>
      </c>
      <c r="AQ1137" s="107" t="s">
        <v>699</v>
      </c>
      <c r="AR1137" s="107" t="s">
        <v>699</v>
      </c>
      <c r="AS1137" s="107" t="s">
        <v>396</v>
      </c>
      <c r="AT1137" s="107" t="s">
        <v>395</v>
      </c>
      <c r="AU1137" s="107" t="s">
        <v>1123</v>
      </c>
      <c r="AV1137" s="107" t="s">
        <v>391</v>
      </c>
      <c r="AW1137" s="108">
        <v>1</v>
      </c>
      <c r="AX1137" s="107" t="s">
        <v>473</v>
      </c>
      <c r="AY1137" s="107" t="s">
        <v>707</v>
      </c>
      <c r="AZ1137" s="107" t="s">
        <v>706</v>
      </c>
      <c r="BA1137" s="107" t="s">
        <v>412</v>
      </c>
      <c r="BB1137" s="109">
        <v>45355.272070752311</v>
      </c>
      <c r="BC1137" s="107" t="s">
        <v>21</v>
      </c>
      <c r="BD1137" s="107" t="s">
        <v>292</v>
      </c>
    </row>
    <row r="1138" spans="1:56" x14ac:dyDescent="0.2">
      <c r="A1138" s="107" t="s">
        <v>472</v>
      </c>
      <c r="B1138" s="105">
        <v>609078</v>
      </c>
      <c r="C1138" s="105" t="s">
        <v>395</v>
      </c>
      <c r="D1138" s="107" t="s">
        <v>995</v>
      </c>
      <c r="E1138" s="105" t="s">
        <v>1962</v>
      </c>
      <c r="F1138" s="107" t="s">
        <v>1211</v>
      </c>
      <c r="G1138" s="107" t="s">
        <v>830</v>
      </c>
      <c r="H1138" s="107" t="s">
        <v>830</v>
      </c>
      <c r="I1138" s="107" t="s">
        <v>830</v>
      </c>
      <c r="J1138" s="107" t="s">
        <v>142</v>
      </c>
      <c r="K1138" s="107" t="s">
        <v>21</v>
      </c>
      <c r="L1138" s="107" t="s">
        <v>88</v>
      </c>
      <c r="M1138" s="107" t="s">
        <v>41</v>
      </c>
      <c r="N1138" s="107" t="s">
        <v>472</v>
      </c>
      <c r="O1138" s="107" t="s">
        <v>1125</v>
      </c>
      <c r="P1138" s="109">
        <v>45542</v>
      </c>
      <c r="Q1138" s="107" t="s">
        <v>754</v>
      </c>
      <c r="R1138" s="108">
        <v>0</v>
      </c>
      <c r="S1138" s="109">
        <v>45692</v>
      </c>
      <c r="T1138" s="109">
        <v>45752</v>
      </c>
      <c r="U1138" s="109">
        <v>46412</v>
      </c>
      <c r="V1138" s="108">
        <v>720</v>
      </c>
      <c r="W1138" s="107" t="s">
        <v>398</v>
      </c>
      <c r="X1138" s="107" t="s">
        <v>702</v>
      </c>
      <c r="Y1138" s="107" t="s">
        <v>293</v>
      </c>
      <c r="Z1138" s="108">
        <v>0</v>
      </c>
      <c r="AA1138" s="113">
        <v>0</v>
      </c>
      <c r="AB1138" s="113">
        <v>0</v>
      </c>
      <c r="AC1138" s="113">
        <v>514221.65779999999</v>
      </c>
      <c r="AD1138" s="113">
        <v>0</v>
      </c>
      <c r="AE1138" s="113">
        <v>514221.65779999999</v>
      </c>
      <c r="AF1138" s="113">
        <v>0</v>
      </c>
      <c r="AG1138" s="113">
        <v>0</v>
      </c>
      <c r="AH1138" s="113">
        <f>CFR_Data[[#This Row],[Total Spent SFY]]+CFR_Data[[#This Row],[CF Current SFY]]</f>
        <v>0</v>
      </c>
      <c r="AI1138" s="113">
        <v>70121.135200000004</v>
      </c>
      <c r="AJ1138" s="113">
        <v>280484.54060000001</v>
      </c>
      <c r="AK1138" s="113">
        <v>163615.98199999999</v>
      </c>
      <c r="AL1138" s="113">
        <v>0</v>
      </c>
      <c r="AM1138" s="113">
        <v>0</v>
      </c>
      <c r="AN1138" s="113">
        <v>0</v>
      </c>
      <c r="AO1138" s="113">
        <v>0</v>
      </c>
      <c r="AP1138" s="113">
        <v>0</v>
      </c>
      <c r="AQ1138" s="107" t="s">
        <v>699</v>
      </c>
      <c r="AR1138" s="107" t="s">
        <v>699</v>
      </c>
      <c r="AS1138" s="107" t="s">
        <v>396</v>
      </c>
      <c r="AT1138" s="107" t="s">
        <v>395</v>
      </c>
      <c r="AU1138" s="107" t="s">
        <v>1123</v>
      </c>
      <c r="AV1138" s="107" t="s">
        <v>391</v>
      </c>
      <c r="AW1138" s="108">
        <v>2</v>
      </c>
      <c r="AX1138" s="107" t="s">
        <v>473</v>
      </c>
      <c r="AY1138" s="107" t="s">
        <v>707</v>
      </c>
      <c r="AZ1138" s="107" t="s">
        <v>706</v>
      </c>
      <c r="BA1138" s="107" t="s">
        <v>412</v>
      </c>
      <c r="BB1138" s="109">
        <v>45355.272070752311</v>
      </c>
      <c r="BC1138" s="107" t="s">
        <v>21</v>
      </c>
      <c r="BD1138" s="107" t="s">
        <v>293</v>
      </c>
    </row>
    <row r="1139" spans="1:56" x14ac:dyDescent="0.2">
      <c r="A1139" s="107" t="s">
        <v>472</v>
      </c>
      <c r="B1139" s="105">
        <v>609078</v>
      </c>
      <c r="C1139" s="105" t="s">
        <v>395</v>
      </c>
      <c r="D1139" s="107" t="s">
        <v>995</v>
      </c>
      <c r="E1139" s="105" t="s">
        <v>1962</v>
      </c>
      <c r="F1139" s="107" t="s">
        <v>1211</v>
      </c>
      <c r="G1139" s="107" t="s">
        <v>830</v>
      </c>
      <c r="H1139" s="107" t="s">
        <v>830</v>
      </c>
      <c r="I1139" s="107" t="s">
        <v>830</v>
      </c>
      <c r="J1139" s="107" t="s">
        <v>142</v>
      </c>
      <c r="K1139" s="107" t="s">
        <v>21</v>
      </c>
      <c r="L1139" s="107" t="s">
        <v>88</v>
      </c>
      <c r="M1139" s="107" t="s">
        <v>41</v>
      </c>
      <c r="N1139" s="107" t="s">
        <v>472</v>
      </c>
      <c r="O1139" s="107" t="s">
        <v>1125</v>
      </c>
      <c r="P1139" s="109">
        <v>45542</v>
      </c>
      <c r="Q1139" s="107" t="s">
        <v>754</v>
      </c>
      <c r="R1139" s="108">
        <v>0</v>
      </c>
      <c r="S1139" s="109">
        <v>45692</v>
      </c>
      <c r="T1139" s="109">
        <v>45752</v>
      </c>
      <c r="U1139" s="109">
        <v>46412</v>
      </c>
      <c r="V1139" s="108">
        <v>720</v>
      </c>
      <c r="W1139" s="107" t="s">
        <v>424</v>
      </c>
      <c r="X1139" s="107" t="s">
        <v>802</v>
      </c>
      <c r="Y1139" s="107" t="s">
        <v>725</v>
      </c>
      <c r="Z1139" s="108">
        <v>0.8</v>
      </c>
      <c r="AA1139" s="113">
        <v>0</v>
      </c>
      <c r="AB1139" s="113">
        <v>0</v>
      </c>
      <c r="AC1139" s="113">
        <v>1937593.1368</v>
      </c>
      <c r="AD1139" s="113">
        <v>0</v>
      </c>
      <c r="AE1139" s="113">
        <v>1937593.1368</v>
      </c>
      <c r="AF1139" s="113">
        <v>0</v>
      </c>
      <c r="AG1139" s="113">
        <v>0</v>
      </c>
      <c r="AH1139" s="113">
        <f>CFR_Data[[#This Row],[Total Spent SFY]]+CFR_Data[[#This Row],[CF Current SFY]]</f>
        <v>0</v>
      </c>
      <c r="AI1139" s="113">
        <v>264217.24589999998</v>
      </c>
      <c r="AJ1139" s="113">
        <v>1056868.9837</v>
      </c>
      <c r="AK1139" s="113">
        <v>616506.90720000002</v>
      </c>
      <c r="AL1139" s="113">
        <v>0</v>
      </c>
      <c r="AM1139" s="113">
        <v>0</v>
      </c>
      <c r="AN1139" s="113">
        <v>0</v>
      </c>
      <c r="AO1139" s="113">
        <v>0</v>
      </c>
      <c r="AP1139" s="113">
        <v>0</v>
      </c>
      <c r="AQ1139" s="107" t="s">
        <v>699</v>
      </c>
      <c r="AR1139" s="107" t="s">
        <v>699</v>
      </c>
      <c r="AS1139" s="107" t="s">
        <v>396</v>
      </c>
      <c r="AT1139" s="107" t="s">
        <v>395</v>
      </c>
      <c r="AU1139" s="107" t="s">
        <v>1123</v>
      </c>
      <c r="AV1139" s="107" t="s">
        <v>391</v>
      </c>
      <c r="AW1139" s="108">
        <v>2</v>
      </c>
      <c r="AX1139" s="107" t="s">
        <v>473</v>
      </c>
      <c r="AY1139" s="107" t="s">
        <v>707</v>
      </c>
      <c r="AZ1139" s="107" t="s">
        <v>706</v>
      </c>
      <c r="BA1139" s="107" t="s">
        <v>412</v>
      </c>
      <c r="BB1139" s="109">
        <v>45355.272070752311</v>
      </c>
      <c r="BC1139" s="107" t="s">
        <v>21</v>
      </c>
      <c r="BD1139" s="107" t="s">
        <v>292</v>
      </c>
    </row>
    <row r="1140" spans="1:56" x14ac:dyDescent="0.2">
      <c r="A1140" s="107" t="s">
        <v>472</v>
      </c>
      <c r="B1140" s="105">
        <v>609082</v>
      </c>
      <c r="C1140" s="105" t="s">
        <v>395</v>
      </c>
      <c r="D1140" s="107" t="s">
        <v>996</v>
      </c>
      <c r="E1140" s="105" t="s">
        <v>1962</v>
      </c>
      <c r="F1140" s="107" t="s">
        <v>1126</v>
      </c>
      <c r="G1140" s="107" t="s">
        <v>830</v>
      </c>
      <c r="H1140" s="107" t="s">
        <v>830</v>
      </c>
      <c r="I1140" s="107" t="s">
        <v>830</v>
      </c>
      <c r="J1140" s="107" t="s">
        <v>997</v>
      </c>
      <c r="K1140" s="107" t="s">
        <v>25</v>
      </c>
      <c r="L1140" s="107" t="s">
        <v>88</v>
      </c>
      <c r="M1140" s="107" t="s">
        <v>41</v>
      </c>
      <c r="N1140" s="107" t="s">
        <v>472</v>
      </c>
      <c r="O1140" s="107" t="s">
        <v>1142</v>
      </c>
      <c r="P1140" s="109">
        <v>45507</v>
      </c>
      <c r="Q1140" s="107" t="s">
        <v>754</v>
      </c>
      <c r="R1140" s="108">
        <v>0</v>
      </c>
      <c r="S1140" s="109">
        <v>45657</v>
      </c>
      <c r="T1140" s="109">
        <v>45717</v>
      </c>
      <c r="U1140" s="109">
        <v>46307</v>
      </c>
      <c r="V1140" s="108">
        <v>650</v>
      </c>
      <c r="W1140" s="107" t="s">
        <v>424</v>
      </c>
      <c r="X1140" s="107" t="s">
        <v>1149</v>
      </c>
      <c r="Y1140" s="107" t="s">
        <v>771</v>
      </c>
      <c r="Z1140" s="108">
        <v>0.8</v>
      </c>
      <c r="AA1140" s="113">
        <v>0</v>
      </c>
      <c r="AB1140" s="113">
        <v>0</v>
      </c>
      <c r="AC1140" s="113">
        <v>4091584.86</v>
      </c>
      <c r="AD1140" s="113">
        <v>0</v>
      </c>
      <c r="AE1140" s="113">
        <v>4091584.86</v>
      </c>
      <c r="AF1140" s="113">
        <v>0</v>
      </c>
      <c r="AG1140" s="113">
        <v>0</v>
      </c>
      <c r="AH1140" s="113">
        <f>CFR_Data[[#This Row],[Total Spent SFY]]+CFR_Data[[#This Row],[CF Current SFY]]</f>
        <v>0</v>
      </c>
      <c r="AI1140" s="113">
        <v>818316.97199999995</v>
      </c>
      <c r="AJ1140" s="113">
        <v>2454950.9160000002</v>
      </c>
      <c r="AK1140" s="113">
        <v>818316.97199999995</v>
      </c>
      <c r="AL1140" s="113">
        <v>0</v>
      </c>
      <c r="AM1140" s="113">
        <v>0</v>
      </c>
      <c r="AN1140" s="113">
        <v>0</v>
      </c>
      <c r="AO1140" s="113">
        <v>0</v>
      </c>
      <c r="AP1140" s="113">
        <v>0</v>
      </c>
      <c r="AQ1140" s="107" t="s">
        <v>699</v>
      </c>
      <c r="AR1140" s="107" t="s">
        <v>699</v>
      </c>
      <c r="AS1140" s="107" t="s">
        <v>396</v>
      </c>
      <c r="AT1140" s="107" t="s">
        <v>395</v>
      </c>
      <c r="AU1140" s="107" t="s">
        <v>1123</v>
      </c>
      <c r="AV1140" s="107" t="s">
        <v>391</v>
      </c>
      <c r="AW1140" s="108">
        <v>1</v>
      </c>
      <c r="AX1140" s="107" t="s">
        <v>473</v>
      </c>
      <c r="AY1140" s="107" t="s">
        <v>707</v>
      </c>
      <c r="AZ1140" s="107" t="s">
        <v>706</v>
      </c>
      <c r="BA1140" s="107" t="s">
        <v>412</v>
      </c>
      <c r="BB1140" s="109">
        <v>45355.272070752311</v>
      </c>
      <c r="BC1140" s="107" t="s">
        <v>25</v>
      </c>
      <c r="BD1140" s="107" t="s">
        <v>292</v>
      </c>
    </row>
    <row r="1141" spans="1:56" x14ac:dyDescent="0.2">
      <c r="A1141" s="107" t="s">
        <v>409</v>
      </c>
      <c r="B1141" s="105">
        <v>609084</v>
      </c>
      <c r="C1141" s="105" t="s">
        <v>2294</v>
      </c>
      <c r="D1141" s="107" t="s">
        <v>998</v>
      </c>
      <c r="E1141" s="105" t="s">
        <v>1941</v>
      </c>
      <c r="F1141" s="107" t="s">
        <v>1160</v>
      </c>
      <c r="G1141" s="107" t="s">
        <v>830</v>
      </c>
      <c r="H1141" s="107" t="s">
        <v>830</v>
      </c>
      <c r="I1141" s="107" t="s">
        <v>830</v>
      </c>
      <c r="J1141" s="107" t="s">
        <v>436</v>
      </c>
      <c r="K1141" s="107" t="s">
        <v>437</v>
      </c>
      <c r="L1141" s="107" t="s">
        <v>242</v>
      </c>
      <c r="M1141" s="107" t="s">
        <v>239</v>
      </c>
      <c r="N1141" s="107" t="s">
        <v>410</v>
      </c>
      <c r="O1141" s="107" t="s">
        <v>395</v>
      </c>
      <c r="P1141" s="109">
        <v>43652</v>
      </c>
      <c r="Q1141" s="107" t="s">
        <v>657</v>
      </c>
      <c r="R1141" s="108">
        <v>1</v>
      </c>
      <c r="S1141" s="109">
        <v>43801</v>
      </c>
      <c r="T1141" s="109">
        <v>43861</v>
      </c>
      <c r="U1141" s="109">
        <v>45474</v>
      </c>
      <c r="V1141" s="108">
        <v>1673</v>
      </c>
      <c r="W1141" s="107" t="s">
        <v>398</v>
      </c>
      <c r="X1141" s="107" t="s">
        <v>720</v>
      </c>
      <c r="Y1141" s="107" t="s">
        <v>293</v>
      </c>
      <c r="Z1141" s="108">
        <v>0</v>
      </c>
      <c r="AA1141" s="113">
        <v>1251.8900000000001</v>
      </c>
      <c r="AB1141" s="113">
        <v>0</v>
      </c>
      <c r="AC1141" s="113">
        <v>41748.11</v>
      </c>
      <c r="AD1141" s="113">
        <v>15536.650100000001</v>
      </c>
      <c r="AE1141" s="113">
        <v>41748.11</v>
      </c>
      <c r="AF1141" s="113">
        <v>15536.650100000001</v>
      </c>
      <c r="AG1141" s="113">
        <v>16788.540099999998</v>
      </c>
      <c r="AH1141" s="113">
        <f>CFR_Data[[#This Row],[Total Spent SFY]]+CFR_Data[[#This Row],[CF Current SFY]]</f>
        <v>15536.650100000001</v>
      </c>
      <c r="AI1141" s="113">
        <v>26211.459900000002</v>
      </c>
      <c r="AJ1141" s="113">
        <v>0</v>
      </c>
      <c r="AK1141" s="113">
        <v>0</v>
      </c>
      <c r="AL1141" s="113">
        <v>0</v>
      </c>
      <c r="AM1141" s="113">
        <v>0</v>
      </c>
      <c r="AN1141" s="113">
        <v>0</v>
      </c>
      <c r="AO1141" s="113">
        <v>0</v>
      </c>
      <c r="AP1141" s="113">
        <v>0</v>
      </c>
      <c r="AQ1141" s="107" t="s">
        <v>699</v>
      </c>
      <c r="AR1141" s="107" t="s">
        <v>699</v>
      </c>
      <c r="AS1141" s="107" t="s">
        <v>396</v>
      </c>
      <c r="AT1141" s="107" t="s">
        <v>395</v>
      </c>
      <c r="AU1141" s="107" t="s">
        <v>1123</v>
      </c>
      <c r="AV1141" s="107" t="s">
        <v>391</v>
      </c>
      <c r="AW1141" s="108">
        <v>2</v>
      </c>
      <c r="AX1141" s="107" t="s">
        <v>473</v>
      </c>
      <c r="AY1141" s="107" t="s">
        <v>742</v>
      </c>
      <c r="AZ1141" s="107" t="s">
        <v>697</v>
      </c>
      <c r="BA1141" s="107" t="s">
        <v>420</v>
      </c>
      <c r="BB1141" s="109">
        <v>45355.272070752311</v>
      </c>
      <c r="BC1141" s="107" t="s">
        <v>465</v>
      </c>
      <c r="BD1141" s="107" t="s">
        <v>293</v>
      </c>
    </row>
    <row r="1142" spans="1:56" x14ac:dyDescent="0.2">
      <c r="A1142" s="107" t="s">
        <v>409</v>
      </c>
      <c r="B1142" s="105">
        <v>609084</v>
      </c>
      <c r="C1142" s="105" t="s">
        <v>2294</v>
      </c>
      <c r="D1142" s="107" t="s">
        <v>998</v>
      </c>
      <c r="E1142" s="105" t="s">
        <v>1941</v>
      </c>
      <c r="F1142" s="107" t="s">
        <v>1160</v>
      </c>
      <c r="G1142" s="107" t="s">
        <v>830</v>
      </c>
      <c r="H1142" s="107" t="s">
        <v>830</v>
      </c>
      <c r="I1142" s="107" t="s">
        <v>830</v>
      </c>
      <c r="J1142" s="107" t="s">
        <v>436</v>
      </c>
      <c r="K1142" s="107" t="s">
        <v>437</v>
      </c>
      <c r="L1142" s="107" t="s">
        <v>242</v>
      </c>
      <c r="M1142" s="107" t="s">
        <v>239</v>
      </c>
      <c r="N1142" s="107" t="s">
        <v>410</v>
      </c>
      <c r="O1142" s="107" t="s">
        <v>395</v>
      </c>
      <c r="P1142" s="109">
        <v>43652</v>
      </c>
      <c r="Q1142" s="107" t="s">
        <v>657</v>
      </c>
      <c r="R1142" s="108">
        <v>1</v>
      </c>
      <c r="S1142" s="109">
        <v>43801</v>
      </c>
      <c r="T1142" s="109">
        <v>43861</v>
      </c>
      <c r="U1142" s="109">
        <v>45474</v>
      </c>
      <c r="V1142" s="108">
        <v>1673</v>
      </c>
      <c r="W1142" s="107" t="s">
        <v>424</v>
      </c>
      <c r="X1142" s="107" t="s">
        <v>733</v>
      </c>
      <c r="Y1142" s="107" t="s">
        <v>413</v>
      </c>
      <c r="Z1142" s="108">
        <v>0.8</v>
      </c>
      <c r="AA1142" s="113">
        <v>2867083.4</v>
      </c>
      <c r="AB1142" s="113">
        <v>145326.15</v>
      </c>
      <c r="AC1142" s="113">
        <v>848258.32</v>
      </c>
      <c r="AD1142" s="113">
        <v>288981.34989999997</v>
      </c>
      <c r="AE1142" s="113">
        <v>848258.32</v>
      </c>
      <c r="AF1142" s="113">
        <v>288981.34989999997</v>
      </c>
      <c r="AG1142" s="113">
        <v>3156064.7499000002</v>
      </c>
      <c r="AH1142" s="113">
        <f>CFR_Data[[#This Row],[Total Spent SFY]]+CFR_Data[[#This Row],[CF Current SFY]]</f>
        <v>434307.49989999994</v>
      </c>
      <c r="AI1142" s="113">
        <v>559276.97010000004</v>
      </c>
      <c r="AJ1142" s="113">
        <v>0</v>
      </c>
      <c r="AK1142" s="113">
        <v>0</v>
      </c>
      <c r="AL1142" s="113">
        <v>0</v>
      </c>
      <c r="AM1142" s="113">
        <v>0</v>
      </c>
      <c r="AN1142" s="113">
        <v>0</v>
      </c>
      <c r="AO1142" s="113">
        <v>0</v>
      </c>
      <c r="AP1142" s="113">
        <v>0</v>
      </c>
      <c r="AQ1142" s="107" t="s">
        <v>699</v>
      </c>
      <c r="AR1142" s="107" t="s">
        <v>699</v>
      </c>
      <c r="AS1142" s="107" t="s">
        <v>396</v>
      </c>
      <c r="AT1142" s="107" t="s">
        <v>395</v>
      </c>
      <c r="AU1142" s="107" t="s">
        <v>1123</v>
      </c>
      <c r="AV1142" s="107" t="s">
        <v>391</v>
      </c>
      <c r="AW1142" s="108">
        <v>2</v>
      </c>
      <c r="AX1142" s="107" t="s">
        <v>473</v>
      </c>
      <c r="AY1142" s="107" t="s">
        <v>742</v>
      </c>
      <c r="AZ1142" s="107" t="s">
        <v>697</v>
      </c>
      <c r="BA1142" s="107" t="s">
        <v>420</v>
      </c>
      <c r="BB1142" s="109">
        <v>45355.272070752311</v>
      </c>
      <c r="BC1142" s="107" t="s">
        <v>465</v>
      </c>
      <c r="BD1142" s="107" t="s">
        <v>292</v>
      </c>
    </row>
    <row r="1143" spans="1:56" x14ac:dyDescent="0.2">
      <c r="A1143" s="107" t="s">
        <v>409</v>
      </c>
      <c r="B1143" s="105">
        <v>609085</v>
      </c>
      <c r="C1143" s="105" t="s">
        <v>2295</v>
      </c>
      <c r="D1143" s="107" t="s">
        <v>999</v>
      </c>
      <c r="E1143" s="105" t="s">
        <v>1945</v>
      </c>
      <c r="F1143" s="107" t="s">
        <v>1160</v>
      </c>
      <c r="G1143" s="107" t="s">
        <v>830</v>
      </c>
      <c r="H1143" s="107" t="s">
        <v>830</v>
      </c>
      <c r="I1143" s="107" t="s">
        <v>830</v>
      </c>
      <c r="J1143" s="107" t="s">
        <v>445</v>
      </c>
      <c r="K1143" s="107" t="s">
        <v>446</v>
      </c>
      <c r="L1143" s="107" t="s">
        <v>242</v>
      </c>
      <c r="M1143" s="107" t="s">
        <v>239</v>
      </c>
      <c r="N1143" s="107" t="s">
        <v>410</v>
      </c>
      <c r="O1143" s="107" t="s">
        <v>395</v>
      </c>
      <c r="P1143" s="109">
        <v>43652</v>
      </c>
      <c r="Q1143" s="107" t="s">
        <v>657</v>
      </c>
      <c r="R1143" s="108">
        <v>1</v>
      </c>
      <c r="S1143" s="109">
        <v>43796</v>
      </c>
      <c r="T1143" s="109">
        <v>43856</v>
      </c>
      <c r="U1143" s="109">
        <v>45574</v>
      </c>
      <c r="V1143" s="108">
        <v>1778</v>
      </c>
      <c r="W1143" s="107" t="s">
        <v>398</v>
      </c>
      <c r="X1143" s="107" t="s">
        <v>720</v>
      </c>
      <c r="Y1143" s="107" t="s">
        <v>293</v>
      </c>
      <c r="Z1143" s="108">
        <v>0</v>
      </c>
      <c r="AA1143" s="113">
        <v>498.53</v>
      </c>
      <c r="AB1143" s="113">
        <v>461.03</v>
      </c>
      <c r="AC1143" s="113">
        <v>59501.47</v>
      </c>
      <c r="AD1143" s="113">
        <v>2003.9683</v>
      </c>
      <c r="AE1143" s="113">
        <v>2003.9683</v>
      </c>
      <c r="AF1143" s="113">
        <v>1611.8110999999999</v>
      </c>
      <c r="AG1143" s="113">
        <v>2110.3411000000001</v>
      </c>
      <c r="AH1143" s="113">
        <f>CFR_Data[[#This Row],[Total Spent SFY]]+CFR_Data[[#This Row],[CF Current SFY]]</f>
        <v>2072.8410999999996</v>
      </c>
      <c r="AI1143" s="113">
        <v>372.00959999999998</v>
      </c>
      <c r="AJ1143" s="113">
        <v>20.147600000000001</v>
      </c>
      <c r="AK1143" s="113">
        <v>0</v>
      </c>
      <c r="AL1143" s="113">
        <v>0</v>
      </c>
      <c r="AM1143" s="113">
        <v>0</v>
      </c>
      <c r="AN1143" s="113">
        <v>57497.501700000001</v>
      </c>
      <c r="AO1143" s="113">
        <v>0</v>
      </c>
      <c r="AP1143" s="113">
        <v>0</v>
      </c>
      <c r="AQ1143" s="107" t="s">
        <v>699</v>
      </c>
      <c r="AR1143" s="107" t="s">
        <v>699</v>
      </c>
      <c r="AS1143" s="107" t="s">
        <v>396</v>
      </c>
      <c r="AT1143" s="107" t="s">
        <v>395</v>
      </c>
      <c r="AU1143" s="107" t="s">
        <v>1123</v>
      </c>
      <c r="AV1143" s="107" t="s">
        <v>391</v>
      </c>
      <c r="AW1143" s="108">
        <v>2</v>
      </c>
      <c r="AX1143" s="107" t="s">
        <v>473</v>
      </c>
      <c r="AY1143" s="107" t="s">
        <v>742</v>
      </c>
      <c r="AZ1143" s="107" t="s">
        <v>697</v>
      </c>
      <c r="BA1143" s="107" t="s">
        <v>420</v>
      </c>
      <c r="BB1143" s="109">
        <v>45355.272070752311</v>
      </c>
      <c r="BC1143" s="107" t="s">
        <v>465</v>
      </c>
      <c r="BD1143" s="107" t="s">
        <v>293</v>
      </c>
    </row>
    <row r="1144" spans="1:56" x14ac:dyDescent="0.2">
      <c r="A1144" s="107" t="s">
        <v>409</v>
      </c>
      <c r="B1144" s="105">
        <v>609085</v>
      </c>
      <c r="C1144" s="105" t="s">
        <v>2295</v>
      </c>
      <c r="D1144" s="107" t="s">
        <v>999</v>
      </c>
      <c r="E1144" s="105" t="s">
        <v>1945</v>
      </c>
      <c r="F1144" s="107" t="s">
        <v>1160</v>
      </c>
      <c r="G1144" s="107" t="s">
        <v>830</v>
      </c>
      <c r="H1144" s="107" t="s">
        <v>830</v>
      </c>
      <c r="I1144" s="107" t="s">
        <v>830</v>
      </c>
      <c r="J1144" s="107" t="s">
        <v>445</v>
      </c>
      <c r="K1144" s="107" t="s">
        <v>446</v>
      </c>
      <c r="L1144" s="107" t="s">
        <v>242</v>
      </c>
      <c r="M1144" s="107" t="s">
        <v>239</v>
      </c>
      <c r="N1144" s="107" t="s">
        <v>410</v>
      </c>
      <c r="O1144" s="107" t="s">
        <v>395</v>
      </c>
      <c r="P1144" s="109">
        <v>43652</v>
      </c>
      <c r="Q1144" s="107" t="s">
        <v>657</v>
      </c>
      <c r="R1144" s="108">
        <v>1</v>
      </c>
      <c r="S1144" s="109">
        <v>43796</v>
      </c>
      <c r="T1144" s="109">
        <v>43856</v>
      </c>
      <c r="U1144" s="109">
        <v>45574</v>
      </c>
      <c r="V1144" s="108">
        <v>1778</v>
      </c>
      <c r="W1144" s="107" t="s">
        <v>424</v>
      </c>
      <c r="X1144" s="107" t="s">
        <v>733</v>
      </c>
      <c r="Y1144" s="107" t="s">
        <v>413</v>
      </c>
      <c r="Z1144" s="108">
        <v>0.8</v>
      </c>
      <c r="AA1144" s="113">
        <v>2516431.7999999998</v>
      </c>
      <c r="AB1144" s="113">
        <v>61669.16</v>
      </c>
      <c r="AC1144" s="113">
        <v>1009536.8</v>
      </c>
      <c r="AD1144" s="113">
        <v>743977.37170000002</v>
      </c>
      <c r="AE1144" s="113">
        <v>743977.37170000002</v>
      </c>
      <c r="AF1144" s="113">
        <v>598388.18889999995</v>
      </c>
      <c r="AG1144" s="113">
        <v>3114819.9889000002</v>
      </c>
      <c r="AH1144" s="113">
        <f>CFR_Data[[#This Row],[Total Spent SFY]]+CFR_Data[[#This Row],[CF Current SFY]]</f>
        <v>660057.34889999998</v>
      </c>
      <c r="AI1144" s="113">
        <v>138109.33040000001</v>
      </c>
      <c r="AJ1144" s="113">
        <v>7479.8523999999998</v>
      </c>
      <c r="AK1144" s="113">
        <v>0</v>
      </c>
      <c r="AL1144" s="113">
        <v>0</v>
      </c>
      <c r="AM1144" s="113">
        <v>0</v>
      </c>
      <c r="AN1144" s="113">
        <v>265559.42830000003</v>
      </c>
      <c r="AO1144" s="113">
        <v>0</v>
      </c>
      <c r="AP1144" s="113">
        <v>0</v>
      </c>
      <c r="AQ1144" s="107" t="s">
        <v>699</v>
      </c>
      <c r="AR1144" s="107" t="s">
        <v>699</v>
      </c>
      <c r="AS1144" s="107" t="s">
        <v>396</v>
      </c>
      <c r="AT1144" s="107" t="s">
        <v>395</v>
      </c>
      <c r="AU1144" s="107" t="s">
        <v>1123</v>
      </c>
      <c r="AV1144" s="107" t="s">
        <v>391</v>
      </c>
      <c r="AW1144" s="108">
        <v>2</v>
      </c>
      <c r="AX1144" s="107" t="s">
        <v>473</v>
      </c>
      <c r="AY1144" s="107" t="s">
        <v>742</v>
      </c>
      <c r="AZ1144" s="107" t="s">
        <v>697</v>
      </c>
      <c r="BA1144" s="107" t="s">
        <v>420</v>
      </c>
      <c r="BB1144" s="109">
        <v>45355.272070752311</v>
      </c>
      <c r="BC1144" s="107" t="s">
        <v>465</v>
      </c>
      <c r="BD1144" s="107" t="s">
        <v>292</v>
      </c>
    </row>
    <row r="1145" spans="1:56" x14ac:dyDescent="0.2">
      <c r="A1145" s="107" t="s">
        <v>409</v>
      </c>
      <c r="B1145" s="105">
        <v>609098</v>
      </c>
      <c r="C1145" s="105" t="s">
        <v>3111</v>
      </c>
      <c r="D1145" s="107" t="s">
        <v>1227</v>
      </c>
      <c r="E1145" s="105" t="s">
        <v>1945</v>
      </c>
      <c r="F1145" s="107" t="s">
        <v>1138</v>
      </c>
      <c r="G1145" s="107" t="s">
        <v>830</v>
      </c>
      <c r="H1145" s="107" t="s">
        <v>830</v>
      </c>
      <c r="I1145" s="107" t="s">
        <v>830</v>
      </c>
      <c r="J1145" s="107" t="s">
        <v>531</v>
      </c>
      <c r="K1145" s="107" t="s">
        <v>23</v>
      </c>
      <c r="L1145" s="107" t="s">
        <v>368</v>
      </c>
      <c r="M1145" s="107" t="s">
        <v>395</v>
      </c>
      <c r="N1145" s="107" t="s">
        <v>410</v>
      </c>
      <c r="O1145" s="107" t="s">
        <v>395</v>
      </c>
      <c r="P1145" s="109">
        <v>45178</v>
      </c>
      <c r="Q1145" s="107" t="s">
        <v>712</v>
      </c>
      <c r="R1145" s="108">
        <v>1</v>
      </c>
      <c r="S1145" s="109">
        <v>45261</v>
      </c>
      <c r="T1145" s="109">
        <v>45321</v>
      </c>
      <c r="U1145" s="109">
        <v>46341</v>
      </c>
      <c r="V1145" s="108">
        <v>1080</v>
      </c>
      <c r="W1145" s="107" t="s">
        <v>398</v>
      </c>
      <c r="X1145" s="107" t="s">
        <v>702</v>
      </c>
      <c r="Y1145" s="107" t="s">
        <v>293</v>
      </c>
      <c r="Z1145" s="108">
        <v>0</v>
      </c>
      <c r="AA1145" s="113">
        <v>0</v>
      </c>
      <c r="AB1145" s="113">
        <v>0</v>
      </c>
      <c r="AC1145" s="113">
        <v>472043.5</v>
      </c>
      <c r="AD1145" s="113">
        <v>424170.23790000001</v>
      </c>
      <c r="AE1145" s="113">
        <v>424170.23790000001</v>
      </c>
      <c r="AF1145" s="113">
        <v>27440.584999999999</v>
      </c>
      <c r="AG1145" s="113">
        <v>27440.584999999999</v>
      </c>
      <c r="AH1145" s="113">
        <f>CFR_Data[[#This Row],[Total Spent SFY]]+CFR_Data[[#This Row],[CF Current SFY]]</f>
        <v>27440.584999999999</v>
      </c>
      <c r="AI1145" s="113">
        <v>110585.5576</v>
      </c>
      <c r="AJ1145" s="113">
        <v>235989.03099999999</v>
      </c>
      <c r="AK1145" s="113">
        <v>50155.064299999998</v>
      </c>
      <c r="AL1145" s="113">
        <v>0</v>
      </c>
      <c r="AM1145" s="113">
        <v>0</v>
      </c>
      <c r="AN1145" s="113">
        <v>47873.2621</v>
      </c>
      <c r="AO1145" s="113">
        <v>0</v>
      </c>
      <c r="AP1145" s="113">
        <v>0</v>
      </c>
      <c r="AQ1145" s="107" t="s">
        <v>699</v>
      </c>
      <c r="AR1145" s="107" t="s">
        <v>699</v>
      </c>
      <c r="AS1145" s="107" t="s">
        <v>396</v>
      </c>
      <c r="AT1145" s="107" t="s">
        <v>395</v>
      </c>
      <c r="AU1145" s="107" t="s">
        <v>1123</v>
      </c>
      <c r="AV1145" s="107" t="s">
        <v>391</v>
      </c>
      <c r="AW1145" s="108">
        <v>2</v>
      </c>
      <c r="AX1145" s="107" t="s">
        <v>473</v>
      </c>
      <c r="AY1145" s="107" t="s">
        <v>731</v>
      </c>
      <c r="AZ1145" s="107" t="s">
        <v>706</v>
      </c>
      <c r="BA1145" s="107" t="s">
        <v>435</v>
      </c>
      <c r="BB1145" s="109">
        <v>45355.272070752311</v>
      </c>
      <c r="BC1145" s="107" t="s">
        <v>23</v>
      </c>
      <c r="BD1145" s="107" t="s">
        <v>293</v>
      </c>
    </row>
    <row r="1146" spans="1:56" x14ac:dyDescent="0.2">
      <c r="A1146" s="107" t="s">
        <v>409</v>
      </c>
      <c r="B1146" s="105">
        <v>609098</v>
      </c>
      <c r="C1146" s="105" t="s">
        <v>3111</v>
      </c>
      <c r="D1146" s="107" t="s">
        <v>1227</v>
      </c>
      <c r="E1146" s="105" t="s">
        <v>1945</v>
      </c>
      <c r="F1146" s="107" t="s">
        <v>1138</v>
      </c>
      <c r="G1146" s="107" t="s">
        <v>830</v>
      </c>
      <c r="H1146" s="107" t="s">
        <v>830</v>
      </c>
      <c r="I1146" s="107" t="s">
        <v>830</v>
      </c>
      <c r="J1146" s="107" t="s">
        <v>531</v>
      </c>
      <c r="K1146" s="107" t="s">
        <v>23</v>
      </c>
      <c r="L1146" s="107" t="s">
        <v>368</v>
      </c>
      <c r="M1146" s="107" t="s">
        <v>395</v>
      </c>
      <c r="N1146" s="107" t="s">
        <v>410</v>
      </c>
      <c r="O1146" s="107" t="s">
        <v>395</v>
      </c>
      <c r="P1146" s="109">
        <v>45178</v>
      </c>
      <c r="Q1146" s="107" t="s">
        <v>712</v>
      </c>
      <c r="R1146" s="108">
        <v>1</v>
      </c>
      <c r="S1146" s="109">
        <v>45261</v>
      </c>
      <c r="T1146" s="109">
        <v>45321</v>
      </c>
      <c r="U1146" s="109">
        <v>46341</v>
      </c>
      <c r="V1146" s="108">
        <v>1080</v>
      </c>
      <c r="W1146" s="107" t="s">
        <v>424</v>
      </c>
      <c r="X1146" s="107" t="s">
        <v>733</v>
      </c>
      <c r="Y1146" s="107" t="s">
        <v>413</v>
      </c>
      <c r="Z1146" s="108">
        <v>0.8</v>
      </c>
      <c r="AA1146" s="113">
        <v>0</v>
      </c>
      <c r="AB1146" s="113">
        <v>0</v>
      </c>
      <c r="AC1146" s="113">
        <v>16776894.550000001</v>
      </c>
      <c r="AD1146" s="113">
        <v>15033599.2621</v>
      </c>
      <c r="AE1146" s="113">
        <v>15033599.2622</v>
      </c>
      <c r="AF1146" s="113">
        <v>972559.41500000004</v>
      </c>
      <c r="AG1146" s="113">
        <v>972559.41500000004</v>
      </c>
      <c r="AH1146" s="113">
        <f>CFR_Data[[#This Row],[Total Spent SFY]]+CFR_Data[[#This Row],[CF Current SFY]]</f>
        <v>972559.41500000004</v>
      </c>
      <c r="AI1146" s="113">
        <v>3919414.4424999999</v>
      </c>
      <c r="AJ1146" s="113">
        <v>8364010.9689999996</v>
      </c>
      <c r="AK1146" s="113">
        <v>1777614.4357</v>
      </c>
      <c r="AL1146" s="113">
        <v>0</v>
      </c>
      <c r="AM1146" s="113">
        <v>0</v>
      </c>
      <c r="AN1146" s="113">
        <v>1743295.2878</v>
      </c>
      <c r="AO1146" s="113">
        <v>0</v>
      </c>
      <c r="AP1146" s="113">
        <v>0</v>
      </c>
      <c r="AQ1146" s="107" t="s">
        <v>699</v>
      </c>
      <c r="AR1146" s="107" t="s">
        <v>699</v>
      </c>
      <c r="AS1146" s="107" t="s">
        <v>396</v>
      </c>
      <c r="AT1146" s="107" t="s">
        <v>395</v>
      </c>
      <c r="AU1146" s="107" t="s">
        <v>1123</v>
      </c>
      <c r="AV1146" s="107" t="s">
        <v>391</v>
      </c>
      <c r="AW1146" s="108">
        <v>2</v>
      </c>
      <c r="AX1146" s="107" t="s">
        <v>473</v>
      </c>
      <c r="AY1146" s="107" t="s">
        <v>731</v>
      </c>
      <c r="AZ1146" s="107" t="s">
        <v>706</v>
      </c>
      <c r="BA1146" s="107" t="s">
        <v>435</v>
      </c>
      <c r="BB1146" s="109">
        <v>45355.272070752311</v>
      </c>
      <c r="BC1146" s="107" t="s">
        <v>23</v>
      </c>
      <c r="BD1146" s="107" t="s">
        <v>292</v>
      </c>
    </row>
    <row r="1147" spans="1:56" x14ac:dyDescent="0.2">
      <c r="A1147" s="107" t="s">
        <v>472</v>
      </c>
      <c r="B1147" s="105">
        <v>609099</v>
      </c>
      <c r="C1147" s="105" t="s">
        <v>395</v>
      </c>
      <c r="D1147" s="107" t="s">
        <v>2296</v>
      </c>
      <c r="E1147" s="105" t="s">
        <v>1954</v>
      </c>
      <c r="F1147" s="107" t="s">
        <v>1128</v>
      </c>
      <c r="G1147" s="107" t="s">
        <v>830</v>
      </c>
      <c r="H1147" s="107" t="s">
        <v>830</v>
      </c>
      <c r="I1147" s="107" t="s">
        <v>830</v>
      </c>
      <c r="J1147" s="107" t="s">
        <v>1970</v>
      </c>
      <c r="K1147" s="107" t="s">
        <v>465</v>
      </c>
      <c r="L1147" s="107" t="s">
        <v>369</v>
      </c>
      <c r="M1147" s="107" t="s">
        <v>395</v>
      </c>
      <c r="N1147" s="107" t="s">
        <v>472</v>
      </c>
      <c r="O1147" s="107" t="s">
        <v>1122</v>
      </c>
      <c r="P1147" s="109">
        <v>46060</v>
      </c>
      <c r="Q1147" s="107" t="s">
        <v>1353</v>
      </c>
      <c r="R1147" s="108">
        <v>0</v>
      </c>
      <c r="S1147" s="109">
        <v>46210</v>
      </c>
      <c r="T1147" s="109">
        <v>46270</v>
      </c>
      <c r="U1147" s="109">
        <v>46818</v>
      </c>
      <c r="V1147" s="108">
        <v>608</v>
      </c>
      <c r="W1147" s="107" t="s">
        <v>398</v>
      </c>
      <c r="X1147" s="107" t="s">
        <v>702</v>
      </c>
      <c r="Y1147" s="107" t="s">
        <v>293</v>
      </c>
      <c r="Z1147" s="108">
        <v>0</v>
      </c>
      <c r="AA1147" s="113">
        <v>0</v>
      </c>
      <c r="AB1147" s="113">
        <v>0</v>
      </c>
      <c r="AC1147" s="113">
        <v>220200</v>
      </c>
      <c r="AD1147" s="113">
        <v>0</v>
      </c>
      <c r="AE1147" s="113">
        <v>220200</v>
      </c>
      <c r="AF1147" s="113">
        <v>0</v>
      </c>
      <c r="AG1147" s="113">
        <v>0</v>
      </c>
      <c r="AH1147" s="113">
        <f>CFR_Data[[#This Row],[Total Spent SFY]]+CFR_Data[[#This Row],[CF Current SFY]]</f>
        <v>0</v>
      </c>
      <c r="AI1147" s="113">
        <v>0</v>
      </c>
      <c r="AJ1147" s="113">
        <v>0</v>
      </c>
      <c r="AK1147" s="113">
        <v>115894.7368</v>
      </c>
      <c r="AL1147" s="113">
        <v>104305.2632</v>
      </c>
      <c r="AM1147" s="113">
        <v>0</v>
      </c>
      <c r="AN1147" s="113">
        <v>0</v>
      </c>
      <c r="AO1147" s="113">
        <v>0</v>
      </c>
      <c r="AP1147" s="113">
        <v>0</v>
      </c>
      <c r="AQ1147" s="107" t="s">
        <v>699</v>
      </c>
      <c r="AR1147" s="107" t="s">
        <v>699</v>
      </c>
      <c r="AS1147" s="107" t="s">
        <v>396</v>
      </c>
      <c r="AT1147" s="107" t="s">
        <v>395</v>
      </c>
      <c r="AU1147" s="107" t="s">
        <v>1123</v>
      </c>
      <c r="AV1147" s="107" t="s">
        <v>391</v>
      </c>
      <c r="AW1147" s="108">
        <v>2</v>
      </c>
      <c r="AX1147" s="107" t="s">
        <v>473</v>
      </c>
      <c r="AY1147" s="107" t="s">
        <v>763</v>
      </c>
      <c r="AZ1147" s="107" t="s">
        <v>706</v>
      </c>
      <c r="BA1147" s="107" t="s">
        <v>430</v>
      </c>
      <c r="BB1147" s="109">
        <v>45355.272070752311</v>
      </c>
      <c r="BC1147" s="107" t="s">
        <v>465</v>
      </c>
      <c r="BD1147" s="107" t="s">
        <v>293</v>
      </c>
    </row>
    <row r="1148" spans="1:56" x14ac:dyDescent="0.2">
      <c r="A1148" s="107" t="s">
        <v>472</v>
      </c>
      <c r="B1148" s="105">
        <v>609099</v>
      </c>
      <c r="C1148" s="105" t="s">
        <v>395</v>
      </c>
      <c r="D1148" s="107" t="s">
        <v>2296</v>
      </c>
      <c r="E1148" s="105" t="s">
        <v>1954</v>
      </c>
      <c r="F1148" s="107" t="s">
        <v>1128</v>
      </c>
      <c r="G1148" s="107" t="s">
        <v>830</v>
      </c>
      <c r="H1148" s="107" t="s">
        <v>830</v>
      </c>
      <c r="I1148" s="107" t="s">
        <v>830</v>
      </c>
      <c r="J1148" s="107" t="s">
        <v>1970</v>
      </c>
      <c r="K1148" s="107" t="s">
        <v>465</v>
      </c>
      <c r="L1148" s="107" t="s">
        <v>369</v>
      </c>
      <c r="M1148" s="107" t="s">
        <v>395</v>
      </c>
      <c r="N1148" s="107" t="s">
        <v>472</v>
      </c>
      <c r="O1148" s="107" t="s">
        <v>1122</v>
      </c>
      <c r="P1148" s="109">
        <v>46060</v>
      </c>
      <c r="Q1148" s="107" t="s">
        <v>1353</v>
      </c>
      <c r="R1148" s="108">
        <v>0</v>
      </c>
      <c r="S1148" s="109">
        <v>46210</v>
      </c>
      <c r="T1148" s="109">
        <v>46270</v>
      </c>
      <c r="U1148" s="109">
        <v>46818</v>
      </c>
      <c r="V1148" s="108">
        <v>608</v>
      </c>
      <c r="W1148" s="107" t="s">
        <v>424</v>
      </c>
      <c r="X1148" s="107" t="s">
        <v>715</v>
      </c>
      <c r="Y1148" s="107" t="s">
        <v>413</v>
      </c>
      <c r="Z1148" s="108">
        <v>0.9</v>
      </c>
      <c r="AA1148" s="113">
        <v>0</v>
      </c>
      <c r="AB1148" s="113">
        <v>0</v>
      </c>
      <c r="AC1148" s="113">
        <v>14966400</v>
      </c>
      <c r="AD1148" s="113">
        <v>0</v>
      </c>
      <c r="AE1148" s="113">
        <v>14966400</v>
      </c>
      <c r="AF1148" s="113">
        <v>0</v>
      </c>
      <c r="AG1148" s="113">
        <v>0</v>
      </c>
      <c r="AH1148" s="113">
        <f>CFR_Data[[#This Row],[Total Spent SFY]]+CFR_Data[[#This Row],[CF Current SFY]]</f>
        <v>0</v>
      </c>
      <c r="AI1148" s="113">
        <v>0</v>
      </c>
      <c r="AJ1148" s="113">
        <v>0</v>
      </c>
      <c r="AK1148" s="113">
        <v>7877052.6316</v>
      </c>
      <c r="AL1148" s="113">
        <v>7089347.3684</v>
      </c>
      <c r="AM1148" s="113">
        <v>0</v>
      </c>
      <c r="AN1148" s="113">
        <v>0</v>
      </c>
      <c r="AO1148" s="113">
        <v>0</v>
      </c>
      <c r="AP1148" s="113">
        <v>0</v>
      </c>
      <c r="AQ1148" s="107" t="s">
        <v>699</v>
      </c>
      <c r="AR1148" s="107" t="s">
        <v>699</v>
      </c>
      <c r="AS1148" s="107" t="s">
        <v>396</v>
      </c>
      <c r="AT1148" s="107" t="s">
        <v>395</v>
      </c>
      <c r="AU1148" s="107" t="s">
        <v>1123</v>
      </c>
      <c r="AV1148" s="107" t="s">
        <v>391</v>
      </c>
      <c r="AW1148" s="108">
        <v>2</v>
      </c>
      <c r="AX1148" s="107" t="s">
        <v>473</v>
      </c>
      <c r="AY1148" s="107" t="s">
        <v>763</v>
      </c>
      <c r="AZ1148" s="107" t="s">
        <v>706</v>
      </c>
      <c r="BA1148" s="107" t="s">
        <v>430</v>
      </c>
      <c r="BB1148" s="109">
        <v>45355.272070752311</v>
      </c>
      <c r="BC1148" s="107" t="s">
        <v>465</v>
      </c>
      <c r="BD1148" s="107" t="s">
        <v>292</v>
      </c>
    </row>
    <row r="1149" spans="1:56" x14ac:dyDescent="0.2">
      <c r="A1149" s="107" t="s">
        <v>393</v>
      </c>
      <c r="B1149" s="105">
        <v>609101</v>
      </c>
      <c r="C1149" s="105" t="s">
        <v>2297</v>
      </c>
      <c r="D1149" s="107" t="s">
        <v>1000</v>
      </c>
      <c r="E1149" s="105" t="s">
        <v>1941</v>
      </c>
      <c r="F1149" s="107" t="s">
        <v>1158</v>
      </c>
      <c r="G1149" s="107" t="s">
        <v>830</v>
      </c>
      <c r="H1149" s="107" t="s">
        <v>830</v>
      </c>
      <c r="I1149" s="107" t="s">
        <v>830</v>
      </c>
      <c r="J1149" s="107" t="s">
        <v>119</v>
      </c>
      <c r="K1149" s="107" t="s">
        <v>22</v>
      </c>
      <c r="L1149" s="107" t="s">
        <v>368</v>
      </c>
      <c r="M1149" s="107" t="s">
        <v>395</v>
      </c>
      <c r="N1149" s="107" t="s">
        <v>403</v>
      </c>
      <c r="O1149" s="107" t="s">
        <v>395</v>
      </c>
      <c r="P1149" s="109">
        <v>43806</v>
      </c>
      <c r="Q1149" s="107" t="s">
        <v>656</v>
      </c>
      <c r="R1149" s="108">
        <v>1</v>
      </c>
      <c r="S1149" s="109">
        <v>44000</v>
      </c>
      <c r="T1149" s="109">
        <v>44060</v>
      </c>
      <c r="U1149" s="109">
        <v>45005</v>
      </c>
      <c r="V1149" s="108">
        <v>1005</v>
      </c>
      <c r="W1149" s="107" t="s">
        <v>398</v>
      </c>
      <c r="X1149" s="107" t="s">
        <v>702</v>
      </c>
      <c r="Y1149" s="107" t="s">
        <v>293</v>
      </c>
      <c r="Z1149" s="108">
        <v>0</v>
      </c>
      <c r="AA1149" s="113">
        <v>89759.03</v>
      </c>
      <c r="AB1149" s="113">
        <v>0</v>
      </c>
      <c r="AC1149" s="113">
        <v>29596.65</v>
      </c>
      <c r="AD1149" s="113">
        <v>0</v>
      </c>
      <c r="AE1149" s="113">
        <v>0</v>
      </c>
      <c r="AF1149" s="113">
        <v>0</v>
      </c>
      <c r="AG1149" s="113">
        <v>89759.03</v>
      </c>
      <c r="AH1149" s="113">
        <f>CFR_Data[[#This Row],[Total Spent SFY]]+CFR_Data[[#This Row],[CF Current SFY]]</f>
        <v>0</v>
      </c>
      <c r="AI1149" s="113">
        <v>0</v>
      </c>
      <c r="AJ1149" s="113">
        <v>0</v>
      </c>
      <c r="AK1149" s="113">
        <v>0</v>
      </c>
      <c r="AL1149" s="113">
        <v>0</v>
      </c>
      <c r="AM1149" s="113">
        <v>0</v>
      </c>
      <c r="AN1149" s="113">
        <v>0</v>
      </c>
      <c r="AO1149" s="113">
        <v>0</v>
      </c>
      <c r="AP1149" s="113">
        <v>0</v>
      </c>
      <c r="AQ1149" s="107" t="s">
        <v>699</v>
      </c>
      <c r="AR1149" s="107" t="s">
        <v>699</v>
      </c>
      <c r="AS1149" s="107" t="s">
        <v>396</v>
      </c>
      <c r="AT1149" s="107" t="s">
        <v>395</v>
      </c>
      <c r="AU1149" s="107" t="s">
        <v>1123</v>
      </c>
      <c r="AV1149" s="107" t="s">
        <v>391</v>
      </c>
      <c r="AW1149" s="108">
        <v>3</v>
      </c>
      <c r="AX1149" s="107" t="s">
        <v>473</v>
      </c>
      <c r="AY1149" s="107" t="s">
        <v>731</v>
      </c>
      <c r="AZ1149" s="107" t="s">
        <v>706</v>
      </c>
      <c r="BA1149" s="107" t="s">
        <v>435</v>
      </c>
      <c r="BB1149" s="109">
        <v>45355.272070752311</v>
      </c>
      <c r="BC1149" s="107" t="s">
        <v>22</v>
      </c>
      <c r="BD1149" s="107" t="s">
        <v>293</v>
      </c>
    </row>
    <row r="1150" spans="1:56" x14ac:dyDescent="0.2">
      <c r="A1150" s="107" t="s">
        <v>393</v>
      </c>
      <c r="B1150" s="105">
        <v>609101</v>
      </c>
      <c r="C1150" s="105" t="s">
        <v>2297</v>
      </c>
      <c r="D1150" s="107" t="s">
        <v>1000</v>
      </c>
      <c r="E1150" s="105" t="s">
        <v>1941</v>
      </c>
      <c r="F1150" s="107" t="s">
        <v>1158</v>
      </c>
      <c r="G1150" s="107" t="s">
        <v>830</v>
      </c>
      <c r="H1150" s="107" t="s">
        <v>830</v>
      </c>
      <c r="I1150" s="107" t="s">
        <v>830</v>
      </c>
      <c r="J1150" s="107" t="s">
        <v>119</v>
      </c>
      <c r="K1150" s="107" t="s">
        <v>22</v>
      </c>
      <c r="L1150" s="107" t="s">
        <v>368</v>
      </c>
      <c r="M1150" s="107" t="s">
        <v>395</v>
      </c>
      <c r="N1150" s="107" t="s">
        <v>403</v>
      </c>
      <c r="O1150" s="107" t="s">
        <v>395</v>
      </c>
      <c r="P1150" s="109">
        <v>43806</v>
      </c>
      <c r="Q1150" s="107" t="s">
        <v>656</v>
      </c>
      <c r="R1150" s="108">
        <v>1</v>
      </c>
      <c r="S1150" s="109">
        <v>44000</v>
      </c>
      <c r="T1150" s="109">
        <v>44060</v>
      </c>
      <c r="U1150" s="109">
        <v>45005</v>
      </c>
      <c r="V1150" s="108">
        <v>1005</v>
      </c>
      <c r="W1150" s="107" t="s">
        <v>424</v>
      </c>
      <c r="X1150" s="107" t="s">
        <v>733</v>
      </c>
      <c r="Y1150" s="107" t="s">
        <v>413</v>
      </c>
      <c r="Z1150" s="108">
        <v>0.8</v>
      </c>
      <c r="AA1150" s="113">
        <v>4829432.24</v>
      </c>
      <c r="AB1150" s="113">
        <v>2318.4699999999998</v>
      </c>
      <c r="AC1150" s="113">
        <v>101681.68</v>
      </c>
      <c r="AD1150" s="113">
        <v>0</v>
      </c>
      <c r="AE1150" s="113">
        <v>0</v>
      </c>
      <c r="AF1150" s="113">
        <v>0</v>
      </c>
      <c r="AG1150" s="113">
        <v>4829432.24</v>
      </c>
      <c r="AH1150" s="113">
        <f>CFR_Data[[#This Row],[Total Spent SFY]]+CFR_Data[[#This Row],[CF Current SFY]]</f>
        <v>2318.4699999999998</v>
      </c>
      <c r="AI1150" s="113">
        <v>0</v>
      </c>
      <c r="AJ1150" s="113">
        <v>0</v>
      </c>
      <c r="AK1150" s="113">
        <v>0</v>
      </c>
      <c r="AL1150" s="113">
        <v>0</v>
      </c>
      <c r="AM1150" s="113">
        <v>0</v>
      </c>
      <c r="AN1150" s="113">
        <v>0</v>
      </c>
      <c r="AO1150" s="113">
        <v>0</v>
      </c>
      <c r="AP1150" s="113">
        <v>0</v>
      </c>
      <c r="AQ1150" s="107" t="s">
        <v>699</v>
      </c>
      <c r="AR1150" s="107" t="s">
        <v>699</v>
      </c>
      <c r="AS1150" s="107" t="s">
        <v>396</v>
      </c>
      <c r="AT1150" s="107" t="s">
        <v>395</v>
      </c>
      <c r="AU1150" s="107" t="s">
        <v>1123</v>
      </c>
      <c r="AV1150" s="107" t="s">
        <v>391</v>
      </c>
      <c r="AW1150" s="108">
        <v>3</v>
      </c>
      <c r="AX1150" s="107" t="s">
        <v>473</v>
      </c>
      <c r="AY1150" s="107" t="s">
        <v>731</v>
      </c>
      <c r="AZ1150" s="107" t="s">
        <v>706</v>
      </c>
      <c r="BA1150" s="107" t="s">
        <v>435</v>
      </c>
      <c r="BB1150" s="109">
        <v>45355.272070752311</v>
      </c>
      <c r="BC1150" s="107" t="s">
        <v>22</v>
      </c>
      <c r="BD1150" s="107" t="s">
        <v>292</v>
      </c>
    </row>
    <row r="1151" spans="1:56" x14ac:dyDescent="0.2">
      <c r="A1151" s="107" t="s">
        <v>393</v>
      </c>
      <c r="B1151" s="105">
        <v>609101</v>
      </c>
      <c r="C1151" s="105" t="s">
        <v>2297</v>
      </c>
      <c r="D1151" s="107" t="s">
        <v>1000</v>
      </c>
      <c r="E1151" s="105" t="s">
        <v>1941</v>
      </c>
      <c r="F1151" s="107" t="s">
        <v>1158</v>
      </c>
      <c r="G1151" s="107" t="s">
        <v>830</v>
      </c>
      <c r="H1151" s="107" t="s">
        <v>830</v>
      </c>
      <c r="I1151" s="107" t="s">
        <v>830</v>
      </c>
      <c r="J1151" s="107" t="s">
        <v>119</v>
      </c>
      <c r="K1151" s="107" t="s">
        <v>22</v>
      </c>
      <c r="L1151" s="107" t="s">
        <v>368</v>
      </c>
      <c r="M1151" s="107" t="s">
        <v>395</v>
      </c>
      <c r="N1151" s="107" t="s">
        <v>403</v>
      </c>
      <c r="O1151" s="107" t="s">
        <v>395</v>
      </c>
      <c r="P1151" s="109">
        <v>43806</v>
      </c>
      <c r="Q1151" s="107" t="s">
        <v>656</v>
      </c>
      <c r="R1151" s="108">
        <v>1</v>
      </c>
      <c r="S1151" s="109">
        <v>44000</v>
      </c>
      <c r="T1151" s="109">
        <v>44060</v>
      </c>
      <c r="U1151" s="109">
        <v>45005</v>
      </c>
      <c r="V1151" s="108">
        <v>1005</v>
      </c>
      <c r="W1151" s="107" t="s">
        <v>398</v>
      </c>
      <c r="X1151" s="107" t="s">
        <v>1100</v>
      </c>
      <c r="Y1151" s="107" t="s">
        <v>293</v>
      </c>
      <c r="Z1151" s="108">
        <v>0</v>
      </c>
      <c r="AA1151" s="113">
        <v>942555.96</v>
      </c>
      <c r="AB1151" s="113">
        <v>0</v>
      </c>
      <c r="AC1151" s="113">
        <v>203510.26</v>
      </c>
      <c r="AD1151" s="113">
        <v>0</v>
      </c>
      <c r="AE1151" s="113">
        <v>0</v>
      </c>
      <c r="AF1151" s="113">
        <v>0</v>
      </c>
      <c r="AG1151" s="113">
        <v>942555.96</v>
      </c>
      <c r="AH1151" s="113">
        <f>CFR_Data[[#This Row],[Total Spent SFY]]+CFR_Data[[#This Row],[CF Current SFY]]</f>
        <v>0</v>
      </c>
      <c r="AI1151" s="113">
        <v>0</v>
      </c>
      <c r="AJ1151" s="113">
        <v>0</v>
      </c>
      <c r="AK1151" s="113">
        <v>0</v>
      </c>
      <c r="AL1151" s="113">
        <v>0</v>
      </c>
      <c r="AM1151" s="113">
        <v>0</v>
      </c>
      <c r="AN1151" s="113">
        <v>0</v>
      </c>
      <c r="AO1151" s="113">
        <v>0</v>
      </c>
      <c r="AP1151" s="113">
        <v>0</v>
      </c>
      <c r="AQ1151" s="107" t="s">
        <v>699</v>
      </c>
      <c r="AR1151" s="107" t="s">
        <v>699</v>
      </c>
      <c r="AS1151" s="107" t="s">
        <v>396</v>
      </c>
      <c r="AT1151" s="107" t="s">
        <v>395</v>
      </c>
      <c r="AU1151" s="107" t="s">
        <v>1123</v>
      </c>
      <c r="AV1151" s="107" t="s">
        <v>391</v>
      </c>
      <c r="AW1151" s="108">
        <v>3</v>
      </c>
      <c r="AX1151" s="107" t="s">
        <v>473</v>
      </c>
      <c r="AY1151" s="107" t="s">
        <v>731</v>
      </c>
      <c r="AZ1151" s="107" t="s">
        <v>706</v>
      </c>
      <c r="BA1151" s="107" t="s">
        <v>435</v>
      </c>
      <c r="BB1151" s="109">
        <v>45355.272070752311</v>
      </c>
      <c r="BC1151" s="107" t="s">
        <v>22</v>
      </c>
      <c r="BD1151" s="107" t="s">
        <v>293</v>
      </c>
    </row>
    <row r="1152" spans="1:56" x14ac:dyDescent="0.2">
      <c r="A1152" s="107" t="s">
        <v>409</v>
      </c>
      <c r="B1152" s="105">
        <v>609102</v>
      </c>
      <c r="C1152" s="105" t="s">
        <v>2298</v>
      </c>
      <c r="D1152" s="107" t="s">
        <v>1001</v>
      </c>
      <c r="E1152" s="105" t="s">
        <v>1941</v>
      </c>
      <c r="F1152" s="107" t="s">
        <v>1138</v>
      </c>
      <c r="G1152" s="107" t="s">
        <v>830</v>
      </c>
      <c r="H1152" s="107" t="s">
        <v>830</v>
      </c>
      <c r="I1152" s="107" t="s">
        <v>830</v>
      </c>
      <c r="J1152" s="107" t="s">
        <v>1002</v>
      </c>
      <c r="K1152" s="107" t="s">
        <v>22</v>
      </c>
      <c r="L1152" s="107" t="s">
        <v>368</v>
      </c>
      <c r="M1152" s="107" t="s">
        <v>395</v>
      </c>
      <c r="N1152" s="107" t="s">
        <v>410</v>
      </c>
      <c r="O1152" s="107" t="s">
        <v>395</v>
      </c>
      <c r="P1152" s="109">
        <v>44135</v>
      </c>
      <c r="Q1152" s="107" t="s">
        <v>655</v>
      </c>
      <c r="R1152" s="108">
        <v>1</v>
      </c>
      <c r="S1152" s="109">
        <v>44236</v>
      </c>
      <c r="T1152" s="109">
        <v>44296</v>
      </c>
      <c r="U1152" s="109">
        <v>45488</v>
      </c>
      <c r="V1152" s="108">
        <v>1252</v>
      </c>
      <c r="W1152" s="107" t="s">
        <v>398</v>
      </c>
      <c r="X1152" s="107" t="s">
        <v>702</v>
      </c>
      <c r="Y1152" s="107" t="s">
        <v>293</v>
      </c>
      <c r="Z1152" s="108">
        <v>0</v>
      </c>
      <c r="AA1152" s="113">
        <v>1016312.57</v>
      </c>
      <c r="AB1152" s="113">
        <v>201482.63</v>
      </c>
      <c r="AC1152" s="113">
        <v>172549.3</v>
      </c>
      <c r="AD1152" s="113">
        <v>73820.716400000005</v>
      </c>
      <c r="AE1152" s="113">
        <v>172549.3</v>
      </c>
      <c r="AF1152" s="113">
        <v>73820.716400000005</v>
      </c>
      <c r="AG1152" s="113">
        <v>1090133.2864000001</v>
      </c>
      <c r="AH1152" s="113">
        <f>CFR_Data[[#This Row],[Total Spent SFY]]+CFR_Data[[#This Row],[CF Current SFY]]</f>
        <v>275303.34640000004</v>
      </c>
      <c r="AI1152" s="113">
        <v>98728.583599999998</v>
      </c>
      <c r="AJ1152" s="113">
        <v>0</v>
      </c>
      <c r="AK1152" s="113">
        <v>0</v>
      </c>
      <c r="AL1152" s="113">
        <v>0</v>
      </c>
      <c r="AM1152" s="113">
        <v>0</v>
      </c>
      <c r="AN1152" s="113">
        <v>0</v>
      </c>
      <c r="AO1152" s="113">
        <v>0</v>
      </c>
      <c r="AP1152" s="113">
        <v>0</v>
      </c>
      <c r="AQ1152" s="107" t="s">
        <v>699</v>
      </c>
      <c r="AR1152" s="107" t="s">
        <v>699</v>
      </c>
      <c r="AS1152" s="107" t="s">
        <v>396</v>
      </c>
      <c r="AT1152" s="107" t="s">
        <v>395</v>
      </c>
      <c r="AU1152" s="107" t="s">
        <v>1123</v>
      </c>
      <c r="AV1152" s="107" t="s">
        <v>391</v>
      </c>
      <c r="AW1152" s="108">
        <v>2</v>
      </c>
      <c r="AX1152" s="107" t="s">
        <v>473</v>
      </c>
      <c r="AY1152" s="107" t="s">
        <v>731</v>
      </c>
      <c r="AZ1152" s="107" t="s">
        <v>706</v>
      </c>
      <c r="BA1152" s="107" t="s">
        <v>435</v>
      </c>
      <c r="BB1152" s="109">
        <v>45355.272070752311</v>
      </c>
      <c r="BC1152" s="107" t="s">
        <v>22</v>
      </c>
      <c r="BD1152" s="107" t="s">
        <v>293</v>
      </c>
    </row>
    <row r="1153" spans="1:56" x14ac:dyDescent="0.2">
      <c r="A1153" s="107" t="s">
        <v>409</v>
      </c>
      <c r="B1153" s="105">
        <v>609102</v>
      </c>
      <c r="C1153" s="105" t="s">
        <v>2298</v>
      </c>
      <c r="D1153" s="107" t="s">
        <v>1001</v>
      </c>
      <c r="E1153" s="105" t="s">
        <v>1941</v>
      </c>
      <c r="F1153" s="107" t="s">
        <v>1138</v>
      </c>
      <c r="G1153" s="107" t="s">
        <v>830</v>
      </c>
      <c r="H1153" s="107" t="s">
        <v>830</v>
      </c>
      <c r="I1153" s="107" t="s">
        <v>830</v>
      </c>
      <c r="J1153" s="107" t="s">
        <v>1002</v>
      </c>
      <c r="K1153" s="107" t="s">
        <v>22</v>
      </c>
      <c r="L1153" s="107" t="s">
        <v>368</v>
      </c>
      <c r="M1153" s="107" t="s">
        <v>395</v>
      </c>
      <c r="N1153" s="107" t="s">
        <v>410</v>
      </c>
      <c r="O1153" s="107" t="s">
        <v>395</v>
      </c>
      <c r="P1153" s="109">
        <v>44135</v>
      </c>
      <c r="Q1153" s="107" t="s">
        <v>655</v>
      </c>
      <c r="R1153" s="108">
        <v>1</v>
      </c>
      <c r="S1153" s="109">
        <v>44236</v>
      </c>
      <c r="T1153" s="109">
        <v>44296</v>
      </c>
      <c r="U1153" s="109">
        <v>45488</v>
      </c>
      <c r="V1153" s="108">
        <v>1252</v>
      </c>
      <c r="W1153" s="107" t="s">
        <v>424</v>
      </c>
      <c r="X1153" s="107" t="s">
        <v>733</v>
      </c>
      <c r="Y1153" s="107" t="s">
        <v>413</v>
      </c>
      <c r="Z1153" s="108">
        <v>0.8</v>
      </c>
      <c r="AA1153" s="113">
        <v>13813704.640000001</v>
      </c>
      <c r="AB1153" s="113">
        <v>1327277.92</v>
      </c>
      <c r="AC1153" s="113">
        <v>3137646.2</v>
      </c>
      <c r="AD1153" s="113">
        <v>676179.28359999997</v>
      </c>
      <c r="AE1153" s="113">
        <v>3137646.2</v>
      </c>
      <c r="AF1153" s="113">
        <v>676179.28359999997</v>
      </c>
      <c r="AG1153" s="113">
        <v>14489883.923599999</v>
      </c>
      <c r="AH1153" s="113">
        <f>CFR_Data[[#This Row],[Total Spent SFY]]+CFR_Data[[#This Row],[CF Current SFY]]</f>
        <v>2003457.2035999999</v>
      </c>
      <c r="AI1153" s="113">
        <v>2461466.9164</v>
      </c>
      <c r="AJ1153" s="113">
        <v>0</v>
      </c>
      <c r="AK1153" s="113">
        <v>0</v>
      </c>
      <c r="AL1153" s="113">
        <v>0</v>
      </c>
      <c r="AM1153" s="113">
        <v>0</v>
      </c>
      <c r="AN1153" s="113">
        <v>0</v>
      </c>
      <c r="AO1153" s="113">
        <v>0</v>
      </c>
      <c r="AP1153" s="113">
        <v>0</v>
      </c>
      <c r="AQ1153" s="107" t="s">
        <v>699</v>
      </c>
      <c r="AR1153" s="107" t="s">
        <v>699</v>
      </c>
      <c r="AS1153" s="107" t="s">
        <v>396</v>
      </c>
      <c r="AT1153" s="107" t="s">
        <v>395</v>
      </c>
      <c r="AU1153" s="107" t="s">
        <v>1123</v>
      </c>
      <c r="AV1153" s="107" t="s">
        <v>391</v>
      </c>
      <c r="AW1153" s="108">
        <v>2</v>
      </c>
      <c r="AX1153" s="107" t="s">
        <v>473</v>
      </c>
      <c r="AY1153" s="107" t="s">
        <v>731</v>
      </c>
      <c r="AZ1153" s="107" t="s">
        <v>706</v>
      </c>
      <c r="BA1153" s="107" t="s">
        <v>435</v>
      </c>
      <c r="BB1153" s="109">
        <v>45355.272070752311</v>
      </c>
      <c r="BC1153" s="107" t="s">
        <v>22</v>
      </c>
      <c r="BD1153" s="107" t="s">
        <v>292</v>
      </c>
    </row>
    <row r="1154" spans="1:56" x14ac:dyDescent="0.2">
      <c r="A1154" s="107" t="s">
        <v>393</v>
      </c>
      <c r="B1154" s="105">
        <v>609103</v>
      </c>
      <c r="C1154" s="105" t="s">
        <v>2299</v>
      </c>
      <c r="D1154" s="107" t="s">
        <v>1003</v>
      </c>
      <c r="E1154" s="105" t="s">
        <v>1962</v>
      </c>
      <c r="F1154" s="107" t="s">
        <v>1417</v>
      </c>
      <c r="G1154" s="107" t="s">
        <v>830</v>
      </c>
      <c r="H1154" s="107" t="s">
        <v>830</v>
      </c>
      <c r="I1154" s="107" t="s">
        <v>830</v>
      </c>
      <c r="J1154" s="107" t="s">
        <v>1004</v>
      </c>
      <c r="K1154" s="107" t="s">
        <v>21</v>
      </c>
      <c r="L1154" s="107" t="s">
        <v>193</v>
      </c>
      <c r="M1154" s="107" t="s">
        <v>192</v>
      </c>
      <c r="N1154" s="107" t="s">
        <v>394</v>
      </c>
      <c r="O1154" s="107" t="s">
        <v>395</v>
      </c>
      <c r="P1154" s="109">
        <v>44688</v>
      </c>
      <c r="Q1154" s="107" t="s">
        <v>658</v>
      </c>
      <c r="R1154" s="108">
        <v>1</v>
      </c>
      <c r="S1154" s="109">
        <v>44774</v>
      </c>
      <c r="T1154" s="109">
        <v>44834</v>
      </c>
      <c r="U1154" s="109">
        <v>45504</v>
      </c>
      <c r="V1154" s="108">
        <v>730</v>
      </c>
      <c r="W1154" s="107" t="s">
        <v>398</v>
      </c>
      <c r="X1154" s="107" t="s">
        <v>702</v>
      </c>
      <c r="Y1154" s="107" t="s">
        <v>293</v>
      </c>
      <c r="Z1154" s="108">
        <v>0</v>
      </c>
      <c r="AA1154" s="113">
        <v>1432748.85</v>
      </c>
      <c r="AB1154" s="113">
        <v>199947.78</v>
      </c>
      <c r="AC1154" s="113">
        <v>357351.28</v>
      </c>
      <c r="AD1154" s="113">
        <v>96904.323600000003</v>
      </c>
      <c r="AE1154" s="113">
        <v>357351.28</v>
      </c>
      <c r="AF1154" s="113">
        <v>96904.323600000003</v>
      </c>
      <c r="AG1154" s="113">
        <v>1529653.1736000001</v>
      </c>
      <c r="AH1154" s="113">
        <f>CFR_Data[[#This Row],[Total Spent SFY]]+CFR_Data[[#This Row],[CF Current SFY]]</f>
        <v>296852.10360000003</v>
      </c>
      <c r="AI1154" s="113">
        <v>260446.9564</v>
      </c>
      <c r="AJ1154" s="113">
        <v>0</v>
      </c>
      <c r="AK1154" s="113">
        <v>0</v>
      </c>
      <c r="AL1154" s="113">
        <v>0</v>
      </c>
      <c r="AM1154" s="113">
        <v>0</v>
      </c>
      <c r="AN1154" s="113">
        <v>0</v>
      </c>
      <c r="AO1154" s="113">
        <v>0</v>
      </c>
      <c r="AP1154" s="113">
        <v>0</v>
      </c>
      <c r="AQ1154" s="107" t="s">
        <v>699</v>
      </c>
      <c r="AR1154" s="107" t="s">
        <v>699</v>
      </c>
      <c r="AS1154" s="107" t="s">
        <v>396</v>
      </c>
      <c r="AT1154" s="107" t="s">
        <v>395</v>
      </c>
      <c r="AU1154" s="107" t="s">
        <v>1123</v>
      </c>
      <c r="AV1154" s="107" t="s">
        <v>391</v>
      </c>
      <c r="AW1154" s="108">
        <v>3</v>
      </c>
      <c r="AX1154" s="107" t="s">
        <v>473</v>
      </c>
      <c r="AY1154" s="107" t="s">
        <v>731</v>
      </c>
      <c r="AZ1154" s="107" t="s">
        <v>706</v>
      </c>
      <c r="BA1154" s="107" t="s">
        <v>435</v>
      </c>
      <c r="BB1154" s="109">
        <v>45355.272070752311</v>
      </c>
      <c r="BC1154" s="107" t="s">
        <v>21</v>
      </c>
      <c r="BD1154" s="107" t="s">
        <v>293</v>
      </c>
    </row>
    <row r="1155" spans="1:56" x14ac:dyDescent="0.2">
      <c r="A1155" s="107" t="s">
        <v>393</v>
      </c>
      <c r="B1155" s="105">
        <v>609103</v>
      </c>
      <c r="C1155" s="105" t="s">
        <v>2299</v>
      </c>
      <c r="D1155" s="107" t="s">
        <v>1003</v>
      </c>
      <c r="E1155" s="105" t="s">
        <v>1962</v>
      </c>
      <c r="F1155" s="107" t="s">
        <v>1417</v>
      </c>
      <c r="G1155" s="107" t="s">
        <v>830</v>
      </c>
      <c r="H1155" s="107" t="s">
        <v>830</v>
      </c>
      <c r="I1155" s="107" t="s">
        <v>830</v>
      </c>
      <c r="J1155" s="107" t="s">
        <v>1004</v>
      </c>
      <c r="K1155" s="107" t="s">
        <v>21</v>
      </c>
      <c r="L1155" s="107" t="s">
        <v>193</v>
      </c>
      <c r="M1155" s="107" t="s">
        <v>192</v>
      </c>
      <c r="N1155" s="107" t="s">
        <v>394</v>
      </c>
      <c r="O1155" s="107" t="s">
        <v>395</v>
      </c>
      <c r="P1155" s="109">
        <v>44688</v>
      </c>
      <c r="Q1155" s="107" t="s">
        <v>658</v>
      </c>
      <c r="R1155" s="108">
        <v>1</v>
      </c>
      <c r="S1155" s="109">
        <v>44774</v>
      </c>
      <c r="T1155" s="109">
        <v>44834</v>
      </c>
      <c r="U1155" s="109">
        <v>45504</v>
      </c>
      <c r="V1155" s="108">
        <v>730</v>
      </c>
      <c r="W1155" s="107" t="s">
        <v>424</v>
      </c>
      <c r="X1155" s="107" t="s">
        <v>733</v>
      </c>
      <c r="Y1155" s="107" t="s">
        <v>413</v>
      </c>
      <c r="Z1155" s="108">
        <v>0.8</v>
      </c>
      <c r="AA1155" s="113">
        <v>5954603.0800000001</v>
      </c>
      <c r="AB1155" s="113">
        <v>3401091.49</v>
      </c>
      <c r="AC1155" s="113">
        <v>589948.51</v>
      </c>
      <c r="AD1155" s="113">
        <v>262915.30910000001</v>
      </c>
      <c r="AE1155" s="113">
        <v>589948.51</v>
      </c>
      <c r="AF1155" s="113">
        <v>262915.30910000001</v>
      </c>
      <c r="AG1155" s="113">
        <v>6217518.3891000003</v>
      </c>
      <c r="AH1155" s="113">
        <f>CFR_Data[[#This Row],[Total Spent SFY]]+CFR_Data[[#This Row],[CF Current SFY]]</f>
        <v>3664006.7991000004</v>
      </c>
      <c r="AI1155" s="113">
        <v>327033.2009</v>
      </c>
      <c r="AJ1155" s="113">
        <v>0</v>
      </c>
      <c r="AK1155" s="113">
        <v>0</v>
      </c>
      <c r="AL1155" s="113">
        <v>0</v>
      </c>
      <c r="AM1155" s="113">
        <v>0</v>
      </c>
      <c r="AN1155" s="113">
        <v>0</v>
      </c>
      <c r="AO1155" s="113">
        <v>0</v>
      </c>
      <c r="AP1155" s="113">
        <v>0</v>
      </c>
      <c r="AQ1155" s="107" t="s">
        <v>699</v>
      </c>
      <c r="AR1155" s="107" t="s">
        <v>699</v>
      </c>
      <c r="AS1155" s="107" t="s">
        <v>396</v>
      </c>
      <c r="AT1155" s="107" t="s">
        <v>395</v>
      </c>
      <c r="AU1155" s="107" t="s">
        <v>1123</v>
      </c>
      <c r="AV1155" s="107" t="s">
        <v>391</v>
      </c>
      <c r="AW1155" s="108">
        <v>3</v>
      </c>
      <c r="AX1155" s="107" t="s">
        <v>473</v>
      </c>
      <c r="AY1155" s="107" t="s">
        <v>731</v>
      </c>
      <c r="AZ1155" s="107" t="s">
        <v>706</v>
      </c>
      <c r="BA1155" s="107" t="s">
        <v>435</v>
      </c>
      <c r="BB1155" s="109">
        <v>45355.272070752311</v>
      </c>
      <c r="BC1155" s="107" t="s">
        <v>21</v>
      </c>
      <c r="BD1155" s="107" t="s">
        <v>292</v>
      </c>
    </row>
    <row r="1156" spans="1:56" x14ac:dyDescent="0.2">
      <c r="A1156" s="107" t="s">
        <v>393</v>
      </c>
      <c r="B1156" s="105">
        <v>609103</v>
      </c>
      <c r="C1156" s="105" t="s">
        <v>2299</v>
      </c>
      <c r="D1156" s="107" t="s">
        <v>1003</v>
      </c>
      <c r="E1156" s="105" t="s">
        <v>1962</v>
      </c>
      <c r="F1156" s="107" t="s">
        <v>1417</v>
      </c>
      <c r="G1156" s="107" t="s">
        <v>830</v>
      </c>
      <c r="H1156" s="107" t="s">
        <v>830</v>
      </c>
      <c r="I1156" s="107" t="s">
        <v>830</v>
      </c>
      <c r="J1156" s="107" t="s">
        <v>1004</v>
      </c>
      <c r="K1156" s="107" t="s">
        <v>21</v>
      </c>
      <c r="L1156" s="107" t="s">
        <v>193</v>
      </c>
      <c r="M1156" s="107" t="s">
        <v>192</v>
      </c>
      <c r="N1156" s="107" t="s">
        <v>394</v>
      </c>
      <c r="O1156" s="107" t="s">
        <v>395</v>
      </c>
      <c r="P1156" s="109">
        <v>44688</v>
      </c>
      <c r="Q1156" s="107" t="s">
        <v>658</v>
      </c>
      <c r="R1156" s="108">
        <v>1</v>
      </c>
      <c r="S1156" s="109">
        <v>44774</v>
      </c>
      <c r="T1156" s="109">
        <v>44834</v>
      </c>
      <c r="U1156" s="109">
        <v>45504</v>
      </c>
      <c r="V1156" s="108">
        <v>730</v>
      </c>
      <c r="W1156" s="107" t="s">
        <v>1843</v>
      </c>
      <c r="X1156" s="107" t="s">
        <v>2774</v>
      </c>
      <c r="Y1156" s="107" t="s">
        <v>2612</v>
      </c>
      <c r="Z1156" s="108">
        <v>0</v>
      </c>
      <c r="AA1156" s="113">
        <v>1173651.93</v>
      </c>
      <c r="AB1156" s="113">
        <v>1173651.93</v>
      </c>
      <c r="AC1156" s="113">
        <v>478026.76</v>
      </c>
      <c r="AD1156" s="113">
        <v>137150.85740000001</v>
      </c>
      <c r="AE1156" s="113">
        <v>478026.76</v>
      </c>
      <c r="AF1156" s="113">
        <v>307588.80869999999</v>
      </c>
      <c r="AG1156" s="113">
        <v>1481240.7387000001</v>
      </c>
      <c r="AH1156" s="113">
        <f>CFR_Data[[#This Row],[Total Spent SFY]]+CFR_Data[[#This Row],[CF Current SFY]]</f>
        <v>1481240.7386999999</v>
      </c>
      <c r="AI1156" s="113">
        <v>170437.95129999999</v>
      </c>
      <c r="AJ1156" s="113">
        <v>0</v>
      </c>
      <c r="AK1156" s="113">
        <v>0</v>
      </c>
      <c r="AL1156" s="113">
        <v>0</v>
      </c>
      <c r="AM1156" s="113">
        <v>0</v>
      </c>
      <c r="AN1156" s="113">
        <v>0</v>
      </c>
      <c r="AO1156" s="113">
        <v>0</v>
      </c>
      <c r="AP1156" s="113">
        <v>0</v>
      </c>
      <c r="AQ1156" s="107" t="s">
        <v>699</v>
      </c>
      <c r="AR1156" s="107" t="s">
        <v>699</v>
      </c>
      <c r="AS1156" s="107" t="s">
        <v>396</v>
      </c>
      <c r="AT1156" s="107" t="s">
        <v>395</v>
      </c>
      <c r="AU1156" s="107" t="s">
        <v>1123</v>
      </c>
      <c r="AV1156" s="107" t="s">
        <v>391</v>
      </c>
      <c r="AW1156" s="108">
        <v>3</v>
      </c>
      <c r="AX1156" s="107" t="s">
        <v>473</v>
      </c>
      <c r="AY1156" s="107" t="s">
        <v>731</v>
      </c>
      <c r="AZ1156" s="107" t="s">
        <v>706</v>
      </c>
      <c r="BA1156" s="107" t="s">
        <v>435</v>
      </c>
      <c r="BB1156" s="109">
        <v>45355.272070752311</v>
      </c>
      <c r="BC1156" s="107" t="s">
        <v>21</v>
      </c>
      <c r="BD1156" s="107" t="s">
        <v>293</v>
      </c>
    </row>
    <row r="1157" spans="1:56" x14ac:dyDescent="0.2">
      <c r="A1157" s="107" t="s">
        <v>393</v>
      </c>
      <c r="B1157" s="105">
        <v>609104</v>
      </c>
      <c r="C1157" s="105" t="s">
        <v>2300</v>
      </c>
      <c r="D1157" s="107" t="s">
        <v>1005</v>
      </c>
      <c r="E1157" s="105" t="s">
        <v>1962</v>
      </c>
      <c r="F1157" s="107" t="s">
        <v>1138</v>
      </c>
      <c r="G1157" s="107" t="s">
        <v>830</v>
      </c>
      <c r="H1157" s="107" t="s">
        <v>830</v>
      </c>
      <c r="I1157" s="107" t="s">
        <v>830</v>
      </c>
      <c r="J1157" s="107" t="s">
        <v>134</v>
      </c>
      <c r="K1157" s="107" t="s">
        <v>21</v>
      </c>
      <c r="L1157" s="107" t="s">
        <v>193</v>
      </c>
      <c r="M1157" s="107" t="s">
        <v>192</v>
      </c>
      <c r="N1157" s="107" t="s">
        <v>721</v>
      </c>
      <c r="O1157" s="107" t="s">
        <v>395</v>
      </c>
      <c r="P1157" s="109">
        <v>43960</v>
      </c>
      <c r="Q1157" s="107" t="s">
        <v>656</v>
      </c>
      <c r="R1157" s="108">
        <v>1</v>
      </c>
      <c r="S1157" s="109">
        <v>44046</v>
      </c>
      <c r="T1157" s="109">
        <v>44106</v>
      </c>
      <c r="U1157" s="109">
        <v>44834</v>
      </c>
      <c r="V1157" s="108">
        <v>788</v>
      </c>
      <c r="W1157" s="107" t="s">
        <v>398</v>
      </c>
      <c r="X1157" s="107" t="s">
        <v>702</v>
      </c>
      <c r="Y1157" s="107" t="s">
        <v>293</v>
      </c>
      <c r="Z1157" s="108">
        <v>0</v>
      </c>
      <c r="AA1157" s="113">
        <v>44099.13</v>
      </c>
      <c r="AB1157" s="113">
        <v>0</v>
      </c>
      <c r="AC1157" s="113">
        <v>17617.310000000001</v>
      </c>
      <c r="AD1157" s="113">
        <v>0</v>
      </c>
      <c r="AE1157" s="113">
        <v>0</v>
      </c>
      <c r="AF1157" s="113">
        <v>0</v>
      </c>
      <c r="AG1157" s="113">
        <v>44099.13</v>
      </c>
      <c r="AH1157" s="113">
        <f>CFR_Data[[#This Row],[Total Spent SFY]]+CFR_Data[[#This Row],[CF Current SFY]]</f>
        <v>0</v>
      </c>
      <c r="AI1157" s="113">
        <v>0</v>
      </c>
      <c r="AJ1157" s="113">
        <v>0</v>
      </c>
      <c r="AK1157" s="113">
        <v>0</v>
      </c>
      <c r="AL1157" s="113">
        <v>0</v>
      </c>
      <c r="AM1157" s="113">
        <v>0</v>
      </c>
      <c r="AN1157" s="113">
        <v>0</v>
      </c>
      <c r="AO1157" s="113">
        <v>0</v>
      </c>
      <c r="AP1157" s="113">
        <v>0</v>
      </c>
      <c r="AQ1157" s="107" t="s">
        <v>699</v>
      </c>
      <c r="AR1157" s="107" t="s">
        <v>699</v>
      </c>
      <c r="AS1157" s="107" t="s">
        <v>396</v>
      </c>
      <c r="AT1157" s="107" t="s">
        <v>395</v>
      </c>
      <c r="AU1157" s="107" t="s">
        <v>1123</v>
      </c>
      <c r="AV1157" s="107" t="s">
        <v>391</v>
      </c>
      <c r="AW1157" s="108">
        <v>2</v>
      </c>
      <c r="AX1157" s="107" t="s">
        <v>473</v>
      </c>
      <c r="AY1157" s="107" t="s">
        <v>731</v>
      </c>
      <c r="AZ1157" s="107" t="s">
        <v>706</v>
      </c>
      <c r="BA1157" s="107" t="s">
        <v>435</v>
      </c>
      <c r="BB1157" s="109">
        <v>45355.272070752311</v>
      </c>
      <c r="BC1157" s="107" t="s">
        <v>21</v>
      </c>
      <c r="BD1157" s="107" t="s">
        <v>293</v>
      </c>
    </row>
    <row r="1158" spans="1:56" x14ac:dyDescent="0.2">
      <c r="A1158" s="107" t="s">
        <v>393</v>
      </c>
      <c r="B1158" s="105">
        <v>609104</v>
      </c>
      <c r="C1158" s="105" t="s">
        <v>2300</v>
      </c>
      <c r="D1158" s="107" t="s">
        <v>1005</v>
      </c>
      <c r="E1158" s="105" t="s">
        <v>1962</v>
      </c>
      <c r="F1158" s="107" t="s">
        <v>1138</v>
      </c>
      <c r="G1158" s="107" t="s">
        <v>830</v>
      </c>
      <c r="H1158" s="107" t="s">
        <v>830</v>
      </c>
      <c r="I1158" s="107" t="s">
        <v>830</v>
      </c>
      <c r="J1158" s="107" t="s">
        <v>134</v>
      </c>
      <c r="K1158" s="107" t="s">
        <v>21</v>
      </c>
      <c r="L1158" s="107" t="s">
        <v>193</v>
      </c>
      <c r="M1158" s="107" t="s">
        <v>192</v>
      </c>
      <c r="N1158" s="107" t="s">
        <v>721</v>
      </c>
      <c r="O1158" s="107" t="s">
        <v>395</v>
      </c>
      <c r="P1158" s="109">
        <v>43960</v>
      </c>
      <c r="Q1158" s="107" t="s">
        <v>656</v>
      </c>
      <c r="R1158" s="108">
        <v>1</v>
      </c>
      <c r="S1158" s="109">
        <v>44046</v>
      </c>
      <c r="T1158" s="109">
        <v>44106</v>
      </c>
      <c r="U1158" s="109">
        <v>44834</v>
      </c>
      <c r="V1158" s="108">
        <v>788</v>
      </c>
      <c r="W1158" s="107" t="s">
        <v>424</v>
      </c>
      <c r="X1158" s="107" t="s">
        <v>733</v>
      </c>
      <c r="Y1158" s="107" t="s">
        <v>413</v>
      </c>
      <c r="Z1158" s="108">
        <v>0.8</v>
      </c>
      <c r="AA1158" s="113">
        <v>1300798.93</v>
      </c>
      <c r="AB1158" s="113">
        <v>1452</v>
      </c>
      <c r="AC1158" s="113">
        <v>0</v>
      </c>
      <c r="AD1158" s="113">
        <v>0</v>
      </c>
      <c r="AE1158" s="113">
        <v>0</v>
      </c>
      <c r="AF1158" s="113">
        <v>0</v>
      </c>
      <c r="AG1158" s="113">
        <v>1300798.93</v>
      </c>
      <c r="AH1158" s="113">
        <f>CFR_Data[[#This Row],[Total Spent SFY]]+CFR_Data[[#This Row],[CF Current SFY]]</f>
        <v>1452</v>
      </c>
      <c r="AI1158" s="113">
        <v>0</v>
      </c>
      <c r="AJ1158" s="113">
        <v>0</v>
      </c>
      <c r="AK1158" s="113">
        <v>0</v>
      </c>
      <c r="AL1158" s="113">
        <v>0</v>
      </c>
      <c r="AM1158" s="113">
        <v>0</v>
      </c>
      <c r="AN1158" s="113">
        <v>0</v>
      </c>
      <c r="AO1158" s="113">
        <v>0</v>
      </c>
      <c r="AP1158" s="113">
        <v>0</v>
      </c>
      <c r="AQ1158" s="107" t="s">
        <v>699</v>
      </c>
      <c r="AR1158" s="107" t="s">
        <v>699</v>
      </c>
      <c r="AS1158" s="107" t="s">
        <v>396</v>
      </c>
      <c r="AT1158" s="107" t="s">
        <v>395</v>
      </c>
      <c r="AU1158" s="107" t="s">
        <v>1123</v>
      </c>
      <c r="AV1158" s="107" t="s">
        <v>391</v>
      </c>
      <c r="AW1158" s="108">
        <v>2</v>
      </c>
      <c r="AX1158" s="107" t="s">
        <v>473</v>
      </c>
      <c r="AY1158" s="107" t="s">
        <v>731</v>
      </c>
      <c r="AZ1158" s="107" t="s">
        <v>706</v>
      </c>
      <c r="BA1158" s="107" t="s">
        <v>435</v>
      </c>
      <c r="BB1158" s="109">
        <v>45355.272070752311</v>
      </c>
      <c r="BC1158" s="107" t="s">
        <v>21</v>
      </c>
      <c r="BD1158" s="107" t="s">
        <v>292</v>
      </c>
    </row>
    <row r="1159" spans="1:56" x14ac:dyDescent="0.2">
      <c r="A1159" s="107" t="s">
        <v>393</v>
      </c>
      <c r="B1159" s="105">
        <v>609105</v>
      </c>
      <c r="C1159" s="105" t="s">
        <v>2301</v>
      </c>
      <c r="D1159" s="107" t="s">
        <v>1006</v>
      </c>
      <c r="E1159" s="105" t="s">
        <v>1962</v>
      </c>
      <c r="F1159" s="107" t="s">
        <v>1417</v>
      </c>
      <c r="G1159" s="107" t="s">
        <v>830</v>
      </c>
      <c r="H1159" s="107" t="s">
        <v>830</v>
      </c>
      <c r="I1159" s="107" t="s">
        <v>830</v>
      </c>
      <c r="J1159" s="107" t="s">
        <v>1007</v>
      </c>
      <c r="K1159" s="107" t="s">
        <v>21</v>
      </c>
      <c r="L1159" s="107" t="s">
        <v>193</v>
      </c>
      <c r="M1159" s="107" t="s">
        <v>192</v>
      </c>
      <c r="N1159" s="107" t="s">
        <v>716</v>
      </c>
      <c r="O1159" s="107" t="s">
        <v>395</v>
      </c>
      <c r="P1159" s="109">
        <v>44317</v>
      </c>
      <c r="Q1159" s="107" t="s">
        <v>655</v>
      </c>
      <c r="R1159" s="108">
        <v>1</v>
      </c>
      <c r="S1159" s="109">
        <v>44409</v>
      </c>
      <c r="T1159" s="109">
        <v>44469</v>
      </c>
      <c r="U1159" s="109">
        <v>45234</v>
      </c>
      <c r="V1159" s="108">
        <v>825</v>
      </c>
      <c r="W1159" s="107" t="s">
        <v>398</v>
      </c>
      <c r="X1159" s="107" t="s">
        <v>702</v>
      </c>
      <c r="Y1159" s="107" t="s">
        <v>293</v>
      </c>
      <c r="Z1159" s="108">
        <v>0</v>
      </c>
      <c r="AA1159" s="113">
        <v>1427804.39</v>
      </c>
      <c r="AB1159" s="113">
        <v>54194.99</v>
      </c>
      <c r="AC1159" s="113">
        <v>83014.17</v>
      </c>
      <c r="AD1159" s="113">
        <v>0</v>
      </c>
      <c r="AE1159" s="113">
        <v>83014.17</v>
      </c>
      <c r="AF1159" s="113">
        <v>83014.17</v>
      </c>
      <c r="AG1159" s="113">
        <v>1510818.56</v>
      </c>
      <c r="AH1159" s="113">
        <f>CFR_Data[[#This Row],[Total Spent SFY]]+CFR_Data[[#This Row],[CF Current SFY]]</f>
        <v>137209.16</v>
      </c>
      <c r="AI1159" s="113">
        <v>0</v>
      </c>
      <c r="AJ1159" s="113">
        <v>0</v>
      </c>
      <c r="AK1159" s="113">
        <v>0</v>
      </c>
      <c r="AL1159" s="113">
        <v>0</v>
      </c>
      <c r="AM1159" s="113">
        <v>0</v>
      </c>
      <c r="AN1159" s="113">
        <v>0</v>
      </c>
      <c r="AO1159" s="113">
        <v>0</v>
      </c>
      <c r="AP1159" s="113">
        <v>0</v>
      </c>
      <c r="AQ1159" s="107" t="s">
        <v>699</v>
      </c>
      <c r="AR1159" s="107" t="s">
        <v>699</v>
      </c>
      <c r="AS1159" s="107" t="s">
        <v>396</v>
      </c>
      <c r="AT1159" s="107" t="s">
        <v>395</v>
      </c>
      <c r="AU1159" s="107" t="s">
        <v>1123</v>
      </c>
      <c r="AV1159" s="107" t="s">
        <v>391</v>
      </c>
      <c r="AW1159" s="108">
        <v>2</v>
      </c>
      <c r="AX1159" s="107" t="s">
        <v>473</v>
      </c>
      <c r="AY1159" s="107" t="s">
        <v>731</v>
      </c>
      <c r="AZ1159" s="107" t="s">
        <v>706</v>
      </c>
      <c r="BA1159" s="107" t="s">
        <v>435</v>
      </c>
      <c r="BB1159" s="109">
        <v>45355.272070752311</v>
      </c>
      <c r="BC1159" s="107" t="s">
        <v>21</v>
      </c>
      <c r="BD1159" s="107" t="s">
        <v>293</v>
      </c>
    </row>
    <row r="1160" spans="1:56" x14ac:dyDescent="0.2">
      <c r="A1160" s="107" t="s">
        <v>393</v>
      </c>
      <c r="B1160" s="105">
        <v>609105</v>
      </c>
      <c r="C1160" s="105" t="s">
        <v>2301</v>
      </c>
      <c r="D1160" s="107" t="s">
        <v>1006</v>
      </c>
      <c r="E1160" s="105" t="s">
        <v>1962</v>
      </c>
      <c r="F1160" s="107" t="s">
        <v>1417</v>
      </c>
      <c r="G1160" s="107" t="s">
        <v>830</v>
      </c>
      <c r="H1160" s="107" t="s">
        <v>830</v>
      </c>
      <c r="I1160" s="107" t="s">
        <v>830</v>
      </c>
      <c r="J1160" s="107" t="s">
        <v>1007</v>
      </c>
      <c r="K1160" s="107" t="s">
        <v>21</v>
      </c>
      <c r="L1160" s="107" t="s">
        <v>193</v>
      </c>
      <c r="M1160" s="107" t="s">
        <v>192</v>
      </c>
      <c r="N1160" s="107" t="s">
        <v>716</v>
      </c>
      <c r="O1160" s="107" t="s">
        <v>395</v>
      </c>
      <c r="P1160" s="109">
        <v>44317</v>
      </c>
      <c r="Q1160" s="107" t="s">
        <v>655</v>
      </c>
      <c r="R1160" s="108">
        <v>1</v>
      </c>
      <c r="S1160" s="109">
        <v>44409</v>
      </c>
      <c r="T1160" s="109">
        <v>44469</v>
      </c>
      <c r="U1160" s="109">
        <v>45234</v>
      </c>
      <c r="V1160" s="108">
        <v>825</v>
      </c>
      <c r="W1160" s="107" t="s">
        <v>424</v>
      </c>
      <c r="X1160" s="107" t="s">
        <v>733</v>
      </c>
      <c r="Y1160" s="107" t="s">
        <v>413</v>
      </c>
      <c r="Z1160" s="108">
        <v>0.8</v>
      </c>
      <c r="AA1160" s="113">
        <v>7556084.3799999999</v>
      </c>
      <c r="AB1160" s="113">
        <v>21857.08</v>
      </c>
      <c r="AC1160" s="113">
        <v>200425</v>
      </c>
      <c r="AD1160" s="113">
        <v>0</v>
      </c>
      <c r="AE1160" s="113">
        <v>200425</v>
      </c>
      <c r="AF1160" s="113">
        <v>200425</v>
      </c>
      <c r="AG1160" s="113">
        <v>7756509.3799999999</v>
      </c>
      <c r="AH1160" s="113">
        <f>CFR_Data[[#This Row],[Total Spent SFY]]+CFR_Data[[#This Row],[CF Current SFY]]</f>
        <v>222282.08000000002</v>
      </c>
      <c r="AI1160" s="113">
        <v>0</v>
      </c>
      <c r="AJ1160" s="113">
        <v>0</v>
      </c>
      <c r="AK1160" s="113">
        <v>0</v>
      </c>
      <c r="AL1160" s="113">
        <v>0</v>
      </c>
      <c r="AM1160" s="113">
        <v>0</v>
      </c>
      <c r="AN1160" s="113">
        <v>0</v>
      </c>
      <c r="AO1160" s="113">
        <v>0</v>
      </c>
      <c r="AP1160" s="113">
        <v>0</v>
      </c>
      <c r="AQ1160" s="107" t="s">
        <v>699</v>
      </c>
      <c r="AR1160" s="107" t="s">
        <v>699</v>
      </c>
      <c r="AS1160" s="107" t="s">
        <v>396</v>
      </c>
      <c r="AT1160" s="107" t="s">
        <v>395</v>
      </c>
      <c r="AU1160" s="107" t="s">
        <v>1123</v>
      </c>
      <c r="AV1160" s="107" t="s">
        <v>391</v>
      </c>
      <c r="AW1160" s="108">
        <v>2</v>
      </c>
      <c r="AX1160" s="107" t="s">
        <v>473</v>
      </c>
      <c r="AY1160" s="107" t="s">
        <v>731</v>
      </c>
      <c r="AZ1160" s="107" t="s">
        <v>706</v>
      </c>
      <c r="BA1160" s="107" t="s">
        <v>435</v>
      </c>
      <c r="BB1160" s="109">
        <v>45355.272070752311</v>
      </c>
      <c r="BC1160" s="107" t="s">
        <v>21</v>
      </c>
      <c r="BD1160" s="107" t="s">
        <v>292</v>
      </c>
    </row>
    <row r="1161" spans="1:56" x14ac:dyDescent="0.2">
      <c r="A1161" s="107" t="s">
        <v>409</v>
      </c>
      <c r="B1161" s="105">
        <v>609106</v>
      </c>
      <c r="C1161" s="105" t="s">
        <v>2302</v>
      </c>
      <c r="D1161" s="107" t="s">
        <v>1008</v>
      </c>
      <c r="E1161" s="105" t="s">
        <v>1954</v>
      </c>
      <c r="F1161" s="107" t="s">
        <v>1228</v>
      </c>
      <c r="G1161" s="107" t="s">
        <v>830</v>
      </c>
      <c r="H1161" s="107" t="s">
        <v>830</v>
      </c>
      <c r="I1161" s="107" t="s">
        <v>830</v>
      </c>
      <c r="J1161" s="107" t="s">
        <v>1009</v>
      </c>
      <c r="K1161" s="107" t="s">
        <v>24</v>
      </c>
      <c r="L1161" s="107" t="s">
        <v>193</v>
      </c>
      <c r="M1161" s="107" t="s">
        <v>192</v>
      </c>
      <c r="N1161" s="107" t="s">
        <v>410</v>
      </c>
      <c r="O1161" s="107" t="s">
        <v>395</v>
      </c>
      <c r="P1161" s="109">
        <v>43932</v>
      </c>
      <c r="Q1161" s="107" t="s">
        <v>656</v>
      </c>
      <c r="R1161" s="108">
        <v>1</v>
      </c>
      <c r="S1161" s="109">
        <v>44047</v>
      </c>
      <c r="T1161" s="109">
        <v>44107</v>
      </c>
      <c r="U1161" s="109">
        <v>44777</v>
      </c>
      <c r="V1161" s="108">
        <v>730</v>
      </c>
      <c r="W1161" s="107" t="s">
        <v>398</v>
      </c>
      <c r="X1161" s="107" t="s">
        <v>1100</v>
      </c>
      <c r="Y1161" s="107" t="s">
        <v>293</v>
      </c>
      <c r="Z1161" s="108">
        <v>0</v>
      </c>
      <c r="AA1161" s="113">
        <v>9797111.9000000004</v>
      </c>
      <c r="AB1161" s="113">
        <v>100376.32000000001</v>
      </c>
      <c r="AC1161" s="113">
        <v>924857.36</v>
      </c>
      <c r="AD1161" s="113">
        <v>0</v>
      </c>
      <c r="AE1161" s="113">
        <v>0</v>
      </c>
      <c r="AF1161" s="113">
        <v>0</v>
      </c>
      <c r="AG1161" s="113">
        <v>9797111.9000000004</v>
      </c>
      <c r="AH1161" s="113">
        <f>CFR_Data[[#This Row],[Total Spent SFY]]+CFR_Data[[#This Row],[CF Current SFY]]</f>
        <v>100376.32000000001</v>
      </c>
      <c r="AI1161" s="113">
        <v>0</v>
      </c>
      <c r="AJ1161" s="113">
        <v>0</v>
      </c>
      <c r="AK1161" s="113">
        <v>0</v>
      </c>
      <c r="AL1161" s="113">
        <v>0</v>
      </c>
      <c r="AM1161" s="113">
        <v>0</v>
      </c>
      <c r="AN1161" s="113">
        <v>0</v>
      </c>
      <c r="AO1161" s="113">
        <v>0</v>
      </c>
      <c r="AP1161" s="113">
        <v>0</v>
      </c>
      <c r="AQ1161" s="107" t="s">
        <v>699</v>
      </c>
      <c r="AR1161" s="107" t="s">
        <v>699</v>
      </c>
      <c r="AS1161" s="107" t="s">
        <v>396</v>
      </c>
      <c r="AT1161" s="107" t="s">
        <v>395</v>
      </c>
      <c r="AU1161" s="107" t="s">
        <v>1123</v>
      </c>
      <c r="AV1161" s="107" t="s">
        <v>391</v>
      </c>
      <c r="AW1161" s="108">
        <v>1</v>
      </c>
      <c r="AX1161" s="107" t="s">
        <v>473</v>
      </c>
      <c r="AY1161" s="107" t="s">
        <v>731</v>
      </c>
      <c r="AZ1161" s="107" t="s">
        <v>706</v>
      </c>
      <c r="BA1161" s="107" t="s">
        <v>435</v>
      </c>
      <c r="BB1161" s="109">
        <v>45355.272070752311</v>
      </c>
      <c r="BC1161" s="107" t="s">
        <v>24</v>
      </c>
      <c r="BD1161" s="107" t="s">
        <v>293</v>
      </c>
    </row>
    <row r="1162" spans="1:56" x14ac:dyDescent="0.2">
      <c r="A1162" s="107" t="s">
        <v>409</v>
      </c>
      <c r="B1162" s="105">
        <v>609107</v>
      </c>
      <c r="C1162" s="105" t="s">
        <v>2303</v>
      </c>
      <c r="D1162" s="107" t="s">
        <v>1010</v>
      </c>
      <c r="E1162" s="105" t="s">
        <v>1947</v>
      </c>
      <c r="F1162" s="107" t="s">
        <v>1138</v>
      </c>
      <c r="G1162" s="107" t="s">
        <v>830</v>
      </c>
      <c r="H1162" s="107" t="s">
        <v>830</v>
      </c>
      <c r="I1162" s="107" t="s">
        <v>830</v>
      </c>
      <c r="J1162" s="107" t="s">
        <v>1229</v>
      </c>
      <c r="K1162" s="107" t="s">
        <v>28</v>
      </c>
      <c r="L1162" s="107" t="s">
        <v>193</v>
      </c>
      <c r="M1162" s="107" t="s">
        <v>192</v>
      </c>
      <c r="N1162" s="107" t="s">
        <v>410</v>
      </c>
      <c r="O1162" s="107" t="s">
        <v>395</v>
      </c>
      <c r="P1162" s="109">
        <v>44870</v>
      </c>
      <c r="Q1162" s="107" t="s">
        <v>712</v>
      </c>
      <c r="R1162" s="108">
        <v>1</v>
      </c>
      <c r="S1162" s="109">
        <v>44952</v>
      </c>
      <c r="T1162" s="109">
        <v>45012</v>
      </c>
      <c r="U1162" s="109">
        <v>45533</v>
      </c>
      <c r="V1162" s="108">
        <v>581</v>
      </c>
      <c r="W1162" s="107" t="s">
        <v>398</v>
      </c>
      <c r="X1162" s="107" t="s">
        <v>702</v>
      </c>
      <c r="Y1162" s="107" t="s">
        <v>293</v>
      </c>
      <c r="Z1162" s="108">
        <v>0</v>
      </c>
      <c r="AA1162" s="113">
        <v>259047.46</v>
      </c>
      <c r="AB1162" s="113">
        <v>59489</v>
      </c>
      <c r="AC1162" s="113">
        <v>126006.78</v>
      </c>
      <c r="AD1162" s="113">
        <v>200720.01809999999</v>
      </c>
      <c r="AE1162" s="113">
        <v>200720.01809999999</v>
      </c>
      <c r="AF1162" s="113">
        <v>110700.1312</v>
      </c>
      <c r="AG1162" s="113">
        <v>369747.59120000002</v>
      </c>
      <c r="AH1162" s="113">
        <f>CFR_Data[[#This Row],[Total Spent SFY]]+CFR_Data[[#This Row],[CF Current SFY]]</f>
        <v>170189.1312</v>
      </c>
      <c r="AI1162" s="113">
        <v>90019.886899999998</v>
      </c>
      <c r="AJ1162" s="113">
        <v>0</v>
      </c>
      <c r="AK1162" s="113">
        <v>0</v>
      </c>
      <c r="AL1162" s="113">
        <v>0</v>
      </c>
      <c r="AM1162" s="113">
        <v>0</v>
      </c>
      <c r="AN1162" s="113">
        <v>-74713.238100000002</v>
      </c>
      <c r="AO1162" s="113">
        <v>0</v>
      </c>
      <c r="AP1162" s="113">
        <v>0</v>
      </c>
      <c r="AQ1162" s="107" t="s">
        <v>699</v>
      </c>
      <c r="AR1162" s="107" t="s">
        <v>699</v>
      </c>
      <c r="AS1162" s="107" t="s">
        <v>396</v>
      </c>
      <c r="AT1162" s="107" t="s">
        <v>395</v>
      </c>
      <c r="AU1162" s="107" t="s">
        <v>1123</v>
      </c>
      <c r="AV1162" s="107" t="s">
        <v>391</v>
      </c>
      <c r="AW1162" s="108">
        <v>2</v>
      </c>
      <c r="AX1162" s="107" t="s">
        <v>473</v>
      </c>
      <c r="AY1162" s="107" t="s">
        <v>731</v>
      </c>
      <c r="AZ1162" s="107" t="s">
        <v>706</v>
      </c>
      <c r="BA1162" s="107" t="s">
        <v>435</v>
      </c>
      <c r="BB1162" s="109">
        <v>45355.272070752311</v>
      </c>
      <c r="BC1162" s="107" t="s">
        <v>28</v>
      </c>
      <c r="BD1162" s="107" t="s">
        <v>293</v>
      </c>
    </row>
    <row r="1163" spans="1:56" x14ac:dyDescent="0.2">
      <c r="A1163" s="107" t="s">
        <v>409</v>
      </c>
      <c r="B1163" s="105">
        <v>609107</v>
      </c>
      <c r="C1163" s="105" t="s">
        <v>2303</v>
      </c>
      <c r="D1163" s="107" t="s">
        <v>1010</v>
      </c>
      <c r="E1163" s="105" t="s">
        <v>1947</v>
      </c>
      <c r="F1163" s="107" t="s">
        <v>1138</v>
      </c>
      <c r="G1163" s="107" t="s">
        <v>830</v>
      </c>
      <c r="H1163" s="107" t="s">
        <v>830</v>
      </c>
      <c r="I1163" s="107" t="s">
        <v>830</v>
      </c>
      <c r="J1163" s="107" t="s">
        <v>1229</v>
      </c>
      <c r="K1163" s="107" t="s">
        <v>28</v>
      </c>
      <c r="L1163" s="107" t="s">
        <v>193</v>
      </c>
      <c r="M1163" s="107" t="s">
        <v>192</v>
      </c>
      <c r="N1163" s="107" t="s">
        <v>410</v>
      </c>
      <c r="O1163" s="107" t="s">
        <v>395</v>
      </c>
      <c r="P1163" s="109">
        <v>44870</v>
      </c>
      <c r="Q1163" s="107" t="s">
        <v>712</v>
      </c>
      <c r="R1163" s="108">
        <v>1</v>
      </c>
      <c r="S1163" s="109">
        <v>44952</v>
      </c>
      <c r="T1163" s="109">
        <v>45012</v>
      </c>
      <c r="U1163" s="109">
        <v>45533</v>
      </c>
      <c r="V1163" s="108">
        <v>581</v>
      </c>
      <c r="W1163" s="107" t="s">
        <v>424</v>
      </c>
      <c r="X1163" s="107" t="s">
        <v>733</v>
      </c>
      <c r="Y1163" s="107" t="s">
        <v>413</v>
      </c>
      <c r="Z1163" s="108">
        <v>0.8</v>
      </c>
      <c r="AA1163" s="113">
        <v>5787646.7199999997</v>
      </c>
      <c r="AB1163" s="113">
        <v>4638182.87</v>
      </c>
      <c r="AC1163" s="113">
        <v>5160928.3600000003</v>
      </c>
      <c r="AD1163" s="113">
        <v>4749279.9819</v>
      </c>
      <c r="AE1163" s="113">
        <v>4749279.9819</v>
      </c>
      <c r="AF1163" s="113">
        <v>2619299.8687999998</v>
      </c>
      <c r="AG1163" s="113">
        <v>8406946.5888</v>
      </c>
      <c r="AH1163" s="113">
        <f>CFR_Data[[#This Row],[Total Spent SFY]]+CFR_Data[[#This Row],[CF Current SFY]]</f>
        <v>7257482.7388000004</v>
      </c>
      <c r="AI1163" s="113">
        <v>2129980.1131000002</v>
      </c>
      <c r="AJ1163" s="113">
        <v>0</v>
      </c>
      <c r="AK1163" s="113">
        <v>0</v>
      </c>
      <c r="AL1163" s="113">
        <v>0</v>
      </c>
      <c r="AM1163" s="113">
        <v>0</v>
      </c>
      <c r="AN1163" s="113">
        <v>411648.37809999997</v>
      </c>
      <c r="AO1163" s="113">
        <v>0</v>
      </c>
      <c r="AP1163" s="113">
        <v>0</v>
      </c>
      <c r="AQ1163" s="107" t="s">
        <v>699</v>
      </c>
      <c r="AR1163" s="107" t="s">
        <v>699</v>
      </c>
      <c r="AS1163" s="107" t="s">
        <v>396</v>
      </c>
      <c r="AT1163" s="107" t="s">
        <v>395</v>
      </c>
      <c r="AU1163" s="107" t="s">
        <v>1123</v>
      </c>
      <c r="AV1163" s="107" t="s">
        <v>391</v>
      </c>
      <c r="AW1163" s="108">
        <v>2</v>
      </c>
      <c r="AX1163" s="107" t="s">
        <v>473</v>
      </c>
      <c r="AY1163" s="107" t="s">
        <v>731</v>
      </c>
      <c r="AZ1163" s="107" t="s">
        <v>706</v>
      </c>
      <c r="BA1163" s="107" t="s">
        <v>435</v>
      </c>
      <c r="BB1163" s="109">
        <v>45355.272070752311</v>
      </c>
      <c r="BC1163" s="107" t="s">
        <v>28</v>
      </c>
      <c r="BD1163" s="107" t="s">
        <v>292</v>
      </c>
    </row>
    <row r="1164" spans="1:56" x14ac:dyDescent="0.2">
      <c r="A1164" s="107" t="s">
        <v>472</v>
      </c>
      <c r="B1164" s="105">
        <v>609108</v>
      </c>
      <c r="C1164" s="105" t="s">
        <v>395</v>
      </c>
      <c r="D1164" s="107" t="s">
        <v>1011</v>
      </c>
      <c r="E1164" s="105" t="s">
        <v>1954</v>
      </c>
      <c r="F1164" s="107" t="s">
        <v>1128</v>
      </c>
      <c r="G1164" s="107" t="s">
        <v>830</v>
      </c>
      <c r="H1164" s="107" t="s">
        <v>830</v>
      </c>
      <c r="I1164" s="107" t="s">
        <v>830</v>
      </c>
      <c r="J1164" s="107" t="s">
        <v>99</v>
      </c>
      <c r="K1164" s="107" t="s">
        <v>28</v>
      </c>
      <c r="L1164" s="107" t="s">
        <v>237</v>
      </c>
      <c r="M1164" s="107" t="s">
        <v>236</v>
      </c>
      <c r="N1164" s="107" t="s">
        <v>472</v>
      </c>
      <c r="O1164" s="107" t="s">
        <v>1125</v>
      </c>
      <c r="P1164" s="109">
        <v>46459</v>
      </c>
      <c r="Q1164" s="107" t="s">
        <v>1914</v>
      </c>
      <c r="R1164" s="108">
        <v>0</v>
      </c>
      <c r="S1164" s="109">
        <v>46609</v>
      </c>
      <c r="T1164" s="109">
        <v>46669</v>
      </c>
      <c r="U1164" s="109">
        <v>47339</v>
      </c>
      <c r="V1164" s="108">
        <v>730</v>
      </c>
      <c r="W1164" s="107" t="s">
        <v>398</v>
      </c>
      <c r="X1164" s="107" t="s">
        <v>702</v>
      </c>
      <c r="Y1164" s="107" t="s">
        <v>293</v>
      </c>
      <c r="Z1164" s="108">
        <v>0</v>
      </c>
      <c r="AA1164" s="113">
        <v>0</v>
      </c>
      <c r="AB1164" s="113">
        <v>0</v>
      </c>
      <c r="AC1164" s="113">
        <v>79143.600000000006</v>
      </c>
      <c r="AD1164" s="113">
        <v>0</v>
      </c>
      <c r="AE1164" s="113">
        <v>72261.5478</v>
      </c>
      <c r="AF1164" s="113">
        <v>0</v>
      </c>
      <c r="AG1164" s="113">
        <v>0</v>
      </c>
      <c r="AH1164" s="113">
        <f>CFR_Data[[#This Row],[Total Spent SFY]]+CFR_Data[[#This Row],[CF Current SFY]]</f>
        <v>0</v>
      </c>
      <c r="AI1164" s="113">
        <v>0</v>
      </c>
      <c r="AJ1164" s="113">
        <v>0</v>
      </c>
      <c r="AK1164" s="113">
        <v>0</v>
      </c>
      <c r="AL1164" s="113">
        <v>30969.234799999998</v>
      </c>
      <c r="AM1164" s="113">
        <v>41292.313000000002</v>
      </c>
      <c r="AN1164" s="113">
        <v>6882.0522000000001</v>
      </c>
      <c r="AO1164" s="113">
        <v>0</v>
      </c>
      <c r="AP1164" s="113">
        <v>0</v>
      </c>
      <c r="AQ1164" s="107" t="s">
        <v>699</v>
      </c>
      <c r="AR1164" s="107" t="s">
        <v>699</v>
      </c>
      <c r="AS1164" s="107" t="s">
        <v>396</v>
      </c>
      <c r="AT1164" s="107" t="s">
        <v>3058</v>
      </c>
      <c r="AU1164" s="107" t="s">
        <v>1120</v>
      </c>
      <c r="AV1164" s="107" t="s">
        <v>391</v>
      </c>
      <c r="AW1164" s="108">
        <v>2</v>
      </c>
      <c r="AX1164" s="107" t="s">
        <v>473</v>
      </c>
      <c r="AY1164" s="107" t="s">
        <v>738</v>
      </c>
      <c r="AZ1164" s="107" t="s">
        <v>700</v>
      </c>
      <c r="BA1164" s="107" t="s">
        <v>652</v>
      </c>
      <c r="BB1164" s="109">
        <v>45355.272070752311</v>
      </c>
      <c r="BC1164" s="107" t="s">
        <v>28</v>
      </c>
      <c r="BD1164" s="107" t="s">
        <v>293</v>
      </c>
    </row>
    <row r="1165" spans="1:56" x14ac:dyDescent="0.2">
      <c r="A1165" s="107" t="s">
        <v>472</v>
      </c>
      <c r="B1165" s="105">
        <v>609108</v>
      </c>
      <c r="C1165" s="105" t="s">
        <v>395</v>
      </c>
      <c r="D1165" s="107" t="s">
        <v>1011</v>
      </c>
      <c r="E1165" s="105" t="s">
        <v>1954</v>
      </c>
      <c r="F1165" s="107" t="s">
        <v>1128</v>
      </c>
      <c r="G1165" s="107" t="s">
        <v>830</v>
      </c>
      <c r="H1165" s="107" t="s">
        <v>830</v>
      </c>
      <c r="I1165" s="107" t="s">
        <v>830</v>
      </c>
      <c r="J1165" s="107" t="s">
        <v>99</v>
      </c>
      <c r="K1165" s="107" t="s">
        <v>28</v>
      </c>
      <c r="L1165" s="107" t="s">
        <v>237</v>
      </c>
      <c r="M1165" s="107" t="s">
        <v>236</v>
      </c>
      <c r="N1165" s="107" t="s">
        <v>472</v>
      </c>
      <c r="O1165" s="107" t="s">
        <v>1125</v>
      </c>
      <c r="P1165" s="109">
        <v>46459</v>
      </c>
      <c r="Q1165" s="107" t="s">
        <v>1914</v>
      </c>
      <c r="R1165" s="108">
        <v>0</v>
      </c>
      <c r="S1165" s="109">
        <v>46609</v>
      </c>
      <c r="T1165" s="109">
        <v>46669</v>
      </c>
      <c r="U1165" s="109">
        <v>47339</v>
      </c>
      <c r="V1165" s="108">
        <v>730</v>
      </c>
      <c r="W1165" s="107" t="s">
        <v>424</v>
      </c>
      <c r="X1165" s="107" t="s">
        <v>726</v>
      </c>
      <c r="Y1165" s="107" t="s">
        <v>725</v>
      </c>
      <c r="Z1165" s="108">
        <v>0.8</v>
      </c>
      <c r="AA1165" s="113">
        <v>0</v>
      </c>
      <c r="AB1165" s="113">
        <v>0</v>
      </c>
      <c r="AC1165" s="113">
        <v>9104700.3039999995</v>
      </c>
      <c r="AD1165" s="113">
        <v>0</v>
      </c>
      <c r="AE1165" s="113">
        <v>8312987.2341</v>
      </c>
      <c r="AF1165" s="113">
        <v>0</v>
      </c>
      <c r="AG1165" s="113">
        <v>0</v>
      </c>
      <c r="AH1165" s="113">
        <f>CFR_Data[[#This Row],[Total Spent SFY]]+CFR_Data[[#This Row],[CF Current SFY]]</f>
        <v>0</v>
      </c>
      <c r="AI1165" s="113">
        <v>0</v>
      </c>
      <c r="AJ1165" s="113">
        <v>0</v>
      </c>
      <c r="AK1165" s="113">
        <v>0</v>
      </c>
      <c r="AL1165" s="113">
        <v>3562708.8146000002</v>
      </c>
      <c r="AM1165" s="113">
        <v>4750278.4194999998</v>
      </c>
      <c r="AN1165" s="113">
        <v>791713.0699</v>
      </c>
      <c r="AO1165" s="113">
        <v>0</v>
      </c>
      <c r="AP1165" s="113">
        <v>0</v>
      </c>
      <c r="AQ1165" s="107" t="s">
        <v>699</v>
      </c>
      <c r="AR1165" s="107" t="s">
        <v>699</v>
      </c>
      <c r="AS1165" s="107" t="s">
        <v>396</v>
      </c>
      <c r="AT1165" s="107" t="s">
        <v>3058</v>
      </c>
      <c r="AU1165" s="107" t="s">
        <v>1120</v>
      </c>
      <c r="AV1165" s="107" t="s">
        <v>391</v>
      </c>
      <c r="AW1165" s="108">
        <v>2</v>
      </c>
      <c r="AX1165" s="107" t="s">
        <v>473</v>
      </c>
      <c r="AY1165" s="107" t="s">
        <v>738</v>
      </c>
      <c r="AZ1165" s="107" t="s">
        <v>700</v>
      </c>
      <c r="BA1165" s="107" t="s">
        <v>652</v>
      </c>
      <c r="BB1165" s="109">
        <v>45355.272070752311</v>
      </c>
      <c r="BC1165" s="107" t="s">
        <v>28</v>
      </c>
      <c r="BD1165" s="107" t="s">
        <v>292</v>
      </c>
    </row>
    <row r="1166" spans="1:56" x14ac:dyDescent="0.2">
      <c r="A1166" s="107" t="s">
        <v>409</v>
      </c>
      <c r="B1166" s="105">
        <v>609119</v>
      </c>
      <c r="C1166" s="105" t="s">
        <v>2304</v>
      </c>
      <c r="D1166" s="107" t="s">
        <v>1776</v>
      </c>
      <c r="E1166" s="105" t="s">
        <v>1943</v>
      </c>
      <c r="F1166" s="107" t="s">
        <v>1777</v>
      </c>
      <c r="G1166" s="107" t="s">
        <v>830</v>
      </c>
      <c r="H1166" s="107" t="s">
        <v>830</v>
      </c>
      <c r="I1166" s="107" t="s">
        <v>830</v>
      </c>
      <c r="J1166" s="107" t="s">
        <v>866</v>
      </c>
      <c r="K1166" s="107" t="s">
        <v>22</v>
      </c>
      <c r="L1166" s="107" t="s">
        <v>231</v>
      </c>
      <c r="M1166" s="107" t="s">
        <v>395</v>
      </c>
      <c r="N1166" s="107" t="s">
        <v>410</v>
      </c>
      <c r="O1166" s="107" t="s">
        <v>395</v>
      </c>
      <c r="P1166" s="109">
        <v>44681</v>
      </c>
      <c r="Q1166" s="107" t="s">
        <v>658</v>
      </c>
      <c r="R1166" s="108">
        <v>1</v>
      </c>
      <c r="S1166" s="109">
        <v>44783</v>
      </c>
      <c r="T1166" s="109">
        <v>44843</v>
      </c>
      <c r="U1166" s="109">
        <v>45439</v>
      </c>
      <c r="V1166" s="108">
        <v>656</v>
      </c>
      <c r="W1166" s="107" t="s">
        <v>398</v>
      </c>
      <c r="X1166" s="107" t="s">
        <v>702</v>
      </c>
      <c r="Y1166" s="107" t="s">
        <v>293</v>
      </c>
      <c r="Z1166" s="108">
        <v>0</v>
      </c>
      <c r="AA1166" s="113">
        <v>0</v>
      </c>
      <c r="AB1166" s="113">
        <v>0</v>
      </c>
      <c r="AC1166" s="113">
        <v>444460</v>
      </c>
      <c r="AD1166" s="113">
        <v>99834.246700000003</v>
      </c>
      <c r="AE1166" s="113">
        <v>99834.246700000003</v>
      </c>
      <c r="AF1166" s="113">
        <v>99834.246700000003</v>
      </c>
      <c r="AG1166" s="113">
        <v>99834.246700000003</v>
      </c>
      <c r="AH1166" s="113">
        <f>CFR_Data[[#This Row],[Total Spent SFY]]+CFR_Data[[#This Row],[CF Current SFY]]</f>
        <v>99834.246700000003</v>
      </c>
      <c r="AI1166" s="113">
        <v>0</v>
      </c>
      <c r="AJ1166" s="113">
        <v>0</v>
      </c>
      <c r="AK1166" s="113">
        <v>0</v>
      </c>
      <c r="AL1166" s="113">
        <v>0</v>
      </c>
      <c r="AM1166" s="113">
        <v>0</v>
      </c>
      <c r="AN1166" s="113">
        <v>344625.75329999998</v>
      </c>
      <c r="AO1166" s="113">
        <v>0</v>
      </c>
      <c r="AP1166" s="113">
        <v>0</v>
      </c>
      <c r="AQ1166" s="107" t="s">
        <v>699</v>
      </c>
      <c r="AR1166" s="107" t="s">
        <v>699</v>
      </c>
      <c r="AS1166" s="107" t="s">
        <v>396</v>
      </c>
      <c r="AT1166" s="107" t="s">
        <v>395</v>
      </c>
      <c r="AU1166" s="107" t="s">
        <v>1123</v>
      </c>
      <c r="AV1166" s="107" t="s">
        <v>391</v>
      </c>
      <c r="AW1166" s="108">
        <v>2</v>
      </c>
      <c r="AX1166" s="107" t="s">
        <v>473</v>
      </c>
      <c r="AY1166" s="107" t="s">
        <v>765</v>
      </c>
      <c r="AZ1166" s="107" t="s">
        <v>706</v>
      </c>
      <c r="BA1166" s="107" t="s">
        <v>406</v>
      </c>
      <c r="BB1166" s="109">
        <v>45355.272070752311</v>
      </c>
      <c r="BC1166" s="107" t="s">
        <v>22</v>
      </c>
      <c r="BD1166" s="107" t="s">
        <v>293</v>
      </c>
    </row>
    <row r="1167" spans="1:56" x14ac:dyDescent="0.2">
      <c r="A1167" s="107" t="s">
        <v>409</v>
      </c>
      <c r="B1167" s="105">
        <v>609119</v>
      </c>
      <c r="C1167" s="105" t="s">
        <v>2304</v>
      </c>
      <c r="D1167" s="107" t="s">
        <v>1776</v>
      </c>
      <c r="E1167" s="105" t="s">
        <v>1943</v>
      </c>
      <c r="F1167" s="107" t="s">
        <v>1777</v>
      </c>
      <c r="G1167" s="107" t="s">
        <v>830</v>
      </c>
      <c r="H1167" s="107" t="s">
        <v>830</v>
      </c>
      <c r="I1167" s="107" t="s">
        <v>830</v>
      </c>
      <c r="J1167" s="107" t="s">
        <v>866</v>
      </c>
      <c r="K1167" s="107" t="s">
        <v>22</v>
      </c>
      <c r="L1167" s="107" t="s">
        <v>231</v>
      </c>
      <c r="M1167" s="107" t="s">
        <v>395</v>
      </c>
      <c r="N1167" s="107" t="s">
        <v>410</v>
      </c>
      <c r="O1167" s="107" t="s">
        <v>395</v>
      </c>
      <c r="P1167" s="109">
        <v>44681</v>
      </c>
      <c r="Q1167" s="107" t="s">
        <v>658</v>
      </c>
      <c r="R1167" s="108">
        <v>1</v>
      </c>
      <c r="S1167" s="109">
        <v>44783</v>
      </c>
      <c r="T1167" s="109">
        <v>44843</v>
      </c>
      <c r="U1167" s="109">
        <v>45439</v>
      </c>
      <c r="V1167" s="108">
        <v>656</v>
      </c>
      <c r="W1167" s="107" t="s">
        <v>424</v>
      </c>
      <c r="X1167" s="107" t="s">
        <v>1759</v>
      </c>
      <c r="Y1167" s="107" t="s">
        <v>292</v>
      </c>
      <c r="Z1167" s="108">
        <v>1</v>
      </c>
      <c r="AA1167" s="113">
        <v>29158619.5</v>
      </c>
      <c r="AB1167" s="113">
        <v>21637299.510000002</v>
      </c>
      <c r="AC1167" s="113">
        <v>4763438.5999999996</v>
      </c>
      <c r="AD1167" s="113">
        <v>400165.75339999999</v>
      </c>
      <c r="AE1167" s="113">
        <v>400165.75339999999</v>
      </c>
      <c r="AF1167" s="113">
        <v>400165.75339999999</v>
      </c>
      <c r="AG1167" s="113">
        <v>29558785.253400002</v>
      </c>
      <c r="AH1167" s="113">
        <f>CFR_Data[[#This Row],[Total Spent SFY]]+CFR_Data[[#This Row],[CF Current SFY]]</f>
        <v>22037465.263400003</v>
      </c>
      <c r="AI1167" s="113">
        <v>0</v>
      </c>
      <c r="AJ1167" s="113">
        <v>0</v>
      </c>
      <c r="AK1167" s="113">
        <v>0</v>
      </c>
      <c r="AL1167" s="113">
        <v>0</v>
      </c>
      <c r="AM1167" s="113">
        <v>0</v>
      </c>
      <c r="AN1167" s="113">
        <v>4363272.8465999998</v>
      </c>
      <c r="AO1167" s="113">
        <v>0</v>
      </c>
      <c r="AP1167" s="113">
        <v>0</v>
      </c>
      <c r="AQ1167" s="107" t="s">
        <v>699</v>
      </c>
      <c r="AR1167" s="107" t="s">
        <v>699</v>
      </c>
      <c r="AS1167" s="107" t="s">
        <v>396</v>
      </c>
      <c r="AT1167" s="107" t="s">
        <v>395</v>
      </c>
      <c r="AU1167" s="107" t="s">
        <v>1123</v>
      </c>
      <c r="AV1167" s="107" t="s">
        <v>391</v>
      </c>
      <c r="AW1167" s="108">
        <v>2</v>
      </c>
      <c r="AX1167" s="107" t="s">
        <v>473</v>
      </c>
      <c r="AY1167" s="107" t="s">
        <v>765</v>
      </c>
      <c r="AZ1167" s="107" t="s">
        <v>706</v>
      </c>
      <c r="BA1167" s="107" t="s">
        <v>406</v>
      </c>
      <c r="BB1167" s="109">
        <v>45355.272070752311</v>
      </c>
      <c r="BC1167" s="107" t="s">
        <v>22</v>
      </c>
      <c r="BD1167" s="107" t="s">
        <v>292</v>
      </c>
    </row>
    <row r="1168" spans="1:56" x14ac:dyDescent="0.2">
      <c r="A1168" s="107" t="s">
        <v>472</v>
      </c>
      <c r="B1168" s="105">
        <v>609120</v>
      </c>
      <c r="C1168" s="105" t="s">
        <v>395</v>
      </c>
      <c r="D1168" s="107" t="s">
        <v>1012</v>
      </c>
      <c r="E1168" s="105" t="s">
        <v>1947</v>
      </c>
      <c r="F1168" s="107" t="s">
        <v>1211</v>
      </c>
      <c r="G1168" s="107" t="s">
        <v>830</v>
      </c>
      <c r="H1168" s="107" t="s">
        <v>830</v>
      </c>
      <c r="I1168" s="107" t="s">
        <v>830</v>
      </c>
      <c r="J1168" s="107" t="s">
        <v>214</v>
      </c>
      <c r="K1168" s="107" t="s">
        <v>32</v>
      </c>
      <c r="L1168" s="107" t="s">
        <v>88</v>
      </c>
      <c r="M1168" s="107" t="s">
        <v>41</v>
      </c>
      <c r="N1168" s="107" t="s">
        <v>472</v>
      </c>
      <c r="O1168" s="107" t="s">
        <v>1130</v>
      </c>
      <c r="P1168" s="109">
        <v>45472</v>
      </c>
      <c r="Q1168" s="107" t="s">
        <v>754</v>
      </c>
      <c r="R1168" s="108">
        <v>0</v>
      </c>
      <c r="S1168" s="109">
        <v>45622</v>
      </c>
      <c r="T1168" s="109">
        <v>45682</v>
      </c>
      <c r="U1168" s="109">
        <v>46502</v>
      </c>
      <c r="V1168" s="108">
        <v>880</v>
      </c>
      <c r="W1168" s="107" t="s">
        <v>398</v>
      </c>
      <c r="X1168" s="107" t="s">
        <v>702</v>
      </c>
      <c r="Y1168" s="107" t="s">
        <v>293</v>
      </c>
      <c r="Z1168" s="108">
        <v>0</v>
      </c>
      <c r="AA1168" s="113">
        <v>0</v>
      </c>
      <c r="AB1168" s="113">
        <v>0</v>
      </c>
      <c r="AC1168" s="113">
        <v>15000</v>
      </c>
      <c r="AD1168" s="113">
        <v>0</v>
      </c>
      <c r="AE1168" s="113">
        <v>15000</v>
      </c>
      <c r="AF1168" s="113">
        <v>0</v>
      </c>
      <c r="AG1168" s="113">
        <v>0</v>
      </c>
      <c r="AH1168" s="113">
        <f>CFR_Data[[#This Row],[Total Spent SFY]]+CFR_Data[[#This Row],[CF Current SFY]]</f>
        <v>0</v>
      </c>
      <c r="AI1168" s="113">
        <v>3214.2856999999999</v>
      </c>
      <c r="AJ1168" s="113">
        <v>6428.5713999999998</v>
      </c>
      <c r="AK1168" s="113">
        <v>5357.1428999999998</v>
      </c>
      <c r="AL1168" s="113">
        <v>0</v>
      </c>
      <c r="AM1168" s="113">
        <v>0</v>
      </c>
      <c r="AN1168" s="113">
        <v>0</v>
      </c>
      <c r="AO1168" s="113">
        <v>0</v>
      </c>
      <c r="AP1168" s="113">
        <v>0</v>
      </c>
      <c r="AQ1168" s="107" t="s">
        <v>699</v>
      </c>
      <c r="AR1168" s="107" t="s">
        <v>699</v>
      </c>
      <c r="AS1168" s="107" t="s">
        <v>396</v>
      </c>
      <c r="AT1168" s="107" t="s">
        <v>395</v>
      </c>
      <c r="AU1168" s="107" t="s">
        <v>1123</v>
      </c>
      <c r="AV1168" s="107" t="s">
        <v>391</v>
      </c>
      <c r="AW1168" s="108">
        <v>2</v>
      </c>
      <c r="AX1168" s="107" t="s">
        <v>473</v>
      </c>
      <c r="AY1168" s="107" t="s">
        <v>707</v>
      </c>
      <c r="AZ1168" s="107" t="s">
        <v>706</v>
      </c>
      <c r="BA1168" s="107" t="s">
        <v>412</v>
      </c>
      <c r="BB1168" s="109">
        <v>45355.272070752311</v>
      </c>
      <c r="BC1168" s="107" t="s">
        <v>32</v>
      </c>
      <c r="BD1168" s="107" t="s">
        <v>293</v>
      </c>
    </row>
    <row r="1169" spans="1:56" x14ac:dyDescent="0.2">
      <c r="A1169" s="107" t="s">
        <v>472</v>
      </c>
      <c r="B1169" s="105">
        <v>609120</v>
      </c>
      <c r="C1169" s="105" t="s">
        <v>395</v>
      </c>
      <c r="D1169" s="107" t="s">
        <v>1012</v>
      </c>
      <c r="E1169" s="105" t="s">
        <v>1947</v>
      </c>
      <c r="F1169" s="107" t="s">
        <v>1211</v>
      </c>
      <c r="G1169" s="107" t="s">
        <v>830</v>
      </c>
      <c r="H1169" s="107" t="s">
        <v>830</v>
      </c>
      <c r="I1169" s="107" t="s">
        <v>830</v>
      </c>
      <c r="J1169" s="107" t="s">
        <v>214</v>
      </c>
      <c r="K1169" s="107" t="s">
        <v>32</v>
      </c>
      <c r="L1169" s="107" t="s">
        <v>88</v>
      </c>
      <c r="M1169" s="107" t="s">
        <v>41</v>
      </c>
      <c r="N1169" s="107" t="s">
        <v>472</v>
      </c>
      <c r="O1169" s="107" t="s">
        <v>1130</v>
      </c>
      <c r="P1169" s="109">
        <v>45472</v>
      </c>
      <c r="Q1169" s="107" t="s">
        <v>754</v>
      </c>
      <c r="R1169" s="108">
        <v>0</v>
      </c>
      <c r="S1169" s="109">
        <v>45622</v>
      </c>
      <c r="T1169" s="109">
        <v>45682</v>
      </c>
      <c r="U1169" s="109">
        <v>46502</v>
      </c>
      <c r="V1169" s="108">
        <v>880</v>
      </c>
      <c r="W1169" s="107" t="s">
        <v>424</v>
      </c>
      <c r="X1169" s="107" t="s">
        <v>802</v>
      </c>
      <c r="Y1169" s="107" t="s">
        <v>725</v>
      </c>
      <c r="Z1169" s="108">
        <v>0.8</v>
      </c>
      <c r="AA1169" s="113">
        <v>0</v>
      </c>
      <c r="AB1169" s="113">
        <v>0</v>
      </c>
      <c r="AC1169" s="113">
        <v>6299341.3471999997</v>
      </c>
      <c r="AD1169" s="113">
        <v>0</v>
      </c>
      <c r="AE1169" s="113">
        <v>6299341.3471999997</v>
      </c>
      <c r="AF1169" s="113">
        <v>0</v>
      </c>
      <c r="AG1169" s="113">
        <v>0</v>
      </c>
      <c r="AH1169" s="113">
        <f>CFR_Data[[#This Row],[Total Spent SFY]]+CFR_Data[[#This Row],[CF Current SFY]]</f>
        <v>0</v>
      </c>
      <c r="AI1169" s="113">
        <v>1349858.8600999999</v>
      </c>
      <c r="AJ1169" s="113">
        <v>2699717.7201999999</v>
      </c>
      <c r="AK1169" s="113">
        <v>2249764.7669000002</v>
      </c>
      <c r="AL1169" s="113">
        <v>0</v>
      </c>
      <c r="AM1169" s="113">
        <v>0</v>
      </c>
      <c r="AN1169" s="113">
        <v>0</v>
      </c>
      <c r="AO1169" s="113">
        <v>0</v>
      </c>
      <c r="AP1169" s="113">
        <v>0</v>
      </c>
      <c r="AQ1169" s="107" t="s">
        <v>699</v>
      </c>
      <c r="AR1169" s="107" t="s">
        <v>699</v>
      </c>
      <c r="AS1169" s="107" t="s">
        <v>396</v>
      </c>
      <c r="AT1169" s="107" t="s">
        <v>395</v>
      </c>
      <c r="AU1169" s="107" t="s">
        <v>1123</v>
      </c>
      <c r="AV1169" s="107" t="s">
        <v>391</v>
      </c>
      <c r="AW1169" s="108">
        <v>2</v>
      </c>
      <c r="AX1169" s="107" t="s">
        <v>473</v>
      </c>
      <c r="AY1169" s="107" t="s">
        <v>707</v>
      </c>
      <c r="AZ1169" s="107" t="s">
        <v>706</v>
      </c>
      <c r="BA1169" s="107" t="s">
        <v>412</v>
      </c>
      <c r="BB1169" s="109">
        <v>45355.272070752311</v>
      </c>
      <c r="BC1169" s="107" t="s">
        <v>32</v>
      </c>
      <c r="BD1169" s="107" t="s">
        <v>292</v>
      </c>
    </row>
    <row r="1170" spans="1:56" x14ac:dyDescent="0.2">
      <c r="A1170" s="107" t="s">
        <v>409</v>
      </c>
      <c r="B1170" s="105">
        <v>609121</v>
      </c>
      <c r="C1170" s="105" t="s">
        <v>2305</v>
      </c>
      <c r="D1170" s="107" t="s">
        <v>1013</v>
      </c>
      <c r="E1170" s="105" t="s">
        <v>1943</v>
      </c>
      <c r="F1170" s="107" t="s">
        <v>1185</v>
      </c>
      <c r="G1170" s="107" t="s">
        <v>830</v>
      </c>
      <c r="H1170" s="107" t="s">
        <v>830</v>
      </c>
      <c r="I1170" s="107" t="s">
        <v>830</v>
      </c>
      <c r="J1170" s="107" t="s">
        <v>44</v>
      </c>
      <c r="K1170" s="107" t="s">
        <v>22</v>
      </c>
      <c r="L1170" s="107" t="s">
        <v>323</v>
      </c>
      <c r="M1170" s="107" t="s">
        <v>239</v>
      </c>
      <c r="N1170" s="107" t="s">
        <v>410</v>
      </c>
      <c r="O1170" s="107" t="s">
        <v>395</v>
      </c>
      <c r="P1170" s="109">
        <v>43533</v>
      </c>
      <c r="Q1170" s="107" t="s">
        <v>657</v>
      </c>
      <c r="R1170" s="108">
        <v>1</v>
      </c>
      <c r="S1170" s="109">
        <v>43726</v>
      </c>
      <c r="T1170" s="109">
        <v>43786</v>
      </c>
      <c r="U1170" s="109">
        <v>44868</v>
      </c>
      <c r="V1170" s="108">
        <v>1142</v>
      </c>
      <c r="W1170" s="107" t="s">
        <v>442</v>
      </c>
      <c r="X1170" s="107" t="s">
        <v>790</v>
      </c>
      <c r="Y1170" s="107" t="s">
        <v>293</v>
      </c>
      <c r="Z1170" s="108">
        <v>0</v>
      </c>
      <c r="AA1170" s="113">
        <v>18210548.050000001</v>
      </c>
      <c r="AB1170" s="113">
        <v>3666.6</v>
      </c>
      <c r="AC1170" s="113">
        <v>3406529.42</v>
      </c>
      <c r="AD1170" s="113">
        <v>0</v>
      </c>
      <c r="AE1170" s="113">
        <v>0</v>
      </c>
      <c r="AF1170" s="113">
        <v>0</v>
      </c>
      <c r="AG1170" s="113">
        <v>18210548.050000001</v>
      </c>
      <c r="AH1170" s="113">
        <f>CFR_Data[[#This Row],[Total Spent SFY]]+CFR_Data[[#This Row],[CF Current SFY]]</f>
        <v>3666.6</v>
      </c>
      <c r="AI1170" s="113">
        <v>0</v>
      </c>
      <c r="AJ1170" s="113">
        <v>0</v>
      </c>
      <c r="AK1170" s="113">
        <v>0</v>
      </c>
      <c r="AL1170" s="113">
        <v>0</v>
      </c>
      <c r="AM1170" s="113">
        <v>0</v>
      </c>
      <c r="AN1170" s="113">
        <v>0</v>
      </c>
      <c r="AO1170" s="113">
        <v>0</v>
      </c>
      <c r="AP1170" s="113">
        <v>0</v>
      </c>
      <c r="AQ1170" s="107" t="s">
        <v>699</v>
      </c>
      <c r="AR1170" s="107" t="s">
        <v>699</v>
      </c>
      <c r="AS1170" s="107" t="s">
        <v>396</v>
      </c>
      <c r="AT1170" s="107" t="s">
        <v>395</v>
      </c>
      <c r="AU1170" s="107" t="s">
        <v>1123</v>
      </c>
      <c r="AV1170" s="107" t="s">
        <v>391</v>
      </c>
      <c r="AW1170" s="108">
        <v>2</v>
      </c>
      <c r="AX1170" s="107" t="s">
        <v>473</v>
      </c>
      <c r="AY1170" s="107" t="s">
        <v>791</v>
      </c>
      <c r="AZ1170" s="107" t="s">
        <v>706</v>
      </c>
      <c r="BA1170" s="107" t="s">
        <v>449</v>
      </c>
      <c r="BB1170" s="109">
        <v>45355.272070752311</v>
      </c>
      <c r="BC1170" s="107" t="s">
        <v>22</v>
      </c>
      <c r="BD1170" s="107" t="s">
        <v>293</v>
      </c>
    </row>
    <row r="1171" spans="1:56" x14ac:dyDescent="0.2">
      <c r="A1171" s="107" t="s">
        <v>409</v>
      </c>
      <c r="B1171" s="105">
        <v>609121</v>
      </c>
      <c r="C1171" s="105" t="s">
        <v>2305</v>
      </c>
      <c r="D1171" s="107" t="s">
        <v>1013</v>
      </c>
      <c r="E1171" s="105" t="s">
        <v>1943</v>
      </c>
      <c r="F1171" s="107" t="s">
        <v>1185</v>
      </c>
      <c r="G1171" s="107" t="s">
        <v>830</v>
      </c>
      <c r="H1171" s="107" t="s">
        <v>830</v>
      </c>
      <c r="I1171" s="107" t="s">
        <v>830</v>
      </c>
      <c r="J1171" s="107" t="s">
        <v>44</v>
      </c>
      <c r="K1171" s="107" t="s">
        <v>22</v>
      </c>
      <c r="L1171" s="107" t="s">
        <v>323</v>
      </c>
      <c r="M1171" s="107" t="s">
        <v>239</v>
      </c>
      <c r="N1171" s="107" t="s">
        <v>410</v>
      </c>
      <c r="O1171" s="107" t="s">
        <v>395</v>
      </c>
      <c r="P1171" s="109">
        <v>43533</v>
      </c>
      <c r="Q1171" s="107" t="s">
        <v>657</v>
      </c>
      <c r="R1171" s="108">
        <v>1</v>
      </c>
      <c r="S1171" s="109">
        <v>43726</v>
      </c>
      <c r="T1171" s="109">
        <v>43786</v>
      </c>
      <c r="U1171" s="109">
        <v>44868</v>
      </c>
      <c r="V1171" s="108">
        <v>1142</v>
      </c>
      <c r="W1171" s="107" t="s">
        <v>456</v>
      </c>
      <c r="X1171" s="107" t="s">
        <v>805</v>
      </c>
      <c r="Y1171" s="107" t="s">
        <v>457</v>
      </c>
      <c r="Z1171" s="108">
        <v>0</v>
      </c>
      <c r="AA1171" s="113">
        <v>14841864.949999999</v>
      </c>
      <c r="AB1171" s="113">
        <v>45860.160000000003</v>
      </c>
      <c r="AC1171" s="113">
        <v>840354.68</v>
      </c>
      <c r="AD1171" s="113">
        <v>0</v>
      </c>
      <c r="AE1171" s="113">
        <v>0</v>
      </c>
      <c r="AF1171" s="113">
        <v>0</v>
      </c>
      <c r="AG1171" s="113">
        <v>14841864.949999999</v>
      </c>
      <c r="AH1171" s="113">
        <f>CFR_Data[[#This Row],[Total Spent SFY]]+CFR_Data[[#This Row],[CF Current SFY]]</f>
        <v>45860.160000000003</v>
      </c>
      <c r="AI1171" s="113">
        <v>0</v>
      </c>
      <c r="AJ1171" s="113">
        <v>0</v>
      </c>
      <c r="AK1171" s="113">
        <v>0</v>
      </c>
      <c r="AL1171" s="113">
        <v>0</v>
      </c>
      <c r="AM1171" s="113">
        <v>0</v>
      </c>
      <c r="AN1171" s="113">
        <v>0</v>
      </c>
      <c r="AO1171" s="113">
        <v>0</v>
      </c>
      <c r="AP1171" s="113">
        <v>0</v>
      </c>
      <c r="AQ1171" s="107" t="s">
        <v>699</v>
      </c>
      <c r="AR1171" s="107" t="s">
        <v>699</v>
      </c>
      <c r="AS1171" s="107" t="s">
        <v>396</v>
      </c>
      <c r="AT1171" s="107" t="s">
        <v>395</v>
      </c>
      <c r="AU1171" s="107" t="s">
        <v>1123</v>
      </c>
      <c r="AV1171" s="107" t="s">
        <v>391</v>
      </c>
      <c r="AW1171" s="108">
        <v>2</v>
      </c>
      <c r="AX1171" s="107" t="s">
        <v>473</v>
      </c>
      <c r="AY1171" s="107" t="s">
        <v>791</v>
      </c>
      <c r="AZ1171" s="107" t="s">
        <v>706</v>
      </c>
      <c r="BA1171" s="107" t="s">
        <v>449</v>
      </c>
      <c r="BB1171" s="109">
        <v>45355.272070752311</v>
      </c>
      <c r="BC1171" s="107" t="s">
        <v>22</v>
      </c>
      <c r="BD1171" s="107" t="s">
        <v>293</v>
      </c>
    </row>
    <row r="1172" spans="1:56" x14ac:dyDescent="0.2">
      <c r="A1172" s="107" t="s">
        <v>409</v>
      </c>
      <c r="B1172" s="105">
        <v>609122</v>
      </c>
      <c r="C1172" s="105" t="s">
        <v>2306</v>
      </c>
      <c r="D1172" s="107" t="s">
        <v>1014</v>
      </c>
      <c r="E1172" s="105" t="s">
        <v>1943</v>
      </c>
      <c r="F1172" s="107" t="s">
        <v>1185</v>
      </c>
      <c r="G1172" s="107" t="s">
        <v>830</v>
      </c>
      <c r="H1172" s="107" t="s">
        <v>830</v>
      </c>
      <c r="I1172" s="107" t="s">
        <v>830</v>
      </c>
      <c r="J1172" s="107" t="s">
        <v>44</v>
      </c>
      <c r="K1172" s="107" t="s">
        <v>22</v>
      </c>
      <c r="L1172" s="107" t="s">
        <v>323</v>
      </c>
      <c r="M1172" s="107" t="s">
        <v>239</v>
      </c>
      <c r="N1172" s="107" t="s">
        <v>410</v>
      </c>
      <c r="O1172" s="107" t="s">
        <v>395</v>
      </c>
      <c r="P1172" s="109">
        <v>43792</v>
      </c>
      <c r="Q1172" s="107" t="s">
        <v>656</v>
      </c>
      <c r="R1172" s="108">
        <v>1</v>
      </c>
      <c r="S1172" s="109">
        <v>44047</v>
      </c>
      <c r="T1172" s="109">
        <v>44107</v>
      </c>
      <c r="U1172" s="109">
        <v>45203</v>
      </c>
      <c r="V1172" s="108">
        <v>1156</v>
      </c>
      <c r="W1172" s="107" t="s">
        <v>442</v>
      </c>
      <c r="X1172" s="107" t="s">
        <v>790</v>
      </c>
      <c r="Y1172" s="107" t="s">
        <v>293</v>
      </c>
      <c r="Z1172" s="108">
        <v>0</v>
      </c>
      <c r="AA1172" s="113">
        <v>7152365.9500000002</v>
      </c>
      <c r="AB1172" s="113">
        <v>190600.32000000001</v>
      </c>
      <c r="AC1172" s="113">
        <v>893532.55</v>
      </c>
      <c r="AD1172" s="113">
        <v>319779.28810000001</v>
      </c>
      <c r="AE1172" s="113">
        <v>319779.28810000001</v>
      </c>
      <c r="AF1172" s="113">
        <v>319779.28810000001</v>
      </c>
      <c r="AG1172" s="113">
        <v>7472145.2380999997</v>
      </c>
      <c r="AH1172" s="113">
        <f>CFR_Data[[#This Row],[Total Spent SFY]]+CFR_Data[[#This Row],[CF Current SFY]]</f>
        <v>510379.60810000001</v>
      </c>
      <c r="AI1172" s="113">
        <v>0</v>
      </c>
      <c r="AJ1172" s="113">
        <v>0</v>
      </c>
      <c r="AK1172" s="113">
        <v>0</v>
      </c>
      <c r="AL1172" s="113">
        <v>0</v>
      </c>
      <c r="AM1172" s="113">
        <v>0</v>
      </c>
      <c r="AN1172" s="113">
        <v>573753.26190000004</v>
      </c>
      <c r="AO1172" s="113">
        <v>0</v>
      </c>
      <c r="AP1172" s="113">
        <v>0</v>
      </c>
      <c r="AQ1172" s="107" t="s">
        <v>699</v>
      </c>
      <c r="AR1172" s="107" t="s">
        <v>699</v>
      </c>
      <c r="AS1172" s="107" t="s">
        <v>396</v>
      </c>
      <c r="AT1172" s="107" t="s">
        <v>395</v>
      </c>
      <c r="AU1172" s="107" t="s">
        <v>1123</v>
      </c>
      <c r="AV1172" s="107" t="s">
        <v>391</v>
      </c>
      <c r="AW1172" s="108">
        <v>2</v>
      </c>
      <c r="AX1172" s="107" t="s">
        <v>473</v>
      </c>
      <c r="AY1172" s="107" t="s">
        <v>791</v>
      </c>
      <c r="AZ1172" s="107" t="s">
        <v>706</v>
      </c>
      <c r="BA1172" s="107" t="s">
        <v>449</v>
      </c>
      <c r="BB1172" s="109">
        <v>45355.272070752311</v>
      </c>
      <c r="BC1172" s="107" t="s">
        <v>22</v>
      </c>
      <c r="BD1172" s="107" t="s">
        <v>293</v>
      </c>
    </row>
    <row r="1173" spans="1:56" x14ac:dyDescent="0.2">
      <c r="A1173" s="107" t="s">
        <v>409</v>
      </c>
      <c r="B1173" s="105">
        <v>609122</v>
      </c>
      <c r="C1173" s="105" t="s">
        <v>2306</v>
      </c>
      <c r="D1173" s="107" t="s">
        <v>1014</v>
      </c>
      <c r="E1173" s="105" t="s">
        <v>1943</v>
      </c>
      <c r="F1173" s="107" t="s">
        <v>1185</v>
      </c>
      <c r="G1173" s="107" t="s">
        <v>830</v>
      </c>
      <c r="H1173" s="107" t="s">
        <v>830</v>
      </c>
      <c r="I1173" s="107" t="s">
        <v>830</v>
      </c>
      <c r="J1173" s="107" t="s">
        <v>44</v>
      </c>
      <c r="K1173" s="107" t="s">
        <v>22</v>
      </c>
      <c r="L1173" s="107" t="s">
        <v>323</v>
      </c>
      <c r="M1173" s="107" t="s">
        <v>239</v>
      </c>
      <c r="N1173" s="107" t="s">
        <v>410</v>
      </c>
      <c r="O1173" s="107" t="s">
        <v>395</v>
      </c>
      <c r="P1173" s="109">
        <v>43792</v>
      </c>
      <c r="Q1173" s="107" t="s">
        <v>656</v>
      </c>
      <c r="R1173" s="108">
        <v>1</v>
      </c>
      <c r="S1173" s="109">
        <v>44047</v>
      </c>
      <c r="T1173" s="109">
        <v>44107</v>
      </c>
      <c r="U1173" s="109">
        <v>45203</v>
      </c>
      <c r="V1173" s="108">
        <v>1156</v>
      </c>
      <c r="W1173" s="107" t="s">
        <v>456</v>
      </c>
      <c r="X1173" s="107" t="s">
        <v>805</v>
      </c>
      <c r="Y1173" s="107" t="s">
        <v>457</v>
      </c>
      <c r="Z1173" s="108">
        <v>0</v>
      </c>
      <c r="AA1173" s="113">
        <v>25486736.16</v>
      </c>
      <c r="AB1173" s="113">
        <v>96282.01</v>
      </c>
      <c r="AC1173" s="113">
        <v>4826089.1100000003</v>
      </c>
      <c r="AD1173" s="113">
        <v>750625.71189999999</v>
      </c>
      <c r="AE1173" s="113">
        <v>750625.71189999999</v>
      </c>
      <c r="AF1173" s="113">
        <v>750625.71189999999</v>
      </c>
      <c r="AG1173" s="113">
        <v>26237361.8719</v>
      </c>
      <c r="AH1173" s="113">
        <f>CFR_Data[[#This Row],[Total Spent SFY]]+CFR_Data[[#This Row],[CF Current SFY]]</f>
        <v>846907.7219</v>
      </c>
      <c r="AI1173" s="113">
        <v>0</v>
      </c>
      <c r="AJ1173" s="113">
        <v>0</v>
      </c>
      <c r="AK1173" s="113">
        <v>0</v>
      </c>
      <c r="AL1173" s="113">
        <v>0</v>
      </c>
      <c r="AM1173" s="113">
        <v>0</v>
      </c>
      <c r="AN1173" s="113">
        <v>4075463.3980999999</v>
      </c>
      <c r="AO1173" s="113">
        <v>0</v>
      </c>
      <c r="AP1173" s="113">
        <v>0</v>
      </c>
      <c r="AQ1173" s="107" t="s">
        <v>699</v>
      </c>
      <c r="AR1173" s="107" t="s">
        <v>699</v>
      </c>
      <c r="AS1173" s="107" t="s">
        <v>396</v>
      </c>
      <c r="AT1173" s="107" t="s">
        <v>395</v>
      </c>
      <c r="AU1173" s="107" t="s">
        <v>1123</v>
      </c>
      <c r="AV1173" s="107" t="s">
        <v>391</v>
      </c>
      <c r="AW1173" s="108">
        <v>2</v>
      </c>
      <c r="AX1173" s="107" t="s">
        <v>473</v>
      </c>
      <c r="AY1173" s="107" t="s">
        <v>791</v>
      </c>
      <c r="AZ1173" s="107" t="s">
        <v>706</v>
      </c>
      <c r="BA1173" s="107" t="s">
        <v>449</v>
      </c>
      <c r="BB1173" s="109">
        <v>45355.272070752311</v>
      </c>
      <c r="BC1173" s="107" t="s">
        <v>22</v>
      </c>
      <c r="BD1173" s="107" t="s">
        <v>293</v>
      </c>
    </row>
    <row r="1174" spans="1:56" x14ac:dyDescent="0.2">
      <c r="A1174" s="107" t="s">
        <v>393</v>
      </c>
      <c r="B1174" s="105">
        <v>609126</v>
      </c>
      <c r="C1174" s="105" t="s">
        <v>3112</v>
      </c>
      <c r="D1174" s="107" t="s">
        <v>621</v>
      </c>
      <c r="E1174" s="105" t="s">
        <v>1945</v>
      </c>
      <c r="F1174" s="107" t="s">
        <v>389</v>
      </c>
      <c r="G1174" s="107" t="s">
        <v>830</v>
      </c>
      <c r="H1174" s="107" t="b">
        <v>1</v>
      </c>
      <c r="I1174" s="107" t="s">
        <v>830</v>
      </c>
      <c r="J1174" s="107" t="s">
        <v>445</v>
      </c>
      <c r="K1174" s="107" t="s">
        <v>446</v>
      </c>
      <c r="L1174" s="107" t="s">
        <v>344</v>
      </c>
      <c r="M1174" s="107" t="s">
        <v>395</v>
      </c>
      <c r="N1174" s="107" t="s">
        <v>403</v>
      </c>
      <c r="O1174" s="107" t="s">
        <v>395</v>
      </c>
      <c r="P1174" s="109">
        <v>43568</v>
      </c>
      <c r="Q1174" s="107" t="s">
        <v>657</v>
      </c>
      <c r="R1174" s="108">
        <v>1</v>
      </c>
      <c r="S1174" s="109">
        <v>43714</v>
      </c>
      <c r="T1174" s="109">
        <v>43774</v>
      </c>
      <c r="U1174" s="109">
        <v>44444</v>
      </c>
      <c r="V1174" s="108">
        <v>730</v>
      </c>
      <c r="W1174" s="107" t="s">
        <v>398</v>
      </c>
      <c r="X1174" s="107" t="s">
        <v>720</v>
      </c>
      <c r="Y1174" s="107" t="s">
        <v>293</v>
      </c>
      <c r="Z1174" s="108">
        <v>0</v>
      </c>
      <c r="AA1174" s="113">
        <v>2154151.41</v>
      </c>
      <c r="AB1174" s="113">
        <v>0</v>
      </c>
      <c r="AC1174" s="113">
        <v>0</v>
      </c>
      <c r="AD1174" s="113">
        <v>0</v>
      </c>
      <c r="AE1174" s="113">
        <v>0</v>
      </c>
      <c r="AF1174" s="113">
        <v>0</v>
      </c>
      <c r="AG1174" s="113">
        <v>2154151.41</v>
      </c>
      <c r="AH1174" s="113">
        <f>CFR_Data[[#This Row],[Total Spent SFY]]+CFR_Data[[#This Row],[CF Current SFY]]</f>
        <v>0</v>
      </c>
      <c r="AI1174" s="113">
        <v>0</v>
      </c>
      <c r="AJ1174" s="113">
        <v>0</v>
      </c>
      <c r="AK1174" s="113">
        <v>0</v>
      </c>
      <c r="AL1174" s="113">
        <v>0</v>
      </c>
      <c r="AM1174" s="113">
        <v>0</v>
      </c>
      <c r="AN1174" s="113">
        <v>0</v>
      </c>
      <c r="AO1174" s="113">
        <v>0</v>
      </c>
      <c r="AP1174" s="113">
        <v>0</v>
      </c>
      <c r="AQ1174" s="107" t="s">
        <v>699</v>
      </c>
      <c r="AR1174" s="107" t="s">
        <v>699</v>
      </c>
      <c r="AS1174" s="107" t="s">
        <v>396</v>
      </c>
      <c r="AT1174" s="107" t="s">
        <v>395</v>
      </c>
      <c r="AU1174" s="107" t="s">
        <v>1123</v>
      </c>
      <c r="AV1174" s="107" t="s">
        <v>391</v>
      </c>
      <c r="AW1174" s="108">
        <v>1</v>
      </c>
      <c r="AX1174" s="107" t="s">
        <v>473</v>
      </c>
      <c r="AY1174" s="107" t="s">
        <v>707</v>
      </c>
      <c r="AZ1174" s="107" t="s">
        <v>706</v>
      </c>
      <c r="BA1174" s="107" t="s">
        <v>412</v>
      </c>
      <c r="BB1174" s="109">
        <v>45355.272070752311</v>
      </c>
      <c r="BC1174" s="107" t="s">
        <v>465</v>
      </c>
      <c r="BD1174" s="107" t="s">
        <v>293</v>
      </c>
    </row>
    <row r="1175" spans="1:56" x14ac:dyDescent="0.2">
      <c r="A1175" s="107" t="s">
        <v>393</v>
      </c>
      <c r="B1175" s="105">
        <v>609132</v>
      </c>
      <c r="C1175" s="105" t="s">
        <v>2307</v>
      </c>
      <c r="D1175" s="107" t="s">
        <v>1017</v>
      </c>
      <c r="E1175" s="105" t="s">
        <v>1945</v>
      </c>
      <c r="F1175" s="107" t="s">
        <v>389</v>
      </c>
      <c r="G1175" s="107" t="s">
        <v>830</v>
      </c>
      <c r="H1175" s="107" t="b">
        <v>1</v>
      </c>
      <c r="I1175" s="107" t="s">
        <v>830</v>
      </c>
      <c r="J1175" s="107" t="s">
        <v>445</v>
      </c>
      <c r="K1175" s="107" t="s">
        <v>446</v>
      </c>
      <c r="L1175" s="107" t="s">
        <v>344</v>
      </c>
      <c r="M1175" s="107" t="s">
        <v>395</v>
      </c>
      <c r="N1175" s="107" t="s">
        <v>716</v>
      </c>
      <c r="O1175" s="107" t="s">
        <v>395</v>
      </c>
      <c r="P1175" s="109">
        <v>43624</v>
      </c>
      <c r="Q1175" s="107" t="s">
        <v>657</v>
      </c>
      <c r="R1175" s="108">
        <v>1</v>
      </c>
      <c r="S1175" s="109">
        <v>43726</v>
      </c>
      <c r="T1175" s="109">
        <v>43786</v>
      </c>
      <c r="U1175" s="109">
        <v>45114</v>
      </c>
      <c r="V1175" s="108">
        <v>1388</v>
      </c>
      <c r="W1175" s="107" t="s">
        <v>398</v>
      </c>
      <c r="X1175" s="107" t="s">
        <v>702</v>
      </c>
      <c r="Y1175" s="107" t="s">
        <v>293</v>
      </c>
      <c r="Z1175" s="108">
        <v>0</v>
      </c>
      <c r="AA1175" s="113">
        <v>3576068.21</v>
      </c>
      <c r="AB1175" s="113">
        <v>0</v>
      </c>
      <c r="AC1175" s="113">
        <v>558044.89</v>
      </c>
      <c r="AD1175" s="113">
        <v>0</v>
      </c>
      <c r="AE1175" s="113">
        <v>0</v>
      </c>
      <c r="AF1175" s="113">
        <v>0</v>
      </c>
      <c r="AG1175" s="113">
        <v>3576068.21</v>
      </c>
      <c r="AH1175" s="113">
        <f>CFR_Data[[#This Row],[Total Spent SFY]]+CFR_Data[[#This Row],[CF Current SFY]]</f>
        <v>0</v>
      </c>
      <c r="AI1175" s="113">
        <v>0</v>
      </c>
      <c r="AJ1175" s="113">
        <v>0</v>
      </c>
      <c r="AK1175" s="113">
        <v>0</v>
      </c>
      <c r="AL1175" s="113">
        <v>0</v>
      </c>
      <c r="AM1175" s="113">
        <v>0</v>
      </c>
      <c r="AN1175" s="113">
        <v>0</v>
      </c>
      <c r="AO1175" s="113">
        <v>0</v>
      </c>
      <c r="AP1175" s="113">
        <v>0</v>
      </c>
      <c r="AQ1175" s="107" t="s">
        <v>699</v>
      </c>
      <c r="AR1175" s="107" t="s">
        <v>699</v>
      </c>
      <c r="AS1175" s="107" t="s">
        <v>396</v>
      </c>
      <c r="AT1175" s="107" t="s">
        <v>395</v>
      </c>
      <c r="AU1175" s="107" t="s">
        <v>1123</v>
      </c>
      <c r="AV1175" s="107" t="s">
        <v>391</v>
      </c>
      <c r="AW1175" s="108">
        <v>1</v>
      </c>
      <c r="AX1175" s="107" t="s">
        <v>473</v>
      </c>
      <c r="AY1175" s="107" t="s">
        <v>707</v>
      </c>
      <c r="AZ1175" s="107" t="s">
        <v>706</v>
      </c>
      <c r="BA1175" s="107" t="s">
        <v>412</v>
      </c>
      <c r="BB1175" s="109">
        <v>45355.272070752311</v>
      </c>
      <c r="BC1175" s="107" t="s">
        <v>465</v>
      </c>
      <c r="BD1175" s="107" t="s">
        <v>293</v>
      </c>
    </row>
    <row r="1176" spans="1:56" x14ac:dyDescent="0.2">
      <c r="A1176" s="107" t="s">
        <v>409</v>
      </c>
      <c r="B1176" s="105">
        <v>609165</v>
      </c>
      <c r="C1176" s="105" t="s">
        <v>3113</v>
      </c>
      <c r="D1176" s="107" t="s">
        <v>2308</v>
      </c>
      <c r="E1176" s="105" t="s">
        <v>1945</v>
      </c>
      <c r="F1176" s="107" t="s">
        <v>1126</v>
      </c>
      <c r="G1176" s="107" t="s">
        <v>830</v>
      </c>
      <c r="H1176" s="107" t="s">
        <v>830</v>
      </c>
      <c r="I1176" s="107" t="s">
        <v>830</v>
      </c>
      <c r="J1176" s="107" t="s">
        <v>53</v>
      </c>
      <c r="K1176" s="107" t="s">
        <v>33</v>
      </c>
      <c r="L1176" s="107" t="s">
        <v>42</v>
      </c>
      <c r="M1176" s="107" t="s">
        <v>41</v>
      </c>
      <c r="N1176" s="107" t="s">
        <v>410</v>
      </c>
      <c r="O1176" s="107" t="s">
        <v>395</v>
      </c>
      <c r="P1176" s="109">
        <v>45164</v>
      </c>
      <c r="Q1176" s="107" t="s">
        <v>712</v>
      </c>
      <c r="R1176" s="108">
        <v>1</v>
      </c>
      <c r="S1176" s="109">
        <v>45223</v>
      </c>
      <c r="T1176" s="109">
        <v>45283</v>
      </c>
      <c r="U1176" s="109">
        <v>45936</v>
      </c>
      <c r="V1176" s="108">
        <v>713</v>
      </c>
      <c r="W1176" s="107" t="s">
        <v>398</v>
      </c>
      <c r="X1176" s="107" t="s">
        <v>702</v>
      </c>
      <c r="Y1176" s="107" t="s">
        <v>293</v>
      </c>
      <c r="Z1176" s="108">
        <v>0</v>
      </c>
      <c r="AA1176" s="113">
        <v>0</v>
      </c>
      <c r="AB1176" s="113">
        <v>0</v>
      </c>
      <c r="AC1176" s="113">
        <v>62744</v>
      </c>
      <c r="AD1176" s="113">
        <v>60038.7186</v>
      </c>
      <c r="AE1176" s="113">
        <v>60038.7186</v>
      </c>
      <c r="AF1176" s="113">
        <v>14812.877200000001</v>
      </c>
      <c r="AG1176" s="113">
        <v>14812.877200000001</v>
      </c>
      <c r="AH1176" s="113">
        <f>CFR_Data[[#This Row],[Total Spent SFY]]+CFR_Data[[#This Row],[CF Current SFY]]</f>
        <v>14812.877200000001</v>
      </c>
      <c r="AI1176" s="113">
        <v>35550.905200000001</v>
      </c>
      <c r="AJ1176" s="113">
        <v>9674.9362000000001</v>
      </c>
      <c r="AK1176" s="113">
        <v>0</v>
      </c>
      <c r="AL1176" s="113">
        <v>0</v>
      </c>
      <c r="AM1176" s="113">
        <v>0</v>
      </c>
      <c r="AN1176" s="113">
        <v>2705.2813999999998</v>
      </c>
      <c r="AO1176" s="113">
        <v>0</v>
      </c>
      <c r="AP1176" s="113">
        <v>0</v>
      </c>
      <c r="AQ1176" s="107" t="s">
        <v>699</v>
      </c>
      <c r="AR1176" s="107" t="s">
        <v>699</v>
      </c>
      <c r="AS1176" s="107" t="s">
        <v>396</v>
      </c>
      <c r="AT1176" s="107" t="s">
        <v>395</v>
      </c>
      <c r="AU1176" s="107" t="s">
        <v>1123</v>
      </c>
      <c r="AV1176" s="107" t="s">
        <v>391</v>
      </c>
      <c r="AW1176" s="108">
        <v>3</v>
      </c>
      <c r="AX1176" s="107" t="s">
        <v>473</v>
      </c>
      <c r="AY1176" s="107" t="s">
        <v>707</v>
      </c>
      <c r="AZ1176" s="107" t="s">
        <v>706</v>
      </c>
      <c r="BA1176" s="107" t="s">
        <v>412</v>
      </c>
      <c r="BB1176" s="109">
        <v>45355.272070752311</v>
      </c>
      <c r="BC1176" s="107" t="s">
        <v>33</v>
      </c>
      <c r="BD1176" s="107" t="s">
        <v>293</v>
      </c>
    </row>
    <row r="1177" spans="1:56" x14ac:dyDescent="0.2">
      <c r="A1177" s="107" t="s">
        <v>409</v>
      </c>
      <c r="B1177" s="105">
        <v>609165</v>
      </c>
      <c r="C1177" s="105" t="s">
        <v>3113</v>
      </c>
      <c r="D1177" s="107" t="s">
        <v>2308</v>
      </c>
      <c r="E1177" s="105" t="s">
        <v>1945</v>
      </c>
      <c r="F1177" s="107" t="s">
        <v>1126</v>
      </c>
      <c r="G1177" s="107" t="s">
        <v>830</v>
      </c>
      <c r="H1177" s="107" t="s">
        <v>830</v>
      </c>
      <c r="I1177" s="107" t="s">
        <v>830</v>
      </c>
      <c r="J1177" s="107" t="s">
        <v>53</v>
      </c>
      <c r="K1177" s="107" t="s">
        <v>33</v>
      </c>
      <c r="L1177" s="107" t="s">
        <v>42</v>
      </c>
      <c r="M1177" s="107" t="s">
        <v>41</v>
      </c>
      <c r="N1177" s="107" t="s">
        <v>410</v>
      </c>
      <c r="O1177" s="107" t="s">
        <v>395</v>
      </c>
      <c r="P1177" s="109">
        <v>45164</v>
      </c>
      <c r="Q1177" s="107" t="s">
        <v>712</v>
      </c>
      <c r="R1177" s="108">
        <v>1</v>
      </c>
      <c r="S1177" s="109">
        <v>45223</v>
      </c>
      <c r="T1177" s="109">
        <v>45283</v>
      </c>
      <c r="U1177" s="109">
        <v>45936</v>
      </c>
      <c r="V1177" s="108">
        <v>713</v>
      </c>
      <c r="W1177" s="107" t="s">
        <v>424</v>
      </c>
      <c r="X1177" s="107" t="s">
        <v>705</v>
      </c>
      <c r="Y1177" s="107" t="s">
        <v>413</v>
      </c>
      <c r="Z1177" s="108">
        <v>0.8</v>
      </c>
      <c r="AA1177" s="113">
        <v>70803.5</v>
      </c>
      <c r="AB1177" s="113">
        <v>70803.5</v>
      </c>
      <c r="AC1177" s="113">
        <v>4920125.05</v>
      </c>
      <c r="AD1177" s="113">
        <v>4381594.5136000002</v>
      </c>
      <c r="AE1177" s="113">
        <v>4381594.5137</v>
      </c>
      <c r="AF1177" s="113">
        <v>1081036.0855</v>
      </c>
      <c r="AG1177" s="113">
        <v>1151839.5855</v>
      </c>
      <c r="AH1177" s="113">
        <f>CFR_Data[[#This Row],[Total Spent SFY]]+CFR_Data[[#This Row],[CF Current SFY]]</f>
        <v>1151839.5855</v>
      </c>
      <c r="AI1177" s="113">
        <v>2594486.6052000001</v>
      </c>
      <c r="AJ1177" s="113">
        <v>706071.82299999997</v>
      </c>
      <c r="AK1177" s="113">
        <v>0</v>
      </c>
      <c r="AL1177" s="113">
        <v>0</v>
      </c>
      <c r="AM1177" s="113">
        <v>0</v>
      </c>
      <c r="AN1177" s="113">
        <v>538530.53630000004</v>
      </c>
      <c r="AO1177" s="113">
        <v>0</v>
      </c>
      <c r="AP1177" s="113">
        <v>0</v>
      </c>
      <c r="AQ1177" s="107" t="s">
        <v>699</v>
      </c>
      <c r="AR1177" s="107" t="s">
        <v>699</v>
      </c>
      <c r="AS1177" s="107" t="s">
        <v>396</v>
      </c>
      <c r="AT1177" s="107" t="s">
        <v>395</v>
      </c>
      <c r="AU1177" s="107" t="s">
        <v>1123</v>
      </c>
      <c r="AV1177" s="107" t="s">
        <v>391</v>
      </c>
      <c r="AW1177" s="108">
        <v>3</v>
      </c>
      <c r="AX1177" s="107" t="s">
        <v>473</v>
      </c>
      <c r="AY1177" s="107" t="s">
        <v>707</v>
      </c>
      <c r="AZ1177" s="107" t="s">
        <v>706</v>
      </c>
      <c r="BA1177" s="107" t="s">
        <v>412</v>
      </c>
      <c r="BB1177" s="109">
        <v>45355.272070752311</v>
      </c>
      <c r="BC1177" s="107" t="s">
        <v>33</v>
      </c>
      <c r="BD1177" s="107" t="s">
        <v>292</v>
      </c>
    </row>
    <row r="1178" spans="1:56" x14ac:dyDescent="0.2">
      <c r="A1178" s="107" t="s">
        <v>409</v>
      </c>
      <c r="B1178" s="105">
        <v>609165</v>
      </c>
      <c r="C1178" s="105" t="s">
        <v>3113</v>
      </c>
      <c r="D1178" s="107" t="s">
        <v>2308</v>
      </c>
      <c r="E1178" s="105" t="s">
        <v>1945</v>
      </c>
      <c r="F1178" s="107" t="s">
        <v>1126</v>
      </c>
      <c r="G1178" s="107" t="s">
        <v>830</v>
      </c>
      <c r="H1178" s="107" t="s">
        <v>830</v>
      </c>
      <c r="I1178" s="107" t="s">
        <v>830</v>
      </c>
      <c r="J1178" s="107" t="s">
        <v>53</v>
      </c>
      <c r="K1178" s="107" t="s">
        <v>33</v>
      </c>
      <c r="L1178" s="107" t="s">
        <v>42</v>
      </c>
      <c r="M1178" s="107" t="s">
        <v>41</v>
      </c>
      <c r="N1178" s="107" t="s">
        <v>410</v>
      </c>
      <c r="O1178" s="107" t="s">
        <v>395</v>
      </c>
      <c r="P1178" s="109">
        <v>45164</v>
      </c>
      <c r="Q1178" s="107" t="s">
        <v>712</v>
      </c>
      <c r="R1178" s="108">
        <v>1</v>
      </c>
      <c r="S1178" s="109">
        <v>45223</v>
      </c>
      <c r="T1178" s="109">
        <v>45283</v>
      </c>
      <c r="U1178" s="109">
        <v>45936</v>
      </c>
      <c r="V1178" s="108">
        <v>713</v>
      </c>
      <c r="W1178" s="107" t="s">
        <v>424</v>
      </c>
      <c r="X1178" s="107" t="s">
        <v>709</v>
      </c>
      <c r="Y1178" s="107" t="s">
        <v>416</v>
      </c>
      <c r="Z1178" s="108">
        <v>0.8</v>
      </c>
      <c r="AA1178" s="113">
        <v>20112</v>
      </c>
      <c r="AB1178" s="113">
        <v>20112</v>
      </c>
      <c r="AC1178" s="113">
        <v>294053.5</v>
      </c>
      <c r="AD1178" s="113">
        <v>260013.36780000001</v>
      </c>
      <c r="AE1178" s="113">
        <v>260013.3677</v>
      </c>
      <c r="AF1178" s="113">
        <v>64151.037300000004</v>
      </c>
      <c r="AG1178" s="113">
        <v>84263.037299999996</v>
      </c>
      <c r="AH1178" s="113">
        <f>CFR_Data[[#This Row],[Total Spent SFY]]+CFR_Data[[#This Row],[CF Current SFY]]</f>
        <v>84263.037299999996</v>
      </c>
      <c r="AI1178" s="113">
        <v>153962.4896</v>
      </c>
      <c r="AJ1178" s="113">
        <v>41899.840799999998</v>
      </c>
      <c r="AK1178" s="113">
        <v>0</v>
      </c>
      <c r="AL1178" s="113">
        <v>0</v>
      </c>
      <c r="AM1178" s="113">
        <v>0</v>
      </c>
      <c r="AN1178" s="113">
        <v>34040.132299999997</v>
      </c>
      <c r="AO1178" s="113">
        <v>0</v>
      </c>
      <c r="AP1178" s="113">
        <v>0</v>
      </c>
      <c r="AQ1178" s="107" t="s">
        <v>699</v>
      </c>
      <c r="AR1178" s="107" t="s">
        <v>699</v>
      </c>
      <c r="AS1178" s="107" t="s">
        <v>396</v>
      </c>
      <c r="AT1178" s="107" t="s">
        <v>395</v>
      </c>
      <c r="AU1178" s="107" t="s">
        <v>1123</v>
      </c>
      <c r="AV1178" s="107" t="s">
        <v>391</v>
      </c>
      <c r="AW1178" s="108">
        <v>3</v>
      </c>
      <c r="AX1178" s="107" t="s">
        <v>473</v>
      </c>
      <c r="AY1178" s="107" t="s">
        <v>707</v>
      </c>
      <c r="AZ1178" s="107" t="s">
        <v>706</v>
      </c>
      <c r="BA1178" s="107" t="s">
        <v>412</v>
      </c>
      <c r="BB1178" s="109">
        <v>45355.272070752311</v>
      </c>
      <c r="BC1178" s="107" t="s">
        <v>33</v>
      </c>
      <c r="BD1178" s="107" t="s">
        <v>292</v>
      </c>
    </row>
    <row r="1179" spans="1:56" x14ac:dyDescent="0.2">
      <c r="A1179" s="107" t="s">
        <v>409</v>
      </c>
      <c r="B1179" s="105">
        <v>609177</v>
      </c>
      <c r="C1179" s="105" t="s">
        <v>2309</v>
      </c>
      <c r="D1179" s="107" t="s">
        <v>525</v>
      </c>
      <c r="E1179" s="105" t="s">
        <v>1941</v>
      </c>
      <c r="F1179" s="107" t="s">
        <v>1171</v>
      </c>
      <c r="G1179" s="107" t="s">
        <v>830</v>
      </c>
      <c r="H1179" s="107" t="s">
        <v>830</v>
      </c>
      <c r="I1179" s="107" t="s">
        <v>830</v>
      </c>
      <c r="J1179" s="107" t="s">
        <v>436</v>
      </c>
      <c r="K1179" s="107" t="s">
        <v>437</v>
      </c>
      <c r="L1179" s="107" t="s">
        <v>1737</v>
      </c>
      <c r="M1179" s="107" t="s">
        <v>395</v>
      </c>
      <c r="N1179" s="107" t="s">
        <v>410</v>
      </c>
      <c r="O1179" s="107" t="s">
        <v>395</v>
      </c>
      <c r="P1179" s="109">
        <v>44884</v>
      </c>
      <c r="Q1179" s="107" t="s">
        <v>712</v>
      </c>
      <c r="R1179" s="108">
        <v>1</v>
      </c>
      <c r="S1179" s="109">
        <v>44952</v>
      </c>
      <c r="T1179" s="109">
        <v>45012</v>
      </c>
      <c r="U1179" s="109">
        <v>45452</v>
      </c>
      <c r="V1179" s="108">
        <v>500</v>
      </c>
      <c r="W1179" s="107" t="s">
        <v>398</v>
      </c>
      <c r="X1179" s="107" t="s">
        <v>702</v>
      </c>
      <c r="Y1179" s="107" t="s">
        <v>293</v>
      </c>
      <c r="Z1179" s="108">
        <v>0</v>
      </c>
      <c r="AA1179" s="113">
        <v>10725</v>
      </c>
      <c r="AB1179" s="113">
        <v>8125</v>
      </c>
      <c r="AC1179" s="113">
        <v>1258.25</v>
      </c>
      <c r="AD1179" s="113">
        <v>1301.5739000000001</v>
      </c>
      <c r="AE1179" s="113">
        <v>1301.5739000000001</v>
      </c>
      <c r="AF1179" s="113">
        <v>1301.5739000000001</v>
      </c>
      <c r="AG1179" s="113">
        <v>12026.573899999999</v>
      </c>
      <c r="AH1179" s="113">
        <f>CFR_Data[[#This Row],[Total Spent SFY]]+CFR_Data[[#This Row],[CF Current SFY]]</f>
        <v>9426.5738999999994</v>
      </c>
      <c r="AI1179" s="113">
        <v>0</v>
      </c>
      <c r="AJ1179" s="113">
        <v>0</v>
      </c>
      <c r="AK1179" s="113">
        <v>0</v>
      </c>
      <c r="AL1179" s="113">
        <v>0</v>
      </c>
      <c r="AM1179" s="113">
        <v>0</v>
      </c>
      <c r="AN1179" s="113">
        <v>-43.323900000000002</v>
      </c>
      <c r="AO1179" s="113">
        <v>0</v>
      </c>
      <c r="AP1179" s="113">
        <v>0</v>
      </c>
      <c r="AQ1179" s="107" t="s">
        <v>699</v>
      </c>
      <c r="AR1179" s="107" t="s">
        <v>699</v>
      </c>
      <c r="AS1179" s="107" t="s">
        <v>396</v>
      </c>
      <c r="AT1179" s="107" t="s">
        <v>395</v>
      </c>
      <c r="AU1179" s="107" t="s">
        <v>1123</v>
      </c>
      <c r="AV1179" s="107" t="s">
        <v>391</v>
      </c>
      <c r="AW1179" s="108">
        <v>2</v>
      </c>
      <c r="AX1179" s="107" t="s">
        <v>473</v>
      </c>
      <c r="AY1179" s="107" t="s">
        <v>813</v>
      </c>
      <c r="AZ1179" s="107" t="s">
        <v>697</v>
      </c>
      <c r="BA1179" s="107" t="s">
        <v>459</v>
      </c>
      <c r="BB1179" s="109">
        <v>45355.272070752311</v>
      </c>
      <c r="BC1179" s="107" t="s">
        <v>465</v>
      </c>
      <c r="BD1179" s="107" t="s">
        <v>293</v>
      </c>
    </row>
    <row r="1180" spans="1:56" x14ac:dyDescent="0.2">
      <c r="A1180" s="107" t="s">
        <v>409</v>
      </c>
      <c r="B1180" s="105">
        <v>609177</v>
      </c>
      <c r="C1180" s="105" t="s">
        <v>2309</v>
      </c>
      <c r="D1180" s="107" t="s">
        <v>525</v>
      </c>
      <c r="E1180" s="105" t="s">
        <v>1941</v>
      </c>
      <c r="F1180" s="107" t="s">
        <v>1171</v>
      </c>
      <c r="G1180" s="107" t="s">
        <v>830</v>
      </c>
      <c r="H1180" s="107" t="s">
        <v>830</v>
      </c>
      <c r="I1180" s="107" t="s">
        <v>830</v>
      </c>
      <c r="J1180" s="107" t="s">
        <v>436</v>
      </c>
      <c r="K1180" s="107" t="s">
        <v>437</v>
      </c>
      <c r="L1180" s="107" t="s">
        <v>1737</v>
      </c>
      <c r="M1180" s="107" t="s">
        <v>395</v>
      </c>
      <c r="N1180" s="107" t="s">
        <v>410</v>
      </c>
      <c r="O1180" s="107" t="s">
        <v>395</v>
      </c>
      <c r="P1180" s="109">
        <v>44884</v>
      </c>
      <c r="Q1180" s="107" t="s">
        <v>712</v>
      </c>
      <c r="R1180" s="108">
        <v>1</v>
      </c>
      <c r="S1180" s="109">
        <v>44952</v>
      </c>
      <c r="T1180" s="109">
        <v>45012</v>
      </c>
      <c r="U1180" s="109">
        <v>45452</v>
      </c>
      <c r="V1180" s="108">
        <v>500</v>
      </c>
      <c r="W1180" s="107" t="s">
        <v>424</v>
      </c>
      <c r="X1180" s="107" t="s">
        <v>726</v>
      </c>
      <c r="Y1180" s="107" t="s">
        <v>725</v>
      </c>
      <c r="Z1180" s="108">
        <v>0.8</v>
      </c>
      <c r="AA1180" s="113">
        <v>490140.85</v>
      </c>
      <c r="AB1180" s="113">
        <v>293228.99</v>
      </c>
      <c r="AC1180" s="113">
        <v>161820.75</v>
      </c>
      <c r="AD1180" s="113">
        <v>28698.426100000001</v>
      </c>
      <c r="AE1180" s="113">
        <v>28698.426100000001</v>
      </c>
      <c r="AF1180" s="113">
        <v>28698.426100000001</v>
      </c>
      <c r="AG1180" s="113">
        <v>518839.27610000002</v>
      </c>
      <c r="AH1180" s="113">
        <f>CFR_Data[[#This Row],[Total Spent SFY]]+CFR_Data[[#This Row],[CF Current SFY]]</f>
        <v>321927.41609999997</v>
      </c>
      <c r="AI1180" s="113">
        <v>0</v>
      </c>
      <c r="AJ1180" s="113">
        <v>0</v>
      </c>
      <c r="AK1180" s="113">
        <v>0</v>
      </c>
      <c r="AL1180" s="113">
        <v>0</v>
      </c>
      <c r="AM1180" s="113">
        <v>0</v>
      </c>
      <c r="AN1180" s="113">
        <v>133122.32389999999</v>
      </c>
      <c r="AO1180" s="113">
        <v>0</v>
      </c>
      <c r="AP1180" s="113">
        <v>0</v>
      </c>
      <c r="AQ1180" s="107" t="s">
        <v>699</v>
      </c>
      <c r="AR1180" s="107" t="s">
        <v>699</v>
      </c>
      <c r="AS1180" s="107" t="s">
        <v>396</v>
      </c>
      <c r="AT1180" s="107" t="s">
        <v>395</v>
      </c>
      <c r="AU1180" s="107" t="s">
        <v>1123</v>
      </c>
      <c r="AV1180" s="107" t="s">
        <v>391</v>
      </c>
      <c r="AW1180" s="108">
        <v>2</v>
      </c>
      <c r="AX1180" s="107" t="s">
        <v>473</v>
      </c>
      <c r="AY1180" s="107" t="s">
        <v>813</v>
      </c>
      <c r="AZ1180" s="107" t="s">
        <v>697</v>
      </c>
      <c r="BA1180" s="107" t="s">
        <v>459</v>
      </c>
      <c r="BB1180" s="109">
        <v>45355.272070752311</v>
      </c>
      <c r="BC1180" s="107" t="s">
        <v>465</v>
      </c>
      <c r="BD1180" s="107" t="s">
        <v>292</v>
      </c>
    </row>
    <row r="1181" spans="1:56" x14ac:dyDescent="0.2">
      <c r="A1181" s="107" t="s">
        <v>409</v>
      </c>
      <c r="B1181" s="105">
        <v>609178</v>
      </c>
      <c r="C1181" s="105" t="s">
        <v>2310</v>
      </c>
      <c r="D1181" s="107" t="s">
        <v>326</v>
      </c>
      <c r="E1181" s="105" t="s">
        <v>1943</v>
      </c>
      <c r="F1181" s="107" t="s">
        <v>1171</v>
      </c>
      <c r="G1181" s="107" t="s">
        <v>830</v>
      </c>
      <c r="H1181" s="107" t="s">
        <v>830</v>
      </c>
      <c r="I1181" s="107" t="s">
        <v>830</v>
      </c>
      <c r="J1181" s="107" t="s">
        <v>440</v>
      </c>
      <c r="K1181" s="107" t="s">
        <v>441</v>
      </c>
      <c r="L1181" s="107" t="s">
        <v>1737</v>
      </c>
      <c r="M1181" s="107" t="s">
        <v>395</v>
      </c>
      <c r="N1181" s="107" t="s">
        <v>410</v>
      </c>
      <c r="O1181" s="107" t="s">
        <v>395</v>
      </c>
      <c r="P1181" s="109">
        <v>44954</v>
      </c>
      <c r="Q1181" s="107" t="s">
        <v>712</v>
      </c>
      <c r="R1181" s="108">
        <v>1</v>
      </c>
      <c r="S1181" s="109">
        <v>45009</v>
      </c>
      <c r="T1181" s="109">
        <v>45069</v>
      </c>
      <c r="U1181" s="109">
        <v>45419</v>
      </c>
      <c r="V1181" s="108">
        <v>410</v>
      </c>
      <c r="W1181" s="107" t="s">
        <v>398</v>
      </c>
      <c r="X1181" s="107" t="s">
        <v>702</v>
      </c>
      <c r="Y1181" s="107" t="s">
        <v>293</v>
      </c>
      <c r="Z1181" s="108">
        <v>0</v>
      </c>
      <c r="AA1181" s="113">
        <v>0</v>
      </c>
      <c r="AB1181" s="113">
        <v>0</v>
      </c>
      <c r="AC1181" s="113">
        <v>28895</v>
      </c>
      <c r="AD1181" s="113">
        <v>0</v>
      </c>
      <c r="AE1181" s="113">
        <v>28895</v>
      </c>
      <c r="AF1181" s="113">
        <v>28895</v>
      </c>
      <c r="AG1181" s="113">
        <v>28895</v>
      </c>
      <c r="AH1181" s="113">
        <f>CFR_Data[[#This Row],[Total Spent SFY]]+CFR_Data[[#This Row],[CF Current SFY]]</f>
        <v>28895</v>
      </c>
      <c r="AI1181" s="113">
        <v>0</v>
      </c>
      <c r="AJ1181" s="113">
        <v>0</v>
      </c>
      <c r="AK1181" s="113">
        <v>0</v>
      </c>
      <c r="AL1181" s="113">
        <v>0</v>
      </c>
      <c r="AM1181" s="113">
        <v>0</v>
      </c>
      <c r="AN1181" s="113">
        <v>0</v>
      </c>
      <c r="AO1181" s="113">
        <v>0</v>
      </c>
      <c r="AP1181" s="113">
        <v>0</v>
      </c>
      <c r="AQ1181" s="107" t="s">
        <v>699</v>
      </c>
      <c r="AR1181" s="107" t="s">
        <v>699</v>
      </c>
      <c r="AS1181" s="107" t="s">
        <v>396</v>
      </c>
      <c r="AT1181" s="107" t="s">
        <v>395</v>
      </c>
      <c r="AU1181" s="107" t="s">
        <v>1123</v>
      </c>
      <c r="AV1181" s="107" t="s">
        <v>391</v>
      </c>
      <c r="AW1181" s="108">
        <v>2</v>
      </c>
      <c r="AX1181" s="107" t="s">
        <v>473</v>
      </c>
      <c r="AY1181" s="107" t="s">
        <v>813</v>
      </c>
      <c r="AZ1181" s="107" t="s">
        <v>697</v>
      </c>
      <c r="BA1181" s="107" t="s">
        <v>459</v>
      </c>
      <c r="BB1181" s="109">
        <v>45355.272070752311</v>
      </c>
      <c r="BC1181" s="107" t="s">
        <v>465</v>
      </c>
      <c r="BD1181" s="107" t="s">
        <v>293</v>
      </c>
    </row>
    <row r="1182" spans="1:56" x14ac:dyDescent="0.2">
      <c r="A1182" s="107" t="s">
        <v>409</v>
      </c>
      <c r="B1182" s="105">
        <v>609178</v>
      </c>
      <c r="C1182" s="105" t="s">
        <v>2310</v>
      </c>
      <c r="D1182" s="107" t="s">
        <v>326</v>
      </c>
      <c r="E1182" s="105" t="s">
        <v>1943</v>
      </c>
      <c r="F1182" s="107" t="s">
        <v>1171</v>
      </c>
      <c r="G1182" s="107" t="s">
        <v>830</v>
      </c>
      <c r="H1182" s="107" t="s">
        <v>830</v>
      </c>
      <c r="I1182" s="107" t="s">
        <v>830</v>
      </c>
      <c r="J1182" s="107" t="s">
        <v>440</v>
      </c>
      <c r="K1182" s="107" t="s">
        <v>441</v>
      </c>
      <c r="L1182" s="107" t="s">
        <v>1737</v>
      </c>
      <c r="M1182" s="107" t="s">
        <v>395</v>
      </c>
      <c r="N1182" s="107" t="s">
        <v>410</v>
      </c>
      <c r="O1182" s="107" t="s">
        <v>395</v>
      </c>
      <c r="P1182" s="109">
        <v>44954</v>
      </c>
      <c r="Q1182" s="107" t="s">
        <v>712</v>
      </c>
      <c r="R1182" s="108">
        <v>1</v>
      </c>
      <c r="S1182" s="109">
        <v>45009</v>
      </c>
      <c r="T1182" s="109">
        <v>45069</v>
      </c>
      <c r="U1182" s="109">
        <v>45419</v>
      </c>
      <c r="V1182" s="108">
        <v>410</v>
      </c>
      <c r="W1182" s="107" t="s">
        <v>424</v>
      </c>
      <c r="X1182" s="107" t="s">
        <v>726</v>
      </c>
      <c r="Y1182" s="107" t="s">
        <v>725</v>
      </c>
      <c r="Z1182" s="108">
        <v>0.8</v>
      </c>
      <c r="AA1182" s="113">
        <v>641964.59</v>
      </c>
      <c r="AB1182" s="113">
        <v>641964.59</v>
      </c>
      <c r="AC1182" s="113">
        <v>816067.76</v>
      </c>
      <c r="AD1182" s="113">
        <v>0</v>
      </c>
      <c r="AE1182" s="113">
        <v>816067.76</v>
      </c>
      <c r="AF1182" s="113">
        <v>816067.76</v>
      </c>
      <c r="AG1182" s="113">
        <v>1458032.35</v>
      </c>
      <c r="AH1182" s="113">
        <f>CFR_Data[[#This Row],[Total Spent SFY]]+CFR_Data[[#This Row],[CF Current SFY]]</f>
        <v>1458032.35</v>
      </c>
      <c r="AI1182" s="113">
        <v>0</v>
      </c>
      <c r="AJ1182" s="113">
        <v>0</v>
      </c>
      <c r="AK1182" s="113">
        <v>0</v>
      </c>
      <c r="AL1182" s="113">
        <v>0</v>
      </c>
      <c r="AM1182" s="113">
        <v>0</v>
      </c>
      <c r="AN1182" s="113">
        <v>0</v>
      </c>
      <c r="AO1182" s="113">
        <v>0</v>
      </c>
      <c r="AP1182" s="113">
        <v>0</v>
      </c>
      <c r="AQ1182" s="107" t="s">
        <v>699</v>
      </c>
      <c r="AR1182" s="107" t="s">
        <v>699</v>
      </c>
      <c r="AS1182" s="107" t="s">
        <v>396</v>
      </c>
      <c r="AT1182" s="107" t="s">
        <v>395</v>
      </c>
      <c r="AU1182" s="107" t="s">
        <v>1123</v>
      </c>
      <c r="AV1182" s="107" t="s">
        <v>391</v>
      </c>
      <c r="AW1182" s="108">
        <v>2</v>
      </c>
      <c r="AX1182" s="107" t="s">
        <v>473</v>
      </c>
      <c r="AY1182" s="107" t="s">
        <v>813</v>
      </c>
      <c r="AZ1182" s="107" t="s">
        <v>697</v>
      </c>
      <c r="BA1182" s="107" t="s">
        <v>459</v>
      </c>
      <c r="BB1182" s="109">
        <v>45355.272070752311</v>
      </c>
      <c r="BC1182" s="107" t="s">
        <v>465</v>
      </c>
      <c r="BD1182" s="107" t="s">
        <v>292</v>
      </c>
    </row>
    <row r="1183" spans="1:56" x14ac:dyDescent="0.2">
      <c r="A1183" s="107" t="s">
        <v>472</v>
      </c>
      <c r="B1183" s="105">
        <v>609179</v>
      </c>
      <c r="C1183" s="105" t="s">
        <v>395</v>
      </c>
      <c r="D1183" s="107" t="s">
        <v>1018</v>
      </c>
      <c r="E1183" s="105" t="s">
        <v>1954</v>
      </c>
      <c r="F1183" s="107" t="s">
        <v>2293</v>
      </c>
      <c r="G1183" s="107" t="s">
        <v>830</v>
      </c>
      <c r="H1183" s="107" t="s">
        <v>830</v>
      </c>
      <c r="I1183" s="107" t="s">
        <v>830</v>
      </c>
      <c r="J1183" s="107" t="s">
        <v>127</v>
      </c>
      <c r="K1183" s="107" t="s">
        <v>24</v>
      </c>
      <c r="L1183" s="107" t="s">
        <v>88</v>
      </c>
      <c r="M1183" s="107" t="s">
        <v>41</v>
      </c>
      <c r="N1183" s="107" t="s">
        <v>472</v>
      </c>
      <c r="O1183" s="107" t="s">
        <v>1127</v>
      </c>
      <c r="P1183" s="109">
        <v>45395</v>
      </c>
      <c r="Q1183" s="107" t="s">
        <v>754</v>
      </c>
      <c r="R1183" s="108">
        <v>0</v>
      </c>
      <c r="S1183" s="109">
        <v>45545</v>
      </c>
      <c r="T1183" s="109">
        <v>45605</v>
      </c>
      <c r="U1183" s="109">
        <v>46275</v>
      </c>
      <c r="V1183" s="108">
        <v>730</v>
      </c>
      <c r="W1183" s="107" t="s">
        <v>398</v>
      </c>
      <c r="X1183" s="107" t="s">
        <v>702</v>
      </c>
      <c r="Y1183" s="107" t="s">
        <v>293</v>
      </c>
      <c r="Z1183" s="108">
        <v>0</v>
      </c>
      <c r="AA1183" s="113">
        <v>0</v>
      </c>
      <c r="AB1183" s="113">
        <v>0</v>
      </c>
      <c r="AC1183" s="113">
        <v>24089</v>
      </c>
      <c r="AD1183" s="113">
        <v>0</v>
      </c>
      <c r="AE1183" s="113">
        <v>24089</v>
      </c>
      <c r="AF1183" s="113">
        <v>0</v>
      </c>
      <c r="AG1183" s="113">
        <v>0</v>
      </c>
      <c r="AH1183" s="113">
        <f>CFR_Data[[#This Row],[Total Spent SFY]]+CFR_Data[[#This Row],[CF Current SFY]]</f>
        <v>0</v>
      </c>
      <c r="AI1183" s="113">
        <v>8378.7826000000005</v>
      </c>
      <c r="AJ1183" s="113">
        <v>12568.1739</v>
      </c>
      <c r="AK1183" s="113">
        <v>3142.0435000000002</v>
      </c>
      <c r="AL1183" s="113">
        <v>0</v>
      </c>
      <c r="AM1183" s="113">
        <v>0</v>
      </c>
      <c r="AN1183" s="113">
        <v>0</v>
      </c>
      <c r="AO1183" s="113">
        <v>0</v>
      </c>
      <c r="AP1183" s="113">
        <v>0</v>
      </c>
      <c r="AQ1183" s="107" t="s">
        <v>699</v>
      </c>
      <c r="AR1183" s="107" t="s">
        <v>699</v>
      </c>
      <c r="AS1183" s="107" t="s">
        <v>396</v>
      </c>
      <c r="AT1183" s="107" t="s">
        <v>395</v>
      </c>
      <c r="AU1183" s="107" t="s">
        <v>1123</v>
      </c>
      <c r="AV1183" s="107" t="s">
        <v>391</v>
      </c>
      <c r="AW1183" s="108">
        <v>2</v>
      </c>
      <c r="AX1183" s="107" t="s">
        <v>473</v>
      </c>
      <c r="AY1183" s="107" t="s">
        <v>707</v>
      </c>
      <c r="AZ1183" s="107" t="s">
        <v>706</v>
      </c>
      <c r="BA1183" s="107" t="s">
        <v>412</v>
      </c>
      <c r="BB1183" s="109">
        <v>45355.272070752311</v>
      </c>
      <c r="BC1183" s="107" t="s">
        <v>24</v>
      </c>
      <c r="BD1183" s="107" t="s">
        <v>293</v>
      </c>
    </row>
    <row r="1184" spans="1:56" x14ac:dyDescent="0.2">
      <c r="A1184" s="107" t="s">
        <v>472</v>
      </c>
      <c r="B1184" s="105">
        <v>609179</v>
      </c>
      <c r="C1184" s="105" t="s">
        <v>395</v>
      </c>
      <c r="D1184" s="107" t="s">
        <v>1018</v>
      </c>
      <c r="E1184" s="105" t="s">
        <v>1954</v>
      </c>
      <c r="F1184" s="107" t="s">
        <v>2293</v>
      </c>
      <c r="G1184" s="107" t="s">
        <v>830</v>
      </c>
      <c r="H1184" s="107" t="s">
        <v>830</v>
      </c>
      <c r="I1184" s="107" t="s">
        <v>830</v>
      </c>
      <c r="J1184" s="107" t="s">
        <v>127</v>
      </c>
      <c r="K1184" s="107" t="s">
        <v>24</v>
      </c>
      <c r="L1184" s="107" t="s">
        <v>88</v>
      </c>
      <c r="M1184" s="107" t="s">
        <v>41</v>
      </c>
      <c r="N1184" s="107" t="s">
        <v>472</v>
      </c>
      <c r="O1184" s="107" t="s">
        <v>1127</v>
      </c>
      <c r="P1184" s="109">
        <v>45395</v>
      </c>
      <c r="Q1184" s="107" t="s">
        <v>754</v>
      </c>
      <c r="R1184" s="108">
        <v>0</v>
      </c>
      <c r="S1184" s="109">
        <v>45545</v>
      </c>
      <c r="T1184" s="109">
        <v>45605</v>
      </c>
      <c r="U1184" s="109">
        <v>46275</v>
      </c>
      <c r="V1184" s="108">
        <v>730</v>
      </c>
      <c r="W1184" s="107" t="s">
        <v>424</v>
      </c>
      <c r="X1184" s="107" t="s">
        <v>1149</v>
      </c>
      <c r="Y1184" s="107" t="s">
        <v>771</v>
      </c>
      <c r="Z1184" s="108">
        <v>0.8</v>
      </c>
      <c r="AA1184" s="113">
        <v>0</v>
      </c>
      <c r="AB1184" s="113">
        <v>0</v>
      </c>
      <c r="AC1184" s="113">
        <v>3217397.8369999998</v>
      </c>
      <c r="AD1184" s="113">
        <v>0</v>
      </c>
      <c r="AE1184" s="113">
        <v>3217397.8369</v>
      </c>
      <c r="AF1184" s="113">
        <v>0</v>
      </c>
      <c r="AG1184" s="113">
        <v>0</v>
      </c>
      <c r="AH1184" s="113">
        <f>CFR_Data[[#This Row],[Total Spent SFY]]+CFR_Data[[#This Row],[CF Current SFY]]</f>
        <v>0</v>
      </c>
      <c r="AI1184" s="113">
        <v>1119094.8998</v>
      </c>
      <c r="AJ1184" s="113">
        <v>1678642.3496999999</v>
      </c>
      <c r="AK1184" s="113">
        <v>419660.58740000002</v>
      </c>
      <c r="AL1184" s="113">
        <v>0</v>
      </c>
      <c r="AM1184" s="113">
        <v>0</v>
      </c>
      <c r="AN1184" s="113">
        <v>1E-4</v>
      </c>
      <c r="AO1184" s="113">
        <v>0</v>
      </c>
      <c r="AP1184" s="113">
        <v>0</v>
      </c>
      <c r="AQ1184" s="107" t="s">
        <v>699</v>
      </c>
      <c r="AR1184" s="107" t="s">
        <v>699</v>
      </c>
      <c r="AS1184" s="107" t="s">
        <v>396</v>
      </c>
      <c r="AT1184" s="107" t="s">
        <v>395</v>
      </c>
      <c r="AU1184" s="107" t="s">
        <v>1123</v>
      </c>
      <c r="AV1184" s="107" t="s">
        <v>391</v>
      </c>
      <c r="AW1184" s="108">
        <v>2</v>
      </c>
      <c r="AX1184" s="107" t="s">
        <v>473</v>
      </c>
      <c r="AY1184" s="107" t="s">
        <v>707</v>
      </c>
      <c r="AZ1184" s="107" t="s">
        <v>706</v>
      </c>
      <c r="BA1184" s="107" t="s">
        <v>412</v>
      </c>
      <c r="BB1184" s="109">
        <v>45355.272070752311</v>
      </c>
      <c r="BC1184" s="107" t="s">
        <v>24</v>
      </c>
      <c r="BD1184" s="107" t="s">
        <v>292</v>
      </c>
    </row>
    <row r="1185" spans="1:56" x14ac:dyDescent="0.2">
      <c r="A1185" s="107" t="s">
        <v>472</v>
      </c>
      <c r="B1185" s="105">
        <v>609185</v>
      </c>
      <c r="C1185" s="105" t="s">
        <v>395</v>
      </c>
      <c r="D1185" s="107" t="s">
        <v>2311</v>
      </c>
      <c r="E1185" s="105" t="s">
        <v>1954</v>
      </c>
      <c r="F1185" s="107" t="s">
        <v>1133</v>
      </c>
      <c r="G1185" s="107" t="s">
        <v>830</v>
      </c>
      <c r="H1185" s="107" t="s">
        <v>830</v>
      </c>
      <c r="I1185" s="107" t="s">
        <v>830</v>
      </c>
      <c r="J1185" s="107" t="s">
        <v>170</v>
      </c>
      <c r="K1185" s="107" t="s">
        <v>24</v>
      </c>
      <c r="L1185" s="107" t="s">
        <v>42</v>
      </c>
      <c r="M1185" s="107" t="s">
        <v>41</v>
      </c>
      <c r="N1185" s="107" t="s">
        <v>472</v>
      </c>
      <c r="O1185" s="107" t="s">
        <v>1142</v>
      </c>
      <c r="P1185" s="109">
        <v>45654</v>
      </c>
      <c r="Q1185" s="107" t="s">
        <v>1101</v>
      </c>
      <c r="R1185" s="108">
        <v>0</v>
      </c>
      <c r="S1185" s="109">
        <v>45804</v>
      </c>
      <c r="T1185" s="109">
        <v>45864</v>
      </c>
      <c r="U1185" s="109">
        <v>47604</v>
      </c>
      <c r="V1185" s="108">
        <v>1800</v>
      </c>
      <c r="W1185" s="107" t="s">
        <v>398</v>
      </c>
      <c r="X1185" s="107" t="s">
        <v>702</v>
      </c>
      <c r="Y1185" s="107" t="s">
        <v>293</v>
      </c>
      <c r="Z1185" s="108">
        <v>0</v>
      </c>
      <c r="AA1185" s="113">
        <v>0</v>
      </c>
      <c r="AB1185" s="113">
        <v>0</v>
      </c>
      <c r="AC1185" s="113">
        <v>320495.83</v>
      </c>
      <c r="AD1185" s="113">
        <v>0</v>
      </c>
      <c r="AE1185" s="113">
        <v>260742.37</v>
      </c>
      <c r="AF1185" s="113">
        <v>0</v>
      </c>
      <c r="AG1185" s="113">
        <v>0</v>
      </c>
      <c r="AH1185" s="113">
        <f>CFR_Data[[#This Row],[Total Spent SFY]]+CFR_Data[[#This Row],[CF Current SFY]]</f>
        <v>0</v>
      </c>
      <c r="AI1185" s="113">
        <v>0</v>
      </c>
      <c r="AJ1185" s="113">
        <v>65185.592499999999</v>
      </c>
      <c r="AK1185" s="113">
        <v>65185.592499999999</v>
      </c>
      <c r="AL1185" s="113">
        <v>65185.592499999999</v>
      </c>
      <c r="AM1185" s="113">
        <v>65185.592499999999</v>
      </c>
      <c r="AN1185" s="113">
        <v>59753.46</v>
      </c>
      <c r="AO1185" s="113">
        <v>0</v>
      </c>
      <c r="AP1185" s="113">
        <v>0</v>
      </c>
      <c r="AQ1185" s="107" t="s">
        <v>699</v>
      </c>
      <c r="AR1185" s="107" t="s">
        <v>699</v>
      </c>
      <c r="AS1185" s="107" t="s">
        <v>396</v>
      </c>
      <c r="AT1185" s="107" t="s">
        <v>395</v>
      </c>
      <c r="AU1185" s="107" t="s">
        <v>1123</v>
      </c>
      <c r="AV1185" s="107" t="s">
        <v>391</v>
      </c>
      <c r="AW1185" s="108">
        <v>2</v>
      </c>
      <c r="AX1185" s="107" t="s">
        <v>473</v>
      </c>
      <c r="AY1185" s="107" t="s">
        <v>707</v>
      </c>
      <c r="AZ1185" s="107" t="s">
        <v>706</v>
      </c>
      <c r="BA1185" s="107" t="s">
        <v>412</v>
      </c>
      <c r="BB1185" s="109">
        <v>45355.272070752311</v>
      </c>
      <c r="BC1185" s="107" t="s">
        <v>24</v>
      </c>
      <c r="BD1185" s="107" t="s">
        <v>293</v>
      </c>
    </row>
    <row r="1186" spans="1:56" x14ac:dyDescent="0.2">
      <c r="A1186" s="107" t="s">
        <v>472</v>
      </c>
      <c r="B1186" s="105">
        <v>609185</v>
      </c>
      <c r="C1186" s="105" t="s">
        <v>395</v>
      </c>
      <c r="D1186" s="107" t="s">
        <v>2311</v>
      </c>
      <c r="E1186" s="105" t="s">
        <v>1954</v>
      </c>
      <c r="F1186" s="107" t="s">
        <v>1133</v>
      </c>
      <c r="G1186" s="107" t="s">
        <v>830</v>
      </c>
      <c r="H1186" s="107" t="s">
        <v>830</v>
      </c>
      <c r="I1186" s="107" t="s">
        <v>830</v>
      </c>
      <c r="J1186" s="107" t="s">
        <v>170</v>
      </c>
      <c r="K1186" s="107" t="s">
        <v>24</v>
      </c>
      <c r="L1186" s="107" t="s">
        <v>42</v>
      </c>
      <c r="M1186" s="107" t="s">
        <v>41</v>
      </c>
      <c r="N1186" s="107" t="s">
        <v>472</v>
      </c>
      <c r="O1186" s="107" t="s">
        <v>1142</v>
      </c>
      <c r="P1186" s="109">
        <v>45654</v>
      </c>
      <c r="Q1186" s="107" t="s">
        <v>1101</v>
      </c>
      <c r="R1186" s="108">
        <v>0</v>
      </c>
      <c r="S1186" s="109">
        <v>45804</v>
      </c>
      <c r="T1186" s="109">
        <v>45864</v>
      </c>
      <c r="U1186" s="109">
        <v>47604</v>
      </c>
      <c r="V1186" s="108">
        <v>1800</v>
      </c>
      <c r="W1186" s="107" t="s">
        <v>424</v>
      </c>
      <c r="X1186" s="107" t="s">
        <v>802</v>
      </c>
      <c r="Y1186" s="107" t="s">
        <v>725</v>
      </c>
      <c r="Z1186" s="108">
        <v>0.8</v>
      </c>
      <c r="AA1186" s="113">
        <v>0</v>
      </c>
      <c r="AB1186" s="113">
        <v>0</v>
      </c>
      <c r="AC1186" s="113">
        <v>22922562.237500001</v>
      </c>
      <c r="AD1186" s="113">
        <v>0</v>
      </c>
      <c r="AE1186" s="113">
        <v>18648864.1932</v>
      </c>
      <c r="AF1186" s="113">
        <v>0</v>
      </c>
      <c r="AG1186" s="113">
        <v>0</v>
      </c>
      <c r="AH1186" s="113">
        <f>CFR_Data[[#This Row],[Total Spent SFY]]+CFR_Data[[#This Row],[CF Current SFY]]</f>
        <v>0</v>
      </c>
      <c r="AI1186" s="113">
        <v>0</v>
      </c>
      <c r="AJ1186" s="113">
        <v>4662216.0482999999</v>
      </c>
      <c r="AK1186" s="113">
        <v>4662216.0482999999</v>
      </c>
      <c r="AL1186" s="113">
        <v>4662216.0482999999</v>
      </c>
      <c r="AM1186" s="113">
        <v>4662216.0482999999</v>
      </c>
      <c r="AN1186" s="113">
        <v>4273698.0443000002</v>
      </c>
      <c r="AO1186" s="113">
        <v>0</v>
      </c>
      <c r="AP1186" s="113">
        <v>0</v>
      </c>
      <c r="AQ1186" s="107" t="s">
        <v>699</v>
      </c>
      <c r="AR1186" s="107" t="s">
        <v>699</v>
      </c>
      <c r="AS1186" s="107" t="s">
        <v>396</v>
      </c>
      <c r="AT1186" s="107" t="s">
        <v>395</v>
      </c>
      <c r="AU1186" s="107" t="s">
        <v>1123</v>
      </c>
      <c r="AV1186" s="107" t="s">
        <v>391</v>
      </c>
      <c r="AW1186" s="108">
        <v>2</v>
      </c>
      <c r="AX1186" s="107" t="s">
        <v>473</v>
      </c>
      <c r="AY1186" s="107" t="s">
        <v>707</v>
      </c>
      <c r="AZ1186" s="107" t="s">
        <v>706</v>
      </c>
      <c r="BA1186" s="107" t="s">
        <v>412</v>
      </c>
      <c r="BB1186" s="109">
        <v>45355.272070752311</v>
      </c>
      <c r="BC1186" s="107" t="s">
        <v>24</v>
      </c>
      <c r="BD1186" s="107" t="s">
        <v>292</v>
      </c>
    </row>
    <row r="1187" spans="1:56" x14ac:dyDescent="0.2">
      <c r="A1187" s="107" t="s">
        <v>472</v>
      </c>
      <c r="B1187" s="105">
        <v>609186</v>
      </c>
      <c r="C1187" s="105" t="s">
        <v>395</v>
      </c>
      <c r="D1187" s="107" t="s">
        <v>2312</v>
      </c>
      <c r="E1187" s="105" t="s">
        <v>1954</v>
      </c>
      <c r="F1187" s="107" t="s">
        <v>1126</v>
      </c>
      <c r="G1187" s="107" t="s">
        <v>830</v>
      </c>
      <c r="H1187" s="107" t="s">
        <v>830</v>
      </c>
      <c r="I1187" s="107" t="s">
        <v>830</v>
      </c>
      <c r="J1187" s="107" t="s">
        <v>100</v>
      </c>
      <c r="K1187" s="107" t="s">
        <v>24</v>
      </c>
      <c r="L1187" s="107" t="s">
        <v>88</v>
      </c>
      <c r="M1187" s="107" t="s">
        <v>41</v>
      </c>
      <c r="N1187" s="107" t="s">
        <v>472</v>
      </c>
      <c r="O1187" s="107" t="s">
        <v>1122</v>
      </c>
      <c r="P1187" s="109">
        <v>45787</v>
      </c>
      <c r="Q1187" s="107" t="s">
        <v>1101</v>
      </c>
      <c r="R1187" s="108">
        <v>0</v>
      </c>
      <c r="S1187" s="109">
        <v>45937</v>
      </c>
      <c r="T1187" s="109">
        <v>45997</v>
      </c>
      <c r="U1187" s="109">
        <v>46666</v>
      </c>
      <c r="V1187" s="108">
        <v>729</v>
      </c>
      <c r="W1187" s="107" t="s">
        <v>424</v>
      </c>
      <c r="X1187" s="107" t="s">
        <v>1959</v>
      </c>
      <c r="Y1187" s="107" t="s">
        <v>292</v>
      </c>
      <c r="Z1187" s="108">
        <v>0.8</v>
      </c>
      <c r="AA1187" s="113">
        <v>0</v>
      </c>
      <c r="AB1187" s="113">
        <v>0</v>
      </c>
      <c r="AC1187" s="113">
        <v>478500</v>
      </c>
      <c r="AD1187" s="113">
        <v>0</v>
      </c>
      <c r="AE1187" s="113">
        <v>478500</v>
      </c>
      <c r="AF1187" s="113">
        <v>0</v>
      </c>
      <c r="AG1187" s="113">
        <v>0</v>
      </c>
      <c r="AH1187" s="113">
        <f>CFR_Data[[#This Row],[Total Spent SFY]]+CFR_Data[[#This Row],[CF Current SFY]]</f>
        <v>0</v>
      </c>
      <c r="AI1187" s="113">
        <v>0</v>
      </c>
      <c r="AJ1187" s="113">
        <v>145630.43479999999</v>
      </c>
      <c r="AK1187" s="113">
        <v>249652.17389999999</v>
      </c>
      <c r="AL1187" s="113">
        <v>83217.391300000003</v>
      </c>
      <c r="AM1187" s="113">
        <v>0</v>
      </c>
      <c r="AN1187" s="113">
        <v>0</v>
      </c>
      <c r="AO1187" s="113">
        <v>0</v>
      </c>
      <c r="AP1187" s="113">
        <v>0</v>
      </c>
      <c r="AQ1187" s="107" t="s">
        <v>699</v>
      </c>
      <c r="AR1187" s="107" t="s">
        <v>699</v>
      </c>
      <c r="AS1187" s="107" t="s">
        <v>396</v>
      </c>
      <c r="AT1187" s="107" t="s">
        <v>395</v>
      </c>
      <c r="AU1187" s="107" t="s">
        <v>1123</v>
      </c>
      <c r="AV1187" s="107" t="s">
        <v>391</v>
      </c>
      <c r="AW1187" s="108">
        <v>3</v>
      </c>
      <c r="AX1187" s="107" t="s">
        <v>473</v>
      </c>
      <c r="AY1187" s="107" t="s">
        <v>707</v>
      </c>
      <c r="AZ1187" s="107" t="s">
        <v>706</v>
      </c>
      <c r="BA1187" s="107" t="s">
        <v>412</v>
      </c>
      <c r="BB1187" s="109">
        <v>45355.272070752311</v>
      </c>
      <c r="BC1187" s="107" t="s">
        <v>24</v>
      </c>
      <c r="BD1187" s="107" t="s">
        <v>292</v>
      </c>
    </row>
    <row r="1188" spans="1:56" x14ac:dyDescent="0.2">
      <c r="A1188" s="107" t="s">
        <v>472</v>
      </c>
      <c r="B1188" s="105">
        <v>609186</v>
      </c>
      <c r="C1188" s="105" t="s">
        <v>395</v>
      </c>
      <c r="D1188" s="107" t="s">
        <v>2312</v>
      </c>
      <c r="E1188" s="105" t="s">
        <v>1954</v>
      </c>
      <c r="F1188" s="107" t="s">
        <v>1126</v>
      </c>
      <c r="G1188" s="107" t="s">
        <v>830</v>
      </c>
      <c r="H1188" s="107" t="s">
        <v>830</v>
      </c>
      <c r="I1188" s="107" t="s">
        <v>830</v>
      </c>
      <c r="J1188" s="107" t="s">
        <v>100</v>
      </c>
      <c r="K1188" s="107" t="s">
        <v>24</v>
      </c>
      <c r="L1188" s="107" t="s">
        <v>88</v>
      </c>
      <c r="M1188" s="107" t="s">
        <v>41</v>
      </c>
      <c r="N1188" s="107" t="s">
        <v>472</v>
      </c>
      <c r="O1188" s="107" t="s">
        <v>1122</v>
      </c>
      <c r="P1188" s="109">
        <v>45787</v>
      </c>
      <c r="Q1188" s="107" t="s">
        <v>1101</v>
      </c>
      <c r="R1188" s="108">
        <v>0</v>
      </c>
      <c r="S1188" s="109">
        <v>45937</v>
      </c>
      <c r="T1188" s="109">
        <v>45997</v>
      </c>
      <c r="U1188" s="109">
        <v>46666</v>
      </c>
      <c r="V1188" s="108">
        <v>729</v>
      </c>
      <c r="W1188" s="107" t="s">
        <v>398</v>
      </c>
      <c r="X1188" s="107" t="s">
        <v>702</v>
      </c>
      <c r="Y1188" s="107" t="s">
        <v>293</v>
      </c>
      <c r="Z1188" s="108">
        <v>0</v>
      </c>
      <c r="AA1188" s="113">
        <v>0</v>
      </c>
      <c r="AB1188" s="113">
        <v>0</v>
      </c>
      <c r="AC1188" s="113">
        <v>45000</v>
      </c>
      <c r="AD1188" s="113">
        <v>0</v>
      </c>
      <c r="AE1188" s="113">
        <v>45000.000099999997</v>
      </c>
      <c r="AF1188" s="113">
        <v>0</v>
      </c>
      <c r="AG1188" s="113">
        <v>0</v>
      </c>
      <c r="AH1188" s="113">
        <f>CFR_Data[[#This Row],[Total Spent SFY]]+CFR_Data[[#This Row],[CF Current SFY]]</f>
        <v>0</v>
      </c>
      <c r="AI1188" s="113">
        <v>0</v>
      </c>
      <c r="AJ1188" s="113">
        <v>13695.6522</v>
      </c>
      <c r="AK1188" s="113">
        <v>23478.260900000001</v>
      </c>
      <c r="AL1188" s="113">
        <v>7826.0870000000004</v>
      </c>
      <c r="AM1188" s="113">
        <v>0</v>
      </c>
      <c r="AN1188" s="113">
        <v>-1E-4</v>
      </c>
      <c r="AO1188" s="113">
        <v>0</v>
      </c>
      <c r="AP1188" s="113">
        <v>0</v>
      </c>
      <c r="AQ1188" s="107" t="s">
        <v>699</v>
      </c>
      <c r="AR1188" s="107" t="s">
        <v>699</v>
      </c>
      <c r="AS1188" s="107" t="s">
        <v>396</v>
      </c>
      <c r="AT1188" s="107" t="s">
        <v>395</v>
      </c>
      <c r="AU1188" s="107" t="s">
        <v>1123</v>
      </c>
      <c r="AV1188" s="107" t="s">
        <v>391</v>
      </c>
      <c r="AW1188" s="108">
        <v>3</v>
      </c>
      <c r="AX1188" s="107" t="s">
        <v>473</v>
      </c>
      <c r="AY1188" s="107" t="s">
        <v>707</v>
      </c>
      <c r="AZ1188" s="107" t="s">
        <v>706</v>
      </c>
      <c r="BA1188" s="107" t="s">
        <v>412</v>
      </c>
      <c r="BB1188" s="109">
        <v>45355.272070752311</v>
      </c>
      <c r="BC1188" s="107" t="s">
        <v>24</v>
      </c>
      <c r="BD1188" s="107" t="s">
        <v>293</v>
      </c>
    </row>
    <row r="1189" spans="1:56" x14ac:dyDescent="0.2">
      <c r="A1189" s="107" t="s">
        <v>472</v>
      </c>
      <c r="B1189" s="105">
        <v>609186</v>
      </c>
      <c r="C1189" s="105" t="s">
        <v>395</v>
      </c>
      <c r="D1189" s="107" t="s">
        <v>2312</v>
      </c>
      <c r="E1189" s="105" t="s">
        <v>1954</v>
      </c>
      <c r="F1189" s="107" t="s">
        <v>1126</v>
      </c>
      <c r="G1189" s="107" t="s">
        <v>830</v>
      </c>
      <c r="H1189" s="107" t="s">
        <v>830</v>
      </c>
      <c r="I1189" s="107" t="s">
        <v>830</v>
      </c>
      <c r="J1189" s="107" t="s">
        <v>100</v>
      </c>
      <c r="K1189" s="107" t="s">
        <v>24</v>
      </c>
      <c r="L1189" s="107" t="s">
        <v>88</v>
      </c>
      <c r="M1189" s="107" t="s">
        <v>41</v>
      </c>
      <c r="N1189" s="107" t="s">
        <v>472</v>
      </c>
      <c r="O1189" s="107" t="s">
        <v>1122</v>
      </c>
      <c r="P1189" s="109">
        <v>45787</v>
      </c>
      <c r="Q1189" s="107" t="s">
        <v>1101</v>
      </c>
      <c r="R1189" s="108">
        <v>0</v>
      </c>
      <c r="S1189" s="109">
        <v>45937</v>
      </c>
      <c r="T1189" s="109">
        <v>45997</v>
      </c>
      <c r="U1189" s="109">
        <v>46666</v>
      </c>
      <c r="V1189" s="108">
        <v>729</v>
      </c>
      <c r="W1189" s="107" t="s">
        <v>424</v>
      </c>
      <c r="X1189" s="107" t="s">
        <v>705</v>
      </c>
      <c r="Y1189" s="107" t="s">
        <v>413</v>
      </c>
      <c r="Z1189" s="108">
        <v>0.8</v>
      </c>
      <c r="AA1189" s="113">
        <v>0</v>
      </c>
      <c r="AB1189" s="113">
        <v>0</v>
      </c>
      <c r="AC1189" s="113">
        <v>12841360</v>
      </c>
      <c r="AD1189" s="113">
        <v>0</v>
      </c>
      <c r="AE1189" s="113">
        <v>12841360</v>
      </c>
      <c r="AF1189" s="113">
        <v>0</v>
      </c>
      <c r="AG1189" s="113">
        <v>0</v>
      </c>
      <c r="AH1189" s="113">
        <f>CFR_Data[[#This Row],[Total Spent SFY]]+CFR_Data[[#This Row],[CF Current SFY]]</f>
        <v>0</v>
      </c>
      <c r="AI1189" s="113">
        <v>0</v>
      </c>
      <c r="AJ1189" s="113">
        <v>3908240</v>
      </c>
      <c r="AK1189" s="113">
        <v>6699840</v>
      </c>
      <c r="AL1189" s="113">
        <v>2233280</v>
      </c>
      <c r="AM1189" s="113">
        <v>0</v>
      </c>
      <c r="AN1189" s="113">
        <v>0</v>
      </c>
      <c r="AO1189" s="113">
        <v>0</v>
      </c>
      <c r="AP1189" s="113">
        <v>0</v>
      </c>
      <c r="AQ1189" s="107" t="s">
        <v>699</v>
      </c>
      <c r="AR1189" s="107" t="s">
        <v>699</v>
      </c>
      <c r="AS1189" s="107" t="s">
        <v>396</v>
      </c>
      <c r="AT1189" s="107" t="s">
        <v>395</v>
      </c>
      <c r="AU1189" s="107" t="s">
        <v>1123</v>
      </c>
      <c r="AV1189" s="107" t="s">
        <v>391</v>
      </c>
      <c r="AW1189" s="108">
        <v>3</v>
      </c>
      <c r="AX1189" s="107" t="s">
        <v>473</v>
      </c>
      <c r="AY1189" s="107" t="s">
        <v>707</v>
      </c>
      <c r="AZ1189" s="107" t="s">
        <v>706</v>
      </c>
      <c r="BA1189" s="107" t="s">
        <v>412</v>
      </c>
      <c r="BB1189" s="109">
        <v>45355.272070752311</v>
      </c>
      <c r="BC1189" s="107" t="s">
        <v>24</v>
      </c>
      <c r="BD1189" s="107" t="s">
        <v>292</v>
      </c>
    </row>
    <row r="1190" spans="1:56" x14ac:dyDescent="0.2">
      <c r="A1190" s="107" t="s">
        <v>472</v>
      </c>
      <c r="B1190" s="105">
        <v>609187</v>
      </c>
      <c r="C1190" s="105" t="s">
        <v>395</v>
      </c>
      <c r="D1190" s="107" t="s">
        <v>1415</v>
      </c>
      <c r="E1190" s="105" t="s">
        <v>1954</v>
      </c>
      <c r="F1190" s="107" t="s">
        <v>1133</v>
      </c>
      <c r="G1190" s="107" t="s">
        <v>830</v>
      </c>
      <c r="H1190" s="107" t="s">
        <v>830</v>
      </c>
      <c r="I1190" s="107" t="s">
        <v>830</v>
      </c>
      <c r="J1190" s="107" t="s">
        <v>169</v>
      </c>
      <c r="K1190" s="107" t="s">
        <v>28</v>
      </c>
      <c r="L1190" s="107" t="s">
        <v>88</v>
      </c>
      <c r="M1190" s="107" t="s">
        <v>41</v>
      </c>
      <c r="N1190" s="107" t="s">
        <v>472</v>
      </c>
      <c r="O1190" s="107" t="s">
        <v>1142</v>
      </c>
      <c r="P1190" s="109">
        <v>45752</v>
      </c>
      <c r="Q1190" s="107" t="s">
        <v>1101</v>
      </c>
      <c r="R1190" s="108">
        <v>0</v>
      </c>
      <c r="S1190" s="109">
        <v>45902</v>
      </c>
      <c r="T1190" s="109">
        <v>45962</v>
      </c>
      <c r="U1190" s="109">
        <v>46102</v>
      </c>
      <c r="V1190" s="108">
        <v>200</v>
      </c>
      <c r="W1190" s="107" t="s">
        <v>398</v>
      </c>
      <c r="X1190" s="107" t="s">
        <v>702</v>
      </c>
      <c r="Y1190" s="107" t="s">
        <v>293</v>
      </c>
      <c r="Z1190" s="108">
        <v>0</v>
      </c>
      <c r="AA1190" s="113">
        <v>0</v>
      </c>
      <c r="AB1190" s="113">
        <v>0</v>
      </c>
      <c r="AC1190" s="113">
        <v>23825.25</v>
      </c>
      <c r="AD1190" s="113">
        <v>0</v>
      </c>
      <c r="AE1190" s="113">
        <v>23825.25</v>
      </c>
      <c r="AF1190" s="113">
        <v>0</v>
      </c>
      <c r="AG1190" s="113">
        <v>0</v>
      </c>
      <c r="AH1190" s="113">
        <f>CFR_Data[[#This Row],[Total Spent SFY]]+CFR_Data[[#This Row],[CF Current SFY]]</f>
        <v>0</v>
      </c>
      <c r="AI1190" s="113">
        <v>0</v>
      </c>
      <c r="AJ1190" s="113">
        <v>23825.25</v>
      </c>
      <c r="AK1190" s="113">
        <v>0</v>
      </c>
      <c r="AL1190" s="113">
        <v>0</v>
      </c>
      <c r="AM1190" s="113">
        <v>0</v>
      </c>
      <c r="AN1190" s="113">
        <v>0</v>
      </c>
      <c r="AO1190" s="113">
        <v>0</v>
      </c>
      <c r="AP1190" s="113">
        <v>0</v>
      </c>
      <c r="AQ1190" s="107" t="s">
        <v>699</v>
      </c>
      <c r="AR1190" s="107" t="s">
        <v>699</v>
      </c>
      <c r="AS1190" s="107" t="s">
        <v>396</v>
      </c>
      <c r="AT1190" s="107" t="s">
        <v>395</v>
      </c>
      <c r="AU1190" s="107" t="s">
        <v>1123</v>
      </c>
      <c r="AV1190" s="107" t="s">
        <v>391</v>
      </c>
      <c r="AW1190" s="108">
        <v>2</v>
      </c>
      <c r="AX1190" s="107" t="s">
        <v>473</v>
      </c>
      <c r="AY1190" s="107" t="s">
        <v>707</v>
      </c>
      <c r="AZ1190" s="107" t="s">
        <v>706</v>
      </c>
      <c r="BA1190" s="107" t="s">
        <v>412</v>
      </c>
      <c r="BB1190" s="109">
        <v>45355.272070752311</v>
      </c>
      <c r="BC1190" s="107" t="s">
        <v>28</v>
      </c>
      <c r="BD1190" s="107" t="s">
        <v>293</v>
      </c>
    </row>
    <row r="1191" spans="1:56" x14ac:dyDescent="0.2">
      <c r="A1191" s="107" t="s">
        <v>472</v>
      </c>
      <c r="B1191" s="105">
        <v>609187</v>
      </c>
      <c r="C1191" s="105" t="s">
        <v>395</v>
      </c>
      <c r="D1191" s="107" t="s">
        <v>1415</v>
      </c>
      <c r="E1191" s="105" t="s">
        <v>1954</v>
      </c>
      <c r="F1191" s="107" t="s">
        <v>1133</v>
      </c>
      <c r="G1191" s="107" t="s">
        <v>830</v>
      </c>
      <c r="H1191" s="107" t="s">
        <v>830</v>
      </c>
      <c r="I1191" s="107" t="s">
        <v>830</v>
      </c>
      <c r="J1191" s="107" t="s">
        <v>169</v>
      </c>
      <c r="K1191" s="107" t="s">
        <v>28</v>
      </c>
      <c r="L1191" s="107" t="s">
        <v>88</v>
      </c>
      <c r="M1191" s="107" t="s">
        <v>41</v>
      </c>
      <c r="N1191" s="107" t="s">
        <v>472</v>
      </c>
      <c r="O1191" s="107" t="s">
        <v>1142</v>
      </c>
      <c r="P1191" s="109">
        <v>45752</v>
      </c>
      <c r="Q1191" s="107" t="s">
        <v>1101</v>
      </c>
      <c r="R1191" s="108">
        <v>0</v>
      </c>
      <c r="S1191" s="109">
        <v>45902</v>
      </c>
      <c r="T1191" s="109">
        <v>45962</v>
      </c>
      <c r="U1191" s="109">
        <v>46102</v>
      </c>
      <c r="V1191" s="108">
        <v>200</v>
      </c>
      <c r="W1191" s="107" t="s">
        <v>424</v>
      </c>
      <c r="X1191" s="107" t="s">
        <v>802</v>
      </c>
      <c r="Y1191" s="107" t="s">
        <v>725</v>
      </c>
      <c r="Z1191" s="108">
        <v>0.8</v>
      </c>
      <c r="AA1191" s="113">
        <v>0</v>
      </c>
      <c r="AB1191" s="113">
        <v>0</v>
      </c>
      <c r="AC1191" s="113">
        <v>5013742.9342999998</v>
      </c>
      <c r="AD1191" s="113">
        <v>0</v>
      </c>
      <c r="AE1191" s="113">
        <v>5013742.9342999998</v>
      </c>
      <c r="AF1191" s="113">
        <v>0</v>
      </c>
      <c r="AG1191" s="113">
        <v>0</v>
      </c>
      <c r="AH1191" s="113">
        <f>CFR_Data[[#This Row],[Total Spent SFY]]+CFR_Data[[#This Row],[CF Current SFY]]</f>
        <v>0</v>
      </c>
      <c r="AI1191" s="113">
        <v>0</v>
      </c>
      <c r="AJ1191" s="113">
        <v>5013742.9342999998</v>
      </c>
      <c r="AK1191" s="113">
        <v>0</v>
      </c>
      <c r="AL1191" s="113">
        <v>0</v>
      </c>
      <c r="AM1191" s="113">
        <v>0</v>
      </c>
      <c r="AN1191" s="113">
        <v>0</v>
      </c>
      <c r="AO1191" s="113">
        <v>0</v>
      </c>
      <c r="AP1191" s="113">
        <v>0</v>
      </c>
      <c r="AQ1191" s="107" t="s">
        <v>699</v>
      </c>
      <c r="AR1191" s="107" t="s">
        <v>699</v>
      </c>
      <c r="AS1191" s="107" t="s">
        <v>396</v>
      </c>
      <c r="AT1191" s="107" t="s">
        <v>395</v>
      </c>
      <c r="AU1191" s="107" t="s">
        <v>1123</v>
      </c>
      <c r="AV1191" s="107" t="s">
        <v>391</v>
      </c>
      <c r="AW1191" s="108">
        <v>2</v>
      </c>
      <c r="AX1191" s="107" t="s">
        <v>473</v>
      </c>
      <c r="AY1191" s="107" t="s">
        <v>707</v>
      </c>
      <c r="AZ1191" s="107" t="s">
        <v>706</v>
      </c>
      <c r="BA1191" s="107" t="s">
        <v>412</v>
      </c>
      <c r="BB1191" s="109">
        <v>45355.272070752311</v>
      </c>
      <c r="BC1191" s="107" t="s">
        <v>28</v>
      </c>
      <c r="BD1191" s="107" t="s">
        <v>292</v>
      </c>
    </row>
    <row r="1192" spans="1:56" x14ac:dyDescent="0.2">
      <c r="A1192" s="107" t="s">
        <v>472</v>
      </c>
      <c r="B1192" s="105">
        <v>609193</v>
      </c>
      <c r="C1192" s="105" t="s">
        <v>395</v>
      </c>
      <c r="D1192" s="107" t="s">
        <v>2313</v>
      </c>
      <c r="E1192" s="105" t="s">
        <v>1945</v>
      </c>
      <c r="F1192" s="107" t="s">
        <v>1128</v>
      </c>
      <c r="G1192" s="107" t="s">
        <v>830</v>
      </c>
      <c r="H1192" s="107" t="s">
        <v>830</v>
      </c>
      <c r="I1192" s="107" t="s">
        <v>830</v>
      </c>
      <c r="J1192" s="107" t="s">
        <v>258</v>
      </c>
      <c r="K1192" s="107" t="s">
        <v>33</v>
      </c>
      <c r="L1192" s="107" t="s">
        <v>213</v>
      </c>
      <c r="M1192" s="107" t="s">
        <v>208</v>
      </c>
      <c r="N1192" s="107" t="s">
        <v>472</v>
      </c>
      <c r="O1192" s="107" t="s">
        <v>1125</v>
      </c>
      <c r="P1192" s="109">
        <v>46074</v>
      </c>
      <c r="Q1192" s="107" t="s">
        <v>1353</v>
      </c>
      <c r="R1192" s="108">
        <v>0</v>
      </c>
      <c r="S1192" s="109">
        <v>46224</v>
      </c>
      <c r="T1192" s="109">
        <v>46284</v>
      </c>
      <c r="U1192" s="109">
        <v>46824</v>
      </c>
      <c r="V1192" s="108">
        <v>600</v>
      </c>
      <c r="W1192" s="107" t="s">
        <v>424</v>
      </c>
      <c r="X1192" s="107" t="s">
        <v>710</v>
      </c>
      <c r="Y1192" s="107" t="s">
        <v>411</v>
      </c>
      <c r="Z1192" s="108">
        <v>0.8</v>
      </c>
      <c r="AA1192" s="113">
        <v>0</v>
      </c>
      <c r="AB1192" s="113">
        <v>0</v>
      </c>
      <c r="AC1192" s="113">
        <v>2670438.0980000002</v>
      </c>
      <c r="AD1192" s="113">
        <v>0</v>
      </c>
      <c r="AE1192" s="113">
        <v>2670438.0980000002</v>
      </c>
      <c r="AF1192" s="113">
        <v>0</v>
      </c>
      <c r="AG1192" s="113">
        <v>0</v>
      </c>
      <c r="AH1192" s="113">
        <f>CFR_Data[[#This Row],[Total Spent SFY]]+CFR_Data[[#This Row],[CF Current SFY]]</f>
        <v>0</v>
      </c>
      <c r="AI1192" s="113">
        <v>0</v>
      </c>
      <c r="AJ1192" s="113">
        <v>0</v>
      </c>
      <c r="AK1192" s="113">
        <v>1405493.7357999999</v>
      </c>
      <c r="AL1192" s="113">
        <v>1264944.3622000001</v>
      </c>
      <c r="AM1192" s="113">
        <v>0</v>
      </c>
      <c r="AN1192" s="113">
        <v>0</v>
      </c>
      <c r="AO1192" s="113">
        <v>0</v>
      </c>
      <c r="AP1192" s="113">
        <v>0</v>
      </c>
      <c r="AQ1192" s="107" t="s">
        <v>699</v>
      </c>
      <c r="AR1192" s="107" t="s">
        <v>699</v>
      </c>
      <c r="AS1192" s="107" t="s">
        <v>396</v>
      </c>
      <c r="AT1192" s="107" t="s">
        <v>2951</v>
      </c>
      <c r="AU1192" s="107" t="s">
        <v>1120</v>
      </c>
      <c r="AV1192" s="107" t="s">
        <v>391</v>
      </c>
      <c r="AW1192" s="108">
        <v>2</v>
      </c>
      <c r="AX1192" s="107" t="s">
        <v>473</v>
      </c>
      <c r="AY1192" s="107" t="s">
        <v>722</v>
      </c>
      <c r="AZ1192" s="107" t="s">
        <v>697</v>
      </c>
      <c r="BA1192" s="107" t="s">
        <v>402</v>
      </c>
      <c r="BB1192" s="109">
        <v>45355.272070752311</v>
      </c>
      <c r="BC1192" s="107" t="s">
        <v>33</v>
      </c>
      <c r="BD1192" s="107" t="s">
        <v>292</v>
      </c>
    </row>
    <row r="1193" spans="1:56" x14ac:dyDescent="0.2">
      <c r="A1193" s="107" t="s">
        <v>472</v>
      </c>
      <c r="B1193" s="105">
        <v>609193</v>
      </c>
      <c r="C1193" s="105" t="s">
        <v>395</v>
      </c>
      <c r="D1193" s="107" t="s">
        <v>2313</v>
      </c>
      <c r="E1193" s="105" t="s">
        <v>1945</v>
      </c>
      <c r="F1193" s="107" t="s">
        <v>1128</v>
      </c>
      <c r="G1193" s="107" t="s">
        <v>830</v>
      </c>
      <c r="H1193" s="107" t="s">
        <v>830</v>
      </c>
      <c r="I1193" s="107" t="s">
        <v>830</v>
      </c>
      <c r="J1193" s="107" t="s">
        <v>258</v>
      </c>
      <c r="K1193" s="107" t="s">
        <v>33</v>
      </c>
      <c r="L1193" s="107" t="s">
        <v>213</v>
      </c>
      <c r="M1193" s="107" t="s">
        <v>208</v>
      </c>
      <c r="N1193" s="107" t="s">
        <v>472</v>
      </c>
      <c r="O1193" s="107" t="s">
        <v>1125</v>
      </c>
      <c r="P1193" s="109">
        <v>46074</v>
      </c>
      <c r="Q1193" s="107" t="s">
        <v>1353</v>
      </c>
      <c r="R1193" s="108">
        <v>0</v>
      </c>
      <c r="S1193" s="109">
        <v>46224</v>
      </c>
      <c r="T1193" s="109">
        <v>46284</v>
      </c>
      <c r="U1193" s="109">
        <v>46824</v>
      </c>
      <c r="V1193" s="108">
        <v>600</v>
      </c>
      <c r="W1193" s="107" t="s">
        <v>398</v>
      </c>
      <c r="X1193" s="107" t="s">
        <v>702</v>
      </c>
      <c r="Y1193" s="107" t="s">
        <v>293</v>
      </c>
      <c r="Z1193" s="108">
        <v>0</v>
      </c>
      <c r="AA1193" s="113">
        <v>0</v>
      </c>
      <c r="AB1193" s="113">
        <v>0</v>
      </c>
      <c r="AC1193" s="113">
        <v>38350.5</v>
      </c>
      <c r="AD1193" s="113">
        <v>0</v>
      </c>
      <c r="AE1193" s="113">
        <v>38350.5</v>
      </c>
      <c r="AF1193" s="113">
        <v>0</v>
      </c>
      <c r="AG1193" s="113">
        <v>0</v>
      </c>
      <c r="AH1193" s="113">
        <f>CFR_Data[[#This Row],[Total Spent SFY]]+CFR_Data[[#This Row],[CF Current SFY]]</f>
        <v>0</v>
      </c>
      <c r="AI1193" s="113">
        <v>0</v>
      </c>
      <c r="AJ1193" s="113">
        <v>0</v>
      </c>
      <c r="AK1193" s="113">
        <v>20184.473699999999</v>
      </c>
      <c r="AL1193" s="113">
        <v>18166.026300000001</v>
      </c>
      <c r="AM1193" s="113">
        <v>0</v>
      </c>
      <c r="AN1193" s="113">
        <v>0</v>
      </c>
      <c r="AO1193" s="113">
        <v>0</v>
      </c>
      <c r="AP1193" s="113">
        <v>0</v>
      </c>
      <c r="AQ1193" s="107" t="s">
        <v>699</v>
      </c>
      <c r="AR1193" s="107" t="s">
        <v>699</v>
      </c>
      <c r="AS1193" s="107" t="s">
        <v>396</v>
      </c>
      <c r="AT1193" s="107" t="s">
        <v>2951</v>
      </c>
      <c r="AU1193" s="107" t="s">
        <v>1120</v>
      </c>
      <c r="AV1193" s="107" t="s">
        <v>391</v>
      </c>
      <c r="AW1193" s="108">
        <v>2</v>
      </c>
      <c r="AX1193" s="107" t="s">
        <v>473</v>
      </c>
      <c r="AY1193" s="107" t="s">
        <v>722</v>
      </c>
      <c r="AZ1193" s="107" t="s">
        <v>697</v>
      </c>
      <c r="BA1193" s="107" t="s">
        <v>402</v>
      </c>
      <c r="BB1193" s="109">
        <v>45355.272070752311</v>
      </c>
      <c r="BC1193" s="107" t="s">
        <v>33</v>
      </c>
      <c r="BD1193" s="107" t="s">
        <v>293</v>
      </c>
    </row>
    <row r="1194" spans="1:56" x14ac:dyDescent="0.2">
      <c r="A1194" s="107" t="s">
        <v>409</v>
      </c>
      <c r="B1194" s="105">
        <v>609201</v>
      </c>
      <c r="C1194" s="105" t="s">
        <v>2314</v>
      </c>
      <c r="D1194" s="107" t="s">
        <v>1019</v>
      </c>
      <c r="E1194" s="105" t="s">
        <v>1945</v>
      </c>
      <c r="F1194" s="107" t="s">
        <v>1343</v>
      </c>
      <c r="G1194" s="107" t="s">
        <v>830</v>
      </c>
      <c r="H1194" s="107" t="s">
        <v>830</v>
      </c>
      <c r="I1194" s="107" t="s">
        <v>830</v>
      </c>
      <c r="J1194" s="107" t="s">
        <v>151</v>
      </c>
      <c r="K1194" s="107" t="s">
        <v>33</v>
      </c>
      <c r="L1194" s="107" t="s">
        <v>213</v>
      </c>
      <c r="M1194" s="107" t="s">
        <v>208</v>
      </c>
      <c r="N1194" s="107" t="s">
        <v>410</v>
      </c>
      <c r="O1194" s="107" t="s">
        <v>395</v>
      </c>
      <c r="P1194" s="109">
        <v>44765</v>
      </c>
      <c r="Q1194" s="107" t="s">
        <v>658</v>
      </c>
      <c r="R1194" s="108">
        <v>1</v>
      </c>
      <c r="S1194" s="109">
        <v>44830</v>
      </c>
      <c r="T1194" s="109">
        <v>44890</v>
      </c>
      <c r="U1194" s="109">
        <v>45461</v>
      </c>
      <c r="V1194" s="108">
        <v>631</v>
      </c>
      <c r="W1194" s="107" t="s">
        <v>424</v>
      </c>
      <c r="X1194" s="107" t="s">
        <v>704</v>
      </c>
      <c r="Y1194" s="107" t="s">
        <v>425</v>
      </c>
      <c r="Z1194" s="108">
        <v>0.8</v>
      </c>
      <c r="AA1194" s="113">
        <v>100092.4</v>
      </c>
      <c r="AB1194" s="113">
        <v>19985.84</v>
      </c>
      <c r="AC1194" s="113">
        <v>437752.6</v>
      </c>
      <c r="AD1194" s="113">
        <v>359846.04060000001</v>
      </c>
      <c r="AE1194" s="113">
        <v>359846.04060000001</v>
      </c>
      <c r="AF1194" s="113">
        <v>290586.96999999997</v>
      </c>
      <c r="AG1194" s="113">
        <v>390679.37</v>
      </c>
      <c r="AH1194" s="113">
        <f>CFR_Data[[#This Row],[Total Spent SFY]]+CFR_Data[[#This Row],[CF Current SFY]]</f>
        <v>310572.81</v>
      </c>
      <c r="AI1194" s="113">
        <v>69259.070600000006</v>
      </c>
      <c r="AJ1194" s="113">
        <v>0</v>
      </c>
      <c r="AK1194" s="113">
        <v>0</v>
      </c>
      <c r="AL1194" s="113">
        <v>0</v>
      </c>
      <c r="AM1194" s="113">
        <v>0</v>
      </c>
      <c r="AN1194" s="113">
        <v>77906.559399999998</v>
      </c>
      <c r="AO1194" s="113">
        <v>0</v>
      </c>
      <c r="AP1194" s="113">
        <v>0</v>
      </c>
      <c r="AQ1194" s="107" t="s">
        <v>699</v>
      </c>
      <c r="AR1194" s="107" t="s">
        <v>699</v>
      </c>
      <c r="AS1194" s="107" t="s">
        <v>396</v>
      </c>
      <c r="AT1194" s="107" t="s">
        <v>3021</v>
      </c>
      <c r="AU1194" s="107" t="s">
        <v>1120</v>
      </c>
      <c r="AV1194" s="107" t="s">
        <v>391</v>
      </c>
      <c r="AW1194" s="108">
        <v>3</v>
      </c>
      <c r="AX1194" s="107" t="s">
        <v>473</v>
      </c>
      <c r="AY1194" s="107" t="s">
        <v>722</v>
      </c>
      <c r="AZ1194" s="107" t="s">
        <v>697</v>
      </c>
      <c r="BA1194" s="107" t="s">
        <v>402</v>
      </c>
      <c r="BB1194" s="109">
        <v>45355.272070752311</v>
      </c>
      <c r="BC1194" s="107" t="s">
        <v>33</v>
      </c>
      <c r="BD1194" s="107" t="s">
        <v>292</v>
      </c>
    </row>
    <row r="1195" spans="1:56" x14ac:dyDescent="0.2">
      <c r="A1195" s="107" t="s">
        <v>409</v>
      </c>
      <c r="B1195" s="105">
        <v>609201</v>
      </c>
      <c r="C1195" s="105" t="s">
        <v>2314</v>
      </c>
      <c r="D1195" s="107" t="s">
        <v>1019</v>
      </c>
      <c r="E1195" s="105" t="s">
        <v>1945</v>
      </c>
      <c r="F1195" s="107" t="s">
        <v>1343</v>
      </c>
      <c r="G1195" s="107" t="s">
        <v>830</v>
      </c>
      <c r="H1195" s="107" t="s">
        <v>830</v>
      </c>
      <c r="I1195" s="107" t="s">
        <v>830</v>
      </c>
      <c r="J1195" s="107" t="s">
        <v>151</v>
      </c>
      <c r="K1195" s="107" t="s">
        <v>33</v>
      </c>
      <c r="L1195" s="107" t="s">
        <v>213</v>
      </c>
      <c r="M1195" s="107" t="s">
        <v>208</v>
      </c>
      <c r="N1195" s="107" t="s">
        <v>410</v>
      </c>
      <c r="O1195" s="107" t="s">
        <v>395</v>
      </c>
      <c r="P1195" s="109">
        <v>44765</v>
      </c>
      <c r="Q1195" s="107" t="s">
        <v>658</v>
      </c>
      <c r="R1195" s="108">
        <v>1</v>
      </c>
      <c r="S1195" s="109">
        <v>44830</v>
      </c>
      <c r="T1195" s="109">
        <v>44890</v>
      </c>
      <c r="U1195" s="109">
        <v>45461</v>
      </c>
      <c r="V1195" s="108">
        <v>631</v>
      </c>
      <c r="W1195" s="107" t="s">
        <v>398</v>
      </c>
      <c r="X1195" s="107" t="s">
        <v>702</v>
      </c>
      <c r="Y1195" s="107" t="s">
        <v>293</v>
      </c>
      <c r="Z1195" s="108">
        <v>0</v>
      </c>
      <c r="AA1195" s="113">
        <v>1134</v>
      </c>
      <c r="AB1195" s="113">
        <v>162</v>
      </c>
      <c r="AC1195" s="113">
        <v>22871</v>
      </c>
      <c r="AD1195" s="113">
        <v>20832.908899999999</v>
      </c>
      <c r="AE1195" s="113">
        <v>20832.908899999999</v>
      </c>
      <c r="AF1195" s="113">
        <v>16823.227699999999</v>
      </c>
      <c r="AG1195" s="113">
        <v>17957.227699999999</v>
      </c>
      <c r="AH1195" s="113">
        <f>CFR_Data[[#This Row],[Total Spent SFY]]+CFR_Data[[#This Row],[CF Current SFY]]</f>
        <v>16985.227699999999</v>
      </c>
      <c r="AI1195" s="113">
        <v>4009.6812</v>
      </c>
      <c r="AJ1195" s="113">
        <v>0</v>
      </c>
      <c r="AK1195" s="113">
        <v>0</v>
      </c>
      <c r="AL1195" s="113">
        <v>0</v>
      </c>
      <c r="AM1195" s="113">
        <v>0</v>
      </c>
      <c r="AN1195" s="113">
        <v>2038.0911000000001</v>
      </c>
      <c r="AO1195" s="113">
        <v>0</v>
      </c>
      <c r="AP1195" s="113">
        <v>0</v>
      </c>
      <c r="AQ1195" s="107" t="s">
        <v>699</v>
      </c>
      <c r="AR1195" s="107" t="s">
        <v>699</v>
      </c>
      <c r="AS1195" s="107" t="s">
        <v>396</v>
      </c>
      <c r="AT1195" s="107" t="s">
        <v>3021</v>
      </c>
      <c r="AU1195" s="107" t="s">
        <v>1120</v>
      </c>
      <c r="AV1195" s="107" t="s">
        <v>391</v>
      </c>
      <c r="AW1195" s="108">
        <v>3</v>
      </c>
      <c r="AX1195" s="107" t="s">
        <v>473</v>
      </c>
      <c r="AY1195" s="107" t="s">
        <v>722</v>
      </c>
      <c r="AZ1195" s="107" t="s">
        <v>697</v>
      </c>
      <c r="BA1195" s="107" t="s">
        <v>402</v>
      </c>
      <c r="BB1195" s="109">
        <v>45355.272070752311</v>
      </c>
      <c r="BC1195" s="107" t="s">
        <v>33</v>
      </c>
      <c r="BD1195" s="107" t="s">
        <v>293</v>
      </c>
    </row>
    <row r="1196" spans="1:56" x14ac:dyDescent="0.2">
      <c r="A1196" s="107" t="s">
        <v>409</v>
      </c>
      <c r="B1196" s="105">
        <v>609201</v>
      </c>
      <c r="C1196" s="105" t="s">
        <v>2314</v>
      </c>
      <c r="D1196" s="107" t="s">
        <v>1019</v>
      </c>
      <c r="E1196" s="105" t="s">
        <v>1945</v>
      </c>
      <c r="F1196" s="107" t="s">
        <v>1343</v>
      </c>
      <c r="G1196" s="107" t="s">
        <v>830</v>
      </c>
      <c r="H1196" s="107" t="s">
        <v>830</v>
      </c>
      <c r="I1196" s="107" t="s">
        <v>830</v>
      </c>
      <c r="J1196" s="107" t="s">
        <v>151</v>
      </c>
      <c r="K1196" s="107" t="s">
        <v>33</v>
      </c>
      <c r="L1196" s="107" t="s">
        <v>213</v>
      </c>
      <c r="M1196" s="107" t="s">
        <v>208</v>
      </c>
      <c r="N1196" s="107" t="s">
        <v>410</v>
      </c>
      <c r="O1196" s="107" t="s">
        <v>395</v>
      </c>
      <c r="P1196" s="109">
        <v>44765</v>
      </c>
      <c r="Q1196" s="107" t="s">
        <v>658</v>
      </c>
      <c r="R1196" s="108">
        <v>1</v>
      </c>
      <c r="S1196" s="109">
        <v>44830</v>
      </c>
      <c r="T1196" s="109">
        <v>44890</v>
      </c>
      <c r="U1196" s="109">
        <v>45461</v>
      </c>
      <c r="V1196" s="108">
        <v>631</v>
      </c>
      <c r="W1196" s="107" t="s">
        <v>424</v>
      </c>
      <c r="X1196" s="107" t="s">
        <v>726</v>
      </c>
      <c r="Y1196" s="107" t="s">
        <v>725</v>
      </c>
      <c r="Z1196" s="108">
        <v>0.8</v>
      </c>
      <c r="AA1196" s="113">
        <v>728641.83</v>
      </c>
      <c r="AB1196" s="113">
        <v>278762.46999999997</v>
      </c>
      <c r="AC1196" s="113">
        <v>910730.25</v>
      </c>
      <c r="AD1196" s="113">
        <v>814321.05059999996</v>
      </c>
      <c r="AE1196" s="113">
        <v>814321.05059999996</v>
      </c>
      <c r="AF1196" s="113">
        <v>657589.80240000004</v>
      </c>
      <c r="AG1196" s="113">
        <v>1386231.6324</v>
      </c>
      <c r="AH1196" s="113">
        <f>CFR_Data[[#This Row],[Total Spent SFY]]+CFR_Data[[#This Row],[CF Current SFY]]</f>
        <v>936352.27240000002</v>
      </c>
      <c r="AI1196" s="113">
        <v>156731.2482</v>
      </c>
      <c r="AJ1196" s="113">
        <v>0</v>
      </c>
      <c r="AK1196" s="113">
        <v>0</v>
      </c>
      <c r="AL1196" s="113">
        <v>0</v>
      </c>
      <c r="AM1196" s="113">
        <v>0</v>
      </c>
      <c r="AN1196" s="113">
        <v>96409.199399999998</v>
      </c>
      <c r="AO1196" s="113">
        <v>0</v>
      </c>
      <c r="AP1196" s="113">
        <v>0</v>
      </c>
      <c r="AQ1196" s="107" t="s">
        <v>699</v>
      </c>
      <c r="AR1196" s="107" t="s">
        <v>699</v>
      </c>
      <c r="AS1196" s="107" t="s">
        <v>396</v>
      </c>
      <c r="AT1196" s="107" t="s">
        <v>3021</v>
      </c>
      <c r="AU1196" s="107" t="s">
        <v>1120</v>
      </c>
      <c r="AV1196" s="107" t="s">
        <v>391</v>
      </c>
      <c r="AW1196" s="108">
        <v>3</v>
      </c>
      <c r="AX1196" s="107" t="s">
        <v>473</v>
      </c>
      <c r="AY1196" s="107" t="s">
        <v>722</v>
      </c>
      <c r="AZ1196" s="107" t="s">
        <v>697</v>
      </c>
      <c r="BA1196" s="107" t="s">
        <v>402</v>
      </c>
      <c r="BB1196" s="109">
        <v>45355.272070752311</v>
      </c>
      <c r="BC1196" s="107" t="s">
        <v>33</v>
      </c>
      <c r="BD1196" s="107" t="s">
        <v>292</v>
      </c>
    </row>
    <row r="1197" spans="1:56" x14ac:dyDescent="0.2">
      <c r="A1197" s="107" t="s">
        <v>472</v>
      </c>
      <c r="B1197" s="105">
        <v>609202</v>
      </c>
      <c r="C1197" s="105" t="s">
        <v>395</v>
      </c>
      <c r="D1197" s="107" t="s">
        <v>2315</v>
      </c>
      <c r="E1197" s="105" t="s">
        <v>1947</v>
      </c>
      <c r="F1197" s="107" t="s">
        <v>1128</v>
      </c>
      <c r="G1197" s="107" t="s">
        <v>830</v>
      </c>
      <c r="H1197" s="107" t="s">
        <v>830</v>
      </c>
      <c r="I1197" s="107" t="s">
        <v>830</v>
      </c>
      <c r="J1197" s="107" t="s">
        <v>200</v>
      </c>
      <c r="K1197" s="107" t="s">
        <v>25</v>
      </c>
      <c r="L1197" s="107" t="s">
        <v>312</v>
      </c>
      <c r="M1197" s="107" t="s">
        <v>158</v>
      </c>
      <c r="N1197" s="107" t="s">
        <v>472</v>
      </c>
      <c r="O1197" s="107" t="s">
        <v>1130</v>
      </c>
      <c r="P1197" s="109">
        <v>45682</v>
      </c>
      <c r="Q1197" s="107" t="s">
        <v>1101</v>
      </c>
      <c r="R1197" s="108">
        <v>0</v>
      </c>
      <c r="S1197" s="109">
        <v>45832</v>
      </c>
      <c r="T1197" s="109">
        <v>45892</v>
      </c>
      <c r="U1197" s="109">
        <v>46562</v>
      </c>
      <c r="V1197" s="108">
        <v>730</v>
      </c>
      <c r="W1197" s="107" t="s">
        <v>424</v>
      </c>
      <c r="X1197" s="107" t="s">
        <v>710</v>
      </c>
      <c r="Y1197" s="107" t="s">
        <v>411</v>
      </c>
      <c r="Z1197" s="108">
        <v>0.8</v>
      </c>
      <c r="AA1197" s="113">
        <v>0</v>
      </c>
      <c r="AB1197" s="113">
        <v>0</v>
      </c>
      <c r="AC1197" s="113">
        <v>4669221.3959999997</v>
      </c>
      <c r="AD1197" s="113">
        <v>0</v>
      </c>
      <c r="AE1197" s="113">
        <v>4669221.3959999997</v>
      </c>
      <c r="AF1197" s="113">
        <v>0</v>
      </c>
      <c r="AG1197" s="113">
        <v>0</v>
      </c>
      <c r="AH1197" s="113">
        <f>CFR_Data[[#This Row],[Total Spent SFY]]+CFR_Data[[#This Row],[CF Current SFY]]</f>
        <v>0</v>
      </c>
      <c r="AI1197" s="113">
        <v>0</v>
      </c>
      <c r="AJ1197" s="113">
        <v>2233105.8849999998</v>
      </c>
      <c r="AK1197" s="113">
        <v>2436115.5109999999</v>
      </c>
      <c r="AL1197" s="113">
        <v>0</v>
      </c>
      <c r="AM1197" s="113">
        <v>0</v>
      </c>
      <c r="AN1197" s="113">
        <v>0</v>
      </c>
      <c r="AO1197" s="113">
        <v>0</v>
      </c>
      <c r="AP1197" s="113">
        <v>0</v>
      </c>
      <c r="AQ1197" s="107" t="s">
        <v>699</v>
      </c>
      <c r="AR1197" s="107" t="s">
        <v>699</v>
      </c>
      <c r="AS1197" s="107" t="s">
        <v>396</v>
      </c>
      <c r="AT1197" s="107" t="s">
        <v>2921</v>
      </c>
      <c r="AU1197" s="107" t="s">
        <v>1123</v>
      </c>
      <c r="AV1197" s="107" t="s">
        <v>391</v>
      </c>
      <c r="AW1197" s="108">
        <v>2</v>
      </c>
      <c r="AX1197" s="107" t="s">
        <v>473</v>
      </c>
      <c r="AY1197" s="107" t="s">
        <v>698</v>
      </c>
      <c r="AZ1197" s="107" t="s">
        <v>697</v>
      </c>
      <c r="BA1197" s="107" t="s">
        <v>392</v>
      </c>
      <c r="BB1197" s="109">
        <v>45355.272070752311</v>
      </c>
      <c r="BC1197" s="107" t="s">
        <v>25</v>
      </c>
      <c r="BD1197" s="107" t="s">
        <v>292</v>
      </c>
    </row>
    <row r="1198" spans="1:56" x14ac:dyDescent="0.2">
      <c r="A1198" s="107" t="s">
        <v>472</v>
      </c>
      <c r="B1198" s="105">
        <v>609202</v>
      </c>
      <c r="C1198" s="105" t="s">
        <v>395</v>
      </c>
      <c r="D1198" s="107" t="s">
        <v>2315</v>
      </c>
      <c r="E1198" s="105" t="s">
        <v>1947</v>
      </c>
      <c r="F1198" s="107" t="s">
        <v>1128</v>
      </c>
      <c r="G1198" s="107" t="s">
        <v>830</v>
      </c>
      <c r="H1198" s="107" t="s">
        <v>830</v>
      </c>
      <c r="I1198" s="107" t="s">
        <v>830</v>
      </c>
      <c r="J1198" s="107" t="s">
        <v>200</v>
      </c>
      <c r="K1198" s="107" t="s">
        <v>25</v>
      </c>
      <c r="L1198" s="107" t="s">
        <v>312</v>
      </c>
      <c r="M1198" s="107" t="s">
        <v>158</v>
      </c>
      <c r="N1198" s="107" t="s">
        <v>472</v>
      </c>
      <c r="O1198" s="107" t="s">
        <v>1130</v>
      </c>
      <c r="P1198" s="109">
        <v>45682</v>
      </c>
      <c r="Q1198" s="107" t="s">
        <v>1101</v>
      </c>
      <c r="R1198" s="108">
        <v>0</v>
      </c>
      <c r="S1198" s="109">
        <v>45832</v>
      </c>
      <c r="T1198" s="109">
        <v>45892</v>
      </c>
      <c r="U1198" s="109">
        <v>46562</v>
      </c>
      <c r="V1198" s="108">
        <v>730</v>
      </c>
      <c r="W1198" s="107" t="s">
        <v>398</v>
      </c>
      <c r="X1198" s="107" t="s">
        <v>702</v>
      </c>
      <c r="Y1198" s="107" t="s">
        <v>293</v>
      </c>
      <c r="Z1198" s="108">
        <v>0</v>
      </c>
      <c r="AA1198" s="113">
        <v>0</v>
      </c>
      <c r="AB1198" s="113">
        <v>0</v>
      </c>
      <c r="AC1198" s="113">
        <v>67235.8</v>
      </c>
      <c r="AD1198" s="113">
        <v>0</v>
      </c>
      <c r="AE1198" s="113">
        <v>67235.8</v>
      </c>
      <c r="AF1198" s="113">
        <v>0</v>
      </c>
      <c r="AG1198" s="113">
        <v>0</v>
      </c>
      <c r="AH1198" s="113">
        <f>CFR_Data[[#This Row],[Total Spent SFY]]+CFR_Data[[#This Row],[CF Current SFY]]</f>
        <v>0</v>
      </c>
      <c r="AI1198" s="113">
        <v>0</v>
      </c>
      <c r="AJ1198" s="113">
        <v>32156.252199999999</v>
      </c>
      <c r="AK1198" s="113">
        <v>35079.5478</v>
      </c>
      <c r="AL1198" s="113">
        <v>0</v>
      </c>
      <c r="AM1198" s="113">
        <v>0</v>
      </c>
      <c r="AN1198" s="113">
        <v>0</v>
      </c>
      <c r="AO1198" s="113">
        <v>0</v>
      </c>
      <c r="AP1198" s="113">
        <v>0</v>
      </c>
      <c r="AQ1198" s="107" t="s">
        <v>699</v>
      </c>
      <c r="AR1198" s="107" t="s">
        <v>699</v>
      </c>
      <c r="AS1198" s="107" t="s">
        <v>396</v>
      </c>
      <c r="AT1198" s="107" t="s">
        <v>2921</v>
      </c>
      <c r="AU1198" s="107" t="s">
        <v>1123</v>
      </c>
      <c r="AV1198" s="107" t="s">
        <v>391</v>
      </c>
      <c r="AW1198" s="108">
        <v>2</v>
      </c>
      <c r="AX1198" s="107" t="s">
        <v>473</v>
      </c>
      <c r="AY1198" s="107" t="s">
        <v>698</v>
      </c>
      <c r="AZ1198" s="107" t="s">
        <v>697</v>
      </c>
      <c r="BA1198" s="107" t="s">
        <v>392</v>
      </c>
      <c r="BB1198" s="109">
        <v>45355.272070752311</v>
      </c>
      <c r="BC1198" s="107" t="s">
        <v>25</v>
      </c>
      <c r="BD1198" s="107" t="s">
        <v>293</v>
      </c>
    </row>
    <row r="1199" spans="1:56" x14ac:dyDescent="0.2">
      <c r="A1199" s="107" t="s">
        <v>393</v>
      </c>
      <c r="B1199" s="105">
        <v>609203</v>
      </c>
      <c r="C1199" s="105" t="s">
        <v>2316</v>
      </c>
      <c r="D1199" s="107" t="s">
        <v>1020</v>
      </c>
      <c r="E1199" s="105" t="s">
        <v>1947</v>
      </c>
      <c r="F1199" s="107" t="s">
        <v>439</v>
      </c>
      <c r="G1199" s="107" t="s">
        <v>830</v>
      </c>
      <c r="H1199" s="107" t="s">
        <v>830</v>
      </c>
      <c r="I1199" s="107" t="s">
        <v>830</v>
      </c>
      <c r="J1199" s="107" t="s">
        <v>1021</v>
      </c>
      <c r="K1199" s="107" t="s">
        <v>32</v>
      </c>
      <c r="L1199" s="107" t="s">
        <v>157</v>
      </c>
      <c r="M1199" s="107" t="s">
        <v>156</v>
      </c>
      <c r="N1199" s="107" t="s">
        <v>403</v>
      </c>
      <c r="O1199" s="107" t="s">
        <v>395</v>
      </c>
      <c r="P1199" s="109">
        <v>43624</v>
      </c>
      <c r="Q1199" s="107" t="s">
        <v>657</v>
      </c>
      <c r="R1199" s="108">
        <v>1</v>
      </c>
      <c r="S1199" s="109">
        <v>43760</v>
      </c>
      <c r="T1199" s="109">
        <v>43820</v>
      </c>
      <c r="U1199" s="109">
        <v>44865</v>
      </c>
      <c r="V1199" s="108">
        <v>1105</v>
      </c>
      <c r="W1199" s="107" t="s">
        <v>438</v>
      </c>
      <c r="X1199" s="107" t="s">
        <v>775</v>
      </c>
      <c r="Y1199" s="107" t="s">
        <v>293</v>
      </c>
      <c r="Z1199" s="108">
        <v>0</v>
      </c>
      <c r="AA1199" s="113">
        <v>5634140.7300000004</v>
      </c>
      <c r="AB1199" s="113">
        <v>0</v>
      </c>
      <c r="AC1199" s="113">
        <v>0</v>
      </c>
      <c r="AD1199" s="113">
        <v>12000</v>
      </c>
      <c r="AE1199" s="113">
        <v>12000</v>
      </c>
      <c r="AF1199" s="113">
        <v>12000</v>
      </c>
      <c r="AG1199" s="113">
        <v>5646140.7300000004</v>
      </c>
      <c r="AH1199" s="113">
        <f>CFR_Data[[#This Row],[Total Spent SFY]]+CFR_Data[[#This Row],[CF Current SFY]]</f>
        <v>12000</v>
      </c>
      <c r="AI1199" s="113">
        <v>0</v>
      </c>
      <c r="AJ1199" s="113">
        <v>0</v>
      </c>
      <c r="AK1199" s="113">
        <v>0</v>
      </c>
      <c r="AL1199" s="113">
        <v>0</v>
      </c>
      <c r="AM1199" s="113">
        <v>0</v>
      </c>
      <c r="AN1199" s="113">
        <v>-12000</v>
      </c>
      <c r="AO1199" s="113">
        <v>0</v>
      </c>
      <c r="AP1199" s="113">
        <v>0</v>
      </c>
      <c r="AQ1199" s="107" t="s">
        <v>699</v>
      </c>
      <c r="AR1199" s="107" t="s">
        <v>699</v>
      </c>
      <c r="AS1199" s="107" t="s">
        <v>396</v>
      </c>
      <c r="AT1199" s="107" t="s">
        <v>395</v>
      </c>
      <c r="AU1199" s="107" t="s">
        <v>1123</v>
      </c>
      <c r="AV1199" s="107" t="s">
        <v>391</v>
      </c>
      <c r="AW1199" s="108">
        <v>1</v>
      </c>
      <c r="AX1199" s="107" t="s">
        <v>473</v>
      </c>
      <c r="AY1199" s="107" t="s">
        <v>707</v>
      </c>
      <c r="AZ1199" s="107" t="s">
        <v>706</v>
      </c>
      <c r="BA1199" s="107" t="s">
        <v>412</v>
      </c>
      <c r="BB1199" s="109">
        <v>45355.272070752311</v>
      </c>
      <c r="BC1199" s="107" t="s">
        <v>32</v>
      </c>
      <c r="BD1199" s="107" t="s">
        <v>293</v>
      </c>
    </row>
    <row r="1200" spans="1:56" x14ac:dyDescent="0.2">
      <c r="A1200" s="107" t="s">
        <v>472</v>
      </c>
      <c r="B1200" s="105">
        <v>609204</v>
      </c>
      <c r="C1200" s="105" t="s">
        <v>395</v>
      </c>
      <c r="D1200" s="107" t="s">
        <v>2317</v>
      </c>
      <c r="E1200" s="105" t="s">
        <v>1941</v>
      </c>
      <c r="F1200" s="107" t="s">
        <v>1128</v>
      </c>
      <c r="G1200" s="107" t="s">
        <v>830</v>
      </c>
      <c r="H1200" s="107" t="s">
        <v>830</v>
      </c>
      <c r="I1200" s="107" t="s">
        <v>830</v>
      </c>
      <c r="J1200" s="107" t="s">
        <v>959</v>
      </c>
      <c r="K1200" s="107" t="s">
        <v>22</v>
      </c>
      <c r="L1200" s="107" t="s">
        <v>237</v>
      </c>
      <c r="M1200" s="107" t="s">
        <v>236</v>
      </c>
      <c r="N1200" s="107" t="s">
        <v>472</v>
      </c>
      <c r="O1200" s="107" t="s">
        <v>1125</v>
      </c>
      <c r="P1200" s="109">
        <v>45997</v>
      </c>
      <c r="Q1200" s="107" t="s">
        <v>1353</v>
      </c>
      <c r="R1200" s="108">
        <v>0</v>
      </c>
      <c r="S1200" s="109">
        <v>46147</v>
      </c>
      <c r="T1200" s="109">
        <v>46207</v>
      </c>
      <c r="U1200" s="109">
        <v>47147</v>
      </c>
      <c r="V1200" s="108">
        <v>1000</v>
      </c>
      <c r="W1200" s="107" t="s">
        <v>424</v>
      </c>
      <c r="X1200" s="107" t="s">
        <v>735</v>
      </c>
      <c r="Y1200" s="107" t="s">
        <v>423</v>
      </c>
      <c r="Z1200" s="108">
        <v>1</v>
      </c>
      <c r="AA1200" s="113">
        <v>0</v>
      </c>
      <c r="AB1200" s="113">
        <v>0</v>
      </c>
      <c r="AC1200" s="113">
        <v>21967575.789999999</v>
      </c>
      <c r="AD1200" s="113">
        <v>0</v>
      </c>
      <c r="AE1200" s="113">
        <v>21967575.790100001</v>
      </c>
      <c r="AF1200" s="113">
        <v>0</v>
      </c>
      <c r="AG1200" s="113">
        <v>0</v>
      </c>
      <c r="AH1200" s="113">
        <f>CFR_Data[[#This Row],[Total Spent SFY]]+CFR_Data[[#This Row],[CF Current SFY]]</f>
        <v>0</v>
      </c>
      <c r="AI1200" s="113">
        <v>0</v>
      </c>
      <c r="AJ1200" s="113">
        <v>0</v>
      </c>
      <c r="AK1200" s="113">
        <v>8503577.7251999993</v>
      </c>
      <c r="AL1200" s="113">
        <v>8503577.7251999993</v>
      </c>
      <c r="AM1200" s="113">
        <v>4960420.3397000004</v>
      </c>
      <c r="AN1200" s="113">
        <v>-1E-4</v>
      </c>
      <c r="AO1200" s="113">
        <v>0</v>
      </c>
      <c r="AP1200" s="113">
        <v>0</v>
      </c>
      <c r="AQ1200" s="107" t="s">
        <v>699</v>
      </c>
      <c r="AR1200" s="107" t="s">
        <v>699</v>
      </c>
      <c r="AS1200" s="107" t="s">
        <v>396</v>
      </c>
      <c r="AT1200" s="107" t="s">
        <v>3021</v>
      </c>
      <c r="AU1200" s="107" t="s">
        <v>1120</v>
      </c>
      <c r="AV1200" s="107" t="s">
        <v>391</v>
      </c>
      <c r="AW1200" s="108">
        <v>2</v>
      </c>
      <c r="AX1200" s="107" t="s">
        <v>473</v>
      </c>
      <c r="AY1200" s="107" t="s">
        <v>738</v>
      </c>
      <c r="AZ1200" s="107" t="s">
        <v>700</v>
      </c>
      <c r="BA1200" s="107" t="s">
        <v>652</v>
      </c>
      <c r="BB1200" s="109">
        <v>45355.272070752311</v>
      </c>
      <c r="BC1200" s="107" t="s">
        <v>22</v>
      </c>
      <c r="BD1200" s="107" t="s">
        <v>292</v>
      </c>
    </row>
    <row r="1201" spans="1:56" x14ac:dyDescent="0.2">
      <c r="A1201" s="107" t="s">
        <v>472</v>
      </c>
      <c r="B1201" s="105">
        <v>609204</v>
      </c>
      <c r="C1201" s="105" t="s">
        <v>395</v>
      </c>
      <c r="D1201" s="107" t="s">
        <v>2317</v>
      </c>
      <c r="E1201" s="105" t="s">
        <v>1941</v>
      </c>
      <c r="F1201" s="107" t="s">
        <v>1128</v>
      </c>
      <c r="G1201" s="107" t="s">
        <v>830</v>
      </c>
      <c r="H1201" s="107" t="s">
        <v>830</v>
      </c>
      <c r="I1201" s="107" t="s">
        <v>830</v>
      </c>
      <c r="J1201" s="107" t="s">
        <v>959</v>
      </c>
      <c r="K1201" s="107" t="s">
        <v>22</v>
      </c>
      <c r="L1201" s="107" t="s">
        <v>237</v>
      </c>
      <c r="M1201" s="107" t="s">
        <v>236</v>
      </c>
      <c r="N1201" s="107" t="s">
        <v>472</v>
      </c>
      <c r="O1201" s="107" t="s">
        <v>1125</v>
      </c>
      <c r="P1201" s="109">
        <v>45997</v>
      </c>
      <c r="Q1201" s="107" t="s">
        <v>1353</v>
      </c>
      <c r="R1201" s="108">
        <v>0</v>
      </c>
      <c r="S1201" s="109">
        <v>46147</v>
      </c>
      <c r="T1201" s="109">
        <v>46207</v>
      </c>
      <c r="U1201" s="109">
        <v>47147</v>
      </c>
      <c r="V1201" s="108">
        <v>1000</v>
      </c>
      <c r="W1201" s="107" t="s">
        <v>398</v>
      </c>
      <c r="X1201" s="107" t="s">
        <v>702</v>
      </c>
      <c r="Y1201" s="107" t="s">
        <v>293</v>
      </c>
      <c r="Z1201" s="108">
        <v>0</v>
      </c>
      <c r="AA1201" s="113">
        <v>0</v>
      </c>
      <c r="AB1201" s="113">
        <v>0</v>
      </c>
      <c r="AC1201" s="113">
        <v>284550</v>
      </c>
      <c r="AD1201" s="113">
        <v>0</v>
      </c>
      <c r="AE1201" s="113">
        <v>284550</v>
      </c>
      <c r="AF1201" s="113">
        <v>0</v>
      </c>
      <c r="AG1201" s="113">
        <v>0</v>
      </c>
      <c r="AH1201" s="113">
        <f>CFR_Data[[#This Row],[Total Spent SFY]]+CFR_Data[[#This Row],[CF Current SFY]]</f>
        <v>0</v>
      </c>
      <c r="AI1201" s="113">
        <v>0</v>
      </c>
      <c r="AJ1201" s="113">
        <v>0</v>
      </c>
      <c r="AK1201" s="113">
        <v>110148.38710000001</v>
      </c>
      <c r="AL1201" s="113">
        <v>110148.38710000001</v>
      </c>
      <c r="AM1201" s="113">
        <v>64253.2258</v>
      </c>
      <c r="AN1201" s="113">
        <v>0</v>
      </c>
      <c r="AO1201" s="113">
        <v>0</v>
      </c>
      <c r="AP1201" s="113">
        <v>0</v>
      </c>
      <c r="AQ1201" s="107" t="s">
        <v>699</v>
      </c>
      <c r="AR1201" s="107" t="s">
        <v>699</v>
      </c>
      <c r="AS1201" s="107" t="s">
        <v>396</v>
      </c>
      <c r="AT1201" s="107" t="s">
        <v>3021</v>
      </c>
      <c r="AU1201" s="107" t="s">
        <v>1120</v>
      </c>
      <c r="AV1201" s="107" t="s">
        <v>391</v>
      </c>
      <c r="AW1201" s="108">
        <v>2</v>
      </c>
      <c r="AX1201" s="107" t="s">
        <v>473</v>
      </c>
      <c r="AY1201" s="107" t="s">
        <v>738</v>
      </c>
      <c r="AZ1201" s="107" t="s">
        <v>700</v>
      </c>
      <c r="BA1201" s="107" t="s">
        <v>652</v>
      </c>
      <c r="BB1201" s="109">
        <v>45355.272070752311</v>
      </c>
      <c r="BC1201" s="107" t="s">
        <v>22</v>
      </c>
      <c r="BD1201" s="107" t="s">
        <v>293</v>
      </c>
    </row>
    <row r="1202" spans="1:56" x14ac:dyDescent="0.2">
      <c r="A1202" s="107" t="s">
        <v>472</v>
      </c>
      <c r="B1202" s="105">
        <v>609211</v>
      </c>
      <c r="C1202" s="105" t="s">
        <v>395</v>
      </c>
      <c r="D1202" s="107" t="s">
        <v>1022</v>
      </c>
      <c r="E1202" s="105" t="s">
        <v>1941</v>
      </c>
      <c r="F1202" s="107" t="s">
        <v>1128</v>
      </c>
      <c r="G1202" s="107" t="s">
        <v>830</v>
      </c>
      <c r="H1202" s="107" t="s">
        <v>830</v>
      </c>
      <c r="I1202" s="107" t="s">
        <v>830</v>
      </c>
      <c r="J1202" s="107" t="s">
        <v>119</v>
      </c>
      <c r="K1202" s="107" t="s">
        <v>22</v>
      </c>
      <c r="L1202" s="107" t="s">
        <v>237</v>
      </c>
      <c r="M1202" s="107" t="s">
        <v>236</v>
      </c>
      <c r="N1202" s="107" t="s">
        <v>472</v>
      </c>
      <c r="O1202" s="107" t="s">
        <v>1130</v>
      </c>
      <c r="P1202" s="109">
        <v>45521</v>
      </c>
      <c r="Q1202" s="107" t="s">
        <v>754</v>
      </c>
      <c r="R1202" s="108">
        <v>0</v>
      </c>
      <c r="S1202" s="109">
        <v>45671</v>
      </c>
      <c r="T1202" s="109">
        <v>45731</v>
      </c>
      <c r="U1202" s="109">
        <v>46036</v>
      </c>
      <c r="V1202" s="108">
        <v>365</v>
      </c>
      <c r="W1202" s="107" t="s">
        <v>424</v>
      </c>
      <c r="X1202" s="107" t="s">
        <v>710</v>
      </c>
      <c r="Y1202" s="107" t="s">
        <v>411</v>
      </c>
      <c r="Z1202" s="108">
        <v>0.8</v>
      </c>
      <c r="AA1202" s="113">
        <v>0</v>
      </c>
      <c r="AB1202" s="113">
        <v>0</v>
      </c>
      <c r="AC1202" s="113">
        <v>5215512.0045999996</v>
      </c>
      <c r="AD1202" s="113">
        <v>0</v>
      </c>
      <c r="AE1202" s="113">
        <v>5215512.0045999996</v>
      </c>
      <c r="AF1202" s="113">
        <v>0</v>
      </c>
      <c r="AG1202" s="113">
        <v>0</v>
      </c>
      <c r="AH1202" s="113">
        <f>CFR_Data[[#This Row],[Total Spent SFY]]+CFR_Data[[#This Row],[CF Current SFY]]</f>
        <v>0</v>
      </c>
      <c r="AI1202" s="113">
        <v>1896549.8199</v>
      </c>
      <c r="AJ1202" s="113">
        <v>3318962.1847000001</v>
      </c>
      <c r="AK1202" s="113">
        <v>0</v>
      </c>
      <c r="AL1202" s="113">
        <v>0</v>
      </c>
      <c r="AM1202" s="113">
        <v>0</v>
      </c>
      <c r="AN1202" s="113">
        <v>0</v>
      </c>
      <c r="AO1202" s="113">
        <v>0</v>
      </c>
      <c r="AP1202" s="113">
        <v>0</v>
      </c>
      <c r="AQ1202" s="107" t="s">
        <v>699</v>
      </c>
      <c r="AR1202" s="107" t="s">
        <v>699</v>
      </c>
      <c r="AS1202" s="107" t="s">
        <v>396</v>
      </c>
      <c r="AT1202" s="107" t="s">
        <v>3003</v>
      </c>
      <c r="AU1202" s="107" t="s">
        <v>1120</v>
      </c>
      <c r="AV1202" s="107" t="s">
        <v>391</v>
      </c>
      <c r="AW1202" s="108">
        <v>3</v>
      </c>
      <c r="AX1202" s="107" t="s">
        <v>473</v>
      </c>
      <c r="AY1202" s="107" t="s">
        <v>738</v>
      </c>
      <c r="AZ1202" s="107" t="s">
        <v>700</v>
      </c>
      <c r="BA1202" s="107" t="s">
        <v>652</v>
      </c>
      <c r="BB1202" s="109">
        <v>45355.272070752311</v>
      </c>
      <c r="BC1202" s="107" t="s">
        <v>22</v>
      </c>
      <c r="BD1202" s="107" t="s">
        <v>292</v>
      </c>
    </row>
    <row r="1203" spans="1:56" x14ac:dyDescent="0.2">
      <c r="A1203" s="107" t="s">
        <v>472</v>
      </c>
      <c r="B1203" s="105">
        <v>609211</v>
      </c>
      <c r="C1203" s="105" t="s">
        <v>395</v>
      </c>
      <c r="D1203" s="107" t="s">
        <v>1022</v>
      </c>
      <c r="E1203" s="105" t="s">
        <v>1941</v>
      </c>
      <c r="F1203" s="107" t="s">
        <v>1128</v>
      </c>
      <c r="G1203" s="107" t="s">
        <v>830</v>
      </c>
      <c r="H1203" s="107" t="s">
        <v>830</v>
      </c>
      <c r="I1203" s="107" t="s">
        <v>830</v>
      </c>
      <c r="J1203" s="107" t="s">
        <v>119</v>
      </c>
      <c r="K1203" s="107" t="s">
        <v>22</v>
      </c>
      <c r="L1203" s="107" t="s">
        <v>237</v>
      </c>
      <c r="M1203" s="107" t="s">
        <v>236</v>
      </c>
      <c r="N1203" s="107" t="s">
        <v>472</v>
      </c>
      <c r="O1203" s="107" t="s">
        <v>1130</v>
      </c>
      <c r="P1203" s="109">
        <v>45521</v>
      </c>
      <c r="Q1203" s="107" t="s">
        <v>754</v>
      </c>
      <c r="R1203" s="108">
        <v>0</v>
      </c>
      <c r="S1203" s="109">
        <v>45671</v>
      </c>
      <c r="T1203" s="109">
        <v>45731</v>
      </c>
      <c r="U1203" s="109">
        <v>46036</v>
      </c>
      <c r="V1203" s="108">
        <v>365</v>
      </c>
      <c r="W1203" s="107" t="s">
        <v>398</v>
      </c>
      <c r="X1203" s="107" t="s">
        <v>702</v>
      </c>
      <c r="Y1203" s="107" t="s">
        <v>293</v>
      </c>
      <c r="Z1203" s="108">
        <v>0</v>
      </c>
      <c r="AA1203" s="113">
        <v>0</v>
      </c>
      <c r="AB1203" s="113">
        <v>0</v>
      </c>
      <c r="AC1203" s="113">
        <v>95770.350999999995</v>
      </c>
      <c r="AD1203" s="113">
        <v>0</v>
      </c>
      <c r="AE1203" s="113">
        <v>95770.350999999995</v>
      </c>
      <c r="AF1203" s="113">
        <v>0</v>
      </c>
      <c r="AG1203" s="113">
        <v>0</v>
      </c>
      <c r="AH1203" s="113">
        <f>CFR_Data[[#This Row],[Total Spent SFY]]+CFR_Data[[#This Row],[CF Current SFY]]</f>
        <v>0</v>
      </c>
      <c r="AI1203" s="113">
        <v>34825.582199999997</v>
      </c>
      <c r="AJ1203" s="113">
        <v>60944.768799999998</v>
      </c>
      <c r="AK1203" s="113">
        <v>0</v>
      </c>
      <c r="AL1203" s="113">
        <v>0</v>
      </c>
      <c r="AM1203" s="113">
        <v>0</v>
      </c>
      <c r="AN1203" s="113">
        <v>0</v>
      </c>
      <c r="AO1203" s="113">
        <v>0</v>
      </c>
      <c r="AP1203" s="113">
        <v>0</v>
      </c>
      <c r="AQ1203" s="107" t="s">
        <v>699</v>
      </c>
      <c r="AR1203" s="107" t="s">
        <v>699</v>
      </c>
      <c r="AS1203" s="107" t="s">
        <v>396</v>
      </c>
      <c r="AT1203" s="107" t="s">
        <v>3003</v>
      </c>
      <c r="AU1203" s="107" t="s">
        <v>1120</v>
      </c>
      <c r="AV1203" s="107" t="s">
        <v>391</v>
      </c>
      <c r="AW1203" s="108">
        <v>3</v>
      </c>
      <c r="AX1203" s="107" t="s">
        <v>473</v>
      </c>
      <c r="AY1203" s="107" t="s">
        <v>738</v>
      </c>
      <c r="AZ1203" s="107" t="s">
        <v>700</v>
      </c>
      <c r="BA1203" s="107" t="s">
        <v>652</v>
      </c>
      <c r="BB1203" s="109">
        <v>45355.272070752311</v>
      </c>
      <c r="BC1203" s="107" t="s">
        <v>22</v>
      </c>
      <c r="BD1203" s="107" t="s">
        <v>293</v>
      </c>
    </row>
    <row r="1204" spans="1:56" x14ac:dyDescent="0.2">
      <c r="A1204" s="107" t="s">
        <v>472</v>
      </c>
      <c r="B1204" s="105">
        <v>609211</v>
      </c>
      <c r="C1204" s="105" t="s">
        <v>395</v>
      </c>
      <c r="D1204" s="107" t="s">
        <v>1022</v>
      </c>
      <c r="E1204" s="105" t="s">
        <v>1941</v>
      </c>
      <c r="F1204" s="107" t="s">
        <v>1128</v>
      </c>
      <c r="G1204" s="107" t="s">
        <v>830</v>
      </c>
      <c r="H1204" s="107" t="s">
        <v>830</v>
      </c>
      <c r="I1204" s="107" t="s">
        <v>830</v>
      </c>
      <c r="J1204" s="107" t="s">
        <v>119</v>
      </c>
      <c r="K1204" s="107" t="s">
        <v>22</v>
      </c>
      <c r="L1204" s="107" t="s">
        <v>237</v>
      </c>
      <c r="M1204" s="107" t="s">
        <v>236</v>
      </c>
      <c r="N1204" s="107" t="s">
        <v>472</v>
      </c>
      <c r="O1204" s="107" t="s">
        <v>1130</v>
      </c>
      <c r="P1204" s="109">
        <v>45521</v>
      </c>
      <c r="Q1204" s="107" t="s">
        <v>754</v>
      </c>
      <c r="R1204" s="108">
        <v>0</v>
      </c>
      <c r="S1204" s="109">
        <v>45671</v>
      </c>
      <c r="T1204" s="109">
        <v>45731</v>
      </c>
      <c r="U1204" s="109">
        <v>46036</v>
      </c>
      <c r="V1204" s="108">
        <v>365</v>
      </c>
      <c r="W1204" s="107" t="s">
        <v>424</v>
      </c>
      <c r="X1204" s="107" t="s">
        <v>709</v>
      </c>
      <c r="Y1204" s="107" t="s">
        <v>416</v>
      </c>
      <c r="Z1204" s="108">
        <v>0.8</v>
      </c>
      <c r="AA1204" s="113">
        <v>0</v>
      </c>
      <c r="AB1204" s="113">
        <v>0</v>
      </c>
      <c r="AC1204" s="113">
        <v>2096557.7296</v>
      </c>
      <c r="AD1204" s="113">
        <v>0</v>
      </c>
      <c r="AE1204" s="113">
        <v>2096557.7296</v>
      </c>
      <c r="AF1204" s="113">
        <v>0</v>
      </c>
      <c r="AG1204" s="113">
        <v>0</v>
      </c>
      <c r="AH1204" s="113">
        <f>CFR_Data[[#This Row],[Total Spent SFY]]+CFR_Data[[#This Row],[CF Current SFY]]</f>
        <v>0</v>
      </c>
      <c r="AI1204" s="113">
        <v>762384.62890000001</v>
      </c>
      <c r="AJ1204" s="113">
        <v>1334173.1007000001</v>
      </c>
      <c r="AK1204" s="113">
        <v>0</v>
      </c>
      <c r="AL1204" s="113">
        <v>0</v>
      </c>
      <c r="AM1204" s="113">
        <v>0</v>
      </c>
      <c r="AN1204" s="113">
        <v>0</v>
      </c>
      <c r="AO1204" s="113">
        <v>0</v>
      </c>
      <c r="AP1204" s="113">
        <v>0</v>
      </c>
      <c r="AQ1204" s="107" t="s">
        <v>699</v>
      </c>
      <c r="AR1204" s="107" t="s">
        <v>699</v>
      </c>
      <c r="AS1204" s="107" t="s">
        <v>396</v>
      </c>
      <c r="AT1204" s="107" t="s">
        <v>3003</v>
      </c>
      <c r="AU1204" s="107" t="s">
        <v>1120</v>
      </c>
      <c r="AV1204" s="107" t="s">
        <v>391</v>
      </c>
      <c r="AW1204" s="108">
        <v>3</v>
      </c>
      <c r="AX1204" s="107" t="s">
        <v>473</v>
      </c>
      <c r="AY1204" s="107" t="s">
        <v>738</v>
      </c>
      <c r="AZ1204" s="107" t="s">
        <v>700</v>
      </c>
      <c r="BA1204" s="107" t="s">
        <v>652</v>
      </c>
      <c r="BB1204" s="109">
        <v>45355.272070752311</v>
      </c>
      <c r="BC1204" s="107" t="s">
        <v>22</v>
      </c>
      <c r="BD1204" s="107" t="s">
        <v>292</v>
      </c>
    </row>
    <row r="1205" spans="1:56" x14ac:dyDescent="0.2">
      <c r="A1205" s="107" t="s">
        <v>409</v>
      </c>
      <c r="B1205" s="105">
        <v>609212</v>
      </c>
      <c r="C1205" s="105" t="s">
        <v>2318</v>
      </c>
      <c r="D1205" s="107" t="s">
        <v>1416</v>
      </c>
      <c r="E1205" s="105" t="s">
        <v>1945</v>
      </c>
      <c r="F1205" s="107" t="s">
        <v>1128</v>
      </c>
      <c r="G1205" s="107" t="s">
        <v>830</v>
      </c>
      <c r="H1205" s="107" t="s">
        <v>830</v>
      </c>
      <c r="I1205" s="107" t="s">
        <v>830</v>
      </c>
      <c r="J1205" s="107" t="s">
        <v>98</v>
      </c>
      <c r="K1205" s="107" t="s">
        <v>23</v>
      </c>
      <c r="L1205" s="107" t="s">
        <v>352</v>
      </c>
      <c r="M1205" s="107" t="s">
        <v>395</v>
      </c>
      <c r="N1205" s="107" t="s">
        <v>410</v>
      </c>
      <c r="O1205" s="107" t="s">
        <v>395</v>
      </c>
      <c r="P1205" s="109">
        <v>44814</v>
      </c>
      <c r="Q1205" s="107" t="s">
        <v>658</v>
      </c>
      <c r="R1205" s="108">
        <v>1</v>
      </c>
      <c r="S1205" s="109">
        <v>44897</v>
      </c>
      <c r="T1205" s="109">
        <v>44957</v>
      </c>
      <c r="U1205" s="109">
        <v>45821</v>
      </c>
      <c r="V1205" s="108">
        <v>924</v>
      </c>
      <c r="W1205" s="107" t="s">
        <v>398</v>
      </c>
      <c r="X1205" s="107" t="s">
        <v>702</v>
      </c>
      <c r="Y1205" s="107" t="s">
        <v>293</v>
      </c>
      <c r="Z1205" s="108">
        <v>0</v>
      </c>
      <c r="AA1205" s="113">
        <v>233848</v>
      </c>
      <c r="AB1205" s="113">
        <v>233848</v>
      </c>
      <c r="AC1205" s="113">
        <v>94474.15</v>
      </c>
      <c r="AD1205" s="113">
        <v>56009.3033</v>
      </c>
      <c r="AE1205" s="113">
        <v>56009.3033</v>
      </c>
      <c r="AF1205" s="113">
        <v>254.74469999999999</v>
      </c>
      <c r="AG1205" s="113">
        <v>234102.74470000001</v>
      </c>
      <c r="AH1205" s="113">
        <f>CFR_Data[[#This Row],[Total Spent SFY]]+CFR_Data[[#This Row],[CF Current SFY]]</f>
        <v>234102.74470000001</v>
      </c>
      <c r="AI1205" s="113">
        <v>55754.558599999997</v>
      </c>
      <c r="AJ1205" s="113">
        <v>0</v>
      </c>
      <c r="AK1205" s="113">
        <v>0</v>
      </c>
      <c r="AL1205" s="113">
        <v>0</v>
      </c>
      <c r="AM1205" s="113">
        <v>0</v>
      </c>
      <c r="AN1205" s="113">
        <v>38464.846700000002</v>
      </c>
      <c r="AO1205" s="113">
        <v>0</v>
      </c>
      <c r="AP1205" s="113">
        <v>0</v>
      </c>
      <c r="AQ1205" s="107" t="s">
        <v>699</v>
      </c>
      <c r="AR1205" s="107" t="s">
        <v>699</v>
      </c>
      <c r="AS1205" s="107" t="s">
        <v>396</v>
      </c>
      <c r="AT1205" s="107" t="s">
        <v>395</v>
      </c>
      <c r="AU1205" s="107" t="s">
        <v>1123</v>
      </c>
      <c r="AV1205" s="107" t="s">
        <v>391</v>
      </c>
      <c r="AW1205" s="108">
        <v>2</v>
      </c>
      <c r="AX1205" s="107" t="s">
        <v>473</v>
      </c>
      <c r="AY1205" s="107" t="s">
        <v>765</v>
      </c>
      <c r="AZ1205" s="107" t="s">
        <v>706</v>
      </c>
      <c r="BA1205" s="107" t="s">
        <v>406</v>
      </c>
      <c r="BB1205" s="109">
        <v>45355.272070752311</v>
      </c>
      <c r="BC1205" s="107" t="s">
        <v>23</v>
      </c>
      <c r="BD1205" s="107" t="s">
        <v>293</v>
      </c>
    </row>
    <row r="1206" spans="1:56" x14ac:dyDescent="0.2">
      <c r="A1206" s="107" t="s">
        <v>409</v>
      </c>
      <c r="B1206" s="105">
        <v>609212</v>
      </c>
      <c r="C1206" s="105" t="s">
        <v>2318</v>
      </c>
      <c r="D1206" s="107" t="s">
        <v>1416</v>
      </c>
      <c r="E1206" s="105" t="s">
        <v>1945</v>
      </c>
      <c r="F1206" s="107" t="s">
        <v>1128</v>
      </c>
      <c r="G1206" s="107" t="s">
        <v>830</v>
      </c>
      <c r="H1206" s="107" t="s">
        <v>830</v>
      </c>
      <c r="I1206" s="107" t="s">
        <v>830</v>
      </c>
      <c r="J1206" s="107" t="s">
        <v>98</v>
      </c>
      <c r="K1206" s="107" t="s">
        <v>23</v>
      </c>
      <c r="L1206" s="107" t="s">
        <v>352</v>
      </c>
      <c r="M1206" s="107" t="s">
        <v>395</v>
      </c>
      <c r="N1206" s="107" t="s">
        <v>410</v>
      </c>
      <c r="O1206" s="107" t="s">
        <v>395</v>
      </c>
      <c r="P1206" s="109">
        <v>44814</v>
      </c>
      <c r="Q1206" s="107" t="s">
        <v>658</v>
      </c>
      <c r="R1206" s="108">
        <v>1</v>
      </c>
      <c r="S1206" s="109">
        <v>44897</v>
      </c>
      <c r="T1206" s="109">
        <v>44957</v>
      </c>
      <c r="U1206" s="109">
        <v>45821</v>
      </c>
      <c r="V1206" s="108">
        <v>924</v>
      </c>
      <c r="W1206" s="107" t="s">
        <v>424</v>
      </c>
      <c r="X1206" s="107" t="s">
        <v>726</v>
      </c>
      <c r="Y1206" s="107" t="s">
        <v>725</v>
      </c>
      <c r="Z1206" s="108">
        <v>0.8</v>
      </c>
      <c r="AA1206" s="113">
        <v>449612.36</v>
      </c>
      <c r="AB1206" s="113">
        <v>400155.87</v>
      </c>
      <c r="AC1206" s="113">
        <v>4142660.53</v>
      </c>
      <c r="AD1206" s="113">
        <v>3785462.6967000002</v>
      </c>
      <c r="AE1206" s="113">
        <v>3785462.6967000002</v>
      </c>
      <c r="AF1206" s="113">
        <v>17217.255300000001</v>
      </c>
      <c r="AG1206" s="113">
        <v>466829.6153</v>
      </c>
      <c r="AH1206" s="113">
        <f>CFR_Data[[#This Row],[Total Spent SFY]]+CFR_Data[[#This Row],[CF Current SFY]]</f>
        <v>417373.12530000001</v>
      </c>
      <c r="AI1206" s="113">
        <v>3768245.4413999999</v>
      </c>
      <c r="AJ1206" s="113">
        <v>0</v>
      </c>
      <c r="AK1206" s="113">
        <v>0</v>
      </c>
      <c r="AL1206" s="113">
        <v>0</v>
      </c>
      <c r="AM1206" s="113">
        <v>0</v>
      </c>
      <c r="AN1206" s="113">
        <v>357197.8333</v>
      </c>
      <c r="AO1206" s="113">
        <v>0</v>
      </c>
      <c r="AP1206" s="113">
        <v>0</v>
      </c>
      <c r="AQ1206" s="107" t="s">
        <v>699</v>
      </c>
      <c r="AR1206" s="107" t="s">
        <v>699</v>
      </c>
      <c r="AS1206" s="107" t="s">
        <v>396</v>
      </c>
      <c r="AT1206" s="107" t="s">
        <v>395</v>
      </c>
      <c r="AU1206" s="107" t="s">
        <v>1123</v>
      </c>
      <c r="AV1206" s="107" t="s">
        <v>391</v>
      </c>
      <c r="AW1206" s="108">
        <v>2</v>
      </c>
      <c r="AX1206" s="107" t="s">
        <v>473</v>
      </c>
      <c r="AY1206" s="107" t="s">
        <v>765</v>
      </c>
      <c r="AZ1206" s="107" t="s">
        <v>706</v>
      </c>
      <c r="BA1206" s="107" t="s">
        <v>406</v>
      </c>
      <c r="BB1206" s="109">
        <v>45355.272070752311</v>
      </c>
      <c r="BC1206" s="107" t="s">
        <v>23</v>
      </c>
      <c r="BD1206" s="107" t="s">
        <v>292</v>
      </c>
    </row>
    <row r="1207" spans="1:56" x14ac:dyDescent="0.2">
      <c r="A1207" s="107" t="s">
        <v>472</v>
      </c>
      <c r="B1207" s="105">
        <v>609213</v>
      </c>
      <c r="C1207" s="105" t="s">
        <v>395</v>
      </c>
      <c r="D1207" s="107" t="s">
        <v>1778</v>
      </c>
      <c r="E1207" s="105" t="s">
        <v>1954</v>
      </c>
      <c r="F1207" s="107" t="s">
        <v>1139</v>
      </c>
      <c r="G1207" s="107" t="s">
        <v>830</v>
      </c>
      <c r="H1207" s="107" t="s">
        <v>830</v>
      </c>
      <c r="I1207" s="107" t="s">
        <v>830</v>
      </c>
      <c r="J1207" s="107" t="s">
        <v>1779</v>
      </c>
      <c r="K1207" s="107" t="s">
        <v>28</v>
      </c>
      <c r="L1207" s="107" t="s">
        <v>368</v>
      </c>
      <c r="M1207" s="107" t="s">
        <v>395</v>
      </c>
      <c r="N1207" s="107" t="s">
        <v>472</v>
      </c>
      <c r="O1207" s="107" t="s">
        <v>1142</v>
      </c>
      <c r="P1207" s="109">
        <v>46025</v>
      </c>
      <c r="Q1207" s="107" t="s">
        <v>1353</v>
      </c>
      <c r="R1207" s="108">
        <v>0</v>
      </c>
      <c r="S1207" s="109">
        <v>46175</v>
      </c>
      <c r="T1207" s="109">
        <v>46235</v>
      </c>
      <c r="U1207" s="109">
        <v>46865</v>
      </c>
      <c r="V1207" s="108">
        <v>690</v>
      </c>
      <c r="W1207" s="107" t="s">
        <v>398</v>
      </c>
      <c r="X1207" s="107" t="s">
        <v>702</v>
      </c>
      <c r="Y1207" s="107" t="s">
        <v>293</v>
      </c>
      <c r="Z1207" s="108">
        <v>0</v>
      </c>
      <c r="AA1207" s="113">
        <v>0</v>
      </c>
      <c r="AB1207" s="113">
        <v>0</v>
      </c>
      <c r="AC1207" s="113">
        <v>149707.35</v>
      </c>
      <c r="AD1207" s="113">
        <v>0</v>
      </c>
      <c r="AE1207" s="113">
        <v>149707.35</v>
      </c>
      <c r="AF1207" s="113">
        <v>0</v>
      </c>
      <c r="AG1207" s="113">
        <v>0</v>
      </c>
      <c r="AH1207" s="113">
        <f>CFR_Data[[#This Row],[Total Spent SFY]]+CFR_Data[[#This Row],[CF Current SFY]]</f>
        <v>0</v>
      </c>
      <c r="AI1207" s="113">
        <v>0</v>
      </c>
      <c r="AJ1207" s="113">
        <v>0</v>
      </c>
      <c r="AK1207" s="113">
        <v>78418.135699999999</v>
      </c>
      <c r="AL1207" s="113">
        <v>71289.214300000007</v>
      </c>
      <c r="AM1207" s="113">
        <v>0</v>
      </c>
      <c r="AN1207" s="113">
        <v>0</v>
      </c>
      <c r="AO1207" s="113">
        <v>0</v>
      </c>
      <c r="AP1207" s="113">
        <v>0</v>
      </c>
      <c r="AQ1207" s="107" t="s">
        <v>699</v>
      </c>
      <c r="AR1207" s="107" t="s">
        <v>699</v>
      </c>
      <c r="AS1207" s="107" t="s">
        <v>396</v>
      </c>
      <c r="AT1207" s="107" t="s">
        <v>2916</v>
      </c>
      <c r="AU1207" s="107" t="s">
        <v>1120</v>
      </c>
      <c r="AV1207" s="107" t="s">
        <v>391</v>
      </c>
      <c r="AW1207" s="108">
        <v>2</v>
      </c>
      <c r="AX1207" s="107" t="s">
        <v>473</v>
      </c>
      <c r="AY1207" s="107" t="s">
        <v>731</v>
      </c>
      <c r="AZ1207" s="107" t="s">
        <v>706</v>
      </c>
      <c r="BA1207" s="107" t="s">
        <v>435</v>
      </c>
      <c r="BB1207" s="109">
        <v>45355.272070752311</v>
      </c>
      <c r="BC1207" s="107" t="s">
        <v>28</v>
      </c>
      <c r="BD1207" s="107" t="s">
        <v>293</v>
      </c>
    </row>
    <row r="1208" spans="1:56" x14ac:dyDescent="0.2">
      <c r="A1208" s="107" t="s">
        <v>472</v>
      </c>
      <c r="B1208" s="105">
        <v>609213</v>
      </c>
      <c r="C1208" s="105" t="s">
        <v>395</v>
      </c>
      <c r="D1208" s="107" t="s">
        <v>1778</v>
      </c>
      <c r="E1208" s="105" t="s">
        <v>1954</v>
      </c>
      <c r="F1208" s="107" t="s">
        <v>1139</v>
      </c>
      <c r="G1208" s="107" t="s">
        <v>830</v>
      </c>
      <c r="H1208" s="107" t="s">
        <v>830</v>
      </c>
      <c r="I1208" s="107" t="s">
        <v>830</v>
      </c>
      <c r="J1208" s="107" t="s">
        <v>1779</v>
      </c>
      <c r="K1208" s="107" t="s">
        <v>28</v>
      </c>
      <c r="L1208" s="107" t="s">
        <v>368</v>
      </c>
      <c r="M1208" s="107" t="s">
        <v>395</v>
      </c>
      <c r="N1208" s="107" t="s">
        <v>472</v>
      </c>
      <c r="O1208" s="107" t="s">
        <v>1142</v>
      </c>
      <c r="P1208" s="109">
        <v>46025</v>
      </c>
      <c r="Q1208" s="107" t="s">
        <v>1353</v>
      </c>
      <c r="R1208" s="108">
        <v>0</v>
      </c>
      <c r="S1208" s="109">
        <v>46175</v>
      </c>
      <c r="T1208" s="109">
        <v>46235</v>
      </c>
      <c r="U1208" s="109">
        <v>46865</v>
      </c>
      <c r="V1208" s="108">
        <v>690</v>
      </c>
      <c r="W1208" s="107" t="s">
        <v>424</v>
      </c>
      <c r="X1208" s="107" t="s">
        <v>726</v>
      </c>
      <c r="Y1208" s="107" t="s">
        <v>725</v>
      </c>
      <c r="Z1208" s="108">
        <v>0.8</v>
      </c>
      <c r="AA1208" s="113">
        <v>0</v>
      </c>
      <c r="AB1208" s="113">
        <v>0</v>
      </c>
      <c r="AC1208" s="113">
        <v>10965670.522500001</v>
      </c>
      <c r="AD1208" s="113">
        <v>0</v>
      </c>
      <c r="AE1208" s="113">
        <v>10965670.522500001</v>
      </c>
      <c r="AF1208" s="113">
        <v>0</v>
      </c>
      <c r="AG1208" s="113">
        <v>0</v>
      </c>
      <c r="AH1208" s="113">
        <f>CFR_Data[[#This Row],[Total Spent SFY]]+CFR_Data[[#This Row],[CF Current SFY]]</f>
        <v>0</v>
      </c>
      <c r="AI1208" s="113">
        <v>0</v>
      </c>
      <c r="AJ1208" s="113">
        <v>0</v>
      </c>
      <c r="AK1208" s="113">
        <v>5743922.6546</v>
      </c>
      <c r="AL1208" s="113">
        <v>5221747.8679</v>
      </c>
      <c r="AM1208" s="113">
        <v>0</v>
      </c>
      <c r="AN1208" s="113">
        <v>0</v>
      </c>
      <c r="AO1208" s="113">
        <v>0</v>
      </c>
      <c r="AP1208" s="113">
        <v>0</v>
      </c>
      <c r="AQ1208" s="107" t="s">
        <v>699</v>
      </c>
      <c r="AR1208" s="107" t="s">
        <v>699</v>
      </c>
      <c r="AS1208" s="107" t="s">
        <v>396</v>
      </c>
      <c r="AT1208" s="107" t="s">
        <v>2916</v>
      </c>
      <c r="AU1208" s="107" t="s">
        <v>1120</v>
      </c>
      <c r="AV1208" s="107" t="s">
        <v>391</v>
      </c>
      <c r="AW1208" s="108">
        <v>2</v>
      </c>
      <c r="AX1208" s="107" t="s">
        <v>473</v>
      </c>
      <c r="AY1208" s="107" t="s">
        <v>731</v>
      </c>
      <c r="AZ1208" s="107" t="s">
        <v>706</v>
      </c>
      <c r="BA1208" s="107" t="s">
        <v>435</v>
      </c>
      <c r="BB1208" s="109">
        <v>45355.272070752311</v>
      </c>
      <c r="BC1208" s="107" t="s">
        <v>28</v>
      </c>
      <c r="BD1208" s="107" t="s">
        <v>292</v>
      </c>
    </row>
    <row r="1209" spans="1:56" x14ac:dyDescent="0.2">
      <c r="A1209" s="107" t="s">
        <v>393</v>
      </c>
      <c r="B1209" s="105">
        <v>609214</v>
      </c>
      <c r="C1209" s="105" t="s">
        <v>2319</v>
      </c>
      <c r="D1209" s="107" t="s">
        <v>1023</v>
      </c>
      <c r="E1209" s="105" t="s">
        <v>1947</v>
      </c>
      <c r="F1209" s="107" t="s">
        <v>439</v>
      </c>
      <c r="G1209" s="107" t="s">
        <v>830</v>
      </c>
      <c r="H1209" s="107" t="s">
        <v>830</v>
      </c>
      <c r="I1209" s="107" t="s">
        <v>830</v>
      </c>
      <c r="J1209" s="107" t="s">
        <v>404</v>
      </c>
      <c r="K1209" s="107" t="s">
        <v>405</v>
      </c>
      <c r="L1209" s="107" t="s">
        <v>344</v>
      </c>
      <c r="M1209" s="107" t="s">
        <v>395</v>
      </c>
      <c r="N1209" s="107" t="s">
        <v>394</v>
      </c>
      <c r="O1209" s="107" t="s">
        <v>395</v>
      </c>
      <c r="P1209" s="109">
        <v>44100</v>
      </c>
      <c r="Q1209" s="107" t="s">
        <v>656</v>
      </c>
      <c r="R1209" s="108">
        <v>1</v>
      </c>
      <c r="S1209" s="109">
        <v>44172</v>
      </c>
      <c r="T1209" s="109">
        <v>44232</v>
      </c>
      <c r="U1209" s="109">
        <v>45285</v>
      </c>
      <c r="V1209" s="108">
        <v>1113</v>
      </c>
      <c r="W1209" s="107" t="s">
        <v>438</v>
      </c>
      <c r="X1209" s="107" t="s">
        <v>775</v>
      </c>
      <c r="Y1209" s="107" t="s">
        <v>293</v>
      </c>
      <c r="Z1209" s="108">
        <v>0</v>
      </c>
      <c r="AA1209" s="113">
        <v>3141494.27</v>
      </c>
      <c r="AB1209" s="113">
        <v>1159154.19</v>
      </c>
      <c r="AC1209" s="113">
        <v>889763.58</v>
      </c>
      <c r="AD1209" s="113">
        <v>260000</v>
      </c>
      <c r="AE1209" s="113">
        <v>260000</v>
      </c>
      <c r="AF1209" s="113">
        <v>260000</v>
      </c>
      <c r="AG1209" s="113">
        <v>3401494.27</v>
      </c>
      <c r="AH1209" s="113">
        <f>CFR_Data[[#This Row],[Total Spent SFY]]+CFR_Data[[#This Row],[CF Current SFY]]</f>
        <v>1419154.19</v>
      </c>
      <c r="AI1209" s="113">
        <v>0</v>
      </c>
      <c r="AJ1209" s="113">
        <v>0</v>
      </c>
      <c r="AK1209" s="113">
        <v>0</v>
      </c>
      <c r="AL1209" s="113">
        <v>0</v>
      </c>
      <c r="AM1209" s="113">
        <v>0</v>
      </c>
      <c r="AN1209" s="113">
        <v>629763.57999999996</v>
      </c>
      <c r="AO1209" s="113">
        <v>0</v>
      </c>
      <c r="AP1209" s="113">
        <v>0</v>
      </c>
      <c r="AQ1209" s="107" t="s">
        <v>699</v>
      </c>
      <c r="AR1209" s="107" t="s">
        <v>699</v>
      </c>
      <c r="AS1209" s="107" t="s">
        <v>396</v>
      </c>
      <c r="AT1209" s="107" t="s">
        <v>395</v>
      </c>
      <c r="AU1209" s="107" t="s">
        <v>1123</v>
      </c>
      <c r="AV1209" s="107" t="s">
        <v>391</v>
      </c>
      <c r="AW1209" s="108">
        <v>1</v>
      </c>
      <c r="AX1209" s="107" t="s">
        <v>473</v>
      </c>
      <c r="AY1209" s="107" t="s">
        <v>707</v>
      </c>
      <c r="AZ1209" s="107" t="s">
        <v>706</v>
      </c>
      <c r="BA1209" s="107" t="s">
        <v>412</v>
      </c>
      <c r="BB1209" s="109">
        <v>45355.272070752311</v>
      </c>
      <c r="BC1209" s="107" t="s">
        <v>465</v>
      </c>
      <c r="BD1209" s="107" t="s">
        <v>293</v>
      </c>
    </row>
    <row r="1210" spans="1:56" x14ac:dyDescent="0.2">
      <c r="A1210" s="107" t="s">
        <v>393</v>
      </c>
      <c r="B1210" s="105">
        <v>609217</v>
      </c>
      <c r="C1210" s="105" t="s">
        <v>2320</v>
      </c>
      <c r="D1210" s="107" t="s">
        <v>1024</v>
      </c>
      <c r="E1210" s="105" t="s">
        <v>1947</v>
      </c>
      <c r="F1210" s="107" t="s">
        <v>439</v>
      </c>
      <c r="G1210" s="107" t="s">
        <v>830</v>
      </c>
      <c r="H1210" s="107" t="s">
        <v>830</v>
      </c>
      <c r="I1210" s="107" t="s">
        <v>830</v>
      </c>
      <c r="J1210" s="107" t="s">
        <v>1025</v>
      </c>
      <c r="K1210" s="107" t="s">
        <v>32</v>
      </c>
      <c r="L1210" s="107" t="s">
        <v>222</v>
      </c>
      <c r="M1210" s="107" t="s">
        <v>221</v>
      </c>
      <c r="N1210" s="107" t="s">
        <v>403</v>
      </c>
      <c r="O1210" s="107" t="s">
        <v>395</v>
      </c>
      <c r="P1210" s="109">
        <v>43708</v>
      </c>
      <c r="Q1210" s="107" t="s">
        <v>657</v>
      </c>
      <c r="R1210" s="108">
        <v>1</v>
      </c>
      <c r="S1210" s="109">
        <v>43851</v>
      </c>
      <c r="T1210" s="109">
        <v>43911</v>
      </c>
      <c r="U1210" s="109">
        <v>44722</v>
      </c>
      <c r="V1210" s="108">
        <v>871</v>
      </c>
      <c r="W1210" s="107" t="s">
        <v>438</v>
      </c>
      <c r="X1210" s="107" t="s">
        <v>775</v>
      </c>
      <c r="Y1210" s="107" t="s">
        <v>293</v>
      </c>
      <c r="Z1210" s="108">
        <v>0</v>
      </c>
      <c r="AA1210" s="113">
        <v>2727260.87</v>
      </c>
      <c r="AB1210" s="113">
        <v>0</v>
      </c>
      <c r="AC1210" s="113">
        <v>628252.23</v>
      </c>
      <c r="AD1210" s="113">
        <v>0</v>
      </c>
      <c r="AE1210" s="113">
        <v>0</v>
      </c>
      <c r="AF1210" s="113">
        <v>0</v>
      </c>
      <c r="AG1210" s="113">
        <v>2727260.87</v>
      </c>
      <c r="AH1210" s="113">
        <f>CFR_Data[[#This Row],[Total Spent SFY]]+CFR_Data[[#This Row],[CF Current SFY]]</f>
        <v>0</v>
      </c>
      <c r="AI1210" s="113">
        <v>0</v>
      </c>
      <c r="AJ1210" s="113">
        <v>0</v>
      </c>
      <c r="AK1210" s="113">
        <v>0</v>
      </c>
      <c r="AL1210" s="113">
        <v>0</v>
      </c>
      <c r="AM1210" s="113">
        <v>0</v>
      </c>
      <c r="AN1210" s="113">
        <v>0</v>
      </c>
      <c r="AO1210" s="113">
        <v>0</v>
      </c>
      <c r="AP1210" s="113">
        <v>0</v>
      </c>
      <c r="AQ1210" s="107" t="s">
        <v>699</v>
      </c>
      <c r="AR1210" s="107" t="s">
        <v>699</v>
      </c>
      <c r="AS1210" s="107" t="s">
        <v>396</v>
      </c>
      <c r="AT1210" s="107" t="s">
        <v>395</v>
      </c>
      <c r="AU1210" s="107" t="s">
        <v>1123</v>
      </c>
      <c r="AV1210" s="107" t="s">
        <v>391</v>
      </c>
      <c r="AW1210" s="108">
        <v>1</v>
      </c>
      <c r="AX1210" s="107" t="s">
        <v>473</v>
      </c>
      <c r="AY1210" s="107" t="s">
        <v>765</v>
      </c>
      <c r="AZ1210" s="107" t="s">
        <v>706</v>
      </c>
      <c r="BA1210" s="107" t="s">
        <v>406</v>
      </c>
      <c r="BB1210" s="109">
        <v>45355.272070752311</v>
      </c>
      <c r="BC1210" s="107" t="s">
        <v>32</v>
      </c>
      <c r="BD1210" s="107" t="s">
        <v>293</v>
      </c>
    </row>
    <row r="1211" spans="1:56" x14ac:dyDescent="0.2">
      <c r="A1211" s="107" t="s">
        <v>409</v>
      </c>
      <c r="B1211" s="105">
        <v>609219</v>
      </c>
      <c r="C1211" s="105" t="s">
        <v>3114</v>
      </c>
      <c r="D1211" s="107" t="s">
        <v>1230</v>
      </c>
      <c r="E1211" s="105" t="s">
        <v>1954</v>
      </c>
      <c r="F1211" s="107" t="s">
        <v>1128</v>
      </c>
      <c r="G1211" s="107" t="s">
        <v>830</v>
      </c>
      <c r="H1211" s="107" t="s">
        <v>830</v>
      </c>
      <c r="I1211" s="107" t="s">
        <v>830</v>
      </c>
      <c r="J1211" s="107" t="s">
        <v>131</v>
      </c>
      <c r="K1211" s="107" t="s">
        <v>24</v>
      </c>
      <c r="L1211" s="107" t="s">
        <v>246</v>
      </c>
      <c r="M1211" s="107" t="s">
        <v>239</v>
      </c>
      <c r="N1211" s="107" t="s">
        <v>410</v>
      </c>
      <c r="O1211" s="107" t="s">
        <v>395</v>
      </c>
      <c r="P1211" s="109">
        <v>45164</v>
      </c>
      <c r="Q1211" s="107" t="s">
        <v>712</v>
      </c>
      <c r="R1211" s="108">
        <v>1</v>
      </c>
      <c r="S1211" s="109">
        <v>45246</v>
      </c>
      <c r="T1211" s="109">
        <v>45306</v>
      </c>
      <c r="U1211" s="109">
        <v>46266</v>
      </c>
      <c r="V1211" s="108">
        <v>1020</v>
      </c>
      <c r="W1211" s="107" t="s">
        <v>424</v>
      </c>
      <c r="X1211" s="107" t="s">
        <v>710</v>
      </c>
      <c r="Y1211" s="107" t="s">
        <v>411</v>
      </c>
      <c r="Z1211" s="108">
        <v>0.8</v>
      </c>
      <c r="AA1211" s="113">
        <v>0</v>
      </c>
      <c r="AB1211" s="113">
        <v>0</v>
      </c>
      <c r="AC1211" s="113">
        <v>3096182.1</v>
      </c>
      <c r="AD1211" s="113">
        <v>3067327.0151999998</v>
      </c>
      <c r="AE1211" s="113">
        <v>3067327.0153000001</v>
      </c>
      <c r="AF1211" s="113">
        <v>356029.02860000002</v>
      </c>
      <c r="AG1211" s="113">
        <v>356029.02860000002</v>
      </c>
      <c r="AH1211" s="113">
        <f>CFR_Data[[#This Row],[Total Spent SFY]]+CFR_Data[[#This Row],[CF Current SFY]]</f>
        <v>356029.02860000002</v>
      </c>
      <c r="AI1211" s="113">
        <v>1095473.9339999999</v>
      </c>
      <c r="AJ1211" s="113">
        <v>1424116.1142</v>
      </c>
      <c r="AK1211" s="113">
        <v>191707.93849999999</v>
      </c>
      <c r="AL1211" s="113">
        <v>0</v>
      </c>
      <c r="AM1211" s="113">
        <v>0</v>
      </c>
      <c r="AN1211" s="113">
        <v>28855.084699999999</v>
      </c>
      <c r="AO1211" s="113">
        <v>0</v>
      </c>
      <c r="AP1211" s="113">
        <v>0</v>
      </c>
      <c r="AQ1211" s="107" t="s">
        <v>699</v>
      </c>
      <c r="AR1211" s="107" t="s">
        <v>699</v>
      </c>
      <c r="AS1211" s="107" t="s">
        <v>396</v>
      </c>
      <c r="AT1211" s="107" t="s">
        <v>2904</v>
      </c>
      <c r="AU1211" s="107" t="s">
        <v>1120</v>
      </c>
      <c r="AV1211" s="107" t="s">
        <v>391</v>
      </c>
      <c r="AW1211" s="108">
        <v>4</v>
      </c>
      <c r="AX1211" s="107" t="s">
        <v>473</v>
      </c>
      <c r="AY1211" s="107" t="s">
        <v>698</v>
      </c>
      <c r="AZ1211" s="107" t="s">
        <v>697</v>
      </c>
      <c r="BA1211" s="107" t="s">
        <v>392</v>
      </c>
      <c r="BB1211" s="109">
        <v>45355.272070752311</v>
      </c>
      <c r="BC1211" s="107" t="s">
        <v>24</v>
      </c>
      <c r="BD1211" s="107" t="s">
        <v>292</v>
      </c>
    </row>
    <row r="1212" spans="1:56" x14ac:dyDescent="0.2">
      <c r="A1212" s="107" t="s">
        <v>409</v>
      </c>
      <c r="B1212" s="105">
        <v>609219</v>
      </c>
      <c r="C1212" s="105" t="s">
        <v>3114</v>
      </c>
      <c r="D1212" s="107" t="s">
        <v>1230</v>
      </c>
      <c r="E1212" s="105" t="s">
        <v>1954</v>
      </c>
      <c r="F1212" s="107" t="s">
        <v>1128</v>
      </c>
      <c r="G1212" s="107" t="s">
        <v>830</v>
      </c>
      <c r="H1212" s="107" t="s">
        <v>830</v>
      </c>
      <c r="I1212" s="107" t="s">
        <v>830</v>
      </c>
      <c r="J1212" s="107" t="s">
        <v>131</v>
      </c>
      <c r="K1212" s="107" t="s">
        <v>24</v>
      </c>
      <c r="L1212" s="107" t="s">
        <v>246</v>
      </c>
      <c r="M1212" s="107" t="s">
        <v>239</v>
      </c>
      <c r="N1212" s="107" t="s">
        <v>410</v>
      </c>
      <c r="O1212" s="107" t="s">
        <v>395</v>
      </c>
      <c r="P1212" s="109">
        <v>45164</v>
      </c>
      <c r="Q1212" s="107" t="s">
        <v>712</v>
      </c>
      <c r="R1212" s="108">
        <v>1</v>
      </c>
      <c r="S1212" s="109">
        <v>45246</v>
      </c>
      <c r="T1212" s="109">
        <v>45306</v>
      </c>
      <c r="U1212" s="109">
        <v>46266</v>
      </c>
      <c r="V1212" s="108">
        <v>1020</v>
      </c>
      <c r="W1212" s="107" t="s">
        <v>398</v>
      </c>
      <c r="X1212" s="107" t="s">
        <v>702</v>
      </c>
      <c r="Y1212" s="107" t="s">
        <v>293</v>
      </c>
      <c r="Z1212" s="108">
        <v>0</v>
      </c>
      <c r="AA1212" s="113">
        <v>0</v>
      </c>
      <c r="AB1212" s="113">
        <v>0</v>
      </c>
      <c r="AC1212" s="113">
        <v>186785</v>
      </c>
      <c r="AD1212" s="113">
        <v>202584.2414</v>
      </c>
      <c r="AE1212" s="113">
        <v>202584.2414</v>
      </c>
      <c r="AF1212" s="113">
        <v>23514.242300000002</v>
      </c>
      <c r="AG1212" s="113">
        <v>23514.242300000002</v>
      </c>
      <c r="AH1212" s="113">
        <f>CFR_Data[[#This Row],[Total Spent SFY]]+CFR_Data[[#This Row],[CF Current SFY]]</f>
        <v>23514.242300000002</v>
      </c>
      <c r="AI1212" s="113">
        <v>72351.514800000004</v>
      </c>
      <c r="AJ1212" s="113">
        <v>94056.969200000007</v>
      </c>
      <c r="AK1212" s="113">
        <v>12661.515100000001</v>
      </c>
      <c r="AL1212" s="113">
        <v>0</v>
      </c>
      <c r="AM1212" s="113">
        <v>0</v>
      </c>
      <c r="AN1212" s="113">
        <v>-15799.241400000001</v>
      </c>
      <c r="AO1212" s="113">
        <v>0</v>
      </c>
      <c r="AP1212" s="113">
        <v>0</v>
      </c>
      <c r="AQ1212" s="107" t="s">
        <v>699</v>
      </c>
      <c r="AR1212" s="107" t="s">
        <v>699</v>
      </c>
      <c r="AS1212" s="107" t="s">
        <v>396</v>
      </c>
      <c r="AT1212" s="107" t="s">
        <v>2904</v>
      </c>
      <c r="AU1212" s="107" t="s">
        <v>1120</v>
      </c>
      <c r="AV1212" s="107" t="s">
        <v>391</v>
      </c>
      <c r="AW1212" s="108">
        <v>4</v>
      </c>
      <c r="AX1212" s="107" t="s">
        <v>473</v>
      </c>
      <c r="AY1212" s="107" t="s">
        <v>698</v>
      </c>
      <c r="AZ1212" s="107" t="s">
        <v>697</v>
      </c>
      <c r="BA1212" s="107" t="s">
        <v>392</v>
      </c>
      <c r="BB1212" s="109">
        <v>45355.272070752311</v>
      </c>
      <c r="BC1212" s="107" t="s">
        <v>24</v>
      </c>
      <c r="BD1212" s="107" t="s">
        <v>293</v>
      </c>
    </row>
    <row r="1213" spans="1:56" x14ac:dyDescent="0.2">
      <c r="A1213" s="107" t="s">
        <v>409</v>
      </c>
      <c r="B1213" s="105">
        <v>609219</v>
      </c>
      <c r="C1213" s="105" t="s">
        <v>3114</v>
      </c>
      <c r="D1213" s="107" t="s">
        <v>1230</v>
      </c>
      <c r="E1213" s="105" t="s">
        <v>1954</v>
      </c>
      <c r="F1213" s="107" t="s">
        <v>1128</v>
      </c>
      <c r="G1213" s="107" t="s">
        <v>830</v>
      </c>
      <c r="H1213" s="107" t="s">
        <v>830</v>
      </c>
      <c r="I1213" s="107" t="s">
        <v>830</v>
      </c>
      <c r="J1213" s="107" t="s">
        <v>131</v>
      </c>
      <c r="K1213" s="107" t="s">
        <v>24</v>
      </c>
      <c r="L1213" s="107" t="s">
        <v>246</v>
      </c>
      <c r="M1213" s="107" t="s">
        <v>239</v>
      </c>
      <c r="N1213" s="107" t="s">
        <v>410</v>
      </c>
      <c r="O1213" s="107" t="s">
        <v>395</v>
      </c>
      <c r="P1213" s="109">
        <v>45164</v>
      </c>
      <c r="Q1213" s="107" t="s">
        <v>712</v>
      </c>
      <c r="R1213" s="108">
        <v>1</v>
      </c>
      <c r="S1213" s="109">
        <v>45246</v>
      </c>
      <c r="T1213" s="109">
        <v>45306</v>
      </c>
      <c r="U1213" s="109">
        <v>46266</v>
      </c>
      <c r="V1213" s="108">
        <v>1020</v>
      </c>
      <c r="W1213" s="107" t="s">
        <v>424</v>
      </c>
      <c r="X1213" s="107" t="s">
        <v>709</v>
      </c>
      <c r="Y1213" s="107" t="s">
        <v>416</v>
      </c>
      <c r="Z1213" s="108">
        <v>0.8</v>
      </c>
      <c r="AA1213" s="113">
        <v>0</v>
      </c>
      <c r="AB1213" s="113">
        <v>0</v>
      </c>
      <c r="AC1213" s="113">
        <v>2183852</v>
      </c>
      <c r="AD1213" s="113">
        <v>2163499.4394</v>
      </c>
      <c r="AE1213" s="113">
        <v>2163499.4394</v>
      </c>
      <c r="AF1213" s="113">
        <v>251120.4706</v>
      </c>
      <c r="AG1213" s="113">
        <v>251120.4706</v>
      </c>
      <c r="AH1213" s="113">
        <f>CFR_Data[[#This Row],[Total Spent SFY]]+CFR_Data[[#This Row],[CF Current SFY]]</f>
        <v>251120.4706</v>
      </c>
      <c r="AI1213" s="113">
        <v>772678.37120000005</v>
      </c>
      <c r="AJ1213" s="113">
        <v>1004481.8826</v>
      </c>
      <c r="AK1213" s="113">
        <v>135218.715</v>
      </c>
      <c r="AL1213" s="113">
        <v>0</v>
      </c>
      <c r="AM1213" s="113">
        <v>0</v>
      </c>
      <c r="AN1213" s="113">
        <v>20352.560600000001</v>
      </c>
      <c r="AO1213" s="113">
        <v>0</v>
      </c>
      <c r="AP1213" s="113">
        <v>0</v>
      </c>
      <c r="AQ1213" s="107" t="s">
        <v>699</v>
      </c>
      <c r="AR1213" s="107" t="s">
        <v>699</v>
      </c>
      <c r="AS1213" s="107" t="s">
        <v>396</v>
      </c>
      <c r="AT1213" s="107" t="s">
        <v>2904</v>
      </c>
      <c r="AU1213" s="107" t="s">
        <v>1120</v>
      </c>
      <c r="AV1213" s="107" t="s">
        <v>391</v>
      </c>
      <c r="AW1213" s="108">
        <v>4</v>
      </c>
      <c r="AX1213" s="107" t="s">
        <v>473</v>
      </c>
      <c r="AY1213" s="107" t="s">
        <v>698</v>
      </c>
      <c r="AZ1213" s="107" t="s">
        <v>697</v>
      </c>
      <c r="BA1213" s="107" t="s">
        <v>392</v>
      </c>
      <c r="BB1213" s="109">
        <v>45355.272070752311</v>
      </c>
      <c r="BC1213" s="107" t="s">
        <v>24</v>
      </c>
      <c r="BD1213" s="107" t="s">
        <v>292</v>
      </c>
    </row>
    <row r="1214" spans="1:56" x14ac:dyDescent="0.2">
      <c r="A1214" s="107" t="s">
        <v>409</v>
      </c>
      <c r="B1214" s="105">
        <v>609219</v>
      </c>
      <c r="C1214" s="105" t="s">
        <v>3114</v>
      </c>
      <c r="D1214" s="107" t="s">
        <v>1230</v>
      </c>
      <c r="E1214" s="105" t="s">
        <v>1954</v>
      </c>
      <c r="F1214" s="107" t="s">
        <v>1128</v>
      </c>
      <c r="G1214" s="107" t="s">
        <v>830</v>
      </c>
      <c r="H1214" s="107" t="s">
        <v>830</v>
      </c>
      <c r="I1214" s="107" t="s">
        <v>830</v>
      </c>
      <c r="J1214" s="107" t="s">
        <v>131</v>
      </c>
      <c r="K1214" s="107" t="s">
        <v>24</v>
      </c>
      <c r="L1214" s="107" t="s">
        <v>246</v>
      </c>
      <c r="M1214" s="107" t="s">
        <v>239</v>
      </c>
      <c r="N1214" s="107" t="s">
        <v>410</v>
      </c>
      <c r="O1214" s="107" t="s">
        <v>395</v>
      </c>
      <c r="P1214" s="109">
        <v>45164</v>
      </c>
      <c r="Q1214" s="107" t="s">
        <v>712</v>
      </c>
      <c r="R1214" s="108">
        <v>1</v>
      </c>
      <c r="S1214" s="109">
        <v>45246</v>
      </c>
      <c r="T1214" s="109">
        <v>45306</v>
      </c>
      <c r="U1214" s="109">
        <v>46266</v>
      </c>
      <c r="V1214" s="108">
        <v>1020</v>
      </c>
      <c r="W1214" s="107" t="s">
        <v>424</v>
      </c>
      <c r="X1214" s="107" t="s">
        <v>726</v>
      </c>
      <c r="Y1214" s="107" t="s">
        <v>725</v>
      </c>
      <c r="Z1214" s="108">
        <v>0.8</v>
      </c>
      <c r="AA1214" s="113">
        <v>0</v>
      </c>
      <c r="AB1214" s="113">
        <v>0</v>
      </c>
      <c r="AC1214" s="113">
        <v>5778437</v>
      </c>
      <c r="AD1214" s="113">
        <v>5766589.3039999995</v>
      </c>
      <c r="AE1214" s="113">
        <v>5766589.3039999995</v>
      </c>
      <c r="AF1214" s="113">
        <v>669336.2585</v>
      </c>
      <c r="AG1214" s="113">
        <v>669336.2585</v>
      </c>
      <c r="AH1214" s="113">
        <f>CFR_Data[[#This Row],[Total Spent SFY]]+CFR_Data[[#This Row],[CF Current SFY]]</f>
        <v>669336.2585</v>
      </c>
      <c r="AI1214" s="113">
        <v>2059496.18</v>
      </c>
      <c r="AJ1214" s="113">
        <v>2677345.034</v>
      </c>
      <c r="AK1214" s="113">
        <v>360411.83149999997</v>
      </c>
      <c r="AL1214" s="113">
        <v>0</v>
      </c>
      <c r="AM1214" s="113">
        <v>0</v>
      </c>
      <c r="AN1214" s="113">
        <v>11847.696</v>
      </c>
      <c r="AO1214" s="113">
        <v>0</v>
      </c>
      <c r="AP1214" s="113">
        <v>0</v>
      </c>
      <c r="AQ1214" s="107" t="s">
        <v>699</v>
      </c>
      <c r="AR1214" s="107" t="s">
        <v>699</v>
      </c>
      <c r="AS1214" s="107" t="s">
        <v>396</v>
      </c>
      <c r="AT1214" s="107" t="s">
        <v>2904</v>
      </c>
      <c r="AU1214" s="107" t="s">
        <v>1120</v>
      </c>
      <c r="AV1214" s="107" t="s">
        <v>391</v>
      </c>
      <c r="AW1214" s="108">
        <v>4</v>
      </c>
      <c r="AX1214" s="107" t="s">
        <v>473</v>
      </c>
      <c r="AY1214" s="107" t="s">
        <v>698</v>
      </c>
      <c r="AZ1214" s="107" t="s">
        <v>697</v>
      </c>
      <c r="BA1214" s="107" t="s">
        <v>392</v>
      </c>
      <c r="BB1214" s="109">
        <v>45355.272070752311</v>
      </c>
      <c r="BC1214" s="107" t="s">
        <v>24</v>
      </c>
      <c r="BD1214" s="107" t="s">
        <v>292</v>
      </c>
    </row>
    <row r="1215" spans="1:56" x14ac:dyDescent="0.2">
      <c r="A1215" s="107" t="s">
        <v>472</v>
      </c>
      <c r="B1215" s="105">
        <v>609244</v>
      </c>
      <c r="C1215" s="105" t="s">
        <v>395</v>
      </c>
      <c r="D1215" s="107" t="s">
        <v>1026</v>
      </c>
      <c r="E1215" s="105" t="s">
        <v>1954</v>
      </c>
      <c r="F1215" s="107" t="s">
        <v>1175</v>
      </c>
      <c r="G1215" s="107" t="s">
        <v>830</v>
      </c>
      <c r="H1215" s="107" t="s">
        <v>830</v>
      </c>
      <c r="I1215" s="107" t="s">
        <v>830</v>
      </c>
      <c r="J1215" s="107" t="s">
        <v>105</v>
      </c>
      <c r="K1215" s="107" t="s">
        <v>28</v>
      </c>
      <c r="L1215" s="107" t="s">
        <v>246</v>
      </c>
      <c r="M1215" s="107" t="s">
        <v>239</v>
      </c>
      <c r="N1215" s="107" t="s">
        <v>472</v>
      </c>
      <c r="O1215" s="107" t="s">
        <v>1125</v>
      </c>
      <c r="P1215" s="109">
        <v>45864</v>
      </c>
      <c r="Q1215" s="107" t="s">
        <v>1101</v>
      </c>
      <c r="R1215" s="108">
        <v>0</v>
      </c>
      <c r="S1215" s="109">
        <v>46014</v>
      </c>
      <c r="T1215" s="109">
        <v>46074</v>
      </c>
      <c r="U1215" s="109">
        <v>46514</v>
      </c>
      <c r="V1215" s="108">
        <v>500</v>
      </c>
      <c r="W1215" s="107" t="s">
        <v>398</v>
      </c>
      <c r="X1215" s="107" t="s">
        <v>702</v>
      </c>
      <c r="Y1215" s="107" t="s">
        <v>293</v>
      </c>
      <c r="Z1215" s="108">
        <v>0</v>
      </c>
      <c r="AA1215" s="113">
        <v>0</v>
      </c>
      <c r="AB1215" s="113">
        <v>0</v>
      </c>
      <c r="AC1215" s="113">
        <v>100000</v>
      </c>
      <c r="AD1215" s="113">
        <v>0</v>
      </c>
      <c r="AE1215" s="113">
        <v>100000</v>
      </c>
      <c r="AF1215" s="113">
        <v>0</v>
      </c>
      <c r="AG1215" s="113">
        <v>0</v>
      </c>
      <c r="AH1215" s="113">
        <f>CFR_Data[[#This Row],[Total Spent SFY]]+CFR_Data[[#This Row],[CF Current SFY]]</f>
        <v>0</v>
      </c>
      <c r="AI1215" s="113">
        <v>0</v>
      </c>
      <c r="AJ1215" s="113">
        <v>31250</v>
      </c>
      <c r="AK1215" s="113">
        <v>68750</v>
      </c>
      <c r="AL1215" s="113">
        <v>0</v>
      </c>
      <c r="AM1215" s="113">
        <v>0</v>
      </c>
      <c r="AN1215" s="113">
        <v>0</v>
      </c>
      <c r="AO1215" s="113">
        <v>0</v>
      </c>
      <c r="AP1215" s="113">
        <v>0</v>
      </c>
      <c r="AQ1215" s="107" t="s">
        <v>699</v>
      </c>
      <c r="AR1215" s="107" t="s">
        <v>699</v>
      </c>
      <c r="AS1215" s="107" t="s">
        <v>396</v>
      </c>
      <c r="AT1215" s="107" t="s">
        <v>3036</v>
      </c>
      <c r="AU1215" s="107" t="s">
        <v>1120</v>
      </c>
      <c r="AV1215" s="107" t="s">
        <v>391</v>
      </c>
      <c r="AW1215" s="108">
        <v>2</v>
      </c>
      <c r="AX1215" s="107" t="s">
        <v>473</v>
      </c>
      <c r="AY1215" s="107" t="s">
        <v>698</v>
      </c>
      <c r="AZ1215" s="107" t="s">
        <v>697</v>
      </c>
      <c r="BA1215" s="107" t="s">
        <v>392</v>
      </c>
      <c r="BB1215" s="109">
        <v>45355.272070752311</v>
      </c>
      <c r="BC1215" s="107" t="s">
        <v>28</v>
      </c>
      <c r="BD1215" s="107" t="s">
        <v>293</v>
      </c>
    </row>
    <row r="1216" spans="1:56" x14ac:dyDescent="0.2">
      <c r="A1216" s="107" t="s">
        <v>472</v>
      </c>
      <c r="B1216" s="105">
        <v>609244</v>
      </c>
      <c r="C1216" s="105" t="s">
        <v>395</v>
      </c>
      <c r="D1216" s="107" t="s">
        <v>1026</v>
      </c>
      <c r="E1216" s="105" t="s">
        <v>1954</v>
      </c>
      <c r="F1216" s="107" t="s">
        <v>1175</v>
      </c>
      <c r="G1216" s="107" t="s">
        <v>830</v>
      </c>
      <c r="H1216" s="107" t="s">
        <v>830</v>
      </c>
      <c r="I1216" s="107" t="s">
        <v>830</v>
      </c>
      <c r="J1216" s="107" t="s">
        <v>105</v>
      </c>
      <c r="K1216" s="107" t="s">
        <v>28</v>
      </c>
      <c r="L1216" s="107" t="s">
        <v>246</v>
      </c>
      <c r="M1216" s="107" t="s">
        <v>239</v>
      </c>
      <c r="N1216" s="107" t="s">
        <v>472</v>
      </c>
      <c r="O1216" s="107" t="s">
        <v>1125</v>
      </c>
      <c r="P1216" s="109">
        <v>45864</v>
      </c>
      <c r="Q1216" s="107" t="s">
        <v>1101</v>
      </c>
      <c r="R1216" s="108">
        <v>0</v>
      </c>
      <c r="S1216" s="109">
        <v>46014</v>
      </c>
      <c r="T1216" s="109">
        <v>46074</v>
      </c>
      <c r="U1216" s="109">
        <v>46514</v>
      </c>
      <c r="V1216" s="108">
        <v>500</v>
      </c>
      <c r="W1216" s="107" t="s">
        <v>424</v>
      </c>
      <c r="X1216" s="107" t="s">
        <v>726</v>
      </c>
      <c r="Y1216" s="107" t="s">
        <v>725</v>
      </c>
      <c r="Z1216" s="108">
        <v>0.8</v>
      </c>
      <c r="AA1216" s="113">
        <v>0</v>
      </c>
      <c r="AB1216" s="113">
        <v>0</v>
      </c>
      <c r="AC1216" s="113">
        <v>8521177.5120000001</v>
      </c>
      <c r="AD1216" s="113">
        <v>0</v>
      </c>
      <c r="AE1216" s="113">
        <v>8521177.5120000001</v>
      </c>
      <c r="AF1216" s="113">
        <v>0</v>
      </c>
      <c r="AG1216" s="113">
        <v>0</v>
      </c>
      <c r="AH1216" s="113">
        <f>CFR_Data[[#This Row],[Total Spent SFY]]+CFR_Data[[#This Row],[CF Current SFY]]</f>
        <v>0</v>
      </c>
      <c r="AI1216" s="113">
        <v>0</v>
      </c>
      <c r="AJ1216" s="113">
        <v>2662867.9725000001</v>
      </c>
      <c r="AK1216" s="113">
        <v>5858309.5395</v>
      </c>
      <c r="AL1216" s="113">
        <v>0</v>
      </c>
      <c r="AM1216" s="113">
        <v>0</v>
      </c>
      <c r="AN1216" s="113">
        <v>0</v>
      </c>
      <c r="AO1216" s="113">
        <v>0</v>
      </c>
      <c r="AP1216" s="113">
        <v>0</v>
      </c>
      <c r="AQ1216" s="107" t="s">
        <v>699</v>
      </c>
      <c r="AR1216" s="107" t="s">
        <v>699</v>
      </c>
      <c r="AS1216" s="107" t="s">
        <v>396</v>
      </c>
      <c r="AT1216" s="107" t="s">
        <v>3036</v>
      </c>
      <c r="AU1216" s="107" t="s">
        <v>1120</v>
      </c>
      <c r="AV1216" s="107" t="s">
        <v>391</v>
      </c>
      <c r="AW1216" s="108">
        <v>2</v>
      </c>
      <c r="AX1216" s="107" t="s">
        <v>473</v>
      </c>
      <c r="AY1216" s="107" t="s">
        <v>698</v>
      </c>
      <c r="AZ1216" s="107" t="s">
        <v>697</v>
      </c>
      <c r="BA1216" s="107" t="s">
        <v>392</v>
      </c>
      <c r="BB1216" s="109">
        <v>45355.272070752311</v>
      </c>
      <c r="BC1216" s="107" t="s">
        <v>28</v>
      </c>
      <c r="BD1216" s="107" t="s">
        <v>292</v>
      </c>
    </row>
    <row r="1217" spans="1:56" x14ac:dyDescent="0.2">
      <c r="A1217" s="107" t="s">
        <v>472</v>
      </c>
      <c r="B1217" s="105">
        <v>609246</v>
      </c>
      <c r="C1217" s="105" t="s">
        <v>395</v>
      </c>
      <c r="D1217" s="107" t="s">
        <v>2321</v>
      </c>
      <c r="E1217" s="105" t="s">
        <v>1941</v>
      </c>
      <c r="F1217" s="107" t="s">
        <v>1128</v>
      </c>
      <c r="G1217" s="107" t="s">
        <v>830</v>
      </c>
      <c r="H1217" s="107" t="s">
        <v>830</v>
      </c>
      <c r="I1217" s="107" t="s">
        <v>830</v>
      </c>
      <c r="J1217" s="107" t="s">
        <v>109</v>
      </c>
      <c r="K1217" s="107" t="s">
        <v>22</v>
      </c>
      <c r="L1217" s="107" t="s">
        <v>311</v>
      </c>
      <c r="M1217" s="107" t="s">
        <v>158</v>
      </c>
      <c r="N1217" s="107" t="s">
        <v>472</v>
      </c>
      <c r="O1217" s="107" t="s">
        <v>1122</v>
      </c>
      <c r="P1217" s="109">
        <v>46368</v>
      </c>
      <c r="Q1217" s="107" t="s">
        <v>1914</v>
      </c>
      <c r="R1217" s="108">
        <v>0</v>
      </c>
      <c r="S1217" s="109">
        <v>46518</v>
      </c>
      <c r="T1217" s="109">
        <v>46578</v>
      </c>
      <c r="U1217" s="109">
        <v>47430</v>
      </c>
      <c r="V1217" s="108">
        <v>912</v>
      </c>
      <c r="W1217" s="107" t="s">
        <v>424</v>
      </c>
      <c r="X1217" s="107" t="s">
        <v>726</v>
      </c>
      <c r="Y1217" s="107" t="s">
        <v>725</v>
      </c>
      <c r="Z1217" s="108">
        <v>0.8</v>
      </c>
      <c r="AA1217" s="113">
        <v>0</v>
      </c>
      <c r="AB1217" s="113">
        <v>0</v>
      </c>
      <c r="AC1217" s="113">
        <v>45232000</v>
      </c>
      <c r="AD1217" s="113">
        <v>0</v>
      </c>
      <c r="AE1217" s="113">
        <v>37433379.310400002</v>
      </c>
      <c r="AF1217" s="113">
        <v>0</v>
      </c>
      <c r="AG1217" s="113">
        <v>0</v>
      </c>
      <c r="AH1217" s="113">
        <f>CFR_Data[[#This Row],[Total Spent SFY]]+CFR_Data[[#This Row],[CF Current SFY]]</f>
        <v>0</v>
      </c>
      <c r="AI1217" s="113">
        <v>0</v>
      </c>
      <c r="AJ1217" s="113">
        <v>0</v>
      </c>
      <c r="AK1217" s="113">
        <v>0</v>
      </c>
      <c r="AL1217" s="113">
        <v>18716689.655200001</v>
      </c>
      <c r="AM1217" s="113">
        <v>18716689.655200001</v>
      </c>
      <c r="AN1217" s="113">
        <v>7798620.6896000002</v>
      </c>
      <c r="AO1217" s="113">
        <v>0</v>
      </c>
      <c r="AP1217" s="113">
        <v>0</v>
      </c>
      <c r="AQ1217" s="107" t="s">
        <v>699</v>
      </c>
      <c r="AR1217" s="107" t="s">
        <v>699</v>
      </c>
      <c r="AS1217" s="107" t="s">
        <v>396</v>
      </c>
      <c r="AT1217" s="107" t="s">
        <v>3115</v>
      </c>
      <c r="AU1217" s="107" t="s">
        <v>1120</v>
      </c>
      <c r="AV1217" s="107" t="s">
        <v>391</v>
      </c>
      <c r="AW1217" s="108">
        <v>1</v>
      </c>
      <c r="AX1217" s="107" t="s">
        <v>473</v>
      </c>
      <c r="AY1217" s="107" t="s">
        <v>698</v>
      </c>
      <c r="AZ1217" s="107" t="s">
        <v>697</v>
      </c>
      <c r="BA1217" s="107" t="s">
        <v>392</v>
      </c>
      <c r="BB1217" s="109">
        <v>45355.272070752311</v>
      </c>
      <c r="BC1217" s="107" t="s">
        <v>22</v>
      </c>
      <c r="BD1217" s="107" t="s">
        <v>292</v>
      </c>
    </row>
    <row r="1218" spans="1:56" x14ac:dyDescent="0.2">
      <c r="A1218" s="107" t="s">
        <v>472</v>
      </c>
      <c r="B1218" s="105">
        <v>609250</v>
      </c>
      <c r="C1218" s="105" t="s">
        <v>395</v>
      </c>
      <c r="D1218" s="107" t="s">
        <v>1780</v>
      </c>
      <c r="E1218" s="105" t="s">
        <v>1941</v>
      </c>
      <c r="F1218" s="107" t="s">
        <v>1128</v>
      </c>
      <c r="G1218" s="107" t="s">
        <v>830</v>
      </c>
      <c r="H1218" s="107" t="s">
        <v>830</v>
      </c>
      <c r="I1218" s="107" t="s">
        <v>830</v>
      </c>
      <c r="J1218" s="107" t="s">
        <v>139</v>
      </c>
      <c r="K1218" s="107" t="s">
        <v>30</v>
      </c>
      <c r="L1218" s="107" t="s">
        <v>311</v>
      </c>
      <c r="M1218" s="107" t="s">
        <v>158</v>
      </c>
      <c r="N1218" s="107" t="s">
        <v>472</v>
      </c>
      <c r="O1218" s="107" t="s">
        <v>1130</v>
      </c>
      <c r="P1218" s="109">
        <v>45752</v>
      </c>
      <c r="Q1218" s="107" t="s">
        <v>1101</v>
      </c>
      <c r="R1218" s="108">
        <v>0</v>
      </c>
      <c r="S1218" s="109">
        <v>45902</v>
      </c>
      <c r="T1218" s="109">
        <v>45962</v>
      </c>
      <c r="U1218" s="109">
        <v>46558</v>
      </c>
      <c r="V1218" s="108">
        <v>656</v>
      </c>
      <c r="W1218" s="107" t="s">
        <v>398</v>
      </c>
      <c r="X1218" s="107" t="s">
        <v>702</v>
      </c>
      <c r="Y1218" s="107" t="s">
        <v>293</v>
      </c>
      <c r="Z1218" s="108">
        <v>0</v>
      </c>
      <c r="AA1218" s="113">
        <v>0</v>
      </c>
      <c r="AB1218" s="113">
        <v>0</v>
      </c>
      <c r="AC1218" s="113">
        <v>78673.919999999998</v>
      </c>
      <c r="AD1218" s="113">
        <v>0</v>
      </c>
      <c r="AE1218" s="113">
        <v>78673.919999999998</v>
      </c>
      <c r="AF1218" s="113">
        <v>0</v>
      </c>
      <c r="AG1218" s="113">
        <v>0</v>
      </c>
      <c r="AH1218" s="113">
        <f>CFR_Data[[#This Row],[Total Spent SFY]]+CFR_Data[[#This Row],[CF Current SFY]]</f>
        <v>0</v>
      </c>
      <c r="AI1218" s="113">
        <v>0</v>
      </c>
      <c r="AJ1218" s="113">
        <v>31469.567999999999</v>
      </c>
      <c r="AK1218" s="113">
        <v>47204.351999999999</v>
      </c>
      <c r="AL1218" s="113">
        <v>0</v>
      </c>
      <c r="AM1218" s="113">
        <v>0</v>
      </c>
      <c r="AN1218" s="113">
        <v>0</v>
      </c>
      <c r="AO1218" s="113">
        <v>0</v>
      </c>
      <c r="AP1218" s="113">
        <v>0</v>
      </c>
      <c r="AQ1218" s="107" t="s">
        <v>699</v>
      </c>
      <c r="AR1218" s="107" t="s">
        <v>699</v>
      </c>
      <c r="AS1218" s="107" t="s">
        <v>396</v>
      </c>
      <c r="AT1218" s="107" t="s">
        <v>2920</v>
      </c>
      <c r="AU1218" s="107" t="s">
        <v>1120</v>
      </c>
      <c r="AV1218" s="107" t="s">
        <v>391</v>
      </c>
      <c r="AW1218" s="108">
        <v>3</v>
      </c>
      <c r="AX1218" s="107" t="s">
        <v>473</v>
      </c>
      <c r="AY1218" s="107" t="s">
        <v>698</v>
      </c>
      <c r="AZ1218" s="107" t="s">
        <v>697</v>
      </c>
      <c r="BA1218" s="107" t="s">
        <v>392</v>
      </c>
      <c r="BB1218" s="109">
        <v>45355.272070752311</v>
      </c>
      <c r="BC1218" s="107" t="s">
        <v>30</v>
      </c>
      <c r="BD1218" s="107" t="s">
        <v>293</v>
      </c>
    </row>
    <row r="1219" spans="1:56" x14ac:dyDescent="0.2">
      <c r="A1219" s="107" t="s">
        <v>472</v>
      </c>
      <c r="B1219" s="105">
        <v>609250</v>
      </c>
      <c r="C1219" s="105" t="s">
        <v>395</v>
      </c>
      <c r="D1219" s="107" t="s">
        <v>1780</v>
      </c>
      <c r="E1219" s="105" t="s">
        <v>1941</v>
      </c>
      <c r="F1219" s="107" t="s">
        <v>1128</v>
      </c>
      <c r="G1219" s="107" t="s">
        <v>830</v>
      </c>
      <c r="H1219" s="107" t="s">
        <v>830</v>
      </c>
      <c r="I1219" s="107" t="s">
        <v>830</v>
      </c>
      <c r="J1219" s="107" t="s">
        <v>139</v>
      </c>
      <c r="K1219" s="107" t="s">
        <v>30</v>
      </c>
      <c r="L1219" s="107" t="s">
        <v>311</v>
      </c>
      <c r="M1219" s="107" t="s">
        <v>158</v>
      </c>
      <c r="N1219" s="107" t="s">
        <v>472</v>
      </c>
      <c r="O1219" s="107" t="s">
        <v>1130</v>
      </c>
      <c r="P1219" s="109">
        <v>45752</v>
      </c>
      <c r="Q1219" s="107" t="s">
        <v>1101</v>
      </c>
      <c r="R1219" s="108">
        <v>0</v>
      </c>
      <c r="S1219" s="109">
        <v>45902</v>
      </c>
      <c r="T1219" s="109">
        <v>45962</v>
      </c>
      <c r="U1219" s="109">
        <v>46558</v>
      </c>
      <c r="V1219" s="108">
        <v>656</v>
      </c>
      <c r="W1219" s="107" t="s">
        <v>424</v>
      </c>
      <c r="X1219" s="107" t="s">
        <v>709</v>
      </c>
      <c r="Y1219" s="107" t="s">
        <v>416</v>
      </c>
      <c r="Z1219" s="108">
        <v>0.8</v>
      </c>
      <c r="AA1219" s="113">
        <v>0</v>
      </c>
      <c r="AB1219" s="113">
        <v>0</v>
      </c>
      <c r="AC1219" s="113">
        <v>416231.2</v>
      </c>
      <c r="AD1219" s="113">
        <v>0</v>
      </c>
      <c r="AE1219" s="113">
        <v>416231.2</v>
      </c>
      <c r="AF1219" s="113">
        <v>0</v>
      </c>
      <c r="AG1219" s="113">
        <v>0</v>
      </c>
      <c r="AH1219" s="113">
        <f>CFR_Data[[#This Row],[Total Spent SFY]]+CFR_Data[[#This Row],[CF Current SFY]]</f>
        <v>0</v>
      </c>
      <c r="AI1219" s="113">
        <v>0</v>
      </c>
      <c r="AJ1219" s="113">
        <v>166492.48000000001</v>
      </c>
      <c r="AK1219" s="113">
        <v>249738.72</v>
      </c>
      <c r="AL1219" s="113">
        <v>0</v>
      </c>
      <c r="AM1219" s="113">
        <v>0</v>
      </c>
      <c r="AN1219" s="113">
        <v>0</v>
      </c>
      <c r="AO1219" s="113">
        <v>0</v>
      </c>
      <c r="AP1219" s="113">
        <v>0</v>
      </c>
      <c r="AQ1219" s="107" t="s">
        <v>699</v>
      </c>
      <c r="AR1219" s="107" t="s">
        <v>699</v>
      </c>
      <c r="AS1219" s="107" t="s">
        <v>396</v>
      </c>
      <c r="AT1219" s="107" t="s">
        <v>2920</v>
      </c>
      <c r="AU1219" s="107" t="s">
        <v>1120</v>
      </c>
      <c r="AV1219" s="107" t="s">
        <v>391</v>
      </c>
      <c r="AW1219" s="108">
        <v>3</v>
      </c>
      <c r="AX1219" s="107" t="s">
        <v>473</v>
      </c>
      <c r="AY1219" s="107" t="s">
        <v>698</v>
      </c>
      <c r="AZ1219" s="107" t="s">
        <v>697</v>
      </c>
      <c r="BA1219" s="107" t="s">
        <v>392</v>
      </c>
      <c r="BB1219" s="109">
        <v>45355.272070752311</v>
      </c>
      <c r="BC1219" s="107" t="s">
        <v>30</v>
      </c>
      <c r="BD1219" s="107" t="s">
        <v>292</v>
      </c>
    </row>
    <row r="1220" spans="1:56" x14ac:dyDescent="0.2">
      <c r="A1220" s="107" t="s">
        <v>472</v>
      </c>
      <c r="B1220" s="105">
        <v>609250</v>
      </c>
      <c r="C1220" s="105" t="s">
        <v>395</v>
      </c>
      <c r="D1220" s="107" t="s">
        <v>1780</v>
      </c>
      <c r="E1220" s="105" t="s">
        <v>1941</v>
      </c>
      <c r="F1220" s="107" t="s">
        <v>1128</v>
      </c>
      <c r="G1220" s="107" t="s">
        <v>830</v>
      </c>
      <c r="H1220" s="107" t="s">
        <v>830</v>
      </c>
      <c r="I1220" s="107" t="s">
        <v>830</v>
      </c>
      <c r="J1220" s="107" t="s">
        <v>139</v>
      </c>
      <c r="K1220" s="107" t="s">
        <v>30</v>
      </c>
      <c r="L1220" s="107" t="s">
        <v>311</v>
      </c>
      <c r="M1220" s="107" t="s">
        <v>158</v>
      </c>
      <c r="N1220" s="107" t="s">
        <v>472</v>
      </c>
      <c r="O1220" s="107" t="s">
        <v>1130</v>
      </c>
      <c r="P1220" s="109">
        <v>45752</v>
      </c>
      <c r="Q1220" s="107" t="s">
        <v>1101</v>
      </c>
      <c r="R1220" s="108">
        <v>0</v>
      </c>
      <c r="S1220" s="109">
        <v>45902</v>
      </c>
      <c r="T1220" s="109">
        <v>45962</v>
      </c>
      <c r="U1220" s="109">
        <v>46558</v>
      </c>
      <c r="V1220" s="108">
        <v>656</v>
      </c>
      <c r="W1220" s="107" t="s">
        <v>424</v>
      </c>
      <c r="X1220" s="107" t="s">
        <v>726</v>
      </c>
      <c r="Y1220" s="107" t="s">
        <v>725</v>
      </c>
      <c r="Z1220" s="108">
        <v>0.8</v>
      </c>
      <c r="AA1220" s="113">
        <v>0</v>
      </c>
      <c r="AB1220" s="113">
        <v>0</v>
      </c>
      <c r="AC1220" s="113">
        <v>5481197.5999999996</v>
      </c>
      <c r="AD1220" s="113">
        <v>0</v>
      </c>
      <c r="AE1220" s="113">
        <v>5481197.5999999996</v>
      </c>
      <c r="AF1220" s="113">
        <v>0</v>
      </c>
      <c r="AG1220" s="113">
        <v>0</v>
      </c>
      <c r="AH1220" s="113">
        <f>CFR_Data[[#This Row],[Total Spent SFY]]+CFR_Data[[#This Row],[CF Current SFY]]</f>
        <v>0</v>
      </c>
      <c r="AI1220" s="113">
        <v>0</v>
      </c>
      <c r="AJ1220" s="113">
        <v>2192479.04</v>
      </c>
      <c r="AK1220" s="113">
        <v>3288718.56</v>
      </c>
      <c r="AL1220" s="113">
        <v>0</v>
      </c>
      <c r="AM1220" s="113">
        <v>0</v>
      </c>
      <c r="AN1220" s="113">
        <v>0</v>
      </c>
      <c r="AO1220" s="113">
        <v>0</v>
      </c>
      <c r="AP1220" s="113">
        <v>0</v>
      </c>
      <c r="AQ1220" s="107" t="s">
        <v>699</v>
      </c>
      <c r="AR1220" s="107" t="s">
        <v>699</v>
      </c>
      <c r="AS1220" s="107" t="s">
        <v>396</v>
      </c>
      <c r="AT1220" s="107" t="s">
        <v>2920</v>
      </c>
      <c r="AU1220" s="107" t="s">
        <v>1120</v>
      </c>
      <c r="AV1220" s="107" t="s">
        <v>391</v>
      </c>
      <c r="AW1220" s="108">
        <v>3</v>
      </c>
      <c r="AX1220" s="107" t="s">
        <v>473</v>
      </c>
      <c r="AY1220" s="107" t="s">
        <v>698</v>
      </c>
      <c r="AZ1220" s="107" t="s">
        <v>697</v>
      </c>
      <c r="BA1220" s="107" t="s">
        <v>392</v>
      </c>
      <c r="BB1220" s="109">
        <v>45355.272070752311</v>
      </c>
      <c r="BC1220" s="107" t="s">
        <v>30</v>
      </c>
      <c r="BD1220" s="107" t="s">
        <v>292</v>
      </c>
    </row>
    <row r="1221" spans="1:56" x14ac:dyDescent="0.2">
      <c r="A1221" s="107" t="s">
        <v>393</v>
      </c>
      <c r="B1221" s="105">
        <v>609251</v>
      </c>
      <c r="C1221" s="105" t="s">
        <v>2322</v>
      </c>
      <c r="D1221" s="107" t="s">
        <v>1027</v>
      </c>
      <c r="E1221" s="105" t="s">
        <v>1941</v>
      </c>
      <c r="F1221" s="107" t="s">
        <v>1128</v>
      </c>
      <c r="G1221" s="107" t="s">
        <v>830</v>
      </c>
      <c r="H1221" s="107" t="s">
        <v>830</v>
      </c>
      <c r="I1221" s="107" t="s">
        <v>830</v>
      </c>
      <c r="J1221" s="107" t="s">
        <v>66</v>
      </c>
      <c r="K1221" s="107" t="s">
        <v>27</v>
      </c>
      <c r="L1221" s="107" t="s">
        <v>311</v>
      </c>
      <c r="M1221" s="107" t="s">
        <v>158</v>
      </c>
      <c r="N1221" s="107" t="s">
        <v>403</v>
      </c>
      <c r="O1221" s="107" t="s">
        <v>395</v>
      </c>
      <c r="P1221" s="109">
        <v>44212</v>
      </c>
      <c r="Q1221" s="107" t="s">
        <v>655</v>
      </c>
      <c r="R1221" s="108">
        <v>1</v>
      </c>
      <c r="S1221" s="109">
        <v>44287</v>
      </c>
      <c r="T1221" s="109">
        <v>44347</v>
      </c>
      <c r="U1221" s="109">
        <v>44810</v>
      </c>
      <c r="V1221" s="108">
        <v>523</v>
      </c>
      <c r="W1221" s="107" t="s">
        <v>398</v>
      </c>
      <c r="X1221" s="107" t="s">
        <v>702</v>
      </c>
      <c r="Y1221" s="107" t="s">
        <v>293</v>
      </c>
      <c r="Z1221" s="108">
        <v>0</v>
      </c>
      <c r="AA1221" s="113">
        <v>4725</v>
      </c>
      <c r="AB1221" s="113">
        <v>0</v>
      </c>
      <c r="AC1221" s="113">
        <v>15620</v>
      </c>
      <c r="AD1221" s="113">
        <v>0</v>
      </c>
      <c r="AE1221" s="113">
        <v>0</v>
      </c>
      <c r="AF1221" s="113">
        <v>0</v>
      </c>
      <c r="AG1221" s="113">
        <v>4725</v>
      </c>
      <c r="AH1221" s="113">
        <f>CFR_Data[[#This Row],[Total Spent SFY]]+CFR_Data[[#This Row],[CF Current SFY]]</f>
        <v>0</v>
      </c>
      <c r="AI1221" s="113">
        <v>0</v>
      </c>
      <c r="AJ1221" s="113">
        <v>0</v>
      </c>
      <c r="AK1221" s="113">
        <v>0</v>
      </c>
      <c r="AL1221" s="113">
        <v>0</v>
      </c>
      <c r="AM1221" s="113">
        <v>0</v>
      </c>
      <c r="AN1221" s="113">
        <v>0</v>
      </c>
      <c r="AO1221" s="113">
        <v>0</v>
      </c>
      <c r="AP1221" s="113">
        <v>0</v>
      </c>
      <c r="AQ1221" s="107" t="s">
        <v>699</v>
      </c>
      <c r="AR1221" s="107" t="s">
        <v>699</v>
      </c>
      <c r="AS1221" s="107" t="s">
        <v>396</v>
      </c>
      <c r="AT1221" s="107" t="s">
        <v>2994</v>
      </c>
      <c r="AU1221" s="107" t="s">
        <v>1120</v>
      </c>
      <c r="AV1221" s="107" t="s">
        <v>391</v>
      </c>
      <c r="AW1221" s="108">
        <v>2</v>
      </c>
      <c r="AX1221" s="107" t="s">
        <v>473</v>
      </c>
      <c r="AY1221" s="107" t="s">
        <v>698</v>
      </c>
      <c r="AZ1221" s="107" t="s">
        <v>697</v>
      </c>
      <c r="BA1221" s="107" t="s">
        <v>392</v>
      </c>
      <c r="BB1221" s="109">
        <v>45355.272070752311</v>
      </c>
      <c r="BC1221" s="107" t="s">
        <v>27</v>
      </c>
      <c r="BD1221" s="107" t="s">
        <v>293</v>
      </c>
    </row>
    <row r="1222" spans="1:56" x14ac:dyDescent="0.2">
      <c r="A1222" s="107" t="s">
        <v>393</v>
      </c>
      <c r="B1222" s="105">
        <v>609251</v>
      </c>
      <c r="C1222" s="105" t="s">
        <v>2322</v>
      </c>
      <c r="D1222" s="107" t="s">
        <v>1027</v>
      </c>
      <c r="E1222" s="105" t="s">
        <v>1941</v>
      </c>
      <c r="F1222" s="107" t="s">
        <v>1128</v>
      </c>
      <c r="G1222" s="107" t="s">
        <v>830</v>
      </c>
      <c r="H1222" s="107" t="s">
        <v>830</v>
      </c>
      <c r="I1222" s="107" t="s">
        <v>830</v>
      </c>
      <c r="J1222" s="107" t="s">
        <v>66</v>
      </c>
      <c r="K1222" s="107" t="s">
        <v>27</v>
      </c>
      <c r="L1222" s="107" t="s">
        <v>311</v>
      </c>
      <c r="M1222" s="107" t="s">
        <v>158</v>
      </c>
      <c r="N1222" s="107" t="s">
        <v>403</v>
      </c>
      <c r="O1222" s="107" t="s">
        <v>395</v>
      </c>
      <c r="P1222" s="109">
        <v>44212</v>
      </c>
      <c r="Q1222" s="107" t="s">
        <v>655</v>
      </c>
      <c r="R1222" s="108">
        <v>1</v>
      </c>
      <c r="S1222" s="109">
        <v>44287</v>
      </c>
      <c r="T1222" s="109">
        <v>44347</v>
      </c>
      <c r="U1222" s="109">
        <v>44810</v>
      </c>
      <c r="V1222" s="108">
        <v>523</v>
      </c>
      <c r="W1222" s="107" t="s">
        <v>424</v>
      </c>
      <c r="X1222" s="107" t="s">
        <v>726</v>
      </c>
      <c r="Y1222" s="107" t="s">
        <v>725</v>
      </c>
      <c r="Z1222" s="108">
        <v>0.8</v>
      </c>
      <c r="AA1222" s="113">
        <v>812740.87</v>
      </c>
      <c r="AB1222" s="113">
        <v>0</v>
      </c>
      <c r="AC1222" s="113">
        <v>101030.11</v>
      </c>
      <c r="AD1222" s="113">
        <v>0</v>
      </c>
      <c r="AE1222" s="113">
        <v>0</v>
      </c>
      <c r="AF1222" s="113">
        <v>0</v>
      </c>
      <c r="AG1222" s="113">
        <v>812740.87</v>
      </c>
      <c r="AH1222" s="113">
        <f>CFR_Data[[#This Row],[Total Spent SFY]]+CFR_Data[[#This Row],[CF Current SFY]]</f>
        <v>0</v>
      </c>
      <c r="AI1222" s="113">
        <v>0</v>
      </c>
      <c r="AJ1222" s="113">
        <v>0</v>
      </c>
      <c r="AK1222" s="113">
        <v>0</v>
      </c>
      <c r="AL1222" s="113">
        <v>0</v>
      </c>
      <c r="AM1222" s="113">
        <v>0</v>
      </c>
      <c r="AN1222" s="113">
        <v>0</v>
      </c>
      <c r="AO1222" s="113">
        <v>0</v>
      </c>
      <c r="AP1222" s="113">
        <v>0</v>
      </c>
      <c r="AQ1222" s="107" t="s">
        <v>699</v>
      </c>
      <c r="AR1222" s="107" t="s">
        <v>699</v>
      </c>
      <c r="AS1222" s="107" t="s">
        <v>396</v>
      </c>
      <c r="AT1222" s="107" t="s">
        <v>2994</v>
      </c>
      <c r="AU1222" s="107" t="s">
        <v>1120</v>
      </c>
      <c r="AV1222" s="107" t="s">
        <v>391</v>
      </c>
      <c r="AW1222" s="108">
        <v>2</v>
      </c>
      <c r="AX1222" s="107" t="s">
        <v>473</v>
      </c>
      <c r="AY1222" s="107" t="s">
        <v>698</v>
      </c>
      <c r="AZ1222" s="107" t="s">
        <v>697</v>
      </c>
      <c r="BA1222" s="107" t="s">
        <v>392</v>
      </c>
      <c r="BB1222" s="109">
        <v>45355.272070752311</v>
      </c>
      <c r="BC1222" s="107" t="s">
        <v>27</v>
      </c>
      <c r="BD1222" s="107" t="s">
        <v>292</v>
      </c>
    </row>
    <row r="1223" spans="1:56" x14ac:dyDescent="0.2">
      <c r="A1223" s="107" t="s">
        <v>472</v>
      </c>
      <c r="B1223" s="105">
        <v>609252</v>
      </c>
      <c r="C1223" s="105" t="s">
        <v>395</v>
      </c>
      <c r="D1223" s="107" t="s">
        <v>1028</v>
      </c>
      <c r="E1223" s="105" t="s">
        <v>1941</v>
      </c>
      <c r="F1223" s="107" t="s">
        <v>1128</v>
      </c>
      <c r="G1223" s="107" t="s">
        <v>830</v>
      </c>
      <c r="H1223" s="107" t="s">
        <v>830</v>
      </c>
      <c r="I1223" s="107" t="s">
        <v>830</v>
      </c>
      <c r="J1223" s="107" t="s">
        <v>109</v>
      </c>
      <c r="K1223" s="107" t="s">
        <v>22</v>
      </c>
      <c r="L1223" s="107" t="s">
        <v>311</v>
      </c>
      <c r="M1223" s="107" t="s">
        <v>158</v>
      </c>
      <c r="N1223" s="107" t="s">
        <v>472</v>
      </c>
      <c r="O1223" s="107" t="s">
        <v>1122</v>
      </c>
      <c r="P1223" s="109">
        <v>45930</v>
      </c>
      <c r="Q1223" s="107" t="s">
        <v>1101</v>
      </c>
      <c r="R1223" s="108">
        <v>0</v>
      </c>
      <c r="S1223" s="109">
        <v>46080</v>
      </c>
      <c r="T1223" s="109">
        <v>46140</v>
      </c>
      <c r="U1223" s="109">
        <v>46992</v>
      </c>
      <c r="V1223" s="108">
        <v>912</v>
      </c>
      <c r="W1223" s="107" t="s">
        <v>424</v>
      </c>
      <c r="X1223" s="107" t="s">
        <v>710</v>
      </c>
      <c r="Y1223" s="107" t="s">
        <v>411</v>
      </c>
      <c r="Z1223" s="108">
        <v>0.8</v>
      </c>
      <c r="AA1223" s="113">
        <v>0</v>
      </c>
      <c r="AB1223" s="113">
        <v>0</v>
      </c>
      <c r="AC1223" s="113">
        <v>3630000</v>
      </c>
      <c r="AD1223" s="113">
        <v>0</v>
      </c>
      <c r="AE1223" s="113">
        <v>3630000</v>
      </c>
      <c r="AF1223" s="113">
        <v>0</v>
      </c>
      <c r="AG1223" s="113">
        <v>0</v>
      </c>
      <c r="AH1223" s="113">
        <f>CFR_Data[[#This Row],[Total Spent SFY]]+CFR_Data[[#This Row],[CF Current SFY]]</f>
        <v>0</v>
      </c>
      <c r="AI1223" s="113">
        <v>0</v>
      </c>
      <c r="AJ1223" s="113">
        <v>375517.2414</v>
      </c>
      <c r="AK1223" s="113">
        <v>1502068.9654999999</v>
      </c>
      <c r="AL1223" s="113">
        <v>1502068.9654999999</v>
      </c>
      <c r="AM1223" s="113">
        <v>250344.82759999999</v>
      </c>
      <c r="AN1223" s="113">
        <v>0</v>
      </c>
      <c r="AO1223" s="113">
        <v>0</v>
      </c>
      <c r="AP1223" s="113">
        <v>0</v>
      </c>
      <c r="AQ1223" s="107" t="s">
        <v>699</v>
      </c>
      <c r="AR1223" s="107" t="s">
        <v>699</v>
      </c>
      <c r="AS1223" s="107" t="s">
        <v>396</v>
      </c>
      <c r="AT1223" s="107" t="s">
        <v>2939</v>
      </c>
      <c r="AU1223" s="107" t="s">
        <v>1120</v>
      </c>
      <c r="AV1223" s="107" t="s">
        <v>391</v>
      </c>
      <c r="AW1223" s="108">
        <v>4</v>
      </c>
      <c r="AX1223" s="107" t="s">
        <v>473</v>
      </c>
      <c r="AY1223" s="107" t="s">
        <v>698</v>
      </c>
      <c r="AZ1223" s="107" t="s">
        <v>697</v>
      </c>
      <c r="BA1223" s="107" t="s">
        <v>392</v>
      </c>
      <c r="BB1223" s="109">
        <v>45355.272070752311</v>
      </c>
      <c r="BC1223" s="107" t="s">
        <v>22</v>
      </c>
      <c r="BD1223" s="107" t="s">
        <v>292</v>
      </c>
    </row>
    <row r="1224" spans="1:56" x14ac:dyDescent="0.2">
      <c r="A1224" s="107" t="s">
        <v>472</v>
      </c>
      <c r="B1224" s="105">
        <v>609252</v>
      </c>
      <c r="C1224" s="105" t="s">
        <v>395</v>
      </c>
      <c r="D1224" s="107" t="s">
        <v>1028</v>
      </c>
      <c r="E1224" s="105" t="s">
        <v>1941</v>
      </c>
      <c r="F1224" s="107" t="s">
        <v>1128</v>
      </c>
      <c r="G1224" s="107" t="s">
        <v>830</v>
      </c>
      <c r="H1224" s="107" t="s">
        <v>830</v>
      </c>
      <c r="I1224" s="107" t="s">
        <v>830</v>
      </c>
      <c r="J1224" s="107" t="s">
        <v>109</v>
      </c>
      <c r="K1224" s="107" t="s">
        <v>22</v>
      </c>
      <c r="L1224" s="107" t="s">
        <v>311</v>
      </c>
      <c r="M1224" s="107" t="s">
        <v>158</v>
      </c>
      <c r="N1224" s="107" t="s">
        <v>472</v>
      </c>
      <c r="O1224" s="107" t="s">
        <v>1122</v>
      </c>
      <c r="P1224" s="109">
        <v>45930</v>
      </c>
      <c r="Q1224" s="107" t="s">
        <v>1101</v>
      </c>
      <c r="R1224" s="108">
        <v>0</v>
      </c>
      <c r="S1224" s="109">
        <v>46080</v>
      </c>
      <c r="T1224" s="109">
        <v>46140</v>
      </c>
      <c r="U1224" s="109">
        <v>46992</v>
      </c>
      <c r="V1224" s="108">
        <v>912</v>
      </c>
      <c r="W1224" s="107" t="s">
        <v>424</v>
      </c>
      <c r="X1224" s="107" t="s">
        <v>1959</v>
      </c>
      <c r="Y1224" s="107" t="s">
        <v>292</v>
      </c>
      <c r="Z1224" s="108">
        <v>0.8</v>
      </c>
      <c r="AA1224" s="113">
        <v>0</v>
      </c>
      <c r="AB1224" s="113">
        <v>0</v>
      </c>
      <c r="AC1224" s="113">
        <v>2296800</v>
      </c>
      <c r="AD1224" s="113">
        <v>0</v>
      </c>
      <c r="AE1224" s="113">
        <v>2296800</v>
      </c>
      <c r="AF1224" s="113">
        <v>0</v>
      </c>
      <c r="AG1224" s="113">
        <v>0</v>
      </c>
      <c r="AH1224" s="113">
        <f>CFR_Data[[#This Row],[Total Spent SFY]]+CFR_Data[[#This Row],[CF Current SFY]]</f>
        <v>0</v>
      </c>
      <c r="AI1224" s="113">
        <v>0</v>
      </c>
      <c r="AJ1224" s="113">
        <v>237600</v>
      </c>
      <c r="AK1224" s="113">
        <v>950400</v>
      </c>
      <c r="AL1224" s="113">
        <v>950400</v>
      </c>
      <c r="AM1224" s="113">
        <v>158400</v>
      </c>
      <c r="AN1224" s="113">
        <v>0</v>
      </c>
      <c r="AO1224" s="113">
        <v>0</v>
      </c>
      <c r="AP1224" s="113">
        <v>0</v>
      </c>
      <c r="AQ1224" s="107" t="s">
        <v>699</v>
      </c>
      <c r="AR1224" s="107" t="s">
        <v>699</v>
      </c>
      <c r="AS1224" s="107" t="s">
        <v>396</v>
      </c>
      <c r="AT1224" s="107" t="s">
        <v>2939</v>
      </c>
      <c r="AU1224" s="107" t="s">
        <v>1120</v>
      </c>
      <c r="AV1224" s="107" t="s">
        <v>391</v>
      </c>
      <c r="AW1224" s="108">
        <v>4</v>
      </c>
      <c r="AX1224" s="107" t="s">
        <v>473</v>
      </c>
      <c r="AY1224" s="107" t="s">
        <v>698</v>
      </c>
      <c r="AZ1224" s="107" t="s">
        <v>697</v>
      </c>
      <c r="BA1224" s="107" t="s">
        <v>392</v>
      </c>
      <c r="BB1224" s="109">
        <v>45355.272070752311</v>
      </c>
      <c r="BC1224" s="107" t="s">
        <v>22</v>
      </c>
      <c r="BD1224" s="107" t="s">
        <v>292</v>
      </c>
    </row>
    <row r="1225" spans="1:56" x14ac:dyDescent="0.2">
      <c r="A1225" s="107" t="s">
        <v>472</v>
      </c>
      <c r="B1225" s="105">
        <v>609252</v>
      </c>
      <c r="C1225" s="105" t="s">
        <v>395</v>
      </c>
      <c r="D1225" s="107" t="s">
        <v>1028</v>
      </c>
      <c r="E1225" s="105" t="s">
        <v>1941</v>
      </c>
      <c r="F1225" s="107" t="s">
        <v>1128</v>
      </c>
      <c r="G1225" s="107" t="s">
        <v>830</v>
      </c>
      <c r="H1225" s="107" t="s">
        <v>830</v>
      </c>
      <c r="I1225" s="107" t="s">
        <v>830</v>
      </c>
      <c r="J1225" s="107" t="s">
        <v>109</v>
      </c>
      <c r="K1225" s="107" t="s">
        <v>22</v>
      </c>
      <c r="L1225" s="107" t="s">
        <v>311</v>
      </c>
      <c r="M1225" s="107" t="s">
        <v>158</v>
      </c>
      <c r="N1225" s="107" t="s">
        <v>472</v>
      </c>
      <c r="O1225" s="107" t="s">
        <v>1122</v>
      </c>
      <c r="P1225" s="109">
        <v>45930</v>
      </c>
      <c r="Q1225" s="107" t="s">
        <v>1101</v>
      </c>
      <c r="R1225" s="108">
        <v>0</v>
      </c>
      <c r="S1225" s="109">
        <v>46080</v>
      </c>
      <c r="T1225" s="109">
        <v>46140</v>
      </c>
      <c r="U1225" s="109">
        <v>46992</v>
      </c>
      <c r="V1225" s="108">
        <v>912</v>
      </c>
      <c r="W1225" s="107" t="s">
        <v>424</v>
      </c>
      <c r="X1225" s="107" t="s">
        <v>713</v>
      </c>
      <c r="Y1225" s="107" t="s">
        <v>397</v>
      </c>
      <c r="Z1225" s="108">
        <v>0.9</v>
      </c>
      <c r="AA1225" s="113">
        <v>0</v>
      </c>
      <c r="AB1225" s="113">
        <v>0</v>
      </c>
      <c r="AC1225" s="113">
        <v>1815000</v>
      </c>
      <c r="AD1225" s="113">
        <v>0</v>
      </c>
      <c r="AE1225" s="113">
        <v>1815000.0001000001</v>
      </c>
      <c r="AF1225" s="113">
        <v>0</v>
      </c>
      <c r="AG1225" s="113">
        <v>0</v>
      </c>
      <c r="AH1225" s="113">
        <f>CFR_Data[[#This Row],[Total Spent SFY]]+CFR_Data[[#This Row],[CF Current SFY]]</f>
        <v>0</v>
      </c>
      <c r="AI1225" s="113">
        <v>0</v>
      </c>
      <c r="AJ1225" s="113">
        <v>187758.6207</v>
      </c>
      <c r="AK1225" s="113">
        <v>751034.4828</v>
      </c>
      <c r="AL1225" s="113">
        <v>751034.4828</v>
      </c>
      <c r="AM1225" s="113">
        <v>125172.41379999999</v>
      </c>
      <c r="AN1225" s="113">
        <v>-1E-4</v>
      </c>
      <c r="AO1225" s="113">
        <v>0</v>
      </c>
      <c r="AP1225" s="113">
        <v>0</v>
      </c>
      <c r="AQ1225" s="107" t="s">
        <v>699</v>
      </c>
      <c r="AR1225" s="107" t="s">
        <v>699</v>
      </c>
      <c r="AS1225" s="107" t="s">
        <v>396</v>
      </c>
      <c r="AT1225" s="107" t="s">
        <v>2939</v>
      </c>
      <c r="AU1225" s="107" t="s">
        <v>1120</v>
      </c>
      <c r="AV1225" s="107" t="s">
        <v>391</v>
      </c>
      <c r="AW1225" s="108">
        <v>4</v>
      </c>
      <c r="AX1225" s="107" t="s">
        <v>473</v>
      </c>
      <c r="AY1225" s="107" t="s">
        <v>698</v>
      </c>
      <c r="AZ1225" s="107" t="s">
        <v>697</v>
      </c>
      <c r="BA1225" s="107" t="s">
        <v>392</v>
      </c>
      <c r="BB1225" s="109">
        <v>45355.272070752311</v>
      </c>
      <c r="BC1225" s="107" t="s">
        <v>22</v>
      </c>
      <c r="BD1225" s="107" t="s">
        <v>292</v>
      </c>
    </row>
    <row r="1226" spans="1:56" x14ac:dyDescent="0.2">
      <c r="A1226" s="107" t="s">
        <v>472</v>
      </c>
      <c r="B1226" s="105">
        <v>609252</v>
      </c>
      <c r="C1226" s="105" t="s">
        <v>395</v>
      </c>
      <c r="D1226" s="107" t="s">
        <v>1028</v>
      </c>
      <c r="E1226" s="105" t="s">
        <v>1941</v>
      </c>
      <c r="F1226" s="107" t="s">
        <v>1128</v>
      </c>
      <c r="G1226" s="107" t="s">
        <v>830</v>
      </c>
      <c r="H1226" s="107" t="s">
        <v>830</v>
      </c>
      <c r="I1226" s="107" t="s">
        <v>830</v>
      </c>
      <c r="J1226" s="107" t="s">
        <v>109</v>
      </c>
      <c r="K1226" s="107" t="s">
        <v>22</v>
      </c>
      <c r="L1226" s="107" t="s">
        <v>311</v>
      </c>
      <c r="M1226" s="107" t="s">
        <v>158</v>
      </c>
      <c r="N1226" s="107" t="s">
        <v>472</v>
      </c>
      <c r="O1226" s="107" t="s">
        <v>1122</v>
      </c>
      <c r="P1226" s="109">
        <v>45930</v>
      </c>
      <c r="Q1226" s="107" t="s">
        <v>1101</v>
      </c>
      <c r="R1226" s="108">
        <v>0</v>
      </c>
      <c r="S1226" s="109">
        <v>46080</v>
      </c>
      <c r="T1226" s="109">
        <v>46140</v>
      </c>
      <c r="U1226" s="109">
        <v>46992</v>
      </c>
      <c r="V1226" s="108">
        <v>912</v>
      </c>
      <c r="W1226" s="107" t="s">
        <v>424</v>
      </c>
      <c r="X1226" s="107" t="s">
        <v>726</v>
      </c>
      <c r="Y1226" s="107" t="s">
        <v>725</v>
      </c>
      <c r="Z1226" s="108">
        <v>0.8</v>
      </c>
      <c r="AA1226" s="113">
        <v>0</v>
      </c>
      <c r="AB1226" s="113">
        <v>0</v>
      </c>
      <c r="AC1226" s="113">
        <v>16335000</v>
      </c>
      <c r="AD1226" s="113">
        <v>0</v>
      </c>
      <c r="AE1226" s="113">
        <v>16334999.9999</v>
      </c>
      <c r="AF1226" s="113">
        <v>0</v>
      </c>
      <c r="AG1226" s="113">
        <v>0</v>
      </c>
      <c r="AH1226" s="113">
        <f>CFR_Data[[#This Row],[Total Spent SFY]]+CFR_Data[[#This Row],[CF Current SFY]]</f>
        <v>0</v>
      </c>
      <c r="AI1226" s="113">
        <v>0</v>
      </c>
      <c r="AJ1226" s="113">
        <v>1689827.5862</v>
      </c>
      <c r="AK1226" s="113">
        <v>6759310.3448000001</v>
      </c>
      <c r="AL1226" s="113">
        <v>6759310.3448000001</v>
      </c>
      <c r="AM1226" s="113">
        <v>1126551.7241</v>
      </c>
      <c r="AN1226" s="113">
        <v>1E-4</v>
      </c>
      <c r="AO1226" s="113">
        <v>0</v>
      </c>
      <c r="AP1226" s="113">
        <v>0</v>
      </c>
      <c r="AQ1226" s="107" t="s">
        <v>699</v>
      </c>
      <c r="AR1226" s="107" t="s">
        <v>699</v>
      </c>
      <c r="AS1226" s="107" t="s">
        <v>396</v>
      </c>
      <c r="AT1226" s="107" t="s">
        <v>2939</v>
      </c>
      <c r="AU1226" s="107" t="s">
        <v>1120</v>
      </c>
      <c r="AV1226" s="107" t="s">
        <v>391</v>
      </c>
      <c r="AW1226" s="108">
        <v>4</v>
      </c>
      <c r="AX1226" s="107" t="s">
        <v>473</v>
      </c>
      <c r="AY1226" s="107" t="s">
        <v>698</v>
      </c>
      <c r="AZ1226" s="107" t="s">
        <v>697</v>
      </c>
      <c r="BA1226" s="107" t="s">
        <v>392</v>
      </c>
      <c r="BB1226" s="109">
        <v>45355.272070752311</v>
      </c>
      <c r="BC1226" s="107" t="s">
        <v>22</v>
      </c>
      <c r="BD1226" s="107" t="s">
        <v>292</v>
      </c>
    </row>
    <row r="1227" spans="1:56" x14ac:dyDescent="0.2">
      <c r="A1227" s="107" t="s">
        <v>409</v>
      </c>
      <c r="B1227" s="105">
        <v>609253</v>
      </c>
      <c r="C1227" s="105" t="s">
        <v>2323</v>
      </c>
      <c r="D1227" s="107" t="s">
        <v>1029</v>
      </c>
      <c r="E1227" s="105" t="s">
        <v>1941</v>
      </c>
      <c r="F1227" s="107" t="s">
        <v>1128</v>
      </c>
      <c r="G1227" s="107" t="s">
        <v>830</v>
      </c>
      <c r="H1227" s="107" t="s">
        <v>830</v>
      </c>
      <c r="I1227" s="107" t="s">
        <v>830</v>
      </c>
      <c r="J1227" s="107" t="s">
        <v>168</v>
      </c>
      <c r="K1227" s="107" t="s">
        <v>22</v>
      </c>
      <c r="L1227" s="107" t="s">
        <v>311</v>
      </c>
      <c r="M1227" s="107" t="s">
        <v>158</v>
      </c>
      <c r="N1227" s="107" t="s">
        <v>410</v>
      </c>
      <c r="O1227" s="107" t="s">
        <v>395</v>
      </c>
      <c r="P1227" s="109">
        <v>45017</v>
      </c>
      <c r="Q1227" s="107" t="s">
        <v>712</v>
      </c>
      <c r="R1227" s="108">
        <v>1</v>
      </c>
      <c r="S1227" s="109">
        <v>45099</v>
      </c>
      <c r="T1227" s="109">
        <v>45159</v>
      </c>
      <c r="U1227" s="109">
        <v>46244</v>
      </c>
      <c r="V1227" s="108">
        <v>1145</v>
      </c>
      <c r="W1227" s="107" t="s">
        <v>424</v>
      </c>
      <c r="X1227" s="107" t="s">
        <v>710</v>
      </c>
      <c r="Y1227" s="107" t="s">
        <v>411</v>
      </c>
      <c r="Z1227" s="108">
        <v>0.8</v>
      </c>
      <c r="AA1227" s="113">
        <v>694276.33</v>
      </c>
      <c r="AB1227" s="113">
        <v>694276.33</v>
      </c>
      <c r="AC1227" s="113">
        <v>2488596.38</v>
      </c>
      <c r="AD1227" s="113">
        <v>2210645.9325000001</v>
      </c>
      <c r="AE1227" s="113">
        <v>2488596.38</v>
      </c>
      <c r="AF1227" s="113">
        <v>236147.44</v>
      </c>
      <c r="AG1227" s="113">
        <v>930423.77</v>
      </c>
      <c r="AH1227" s="113">
        <f>CFR_Data[[#This Row],[Total Spent SFY]]+CFR_Data[[#This Row],[CF Current SFY]]</f>
        <v>930423.77</v>
      </c>
      <c r="AI1227" s="113">
        <v>789799.397</v>
      </c>
      <c r="AJ1227" s="113">
        <v>1184699.0955000001</v>
      </c>
      <c r="AK1227" s="113">
        <v>277950.44750000001</v>
      </c>
      <c r="AL1227" s="113">
        <v>0</v>
      </c>
      <c r="AM1227" s="113">
        <v>0</v>
      </c>
      <c r="AN1227" s="113">
        <v>0</v>
      </c>
      <c r="AO1227" s="113">
        <v>0</v>
      </c>
      <c r="AP1227" s="113">
        <v>0</v>
      </c>
      <c r="AQ1227" s="107" t="s">
        <v>699</v>
      </c>
      <c r="AR1227" s="107" t="s">
        <v>699</v>
      </c>
      <c r="AS1227" s="107" t="s">
        <v>396</v>
      </c>
      <c r="AT1227" s="107" t="s">
        <v>3116</v>
      </c>
      <c r="AU1227" s="107" t="s">
        <v>1120</v>
      </c>
      <c r="AV1227" s="107" t="s">
        <v>391</v>
      </c>
      <c r="AW1227" s="108">
        <v>3</v>
      </c>
      <c r="AX1227" s="107" t="s">
        <v>473</v>
      </c>
      <c r="AY1227" s="107" t="s">
        <v>698</v>
      </c>
      <c r="AZ1227" s="107" t="s">
        <v>697</v>
      </c>
      <c r="BA1227" s="107" t="s">
        <v>392</v>
      </c>
      <c r="BB1227" s="109">
        <v>45355.272070752311</v>
      </c>
      <c r="BC1227" s="107" t="s">
        <v>22</v>
      </c>
      <c r="BD1227" s="107" t="s">
        <v>292</v>
      </c>
    </row>
    <row r="1228" spans="1:56" x14ac:dyDescent="0.2">
      <c r="A1228" s="107" t="s">
        <v>409</v>
      </c>
      <c r="B1228" s="105">
        <v>609253</v>
      </c>
      <c r="C1228" s="105" t="s">
        <v>2323</v>
      </c>
      <c r="D1228" s="107" t="s">
        <v>1029</v>
      </c>
      <c r="E1228" s="105" t="s">
        <v>1941</v>
      </c>
      <c r="F1228" s="107" t="s">
        <v>1128</v>
      </c>
      <c r="G1228" s="107" t="s">
        <v>830</v>
      </c>
      <c r="H1228" s="107" t="s">
        <v>830</v>
      </c>
      <c r="I1228" s="107" t="s">
        <v>830</v>
      </c>
      <c r="J1228" s="107" t="s">
        <v>168</v>
      </c>
      <c r="K1228" s="107" t="s">
        <v>22</v>
      </c>
      <c r="L1228" s="107" t="s">
        <v>311</v>
      </c>
      <c r="M1228" s="107" t="s">
        <v>158</v>
      </c>
      <c r="N1228" s="107" t="s">
        <v>410</v>
      </c>
      <c r="O1228" s="107" t="s">
        <v>395</v>
      </c>
      <c r="P1228" s="109">
        <v>45017</v>
      </c>
      <c r="Q1228" s="107" t="s">
        <v>712</v>
      </c>
      <c r="R1228" s="108">
        <v>1</v>
      </c>
      <c r="S1228" s="109">
        <v>45099</v>
      </c>
      <c r="T1228" s="109">
        <v>45159</v>
      </c>
      <c r="U1228" s="109">
        <v>46244</v>
      </c>
      <c r="V1228" s="108">
        <v>1145</v>
      </c>
      <c r="W1228" s="107" t="s">
        <v>424</v>
      </c>
      <c r="X1228" s="107" t="s">
        <v>713</v>
      </c>
      <c r="Y1228" s="107" t="s">
        <v>397</v>
      </c>
      <c r="Z1228" s="108">
        <v>0.9</v>
      </c>
      <c r="AA1228" s="113">
        <v>461183.57</v>
      </c>
      <c r="AB1228" s="113">
        <v>461183.57</v>
      </c>
      <c r="AC1228" s="113">
        <v>2320366.41</v>
      </c>
      <c r="AD1228" s="113">
        <v>2020749.9889</v>
      </c>
      <c r="AE1228" s="113">
        <v>2320366.41</v>
      </c>
      <c r="AF1228" s="113">
        <v>215862.21919999999</v>
      </c>
      <c r="AG1228" s="113">
        <v>677045.7892</v>
      </c>
      <c r="AH1228" s="113">
        <f>CFR_Data[[#This Row],[Total Spent SFY]]+CFR_Data[[#This Row],[CF Current SFY]]</f>
        <v>677045.7892</v>
      </c>
      <c r="AI1228" s="113">
        <v>721955.10789999994</v>
      </c>
      <c r="AJ1228" s="113">
        <v>1082932.6617999999</v>
      </c>
      <c r="AK1228" s="113">
        <v>299616.42109999998</v>
      </c>
      <c r="AL1228" s="113">
        <v>0</v>
      </c>
      <c r="AM1228" s="113">
        <v>0</v>
      </c>
      <c r="AN1228" s="113">
        <v>0</v>
      </c>
      <c r="AO1228" s="113">
        <v>0</v>
      </c>
      <c r="AP1228" s="113">
        <v>0</v>
      </c>
      <c r="AQ1228" s="107" t="s">
        <v>699</v>
      </c>
      <c r="AR1228" s="107" t="s">
        <v>699</v>
      </c>
      <c r="AS1228" s="107" t="s">
        <v>396</v>
      </c>
      <c r="AT1228" s="107" t="s">
        <v>3116</v>
      </c>
      <c r="AU1228" s="107" t="s">
        <v>1120</v>
      </c>
      <c r="AV1228" s="107" t="s">
        <v>391</v>
      </c>
      <c r="AW1228" s="108">
        <v>3</v>
      </c>
      <c r="AX1228" s="107" t="s">
        <v>473</v>
      </c>
      <c r="AY1228" s="107" t="s">
        <v>698</v>
      </c>
      <c r="AZ1228" s="107" t="s">
        <v>697</v>
      </c>
      <c r="BA1228" s="107" t="s">
        <v>392</v>
      </c>
      <c r="BB1228" s="109">
        <v>45355.272070752311</v>
      </c>
      <c r="BC1228" s="107" t="s">
        <v>22</v>
      </c>
      <c r="BD1228" s="107" t="s">
        <v>292</v>
      </c>
    </row>
    <row r="1229" spans="1:56" x14ac:dyDescent="0.2">
      <c r="A1229" s="107" t="s">
        <v>409</v>
      </c>
      <c r="B1229" s="105">
        <v>609253</v>
      </c>
      <c r="C1229" s="105" t="s">
        <v>2323</v>
      </c>
      <c r="D1229" s="107" t="s">
        <v>1029</v>
      </c>
      <c r="E1229" s="105" t="s">
        <v>1941</v>
      </c>
      <c r="F1229" s="107" t="s">
        <v>1128</v>
      </c>
      <c r="G1229" s="107" t="s">
        <v>830</v>
      </c>
      <c r="H1229" s="107" t="s">
        <v>830</v>
      </c>
      <c r="I1229" s="107" t="s">
        <v>830</v>
      </c>
      <c r="J1229" s="107" t="s">
        <v>168</v>
      </c>
      <c r="K1229" s="107" t="s">
        <v>22</v>
      </c>
      <c r="L1229" s="107" t="s">
        <v>311</v>
      </c>
      <c r="M1229" s="107" t="s">
        <v>158</v>
      </c>
      <c r="N1229" s="107" t="s">
        <v>410</v>
      </c>
      <c r="O1229" s="107" t="s">
        <v>395</v>
      </c>
      <c r="P1229" s="109">
        <v>45017</v>
      </c>
      <c r="Q1229" s="107" t="s">
        <v>712</v>
      </c>
      <c r="R1229" s="108">
        <v>1</v>
      </c>
      <c r="S1229" s="109">
        <v>45099</v>
      </c>
      <c r="T1229" s="109">
        <v>45159</v>
      </c>
      <c r="U1229" s="109">
        <v>46244</v>
      </c>
      <c r="V1229" s="108">
        <v>1145</v>
      </c>
      <c r="W1229" s="107" t="s">
        <v>398</v>
      </c>
      <c r="X1229" s="107" t="s">
        <v>702</v>
      </c>
      <c r="Y1229" s="107" t="s">
        <v>293</v>
      </c>
      <c r="Z1229" s="108">
        <v>0</v>
      </c>
      <c r="AA1229" s="113">
        <v>273.5</v>
      </c>
      <c r="AB1229" s="113">
        <v>273.5</v>
      </c>
      <c r="AC1229" s="113">
        <v>82446.5</v>
      </c>
      <c r="AD1229" s="113">
        <v>79059.048999999999</v>
      </c>
      <c r="AE1229" s="113">
        <v>82446.5</v>
      </c>
      <c r="AF1229" s="113">
        <v>8445.3107999999993</v>
      </c>
      <c r="AG1229" s="113">
        <v>8718.8107999999993</v>
      </c>
      <c r="AH1229" s="113">
        <f>CFR_Data[[#This Row],[Total Spent SFY]]+CFR_Data[[#This Row],[CF Current SFY]]</f>
        <v>8718.8107999999993</v>
      </c>
      <c r="AI1229" s="113">
        <v>28245.495299999999</v>
      </c>
      <c r="AJ1229" s="113">
        <v>42368.242899999997</v>
      </c>
      <c r="AK1229" s="113">
        <v>3387.451</v>
      </c>
      <c r="AL1229" s="113">
        <v>0</v>
      </c>
      <c r="AM1229" s="113">
        <v>0</v>
      </c>
      <c r="AN1229" s="113">
        <v>0</v>
      </c>
      <c r="AO1229" s="113">
        <v>0</v>
      </c>
      <c r="AP1229" s="113">
        <v>0</v>
      </c>
      <c r="AQ1229" s="107" t="s">
        <v>699</v>
      </c>
      <c r="AR1229" s="107" t="s">
        <v>699</v>
      </c>
      <c r="AS1229" s="107" t="s">
        <v>396</v>
      </c>
      <c r="AT1229" s="107" t="s">
        <v>3116</v>
      </c>
      <c r="AU1229" s="107" t="s">
        <v>1120</v>
      </c>
      <c r="AV1229" s="107" t="s">
        <v>391</v>
      </c>
      <c r="AW1229" s="108">
        <v>3</v>
      </c>
      <c r="AX1229" s="107" t="s">
        <v>473</v>
      </c>
      <c r="AY1229" s="107" t="s">
        <v>698</v>
      </c>
      <c r="AZ1229" s="107" t="s">
        <v>697</v>
      </c>
      <c r="BA1229" s="107" t="s">
        <v>392</v>
      </c>
      <c r="BB1229" s="109">
        <v>45355.272070752311</v>
      </c>
      <c r="BC1229" s="107" t="s">
        <v>22</v>
      </c>
      <c r="BD1229" s="107" t="s">
        <v>293</v>
      </c>
    </row>
    <row r="1230" spans="1:56" x14ac:dyDescent="0.2">
      <c r="A1230" s="107" t="s">
        <v>613</v>
      </c>
      <c r="B1230" s="105">
        <v>609254</v>
      </c>
      <c r="C1230" s="105" t="s">
        <v>3117</v>
      </c>
      <c r="D1230" s="107" t="s">
        <v>1030</v>
      </c>
      <c r="E1230" s="105" t="s">
        <v>1941</v>
      </c>
      <c r="F1230" s="107" t="s">
        <v>1166</v>
      </c>
      <c r="G1230" s="107" t="s">
        <v>830</v>
      </c>
      <c r="H1230" s="107" t="s">
        <v>830</v>
      </c>
      <c r="I1230" s="107" t="s">
        <v>830</v>
      </c>
      <c r="J1230" s="107" t="s">
        <v>109</v>
      </c>
      <c r="K1230" s="107" t="s">
        <v>22</v>
      </c>
      <c r="L1230" s="107" t="s">
        <v>213</v>
      </c>
      <c r="M1230" s="107" t="s">
        <v>208</v>
      </c>
      <c r="N1230" s="107" t="s">
        <v>616</v>
      </c>
      <c r="O1230" s="107" t="s">
        <v>395</v>
      </c>
      <c r="P1230" s="109">
        <v>45290</v>
      </c>
      <c r="Q1230" s="107" t="s">
        <v>754</v>
      </c>
      <c r="R1230" s="108">
        <v>1</v>
      </c>
      <c r="S1230" s="109">
        <v>45373</v>
      </c>
      <c r="T1230" s="109">
        <v>45433</v>
      </c>
      <c r="U1230" s="109">
        <v>46488</v>
      </c>
      <c r="V1230" s="108">
        <v>1115</v>
      </c>
      <c r="W1230" s="107" t="s">
        <v>424</v>
      </c>
      <c r="X1230" s="107" t="s">
        <v>713</v>
      </c>
      <c r="Y1230" s="107" t="s">
        <v>397</v>
      </c>
      <c r="Z1230" s="108">
        <v>0.9</v>
      </c>
      <c r="AA1230" s="113">
        <v>0</v>
      </c>
      <c r="AB1230" s="113">
        <v>0</v>
      </c>
      <c r="AC1230" s="113">
        <v>5775712.0999999996</v>
      </c>
      <c r="AD1230" s="113">
        <v>0</v>
      </c>
      <c r="AE1230" s="113">
        <v>5775712.0999999996</v>
      </c>
      <c r="AF1230" s="113">
        <v>550000</v>
      </c>
      <c r="AG1230" s="113">
        <v>550000</v>
      </c>
      <c r="AH1230" s="113">
        <f>CFR_Data[[#This Row],[Total Spent SFY]]+CFR_Data[[#This Row],[CF Current SFY]]</f>
        <v>550000</v>
      </c>
      <c r="AI1230" s="113">
        <v>2025000</v>
      </c>
      <c r="AJ1230" s="113">
        <v>2025000</v>
      </c>
      <c r="AK1230" s="113">
        <v>1175712.1000000001</v>
      </c>
      <c r="AL1230" s="113">
        <v>0</v>
      </c>
      <c r="AM1230" s="113">
        <v>0</v>
      </c>
      <c r="AN1230" s="113">
        <v>0</v>
      </c>
      <c r="AO1230" s="113">
        <v>0</v>
      </c>
      <c r="AP1230" s="113">
        <v>0</v>
      </c>
      <c r="AQ1230" s="107" t="s">
        <v>699</v>
      </c>
      <c r="AR1230" s="107" t="s">
        <v>699</v>
      </c>
      <c r="AS1230" s="107" t="s">
        <v>396</v>
      </c>
      <c r="AT1230" s="107" t="s">
        <v>2913</v>
      </c>
      <c r="AU1230" s="107" t="s">
        <v>1123</v>
      </c>
      <c r="AV1230" s="107" t="s">
        <v>391</v>
      </c>
      <c r="AW1230" s="108">
        <v>2</v>
      </c>
      <c r="AX1230" s="107" t="s">
        <v>473</v>
      </c>
      <c r="AY1230" s="107" t="s">
        <v>722</v>
      </c>
      <c r="AZ1230" s="107" t="s">
        <v>697</v>
      </c>
      <c r="BA1230" s="107" t="s">
        <v>402</v>
      </c>
      <c r="BB1230" s="109">
        <v>45355.272070752311</v>
      </c>
      <c r="BC1230" s="107" t="s">
        <v>22</v>
      </c>
      <c r="BD1230" s="107" t="s">
        <v>292</v>
      </c>
    </row>
    <row r="1231" spans="1:56" x14ac:dyDescent="0.2">
      <c r="A1231" s="107" t="s">
        <v>613</v>
      </c>
      <c r="B1231" s="105">
        <v>609254</v>
      </c>
      <c r="C1231" s="105" t="s">
        <v>3117</v>
      </c>
      <c r="D1231" s="107" t="s">
        <v>1030</v>
      </c>
      <c r="E1231" s="105" t="s">
        <v>1941</v>
      </c>
      <c r="F1231" s="107" t="s">
        <v>1166</v>
      </c>
      <c r="G1231" s="107" t="s">
        <v>830</v>
      </c>
      <c r="H1231" s="107" t="s">
        <v>830</v>
      </c>
      <c r="I1231" s="107" t="s">
        <v>830</v>
      </c>
      <c r="J1231" s="107" t="s">
        <v>109</v>
      </c>
      <c r="K1231" s="107" t="s">
        <v>22</v>
      </c>
      <c r="L1231" s="107" t="s">
        <v>213</v>
      </c>
      <c r="M1231" s="107" t="s">
        <v>208</v>
      </c>
      <c r="N1231" s="107" t="s">
        <v>616</v>
      </c>
      <c r="O1231" s="107" t="s">
        <v>395</v>
      </c>
      <c r="P1231" s="109">
        <v>45290</v>
      </c>
      <c r="Q1231" s="107" t="s">
        <v>754</v>
      </c>
      <c r="R1231" s="108">
        <v>1</v>
      </c>
      <c r="S1231" s="109">
        <v>45373</v>
      </c>
      <c r="T1231" s="109">
        <v>45433</v>
      </c>
      <c r="U1231" s="109">
        <v>46488</v>
      </c>
      <c r="V1231" s="108">
        <v>1115</v>
      </c>
      <c r="W1231" s="107" t="s">
        <v>398</v>
      </c>
      <c r="X1231" s="107" t="s">
        <v>702</v>
      </c>
      <c r="Y1231" s="107" t="s">
        <v>293</v>
      </c>
      <c r="Z1231" s="108">
        <v>0</v>
      </c>
      <c r="AA1231" s="113">
        <v>0</v>
      </c>
      <c r="AB1231" s="113">
        <v>0</v>
      </c>
      <c r="AC1231" s="113">
        <v>78817.5</v>
      </c>
      <c r="AD1231" s="113">
        <v>0</v>
      </c>
      <c r="AE1231" s="113">
        <v>78817.5</v>
      </c>
      <c r="AF1231" s="113">
        <v>7500</v>
      </c>
      <c r="AG1231" s="113">
        <v>7500</v>
      </c>
      <c r="AH1231" s="113">
        <f>CFR_Data[[#This Row],[Total Spent SFY]]+CFR_Data[[#This Row],[CF Current SFY]]</f>
        <v>7500</v>
      </c>
      <c r="AI1231" s="113">
        <v>27500</v>
      </c>
      <c r="AJ1231" s="113">
        <v>27500</v>
      </c>
      <c r="AK1231" s="113">
        <v>16317.5</v>
      </c>
      <c r="AL1231" s="113">
        <v>0</v>
      </c>
      <c r="AM1231" s="113">
        <v>0</v>
      </c>
      <c r="AN1231" s="113">
        <v>0</v>
      </c>
      <c r="AO1231" s="113">
        <v>0</v>
      </c>
      <c r="AP1231" s="113">
        <v>0</v>
      </c>
      <c r="AQ1231" s="107" t="s">
        <v>699</v>
      </c>
      <c r="AR1231" s="107" t="s">
        <v>699</v>
      </c>
      <c r="AS1231" s="107" t="s">
        <v>396</v>
      </c>
      <c r="AT1231" s="107" t="s">
        <v>2913</v>
      </c>
      <c r="AU1231" s="107" t="s">
        <v>1123</v>
      </c>
      <c r="AV1231" s="107" t="s">
        <v>391</v>
      </c>
      <c r="AW1231" s="108">
        <v>2</v>
      </c>
      <c r="AX1231" s="107" t="s">
        <v>473</v>
      </c>
      <c r="AY1231" s="107" t="s">
        <v>722</v>
      </c>
      <c r="AZ1231" s="107" t="s">
        <v>697</v>
      </c>
      <c r="BA1231" s="107" t="s">
        <v>402</v>
      </c>
      <c r="BB1231" s="109">
        <v>45355.272070752311</v>
      </c>
      <c r="BC1231" s="107" t="s">
        <v>22</v>
      </c>
      <c r="BD1231" s="107" t="s">
        <v>293</v>
      </c>
    </row>
    <row r="1232" spans="1:56" x14ac:dyDescent="0.2">
      <c r="A1232" s="107" t="s">
        <v>472</v>
      </c>
      <c r="B1232" s="105">
        <v>609255</v>
      </c>
      <c r="C1232" s="105" t="s">
        <v>395</v>
      </c>
      <c r="D1232" s="107" t="s">
        <v>2324</v>
      </c>
      <c r="E1232" s="105" t="s">
        <v>1945</v>
      </c>
      <c r="F1232" s="107" t="s">
        <v>1128</v>
      </c>
      <c r="G1232" s="107" t="s">
        <v>830</v>
      </c>
      <c r="H1232" s="107" t="s">
        <v>830</v>
      </c>
      <c r="I1232" s="107" t="s">
        <v>830</v>
      </c>
      <c r="J1232" s="107" t="s">
        <v>137</v>
      </c>
      <c r="K1232" s="107" t="s">
        <v>33</v>
      </c>
      <c r="L1232" s="107" t="s">
        <v>312</v>
      </c>
      <c r="M1232" s="107" t="s">
        <v>158</v>
      </c>
      <c r="N1232" s="107" t="s">
        <v>472</v>
      </c>
      <c r="O1232" s="107" t="s">
        <v>1142</v>
      </c>
      <c r="P1232" s="109">
        <v>45738</v>
      </c>
      <c r="Q1232" s="107" t="s">
        <v>1101</v>
      </c>
      <c r="R1232" s="108">
        <v>0</v>
      </c>
      <c r="S1232" s="109">
        <v>45888</v>
      </c>
      <c r="T1232" s="109">
        <v>45948</v>
      </c>
      <c r="U1232" s="109">
        <v>46588</v>
      </c>
      <c r="V1232" s="108">
        <v>700</v>
      </c>
      <c r="W1232" s="107" t="s">
        <v>424</v>
      </c>
      <c r="X1232" s="107" t="s">
        <v>710</v>
      </c>
      <c r="Y1232" s="107" t="s">
        <v>411</v>
      </c>
      <c r="Z1232" s="108">
        <v>0.8</v>
      </c>
      <c r="AA1232" s="113">
        <v>0</v>
      </c>
      <c r="AB1232" s="113">
        <v>0</v>
      </c>
      <c r="AC1232" s="113">
        <v>1354027.7520000001</v>
      </c>
      <c r="AD1232" s="113">
        <v>0</v>
      </c>
      <c r="AE1232" s="113">
        <v>1354027.7520000001</v>
      </c>
      <c r="AF1232" s="113">
        <v>0</v>
      </c>
      <c r="AG1232" s="113">
        <v>0</v>
      </c>
      <c r="AH1232" s="113">
        <f>CFR_Data[[#This Row],[Total Spent SFY]]+CFR_Data[[#This Row],[CF Current SFY]]</f>
        <v>0</v>
      </c>
      <c r="AI1232" s="113">
        <v>0</v>
      </c>
      <c r="AJ1232" s="113">
        <v>553920.44400000002</v>
      </c>
      <c r="AK1232" s="113">
        <v>738560.59199999995</v>
      </c>
      <c r="AL1232" s="113">
        <v>61546.716</v>
      </c>
      <c r="AM1232" s="113">
        <v>0</v>
      </c>
      <c r="AN1232" s="113">
        <v>0</v>
      </c>
      <c r="AO1232" s="113">
        <v>0</v>
      </c>
      <c r="AP1232" s="113">
        <v>0</v>
      </c>
      <c r="AQ1232" s="107" t="s">
        <v>699</v>
      </c>
      <c r="AR1232" s="107" t="s">
        <v>699</v>
      </c>
      <c r="AS1232" s="107" t="s">
        <v>396</v>
      </c>
      <c r="AT1232" s="107" t="s">
        <v>2900</v>
      </c>
      <c r="AU1232" s="107" t="s">
        <v>1120</v>
      </c>
      <c r="AV1232" s="107" t="s">
        <v>391</v>
      </c>
      <c r="AW1232" s="108">
        <v>3</v>
      </c>
      <c r="AX1232" s="107" t="s">
        <v>473</v>
      </c>
      <c r="AY1232" s="107" t="s">
        <v>698</v>
      </c>
      <c r="AZ1232" s="107" t="s">
        <v>697</v>
      </c>
      <c r="BA1232" s="107" t="s">
        <v>392</v>
      </c>
      <c r="BB1232" s="109">
        <v>45355.272070752311</v>
      </c>
      <c r="BC1232" s="107" t="s">
        <v>33</v>
      </c>
      <c r="BD1232" s="107" t="s">
        <v>292</v>
      </c>
    </row>
    <row r="1233" spans="1:56" x14ac:dyDescent="0.2">
      <c r="A1233" s="107" t="s">
        <v>472</v>
      </c>
      <c r="B1233" s="105">
        <v>609255</v>
      </c>
      <c r="C1233" s="105" t="s">
        <v>395</v>
      </c>
      <c r="D1233" s="107" t="s">
        <v>2324</v>
      </c>
      <c r="E1233" s="105" t="s">
        <v>1945</v>
      </c>
      <c r="F1233" s="107" t="s">
        <v>1128</v>
      </c>
      <c r="G1233" s="107" t="s">
        <v>830</v>
      </c>
      <c r="H1233" s="107" t="s">
        <v>830</v>
      </c>
      <c r="I1233" s="107" t="s">
        <v>830</v>
      </c>
      <c r="J1233" s="107" t="s">
        <v>137</v>
      </c>
      <c r="K1233" s="107" t="s">
        <v>33</v>
      </c>
      <c r="L1233" s="107" t="s">
        <v>312</v>
      </c>
      <c r="M1233" s="107" t="s">
        <v>158</v>
      </c>
      <c r="N1233" s="107" t="s">
        <v>472</v>
      </c>
      <c r="O1233" s="107" t="s">
        <v>1142</v>
      </c>
      <c r="P1233" s="109">
        <v>45738</v>
      </c>
      <c r="Q1233" s="107" t="s">
        <v>1101</v>
      </c>
      <c r="R1233" s="108">
        <v>0</v>
      </c>
      <c r="S1233" s="109">
        <v>45888</v>
      </c>
      <c r="T1233" s="109">
        <v>45948</v>
      </c>
      <c r="U1233" s="109">
        <v>46588</v>
      </c>
      <c r="V1233" s="108">
        <v>700</v>
      </c>
      <c r="W1233" s="107" t="s">
        <v>398</v>
      </c>
      <c r="X1233" s="107" t="s">
        <v>702</v>
      </c>
      <c r="Y1233" s="107" t="s">
        <v>293</v>
      </c>
      <c r="Z1233" s="108">
        <v>0</v>
      </c>
      <c r="AA1233" s="113">
        <v>0</v>
      </c>
      <c r="AB1233" s="113">
        <v>0</v>
      </c>
      <c r="AC1233" s="113">
        <v>156861.696</v>
      </c>
      <c r="AD1233" s="113">
        <v>0</v>
      </c>
      <c r="AE1233" s="113">
        <v>156861.696</v>
      </c>
      <c r="AF1233" s="113">
        <v>0</v>
      </c>
      <c r="AG1233" s="113">
        <v>0</v>
      </c>
      <c r="AH1233" s="113">
        <f>CFR_Data[[#This Row],[Total Spent SFY]]+CFR_Data[[#This Row],[CF Current SFY]]</f>
        <v>0</v>
      </c>
      <c r="AI1233" s="113">
        <v>0</v>
      </c>
      <c r="AJ1233" s="113">
        <v>64170.693800000001</v>
      </c>
      <c r="AK1233" s="113">
        <v>85560.925099999993</v>
      </c>
      <c r="AL1233" s="113">
        <v>7130.0771000000004</v>
      </c>
      <c r="AM1233" s="113">
        <v>0</v>
      </c>
      <c r="AN1233" s="113">
        <v>0</v>
      </c>
      <c r="AO1233" s="113">
        <v>0</v>
      </c>
      <c r="AP1233" s="113">
        <v>0</v>
      </c>
      <c r="AQ1233" s="107" t="s">
        <v>699</v>
      </c>
      <c r="AR1233" s="107" t="s">
        <v>699</v>
      </c>
      <c r="AS1233" s="107" t="s">
        <v>396</v>
      </c>
      <c r="AT1233" s="107" t="s">
        <v>2900</v>
      </c>
      <c r="AU1233" s="107" t="s">
        <v>1120</v>
      </c>
      <c r="AV1233" s="107" t="s">
        <v>391</v>
      </c>
      <c r="AW1233" s="108">
        <v>3</v>
      </c>
      <c r="AX1233" s="107" t="s">
        <v>473</v>
      </c>
      <c r="AY1233" s="107" t="s">
        <v>698</v>
      </c>
      <c r="AZ1233" s="107" t="s">
        <v>697</v>
      </c>
      <c r="BA1233" s="107" t="s">
        <v>392</v>
      </c>
      <c r="BB1233" s="109">
        <v>45355.272070752311</v>
      </c>
      <c r="BC1233" s="107" t="s">
        <v>33</v>
      </c>
      <c r="BD1233" s="107" t="s">
        <v>293</v>
      </c>
    </row>
    <row r="1234" spans="1:56" x14ac:dyDescent="0.2">
      <c r="A1234" s="107" t="s">
        <v>472</v>
      </c>
      <c r="B1234" s="105">
        <v>609255</v>
      </c>
      <c r="C1234" s="105" t="s">
        <v>395</v>
      </c>
      <c r="D1234" s="107" t="s">
        <v>2324</v>
      </c>
      <c r="E1234" s="105" t="s">
        <v>1945</v>
      </c>
      <c r="F1234" s="107" t="s">
        <v>1128</v>
      </c>
      <c r="G1234" s="107" t="s">
        <v>830</v>
      </c>
      <c r="H1234" s="107" t="s">
        <v>830</v>
      </c>
      <c r="I1234" s="107" t="s">
        <v>830</v>
      </c>
      <c r="J1234" s="107" t="s">
        <v>137</v>
      </c>
      <c r="K1234" s="107" t="s">
        <v>33</v>
      </c>
      <c r="L1234" s="107" t="s">
        <v>312</v>
      </c>
      <c r="M1234" s="107" t="s">
        <v>158</v>
      </c>
      <c r="N1234" s="107" t="s">
        <v>472</v>
      </c>
      <c r="O1234" s="107" t="s">
        <v>1142</v>
      </c>
      <c r="P1234" s="109">
        <v>45738</v>
      </c>
      <c r="Q1234" s="107" t="s">
        <v>1101</v>
      </c>
      <c r="R1234" s="108">
        <v>0</v>
      </c>
      <c r="S1234" s="109">
        <v>45888</v>
      </c>
      <c r="T1234" s="109">
        <v>45948</v>
      </c>
      <c r="U1234" s="109">
        <v>46588</v>
      </c>
      <c r="V1234" s="108">
        <v>700</v>
      </c>
      <c r="W1234" s="107" t="s">
        <v>424</v>
      </c>
      <c r="X1234" s="107" t="s">
        <v>726</v>
      </c>
      <c r="Y1234" s="107" t="s">
        <v>725</v>
      </c>
      <c r="Z1234" s="108">
        <v>0.8</v>
      </c>
      <c r="AA1234" s="113">
        <v>0</v>
      </c>
      <c r="AB1234" s="113">
        <v>0</v>
      </c>
      <c r="AC1234" s="113">
        <v>2630519.2200000002</v>
      </c>
      <c r="AD1234" s="113">
        <v>0</v>
      </c>
      <c r="AE1234" s="113">
        <v>2630519.2201</v>
      </c>
      <c r="AF1234" s="113">
        <v>0</v>
      </c>
      <c r="AG1234" s="113">
        <v>0</v>
      </c>
      <c r="AH1234" s="113">
        <f>CFR_Data[[#This Row],[Total Spent SFY]]+CFR_Data[[#This Row],[CF Current SFY]]</f>
        <v>0</v>
      </c>
      <c r="AI1234" s="113">
        <v>0</v>
      </c>
      <c r="AJ1234" s="113">
        <v>1076121.4990999999</v>
      </c>
      <c r="AK1234" s="113">
        <v>1434828.6654999999</v>
      </c>
      <c r="AL1234" s="113">
        <v>119569.0555</v>
      </c>
      <c r="AM1234" s="113">
        <v>0</v>
      </c>
      <c r="AN1234" s="113">
        <v>-1E-4</v>
      </c>
      <c r="AO1234" s="113">
        <v>0</v>
      </c>
      <c r="AP1234" s="113">
        <v>0</v>
      </c>
      <c r="AQ1234" s="107" t="s">
        <v>699</v>
      </c>
      <c r="AR1234" s="107" t="s">
        <v>699</v>
      </c>
      <c r="AS1234" s="107" t="s">
        <v>396</v>
      </c>
      <c r="AT1234" s="107" t="s">
        <v>2900</v>
      </c>
      <c r="AU1234" s="107" t="s">
        <v>1120</v>
      </c>
      <c r="AV1234" s="107" t="s">
        <v>391</v>
      </c>
      <c r="AW1234" s="108">
        <v>3</v>
      </c>
      <c r="AX1234" s="107" t="s">
        <v>473</v>
      </c>
      <c r="AY1234" s="107" t="s">
        <v>698</v>
      </c>
      <c r="AZ1234" s="107" t="s">
        <v>697</v>
      </c>
      <c r="BA1234" s="107" t="s">
        <v>392</v>
      </c>
      <c r="BB1234" s="109">
        <v>45355.272070752311</v>
      </c>
      <c r="BC1234" s="107" t="s">
        <v>33</v>
      </c>
      <c r="BD1234" s="107" t="s">
        <v>292</v>
      </c>
    </row>
    <row r="1235" spans="1:56" x14ac:dyDescent="0.2">
      <c r="A1235" s="107" t="s">
        <v>472</v>
      </c>
      <c r="B1235" s="105">
        <v>609256</v>
      </c>
      <c r="C1235" s="105" t="s">
        <v>395</v>
      </c>
      <c r="D1235" s="107" t="s">
        <v>3118</v>
      </c>
      <c r="E1235" s="105" t="s">
        <v>1962</v>
      </c>
      <c r="F1235" s="107" t="s">
        <v>1128</v>
      </c>
      <c r="G1235" s="107" t="s">
        <v>830</v>
      </c>
      <c r="H1235" s="107" t="s">
        <v>830</v>
      </c>
      <c r="I1235" s="107" t="s">
        <v>830</v>
      </c>
      <c r="J1235" s="107" t="s">
        <v>188</v>
      </c>
      <c r="K1235" s="107" t="s">
        <v>21</v>
      </c>
      <c r="L1235" s="107" t="s">
        <v>368</v>
      </c>
      <c r="M1235" s="107" t="s">
        <v>395</v>
      </c>
      <c r="N1235" s="107" t="s">
        <v>472</v>
      </c>
      <c r="O1235" s="107" t="s">
        <v>1122</v>
      </c>
      <c r="P1235" s="109">
        <v>46389</v>
      </c>
      <c r="Q1235" s="107" t="s">
        <v>1914</v>
      </c>
      <c r="R1235" s="108">
        <v>0</v>
      </c>
      <c r="S1235" s="109">
        <v>46539</v>
      </c>
      <c r="T1235" s="109">
        <v>46599</v>
      </c>
      <c r="U1235" s="109">
        <v>47086</v>
      </c>
      <c r="V1235" s="108">
        <v>547</v>
      </c>
      <c r="W1235" s="107" t="s">
        <v>424</v>
      </c>
      <c r="X1235" s="107" t="s">
        <v>710</v>
      </c>
      <c r="Y1235" s="107" t="s">
        <v>411</v>
      </c>
      <c r="Z1235" s="108">
        <v>0.8</v>
      </c>
      <c r="AA1235" s="113">
        <v>0</v>
      </c>
      <c r="AB1235" s="113">
        <v>0</v>
      </c>
      <c r="AC1235" s="113">
        <v>822800</v>
      </c>
      <c r="AD1235" s="113">
        <v>0</v>
      </c>
      <c r="AE1235" s="113">
        <v>822800</v>
      </c>
      <c r="AF1235" s="113">
        <v>0</v>
      </c>
      <c r="AG1235" s="113">
        <v>0</v>
      </c>
      <c r="AH1235" s="113">
        <f>CFR_Data[[#This Row],[Total Spent SFY]]+CFR_Data[[#This Row],[CF Current SFY]]</f>
        <v>0</v>
      </c>
      <c r="AI1235" s="113">
        <v>0</v>
      </c>
      <c r="AJ1235" s="113">
        <v>0</v>
      </c>
      <c r="AK1235" s="113">
        <v>0</v>
      </c>
      <c r="AL1235" s="113">
        <v>580800</v>
      </c>
      <c r="AM1235" s="113">
        <v>242000</v>
      </c>
      <c r="AN1235" s="113">
        <v>0</v>
      </c>
      <c r="AO1235" s="113">
        <v>0</v>
      </c>
      <c r="AP1235" s="113">
        <v>0</v>
      </c>
      <c r="AQ1235" s="107" t="s">
        <v>699</v>
      </c>
      <c r="AR1235" s="107" t="s">
        <v>699</v>
      </c>
      <c r="AS1235" s="107" t="s">
        <v>396</v>
      </c>
      <c r="AT1235" s="107" t="s">
        <v>2902</v>
      </c>
      <c r="AU1235" s="107" t="s">
        <v>1123</v>
      </c>
      <c r="AV1235" s="107" t="s">
        <v>391</v>
      </c>
      <c r="AW1235" s="108">
        <v>3</v>
      </c>
      <c r="AX1235" s="107" t="s">
        <v>473</v>
      </c>
      <c r="AY1235" s="107" t="s">
        <v>698</v>
      </c>
      <c r="AZ1235" s="107" t="s">
        <v>697</v>
      </c>
      <c r="BA1235" s="107" t="s">
        <v>392</v>
      </c>
      <c r="BB1235" s="109">
        <v>45355.272070752311</v>
      </c>
      <c r="BC1235" s="107" t="s">
        <v>21</v>
      </c>
      <c r="BD1235" s="107" t="s">
        <v>292</v>
      </c>
    </row>
    <row r="1236" spans="1:56" x14ac:dyDescent="0.2">
      <c r="A1236" s="107" t="s">
        <v>472</v>
      </c>
      <c r="B1236" s="105">
        <v>609256</v>
      </c>
      <c r="C1236" s="105" t="s">
        <v>395</v>
      </c>
      <c r="D1236" s="107" t="s">
        <v>3118</v>
      </c>
      <c r="E1236" s="105" t="s">
        <v>1962</v>
      </c>
      <c r="F1236" s="107" t="s">
        <v>1128</v>
      </c>
      <c r="G1236" s="107" t="s">
        <v>830</v>
      </c>
      <c r="H1236" s="107" t="s">
        <v>830</v>
      </c>
      <c r="I1236" s="107" t="s">
        <v>830</v>
      </c>
      <c r="J1236" s="107" t="s">
        <v>188</v>
      </c>
      <c r="K1236" s="107" t="s">
        <v>21</v>
      </c>
      <c r="L1236" s="107" t="s">
        <v>368</v>
      </c>
      <c r="M1236" s="107" t="s">
        <v>395</v>
      </c>
      <c r="N1236" s="107" t="s">
        <v>472</v>
      </c>
      <c r="O1236" s="107" t="s">
        <v>1122</v>
      </c>
      <c r="P1236" s="109">
        <v>46389</v>
      </c>
      <c r="Q1236" s="107" t="s">
        <v>1914</v>
      </c>
      <c r="R1236" s="108">
        <v>0</v>
      </c>
      <c r="S1236" s="109">
        <v>46539</v>
      </c>
      <c r="T1236" s="109">
        <v>46599</v>
      </c>
      <c r="U1236" s="109">
        <v>47086</v>
      </c>
      <c r="V1236" s="108">
        <v>547</v>
      </c>
      <c r="W1236" s="107" t="s">
        <v>398</v>
      </c>
      <c r="X1236" s="107" t="s">
        <v>702</v>
      </c>
      <c r="Y1236" s="107" t="s">
        <v>293</v>
      </c>
      <c r="Z1236" s="108">
        <v>0</v>
      </c>
      <c r="AA1236" s="113">
        <v>0</v>
      </c>
      <c r="AB1236" s="113">
        <v>0</v>
      </c>
      <c r="AC1236" s="113">
        <v>29700</v>
      </c>
      <c r="AD1236" s="113">
        <v>0</v>
      </c>
      <c r="AE1236" s="113">
        <v>29700</v>
      </c>
      <c r="AF1236" s="113">
        <v>0</v>
      </c>
      <c r="AG1236" s="113">
        <v>0</v>
      </c>
      <c r="AH1236" s="113">
        <f>CFR_Data[[#This Row],[Total Spent SFY]]+CFR_Data[[#This Row],[CF Current SFY]]</f>
        <v>0</v>
      </c>
      <c r="AI1236" s="113">
        <v>0</v>
      </c>
      <c r="AJ1236" s="113">
        <v>0</v>
      </c>
      <c r="AK1236" s="113">
        <v>0</v>
      </c>
      <c r="AL1236" s="113">
        <v>20964.705900000001</v>
      </c>
      <c r="AM1236" s="113">
        <v>8735.2940999999992</v>
      </c>
      <c r="AN1236" s="113">
        <v>0</v>
      </c>
      <c r="AO1236" s="113">
        <v>0</v>
      </c>
      <c r="AP1236" s="113">
        <v>0</v>
      </c>
      <c r="AQ1236" s="107" t="s">
        <v>699</v>
      </c>
      <c r="AR1236" s="107" t="s">
        <v>699</v>
      </c>
      <c r="AS1236" s="107" t="s">
        <v>396</v>
      </c>
      <c r="AT1236" s="107" t="s">
        <v>2902</v>
      </c>
      <c r="AU1236" s="107" t="s">
        <v>1123</v>
      </c>
      <c r="AV1236" s="107" t="s">
        <v>391</v>
      </c>
      <c r="AW1236" s="108">
        <v>3</v>
      </c>
      <c r="AX1236" s="107" t="s">
        <v>473</v>
      </c>
      <c r="AY1236" s="107" t="s">
        <v>698</v>
      </c>
      <c r="AZ1236" s="107" t="s">
        <v>697</v>
      </c>
      <c r="BA1236" s="107" t="s">
        <v>392</v>
      </c>
      <c r="BB1236" s="109">
        <v>45355.272070752311</v>
      </c>
      <c r="BC1236" s="107" t="s">
        <v>21</v>
      </c>
      <c r="BD1236" s="107" t="s">
        <v>293</v>
      </c>
    </row>
    <row r="1237" spans="1:56" x14ac:dyDescent="0.2">
      <c r="A1237" s="107" t="s">
        <v>472</v>
      </c>
      <c r="B1237" s="105">
        <v>609256</v>
      </c>
      <c r="C1237" s="105" t="s">
        <v>395</v>
      </c>
      <c r="D1237" s="107" t="s">
        <v>3118</v>
      </c>
      <c r="E1237" s="105" t="s">
        <v>1962</v>
      </c>
      <c r="F1237" s="107" t="s">
        <v>1128</v>
      </c>
      <c r="G1237" s="107" t="s">
        <v>830</v>
      </c>
      <c r="H1237" s="107" t="s">
        <v>830</v>
      </c>
      <c r="I1237" s="107" t="s">
        <v>830</v>
      </c>
      <c r="J1237" s="107" t="s">
        <v>188</v>
      </c>
      <c r="K1237" s="107" t="s">
        <v>21</v>
      </c>
      <c r="L1237" s="107" t="s">
        <v>368</v>
      </c>
      <c r="M1237" s="107" t="s">
        <v>395</v>
      </c>
      <c r="N1237" s="107" t="s">
        <v>472</v>
      </c>
      <c r="O1237" s="107" t="s">
        <v>1122</v>
      </c>
      <c r="P1237" s="109">
        <v>46389</v>
      </c>
      <c r="Q1237" s="107" t="s">
        <v>1914</v>
      </c>
      <c r="R1237" s="108">
        <v>0</v>
      </c>
      <c r="S1237" s="109">
        <v>46539</v>
      </c>
      <c r="T1237" s="109">
        <v>46599</v>
      </c>
      <c r="U1237" s="109">
        <v>47086</v>
      </c>
      <c r="V1237" s="108">
        <v>547</v>
      </c>
      <c r="W1237" s="107" t="s">
        <v>424</v>
      </c>
      <c r="X1237" s="107" t="s">
        <v>726</v>
      </c>
      <c r="Y1237" s="107" t="s">
        <v>725</v>
      </c>
      <c r="Z1237" s="108">
        <v>0.8</v>
      </c>
      <c r="AA1237" s="113">
        <v>0</v>
      </c>
      <c r="AB1237" s="113">
        <v>0</v>
      </c>
      <c r="AC1237" s="113">
        <v>2537700</v>
      </c>
      <c r="AD1237" s="113">
        <v>0</v>
      </c>
      <c r="AE1237" s="113">
        <v>2537700</v>
      </c>
      <c r="AF1237" s="113">
        <v>0</v>
      </c>
      <c r="AG1237" s="113">
        <v>0</v>
      </c>
      <c r="AH1237" s="113">
        <f>CFR_Data[[#This Row],[Total Spent SFY]]+CFR_Data[[#This Row],[CF Current SFY]]</f>
        <v>0</v>
      </c>
      <c r="AI1237" s="113">
        <v>0</v>
      </c>
      <c r="AJ1237" s="113">
        <v>0</v>
      </c>
      <c r="AK1237" s="113">
        <v>0</v>
      </c>
      <c r="AL1237" s="113">
        <v>1791317.6470999999</v>
      </c>
      <c r="AM1237" s="113">
        <v>746382.35290000006</v>
      </c>
      <c r="AN1237" s="113">
        <v>0</v>
      </c>
      <c r="AO1237" s="113">
        <v>0</v>
      </c>
      <c r="AP1237" s="113">
        <v>0</v>
      </c>
      <c r="AQ1237" s="107" t="s">
        <v>699</v>
      </c>
      <c r="AR1237" s="107" t="s">
        <v>699</v>
      </c>
      <c r="AS1237" s="107" t="s">
        <v>396</v>
      </c>
      <c r="AT1237" s="107" t="s">
        <v>2902</v>
      </c>
      <c r="AU1237" s="107" t="s">
        <v>1123</v>
      </c>
      <c r="AV1237" s="107" t="s">
        <v>391</v>
      </c>
      <c r="AW1237" s="108">
        <v>3</v>
      </c>
      <c r="AX1237" s="107" t="s">
        <v>473</v>
      </c>
      <c r="AY1237" s="107" t="s">
        <v>698</v>
      </c>
      <c r="AZ1237" s="107" t="s">
        <v>697</v>
      </c>
      <c r="BA1237" s="107" t="s">
        <v>392</v>
      </c>
      <c r="BB1237" s="109">
        <v>45355.272070752311</v>
      </c>
      <c r="BC1237" s="107" t="s">
        <v>21</v>
      </c>
      <c r="BD1237" s="107" t="s">
        <v>292</v>
      </c>
    </row>
    <row r="1238" spans="1:56" x14ac:dyDescent="0.2">
      <c r="A1238" s="107" t="s">
        <v>472</v>
      </c>
      <c r="B1238" s="105">
        <v>609257</v>
      </c>
      <c r="C1238" s="105" t="s">
        <v>395</v>
      </c>
      <c r="D1238" s="107" t="s">
        <v>1031</v>
      </c>
      <c r="E1238" s="105" t="s">
        <v>1941</v>
      </c>
      <c r="F1238" s="107" t="s">
        <v>1128</v>
      </c>
      <c r="G1238" s="107" t="s">
        <v>830</v>
      </c>
      <c r="H1238" s="107" t="s">
        <v>830</v>
      </c>
      <c r="I1238" s="107" t="s">
        <v>830</v>
      </c>
      <c r="J1238" s="107" t="s">
        <v>328</v>
      </c>
      <c r="K1238" s="107" t="s">
        <v>22</v>
      </c>
      <c r="L1238" s="107" t="s">
        <v>312</v>
      </c>
      <c r="M1238" s="107" t="s">
        <v>158</v>
      </c>
      <c r="N1238" s="107" t="s">
        <v>472</v>
      </c>
      <c r="O1238" s="107" t="s">
        <v>1122</v>
      </c>
      <c r="P1238" s="109">
        <v>45759</v>
      </c>
      <c r="Q1238" s="107" t="s">
        <v>1101</v>
      </c>
      <c r="R1238" s="108">
        <v>0</v>
      </c>
      <c r="S1238" s="109">
        <v>45909</v>
      </c>
      <c r="T1238" s="109">
        <v>45969</v>
      </c>
      <c r="U1238" s="109">
        <v>46821</v>
      </c>
      <c r="V1238" s="108">
        <v>912</v>
      </c>
      <c r="W1238" s="107" t="s">
        <v>424</v>
      </c>
      <c r="X1238" s="107" t="s">
        <v>1959</v>
      </c>
      <c r="Y1238" s="107" t="s">
        <v>292</v>
      </c>
      <c r="Z1238" s="108">
        <v>0.8</v>
      </c>
      <c r="AA1238" s="113">
        <v>0</v>
      </c>
      <c r="AB1238" s="113">
        <v>0</v>
      </c>
      <c r="AC1238" s="113">
        <v>829400</v>
      </c>
      <c r="AD1238" s="113">
        <v>0</v>
      </c>
      <c r="AE1238" s="113">
        <v>829400</v>
      </c>
      <c r="AF1238" s="113">
        <v>0</v>
      </c>
      <c r="AG1238" s="113">
        <v>0</v>
      </c>
      <c r="AH1238" s="113">
        <f>CFR_Data[[#This Row],[Total Spent SFY]]+CFR_Data[[#This Row],[CF Current SFY]]</f>
        <v>0</v>
      </c>
      <c r="AI1238" s="113">
        <v>0</v>
      </c>
      <c r="AJ1238" s="113">
        <v>228800</v>
      </c>
      <c r="AK1238" s="113">
        <v>343200</v>
      </c>
      <c r="AL1238" s="113">
        <v>257400</v>
      </c>
      <c r="AM1238" s="113">
        <v>0</v>
      </c>
      <c r="AN1238" s="113">
        <v>0</v>
      </c>
      <c r="AO1238" s="113">
        <v>0</v>
      </c>
      <c r="AP1238" s="113">
        <v>0</v>
      </c>
      <c r="AQ1238" s="107" t="s">
        <v>699</v>
      </c>
      <c r="AR1238" s="107" t="s">
        <v>699</v>
      </c>
      <c r="AS1238" s="107" t="s">
        <v>396</v>
      </c>
      <c r="AT1238" s="107" t="s">
        <v>3012</v>
      </c>
      <c r="AU1238" s="107" t="s">
        <v>1120</v>
      </c>
      <c r="AV1238" s="107" t="s">
        <v>391</v>
      </c>
      <c r="AW1238" s="108">
        <v>5</v>
      </c>
      <c r="AX1238" s="107" t="s">
        <v>473</v>
      </c>
      <c r="AY1238" s="107" t="s">
        <v>698</v>
      </c>
      <c r="AZ1238" s="107" t="s">
        <v>697</v>
      </c>
      <c r="BA1238" s="107" t="s">
        <v>392</v>
      </c>
      <c r="BB1238" s="109">
        <v>45355.272070752311</v>
      </c>
      <c r="BC1238" s="107" t="s">
        <v>22</v>
      </c>
      <c r="BD1238" s="107" t="s">
        <v>292</v>
      </c>
    </row>
    <row r="1239" spans="1:56" x14ac:dyDescent="0.2">
      <c r="A1239" s="107" t="s">
        <v>472</v>
      </c>
      <c r="B1239" s="105">
        <v>609257</v>
      </c>
      <c r="C1239" s="105" t="s">
        <v>395</v>
      </c>
      <c r="D1239" s="107" t="s">
        <v>1031</v>
      </c>
      <c r="E1239" s="105" t="s">
        <v>1941</v>
      </c>
      <c r="F1239" s="107" t="s">
        <v>1128</v>
      </c>
      <c r="G1239" s="107" t="s">
        <v>830</v>
      </c>
      <c r="H1239" s="107" t="s">
        <v>830</v>
      </c>
      <c r="I1239" s="107" t="s">
        <v>830</v>
      </c>
      <c r="J1239" s="107" t="s">
        <v>328</v>
      </c>
      <c r="K1239" s="107" t="s">
        <v>22</v>
      </c>
      <c r="L1239" s="107" t="s">
        <v>312</v>
      </c>
      <c r="M1239" s="107" t="s">
        <v>158</v>
      </c>
      <c r="N1239" s="107" t="s">
        <v>472</v>
      </c>
      <c r="O1239" s="107" t="s">
        <v>1122</v>
      </c>
      <c r="P1239" s="109">
        <v>45759</v>
      </c>
      <c r="Q1239" s="107" t="s">
        <v>1101</v>
      </c>
      <c r="R1239" s="108">
        <v>0</v>
      </c>
      <c r="S1239" s="109">
        <v>45909</v>
      </c>
      <c r="T1239" s="109">
        <v>45969</v>
      </c>
      <c r="U1239" s="109">
        <v>46821</v>
      </c>
      <c r="V1239" s="108">
        <v>912</v>
      </c>
      <c r="W1239" s="107" t="s">
        <v>424</v>
      </c>
      <c r="X1239" s="107" t="s">
        <v>713</v>
      </c>
      <c r="Y1239" s="107" t="s">
        <v>397</v>
      </c>
      <c r="Z1239" s="108">
        <v>0.9</v>
      </c>
      <c r="AA1239" s="113">
        <v>0</v>
      </c>
      <c r="AB1239" s="113">
        <v>0</v>
      </c>
      <c r="AC1239" s="113">
        <v>1361250</v>
      </c>
      <c r="AD1239" s="113">
        <v>0</v>
      </c>
      <c r="AE1239" s="113">
        <v>1361250.0001000001</v>
      </c>
      <c r="AF1239" s="113">
        <v>0</v>
      </c>
      <c r="AG1239" s="113">
        <v>0</v>
      </c>
      <c r="AH1239" s="113">
        <f>CFR_Data[[#This Row],[Total Spent SFY]]+CFR_Data[[#This Row],[CF Current SFY]]</f>
        <v>0</v>
      </c>
      <c r="AI1239" s="113">
        <v>0</v>
      </c>
      <c r="AJ1239" s="113">
        <v>375517.2414</v>
      </c>
      <c r="AK1239" s="113">
        <v>563275.86210000003</v>
      </c>
      <c r="AL1239" s="113">
        <v>422456.89659999998</v>
      </c>
      <c r="AM1239" s="113">
        <v>0</v>
      </c>
      <c r="AN1239" s="113">
        <v>-1E-4</v>
      </c>
      <c r="AO1239" s="113">
        <v>0</v>
      </c>
      <c r="AP1239" s="113">
        <v>0</v>
      </c>
      <c r="AQ1239" s="107" t="s">
        <v>699</v>
      </c>
      <c r="AR1239" s="107" t="s">
        <v>699</v>
      </c>
      <c r="AS1239" s="107" t="s">
        <v>396</v>
      </c>
      <c r="AT1239" s="107" t="s">
        <v>3012</v>
      </c>
      <c r="AU1239" s="107" t="s">
        <v>1120</v>
      </c>
      <c r="AV1239" s="107" t="s">
        <v>391</v>
      </c>
      <c r="AW1239" s="108">
        <v>5</v>
      </c>
      <c r="AX1239" s="107" t="s">
        <v>473</v>
      </c>
      <c r="AY1239" s="107" t="s">
        <v>698</v>
      </c>
      <c r="AZ1239" s="107" t="s">
        <v>697</v>
      </c>
      <c r="BA1239" s="107" t="s">
        <v>392</v>
      </c>
      <c r="BB1239" s="109">
        <v>45355.272070752311</v>
      </c>
      <c r="BC1239" s="107" t="s">
        <v>22</v>
      </c>
      <c r="BD1239" s="107" t="s">
        <v>292</v>
      </c>
    </row>
    <row r="1240" spans="1:56" x14ac:dyDescent="0.2">
      <c r="A1240" s="107" t="s">
        <v>472</v>
      </c>
      <c r="B1240" s="105">
        <v>609257</v>
      </c>
      <c r="C1240" s="105" t="s">
        <v>395</v>
      </c>
      <c r="D1240" s="107" t="s">
        <v>1031</v>
      </c>
      <c r="E1240" s="105" t="s">
        <v>1941</v>
      </c>
      <c r="F1240" s="107" t="s">
        <v>1128</v>
      </c>
      <c r="G1240" s="107" t="s">
        <v>830</v>
      </c>
      <c r="H1240" s="107" t="s">
        <v>830</v>
      </c>
      <c r="I1240" s="107" t="s">
        <v>830</v>
      </c>
      <c r="J1240" s="107" t="s">
        <v>328</v>
      </c>
      <c r="K1240" s="107" t="s">
        <v>22</v>
      </c>
      <c r="L1240" s="107" t="s">
        <v>312</v>
      </c>
      <c r="M1240" s="107" t="s">
        <v>158</v>
      </c>
      <c r="N1240" s="107" t="s">
        <v>472</v>
      </c>
      <c r="O1240" s="107" t="s">
        <v>1122</v>
      </c>
      <c r="P1240" s="109">
        <v>45759</v>
      </c>
      <c r="Q1240" s="107" t="s">
        <v>1101</v>
      </c>
      <c r="R1240" s="108">
        <v>0</v>
      </c>
      <c r="S1240" s="109">
        <v>45909</v>
      </c>
      <c r="T1240" s="109">
        <v>45969</v>
      </c>
      <c r="U1240" s="109">
        <v>46821</v>
      </c>
      <c r="V1240" s="108">
        <v>912</v>
      </c>
      <c r="W1240" s="107" t="s">
        <v>398</v>
      </c>
      <c r="X1240" s="107" t="s">
        <v>702</v>
      </c>
      <c r="Y1240" s="107" t="s">
        <v>293</v>
      </c>
      <c r="Z1240" s="108">
        <v>0</v>
      </c>
      <c r="AA1240" s="113">
        <v>0</v>
      </c>
      <c r="AB1240" s="113">
        <v>0</v>
      </c>
      <c r="AC1240" s="113">
        <v>111840</v>
      </c>
      <c r="AD1240" s="113">
        <v>0</v>
      </c>
      <c r="AE1240" s="113">
        <v>111840</v>
      </c>
      <c r="AF1240" s="113">
        <v>0</v>
      </c>
      <c r="AG1240" s="113">
        <v>0</v>
      </c>
      <c r="AH1240" s="113">
        <f>CFR_Data[[#This Row],[Total Spent SFY]]+CFR_Data[[#This Row],[CF Current SFY]]</f>
        <v>0</v>
      </c>
      <c r="AI1240" s="113">
        <v>0</v>
      </c>
      <c r="AJ1240" s="113">
        <v>30852.413799999998</v>
      </c>
      <c r="AK1240" s="113">
        <v>46278.620699999999</v>
      </c>
      <c r="AL1240" s="113">
        <v>34708.965499999998</v>
      </c>
      <c r="AM1240" s="113">
        <v>0</v>
      </c>
      <c r="AN1240" s="113">
        <v>0</v>
      </c>
      <c r="AO1240" s="113">
        <v>0</v>
      </c>
      <c r="AP1240" s="113">
        <v>0</v>
      </c>
      <c r="AQ1240" s="107" t="s">
        <v>699</v>
      </c>
      <c r="AR1240" s="107" t="s">
        <v>699</v>
      </c>
      <c r="AS1240" s="107" t="s">
        <v>396</v>
      </c>
      <c r="AT1240" s="107" t="s">
        <v>3012</v>
      </c>
      <c r="AU1240" s="107" t="s">
        <v>1120</v>
      </c>
      <c r="AV1240" s="107" t="s">
        <v>391</v>
      </c>
      <c r="AW1240" s="108">
        <v>5</v>
      </c>
      <c r="AX1240" s="107" t="s">
        <v>473</v>
      </c>
      <c r="AY1240" s="107" t="s">
        <v>698</v>
      </c>
      <c r="AZ1240" s="107" t="s">
        <v>697</v>
      </c>
      <c r="BA1240" s="107" t="s">
        <v>392</v>
      </c>
      <c r="BB1240" s="109">
        <v>45355.272070752311</v>
      </c>
      <c r="BC1240" s="107" t="s">
        <v>22</v>
      </c>
      <c r="BD1240" s="107" t="s">
        <v>293</v>
      </c>
    </row>
    <row r="1241" spans="1:56" x14ac:dyDescent="0.2">
      <c r="A1241" s="107" t="s">
        <v>472</v>
      </c>
      <c r="B1241" s="105">
        <v>609257</v>
      </c>
      <c r="C1241" s="105" t="s">
        <v>395</v>
      </c>
      <c r="D1241" s="107" t="s">
        <v>1031</v>
      </c>
      <c r="E1241" s="105" t="s">
        <v>1941</v>
      </c>
      <c r="F1241" s="107" t="s">
        <v>1128</v>
      </c>
      <c r="G1241" s="107" t="s">
        <v>830</v>
      </c>
      <c r="H1241" s="107" t="s">
        <v>830</v>
      </c>
      <c r="I1241" s="107" t="s">
        <v>830</v>
      </c>
      <c r="J1241" s="107" t="s">
        <v>328</v>
      </c>
      <c r="K1241" s="107" t="s">
        <v>22</v>
      </c>
      <c r="L1241" s="107" t="s">
        <v>312</v>
      </c>
      <c r="M1241" s="107" t="s">
        <v>158</v>
      </c>
      <c r="N1241" s="107" t="s">
        <v>472</v>
      </c>
      <c r="O1241" s="107" t="s">
        <v>1122</v>
      </c>
      <c r="P1241" s="109">
        <v>45759</v>
      </c>
      <c r="Q1241" s="107" t="s">
        <v>1101</v>
      </c>
      <c r="R1241" s="108">
        <v>0</v>
      </c>
      <c r="S1241" s="109">
        <v>45909</v>
      </c>
      <c r="T1241" s="109">
        <v>45969</v>
      </c>
      <c r="U1241" s="109">
        <v>46821</v>
      </c>
      <c r="V1241" s="108">
        <v>912</v>
      </c>
      <c r="W1241" s="107" t="s">
        <v>424</v>
      </c>
      <c r="X1241" s="107" t="s">
        <v>709</v>
      </c>
      <c r="Y1241" s="107" t="s">
        <v>416</v>
      </c>
      <c r="Z1241" s="108">
        <v>0.8</v>
      </c>
      <c r="AA1241" s="113">
        <v>0</v>
      </c>
      <c r="AB1241" s="113">
        <v>0</v>
      </c>
      <c r="AC1241" s="113">
        <v>1633500</v>
      </c>
      <c r="AD1241" s="113">
        <v>0</v>
      </c>
      <c r="AE1241" s="113">
        <v>1633500.0001000001</v>
      </c>
      <c r="AF1241" s="113">
        <v>0</v>
      </c>
      <c r="AG1241" s="113">
        <v>0</v>
      </c>
      <c r="AH1241" s="113">
        <f>CFR_Data[[#This Row],[Total Spent SFY]]+CFR_Data[[#This Row],[CF Current SFY]]</f>
        <v>0</v>
      </c>
      <c r="AI1241" s="113">
        <v>0</v>
      </c>
      <c r="AJ1241" s="113">
        <v>450620.68969999999</v>
      </c>
      <c r="AK1241" s="113">
        <v>675931.03449999995</v>
      </c>
      <c r="AL1241" s="113">
        <v>506948.27590000001</v>
      </c>
      <c r="AM1241" s="113">
        <v>0</v>
      </c>
      <c r="AN1241" s="113">
        <v>-1E-4</v>
      </c>
      <c r="AO1241" s="113">
        <v>0</v>
      </c>
      <c r="AP1241" s="113">
        <v>0</v>
      </c>
      <c r="AQ1241" s="107" t="s">
        <v>699</v>
      </c>
      <c r="AR1241" s="107" t="s">
        <v>699</v>
      </c>
      <c r="AS1241" s="107" t="s">
        <v>396</v>
      </c>
      <c r="AT1241" s="107" t="s">
        <v>3012</v>
      </c>
      <c r="AU1241" s="107" t="s">
        <v>1120</v>
      </c>
      <c r="AV1241" s="107" t="s">
        <v>391</v>
      </c>
      <c r="AW1241" s="108">
        <v>5</v>
      </c>
      <c r="AX1241" s="107" t="s">
        <v>473</v>
      </c>
      <c r="AY1241" s="107" t="s">
        <v>698</v>
      </c>
      <c r="AZ1241" s="107" t="s">
        <v>697</v>
      </c>
      <c r="BA1241" s="107" t="s">
        <v>392</v>
      </c>
      <c r="BB1241" s="109">
        <v>45355.272070752311</v>
      </c>
      <c r="BC1241" s="107" t="s">
        <v>22</v>
      </c>
      <c r="BD1241" s="107" t="s">
        <v>292</v>
      </c>
    </row>
    <row r="1242" spans="1:56" x14ac:dyDescent="0.2">
      <c r="A1242" s="107" t="s">
        <v>472</v>
      </c>
      <c r="B1242" s="105">
        <v>609257</v>
      </c>
      <c r="C1242" s="105" t="s">
        <v>395</v>
      </c>
      <c r="D1242" s="107" t="s">
        <v>1031</v>
      </c>
      <c r="E1242" s="105" t="s">
        <v>1941</v>
      </c>
      <c r="F1242" s="107" t="s">
        <v>1128</v>
      </c>
      <c r="G1242" s="107" t="s">
        <v>830</v>
      </c>
      <c r="H1242" s="107" t="s">
        <v>830</v>
      </c>
      <c r="I1242" s="107" t="s">
        <v>830</v>
      </c>
      <c r="J1242" s="107" t="s">
        <v>328</v>
      </c>
      <c r="K1242" s="107" t="s">
        <v>22</v>
      </c>
      <c r="L1242" s="107" t="s">
        <v>312</v>
      </c>
      <c r="M1242" s="107" t="s">
        <v>158</v>
      </c>
      <c r="N1242" s="107" t="s">
        <v>472</v>
      </c>
      <c r="O1242" s="107" t="s">
        <v>1122</v>
      </c>
      <c r="P1242" s="109">
        <v>45759</v>
      </c>
      <c r="Q1242" s="107" t="s">
        <v>1101</v>
      </c>
      <c r="R1242" s="108">
        <v>0</v>
      </c>
      <c r="S1242" s="109">
        <v>45909</v>
      </c>
      <c r="T1242" s="109">
        <v>45969</v>
      </c>
      <c r="U1242" s="109">
        <v>46821</v>
      </c>
      <c r="V1242" s="108">
        <v>912</v>
      </c>
      <c r="W1242" s="107" t="s">
        <v>424</v>
      </c>
      <c r="X1242" s="107" t="s">
        <v>726</v>
      </c>
      <c r="Y1242" s="107" t="s">
        <v>725</v>
      </c>
      <c r="Z1242" s="108">
        <v>0.8</v>
      </c>
      <c r="AA1242" s="113">
        <v>0</v>
      </c>
      <c r="AB1242" s="113">
        <v>0</v>
      </c>
      <c r="AC1242" s="113">
        <v>8672000</v>
      </c>
      <c r="AD1242" s="113">
        <v>0</v>
      </c>
      <c r="AE1242" s="113">
        <v>8672000</v>
      </c>
      <c r="AF1242" s="113">
        <v>0</v>
      </c>
      <c r="AG1242" s="113">
        <v>0</v>
      </c>
      <c r="AH1242" s="113">
        <f>CFR_Data[[#This Row],[Total Spent SFY]]+CFR_Data[[#This Row],[CF Current SFY]]</f>
        <v>0</v>
      </c>
      <c r="AI1242" s="113">
        <v>0</v>
      </c>
      <c r="AJ1242" s="113">
        <v>2392275.8621</v>
      </c>
      <c r="AK1242" s="113">
        <v>3588413.7930999999</v>
      </c>
      <c r="AL1242" s="113">
        <v>2691310.3448000001</v>
      </c>
      <c r="AM1242" s="113">
        <v>0</v>
      </c>
      <c r="AN1242" s="113">
        <v>0</v>
      </c>
      <c r="AO1242" s="113">
        <v>0</v>
      </c>
      <c r="AP1242" s="113">
        <v>0</v>
      </c>
      <c r="AQ1242" s="107" t="s">
        <v>699</v>
      </c>
      <c r="AR1242" s="107" t="s">
        <v>699</v>
      </c>
      <c r="AS1242" s="107" t="s">
        <v>396</v>
      </c>
      <c r="AT1242" s="107" t="s">
        <v>3012</v>
      </c>
      <c r="AU1242" s="107" t="s">
        <v>1120</v>
      </c>
      <c r="AV1242" s="107" t="s">
        <v>391</v>
      </c>
      <c r="AW1242" s="108">
        <v>5</v>
      </c>
      <c r="AX1242" s="107" t="s">
        <v>473</v>
      </c>
      <c r="AY1242" s="107" t="s">
        <v>698</v>
      </c>
      <c r="AZ1242" s="107" t="s">
        <v>697</v>
      </c>
      <c r="BA1242" s="107" t="s">
        <v>392</v>
      </c>
      <c r="BB1242" s="109">
        <v>45355.272070752311</v>
      </c>
      <c r="BC1242" s="107" t="s">
        <v>22</v>
      </c>
      <c r="BD1242" s="107" t="s">
        <v>292</v>
      </c>
    </row>
    <row r="1243" spans="1:56" x14ac:dyDescent="0.2">
      <c r="A1243" s="107" t="s">
        <v>393</v>
      </c>
      <c r="B1243" s="105">
        <v>609259</v>
      </c>
      <c r="C1243" s="105" t="s">
        <v>3119</v>
      </c>
      <c r="D1243" s="107" t="s">
        <v>3120</v>
      </c>
      <c r="E1243" s="105" t="s">
        <v>1945</v>
      </c>
      <c r="F1243" s="107" t="s">
        <v>389</v>
      </c>
      <c r="G1243" s="107" t="s">
        <v>830</v>
      </c>
      <c r="H1243" s="107" t="b">
        <v>1</v>
      </c>
      <c r="I1243" s="107" t="s">
        <v>830</v>
      </c>
      <c r="J1243" s="107" t="s">
        <v>445</v>
      </c>
      <c r="K1243" s="107" t="s">
        <v>446</v>
      </c>
      <c r="L1243" s="107" t="s">
        <v>227</v>
      </c>
      <c r="M1243" s="107" t="s">
        <v>223</v>
      </c>
      <c r="N1243" s="107" t="s">
        <v>403</v>
      </c>
      <c r="O1243" s="107" t="s">
        <v>395</v>
      </c>
      <c r="P1243" s="109">
        <v>43764</v>
      </c>
      <c r="Q1243" s="107" t="s">
        <v>656</v>
      </c>
      <c r="R1243" s="108">
        <v>1</v>
      </c>
      <c r="S1243" s="109">
        <v>43992</v>
      </c>
      <c r="T1243" s="109">
        <v>44052</v>
      </c>
      <c r="U1243" s="109">
        <v>44722</v>
      </c>
      <c r="V1243" s="108">
        <v>730</v>
      </c>
      <c r="W1243" s="107" t="s">
        <v>398</v>
      </c>
      <c r="X1243" s="107" t="s">
        <v>720</v>
      </c>
      <c r="Y1243" s="107" t="s">
        <v>293</v>
      </c>
      <c r="Z1243" s="108">
        <v>0</v>
      </c>
      <c r="AA1243" s="113">
        <v>2264290.5699999998</v>
      </c>
      <c r="AB1243" s="113">
        <v>24200</v>
      </c>
      <c r="AC1243" s="113">
        <v>243941.63</v>
      </c>
      <c r="AD1243" s="113">
        <v>0</v>
      </c>
      <c r="AE1243" s="113">
        <v>0</v>
      </c>
      <c r="AF1243" s="113">
        <v>0</v>
      </c>
      <c r="AG1243" s="113">
        <v>2264290.5699999998</v>
      </c>
      <c r="AH1243" s="113">
        <f>CFR_Data[[#This Row],[Total Spent SFY]]+CFR_Data[[#This Row],[CF Current SFY]]</f>
        <v>24200</v>
      </c>
      <c r="AI1243" s="113">
        <v>0</v>
      </c>
      <c r="AJ1243" s="113">
        <v>0</v>
      </c>
      <c r="AK1243" s="113">
        <v>0</v>
      </c>
      <c r="AL1243" s="113">
        <v>0</v>
      </c>
      <c r="AM1243" s="113">
        <v>0</v>
      </c>
      <c r="AN1243" s="113">
        <v>0</v>
      </c>
      <c r="AO1243" s="113">
        <v>0</v>
      </c>
      <c r="AP1243" s="113">
        <v>0</v>
      </c>
      <c r="AQ1243" s="107" t="s">
        <v>699</v>
      </c>
      <c r="AR1243" s="107" t="s">
        <v>699</v>
      </c>
      <c r="AS1243" s="107" t="s">
        <v>396</v>
      </c>
      <c r="AT1243" s="107" t="s">
        <v>395</v>
      </c>
      <c r="AU1243" s="107" t="s">
        <v>1123</v>
      </c>
      <c r="AV1243" s="107" t="s">
        <v>391</v>
      </c>
      <c r="AW1243" s="108">
        <v>1</v>
      </c>
      <c r="AX1243" s="107" t="s">
        <v>473</v>
      </c>
      <c r="AY1243" s="107" t="s">
        <v>762</v>
      </c>
      <c r="AZ1243" s="107" t="s">
        <v>706</v>
      </c>
      <c r="BA1243" s="107" t="s">
        <v>433</v>
      </c>
      <c r="BB1243" s="109">
        <v>45355.272070752311</v>
      </c>
      <c r="BC1243" s="107" t="s">
        <v>465</v>
      </c>
      <c r="BD1243" s="107" t="s">
        <v>293</v>
      </c>
    </row>
    <row r="1244" spans="1:56" x14ac:dyDescent="0.2">
      <c r="A1244" s="107" t="s">
        <v>393</v>
      </c>
      <c r="B1244" s="105">
        <v>609261</v>
      </c>
      <c r="C1244" s="105" t="s">
        <v>2325</v>
      </c>
      <c r="D1244" s="107" t="s">
        <v>973</v>
      </c>
      <c r="E1244" s="105" t="s">
        <v>1945</v>
      </c>
      <c r="F1244" s="107" t="s">
        <v>1329</v>
      </c>
      <c r="G1244" s="107" t="s">
        <v>830</v>
      </c>
      <c r="H1244" s="107" t="b">
        <v>1</v>
      </c>
      <c r="I1244" s="107" t="s">
        <v>830</v>
      </c>
      <c r="J1244" s="107" t="s">
        <v>445</v>
      </c>
      <c r="K1244" s="107" t="s">
        <v>446</v>
      </c>
      <c r="L1244" s="107" t="s">
        <v>193</v>
      </c>
      <c r="M1244" s="107" t="s">
        <v>192</v>
      </c>
      <c r="N1244" s="107" t="s">
        <v>394</v>
      </c>
      <c r="O1244" s="107" t="s">
        <v>395</v>
      </c>
      <c r="P1244" s="109">
        <v>43778</v>
      </c>
      <c r="Q1244" s="107" t="s">
        <v>656</v>
      </c>
      <c r="R1244" s="108">
        <v>1</v>
      </c>
      <c r="S1244" s="109">
        <v>43973</v>
      </c>
      <c r="T1244" s="109">
        <v>44033</v>
      </c>
      <c r="U1244" s="109">
        <v>44338</v>
      </c>
      <c r="V1244" s="108">
        <v>365</v>
      </c>
      <c r="W1244" s="107" t="s">
        <v>398</v>
      </c>
      <c r="X1244" s="107" t="s">
        <v>720</v>
      </c>
      <c r="Y1244" s="107" t="s">
        <v>293</v>
      </c>
      <c r="Z1244" s="108">
        <v>0</v>
      </c>
      <c r="AA1244" s="113">
        <v>2073279.05</v>
      </c>
      <c r="AB1244" s="113">
        <v>0</v>
      </c>
      <c r="AC1244" s="113">
        <v>0</v>
      </c>
      <c r="AD1244" s="113">
        <v>25000</v>
      </c>
      <c r="AE1244" s="113">
        <v>25000</v>
      </c>
      <c r="AF1244" s="113">
        <v>25000</v>
      </c>
      <c r="AG1244" s="113">
        <v>2098279.0499999998</v>
      </c>
      <c r="AH1244" s="113">
        <f>CFR_Data[[#This Row],[Total Spent SFY]]+CFR_Data[[#This Row],[CF Current SFY]]</f>
        <v>25000</v>
      </c>
      <c r="AI1244" s="113">
        <v>0</v>
      </c>
      <c r="AJ1244" s="113">
        <v>0</v>
      </c>
      <c r="AK1244" s="113">
        <v>0</v>
      </c>
      <c r="AL1244" s="113">
        <v>0</v>
      </c>
      <c r="AM1244" s="113">
        <v>0</v>
      </c>
      <c r="AN1244" s="113">
        <v>-25000</v>
      </c>
      <c r="AO1244" s="113">
        <v>0</v>
      </c>
      <c r="AP1244" s="113">
        <v>0</v>
      </c>
      <c r="AQ1244" s="107" t="s">
        <v>699</v>
      </c>
      <c r="AR1244" s="107" t="s">
        <v>699</v>
      </c>
      <c r="AS1244" s="107" t="s">
        <v>396</v>
      </c>
      <c r="AT1244" s="107" t="s">
        <v>395</v>
      </c>
      <c r="AU1244" s="107" t="s">
        <v>1123</v>
      </c>
      <c r="AV1244" s="107" t="s">
        <v>391</v>
      </c>
      <c r="AW1244" s="108">
        <v>1</v>
      </c>
      <c r="AX1244" s="107" t="s">
        <v>473</v>
      </c>
      <c r="AY1244" s="107" t="s">
        <v>731</v>
      </c>
      <c r="AZ1244" s="107" t="s">
        <v>706</v>
      </c>
      <c r="BA1244" s="107" t="s">
        <v>435</v>
      </c>
      <c r="BB1244" s="109">
        <v>45355.272070752311</v>
      </c>
      <c r="BC1244" s="107" t="s">
        <v>465</v>
      </c>
      <c r="BD1244" s="107" t="s">
        <v>293</v>
      </c>
    </row>
    <row r="1245" spans="1:56" x14ac:dyDescent="0.2">
      <c r="A1245" s="107" t="s">
        <v>472</v>
      </c>
      <c r="B1245" s="105">
        <v>609262</v>
      </c>
      <c r="C1245" s="105" t="s">
        <v>395</v>
      </c>
      <c r="D1245" s="107" t="s">
        <v>1032</v>
      </c>
      <c r="E1245" s="105" t="s">
        <v>1945</v>
      </c>
      <c r="F1245" s="107" t="s">
        <v>1128</v>
      </c>
      <c r="G1245" s="107" t="s">
        <v>830</v>
      </c>
      <c r="H1245" s="107" t="s">
        <v>830</v>
      </c>
      <c r="I1245" s="107" t="s">
        <v>830</v>
      </c>
      <c r="J1245" s="107" t="s">
        <v>180</v>
      </c>
      <c r="K1245" s="107" t="s">
        <v>23</v>
      </c>
      <c r="L1245" s="107" t="s">
        <v>237</v>
      </c>
      <c r="M1245" s="107" t="s">
        <v>236</v>
      </c>
      <c r="N1245" s="107" t="s">
        <v>472</v>
      </c>
      <c r="O1245" s="107" t="s">
        <v>1142</v>
      </c>
      <c r="P1245" s="109">
        <v>45759</v>
      </c>
      <c r="Q1245" s="107" t="s">
        <v>1101</v>
      </c>
      <c r="R1245" s="108">
        <v>0</v>
      </c>
      <c r="S1245" s="109">
        <v>45909</v>
      </c>
      <c r="T1245" s="109">
        <v>45969</v>
      </c>
      <c r="U1245" s="109">
        <v>46274</v>
      </c>
      <c r="V1245" s="108">
        <v>365</v>
      </c>
      <c r="W1245" s="107" t="s">
        <v>424</v>
      </c>
      <c r="X1245" s="107" t="s">
        <v>710</v>
      </c>
      <c r="Y1245" s="107" t="s">
        <v>411</v>
      </c>
      <c r="Z1245" s="108">
        <v>0.8</v>
      </c>
      <c r="AA1245" s="113">
        <v>0</v>
      </c>
      <c r="AB1245" s="113">
        <v>0</v>
      </c>
      <c r="AC1245" s="113">
        <v>4137526.32</v>
      </c>
      <c r="AD1245" s="113">
        <v>0</v>
      </c>
      <c r="AE1245" s="113">
        <v>4137526.32</v>
      </c>
      <c r="AF1245" s="113">
        <v>0</v>
      </c>
      <c r="AG1245" s="113">
        <v>0</v>
      </c>
      <c r="AH1245" s="113">
        <f>CFR_Data[[#This Row],[Total Spent SFY]]+CFR_Data[[#This Row],[CF Current SFY]]</f>
        <v>0</v>
      </c>
      <c r="AI1245" s="113">
        <v>0</v>
      </c>
      <c r="AJ1245" s="113">
        <v>3009110.0509000001</v>
      </c>
      <c r="AK1245" s="113">
        <v>1128416.2690999999</v>
      </c>
      <c r="AL1245" s="113">
        <v>0</v>
      </c>
      <c r="AM1245" s="113">
        <v>0</v>
      </c>
      <c r="AN1245" s="113">
        <v>0</v>
      </c>
      <c r="AO1245" s="113">
        <v>0</v>
      </c>
      <c r="AP1245" s="113">
        <v>0</v>
      </c>
      <c r="AQ1245" s="107" t="s">
        <v>699</v>
      </c>
      <c r="AR1245" s="107" t="s">
        <v>699</v>
      </c>
      <c r="AS1245" s="107" t="s">
        <v>396</v>
      </c>
      <c r="AT1245" s="107" t="s">
        <v>2983</v>
      </c>
      <c r="AU1245" s="107" t="s">
        <v>1120</v>
      </c>
      <c r="AV1245" s="107" t="s">
        <v>391</v>
      </c>
      <c r="AW1245" s="108">
        <v>2</v>
      </c>
      <c r="AX1245" s="107" t="s">
        <v>473</v>
      </c>
      <c r="AY1245" s="107" t="s">
        <v>738</v>
      </c>
      <c r="AZ1245" s="107" t="s">
        <v>700</v>
      </c>
      <c r="BA1245" s="107" t="s">
        <v>652</v>
      </c>
      <c r="BB1245" s="109">
        <v>45355.272070752311</v>
      </c>
      <c r="BC1245" s="107" t="s">
        <v>23</v>
      </c>
      <c r="BD1245" s="107" t="s">
        <v>292</v>
      </c>
    </row>
    <row r="1246" spans="1:56" x14ac:dyDescent="0.2">
      <c r="A1246" s="107" t="s">
        <v>472</v>
      </c>
      <c r="B1246" s="105">
        <v>609262</v>
      </c>
      <c r="C1246" s="105" t="s">
        <v>395</v>
      </c>
      <c r="D1246" s="107" t="s">
        <v>1032</v>
      </c>
      <c r="E1246" s="105" t="s">
        <v>1945</v>
      </c>
      <c r="F1246" s="107" t="s">
        <v>1128</v>
      </c>
      <c r="G1246" s="107" t="s">
        <v>830</v>
      </c>
      <c r="H1246" s="107" t="s">
        <v>830</v>
      </c>
      <c r="I1246" s="107" t="s">
        <v>830</v>
      </c>
      <c r="J1246" s="107" t="s">
        <v>180</v>
      </c>
      <c r="K1246" s="107" t="s">
        <v>23</v>
      </c>
      <c r="L1246" s="107" t="s">
        <v>237</v>
      </c>
      <c r="M1246" s="107" t="s">
        <v>236</v>
      </c>
      <c r="N1246" s="107" t="s">
        <v>472</v>
      </c>
      <c r="O1246" s="107" t="s">
        <v>1142</v>
      </c>
      <c r="P1246" s="109">
        <v>45759</v>
      </c>
      <c r="Q1246" s="107" t="s">
        <v>1101</v>
      </c>
      <c r="R1246" s="108">
        <v>0</v>
      </c>
      <c r="S1246" s="109">
        <v>45909</v>
      </c>
      <c r="T1246" s="109">
        <v>45969</v>
      </c>
      <c r="U1246" s="109">
        <v>46274</v>
      </c>
      <c r="V1246" s="108">
        <v>365</v>
      </c>
      <c r="W1246" s="107" t="s">
        <v>398</v>
      </c>
      <c r="X1246" s="107" t="s">
        <v>702</v>
      </c>
      <c r="Y1246" s="107" t="s">
        <v>293</v>
      </c>
      <c r="Z1246" s="108">
        <v>0</v>
      </c>
      <c r="AA1246" s="113">
        <v>0</v>
      </c>
      <c r="AB1246" s="113">
        <v>0</v>
      </c>
      <c r="AC1246" s="113">
        <v>16284.16</v>
      </c>
      <c r="AD1246" s="113">
        <v>0</v>
      </c>
      <c r="AE1246" s="113">
        <v>16284.16</v>
      </c>
      <c r="AF1246" s="113">
        <v>0</v>
      </c>
      <c r="AG1246" s="113">
        <v>0</v>
      </c>
      <c r="AH1246" s="113">
        <f>CFR_Data[[#This Row],[Total Spent SFY]]+CFR_Data[[#This Row],[CF Current SFY]]</f>
        <v>0</v>
      </c>
      <c r="AI1246" s="113">
        <v>0</v>
      </c>
      <c r="AJ1246" s="113">
        <v>11843.0255</v>
      </c>
      <c r="AK1246" s="113">
        <v>4441.1345000000001</v>
      </c>
      <c r="AL1246" s="113">
        <v>0</v>
      </c>
      <c r="AM1246" s="113">
        <v>0</v>
      </c>
      <c r="AN1246" s="113">
        <v>0</v>
      </c>
      <c r="AO1246" s="113">
        <v>0</v>
      </c>
      <c r="AP1246" s="113">
        <v>0</v>
      </c>
      <c r="AQ1246" s="107" t="s">
        <v>699</v>
      </c>
      <c r="AR1246" s="107" t="s">
        <v>699</v>
      </c>
      <c r="AS1246" s="107" t="s">
        <v>396</v>
      </c>
      <c r="AT1246" s="107" t="s">
        <v>2983</v>
      </c>
      <c r="AU1246" s="107" t="s">
        <v>1120</v>
      </c>
      <c r="AV1246" s="107" t="s">
        <v>391</v>
      </c>
      <c r="AW1246" s="108">
        <v>2</v>
      </c>
      <c r="AX1246" s="107" t="s">
        <v>473</v>
      </c>
      <c r="AY1246" s="107" t="s">
        <v>738</v>
      </c>
      <c r="AZ1246" s="107" t="s">
        <v>700</v>
      </c>
      <c r="BA1246" s="107" t="s">
        <v>652</v>
      </c>
      <c r="BB1246" s="109">
        <v>45355.272070752311</v>
      </c>
      <c r="BC1246" s="107" t="s">
        <v>23</v>
      </c>
      <c r="BD1246" s="107" t="s">
        <v>293</v>
      </c>
    </row>
    <row r="1247" spans="1:56" x14ac:dyDescent="0.2">
      <c r="A1247" s="107" t="s">
        <v>472</v>
      </c>
      <c r="B1247" s="105">
        <v>609277</v>
      </c>
      <c r="C1247" s="105" t="s">
        <v>395</v>
      </c>
      <c r="D1247" s="107" t="s">
        <v>1781</v>
      </c>
      <c r="E1247" s="105" t="s">
        <v>1962</v>
      </c>
      <c r="F1247" s="107" t="s">
        <v>1128</v>
      </c>
      <c r="G1247" s="107" t="s">
        <v>830</v>
      </c>
      <c r="H1247" s="107" t="s">
        <v>830</v>
      </c>
      <c r="I1247" s="107" t="s">
        <v>830</v>
      </c>
      <c r="J1247" s="107" t="s">
        <v>72</v>
      </c>
      <c r="K1247" s="107" t="s">
        <v>21</v>
      </c>
      <c r="L1247" s="107" t="s">
        <v>187</v>
      </c>
      <c r="M1247" s="107" t="s">
        <v>158</v>
      </c>
      <c r="N1247" s="107" t="s">
        <v>472</v>
      </c>
      <c r="O1247" s="107" t="s">
        <v>1130</v>
      </c>
      <c r="P1247" s="109">
        <v>45717</v>
      </c>
      <c r="Q1247" s="107" t="s">
        <v>1101</v>
      </c>
      <c r="R1247" s="108">
        <v>0</v>
      </c>
      <c r="S1247" s="109">
        <v>45867</v>
      </c>
      <c r="T1247" s="109">
        <v>45927</v>
      </c>
      <c r="U1247" s="109">
        <v>46232</v>
      </c>
      <c r="V1247" s="108">
        <v>365</v>
      </c>
      <c r="W1247" s="107" t="s">
        <v>398</v>
      </c>
      <c r="X1247" s="107" t="s">
        <v>702</v>
      </c>
      <c r="Y1247" s="107" t="s">
        <v>293</v>
      </c>
      <c r="Z1247" s="108">
        <v>0</v>
      </c>
      <c r="AA1247" s="113">
        <v>0</v>
      </c>
      <c r="AB1247" s="113">
        <v>0</v>
      </c>
      <c r="AC1247" s="113">
        <v>104357.4</v>
      </c>
      <c r="AD1247" s="113">
        <v>0</v>
      </c>
      <c r="AE1247" s="113">
        <v>104357.4</v>
      </c>
      <c r="AF1247" s="113">
        <v>0</v>
      </c>
      <c r="AG1247" s="113">
        <v>0</v>
      </c>
      <c r="AH1247" s="113">
        <f>CFR_Data[[#This Row],[Total Spent SFY]]+CFR_Data[[#This Row],[CF Current SFY]]</f>
        <v>0</v>
      </c>
      <c r="AI1247" s="113">
        <v>0</v>
      </c>
      <c r="AJ1247" s="113">
        <v>94870.363599999997</v>
      </c>
      <c r="AK1247" s="113">
        <v>9487.0364000000009</v>
      </c>
      <c r="AL1247" s="113">
        <v>0</v>
      </c>
      <c r="AM1247" s="113">
        <v>0</v>
      </c>
      <c r="AN1247" s="113">
        <v>0</v>
      </c>
      <c r="AO1247" s="113">
        <v>0</v>
      </c>
      <c r="AP1247" s="113">
        <v>0</v>
      </c>
      <c r="AQ1247" s="107" t="s">
        <v>699</v>
      </c>
      <c r="AR1247" s="107" t="s">
        <v>699</v>
      </c>
      <c r="AS1247" s="107" t="s">
        <v>396</v>
      </c>
      <c r="AT1247" s="107" t="s">
        <v>2895</v>
      </c>
      <c r="AU1247" s="107" t="s">
        <v>1120</v>
      </c>
      <c r="AV1247" s="107" t="s">
        <v>391</v>
      </c>
      <c r="AW1247" s="108">
        <v>3</v>
      </c>
      <c r="AX1247" s="107" t="s">
        <v>473</v>
      </c>
      <c r="AY1247" s="107" t="s">
        <v>698</v>
      </c>
      <c r="AZ1247" s="107" t="s">
        <v>697</v>
      </c>
      <c r="BA1247" s="107" t="s">
        <v>392</v>
      </c>
      <c r="BB1247" s="109">
        <v>45355.272070752311</v>
      </c>
      <c r="BC1247" s="107" t="s">
        <v>21</v>
      </c>
      <c r="BD1247" s="107" t="s">
        <v>293</v>
      </c>
    </row>
    <row r="1248" spans="1:56" x14ac:dyDescent="0.2">
      <c r="A1248" s="107" t="s">
        <v>472</v>
      </c>
      <c r="B1248" s="105">
        <v>609277</v>
      </c>
      <c r="C1248" s="105" t="s">
        <v>395</v>
      </c>
      <c r="D1248" s="107" t="s">
        <v>1781</v>
      </c>
      <c r="E1248" s="105" t="s">
        <v>1962</v>
      </c>
      <c r="F1248" s="107" t="s">
        <v>1128</v>
      </c>
      <c r="G1248" s="107" t="s">
        <v>830</v>
      </c>
      <c r="H1248" s="107" t="s">
        <v>830</v>
      </c>
      <c r="I1248" s="107" t="s">
        <v>830</v>
      </c>
      <c r="J1248" s="107" t="s">
        <v>72</v>
      </c>
      <c r="K1248" s="107" t="s">
        <v>21</v>
      </c>
      <c r="L1248" s="107" t="s">
        <v>187</v>
      </c>
      <c r="M1248" s="107" t="s">
        <v>158</v>
      </c>
      <c r="N1248" s="107" t="s">
        <v>472</v>
      </c>
      <c r="O1248" s="107" t="s">
        <v>1130</v>
      </c>
      <c r="P1248" s="109">
        <v>45717</v>
      </c>
      <c r="Q1248" s="107" t="s">
        <v>1101</v>
      </c>
      <c r="R1248" s="108">
        <v>0</v>
      </c>
      <c r="S1248" s="109">
        <v>45867</v>
      </c>
      <c r="T1248" s="109">
        <v>45927</v>
      </c>
      <c r="U1248" s="109">
        <v>46232</v>
      </c>
      <c r="V1248" s="108">
        <v>365</v>
      </c>
      <c r="W1248" s="107" t="s">
        <v>424</v>
      </c>
      <c r="X1248" s="107" t="s">
        <v>726</v>
      </c>
      <c r="Y1248" s="107" t="s">
        <v>725</v>
      </c>
      <c r="Z1248" s="108">
        <v>0.8</v>
      </c>
      <c r="AA1248" s="113">
        <v>0</v>
      </c>
      <c r="AB1248" s="113">
        <v>0</v>
      </c>
      <c r="AC1248" s="113">
        <v>9397606.6359999999</v>
      </c>
      <c r="AD1248" s="113">
        <v>0</v>
      </c>
      <c r="AE1248" s="113">
        <v>9397606.6359999999</v>
      </c>
      <c r="AF1248" s="113">
        <v>0</v>
      </c>
      <c r="AG1248" s="113">
        <v>0</v>
      </c>
      <c r="AH1248" s="113">
        <f>CFR_Data[[#This Row],[Total Spent SFY]]+CFR_Data[[#This Row],[CF Current SFY]]</f>
        <v>0</v>
      </c>
      <c r="AI1248" s="113">
        <v>0</v>
      </c>
      <c r="AJ1248" s="113">
        <v>8543278.7599999998</v>
      </c>
      <c r="AK1248" s="113">
        <v>854327.87600000005</v>
      </c>
      <c r="AL1248" s="113">
        <v>0</v>
      </c>
      <c r="AM1248" s="113">
        <v>0</v>
      </c>
      <c r="AN1248" s="113">
        <v>0</v>
      </c>
      <c r="AO1248" s="113">
        <v>0</v>
      </c>
      <c r="AP1248" s="113">
        <v>0</v>
      </c>
      <c r="AQ1248" s="107" t="s">
        <v>699</v>
      </c>
      <c r="AR1248" s="107" t="s">
        <v>699</v>
      </c>
      <c r="AS1248" s="107" t="s">
        <v>396</v>
      </c>
      <c r="AT1248" s="107" t="s">
        <v>2895</v>
      </c>
      <c r="AU1248" s="107" t="s">
        <v>1120</v>
      </c>
      <c r="AV1248" s="107" t="s">
        <v>391</v>
      </c>
      <c r="AW1248" s="108">
        <v>3</v>
      </c>
      <c r="AX1248" s="107" t="s">
        <v>473</v>
      </c>
      <c r="AY1248" s="107" t="s">
        <v>698</v>
      </c>
      <c r="AZ1248" s="107" t="s">
        <v>697</v>
      </c>
      <c r="BA1248" s="107" t="s">
        <v>392</v>
      </c>
      <c r="BB1248" s="109">
        <v>45355.272070752311</v>
      </c>
      <c r="BC1248" s="107" t="s">
        <v>21</v>
      </c>
      <c r="BD1248" s="107" t="s">
        <v>292</v>
      </c>
    </row>
    <row r="1249" spans="1:56" x14ac:dyDescent="0.2">
      <c r="A1249" s="107" t="s">
        <v>393</v>
      </c>
      <c r="B1249" s="105">
        <v>609278</v>
      </c>
      <c r="C1249" s="105" t="s">
        <v>2326</v>
      </c>
      <c r="D1249" s="107" t="s">
        <v>1034</v>
      </c>
      <c r="E1249" s="105" t="s">
        <v>1941</v>
      </c>
      <c r="F1249" s="107" t="s">
        <v>1143</v>
      </c>
      <c r="G1249" s="107" t="s">
        <v>830</v>
      </c>
      <c r="H1249" s="107" t="b">
        <v>1</v>
      </c>
      <c r="I1249" s="107" t="b">
        <v>1</v>
      </c>
      <c r="J1249" s="107" t="s">
        <v>436</v>
      </c>
      <c r="K1249" s="107" t="s">
        <v>437</v>
      </c>
      <c r="L1249" s="107" t="s">
        <v>348</v>
      </c>
      <c r="M1249" s="107" t="s">
        <v>395</v>
      </c>
      <c r="N1249" s="107" t="s">
        <v>394</v>
      </c>
      <c r="O1249" s="107" t="s">
        <v>395</v>
      </c>
      <c r="P1249" s="109">
        <v>43792</v>
      </c>
      <c r="Q1249" s="107" t="s">
        <v>656</v>
      </c>
      <c r="R1249" s="108">
        <v>1</v>
      </c>
      <c r="S1249" s="109">
        <v>44061</v>
      </c>
      <c r="T1249" s="109">
        <v>44121</v>
      </c>
      <c r="U1249" s="109">
        <v>44926</v>
      </c>
      <c r="V1249" s="108">
        <v>865</v>
      </c>
      <c r="W1249" s="107" t="s">
        <v>398</v>
      </c>
      <c r="X1249" s="107" t="s">
        <v>720</v>
      </c>
      <c r="Y1249" s="107" t="s">
        <v>293</v>
      </c>
      <c r="Z1249" s="108">
        <v>0</v>
      </c>
      <c r="AA1249" s="113">
        <v>3005292.17</v>
      </c>
      <c r="AB1249" s="113">
        <v>29277.17</v>
      </c>
      <c r="AC1249" s="113">
        <v>41908.32</v>
      </c>
      <c r="AD1249" s="113">
        <v>41908.32</v>
      </c>
      <c r="AE1249" s="113">
        <v>41908.32</v>
      </c>
      <c r="AF1249" s="113">
        <v>41908.32</v>
      </c>
      <c r="AG1249" s="113">
        <v>3047200.49</v>
      </c>
      <c r="AH1249" s="113">
        <f>CFR_Data[[#This Row],[Total Spent SFY]]+CFR_Data[[#This Row],[CF Current SFY]]</f>
        <v>71185.489999999991</v>
      </c>
      <c r="AI1249" s="113">
        <v>0</v>
      </c>
      <c r="AJ1249" s="113">
        <v>0</v>
      </c>
      <c r="AK1249" s="113">
        <v>0</v>
      </c>
      <c r="AL1249" s="113">
        <v>0</v>
      </c>
      <c r="AM1249" s="113">
        <v>0</v>
      </c>
      <c r="AN1249" s="113">
        <v>0</v>
      </c>
      <c r="AO1249" s="113">
        <v>0</v>
      </c>
      <c r="AP1249" s="113">
        <v>0</v>
      </c>
      <c r="AQ1249" s="107" t="s">
        <v>699</v>
      </c>
      <c r="AR1249" s="107" t="s">
        <v>699</v>
      </c>
      <c r="AS1249" s="107" t="s">
        <v>396</v>
      </c>
      <c r="AT1249" s="107" t="s">
        <v>395</v>
      </c>
      <c r="AU1249" s="107" t="s">
        <v>1123</v>
      </c>
      <c r="AV1249" s="107" t="s">
        <v>391</v>
      </c>
      <c r="AW1249" s="108">
        <v>1</v>
      </c>
      <c r="AX1249" s="107" t="s">
        <v>473</v>
      </c>
      <c r="AY1249" s="107" t="s">
        <v>707</v>
      </c>
      <c r="AZ1249" s="107" t="s">
        <v>706</v>
      </c>
      <c r="BA1249" s="107" t="s">
        <v>412</v>
      </c>
      <c r="BB1249" s="109">
        <v>45355.272070752311</v>
      </c>
      <c r="BC1249" s="107" t="s">
        <v>465</v>
      </c>
      <c r="BD1249" s="107" t="s">
        <v>293</v>
      </c>
    </row>
    <row r="1250" spans="1:56" x14ac:dyDescent="0.2">
      <c r="A1250" s="107" t="s">
        <v>409</v>
      </c>
      <c r="B1250" s="105">
        <v>609279</v>
      </c>
      <c r="C1250" s="105" t="s">
        <v>3121</v>
      </c>
      <c r="D1250" s="107" t="s">
        <v>1231</v>
      </c>
      <c r="E1250" s="105" t="s">
        <v>1954</v>
      </c>
      <c r="F1250" s="107" t="s">
        <v>1128</v>
      </c>
      <c r="G1250" s="107" t="s">
        <v>830</v>
      </c>
      <c r="H1250" s="107" t="s">
        <v>830</v>
      </c>
      <c r="I1250" s="107" t="s">
        <v>830</v>
      </c>
      <c r="J1250" s="107" t="s">
        <v>99</v>
      </c>
      <c r="K1250" s="107" t="s">
        <v>28</v>
      </c>
      <c r="L1250" s="107" t="s">
        <v>312</v>
      </c>
      <c r="M1250" s="107" t="s">
        <v>158</v>
      </c>
      <c r="N1250" s="107" t="s">
        <v>410</v>
      </c>
      <c r="O1250" s="107" t="s">
        <v>395</v>
      </c>
      <c r="P1250" s="109">
        <v>45052</v>
      </c>
      <c r="Q1250" s="107" t="s">
        <v>712</v>
      </c>
      <c r="R1250" s="108">
        <v>1</v>
      </c>
      <c r="S1250" s="109">
        <v>45113</v>
      </c>
      <c r="T1250" s="109">
        <v>45173</v>
      </c>
      <c r="U1250" s="109">
        <v>45593</v>
      </c>
      <c r="V1250" s="108">
        <v>480</v>
      </c>
      <c r="W1250" s="107" t="s">
        <v>398</v>
      </c>
      <c r="X1250" s="107" t="s">
        <v>702</v>
      </c>
      <c r="Y1250" s="107" t="s">
        <v>293</v>
      </c>
      <c r="Z1250" s="108">
        <v>0</v>
      </c>
      <c r="AA1250" s="113">
        <v>554</v>
      </c>
      <c r="AB1250" s="113">
        <v>554</v>
      </c>
      <c r="AC1250" s="113">
        <v>45499.65</v>
      </c>
      <c r="AD1250" s="113">
        <v>37053.146999999997</v>
      </c>
      <c r="AE1250" s="113">
        <v>37053.146999999997</v>
      </c>
      <c r="AF1250" s="113">
        <v>20892.896000000001</v>
      </c>
      <c r="AG1250" s="113">
        <v>21446.896000000001</v>
      </c>
      <c r="AH1250" s="113">
        <f>CFR_Data[[#This Row],[Total Spent SFY]]+CFR_Data[[#This Row],[CF Current SFY]]</f>
        <v>21446.896000000001</v>
      </c>
      <c r="AI1250" s="113">
        <v>16160.251</v>
      </c>
      <c r="AJ1250" s="113">
        <v>0</v>
      </c>
      <c r="AK1250" s="113">
        <v>0</v>
      </c>
      <c r="AL1250" s="113">
        <v>0</v>
      </c>
      <c r="AM1250" s="113">
        <v>0</v>
      </c>
      <c r="AN1250" s="113">
        <v>8446.5030000000006</v>
      </c>
      <c r="AO1250" s="113">
        <v>0</v>
      </c>
      <c r="AP1250" s="113">
        <v>0</v>
      </c>
      <c r="AQ1250" s="107" t="s">
        <v>699</v>
      </c>
      <c r="AR1250" s="107" t="s">
        <v>699</v>
      </c>
      <c r="AS1250" s="107" t="s">
        <v>396</v>
      </c>
      <c r="AT1250" s="107" t="s">
        <v>2994</v>
      </c>
      <c r="AU1250" s="107" t="s">
        <v>1120</v>
      </c>
      <c r="AV1250" s="107" t="s">
        <v>391</v>
      </c>
      <c r="AW1250" s="108">
        <v>2</v>
      </c>
      <c r="AX1250" s="107" t="s">
        <v>473</v>
      </c>
      <c r="AY1250" s="107" t="s">
        <v>698</v>
      </c>
      <c r="AZ1250" s="107" t="s">
        <v>697</v>
      </c>
      <c r="BA1250" s="107" t="s">
        <v>392</v>
      </c>
      <c r="BB1250" s="109">
        <v>45355.272070752311</v>
      </c>
      <c r="BC1250" s="107" t="s">
        <v>28</v>
      </c>
      <c r="BD1250" s="107" t="s">
        <v>293</v>
      </c>
    </row>
    <row r="1251" spans="1:56" x14ac:dyDescent="0.2">
      <c r="A1251" s="107" t="s">
        <v>409</v>
      </c>
      <c r="B1251" s="105">
        <v>609279</v>
      </c>
      <c r="C1251" s="105" t="s">
        <v>3121</v>
      </c>
      <c r="D1251" s="107" t="s">
        <v>1231</v>
      </c>
      <c r="E1251" s="105" t="s">
        <v>1954</v>
      </c>
      <c r="F1251" s="107" t="s">
        <v>1128</v>
      </c>
      <c r="G1251" s="107" t="s">
        <v>830</v>
      </c>
      <c r="H1251" s="107" t="s">
        <v>830</v>
      </c>
      <c r="I1251" s="107" t="s">
        <v>830</v>
      </c>
      <c r="J1251" s="107" t="s">
        <v>99</v>
      </c>
      <c r="K1251" s="107" t="s">
        <v>28</v>
      </c>
      <c r="L1251" s="107" t="s">
        <v>312</v>
      </c>
      <c r="M1251" s="107" t="s">
        <v>158</v>
      </c>
      <c r="N1251" s="107" t="s">
        <v>410</v>
      </c>
      <c r="O1251" s="107" t="s">
        <v>395</v>
      </c>
      <c r="P1251" s="109">
        <v>45052</v>
      </c>
      <c r="Q1251" s="107" t="s">
        <v>712</v>
      </c>
      <c r="R1251" s="108">
        <v>1</v>
      </c>
      <c r="S1251" s="109">
        <v>45113</v>
      </c>
      <c r="T1251" s="109">
        <v>45173</v>
      </c>
      <c r="U1251" s="109">
        <v>45593</v>
      </c>
      <c r="V1251" s="108">
        <v>480</v>
      </c>
      <c r="W1251" s="107" t="s">
        <v>424</v>
      </c>
      <c r="X1251" s="107" t="s">
        <v>726</v>
      </c>
      <c r="Y1251" s="107" t="s">
        <v>725</v>
      </c>
      <c r="Z1251" s="108">
        <v>0.8</v>
      </c>
      <c r="AA1251" s="113">
        <v>538013.77</v>
      </c>
      <c r="AB1251" s="113">
        <v>538013.77</v>
      </c>
      <c r="AC1251" s="113">
        <v>2059717.53</v>
      </c>
      <c r="AD1251" s="113">
        <v>1567946.8529999999</v>
      </c>
      <c r="AE1251" s="113">
        <v>1567946.8529999999</v>
      </c>
      <c r="AF1251" s="113">
        <v>884107.10400000005</v>
      </c>
      <c r="AG1251" s="113">
        <v>1422120.8740000001</v>
      </c>
      <c r="AH1251" s="113">
        <f>CFR_Data[[#This Row],[Total Spent SFY]]+CFR_Data[[#This Row],[CF Current SFY]]</f>
        <v>1422120.8740000001</v>
      </c>
      <c r="AI1251" s="113">
        <v>683839.74899999995</v>
      </c>
      <c r="AJ1251" s="113">
        <v>0</v>
      </c>
      <c r="AK1251" s="113">
        <v>0</v>
      </c>
      <c r="AL1251" s="113">
        <v>0</v>
      </c>
      <c r="AM1251" s="113">
        <v>0</v>
      </c>
      <c r="AN1251" s="113">
        <v>491770.67700000003</v>
      </c>
      <c r="AO1251" s="113">
        <v>0</v>
      </c>
      <c r="AP1251" s="113">
        <v>0</v>
      </c>
      <c r="AQ1251" s="107" t="s">
        <v>699</v>
      </c>
      <c r="AR1251" s="107" t="s">
        <v>699</v>
      </c>
      <c r="AS1251" s="107" t="s">
        <v>396</v>
      </c>
      <c r="AT1251" s="107" t="s">
        <v>2994</v>
      </c>
      <c r="AU1251" s="107" t="s">
        <v>1120</v>
      </c>
      <c r="AV1251" s="107" t="s">
        <v>391</v>
      </c>
      <c r="AW1251" s="108">
        <v>2</v>
      </c>
      <c r="AX1251" s="107" t="s">
        <v>473</v>
      </c>
      <c r="AY1251" s="107" t="s">
        <v>698</v>
      </c>
      <c r="AZ1251" s="107" t="s">
        <v>697</v>
      </c>
      <c r="BA1251" s="107" t="s">
        <v>392</v>
      </c>
      <c r="BB1251" s="109">
        <v>45355.272070752311</v>
      </c>
      <c r="BC1251" s="107" t="s">
        <v>28</v>
      </c>
      <c r="BD1251" s="107" t="s">
        <v>292</v>
      </c>
    </row>
    <row r="1252" spans="1:56" x14ac:dyDescent="0.2">
      <c r="A1252" s="107" t="s">
        <v>393</v>
      </c>
      <c r="B1252" s="105">
        <v>609281</v>
      </c>
      <c r="C1252" s="105" t="s">
        <v>2327</v>
      </c>
      <c r="D1252" s="107" t="s">
        <v>1035</v>
      </c>
      <c r="E1252" s="105" t="s">
        <v>1962</v>
      </c>
      <c r="F1252" s="107" t="s">
        <v>439</v>
      </c>
      <c r="G1252" s="107" t="s">
        <v>830</v>
      </c>
      <c r="H1252" s="107" t="s">
        <v>830</v>
      </c>
      <c r="I1252" s="107" t="s">
        <v>830</v>
      </c>
      <c r="J1252" s="107" t="s">
        <v>134</v>
      </c>
      <c r="K1252" s="107" t="s">
        <v>21</v>
      </c>
      <c r="L1252" s="107" t="s">
        <v>369</v>
      </c>
      <c r="M1252" s="107" t="s">
        <v>395</v>
      </c>
      <c r="N1252" s="107" t="s">
        <v>394</v>
      </c>
      <c r="O1252" s="107" t="s">
        <v>395</v>
      </c>
      <c r="P1252" s="109">
        <v>44233</v>
      </c>
      <c r="Q1252" s="107" t="s">
        <v>655</v>
      </c>
      <c r="R1252" s="108">
        <v>1</v>
      </c>
      <c r="S1252" s="109">
        <v>44307</v>
      </c>
      <c r="T1252" s="109">
        <v>44367</v>
      </c>
      <c r="U1252" s="109">
        <v>45466</v>
      </c>
      <c r="V1252" s="108">
        <v>1159</v>
      </c>
      <c r="W1252" s="107" t="s">
        <v>438</v>
      </c>
      <c r="X1252" s="107" t="s">
        <v>775</v>
      </c>
      <c r="Y1252" s="107" t="s">
        <v>293</v>
      </c>
      <c r="Z1252" s="108">
        <v>0</v>
      </c>
      <c r="AA1252" s="113">
        <v>11077911.130000001</v>
      </c>
      <c r="AB1252" s="113">
        <v>5611416.1200000001</v>
      </c>
      <c r="AC1252" s="113">
        <v>789548.44</v>
      </c>
      <c r="AD1252" s="113">
        <v>778230.44</v>
      </c>
      <c r="AE1252" s="113">
        <v>778230.44</v>
      </c>
      <c r="AF1252" s="113">
        <v>778230.44</v>
      </c>
      <c r="AG1252" s="113">
        <v>11856141.57</v>
      </c>
      <c r="AH1252" s="113">
        <f>CFR_Data[[#This Row],[Total Spent SFY]]+CFR_Data[[#This Row],[CF Current SFY]]</f>
        <v>6389646.5600000005</v>
      </c>
      <c r="AI1252" s="113">
        <v>0</v>
      </c>
      <c r="AJ1252" s="113">
        <v>0</v>
      </c>
      <c r="AK1252" s="113">
        <v>0</v>
      </c>
      <c r="AL1252" s="113">
        <v>0</v>
      </c>
      <c r="AM1252" s="113">
        <v>0</v>
      </c>
      <c r="AN1252" s="113">
        <v>11318</v>
      </c>
      <c r="AO1252" s="113">
        <v>0</v>
      </c>
      <c r="AP1252" s="113">
        <v>0</v>
      </c>
      <c r="AQ1252" s="107" t="s">
        <v>699</v>
      </c>
      <c r="AR1252" s="107" t="s">
        <v>699</v>
      </c>
      <c r="AS1252" s="107" t="s">
        <v>396</v>
      </c>
      <c r="AT1252" s="107" t="s">
        <v>395</v>
      </c>
      <c r="AU1252" s="107" t="s">
        <v>1123</v>
      </c>
      <c r="AV1252" s="107" t="s">
        <v>391</v>
      </c>
      <c r="AW1252" s="108">
        <v>1</v>
      </c>
      <c r="AX1252" s="107" t="s">
        <v>473</v>
      </c>
      <c r="AY1252" s="107" t="s">
        <v>763</v>
      </c>
      <c r="AZ1252" s="107" t="s">
        <v>706</v>
      </c>
      <c r="BA1252" s="107" t="s">
        <v>430</v>
      </c>
      <c r="BB1252" s="109">
        <v>45355.272070752311</v>
      </c>
      <c r="BC1252" s="107" t="s">
        <v>21</v>
      </c>
      <c r="BD1252" s="107" t="s">
        <v>293</v>
      </c>
    </row>
    <row r="1253" spans="1:56" x14ac:dyDescent="0.2">
      <c r="A1253" s="107" t="s">
        <v>409</v>
      </c>
      <c r="B1253" s="105">
        <v>609285</v>
      </c>
      <c r="C1253" s="105" t="s">
        <v>2328</v>
      </c>
      <c r="D1253" s="107" t="s">
        <v>2329</v>
      </c>
      <c r="E1253" s="105" t="s">
        <v>1962</v>
      </c>
      <c r="F1253" s="107" t="s">
        <v>439</v>
      </c>
      <c r="G1253" s="107" t="s">
        <v>830</v>
      </c>
      <c r="H1253" s="107" t="s">
        <v>830</v>
      </c>
      <c r="I1253" s="107" t="s">
        <v>830</v>
      </c>
      <c r="J1253" s="107" t="s">
        <v>2330</v>
      </c>
      <c r="K1253" s="107" t="s">
        <v>21</v>
      </c>
      <c r="L1253" s="107" t="s">
        <v>349</v>
      </c>
      <c r="M1253" s="107" t="s">
        <v>395</v>
      </c>
      <c r="N1253" s="107" t="s">
        <v>410</v>
      </c>
      <c r="O1253" s="107" t="s">
        <v>395</v>
      </c>
      <c r="P1253" s="109">
        <v>44926</v>
      </c>
      <c r="Q1253" s="107" t="s">
        <v>712</v>
      </c>
      <c r="R1253" s="108">
        <v>1</v>
      </c>
      <c r="S1253" s="109">
        <v>44981</v>
      </c>
      <c r="T1253" s="109">
        <v>45041</v>
      </c>
      <c r="U1253" s="109">
        <v>45816</v>
      </c>
      <c r="V1253" s="108">
        <v>835</v>
      </c>
      <c r="W1253" s="107" t="s">
        <v>438</v>
      </c>
      <c r="X1253" s="107" t="s">
        <v>775</v>
      </c>
      <c r="Y1253" s="107" t="s">
        <v>293</v>
      </c>
      <c r="Z1253" s="108">
        <v>0</v>
      </c>
      <c r="AA1253" s="113">
        <v>1859687.2</v>
      </c>
      <c r="AB1253" s="113">
        <v>1324838.2</v>
      </c>
      <c r="AC1253" s="113">
        <v>2106823.2999999998</v>
      </c>
      <c r="AD1253" s="113">
        <v>2019190.3</v>
      </c>
      <c r="AE1253" s="113">
        <v>2019190.3</v>
      </c>
      <c r="AF1253" s="113">
        <v>737679.8</v>
      </c>
      <c r="AG1253" s="113">
        <v>2597367</v>
      </c>
      <c r="AH1253" s="113">
        <f>CFR_Data[[#This Row],[Total Spent SFY]]+CFR_Data[[#This Row],[CF Current SFY]]</f>
        <v>2062518</v>
      </c>
      <c r="AI1253" s="113">
        <v>1281510.5</v>
      </c>
      <c r="AJ1253" s="113">
        <v>0</v>
      </c>
      <c r="AK1253" s="113">
        <v>0</v>
      </c>
      <c r="AL1253" s="113">
        <v>0</v>
      </c>
      <c r="AM1253" s="113">
        <v>0</v>
      </c>
      <c r="AN1253" s="113">
        <v>87633</v>
      </c>
      <c r="AO1253" s="113">
        <v>0</v>
      </c>
      <c r="AP1253" s="113">
        <v>0</v>
      </c>
      <c r="AQ1253" s="107" t="s">
        <v>699</v>
      </c>
      <c r="AR1253" s="107" t="s">
        <v>699</v>
      </c>
      <c r="AS1253" s="107" t="s">
        <v>396</v>
      </c>
      <c r="AT1253" s="107" t="s">
        <v>395</v>
      </c>
      <c r="AU1253" s="107" t="s">
        <v>1123</v>
      </c>
      <c r="AV1253" s="107" t="s">
        <v>391</v>
      </c>
      <c r="AW1253" s="108">
        <v>1</v>
      </c>
      <c r="AX1253" s="107" t="s">
        <v>473</v>
      </c>
      <c r="AY1253" s="107" t="s">
        <v>707</v>
      </c>
      <c r="AZ1253" s="107" t="s">
        <v>706</v>
      </c>
      <c r="BA1253" s="107" t="s">
        <v>412</v>
      </c>
      <c r="BB1253" s="109">
        <v>45355.272070752311</v>
      </c>
      <c r="BC1253" s="107" t="s">
        <v>21</v>
      </c>
      <c r="BD1253" s="107" t="s">
        <v>293</v>
      </c>
    </row>
    <row r="1254" spans="1:56" x14ac:dyDescent="0.2">
      <c r="A1254" s="107" t="s">
        <v>472</v>
      </c>
      <c r="B1254" s="105">
        <v>609286</v>
      </c>
      <c r="C1254" s="105" t="s">
        <v>395</v>
      </c>
      <c r="D1254" s="107" t="s">
        <v>1232</v>
      </c>
      <c r="E1254" s="105" t="s">
        <v>1947</v>
      </c>
      <c r="F1254" s="107" t="s">
        <v>1157</v>
      </c>
      <c r="G1254" s="107" t="s">
        <v>830</v>
      </c>
      <c r="H1254" s="107" t="s">
        <v>830</v>
      </c>
      <c r="I1254" s="107" t="s">
        <v>830</v>
      </c>
      <c r="J1254" s="107" t="s">
        <v>175</v>
      </c>
      <c r="K1254" s="107" t="s">
        <v>32</v>
      </c>
      <c r="L1254" s="107" t="s">
        <v>312</v>
      </c>
      <c r="M1254" s="107" t="s">
        <v>158</v>
      </c>
      <c r="N1254" s="107" t="s">
        <v>472</v>
      </c>
      <c r="O1254" s="107" t="s">
        <v>1125</v>
      </c>
      <c r="P1254" s="109">
        <v>45717</v>
      </c>
      <c r="Q1254" s="107" t="s">
        <v>1101</v>
      </c>
      <c r="R1254" s="108">
        <v>0</v>
      </c>
      <c r="S1254" s="109">
        <v>45867</v>
      </c>
      <c r="T1254" s="109">
        <v>45927</v>
      </c>
      <c r="U1254" s="109">
        <v>46962</v>
      </c>
      <c r="V1254" s="108">
        <v>1095</v>
      </c>
      <c r="W1254" s="107" t="s">
        <v>424</v>
      </c>
      <c r="X1254" s="107" t="s">
        <v>713</v>
      </c>
      <c r="Y1254" s="107" t="s">
        <v>397</v>
      </c>
      <c r="Z1254" s="108">
        <v>0.9</v>
      </c>
      <c r="AA1254" s="113">
        <v>0</v>
      </c>
      <c r="AB1254" s="113">
        <v>0</v>
      </c>
      <c r="AC1254" s="113">
        <v>31749867.879999999</v>
      </c>
      <c r="AD1254" s="113">
        <v>0</v>
      </c>
      <c r="AE1254" s="113">
        <v>31749867.879999999</v>
      </c>
      <c r="AF1254" s="113">
        <v>0</v>
      </c>
      <c r="AG1254" s="113">
        <v>0</v>
      </c>
      <c r="AH1254" s="113">
        <f>CFR_Data[[#This Row],[Total Spent SFY]]+CFR_Data[[#This Row],[CF Current SFY]]</f>
        <v>0</v>
      </c>
      <c r="AI1254" s="113">
        <v>0</v>
      </c>
      <c r="AJ1254" s="113">
        <v>9071390.8228999991</v>
      </c>
      <c r="AK1254" s="113">
        <v>10885668.987400001</v>
      </c>
      <c r="AL1254" s="113">
        <v>10885668.987400001</v>
      </c>
      <c r="AM1254" s="113">
        <v>907139.08230000001</v>
      </c>
      <c r="AN1254" s="113">
        <v>0</v>
      </c>
      <c r="AO1254" s="113">
        <v>0</v>
      </c>
      <c r="AP1254" s="113">
        <v>0</v>
      </c>
      <c r="AQ1254" s="107" t="s">
        <v>699</v>
      </c>
      <c r="AR1254" s="107" t="s">
        <v>699</v>
      </c>
      <c r="AS1254" s="107" t="s">
        <v>396</v>
      </c>
      <c r="AT1254" s="107" t="s">
        <v>3122</v>
      </c>
      <c r="AU1254" s="107" t="s">
        <v>1120</v>
      </c>
      <c r="AV1254" s="107" t="s">
        <v>391</v>
      </c>
      <c r="AW1254" s="108">
        <v>3</v>
      </c>
      <c r="AX1254" s="107" t="s">
        <v>473</v>
      </c>
      <c r="AY1254" s="107" t="s">
        <v>698</v>
      </c>
      <c r="AZ1254" s="107" t="s">
        <v>697</v>
      </c>
      <c r="BA1254" s="107" t="s">
        <v>392</v>
      </c>
      <c r="BB1254" s="109">
        <v>45355.272070752311</v>
      </c>
      <c r="BC1254" s="107" t="s">
        <v>32</v>
      </c>
      <c r="BD1254" s="107" t="s">
        <v>292</v>
      </c>
    </row>
    <row r="1255" spans="1:56" x14ac:dyDescent="0.2">
      <c r="A1255" s="107" t="s">
        <v>472</v>
      </c>
      <c r="B1255" s="105">
        <v>609286</v>
      </c>
      <c r="C1255" s="105" t="s">
        <v>395</v>
      </c>
      <c r="D1255" s="107" t="s">
        <v>1232</v>
      </c>
      <c r="E1255" s="105" t="s">
        <v>1947</v>
      </c>
      <c r="F1255" s="107" t="s">
        <v>1157</v>
      </c>
      <c r="G1255" s="107" t="s">
        <v>830</v>
      </c>
      <c r="H1255" s="107" t="s">
        <v>830</v>
      </c>
      <c r="I1255" s="107" t="s">
        <v>830</v>
      </c>
      <c r="J1255" s="107" t="s">
        <v>175</v>
      </c>
      <c r="K1255" s="107" t="s">
        <v>32</v>
      </c>
      <c r="L1255" s="107" t="s">
        <v>312</v>
      </c>
      <c r="M1255" s="107" t="s">
        <v>158</v>
      </c>
      <c r="N1255" s="107" t="s">
        <v>472</v>
      </c>
      <c r="O1255" s="107" t="s">
        <v>1125</v>
      </c>
      <c r="P1255" s="109">
        <v>45717</v>
      </c>
      <c r="Q1255" s="107" t="s">
        <v>1101</v>
      </c>
      <c r="R1255" s="108">
        <v>0</v>
      </c>
      <c r="S1255" s="109">
        <v>45867</v>
      </c>
      <c r="T1255" s="109">
        <v>45927</v>
      </c>
      <c r="U1255" s="109">
        <v>46962</v>
      </c>
      <c r="V1255" s="108">
        <v>1095</v>
      </c>
      <c r="W1255" s="107" t="s">
        <v>398</v>
      </c>
      <c r="X1255" s="107" t="s">
        <v>702</v>
      </c>
      <c r="Y1255" s="107" t="s">
        <v>293</v>
      </c>
      <c r="Z1255" s="108">
        <v>0</v>
      </c>
      <c r="AA1255" s="113">
        <v>0</v>
      </c>
      <c r="AB1255" s="113">
        <v>0</v>
      </c>
      <c r="AC1255" s="113">
        <v>190133</v>
      </c>
      <c r="AD1255" s="113">
        <v>0</v>
      </c>
      <c r="AE1255" s="113">
        <v>190132.9999</v>
      </c>
      <c r="AF1255" s="113">
        <v>0</v>
      </c>
      <c r="AG1255" s="113">
        <v>0</v>
      </c>
      <c r="AH1255" s="113">
        <f>CFR_Data[[#This Row],[Total Spent SFY]]+CFR_Data[[#This Row],[CF Current SFY]]</f>
        <v>0</v>
      </c>
      <c r="AI1255" s="113">
        <v>0</v>
      </c>
      <c r="AJ1255" s="113">
        <v>54323.7143</v>
      </c>
      <c r="AK1255" s="113">
        <v>65188.4571</v>
      </c>
      <c r="AL1255" s="113">
        <v>65188.4571</v>
      </c>
      <c r="AM1255" s="113">
        <v>5432.3714</v>
      </c>
      <c r="AN1255" s="113">
        <v>1E-4</v>
      </c>
      <c r="AO1255" s="113">
        <v>0</v>
      </c>
      <c r="AP1255" s="113">
        <v>0</v>
      </c>
      <c r="AQ1255" s="107" t="s">
        <v>699</v>
      </c>
      <c r="AR1255" s="107" t="s">
        <v>699</v>
      </c>
      <c r="AS1255" s="107" t="s">
        <v>396</v>
      </c>
      <c r="AT1255" s="107" t="s">
        <v>3122</v>
      </c>
      <c r="AU1255" s="107" t="s">
        <v>1120</v>
      </c>
      <c r="AV1255" s="107" t="s">
        <v>391</v>
      </c>
      <c r="AW1255" s="108">
        <v>3</v>
      </c>
      <c r="AX1255" s="107" t="s">
        <v>473</v>
      </c>
      <c r="AY1255" s="107" t="s">
        <v>698</v>
      </c>
      <c r="AZ1255" s="107" t="s">
        <v>697</v>
      </c>
      <c r="BA1255" s="107" t="s">
        <v>392</v>
      </c>
      <c r="BB1255" s="109">
        <v>45355.272070752311</v>
      </c>
      <c r="BC1255" s="107" t="s">
        <v>32</v>
      </c>
      <c r="BD1255" s="107" t="s">
        <v>293</v>
      </c>
    </row>
    <row r="1256" spans="1:56" x14ac:dyDescent="0.2">
      <c r="A1256" s="107" t="s">
        <v>472</v>
      </c>
      <c r="B1256" s="105">
        <v>609287</v>
      </c>
      <c r="C1256" s="105" t="s">
        <v>395</v>
      </c>
      <c r="D1256" s="107" t="s">
        <v>1037</v>
      </c>
      <c r="E1256" s="105" t="s">
        <v>1962</v>
      </c>
      <c r="F1256" s="107" t="s">
        <v>2156</v>
      </c>
      <c r="G1256" s="107" t="s">
        <v>830</v>
      </c>
      <c r="H1256" s="107" t="s">
        <v>830</v>
      </c>
      <c r="I1256" s="107" t="s">
        <v>830</v>
      </c>
      <c r="J1256" s="107" t="s">
        <v>811</v>
      </c>
      <c r="K1256" s="107" t="s">
        <v>32</v>
      </c>
      <c r="L1256" s="107" t="s">
        <v>311</v>
      </c>
      <c r="M1256" s="107" t="s">
        <v>158</v>
      </c>
      <c r="N1256" s="107" t="s">
        <v>472</v>
      </c>
      <c r="O1256" s="107" t="s">
        <v>1127</v>
      </c>
      <c r="P1256" s="109">
        <v>45444</v>
      </c>
      <c r="Q1256" s="107" t="s">
        <v>754</v>
      </c>
      <c r="R1256" s="108">
        <v>0</v>
      </c>
      <c r="S1256" s="109">
        <v>45594</v>
      </c>
      <c r="T1256" s="109">
        <v>45654</v>
      </c>
      <c r="U1256" s="109">
        <v>46824</v>
      </c>
      <c r="V1256" s="108">
        <v>1230</v>
      </c>
      <c r="W1256" s="107" t="s">
        <v>398</v>
      </c>
      <c r="X1256" s="107" t="s">
        <v>702</v>
      </c>
      <c r="Y1256" s="107" t="s">
        <v>293</v>
      </c>
      <c r="Z1256" s="108">
        <v>0</v>
      </c>
      <c r="AA1256" s="113">
        <v>0</v>
      </c>
      <c r="AB1256" s="113">
        <v>0</v>
      </c>
      <c r="AC1256" s="113">
        <v>275711.03999999998</v>
      </c>
      <c r="AD1256" s="113">
        <v>0</v>
      </c>
      <c r="AE1256" s="113">
        <v>275711.03999999998</v>
      </c>
      <c r="AF1256" s="113">
        <v>0</v>
      </c>
      <c r="AG1256" s="113">
        <v>0</v>
      </c>
      <c r="AH1256" s="113">
        <f>CFR_Data[[#This Row],[Total Spent SFY]]+CFR_Data[[#This Row],[CF Current SFY]]</f>
        <v>0</v>
      </c>
      <c r="AI1256" s="113">
        <v>48249.432000000001</v>
      </c>
      <c r="AJ1256" s="113">
        <v>82713.312000000005</v>
      </c>
      <c r="AK1256" s="113">
        <v>82713.312000000005</v>
      </c>
      <c r="AL1256" s="113">
        <v>62034.983999999997</v>
      </c>
      <c r="AM1256" s="113">
        <v>0</v>
      </c>
      <c r="AN1256" s="113">
        <v>0</v>
      </c>
      <c r="AO1256" s="113">
        <v>0</v>
      </c>
      <c r="AP1256" s="113">
        <v>0</v>
      </c>
      <c r="AQ1256" s="107" t="s">
        <v>699</v>
      </c>
      <c r="AR1256" s="107" t="s">
        <v>699</v>
      </c>
      <c r="AS1256" s="107" t="s">
        <v>396</v>
      </c>
      <c r="AT1256" s="107" t="s">
        <v>3123</v>
      </c>
      <c r="AU1256" s="107" t="s">
        <v>1120</v>
      </c>
      <c r="AV1256" s="107" t="s">
        <v>391</v>
      </c>
      <c r="AW1256" s="108">
        <v>3</v>
      </c>
      <c r="AX1256" s="107" t="s">
        <v>473</v>
      </c>
      <c r="AY1256" s="107" t="s">
        <v>698</v>
      </c>
      <c r="AZ1256" s="107" t="s">
        <v>697</v>
      </c>
      <c r="BA1256" s="107" t="s">
        <v>392</v>
      </c>
      <c r="BB1256" s="109">
        <v>45355.272070752311</v>
      </c>
      <c r="BC1256" s="107" t="s">
        <v>32</v>
      </c>
      <c r="BD1256" s="107" t="s">
        <v>293</v>
      </c>
    </row>
    <row r="1257" spans="1:56" x14ac:dyDescent="0.2">
      <c r="A1257" s="107" t="s">
        <v>472</v>
      </c>
      <c r="B1257" s="105">
        <v>609287</v>
      </c>
      <c r="C1257" s="105" t="s">
        <v>395</v>
      </c>
      <c r="D1257" s="107" t="s">
        <v>1037</v>
      </c>
      <c r="E1257" s="105" t="s">
        <v>1962</v>
      </c>
      <c r="F1257" s="107" t="s">
        <v>2156</v>
      </c>
      <c r="G1257" s="107" t="s">
        <v>830</v>
      </c>
      <c r="H1257" s="107" t="s">
        <v>830</v>
      </c>
      <c r="I1257" s="107" t="s">
        <v>830</v>
      </c>
      <c r="J1257" s="107" t="s">
        <v>811</v>
      </c>
      <c r="K1257" s="107" t="s">
        <v>32</v>
      </c>
      <c r="L1257" s="107" t="s">
        <v>311</v>
      </c>
      <c r="M1257" s="107" t="s">
        <v>158</v>
      </c>
      <c r="N1257" s="107" t="s">
        <v>472</v>
      </c>
      <c r="O1257" s="107" t="s">
        <v>1127</v>
      </c>
      <c r="P1257" s="109">
        <v>45444</v>
      </c>
      <c r="Q1257" s="107" t="s">
        <v>754</v>
      </c>
      <c r="R1257" s="108">
        <v>0</v>
      </c>
      <c r="S1257" s="109">
        <v>45594</v>
      </c>
      <c r="T1257" s="109">
        <v>45654</v>
      </c>
      <c r="U1257" s="109">
        <v>46824</v>
      </c>
      <c r="V1257" s="108">
        <v>1230</v>
      </c>
      <c r="W1257" s="107" t="s">
        <v>424</v>
      </c>
      <c r="X1257" s="107" t="s">
        <v>709</v>
      </c>
      <c r="Y1257" s="107" t="s">
        <v>416</v>
      </c>
      <c r="Z1257" s="108">
        <v>0.8</v>
      </c>
      <c r="AA1257" s="113">
        <v>0</v>
      </c>
      <c r="AB1257" s="113">
        <v>0</v>
      </c>
      <c r="AC1257" s="113">
        <v>1419621.28</v>
      </c>
      <c r="AD1257" s="113">
        <v>0</v>
      </c>
      <c r="AE1257" s="113">
        <v>1419621.28</v>
      </c>
      <c r="AF1257" s="113">
        <v>0</v>
      </c>
      <c r="AG1257" s="113">
        <v>0</v>
      </c>
      <c r="AH1257" s="113">
        <f>CFR_Data[[#This Row],[Total Spent SFY]]+CFR_Data[[#This Row],[CF Current SFY]]</f>
        <v>0</v>
      </c>
      <c r="AI1257" s="113">
        <v>248433.72399999999</v>
      </c>
      <c r="AJ1257" s="113">
        <v>425886.38400000002</v>
      </c>
      <c r="AK1257" s="113">
        <v>425886.38400000002</v>
      </c>
      <c r="AL1257" s="113">
        <v>319414.788</v>
      </c>
      <c r="AM1257" s="113">
        <v>0</v>
      </c>
      <c r="AN1257" s="113">
        <v>0</v>
      </c>
      <c r="AO1257" s="113">
        <v>0</v>
      </c>
      <c r="AP1257" s="113">
        <v>0</v>
      </c>
      <c r="AQ1257" s="107" t="s">
        <v>699</v>
      </c>
      <c r="AR1257" s="107" t="s">
        <v>699</v>
      </c>
      <c r="AS1257" s="107" t="s">
        <v>396</v>
      </c>
      <c r="AT1257" s="107" t="s">
        <v>3123</v>
      </c>
      <c r="AU1257" s="107" t="s">
        <v>1120</v>
      </c>
      <c r="AV1257" s="107" t="s">
        <v>391</v>
      </c>
      <c r="AW1257" s="108">
        <v>3</v>
      </c>
      <c r="AX1257" s="107" t="s">
        <v>473</v>
      </c>
      <c r="AY1257" s="107" t="s">
        <v>698</v>
      </c>
      <c r="AZ1257" s="107" t="s">
        <v>697</v>
      </c>
      <c r="BA1257" s="107" t="s">
        <v>392</v>
      </c>
      <c r="BB1257" s="109">
        <v>45355.272070752311</v>
      </c>
      <c r="BC1257" s="107" t="s">
        <v>32</v>
      </c>
      <c r="BD1257" s="107" t="s">
        <v>292</v>
      </c>
    </row>
    <row r="1258" spans="1:56" x14ac:dyDescent="0.2">
      <c r="A1258" s="107" t="s">
        <v>472</v>
      </c>
      <c r="B1258" s="105">
        <v>609287</v>
      </c>
      <c r="C1258" s="105" t="s">
        <v>395</v>
      </c>
      <c r="D1258" s="107" t="s">
        <v>1037</v>
      </c>
      <c r="E1258" s="105" t="s">
        <v>1962</v>
      </c>
      <c r="F1258" s="107" t="s">
        <v>2156</v>
      </c>
      <c r="G1258" s="107" t="s">
        <v>830</v>
      </c>
      <c r="H1258" s="107" t="s">
        <v>830</v>
      </c>
      <c r="I1258" s="107" t="s">
        <v>830</v>
      </c>
      <c r="J1258" s="107" t="s">
        <v>811</v>
      </c>
      <c r="K1258" s="107" t="s">
        <v>32</v>
      </c>
      <c r="L1258" s="107" t="s">
        <v>311</v>
      </c>
      <c r="M1258" s="107" t="s">
        <v>158</v>
      </c>
      <c r="N1258" s="107" t="s">
        <v>472</v>
      </c>
      <c r="O1258" s="107" t="s">
        <v>1127</v>
      </c>
      <c r="P1258" s="109">
        <v>45444</v>
      </c>
      <c r="Q1258" s="107" t="s">
        <v>754</v>
      </c>
      <c r="R1258" s="108">
        <v>0</v>
      </c>
      <c r="S1258" s="109">
        <v>45594</v>
      </c>
      <c r="T1258" s="109">
        <v>45654</v>
      </c>
      <c r="U1258" s="109">
        <v>46824</v>
      </c>
      <c r="V1258" s="108">
        <v>1230</v>
      </c>
      <c r="W1258" s="107" t="s">
        <v>424</v>
      </c>
      <c r="X1258" s="107" t="s">
        <v>726</v>
      </c>
      <c r="Y1258" s="107" t="s">
        <v>725</v>
      </c>
      <c r="Z1258" s="108">
        <v>0.8</v>
      </c>
      <c r="AA1258" s="113">
        <v>0</v>
      </c>
      <c r="AB1258" s="113">
        <v>0</v>
      </c>
      <c r="AC1258" s="113">
        <v>17257454.736000001</v>
      </c>
      <c r="AD1258" s="113">
        <v>0</v>
      </c>
      <c r="AE1258" s="113">
        <v>17257454.736000001</v>
      </c>
      <c r="AF1258" s="113">
        <v>0</v>
      </c>
      <c r="AG1258" s="113">
        <v>0</v>
      </c>
      <c r="AH1258" s="113">
        <f>CFR_Data[[#This Row],[Total Spent SFY]]+CFR_Data[[#This Row],[CF Current SFY]]</f>
        <v>0</v>
      </c>
      <c r="AI1258" s="113">
        <v>3020054.5787999998</v>
      </c>
      <c r="AJ1258" s="113">
        <v>5177236.4208000004</v>
      </c>
      <c r="AK1258" s="113">
        <v>5177236.4208000004</v>
      </c>
      <c r="AL1258" s="113">
        <v>3882927.3155999999</v>
      </c>
      <c r="AM1258" s="113">
        <v>0</v>
      </c>
      <c r="AN1258" s="113">
        <v>0</v>
      </c>
      <c r="AO1258" s="113">
        <v>0</v>
      </c>
      <c r="AP1258" s="113">
        <v>0</v>
      </c>
      <c r="AQ1258" s="107" t="s">
        <v>699</v>
      </c>
      <c r="AR1258" s="107" t="s">
        <v>699</v>
      </c>
      <c r="AS1258" s="107" t="s">
        <v>396</v>
      </c>
      <c r="AT1258" s="107" t="s">
        <v>3123</v>
      </c>
      <c r="AU1258" s="107" t="s">
        <v>1120</v>
      </c>
      <c r="AV1258" s="107" t="s">
        <v>391</v>
      </c>
      <c r="AW1258" s="108">
        <v>3</v>
      </c>
      <c r="AX1258" s="107" t="s">
        <v>473</v>
      </c>
      <c r="AY1258" s="107" t="s">
        <v>698</v>
      </c>
      <c r="AZ1258" s="107" t="s">
        <v>697</v>
      </c>
      <c r="BA1258" s="107" t="s">
        <v>392</v>
      </c>
      <c r="BB1258" s="109">
        <v>45355.272070752311</v>
      </c>
      <c r="BC1258" s="107" t="s">
        <v>32</v>
      </c>
      <c r="BD1258" s="107" t="s">
        <v>292</v>
      </c>
    </row>
    <row r="1259" spans="1:56" x14ac:dyDescent="0.2">
      <c r="A1259" s="107" t="s">
        <v>409</v>
      </c>
      <c r="B1259" s="105">
        <v>609289</v>
      </c>
      <c r="C1259" s="105" t="s">
        <v>3124</v>
      </c>
      <c r="D1259" s="107" t="s">
        <v>1038</v>
      </c>
      <c r="E1259" s="105" t="s">
        <v>1962</v>
      </c>
      <c r="F1259" s="107" t="s">
        <v>1128</v>
      </c>
      <c r="G1259" s="107" t="s">
        <v>830</v>
      </c>
      <c r="H1259" s="107" t="s">
        <v>830</v>
      </c>
      <c r="I1259" s="107" t="s">
        <v>830</v>
      </c>
      <c r="J1259" s="107" t="s">
        <v>140</v>
      </c>
      <c r="K1259" s="107" t="s">
        <v>21</v>
      </c>
      <c r="L1259" s="107" t="s">
        <v>237</v>
      </c>
      <c r="M1259" s="107" t="s">
        <v>236</v>
      </c>
      <c r="N1259" s="107" t="s">
        <v>410</v>
      </c>
      <c r="O1259" s="107" t="s">
        <v>395</v>
      </c>
      <c r="P1259" s="109">
        <v>45066</v>
      </c>
      <c r="Q1259" s="107" t="s">
        <v>712</v>
      </c>
      <c r="R1259" s="108">
        <v>1</v>
      </c>
      <c r="S1259" s="109">
        <v>45117</v>
      </c>
      <c r="T1259" s="109">
        <v>45177</v>
      </c>
      <c r="U1259" s="109">
        <v>45620</v>
      </c>
      <c r="V1259" s="108">
        <v>503</v>
      </c>
      <c r="W1259" s="107" t="s">
        <v>424</v>
      </c>
      <c r="X1259" s="107" t="s">
        <v>710</v>
      </c>
      <c r="Y1259" s="107" t="s">
        <v>411</v>
      </c>
      <c r="Z1259" s="108">
        <v>0.8</v>
      </c>
      <c r="AA1259" s="113">
        <v>404477.21</v>
      </c>
      <c r="AB1259" s="113">
        <v>404477.21</v>
      </c>
      <c r="AC1259" s="113">
        <v>1473422.8</v>
      </c>
      <c r="AD1259" s="113">
        <v>1338622.6040000001</v>
      </c>
      <c r="AE1259" s="113">
        <v>1338622.6039</v>
      </c>
      <c r="AF1259" s="113">
        <v>703492.91029999999</v>
      </c>
      <c r="AG1259" s="113">
        <v>1107970.1203000001</v>
      </c>
      <c r="AH1259" s="113">
        <f>CFR_Data[[#This Row],[Total Spent SFY]]+CFR_Data[[#This Row],[CF Current SFY]]</f>
        <v>1107970.1203000001</v>
      </c>
      <c r="AI1259" s="113">
        <v>635129.6936</v>
      </c>
      <c r="AJ1259" s="113">
        <v>0</v>
      </c>
      <c r="AK1259" s="113">
        <v>0</v>
      </c>
      <c r="AL1259" s="113">
        <v>0</v>
      </c>
      <c r="AM1259" s="113">
        <v>0</v>
      </c>
      <c r="AN1259" s="113">
        <v>134800.1961</v>
      </c>
      <c r="AO1259" s="113">
        <v>0</v>
      </c>
      <c r="AP1259" s="113">
        <v>0</v>
      </c>
      <c r="AQ1259" s="107" t="s">
        <v>699</v>
      </c>
      <c r="AR1259" s="107" t="s">
        <v>699</v>
      </c>
      <c r="AS1259" s="107" t="s">
        <v>396</v>
      </c>
      <c r="AT1259" s="107" t="s">
        <v>3125</v>
      </c>
      <c r="AU1259" s="107" t="s">
        <v>1120</v>
      </c>
      <c r="AV1259" s="107" t="s">
        <v>391</v>
      </c>
      <c r="AW1259" s="108">
        <v>2</v>
      </c>
      <c r="AX1259" s="107" t="s">
        <v>473</v>
      </c>
      <c r="AY1259" s="107" t="s">
        <v>738</v>
      </c>
      <c r="AZ1259" s="107" t="s">
        <v>700</v>
      </c>
      <c r="BA1259" s="107" t="s">
        <v>652</v>
      </c>
      <c r="BB1259" s="109">
        <v>45355.272070752311</v>
      </c>
      <c r="BC1259" s="107" t="s">
        <v>21</v>
      </c>
      <c r="BD1259" s="107" t="s">
        <v>292</v>
      </c>
    </row>
    <row r="1260" spans="1:56" x14ac:dyDescent="0.2">
      <c r="A1260" s="107" t="s">
        <v>409</v>
      </c>
      <c r="B1260" s="105">
        <v>609289</v>
      </c>
      <c r="C1260" s="105" t="s">
        <v>3124</v>
      </c>
      <c r="D1260" s="107" t="s">
        <v>1038</v>
      </c>
      <c r="E1260" s="105" t="s">
        <v>1962</v>
      </c>
      <c r="F1260" s="107" t="s">
        <v>1128</v>
      </c>
      <c r="G1260" s="107" t="s">
        <v>830</v>
      </c>
      <c r="H1260" s="107" t="s">
        <v>830</v>
      </c>
      <c r="I1260" s="107" t="s">
        <v>830</v>
      </c>
      <c r="J1260" s="107" t="s">
        <v>140</v>
      </c>
      <c r="K1260" s="107" t="s">
        <v>21</v>
      </c>
      <c r="L1260" s="107" t="s">
        <v>237</v>
      </c>
      <c r="M1260" s="107" t="s">
        <v>236</v>
      </c>
      <c r="N1260" s="107" t="s">
        <v>410</v>
      </c>
      <c r="O1260" s="107" t="s">
        <v>395</v>
      </c>
      <c r="P1260" s="109">
        <v>45066</v>
      </c>
      <c r="Q1260" s="107" t="s">
        <v>712</v>
      </c>
      <c r="R1260" s="108">
        <v>1</v>
      </c>
      <c r="S1260" s="109">
        <v>45117</v>
      </c>
      <c r="T1260" s="109">
        <v>45177</v>
      </c>
      <c r="U1260" s="109">
        <v>45620</v>
      </c>
      <c r="V1260" s="108">
        <v>503</v>
      </c>
      <c r="W1260" s="107" t="s">
        <v>398</v>
      </c>
      <c r="X1260" s="107" t="s">
        <v>702</v>
      </c>
      <c r="Y1260" s="107" t="s">
        <v>293</v>
      </c>
      <c r="Z1260" s="108">
        <v>0</v>
      </c>
      <c r="AA1260" s="113">
        <v>0</v>
      </c>
      <c r="AB1260" s="113">
        <v>0</v>
      </c>
      <c r="AC1260" s="113">
        <v>23508</v>
      </c>
      <c r="AD1260" s="113">
        <v>21662.955999999998</v>
      </c>
      <c r="AE1260" s="113">
        <v>21662.956099999999</v>
      </c>
      <c r="AF1260" s="113">
        <v>11384.6397</v>
      </c>
      <c r="AG1260" s="113">
        <v>11384.6397</v>
      </c>
      <c r="AH1260" s="113">
        <f>CFR_Data[[#This Row],[Total Spent SFY]]+CFR_Data[[#This Row],[CF Current SFY]]</f>
        <v>11384.6397</v>
      </c>
      <c r="AI1260" s="113">
        <v>10278.3164</v>
      </c>
      <c r="AJ1260" s="113">
        <v>0</v>
      </c>
      <c r="AK1260" s="113">
        <v>0</v>
      </c>
      <c r="AL1260" s="113">
        <v>0</v>
      </c>
      <c r="AM1260" s="113">
        <v>0</v>
      </c>
      <c r="AN1260" s="113">
        <v>1845.0438999999999</v>
      </c>
      <c r="AO1260" s="113">
        <v>0</v>
      </c>
      <c r="AP1260" s="113">
        <v>0</v>
      </c>
      <c r="AQ1260" s="107" t="s">
        <v>699</v>
      </c>
      <c r="AR1260" s="107" t="s">
        <v>699</v>
      </c>
      <c r="AS1260" s="107" t="s">
        <v>396</v>
      </c>
      <c r="AT1260" s="107" t="s">
        <v>3125</v>
      </c>
      <c r="AU1260" s="107" t="s">
        <v>1120</v>
      </c>
      <c r="AV1260" s="107" t="s">
        <v>391</v>
      </c>
      <c r="AW1260" s="108">
        <v>2</v>
      </c>
      <c r="AX1260" s="107" t="s">
        <v>473</v>
      </c>
      <c r="AY1260" s="107" t="s">
        <v>738</v>
      </c>
      <c r="AZ1260" s="107" t="s">
        <v>700</v>
      </c>
      <c r="BA1260" s="107" t="s">
        <v>652</v>
      </c>
      <c r="BB1260" s="109">
        <v>45355.272070752311</v>
      </c>
      <c r="BC1260" s="107" t="s">
        <v>21</v>
      </c>
      <c r="BD1260" s="107" t="s">
        <v>293</v>
      </c>
    </row>
    <row r="1261" spans="1:56" x14ac:dyDescent="0.2">
      <c r="A1261" s="107" t="s">
        <v>472</v>
      </c>
      <c r="B1261" s="105">
        <v>609292</v>
      </c>
      <c r="C1261" s="105" t="s">
        <v>395</v>
      </c>
      <c r="D1261" s="107" t="s">
        <v>3126</v>
      </c>
      <c r="E1261" s="105" t="s">
        <v>1962</v>
      </c>
      <c r="F1261" s="107" t="s">
        <v>1128</v>
      </c>
      <c r="G1261" s="107" t="s">
        <v>830</v>
      </c>
      <c r="H1261" s="107" t="s">
        <v>830</v>
      </c>
      <c r="I1261" s="107" t="s">
        <v>830</v>
      </c>
      <c r="J1261" s="107" t="s">
        <v>140</v>
      </c>
      <c r="K1261" s="107" t="s">
        <v>21</v>
      </c>
      <c r="L1261" s="107" t="s">
        <v>311</v>
      </c>
      <c r="M1261" s="107" t="s">
        <v>158</v>
      </c>
      <c r="N1261" s="107" t="s">
        <v>472</v>
      </c>
      <c r="O1261" s="107" t="s">
        <v>1122</v>
      </c>
      <c r="P1261" s="109">
        <v>46907</v>
      </c>
      <c r="Q1261" s="107" t="s">
        <v>2912</v>
      </c>
      <c r="R1261" s="108">
        <v>0</v>
      </c>
      <c r="S1261" s="109">
        <v>47057</v>
      </c>
      <c r="T1261" s="109">
        <v>47117</v>
      </c>
      <c r="U1261" s="109">
        <v>47969</v>
      </c>
      <c r="V1261" s="108">
        <v>912</v>
      </c>
      <c r="W1261" s="107" t="s">
        <v>424</v>
      </c>
      <c r="X1261" s="107" t="s">
        <v>710</v>
      </c>
      <c r="Y1261" s="107" t="s">
        <v>411</v>
      </c>
      <c r="Z1261" s="108">
        <v>0.8</v>
      </c>
      <c r="AA1261" s="113">
        <v>0</v>
      </c>
      <c r="AB1261" s="113">
        <v>0</v>
      </c>
      <c r="AC1261" s="113">
        <v>1076150</v>
      </c>
      <c r="AD1261" s="113">
        <v>0</v>
      </c>
      <c r="AE1261" s="113">
        <v>251101.6667</v>
      </c>
      <c r="AF1261" s="113">
        <v>0</v>
      </c>
      <c r="AG1261" s="113">
        <v>0</v>
      </c>
      <c r="AH1261" s="113">
        <f>CFR_Data[[#This Row],[Total Spent SFY]]+CFR_Data[[#This Row],[CF Current SFY]]</f>
        <v>0</v>
      </c>
      <c r="AI1261" s="113">
        <v>0</v>
      </c>
      <c r="AJ1261" s="113">
        <v>0</v>
      </c>
      <c r="AK1261" s="113">
        <v>0</v>
      </c>
      <c r="AL1261" s="113">
        <v>0</v>
      </c>
      <c r="AM1261" s="113">
        <v>251101.6667</v>
      </c>
      <c r="AN1261" s="113">
        <v>825048.33330000006</v>
      </c>
      <c r="AO1261" s="113">
        <v>0</v>
      </c>
      <c r="AP1261" s="113">
        <v>0</v>
      </c>
      <c r="AQ1261" s="107" t="s">
        <v>699</v>
      </c>
      <c r="AR1261" s="107" t="s">
        <v>699</v>
      </c>
      <c r="AS1261" s="107" t="s">
        <v>396</v>
      </c>
      <c r="AT1261" s="107" t="s">
        <v>3012</v>
      </c>
      <c r="AU1261" s="107" t="s">
        <v>1120</v>
      </c>
      <c r="AV1261" s="107" t="s">
        <v>391</v>
      </c>
      <c r="AW1261" s="108">
        <v>4</v>
      </c>
      <c r="AX1261" s="107" t="s">
        <v>473</v>
      </c>
      <c r="AY1261" s="107" t="s">
        <v>698</v>
      </c>
      <c r="AZ1261" s="107" t="s">
        <v>697</v>
      </c>
      <c r="BA1261" s="107" t="s">
        <v>392</v>
      </c>
      <c r="BB1261" s="109">
        <v>45355.272070752311</v>
      </c>
      <c r="BC1261" s="107" t="s">
        <v>21</v>
      </c>
      <c r="BD1261" s="107" t="s">
        <v>292</v>
      </c>
    </row>
    <row r="1262" spans="1:56" x14ac:dyDescent="0.2">
      <c r="A1262" s="107" t="s">
        <v>472</v>
      </c>
      <c r="B1262" s="105">
        <v>609292</v>
      </c>
      <c r="C1262" s="105" t="s">
        <v>395</v>
      </c>
      <c r="D1262" s="107" t="s">
        <v>3126</v>
      </c>
      <c r="E1262" s="105" t="s">
        <v>1962</v>
      </c>
      <c r="F1262" s="107" t="s">
        <v>1128</v>
      </c>
      <c r="G1262" s="107" t="s">
        <v>830</v>
      </c>
      <c r="H1262" s="107" t="s">
        <v>830</v>
      </c>
      <c r="I1262" s="107" t="s">
        <v>830</v>
      </c>
      <c r="J1262" s="107" t="s">
        <v>140</v>
      </c>
      <c r="K1262" s="107" t="s">
        <v>21</v>
      </c>
      <c r="L1262" s="107" t="s">
        <v>311</v>
      </c>
      <c r="M1262" s="107" t="s">
        <v>158</v>
      </c>
      <c r="N1262" s="107" t="s">
        <v>472</v>
      </c>
      <c r="O1262" s="107" t="s">
        <v>1122</v>
      </c>
      <c r="P1262" s="109">
        <v>46907</v>
      </c>
      <c r="Q1262" s="107" t="s">
        <v>2912</v>
      </c>
      <c r="R1262" s="108">
        <v>0</v>
      </c>
      <c r="S1262" s="109">
        <v>47057</v>
      </c>
      <c r="T1262" s="109">
        <v>47117</v>
      </c>
      <c r="U1262" s="109">
        <v>47969</v>
      </c>
      <c r="V1262" s="108">
        <v>912</v>
      </c>
      <c r="W1262" s="107" t="s">
        <v>424</v>
      </c>
      <c r="X1262" s="107" t="s">
        <v>713</v>
      </c>
      <c r="Y1262" s="107" t="s">
        <v>397</v>
      </c>
      <c r="Z1262" s="108">
        <v>0.9</v>
      </c>
      <c r="AA1262" s="113">
        <v>0</v>
      </c>
      <c r="AB1262" s="113">
        <v>0</v>
      </c>
      <c r="AC1262" s="113">
        <v>1076150</v>
      </c>
      <c r="AD1262" s="113">
        <v>0</v>
      </c>
      <c r="AE1262" s="113">
        <v>251101.6667</v>
      </c>
      <c r="AF1262" s="113">
        <v>0</v>
      </c>
      <c r="AG1262" s="113">
        <v>0</v>
      </c>
      <c r="AH1262" s="113">
        <f>CFR_Data[[#This Row],[Total Spent SFY]]+CFR_Data[[#This Row],[CF Current SFY]]</f>
        <v>0</v>
      </c>
      <c r="AI1262" s="113">
        <v>0</v>
      </c>
      <c r="AJ1262" s="113">
        <v>0</v>
      </c>
      <c r="AK1262" s="113">
        <v>0</v>
      </c>
      <c r="AL1262" s="113">
        <v>0</v>
      </c>
      <c r="AM1262" s="113">
        <v>251101.6667</v>
      </c>
      <c r="AN1262" s="113">
        <v>825048.33330000006</v>
      </c>
      <c r="AO1262" s="113">
        <v>0</v>
      </c>
      <c r="AP1262" s="113">
        <v>0</v>
      </c>
      <c r="AQ1262" s="107" t="s">
        <v>699</v>
      </c>
      <c r="AR1262" s="107" t="s">
        <v>699</v>
      </c>
      <c r="AS1262" s="107" t="s">
        <v>396</v>
      </c>
      <c r="AT1262" s="107" t="s">
        <v>3012</v>
      </c>
      <c r="AU1262" s="107" t="s">
        <v>1120</v>
      </c>
      <c r="AV1262" s="107" t="s">
        <v>391</v>
      </c>
      <c r="AW1262" s="108">
        <v>4</v>
      </c>
      <c r="AX1262" s="107" t="s">
        <v>473</v>
      </c>
      <c r="AY1262" s="107" t="s">
        <v>698</v>
      </c>
      <c r="AZ1262" s="107" t="s">
        <v>697</v>
      </c>
      <c r="BA1262" s="107" t="s">
        <v>392</v>
      </c>
      <c r="BB1262" s="109">
        <v>45355.272070752311</v>
      </c>
      <c r="BC1262" s="107" t="s">
        <v>21</v>
      </c>
      <c r="BD1262" s="107" t="s">
        <v>292</v>
      </c>
    </row>
    <row r="1263" spans="1:56" x14ac:dyDescent="0.2">
      <c r="A1263" s="107" t="s">
        <v>472</v>
      </c>
      <c r="B1263" s="105">
        <v>609292</v>
      </c>
      <c r="C1263" s="105" t="s">
        <v>395</v>
      </c>
      <c r="D1263" s="107" t="s">
        <v>3126</v>
      </c>
      <c r="E1263" s="105" t="s">
        <v>1962</v>
      </c>
      <c r="F1263" s="107" t="s">
        <v>1128</v>
      </c>
      <c r="G1263" s="107" t="s">
        <v>830</v>
      </c>
      <c r="H1263" s="107" t="s">
        <v>830</v>
      </c>
      <c r="I1263" s="107" t="s">
        <v>830</v>
      </c>
      <c r="J1263" s="107" t="s">
        <v>140</v>
      </c>
      <c r="K1263" s="107" t="s">
        <v>21</v>
      </c>
      <c r="L1263" s="107" t="s">
        <v>311</v>
      </c>
      <c r="M1263" s="107" t="s">
        <v>158</v>
      </c>
      <c r="N1263" s="107" t="s">
        <v>472</v>
      </c>
      <c r="O1263" s="107" t="s">
        <v>1122</v>
      </c>
      <c r="P1263" s="109">
        <v>46907</v>
      </c>
      <c r="Q1263" s="107" t="s">
        <v>2912</v>
      </c>
      <c r="R1263" s="108">
        <v>0</v>
      </c>
      <c r="S1263" s="109">
        <v>47057</v>
      </c>
      <c r="T1263" s="109">
        <v>47117</v>
      </c>
      <c r="U1263" s="109">
        <v>47969</v>
      </c>
      <c r="V1263" s="108">
        <v>912</v>
      </c>
      <c r="W1263" s="107" t="s">
        <v>398</v>
      </c>
      <c r="X1263" s="107" t="s">
        <v>702</v>
      </c>
      <c r="Y1263" s="107" t="s">
        <v>293</v>
      </c>
      <c r="Z1263" s="108">
        <v>0</v>
      </c>
      <c r="AA1263" s="113">
        <v>0</v>
      </c>
      <c r="AB1263" s="113">
        <v>0</v>
      </c>
      <c r="AC1263" s="113">
        <v>29700</v>
      </c>
      <c r="AD1263" s="113">
        <v>0</v>
      </c>
      <c r="AE1263" s="113">
        <v>6930</v>
      </c>
      <c r="AF1263" s="113">
        <v>0</v>
      </c>
      <c r="AG1263" s="113">
        <v>0</v>
      </c>
      <c r="AH1263" s="113">
        <f>CFR_Data[[#This Row],[Total Spent SFY]]+CFR_Data[[#This Row],[CF Current SFY]]</f>
        <v>0</v>
      </c>
      <c r="AI1263" s="113">
        <v>0</v>
      </c>
      <c r="AJ1263" s="113">
        <v>0</v>
      </c>
      <c r="AK1263" s="113">
        <v>0</v>
      </c>
      <c r="AL1263" s="113">
        <v>0</v>
      </c>
      <c r="AM1263" s="113">
        <v>6930</v>
      </c>
      <c r="AN1263" s="113">
        <v>22770</v>
      </c>
      <c r="AO1263" s="113">
        <v>0</v>
      </c>
      <c r="AP1263" s="113">
        <v>0</v>
      </c>
      <c r="AQ1263" s="107" t="s">
        <v>699</v>
      </c>
      <c r="AR1263" s="107" t="s">
        <v>699</v>
      </c>
      <c r="AS1263" s="107" t="s">
        <v>396</v>
      </c>
      <c r="AT1263" s="107" t="s">
        <v>3012</v>
      </c>
      <c r="AU1263" s="107" t="s">
        <v>1120</v>
      </c>
      <c r="AV1263" s="107" t="s">
        <v>391</v>
      </c>
      <c r="AW1263" s="108">
        <v>4</v>
      </c>
      <c r="AX1263" s="107" t="s">
        <v>473</v>
      </c>
      <c r="AY1263" s="107" t="s">
        <v>698</v>
      </c>
      <c r="AZ1263" s="107" t="s">
        <v>697</v>
      </c>
      <c r="BA1263" s="107" t="s">
        <v>392</v>
      </c>
      <c r="BB1263" s="109">
        <v>45355.272070752311</v>
      </c>
      <c r="BC1263" s="107" t="s">
        <v>21</v>
      </c>
      <c r="BD1263" s="107" t="s">
        <v>293</v>
      </c>
    </row>
    <row r="1264" spans="1:56" x14ac:dyDescent="0.2">
      <c r="A1264" s="107" t="s">
        <v>472</v>
      </c>
      <c r="B1264" s="105">
        <v>609292</v>
      </c>
      <c r="C1264" s="105" t="s">
        <v>395</v>
      </c>
      <c r="D1264" s="107" t="s">
        <v>3126</v>
      </c>
      <c r="E1264" s="105" t="s">
        <v>1962</v>
      </c>
      <c r="F1264" s="107" t="s">
        <v>1128</v>
      </c>
      <c r="G1264" s="107" t="s">
        <v>830</v>
      </c>
      <c r="H1264" s="107" t="s">
        <v>830</v>
      </c>
      <c r="I1264" s="107" t="s">
        <v>830</v>
      </c>
      <c r="J1264" s="107" t="s">
        <v>140</v>
      </c>
      <c r="K1264" s="107" t="s">
        <v>21</v>
      </c>
      <c r="L1264" s="107" t="s">
        <v>311</v>
      </c>
      <c r="M1264" s="107" t="s">
        <v>158</v>
      </c>
      <c r="N1264" s="107" t="s">
        <v>472</v>
      </c>
      <c r="O1264" s="107" t="s">
        <v>1122</v>
      </c>
      <c r="P1264" s="109">
        <v>46907</v>
      </c>
      <c r="Q1264" s="107" t="s">
        <v>2912</v>
      </c>
      <c r="R1264" s="108">
        <v>0</v>
      </c>
      <c r="S1264" s="109">
        <v>47057</v>
      </c>
      <c r="T1264" s="109">
        <v>47117</v>
      </c>
      <c r="U1264" s="109">
        <v>47969</v>
      </c>
      <c r="V1264" s="108">
        <v>912</v>
      </c>
      <c r="W1264" s="107" t="s">
        <v>424</v>
      </c>
      <c r="X1264" s="107" t="s">
        <v>726</v>
      </c>
      <c r="Y1264" s="107" t="s">
        <v>725</v>
      </c>
      <c r="Z1264" s="108">
        <v>0.8</v>
      </c>
      <c r="AA1264" s="113">
        <v>0</v>
      </c>
      <c r="AB1264" s="113">
        <v>0</v>
      </c>
      <c r="AC1264" s="113">
        <v>5697800</v>
      </c>
      <c r="AD1264" s="113">
        <v>0</v>
      </c>
      <c r="AE1264" s="113">
        <v>1329486.6666999999</v>
      </c>
      <c r="AF1264" s="113">
        <v>0</v>
      </c>
      <c r="AG1264" s="113">
        <v>0</v>
      </c>
      <c r="AH1264" s="113">
        <f>CFR_Data[[#This Row],[Total Spent SFY]]+CFR_Data[[#This Row],[CF Current SFY]]</f>
        <v>0</v>
      </c>
      <c r="AI1264" s="113">
        <v>0</v>
      </c>
      <c r="AJ1264" s="113">
        <v>0</v>
      </c>
      <c r="AK1264" s="113">
        <v>0</v>
      </c>
      <c r="AL1264" s="113">
        <v>0</v>
      </c>
      <c r="AM1264" s="113">
        <v>1329486.6666999999</v>
      </c>
      <c r="AN1264" s="113">
        <v>4368313.3333000001</v>
      </c>
      <c r="AO1264" s="113">
        <v>0</v>
      </c>
      <c r="AP1264" s="113">
        <v>0</v>
      </c>
      <c r="AQ1264" s="107" t="s">
        <v>699</v>
      </c>
      <c r="AR1264" s="107" t="s">
        <v>699</v>
      </c>
      <c r="AS1264" s="107" t="s">
        <v>396</v>
      </c>
      <c r="AT1264" s="107" t="s">
        <v>3012</v>
      </c>
      <c r="AU1264" s="107" t="s">
        <v>1120</v>
      </c>
      <c r="AV1264" s="107" t="s">
        <v>391</v>
      </c>
      <c r="AW1264" s="108">
        <v>4</v>
      </c>
      <c r="AX1264" s="107" t="s">
        <v>473</v>
      </c>
      <c r="AY1264" s="107" t="s">
        <v>698</v>
      </c>
      <c r="AZ1264" s="107" t="s">
        <v>697</v>
      </c>
      <c r="BA1264" s="107" t="s">
        <v>392</v>
      </c>
      <c r="BB1264" s="109">
        <v>45355.272070752311</v>
      </c>
      <c r="BC1264" s="107" t="s">
        <v>21</v>
      </c>
      <c r="BD1264" s="107" t="s">
        <v>292</v>
      </c>
    </row>
    <row r="1265" spans="1:56" x14ac:dyDescent="0.2">
      <c r="A1265" s="107" t="s">
        <v>393</v>
      </c>
      <c r="B1265" s="105">
        <v>609294</v>
      </c>
      <c r="C1265" s="105" t="s">
        <v>2331</v>
      </c>
      <c r="D1265" s="107" t="s">
        <v>1039</v>
      </c>
      <c r="E1265" s="105" t="s">
        <v>1941</v>
      </c>
      <c r="F1265" s="107" t="s">
        <v>1143</v>
      </c>
      <c r="G1265" s="107" t="s">
        <v>830</v>
      </c>
      <c r="H1265" s="107" t="b">
        <v>1</v>
      </c>
      <c r="I1265" s="107" t="b">
        <v>1</v>
      </c>
      <c r="J1265" s="107" t="s">
        <v>436</v>
      </c>
      <c r="K1265" s="107" t="s">
        <v>437</v>
      </c>
      <c r="L1265" s="107" t="s">
        <v>347</v>
      </c>
      <c r="M1265" s="107" t="s">
        <v>395</v>
      </c>
      <c r="N1265" s="107" t="s">
        <v>394</v>
      </c>
      <c r="O1265" s="107" t="s">
        <v>395</v>
      </c>
      <c r="P1265" s="109">
        <v>43792</v>
      </c>
      <c r="Q1265" s="107" t="s">
        <v>656</v>
      </c>
      <c r="R1265" s="108">
        <v>1</v>
      </c>
      <c r="S1265" s="109">
        <v>43986</v>
      </c>
      <c r="T1265" s="109">
        <v>44046</v>
      </c>
      <c r="U1265" s="109">
        <v>44772</v>
      </c>
      <c r="V1265" s="108">
        <v>786</v>
      </c>
      <c r="W1265" s="107" t="s">
        <v>398</v>
      </c>
      <c r="X1265" s="107" t="s">
        <v>720</v>
      </c>
      <c r="Y1265" s="107" t="s">
        <v>293</v>
      </c>
      <c r="Z1265" s="108">
        <v>0</v>
      </c>
      <c r="AA1265" s="113">
        <v>3223138.25</v>
      </c>
      <c r="AB1265" s="113">
        <v>0</v>
      </c>
      <c r="AC1265" s="113">
        <v>0</v>
      </c>
      <c r="AD1265" s="113">
        <v>14258.06</v>
      </c>
      <c r="AE1265" s="113">
        <v>14258.06</v>
      </c>
      <c r="AF1265" s="113">
        <v>14258.06</v>
      </c>
      <c r="AG1265" s="113">
        <v>3237396.31</v>
      </c>
      <c r="AH1265" s="113">
        <f>CFR_Data[[#This Row],[Total Spent SFY]]+CFR_Data[[#This Row],[CF Current SFY]]</f>
        <v>14258.06</v>
      </c>
      <c r="AI1265" s="113">
        <v>0</v>
      </c>
      <c r="AJ1265" s="113">
        <v>0</v>
      </c>
      <c r="AK1265" s="113">
        <v>0</v>
      </c>
      <c r="AL1265" s="113">
        <v>0</v>
      </c>
      <c r="AM1265" s="113">
        <v>0</v>
      </c>
      <c r="AN1265" s="113">
        <v>-14258.06</v>
      </c>
      <c r="AO1265" s="113">
        <v>0</v>
      </c>
      <c r="AP1265" s="113">
        <v>0</v>
      </c>
      <c r="AQ1265" s="107" t="s">
        <v>699</v>
      </c>
      <c r="AR1265" s="107" t="s">
        <v>699</v>
      </c>
      <c r="AS1265" s="107" t="s">
        <v>396</v>
      </c>
      <c r="AT1265" s="107" t="s">
        <v>395</v>
      </c>
      <c r="AU1265" s="107" t="s">
        <v>1123</v>
      </c>
      <c r="AV1265" s="107" t="s">
        <v>391</v>
      </c>
      <c r="AW1265" s="108">
        <v>1</v>
      </c>
      <c r="AX1265" s="107" t="s">
        <v>473</v>
      </c>
      <c r="AY1265" s="107" t="s">
        <v>707</v>
      </c>
      <c r="AZ1265" s="107" t="s">
        <v>706</v>
      </c>
      <c r="BA1265" s="107" t="s">
        <v>412</v>
      </c>
      <c r="BB1265" s="109">
        <v>45355.272070752311</v>
      </c>
      <c r="BC1265" s="107" t="s">
        <v>465</v>
      </c>
      <c r="BD1265" s="107" t="s">
        <v>293</v>
      </c>
    </row>
    <row r="1266" spans="1:56" x14ac:dyDescent="0.2">
      <c r="A1266" s="107" t="s">
        <v>409</v>
      </c>
      <c r="B1266" s="105">
        <v>609314</v>
      </c>
      <c r="C1266" s="105" t="s">
        <v>2332</v>
      </c>
      <c r="D1266" s="107" t="s">
        <v>1233</v>
      </c>
      <c r="E1266" s="105" t="s">
        <v>1954</v>
      </c>
      <c r="F1266" s="107" t="s">
        <v>1343</v>
      </c>
      <c r="G1266" s="107" t="s">
        <v>830</v>
      </c>
      <c r="H1266" s="107" t="s">
        <v>830</v>
      </c>
      <c r="I1266" s="107" t="s">
        <v>830</v>
      </c>
      <c r="J1266" s="107" t="s">
        <v>1234</v>
      </c>
      <c r="K1266" s="107" t="s">
        <v>28</v>
      </c>
      <c r="L1266" s="107" t="s">
        <v>213</v>
      </c>
      <c r="M1266" s="107" t="s">
        <v>208</v>
      </c>
      <c r="N1266" s="107" t="s">
        <v>410</v>
      </c>
      <c r="O1266" s="107" t="s">
        <v>395</v>
      </c>
      <c r="P1266" s="109">
        <v>44800</v>
      </c>
      <c r="Q1266" s="107" t="s">
        <v>658</v>
      </c>
      <c r="R1266" s="108">
        <v>1</v>
      </c>
      <c r="S1266" s="109">
        <v>44851</v>
      </c>
      <c r="T1266" s="109">
        <v>44911</v>
      </c>
      <c r="U1266" s="109">
        <v>45251</v>
      </c>
      <c r="V1266" s="108">
        <v>400</v>
      </c>
      <c r="W1266" s="107" t="s">
        <v>424</v>
      </c>
      <c r="X1266" s="107" t="s">
        <v>713</v>
      </c>
      <c r="Y1266" s="107" t="s">
        <v>397</v>
      </c>
      <c r="Z1266" s="108">
        <v>0.9</v>
      </c>
      <c r="AA1266" s="113">
        <v>2867888.27</v>
      </c>
      <c r="AB1266" s="113">
        <v>1997884</v>
      </c>
      <c r="AC1266" s="113">
        <v>433827.29</v>
      </c>
      <c r="AD1266" s="113">
        <v>49917.987699999998</v>
      </c>
      <c r="AE1266" s="113">
        <v>49917.987699999998</v>
      </c>
      <c r="AF1266" s="113">
        <v>49917.987699999998</v>
      </c>
      <c r="AG1266" s="113">
        <v>2917806.2577</v>
      </c>
      <c r="AH1266" s="113">
        <f>CFR_Data[[#This Row],[Total Spent SFY]]+CFR_Data[[#This Row],[CF Current SFY]]</f>
        <v>2047801.9876999999</v>
      </c>
      <c r="AI1266" s="113">
        <v>0</v>
      </c>
      <c r="AJ1266" s="113">
        <v>0</v>
      </c>
      <c r="AK1266" s="113">
        <v>0</v>
      </c>
      <c r="AL1266" s="113">
        <v>0</v>
      </c>
      <c r="AM1266" s="113">
        <v>0</v>
      </c>
      <c r="AN1266" s="113">
        <v>383909.30229999998</v>
      </c>
      <c r="AO1266" s="113">
        <v>0</v>
      </c>
      <c r="AP1266" s="113">
        <v>0</v>
      </c>
      <c r="AQ1266" s="107" t="s">
        <v>699</v>
      </c>
      <c r="AR1266" s="107" t="s">
        <v>699</v>
      </c>
      <c r="AS1266" s="107" t="s">
        <v>396</v>
      </c>
      <c r="AT1266" s="107" t="s">
        <v>2891</v>
      </c>
      <c r="AU1266" s="107" t="s">
        <v>1123</v>
      </c>
      <c r="AV1266" s="107" t="s">
        <v>391</v>
      </c>
      <c r="AW1266" s="108">
        <v>2</v>
      </c>
      <c r="AX1266" s="107" t="s">
        <v>473</v>
      </c>
      <c r="AY1266" s="107" t="s">
        <v>722</v>
      </c>
      <c r="AZ1266" s="107" t="s">
        <v>697</v>
      </c>
      <c r="BA1266" s="107" t="s">
        <v>402</v>
      </c>
      <c r="BB1266" s="109">
        <v>45355.272070752311</v>
      </c>
      <c r="BC1266" s="107" t="s">
        <v>28</v>
      </c>
      <c r="BD1266" s="107" t="s">
        <v>292</v>
      </c>
    </row>
    <row r="1267" spans="1:56" x14ac:dyDescent="0.2">
      <c r="A1267" s="107" t="s">
        <v>409</v>
      </c>
      <c r="B1267" s="105">
        <v>609314</v>
      </c>
      <c r="C1267" s="105" t="s">
        <v>2332</v>
      </c>
      <c r="D1267" s="107" t="s">
        <v>1233</v>
      </c>
      <c r="E1267" s="105" t="s">
        <v>1954</v>
      </c>
      <c r="F1267" s="107" t="s">
        <v>1343</v>
      </c>
      <c r="G1267" s="107" t="s">
        <v>830</v>
      </c>
      <c r="H1267" s="107" t="s">
        <v>830</v>
      </c>
      <c r="I1267" s="107" t="s">
        <v>830</v>
      </c>
      <c r="J1267" s="107" t="s">
        <v>1234</v>
      </c>
      <c r="K1267" s="107" t="s">
        <v>28</v>
      </c>
      <c r="L1267" s="107" t="s">
        <v>213</v>
      </c>
      <c r="M1267" s="107" t="s">
        <v>208</v>
      </c>
      <c r="N1267" s="107" t="s">
        <v>410</v>
      </c>
      <c r="O1267" s="107" t="s">
        <v>395</v>
      </c>
      <c r="P1267" s="109">
        <v>44800</v>
      </c>
      <c r="Q1267" s="107" t="s">
        <v>658</v>
      </c>
      <c r="R1267" s="108">
        <v>1</v>
      </c>
      <c r="S1267" s="109">
        <v>44851</v>
      </c>
      <c r="T1267" s="109">
        <v>44911</v>
      </c>
      <c r="U1267" s="109">
        <v>45251</v>
      </c>
      <c r="V1267" s="108">
        <v>400</v>
      </c>
      <c r="W1267" s="107" t="s">
        <v>398</v>
      </c>
      <c r="X1267" s="107" t="s">
        <v>702</v>
      </c>
      <c r="Y1267" s="107" t="s">
        <v>293</v>
      </c>
      <c r="Z1267" s="108">
        <v>0</v>
      </c>
      <c r="AA1267" s="113">
        <v>558.5</v>
      </c>
      <c r="AB1267" s="113">
        <v>465</v>
      </c>
      <c r="AC1267" s="113">
        <v>38029.53</v>
      </c>
      <c r="AD1267" s="113">
        <v>82.012299999999996</v>
      </c>
      <c r="AE1267" s="113">
        <v>82.012299999999996</v>
      </c>
      <c r="AF1267" s="113">
        <v>82.012299999999996</v>
      </c>
      <c r="AG1267" s="113">
        <v>640.51229999999998</v>
      </c>
      <c r="AH1267" s="113">
        <f>CFR_Data[[#This Row],[Total Spent SFY]]+CFR_Data[[#This Row],[CF Current SFY]]</f>
        <v>547.01229999999998</v>
      </c>
      <c r="AI1267" s="113">
        <v>0</v>
      </c>
      <c r="AJ1267" s="113">
        <v>0</v>
      </c>
      <c r="AK1267" s="113">
        <v>0</v>
      </c>
      <c r="AL1267" s="113">
        <v>0</v>
      </c>
      <c r="AM1267" s="113">
        <v>0</v>
      </c>
      <c r="AN1267" s="113">
        <v>37947.517699999997</v>
      </c>
      <c r="AO1267" s="113">
        <v>0</v>
      </c>
      <c r="AP1267" s="113">
        <v>0</v>
      </c>
      <c r="AQ1267" s="107" t="s">
        <v>699</v>
      </c>
      <c r="AR1267" s="107" t="s">
        <v>699</v>
      </c>
      <c r="AS1267" s="107" t="s">
        <v>396</v>
      </c>
      <c r="AT1267" s="107" t="s">
        <v>2891</v>
      </c>
      <c r="AU1267" s="107" t="s">
        <v>1123</v>
      </c>
      <c r="AV1267" s="107" t="s">
        <v>391</v>
      </c>
      <c r="AW1267" s="108">
        <v>2</v>
      </c>
      <c r="AX1267" s="107" t="s">
        <v>473</v>
      </c>
      <c r="AY1267" s="107" t="s">
        <v>722</v>
      </c>
      <c r="AZ1267" s="107" t="s">
        <v>697</v>
      </c>
      <c r="BA1267" s="107" t="s">
        <v>402</v>
      </c>
      <c r="BB1267" s="109">
        <v>45355.272070752311</v>
      </c>
      <c r="BC1267" s="107" t="s">
        <v>28</v>
      </c>
      <c r="BD1267" s="107" t="s">
        <v>293</v>
      </c>
    </row>
    <row r="1268" spans="1:56" x14ac:dyDescent="0.2">
      <c r="A1268" s="107" t="s">
        <v>472</v>
      </c>
      <c r="B1268" s="105">
        <v>609317</v>
      </c>
      <c r="C1268" s="105" t="s">
        <v>395</v>
      </c>
      <c r="D1268" s="107" t="s">
        <v>1782</v>
      </c>
      <c r="E1268" s="105" t="s">
        <v>1941</v>
      </c>
      <c r="F1268" s="107" t="s">
        <v>1139</v>
      </c>
      <c r="G1268" s="107" t="s">
        <v>830</v>
      </c>
      <c r="H1268" s="107" t="s">
        <v>830</v>
      </c>
      <c r="I1268" s="107" t="s">
        <v>830</v>
      </c>
      <c r="J1268" s="107" t="s">
        <v>163</v>
      </c>
      <c r="K1268" s="107" t="s">
        <v>30</v>
      </c>
      <c r="L1268" s="107" t="s">
        <v>312</v>
      </c>
      <c r="M1268" s="107" t="s">
        <v>158</v>
      </c>
      <c r="N1268" s="107" t="s">
        <v>472</v>
      </c>
      <c r="O1268" s="107" t="s">
        <v>1122</v>
      </c>
      <c r="P1268" s="109">
        <v>45997</v>
      </c>
      <c r="Q1268" s="107" t="s">
        <v>1353</v>
      </c>
      <c r="R1268" s="108">
        <v>0</v>
      </c>
      <c r="S1268" s="109">
        <v>46147</v>
      </c>
      <c r="T1268" s="109">
        <v>46207</v>
      </c>
      <c r="U1268" s="109">
        <v>47059</v>
      </c>
      <c r="V1268" s="108">
        <v>912</v>
      </c>
      <c r="W1268" s="107" t="s">
        <v>398</v>
      </c>
      <c r="X1268" s="107" t="s">
        <v>702</v>
      </c>
      <c r="Y1268" s="107" t="s">
        <v>293</v>
      </c>
      <c r="Z1268" s="108">
        <v>0</v>
      </c>
      <c r="AA1268" s="113">
        <v>0</v>
      </c>
      <c r="AB1268" s="113">
        <v>0</v>
      </c>
      <c r="AC1268" s="113">
        <v>94200</v>
      </c>
      <c r="AD1268" s="113">
        <v>0</v>
      </c>
      <c r="AE1268" s="113">
        <v>94199.999899999995</v>
      </c>
      <c r="AF1268" s="113">
        <v>0</v>
      </c>
      <c r="AG1268" s="113">
        <v>0</v>
      </c>
      <c r="AH1268" s="113">
        <f>CFR_Data[[#This Row],[Total Spent SFY]]+CFR_Data[[#This Row],[CF Current SFY]]</f>
        <v>0</v>
      </c>
      <c r="AI1268" s="113">
        <v>0</v>
      </c>
      <c r="AJ1268" s="113">
        <v>0</v>
      </c>
      <c r="AK1268" s="113">
        <v>38979.310299999997</v>
      </c>
      <c r="AL1268" s="113">
        <v>38979.310299999997</v>
      </c>
      <c r="AM1268" s="113">
        <v>16241.379300000001</v>
      </c>
      <c r="AN1268" s="113">
        <v>1E-4</v>
      </c>
      <c r="AO1268" s="113">
        <v>0</v>
      </c>
      <c r="AP1268" s="113">
        <v>0</v>
      </c>
      <c r="AQ1268" s="107" t="s">
        <v>699</v>
      </c>
      <c r="AR1268" s="107" t="s">
        <v>699</v>
      </c>
      <c r="AS1268" s="107" t="s">
        <v>396</v>
      </c>
      <c r="AT1268" s="107" t="s">
        <v>2994</v>
      </c>
      <c r="AU1268" s="107" t="s">
        <v>1120</v>
      </c>
      <c r="AV1268" s="107" t="s">
        <v>391</v>
      </c>
      <c r="AW1268" s="108">
        <v>3</v>
      </c>
      <c r="AX1268" s="107" t="s">
        <v>473</v>
      </c>
      <c r="AY1268" s="107" t="s">
        <v>698</v>
      </c>
      <c r="AZ1268" s="107" t="s">
        <v>697</v>
      </c>
      <c r="BA1268" s="107" t="s">
        <v>392</v>
      </c>
      <c r="BB1268" s="109">
        <v>45355.272070752311</v>
      </c>
      <c r="BC1268" s="107" t="s">
        <v>30</v>
      </c>
      <c r="BD1268" s="107" t="s">
        <v>293</v>
      </c>
    </row>
    <row r="1269" spans="1:56" x14ac:dyDescent="0.2">
      <c r="A1269" s="107" t="s">
        <v>472</v>
      </c>
      <c r="B1269" s="105">
        <v>609317</v>
      </c>
      <c r="C1269" s="105" t="s">
        <v>395</v>
      </c>
      <c r="D1269" s="107" t="s">
        <v>1782</v>
      </c>
      <c r="E1269" s="105" t="s">
        <v>1941</v>
      </c>
      <c r="F1269" s="107" t="s">
        <v>1139</v>
      </c>
      <c r="G1269" s="107" t="s">
        <v>830</v>
      </c>
      <c r="H1269" s="107" t="s">
        <v>830</v>
      </c>
      <c r="I1269" s="107" t="s">
        <v>830</v>
      </c>
      <c r="J1269" s="107" t="s">
        <v>163</v>
      </c>
      <c r="K1269" s="107" t="s">
        <v>30</v>
      </c>
      <c r="L1269" s="107" t="s">
        <v>312</v>
      </c>
      <c r="M1269" s="107" t="s">
        <v>158</v>
      </c>
      <c r="N1269" s="107" t="s">
        <v>472</v>
      </c>
      <c r="O1269" s="107" t="s">
        <v>1122</v>
      </c>
      <c r="P1269" s="109">
        <v>45997</v>
      </c>
      <c r="Q1269" s="107" t="s">
        <v>1353</v>
      </c>
      <c r="R1269" s="108">
        <v>0</v>
      </c>
      <c r="S1269" s="109">
        <v>46147</v>
      </c>
      <c r="T1269" s="109">
        <v>46207</v>
      </c>
      <c r="U1269" s="109">
        <v>47059</v>
      </c>
      <c r="V1269" s="108">
        <v>912</v>
      </c>
      <c r="W1269" s="107" t="s">
        <v>424</v>
      </c>
      <c r="X1269" s="107" t="s">
        <v>726</v>
      </c>
      <c r="Y1269" s="107" t="s">
        <v>725</v>
      </c>
      <c r="Z1269" s="108">
        <v>0.8</v>
      </c>
      <c r="AA1269" s="113">
        <v>0</v>
      </c>
      <c r="AB1269" s="113">
        <v>0</v>
      </c>
      <c r="AC1269" s="113">
        <v>9086579.9749999996</v>
      </c>
      <c r="AD1269" s="113">
        <v>0</v>
      </c>
      <c r="AE1269" s="113">
        <v>9086579.9749999996</v>
      </c>
      <c r="AF1269" s="113">
        <v>0</v>
      </c>
      <c r="AG1269" s="113">
        <v>0</v>
      </c>
      <c r="AH1269" s="113">
        <f>CFR_Data[[#This Row],[Total Spent SFY]]+CFR_Data[[#This Row],[CF Current SFY]]</f>
        <v>0</v>
      </c>
      <c r="AI1269" s="113">
        <v>0</v>
      </c>
      <c r="AJ1269" s="113">
        <v>0</v>
      </c>
      <c r="AK1269" s="113">
        <v>3759964.1275999998</v>
      </c>
      <c r="AL1269" s="113">
        <v>3759964.1275999998</v>
      </c>
      <c r="AM1269" s="113">
        <v>1566651.7198000001</v>
      </c>
      <c r="AN1269" s="113">
        <v>0</v>
      </c>
      <c r="AO1269" s="113">
        <v>0</v>
      </c>
      <c r="AP1269" s="113">
        <v>0</v>
      </c>
      <c r="AQ1269" s="107" t="s">
        <v>699</v>
      </c>
      <c r="AR1269" s="107" t="s">
        <v>699</v>
      </c>
      <c r="AS1269" s="107" t="s">
        <v>396</v>
      </c>
      <c r="AT1269" s="107" t="s">
        <v>2994</v>
      </c>
      <c r="AU1269" s="107" t="s">
        <v>1120</v>
      </c>
      <c r="AV1269" s="107" t="s">
        <v>391</v>
      </c>
      <c r="AW1269" s="108">
        <v>3</v>
      </c>
      <c r="AX1269" s="107" t="s">
        <v>473</v>
      </c>
      <c r="AY1269" s="107" t="s">
        <v>698</v>
      </c>
      <c r="AZ1269" s="107" t="s">
        <v>697</v>
      </c>
      <c r="BA1269" s="107" t="s">
        <v>392</v>
      </c>
      <c r="BB1269" s="109">
        <v>45355.272070752311</v>
      </c>
      <c r="BC1269" s="107" t="s">
        <v>30</v>
      </c>
      <c r="BD1269" s="107" t="s">
        <v>292</v>
      </c>
    </row>
    <row r="1270" spans="1:56" x14ac:dyDescent="0.2">
      <c r="A1270" s="107" t="s">
        <v>409</v>
      </c>
      <c r="B1270" s="105">
        <v>609327</v>
      </c>
      <c r="C1270" s="105" t="s">
        <v>2333</v>
      </c>
      <c r="D1270" s="107" t="s">
        <v>662</v>
      </c>
      <c r="E1270" s="105" t="s">
        <v>1943</v>
      </c>
      <c r="F1270" s="107" t="s">
        <v>1783</v>
      </c>
      <c r="G1270" s="107" t="s">
        <v>830</v>
      </c>
      <c r="H1270" s="107" t="b">
        <v>1</v>
      </c>
      <c r="I1270" s="107" t="s">
        <v>830</v>
      </c>
      <c r="J1270" s="107" t="s">
        <v>440</v>
      </c>
      <c r="K1270" s="107" t="s">
        <v>441</v>
      </c>
      <c r="L1270" s="107" t="s">
        <v>235</v>
      </c>
      <c r="M1270" s="107" t="s">
        <v>233</v>
      </c>
      <c r="N1270" s="107" t="s">
        <v>410</v>
      </c>
      <c r="O1270" s="107" t="s">
        <v>395</v>
      </c>
      <c r="P1270" s="109">
        <v>44457</v>
      </c>
      <c r="Q1270" s="107" t="s">
        <v>655</v>
      </c>
      <c r="R1270" s="108">
        <v>1</v>
      </c>
      <c r="S1270" s="109">
        <v>44540</v>
      </c>
      <c r="T1270" s="109">
        <v>44600</v>
      </c>
      <c r="U1270" s="109">
        <v>45635</v>
      </c>
      <c r="V1270" s="108">
        <v>1095</v>
      </c>
      <c r="W1270" s="107" t="s">
        <v>398</v>
      </c>
      <c r="X1270" s="107" t="s">
        <v>720</v>
      </c>
      <c r="Y1270" s="107" t="s">
        <v>293</v>
      </c>
      <c r="Z1270" s="108">
        <v>0</v>
      </c>
      <c r="AA1270" s="113">
        <v>314.99</v>
      </c>
      <c r="AB1270" s="113">
        <v>0</v>
      </c>
      <c r="AC1270" s="113">
        <v>18105.009999999998</v>
      </c>
      <c r="AD1270" s="113">
        <v>0</v>
      </c>
      <c r="AE1270" s="113">
        <v>18105.009999999998</v>
      </c>
      <c r="AF1270" s="113">
        <v>15035.01</v>
      </c>
      <c r="AG1270" s="113">
        <v>15350</v>
      </c>
      <c r="AH1270" s="113">
        <f>CFR_Data[[#This Row],[Total Spent SFY]]+CFR_Data[[#This Row],[CF Current SFY]]</f>
        <v>15035.01</v>
      </c>
      <c r="AI1270" s="113">
        <v>3070</v>
      </c>
      <c r="AJ1270" s="113">
        <v>0</v>
      </c>
      <c r="AK1270" s="113">
        <v>0</v>
      </c>
      <c r="AL1270" s="113">
        <v>0</v>
      </c>
      <c r="AM1270" s="113">
        <v>0</v>
      </c>
      <c r="AN1270" s="113">
        <v>0</v>
      </c>
      <c r="AO1270" s="113">
        <v>0</v>
      </c>
      <c r="AP1270" s="113">
        <v>0</v>
      </c>
      <c r="AQ1270" s="107" t="s">
        <v>699</v>
      </c>
      <c r="AR1270" s="107" t="s">
        <v>699</v>
      </c>
      <c r="AS1270" s="107" t="s">
        <v>396</v>
      </c>
      <c r="AT1270" s="107" t="s">
        <v>395</v>
      </c>
      <c r="AU1270" s="107" t="s">
        <v>1123</v>
      </c>
      <c r="AV1270" s="107" t="s">
        <v>391</v>
      </c>
      <c r="AW1270" s="108">
        <v>3</v>
      </c>
      <c r="AX1270" s="107" t="s">
        <v>473</v>
      </c>
      <c r="AY1270" s="107" t="s">
        <v>736</v>
      </c>
      <c r="AZ1270" s="107" t="s">
        <v>706</v>
      </c>
      <c r="BA1270" s="107" t="s">
        <v>434</v>
      </c>
      <c r="BB1270" s="109">
        <v>45355.272070752311</v>
      </c>
      <c r="BC1270" s="107" t="s">
        <v>465</v>
      </c>
      <c r="BD1270" s="107" t="s">
        <v>293</v>
      </c>
    </row>
    <row r="1271" spans="1:56" x14ac:dyDescent="0.2">
      <c r="A1271" s="107" t="s">
        <v>409</v>
      </c>
      <c r="B1271" s="105">
        <v>609327</v>
      </c>
      <c r="C1271" s="105" t="s">
        <v>2333</v>
      </c>
      <c r="D1271" s="107" t="s">
        <v>662</v>
      </c>
      <c r="E1271" s="105" t="s">
        <v>1943</v>
      </c>
      <c r="F1271" s="107" t="s">
        <v>1783</v>
      </c>
      <c r="G1271" s="107" t="s">
        <v>830</v>
      </c>
      <c r="H1271" s="107" t="b">
        <v>1</v>
      </c>
      <c r="I1271" s="107" t="s">
        <v>830</v>
      </c>
      <c r="J1271" s="107" t="s">
        <v>440</v>
      </c>
      <c r="K1271" s="107" t="s">
        <v>441</v>
      </c>
      <c r="L1271" s="107" t="s">
        <v>235</v>
      </c>
      <c r="M1271" s="107" t="s">
        <v>233</v>
      </c>
      <c r="N1271" s="107" t="s">
        <v>410</v>
      </c>
      <c r="O1271" s="107" t="s">
        <v>395</v>
      </c>
      <c r="P1271" s="109">
        <v>44457</v>
      </c>
      <c r="Q1271" s="107" t="s">
        <v>655</v>
      </c>
      <c r="R1271" s="108">
        <v>1</v>
      </c>
      <c r="S1271" s="109">
        <v>44540</v>
      </c>
      <c r="T1271" s="109">
        <v>44600</v>
      </c>
      <c r="U1271" s="109">
        <v>45635</v>
      </c>
      <c r="V1271" s="108">
        <v>1095</v>
      </c>
      <c r="W1271" s="107" t="s">
        <v>442</v>
      </c>
      <c r="X1271" s="107" t="s">
        <v>778</v>
      </c>
      <c r="Y1271" s="107" t="s">
        <v>293</v>
      </c>
      <c r="Z1271" s="108">
        <v>0</v>
      </c>
      <c r="AA1271" s="113">
        <v>140155.42000000001</v>
      </c>
      <c r="AB1271" s="113">
        <v>0</v>
      </c>
      <c r="AC1271" s="113">
        <v>99944.58</v>
      </c>
      <c r="AD1271" s="113">
        <v>0</v>
      </c>
      <c r="AE1271" s="113">
        <v>99944.58</v>
      </c>
      <c r="AF1271" s="113">
        <v>59924.58</v>
      </c>
      <c r="AG1271" s="113">
        <v>200080</v>
      </c>
      <c r="AH1271" s="113">
        <f>CFR_Data[[#This Row],[Total Spent SFY]]+CFR_Data[[#This Row],[CF Current SFY]]</f>
        <v>59924.58</v>
      </c>
      <c r="AI1271" s="113">
        <v>40020</v>
      </c>
      <c r="AJ1271" s="113">
        <v>0</v>
      </c>
      <c r="AK1271" s="113">
        <v>0</v>
      </c>
      <c r="AL1271" s="113">
        <v>0</v>
      </c>
      <c r="AM1271" s="113">
        <v>0</v>
      </c>
      <c r="AN1271" s="113">
        <v>0</v>
      </c>
      <c r="AO1271" s="113">
        <v>0</v>
      </c>
      <c r="AP1271" s="113">
        <v>0</v>
      </c>
      <c r="AQ1271" s="107" t="s">
        <v>699</v>
      </c>
      <c r="AR1271" s="107" t="s">
        <v>699</v>
      </c>
      <c r="AS1271" s="107" t="s">
        <v>396</v>
      </c>
      <c r="AT1271" s="107" t="s">
        <v>395</v>
      </c>
      <c r="AU1271" s="107" t="s">
        <v>1123</v>
      </c>
      <c r="AV1271" s="107" t="s">
        <v>391</v>
      </c>
      <c r="AW1271" s="108">
        <v>3</v>
      </c>
      <c r="AX1271" s="107" t="s">
        <v>473</v>
      </c>
      <c r="AY1271" s="107" t="s">
        <v>736</v>
      </c>
      <c r="AZ1271" s="107" t="s">
        <v>706</v>
      </c>
      <c r="BA1271" s="107" t="s">
        <v>434</v>
      </c>
      <c r="BB1271" s="109">
        <v>45355.272070752311</v>
      </c>
      <c r="BC1271" s="107" t="s">
        <v>465</v>
      </c>
      <c r="BD1271" s="107" t="s">
        <v>293</v>
      </c>
    </row>
    <row r="1272" spans="1:56" x14ac:dyDescent="0.2">
      <c r="A1272" s="107" t="s">
        <v>409</v>
      </c>
      <c r="B1272" s="105">
        <v>609327</v>
      </c>
      <c r="C1272" s="105" t="s">
        <v>2333</v>
      </c>
      <c r="D1272" s="107" t="s">
        <v>662</v>
      </c>
      <c r="E1272" s="105" t="s">
        <v>1943</v>
      </c>
      <c r="F1272" s="107" t="s">
        <v>1783</v>
      </c>
      <c r="G1272" s="107" t="s">
        <v>830</v>
      </c>
      <c r="H1272" s="107" t="b">
        <v>1</v>
      </c>
      <c r="I1272" s="107" t="s">
        <v>830</v>
      </c>
      <c r="J1272" s="107" t="s">
        <v>440</v>
      </c>
      <c r="K1272" s="107" t="s">
        <v>441</v>
      </c>
      <c r="L1272" s="107" t="s">
        <v>235</v>
      </c>
      <c r="M1272" s="107" t="s">
        <v>233</v>
      </c>
      <c r="N1272" s="107" t="s">
        <v>410</v>
      </c>
      <c r="O1272" s="107" t="s">
        <v>395</v>
      </c>
      <c r="P1272" s="109">
        <v>44457</v>
      </c>
      <c r="Q1272" s="107" t="s">
        <v>655</v>
      </c>
      <c r="R1272" s="108">
        <v>1</v>
      </c>
      <c r="S1272" s="109">
        <v>44540</v>
      </c>
      <c r="T1272" s="109">
        <v>44600</v>
      </c>
      <c r="U1272" s="109">
        <v>45635</v>
      </c>
      <c r="V1272" s="108">
        <v>1095</v>
      </c>
      <c r="W1272" s="107" t="s">
        <v>287</v>
      </c>
      <c r="X1272" s="107" t="s">
        <v>777</v>
      </c>
      <c r="Y1272" s="107" t="s">
        <v>293</v>
      </c>
      <c r="Z1272" s="108">
        <v>0</v>
      </c>
      <c r="AA1272" s="113">
        <v>0</v>
      </c>
      <c r="AB1272" s="113">
        <v>0</v>
      </c>
      <c r="AC1272" s="113">
        <v>6410</v>
      </c>
      <c r="AD1272" s="113">
        <v>0</v>
      </c>
      <c r="AE1272" s="113">
        <v>6410</v>
      </c>
      <c r="AF1272" s="113">
        <v>5342</v>
      </c>
      <c r="AG1272" s="113">
        <v>5342</v>
      </c>
      <c r="AH1272" s="113">
        <f>CFR_Data[[#This Row],[Total Spent SFY]]+CFR_Data[[#This Row],[CF Current SFY]]</f>
        <v>5342</v>
      </c>
      <c r="AI1272" s="113">
        <v>1068</v>
      </c>
      <c r="AJ1272" s="113">
        <v>0</v>
      </c>
      <c r="AK1272" s="113">
        <v>0</v>
      </c>
      <c r="AL1272" s="113">
        <v>0</v>
      </c>
      <c r="AM1272" s="113">
        <v>0</v>
      </c>
      <c r="AN1272" s="113">
        <v>0</v>
      </c>
      <c r="AO1272" s="113">
        <v>0</v>
      </c>
      <c r="AP1272" s="113">
        <v>0</v>
      </c>
      <c r="AQ1272" s="107" t="s">
        <v>699</v>
      </c>
      <c r="AR1272" s="107" t="s">
        <v>699</v>
      </c>
      <c r="AS1272" s="107" t="s">
        <v>396</v>
      </c>
      <c r="AT1272" s="107" t="s">
        <v>395</v>
      </c>
      <c r="AU1272" s="107" t="s">
        <v>1123</v>
      </c>
      <c r="AV1272" s="107" t="s">
        <v>391</v>
      </c>
      <c r="AW1272" s="108">
        <v>3</v>
      </c>
      <c r="AX1272" s="107" t="s">
        <v>473</v>
      </c>
      <c r="AY1272" s="107" t="s">
        <v>736</v>
      </c>
      <c r="AZ1272" s="107" t="s">
        <v>706</v>
      </c>
      <c r="BA1272" s="107" t="s">
        <v>434</v>
      </c>
      <c r="BB1272" s="109">
        <v>45355.272070752311</v>
      </c>
      <c r="BC1272" s="107" t="s">
        <v>465</v>
      </c>
      <c r="BD1272" s="107" t="s">
        <v>293</v>
      </c>
    </row>
    <row r="1273" spans="1:56" x14ac:dyDescent="0.2">
      <c r="A1273" s="107" t="s">
        <v>409</v>
      </c>
      <c r="B1273" s="105">
        <v>609332</v>
      </c>
      <c r="C1273" s="105" t="s">
        <v>2334</v>
      </c>
      <c r="D1273" s="107" t="s">
        <v>318</v>
      </c>
      <c r="E1273" s="105" t="s">
        <v>1943</v>
      </c>
      <c r="F1273" s="107" t="s">
        <v>1235</v>
      </c>
      <c r="G1273" s="107" t="s">
        <v>830</v>
      </c>
      <c r="H1273" s="107" t="b">
        <v>1</v>
      </c>
      <c r="I1273" s="107" t="s">
        <v>830</v>
      </c>
      <c r="J1273" s="107" t="s">
        <v>440</v>
      </c>
      <c r="K1273" s="107" t="s">
        <v>441</v>
      </c>
      <c r="L1273" s="107" t="s">
        <v>235</v>
      </c>
      <c r="M1273" s="107" t="s">
        <v>233</v>
      </c>
      <c r="N1273" s="107" t="s">
        <v>410</v>
      </c>
      <c r="O1273" s="107" t="s">
        <v>395</v>
      </c>
      <c r="P1273" s="109">
        <v>44009</v>
      </c>
      <c r="Q1273" s="107" t="s">
        <v>656</v>
      </c>
      <c r="R1273" s="108">
        <v>1</v>
      </c>
      <c r="S1273" s="109">
        <v>44097</v>
      </c>
      <c r="T1273" s="109">
        <v>44157</v>
      </c>
      <c r="U1273" s="109">
        <v>45192</v>
      </c>
      <c r="V1273" s="108">
        <v>1095</v>
      </c>
      <c r="W1273" s="107" t="s">
        <v>398</v>
      </c>
      <c r="X1273" s="107" t="s">
        <v>720</v>
      </c>
      <c r="Y1273" s="107" t="s">
        <v>293</v>
      </c>
      <c r="Z1273" s="108">
        <v>0</v>
      </c>
      <c r="AA1273" s="113">
        <v>7080</v>
      </c>
      <c r="AB1273" s="113">
        <v>2400</v>
      </c>
      <c r="AC1273" s="113">
        <v>63840</v>
      </c>
      <c r="AD1273" s="113">
        <v>0</v>
      </c>
      <c r="AE1273" s="113">
        <v>63840</v>
      </c>
      <c r="AF1273" s="113">
        <v>63840</v>
      </c>
      <c r="AG1273" s="113">
        <v>70920</v>
      </c>
      <c r="AH1273" s="113">
        <f>CFR_Data[[#This Row],[Total Spent SFY]]+CFR_Data[[#This Row],[CF Current SFY]]</f>
        <v>66240</v>
      </c>
      <c r="AI1273" s="113">
        <v>0</v>
      </c>
      <c r="AJ1273" s="113">
        <v>0</v>
      </c>
      <c r="AK1273" s="113">
        <v>0</v>
      </c>
      <c r="AL1273" s="113">
        <v>0</v>
      </c>
      <c r="AM1273" s="113">
        <v>0</v>
      </c>
      <c r="AN1273" s="113">
        <v>0</v>
      </c>
      <c r="AO1273" s="113">
        <v>0</v>
      </c>
      <c r="AP1273" s="113">
        <v>0</v>
      </c>
      <c r="AQ1273" s="107" t="s">
        <v>699</v>
      </c>
      <c r="AR1273" s="107" t="s">
        <v>699</v>
      </c>
      <c r="AS1273" s="107" t="s">
        <v>396</v>
      </c>
      <c r="AT1273" s="107" t="s">
        <v>395</v>
      </c>
      <c r="AU1273" s="107" t="s">
        <v>1123</v>
      </c>
      <c r="AV1273" s="107" t="s">
        <v>391</v>
      </c>
      <c r="AW1273" s="108">
        <v>3</v>
      </c>
      <c r="AX1273" s="107" t="s">
        <v>473</v>
      </c>
      <c r="AY1273" s="107" t="s">
        <v>736</v>
      </c>
      <c r="AZ1273" s="107" t="s">
        <v>706</v>
      </c>
      <c r="BA1273" s="107" t="s">
        <v>434</v>
      </c>
      <c r="BB1273" s="109">
        <v>45355.272070752311</v>
      </c>
      <c r="BC1273" s="107" t="s">
        <v>465</v>
      </c>
      <c r="BD1273" s="107" t="s">
        <v>293</v>
      </c>
    </row>
    <row r="1274" spans="1:56" x14ac:dyDescent="0.2">
      <c r="A1274" s="107" t="s">
        <v>409</v>
      </c>
      <c r="B1274" s="105">
        <v>609332</v>
      </c>
      <c r="C1274" s="105" t="s">
        <v>2334</v>
      </c>
      <c r="D1274" s="107" t="s">
        <v>318</v>
      </c>
      <c r="E1274" s="105" t="s">
        <v>1943</v>
      </c>
      <c r="F1274" s="107" t="s">
        <v>1235</v>
      </c>
      <c r="G1274" s="107" t="s">
        <v>830</v>
      </c>
      <c r="H1274" s="107" t="b">
        <v>1</v>
      </c>
      <c r="I1274" s="107" t="s">
        <v>830</v>
      </c>
      <c r="J1274" s="107" t="s">
        <v>440</v>
      </c>
      <c r="K1274" s="107" t="s">
        <v>441</v>
      </c>
      <c r="L1274" s="107" t="s">
        <v>235</v>
      </c>
      <c r="M1274" s="107" t="s">
        <v>233</v>
      </c>
      <c r="N1274" s="107" t="s">
        <v>410</v>
      </c>
      <c r="O1274" s="107" t="s">
        <v>395</v>
      </c>
      <c r="P1274" s="109">
        <v>44009</v>
      </c>
      <c r="Q1274" s="107" t="s">
        <v>656</v>
      </c>
      <c r="R1274" s="108">
        <v>1</v>
      </c>
      <c r="S1274" s="109">
        <v>44097</v>
      </c>
      <c r="T1274" s="109">
        <v>44157</v>
      </c>
      <c r="U1274" s="109">
        <v>45192</v>
      </c>
      <c r="V1274" s="108">
        <v>1095</v>
      </c>
      <c r="W1274" s="107" t="s">
        <v>442</v>
      </c>
      <c r="X1274" s="107" t="s">
        <v>778</v>
      </c>
      <c r="Y1274" s="107" t="s">
        <v>293</v>
      </c>
      <c r="Z1274" s="108">
        <v>0</v>
      </c>
      <c r="AA1274" s="113">
        <v>1788158.97</v>
      </c>
      <c r="AB1274" s="113">
        <v>203042.4</v>
      </c>
      <c r="AC1274" s="113">
        <v>50891.03</v>
      </c>
      <c r="AD1274" s="113">
        <v>0</v>
      </c>
      <c r="AE1274" s="113">
        <v>50891.03</v>
      </c>
      <c r="AF1274" s="113">
        <v>50891.03</v>
      </c>
      <c r="AG1274" s="113">
        <v>1839050</v>
      </c>
      <c r="AH1274" s="113">
        <f>CFR_Data[[#This Row],[Total Spent SFY]]+CFR_Data[[#This Row],[CF Current SFY]]</f>
        <v>253933.43</v>
      </c>
      <c r="AI1274" s="113">
        <v>0</v>
      </c>
      <c r="AJ1274" s="113">
        <v>0</v>
      </c>
      <c r="AK1274" s="113">
        <v>0</v>
      </c>
      <c r="AL1274" s="113">
        <v>0</v>
      </c>
      <c r="AM1274" s="113">
        <v>0</v>
      </c>
      <c r="AN1274" s="113">
        <v>0</v>
      </c>
      <c r="AO1274" s="113">
        <v>0</v>
      </c>
      <c r="AP1274" s="113">
        <v>0</v>
      </c>
      <c r="AQ1274" s="107" t="s">
        <v>699</v>
      </c>
      <c r="AR1274" s="107" t="s">
        <v>699</v>
      </c>
      <c r="AS1274" s="107" t="s">
        <v>396</v>
      </c>
      <c r="AT1274" s="107" t="s">
        <v>395</v>
      </c>
      <c r="AU1274" s="107" t="s">
        <v>1123</v>
      </c>
      <c r="AV1274" s="107" t="s">
        <v>391</v>
      </c>
      <c r="AW1274" s="108">
        <v>3</v>
      </c>
      <c r="AX1274" s="107" t="s">
        <v>473</v>
      </c>
      <c r="AY1274" s="107" t="s">
        <v>736</v>
      </c>
      <c r="AZ1274" s="107" t="s">
        <v>706</v>
      </c>
      <c r="BA1274" s="107" t="s">
        <v>434</v>
      </c>
      <c r="BB1274" s="109">
        <v>45355.272070752311</v>
      </c>
      <c r="BC1274" s="107" t="s">
        <v>465</v>
      </c>
      <c r="BD1274" s="107" t="s">
        <v>293</v>
      </c>
    </row>
    <row r="1275" spans="1:56" x14ac:dyDescent="0.2">
      <c r="A1275" s="107" t="s">
        <v>409</v>
      </c>
      <c r="B1275" s="105">
        <v>609332</v>
      </c>
      <c r="C1275" s="105" t="s">
        <v>2334</v>
      </c>
      <c r="D1275" s="107" t="s">
        <v>318</v>
      </c>
      <c r="E1275" s="105" t="s">
        <v>1943</v>
      </c>
      <c r="F1275" s="107" t="s">
        <v>1235</v>
      </c>
      <c r="G1275" s="107" t="s">
        <v>830</v>
      </c>
      <c r="H1275" s="107" t="b">
        <v>1</v>
      </c>
      <c r="I1275" s="107" t="s">
        <v>830</v>
      </c>
      <c r="J1275" s="107" t="s">
        <v>440</v>
      </c>
      <c r="K1275" s="107" t="s">
        <v>441</v>
      </c>
      <c r="L1275" s="107" t="s">
        <v>235</v>
      </c>
      <c r="M1275" s="107" t="s">
        <v>233</v>
      </c>
      <c r="N1275" s="107" t="s">
        <v>410</v>
      </c>
      <c r="O1275" s="107" t="s">
        <v>395</v>
      </c>
      <c r="P1275" s="109">
        <v>44009</v>
      </c>
      <c r="Q1275" s="107" t="s">
        <v>656</v>
      </c>
      <c r="R1275" s="108">
        <v>1</v>
      </c>
      <c r="S1275" s="109">
        <v>44097</v>
      </c>
      <c r="T1275" s="109">
        <v>44157</v>
      </c>
      <c r="U1275" s="109">
        <v>45192</v>
      </c>
      <c r="V1275" s="108">
        <v>1095</v>
      </c>
      <c r="W1275" s="107" t="s">
        <v>287</v>
      </c>
      <c r="X1275" s="107" t="s">
        <v>777</v>
      </c>
      <c r="Y1275" s="107" t="s">
        <v>293</v>
      </c>
      <c r="Z1275" s="108">
        <v>0</v>
      </c>
      <c r="AA1275" s="113">
        <v>4320</v>
      </c>
      <c r="AB1275" s="113">
        <v>960</v>
      </c>
      <c r="AC1275" s="113">
        <v>40240</v>
      </c>
      <c r="AD1275" s="113">
        <v>0</v>
      </c>
      <c r="AE1275" s="113">
        <v>40240</v>
      </c>
      <c r="AF1275" s="113">
        <v>40240</v>
      </c>
      <c r="AG1275" s="113">
        <v>44560</v>
      </c>
      <c r="AH1275" s="113">
        <f>CFR_Data[[#This Row],[Total Spent SFY]]+CFR_Data[[#This Row],[CF Current SFY]]</f>
        <v>41200</v>
      </c>
      <c r="AI1275" s="113">
        <v>0</v>
      </c>
      <c r="AJ1275" s="113">
        <v>0</v>
      </c>
      <c r="AK1275" s="113">
        <v>0</v>
      </c>
      <c r="AL1275" s="113">
        <v>0</v>
      </c>
      <c r="AM1275" s="113">
        <v>0</v>
      </c>
      <c r="AN1275" s="113">
        <v>0</v>
      </c>
      <c r="AO1275" s="113">
        <v>0</v>
      </c>
      <c r="AP1275" s="113">
        <v>0</v>
      </c>
      <c r="AQ1275" s="107" t="s">
        <v>699</v>
      </c>
      <c r="AR1275" s="107" t="s">
        <v>699</v>
      </c>
      <c r="AS1275" s="107" t="s">
        <v>396</v>
      </c>
      <c r="AT1275" s="107" t="s">
        <v>395</v>
      </c>
      <c r="AU1275" s="107" t="s">
        <v>1123</v>
      </c>
      <c r="AV1275" s="107" t="s">
        <v>391</v>
      </c>
      <c r="AW1275" s="108">
        <v>3</v>
      </c>
      <c r="AX1275" s="107" t="s">
        <v>473</v>
      </c>
      <c r="AY1275" s="107" t="s">
        <v>736</v>
      </c>
      <c r="AZ1275" s="107" t="s">
        <v>706</v>
      </c>
      <c r="BA1275" s="107" t="s">
        <v>434</v>
      </c>
      <c r="BB1275" s="109">
        <v>45355.272070752311</v>
      </c>
      <c r="BC1275" s="107" t="s">
        <v>465</v>
      </c>
      <c r="BD1275" s="107" t="s">
        <v>293</v>
      </c>
    </row>
    <row r="1276" spans="1:56" x14ac:dyDescent="0.2">
      <c r="A1276" s="107" t="s">
        <v>409</v>
      </c>
      <c r="B1276" s="105">
        <v>609339</v>
      </c>
      <c r="C1276" s="105" t="s">
        <v>3127</v>
      </c>
      <c r="D1276" s="107" t="s">
        <v>3128</v>
      </c>
      <c r="E1276" s="105" t="s">
        <v>1943</v>
      </c>
      <c r="F1276" s="107" t="s">
        <v>443</v>
      </c>
      <c r="G1276" s="107" t="s">
        <v>830</v>
      </c>
      <c r="H1276" s="107" t="s">
        <v>830</v>
      </c>
      <c r="I1276" s="107" t="s">
        <v>830</v>
      </c>
      <c r="J1276" s="107" t="s">
        <v>440</v>
      </c>
      <c r="K1276" s="107" t="s">
        <v>441</v>
      </c>
      <c r="L1276" s="107" t="s">
        <v>242</v>
      </c>
      <c r="M1276" s="107" t="s">
        <v>239</v>
      </c>
      <c r="N1276" s="107" t="s">
        <v>410</v>
      </c>
      <c r="O1276" s="107" t="s">
        <v>395</v>
      </c>
      <c r="P1276" s="109">
        <v>45178</v>
      </c>
      <c r="Q1276" s="107" t="s">
        <v>712</v>
      </c>
      <c r="R1276" s="108">
        <v>1</v>
      </c>
      <c r="S1276" s="109">
        <v>45240</v>
      </c>
      <c r="T1276" s="109">
        <v>45300</v>
      </c>
      <c r="U1276" s="109">
        <v>45970</v>
      </c>
      <c r="V1276" s="108">
        <v>730</v>
      </c>
      <c r="W1276" s="107" t="s">
        <v>442</v>
      </c>
      <c r="X1276" s="107" t="s">
        <v>790</v>
      </c>
      <c r="Y1276" s="107" t="s">
        <v>293</v>
      </c>
      <c r="Z1276" s="108">
        <v>0</v>
      </c>
      <c r="AA1276" s="113">
        <v>0</v>
      </c>
      <c r="AB1276" s="113">
        <v>0</v>
      </c>
      <c r="AC1276" s="113">
        <v>3113936.28</v>
      </c>
      <c r="AD1276" s="113">
        <v>3113936.28</v>
      </c>
      <c r="AE1276" s="113">
        <v>3113936.28</v>
      </c>
      <c r="AF1276" s="113">
        <v>260000</v>
      </c>
      <c r="AG1276" s="113">
        <v>260000</v>
      </c>
      <c r="AH1276" s="113">
        <f>CFR_Data[[#This Row],[Total Spent SFY]]+CFR_Data[[#This Row],[CF Current SFY]]</f>
        <v>260000</v>
      </c>
      <c r="AI1276" s="113">
        <v>1560000</v>
      </c>
      <c r="AJ1276" s="113">
        <v>1293936.28</v>
      </c>
      <c r="AK1276" s="113">
        <v>0</v>
      </c>
      <c r="AL1276" s="113">
        <v>0</v>
      </c>
      <c r="AM1276" s="113">
        <v>0</v>
      </c>
      <c r="AN1276" s="113">
        <v>0</v>
      </c>
      <c r="AO1276" s="113">
        <v>0</v>
      </c>
      <c r="AP1276" s="113">
        <v>0</v>
      </c>
      <c r="AQ1276" s="107" t="s">
        <v>699</v>
      </c>
      <c r="AR1276" s="107" t="s">
        <v>699</v>
      </c>
      <c r="AS1276" s="107" t="s">
        <v>396</v>
      </c>
      <c r="AT1276" s="107" t="s">
        <v>395</v>
      </c>
      <c r="AU1276" s="107" t="s">
        <v>1123</v>
      </c>
      <c r="AV1276" s="107" t="s">
        <v>391</v>
      </c>
      <c r="AW1276" s="108">
        <v>1</v>
      </c>
      <c r="AX1276" s="107" t="s">
        <v>473</v>
      </c>
      <c r="AY1276" s="107" t="s">
        <v>742</v>
      </c>
      <c r="AZ1276" s="107" t="s">
        <v>697</v>
      </c>
      <c r="BA1276" s="107" t="s">
        <v>420</v>
      </c>
      <c r="BB1276" s="109">
        <v>45355.272070752311</v>
      </c>
      <c r="BC1276" s="107" t="s">
        <v>465</v>
      </c>
      <c r="BD1276" s="107" t="s">
        <v>293</v>
      </c>
    </row>
    <row r="1277" spans="1:56" x14ac:dyDescent="0.2">
      <c r="A1277" s="107" t="s">
        <v>393</v>
      </c>
      <c r="B1277" s="105">
        <v>609341</v>
      </c>
      <c r="C1277" s="105" t="s">
        <v>2335</v>
      </c>
      <c r="D1277" s="107" t="s">
        <v>461</v>
      </c>
      <c r="E1277" s="105" t="s">
        <v>1943</v>
      </c>
      <c r="F1277" s="107" t="s">
        <v>1236</v>
      </c>
      <c r="G1277" s="107" t="s">
        <v>830</v>
      </c>
      <c r="H1277" s="107" t="s">
        <v>830</v>
      </c>
      <c r="I1277" s="107" t="s">
        <v>830</v>
      </c>
      <c r="J1277" s="107" t="s">
        <v>440</v>
      </c>
      <c r="K1277" s="107" t="s">
        <v>441</v>
      </c>
      <c r="L1277" s="107" t="s">
        <v>242</v>
      </c>
      <c r="M1277" s="107" t="s">
        <v>239</v>
      </c>
      <c r="N1277" s="107" t="s">
        <v>403</v>
      </c>
      <c r="O1277" s="107" t="s">
        <v>395</v>
      </c>
      <c r="P1277" s="109">
        <v>44009</v>
      </c>
      <c r="Q1277" s="107" t="s">
        <v>656</v>
      </c>
      <c r="R1277" s="108">
        <v>1</v>
      </c>
      <c r="S1277" s="109">
        <v>44088</v>
      </c>
      <c r="T1277" s="109">
        <v>44148</v>
      </c>
      <c r="U1277" s="109">
        <v>45291</v>
      </c>
      <c r="V1277" s="108">
        <v>1203</v>
      </c>
      <c r="W1277" s="107" t="s">
        <v>442</v>
      </c>
      <c r="X1277" s="107" t="s">
        <v>778</v>
      </c>
      <c r="Y1277" s="107" t="s">
        <v>293</v>
      </c>
      <c r="Z1277" s="108">
        <v>0</v>
      </c>
      <c r="AA1277" s="113">
        <v>2018728.45</v>
      </c>
      <c r="AB1277" s="113">
        <v>148773.45000000001</v>
      </c>
      <c r="AC1277" s="113">
        <v>24143.55</v>
      </c>
      <c r="AD1277" s="113">
        <v>0</v>
      </c>
      <c r="AE1277" s="113">
        <v>24143.55</v>
      </c>
      <c r="AF1277" s="113">
        <v>24143.55</v>
      </c>
      <c r="AG1277" s="113">
        <v>2042872</v>
      </c>
      <c r="AH1277" s="113">
        <f>CFR_Data[[#This Row],[Total Spent SFY]]+CFR_Data[[#This Row],[CF Current SFY]]</f>
        <v>172917</v>
      </c>
      <c r="AI1277" s="113">
        <v>0</v>
      </c>
      <c r="AJ1277" s="113">
        <v>0</v>
      </c>
      <c r="AK1277" s="113">
        <v>0</v>
      </c>
      <c r="AL1277" s="113">
        <v>0</v>
      </c>
      <c r="AM1277" s="113">
        <v>0</v>
      </c>
      <c r="AN1277" s="113">
        <v>0</v>
      </c>
      <c r="AO1277" s="113">
        <v>0</v>
      </c>
      <c r="AP1277" s="113">
        <v>0</v>
      </c>
      <c r="AQ1277" s="107" t="s">
        <v>699</v>
      </c>
      <c r="AR1277" s="107" t="s">
        <v>699</v>
      </c>
      <c r="AS1277" s="107" t="s">
        <v>396</v>
      </c>
      <c r="AT1277" s="107" t="s">
        <v>395</v>
      </c>
      <c r="AU1277" s="107" t="s">
        <v>1123</v>
      </c>
      <c r="AV1277" s="107" t="s">
        <v>391</v>
      </c>
      <c r="AW1277" s="108">
        <v>2</v>
      </c>
      <c r="AX1277" s="107" t="s">
        <v>473</v>
      </c>
      <c r="AY1277" s="107" t="s">
        <v>742</v>
      </c>
      <c r="AZ1277" s="107" t="s">
        <v>697</v>
      </c>
      <c r="BA1277" s="107" t="s">
        <v>420</v>
      </c>
      <c r="BB1277" s="109">
        <v>45355.272070752311</v>
      </c>
      <c r="BC1277" s="107" t="s">
        <v>465</v>
      </c>
      <c r="BD1277" s="107" t="s">
        <v>293</v>
      </c>
    </row>
    <row r="1278" spans="1:56" x14ac:dyDescent="0.2">
      <c r="A1278" s="107" t="s">
        <v>393</v>
      </c>
      <c r="B1278" s="105">
        <v>609341</v>
      </c>
      <c r="C1278" s="105" t="s">
        <v>2335</v>
      </c>
      <c r="D1278" s="107" t="s">
        <v>461</v>
      </c>
      <c r="E1278" s="105" t="s">
        <v>1943</v>
      </c>
      <c r="F1278" s="107" t="s">
        <v>1236</v>
      </c>
      <c r="G1278" s="107" t="s">
        <v>830</v>
      </c>
      <c r="H1278" s="107" t="s">
        <v>830</v>
      </c>
      <c r="I1278" s="107" t="s">
        <v>830</v>
      </c>
      <c r="J1278" s="107" t="s">
        <v>440</v>
      </c>
      <c r="K1278" s="107" t="s">
        <v>441</v>
      </c>
      <c r="L1278" s="107" t="s">
        <v>242</v>
      </c>
      <c r="M1278" s="107" t="s">
        <v>239</v>
      </c>
      <c r="N1278" s="107" t="s">
        <v>403</v>
      </c>
      <c r="O1278" s="107" t="s">
        <v>395</v>
      </c>
      <c r="P1278" s="109">
        <v>44009</v>
      </c>
      <c r="Q1278" s="107" t="s">
        <v>656</v>
      </c>
      <c r="R1278" s="108">
        <v>1</v>
      </c>
      <c r="S1278" s="109">
        <v>44088</v>
      </c>
      <c r="T1278" s="109">
        <v>44148</v>
      </c>
      <c r="U1278" s="109">
        <v>45291</v>
      </c>
      <c r="V1278" s="108">
        <v>1203</v>
      </c>
      <c r="W1278" s="107" t="s">
        <v>287</v>
      </c>
      <c r="X1278" s="107" t="s">
        <v>777</v>
      </c>
      <c r="Y1278" s="107" t="s">
        <v>293</v>
      </c>
      <c r="Z1278" s="108">
        <v>0</v>
      </c>
      <c r="AA1278" s="113">
        <v>25245.919999999998</v>
      </c>
      <c r="AB1278" s="113">
        <v>0</v>
      </c>
      <c r="AC1278" s="113">
        <v>21954.080000000002</v>
      </c>
      <c r="AD1278" s="113">
        <v>0</v>
      </c>
      <c r="AE1278" s="113">
        <v>21954.080000000002</v>
      </c>
      <c r="AF1278" s="113">
        <v>21954.080000000002</v>
      </c>
      <c r="AG1278" s="113">
        <v>47200</v>
      </c>
      <c r="AH1278" s="113">
        <f>CFR_Data[[#This Row],[Total Spent SFY]]+CFR_Data[[#This Row],[CF Current SFY]]</f>
        <v>21954.080000000002</v>
      </c>
      <c r="AI1278" s="113">
        <v>0</v>
      </c>
      <c r="AJ1278" s="113">
        <v>0</v>
      </c>
      <c r="AK1278" s="113">
        <v>0</v>
      </c>
      <c r="AL1278" s="113">
        <v>0</v>
      </c>
      <c r="AM1278" s="113">
        <v>0</v>
      </c>
      <c r="AN1278" s="113">
        <v>0</v>
      </c>
      <c r="AO1278" s="113">
        <v>0</v>
      </c>
      <c r="AP1278" s="113">
        <v>0</v>
      </c>
      <c r="AQ1278" s="107" t="s">
        <v>699</v>
      </c>
      <c r="AR1278" s="107" t="s">
        <v>699</v>
      </c>
      <c r="AS1278" s="107" t="s">
        <v>396</v>
      </c>
      <c r="AT1278" s="107" t="s">
        <v>395</v>
      </c>
      <c r="AU1278" s="107" t="s">
        <v>1123</v>
      </c>
      <c r="AV1278" s="107" t="s">
        <v>391</v>
      </c>
      <c r="AW1278" s="108">
        <v>2</v>
      </c>
      <c r="AX1278" s="107" t="s">
        <v>473</v>
      </c>
      <c r="AY1278" s="107" t="s">
        <v>742</v>
      </c>
      <c r="AZ1278" s="107" t="s">
        <v>697</v>
      </c>
      <c r="BA1278" s="107" t="s">
        <v>420</v>
      </c>
      <c r="BB1278" s="109">
        <v>45355.272070752311</v>
      </c>
      <c r="BC1278" s="107" t="s">
        <v>465</v>
      </c>
      <c r="BD1278" s="107" t="s">
        <v>293</v>
      </c>
    </row>
    <row r="1279" spans="1:56" x14ac:dyDescent="0.2">
      <c r="A1279" s="107" t="s">
        <v>393</v>
      </c>
      <c r="B1279" s="105">
        <v>609344</v>
      </c>
      <c r="C1279" s="105" t="s">
        <v>2336</v>
      </c>
      <c r="D1279" s="107" t="s">
        <v>1237</v>
      </c>
      <c r="E1279" s="105" t="s">
        <v>1954</v>
      </c>
      <c r="F1279" s="107" t="s">
        <v>389</v>
      </c>
      <c r="G1279" s="107" t="s">
        <v>830</v>
      </c>
      <c r="H1279" s="107" t="b">
        <v>1</v>
      </c>
      <c r="I1279" s="107" t="s">
        <v>830</v>
      </c>
      <c r="J1279" s="107" t="s">
        <v>1238</v>
      </c>
      <c r="K1279" s="107" t="s">
        <v>22</v>
      </c>
      <c r="L1279" s="107" t="s">
        <v>349</v>
      </c>
      <c r="M1279" s="107" t="s">
        <v>395</v>
      </c>
      <c r="N1279" s="107" t="s">
        <v>721</v>
      </c>
      <c r="O1279" s="107" t="s">
        <v>395</v>
      </c>
      <c r="P1279" s="109">
        <v>43897</v>
      </c>
      <c r="Q1279" s="107" t="s">
        <v>656</v>
      </c>
      <c r="R1279" s="108">
        <v>1</v>
      </c>
      <c r="S1279" s="109">
        <v>44013</v>
      </c>
      <c r="T1279" s="109">
        <v>44073</v>
      </c>
      <c r="U1279" s="109">
        <v>44714</v>
      </c>
      <c r="V1279" s="108">
        <v>701</v>
      </c>
      <c r="W1279" s="107" t="s">
        <v>398</v>
      </c>
      <c r="X1279" s="107" t="s">
        <v>702</v>
      </c>
      <c r="Y1279" s="107" t="s">
        <v>293</v>
      </c>
      <c r="Z1279" s="108">
        <v>0</v>
      </c>
      <c r="AA1279" s="113">
        <v>2269876.41</v>
      </c>
      <c r="AB1279" s="113">
        <v>21.49</v>
      </c>
      <c r="AC1279" s="113">
        <v>656574.68999999994</v>
      </c>
      <c r="AD1279" s="113">
        <v>0</v>
      </c>
      <c r="AE1279" s="113">
        <v>0</v>
      </c>
      <c r="AF1279" s="113">
        <v>0</v>
      </c>
      <c r="AG1279" s="113">
        <v>2269876.41</v>
      </c>
      <c r="AH1279" s="113">
        <f>CFR_Data[[#This Row],[Total Spent SFY]]+CFR_Data[[#This Row],[CF Current SFY]]</f>
        <v>21.49</v>
      </c>
      <c r="AI1279" s="113">
        <v>0</v>
      </c>
      <c r="AJ1279" s="113">
        <v>0</v>
      </c>
      <c r="AK1279" s="113">
        <v>0</v>
      </c>
      <c r="AL1279" s="113">
        <v>0</v>
      </c>
      <c r="AM1279" s="113">
        <v>0</v>
      </c>
      <c r="AN1279" s="113">
        <v>0</v>
      </c>
      <c r="AO1279" s="113">
        <v>0</v>
      </c>
      <c r="AP1279" s="113">
        <v>0</v>
      </c>
      <c r="AQ1279" s="107" t="s">
        <v>699</v>
      </c>
      <c r="AR1279" s="107" t="s">
        <v>699</v>
      </c>
      <c r="AS1279" s="107" t="s">
        <v>396</v>
      </c>
      <c r="AT1279" s="107" t="s">
        <v>395</v>
      </c>
      <c r="AU1279" s="107" t="s">
        <v>1123</v>
      </c>
      <c r="AV1279" s="107" t="s">
        <v>391</v>
      </c>
      <c r="AW1279" s="108">
        <v>1</v>
      </c>
      <c r="AX1279" s="107" t="s">
        <v>473</v>
      </c>
      <c r="AY1279" s="107" t="s">
        <v>707</v>
      </c>
      <c r="AZ1279" s="107" t="s">
        <v>706</v>
      </c>
      <c r="BA1279" s="107" t="s">
        <v>412</v>
      </c>
      <c r="BB1279" s="109">
        <v>45355.272070752311</v>
      </c>
      <c r="BC1279" s="107" t="s">
        <v>22</v>
      </c>
      <c r="BD1279" s="107" t="s">
        <v>293</v>
      </c>
    </row>
    <row r="1280" spans="1:56" x14ac:dyDescent="0.2">
      <c r="A1280" s="107" t="s">
        <v>613</v>
      </c>
      <c r="B1280" s="105">
        <v>609346</v>
      </c>
      <c r="C1280" s="105" t="s">
        <v>3129</v>
      </c>
      <c r="D1280" s="107" t="s">
        <v>1042</v>
      </c>
      <c r="E1280" s="105" t="s">
        <v>1943</v>
      </c>
      <c r="F1280" s="107" t="s">
        <v>1165</v>
      </c>
      <c r="G1280" s="107" t="s">
        <v>830</v>
      </c>
      <c r="H1280" s="107" t="s">
        <v>830</v>
      </c>
      <c r="I1280" s="107" t="s">
        <v>830</v>
      </c>
      <c r="J1280" s="107" t="s">
        <v>44</v>
      </c>
      <c r="K1280" s="107" t="s">
        <v>22</v>
      </c>
      <c r="L1280" s="107" t="s">
        <v>323</v>
      </c>
      <c r="M1280" s="107" t="s">
        <v>239</v>
      </c>
      <c r="N1280" s="107" t="s">
        <v>615</v>
      </c>
      <c r="O1280" s="107" t="s">
        <v>395</v>
      </c>
      <c r="P1280" s="109">
        <v>45234</v>
      </c>
      <c r="Q1280" s="107" t="s">
        <v>754</v>
      </c>
      <c r="R1280" s="108">
        <v>1</v>
      </c>
      <c r="S1280" s="109">
        <v>45394</v>
      </c>
      <c r="T1280" s="109">
        <v>45454</v>
      </c>
      <c r="U1280" s="109">
        <v>47044</v>
      </c>
      <c r="V1280" s="108">
        <v>1650</v>
      </c>
      <c r="W1280" s="107" t="s">
        <v>442</v>
      </c>
      <c r="X1280" s="107" t="s">
        <v>790</v>
      </c>
      <c r="Y1280" s="107" t="s">
        <v>293</v>
      </c>
      <c r="Z1280" s="108">
        <v>0</v>
      </c>
      <c r="AA1280" s="113">
        <v>0</v>
      </c>
      <c r="AB1280" s="113">
        <v>0</v>
      </c>
      <c r="AC1280" s="113">
        <v>35517099.1976</v>
      </c>
      <c r="AD1280" s="113">
        <v>0</v>
      </c>
      <c r="AE1280" s="113">
        <v>35517099.1976</v>
      </c>
      <c r="AF1280" s="113">
        <v>670133.94709999999</v>
      </c>
      <c r="AG1280" s="113">
        <v>670133.94709999999</v>
      </c>
      <c r="AH1280" s="113">
        <f>CFR_Data[[#This Row],[Total Spent SFY]]+CFR_Data[[#This Row],[CF Current SFY]]</f>
        <v>670133.94709999999</v>
      </c>
      <c r="AI1280" s="113">
        <v>8041607.3655000003</v>
      </c>
      <c r="AJ1280" s="113">
        <v>8041607.3655000003</v>
      </c>
      <c r="AK1280" s="113">
        <v>8041607.3655000003</v>
      </c>
      <c r="AL1280" s="113">
        <v>8041607.3655000003</v>
      </c>
      <c r="AM1280" s="113">
        <v>2680535.7884999998</v>
      </c>
      <c r="AN1280" s="113">
        <v>0</v>
      </c>
      <c r="AO1280" s="113">
        <v>0</v>
      </c>
      <c r="AP1280" s="113">
        <v>0</v>
      </c>
      <c r="AQ1280" s="107" t="s">
        <v>699</v>
      </c>
      <c r="AR1280" s="107" t="s">
        <v>699</v>
      </c>
      <c r="AS1280" s="107" t="s">
        <v>396</v>
      </c>
      <c r="AT1280" s="107" t="s">
        <v>395</v>
      </c>
      <c r="AU1280" s="107" t="s">
        <v>1123</v>
      </c>
      <c r="AV1280" s="107" t="s">
        <v>391</v>
      </c>
      <c r="AW1280" s="108">
        <v>2</v>
      </c>
      <c r="AX1280" s="107" t="s">
        <v>473</v>
      </c>
      <c r="AY1280" s="107" t="s">
        <v>791</v>
      </c>
      <c r="AZ1280" s="107" t="s">
        <v>706</v>
      </c>
      <c r="BA1280" s="107" t="s">
        <v>449</v>
      </c>
      <c r="BB1280" s="109">
        <v>45355.272070752311</v>
      </c>
      <c r="BC1280" s="107" t="s">
        <v>22</v>
      </c>
      <c r="BD1280" s="107" t="s">
        <v>293</v>
      </c>
    </row>
    <row r="1281" spans="1:56" x14ac:dyDescent="0.2">
      <c r="A1281" s="107" t="s">
        <v>613</v>
      </c>
      <c r="B1281" s="105">
        <v>609346</v>
      </c>
      <c r="C1281" s="105" t="s">
        <v>3129</v>
      </c>
      <c r="D1281" s="107" t="s">
        <v>1042</v>
      </c>
      <c r="E1281" s="105" t="s">
        <v>1943</v>
      </c>
      <c r="F1281" s="107" t="s">
        <v>1165</v>
      </c>
      <c r="G1281" s="107" t="s">
        <v>830</v>
      </c>
      <c r="H1281" s="107" t="s">
        <v>830</v>
      </c>
      <c r="I1281" s="107" t="s">
        <v>830</v>
      </c>
      <c r="J1281" s="107" t="s">
        <v>44</v>
      </c>
      <c r="K1281" s="107" t="s">
        <v>22</v>
      </c>
      <c r="L1281" s="107" t="s">
        <v>323</v>
      </c>
      <c r="M1281" s="107" t="s">
        <v>239</v>
      </c>
      <c r="N1281" s="107" t="s">
        <v>615</v>
      </c>
      <c r="O1281" s="107" t="s">
        <v>395</v>
      </c>
      <c r="P1281" s="109">
        <v>45234</v>
      </c>
      <c r="Q1281" s="107" t="s">
        <v>754</v>
      </c>
      <c r="R1281" s="108">
        <v>1</v>
      </c>
      <c r="S1281" s="109">
        <v>45394</v>
      </c>
      <c r="T1281" s="109">
        <v>45454</v>
      </c>
      <c r="U1281" s="109">
        <v>47044</v>
      </c>
      <c r="V1281" s="108">
        <v>1650</v>
      </c>
      <c r="W1281" s="107" t="s">
        <v>456</v>
      </c>
      <c r="X1281" s="107" t="s">
        <v>805</v>
      </c>
      <c r="Y1281" s="107" t="s">
        <v>457</v>
      </c>
      <c r="Z1281" s="108">
        <v>0</v>
      </c>
      <c r="AA1281" s="113">
        <v>0</v>
      </c>
      <c r="AB1281" s="113">
        <v>0</v>
      </c>
      <c r="AC1281" s="113">
        <v>48805330.092</v>
      </c>
      <c r="AD1281" s="113">
        <v>0</v>
      </c>
      <c r="AE1281" s="113">
        <v>48805330.092200004</v>
      </c>
      <c r="AF1281" s="113">
        <v>920855.28480000002</v>
      </c>
      <c r="AG1281" s="113">
        <v>920855.28480000002</v>
      </c>
      <c r="AH1281" s="113">
        <f>CFR_Data[[#This Row],[Total Spent SFY]]+CFR_Data[[#This Row],[CF Current SFY]]</f>
        <v>920855.28480000002</v>
      </c>
      <c r="AI1281" s="113">
        <v>11050263.417099999</v>
      </c>
      <c r="AJ1281" s="113">
        <v>11050263.417099999</v>
      </c>
      <c r="AK1281" s="113">
        <v>11050263.417099999</v>
      </c>
      <c r="AL1281" s="113">
        <v>11050263.417099999</v>
      </c>
      <c r="AM1281" s="113">
        <v>3683421.139</v>
      </c>
      <c r="AN1281" s="113">
        <v>-2.0000000000000001E-4</v>
      </c>
      <c r="AO1281" s="113">
        <v>0</v>
      </c>
      <c r="AP1281" s="113">
        <v>0</v>
      </c>
      <c r="AQ1281" s="107" t="s">
        <v>699</v>
      </c>
      <c r="AR1281" s="107" t="s">
        <v>699</v>
      </c>
      <c r="AS1281" s="107" t="s">
        <v>396</v>
      </c>
      <c r="AT1281" s="107" t="s">
        <v>395</v>
      </c>
      <c r="AU1281" s="107" t="s">
        <v>1123</v>
      </c>
      <c r="AV1281" s="107" t="s">
        <v>391</v>
      </c>
      <c r="AW1281" s="108">
        <v>2</v>
      </c>
      <c r="AX1281" s="107" t="s">
        <v>473</v>
      </c>
      <c r="AY1281" s="107" t="s">
        <v>791</v>
      </c>
      <c r="AZ1281" s="107" t="s">
        <v>706</v>
      </c>
      <c r="BA1281" s="107" t="s">
        <v>449</v>
      </c>
      <c r="BB1281" s="109">
        <v>45355.272070752311</v>
      </c>
      <c r="BC1281" s="107" t="s">
        <v>22</v>
      </c>
      <c r="BD1281" s="107" t="s">
        <v>293</v>
      </c>
    </row>
    <row r="1282" spans="1:56" x14ac:dyDescent="0.2">
      <c r="A1282" s="107" t="s">
        <v>393</v>
      </c>
      <c r="B1282" s="105">
        <v>609353</v>
      </c>
      <c r="C1282" s="105" t="s">
        <v>2337</v>
      </c>
      <c r="D1282" s="107" t="s">
        <v>155</v>
      </c>
      <c r="E1282" s="105" t="s">
        <v>1947</v>
      </c>
      <c r="F1282" s="107" t="s">
        <v>389</v>
      </c>
      <c r="G1282" s="107" t="s">
        <v>830</v>
      </c>
      <c r="H1282" s="107" t="b">
        <v>1</v>
      </c>
      <c r="I1282" s="107" t="s">
        <v>830</v>
      </c>
      <c r="J1282" s="107" t="s">
        <v>404</v>
      </c>
      <c r="K1282" s="107" t="s">
        <v>405</v>
      </c>
      <c r="L1282" s="107" t="s">
        <v>347</v>
      </c>
      <c r="M1282" s="107" t="s">
        <v>395</v>
      </c>
      <c r="N1282" s="107" t="s">
        <v>403</v>
      </c>
      <c r="O1282" s="107" t="s">
        <v>395</v>
      </c>
      <c r="P1282" s="109">
        <v>43925</v>
      </c>
      <c r="Q1282" s="107" t="s">
        <v>656</v>
      </c>
      <c r="R1282" s="108">
        <v>1</v>
      </c>
      <c r="S1282" s="109">
        <v>44075</v>
      </c>
      <c r="T1282" s="109">
        <v>44135</v>
      </c>
      <c r="U1282" s="109">
        <v>44805</v>
      </c>
      <c r="V1282" s="108">
        <v>730</v>
      </c>
      <c r="W1282" s="107" t="s">
        <v>398</v>
      </c>
      <c r="X1282" s="107" t="s">
        <v>720</v>
      </c>
      <c r="Y1282" s="107" t="s">
        <v>293</v>
      </c>
      <c r="Z1282" s="108">
        <v>0</v>
      </c>
      <c r="AA1282" s="113">
        <v>1192255.4099999999</v>
      </c>
      <c r="AB1282" s="113">
        <v>20.69</v>
      </c>
      <c r="AC1282" s="113">
        <v>6494.59</v>
      </c>
      <c r="AD1282" s="113">
        <v>0</v>
      </c>
      <c r="AE1282" s="113">
        <v>0</v>
      </c>
      <c r="AF1282" s="113">
        <v>0</v>
      </c>
      <c r="AG1282" s="113">
        <v>1192255.4099999999</v>
      </c>
      <c r="AH1282" s="113">
        <f>CFR_Data[[#This Row],[Total Spent SFY]]+CFR_Data[[#This Row],[CF Current SFY]]</f>
        <v>20.69</v>
      </c>
      <c r="AI1282" s="113">
        <v>0</v>
      </c>
      <c r="AJ1282" s="113">
        <v>0</v>
      </c>
      <c r="AK1282" s="113">
        <v>0</v>
      </c>
      <c r="AL1282" s="113">
        <v>0</v>
      </c>
      <c r="AM1282" s="113">
        <v>0</v>
      </c>
      <c r="AN1282" s="113">
        <v>0</v>
      </c>
      <c r="AO1282" s="113">
        <v>0</v>
      </c>
      <c r="AP1282" s="113">
        <v>0</v>
      </c>
      <c r="AQ1282" s="107" t="s">
        <v>699</v>
      </c>
      <c r="AR1282" s="107" t="s">
        <v>699</v>
      </c>
      <c r="AS1282" s="107" t="s">
        <v>396</v>
      </c>
      <c r="AT1282" s="107" t="s">
        <v>395</v>
      </c>
      <c r="AU1282" s="107" t="s">
        <v>1123</v>
      </c>
      <c r="AV1282" s="107" t="s">
        <v>391</v>
      </c>
      <c r="AW1282" s="108">
        <v>1</v>
      </c>
      <c r="AX1282" s="107" t="s">
        <v>473</v>
      </c>
      <c r="AY1282" s="107" t="s">
        <v>707</v>
      </c>
      <c r="AZ1282" s="107" t="s">
        <v>706</v>
      </c>
      <c r="BA1282" s="107" t="s">
        <v>412</v>
      </c>
      <c r="BB1282" s="109">
        <v>45355.272070752311</v>
      </c>
      <c r="BC1282" s="107" t="s">
        <v>465</v>
      </c>
      <c r="BD1282" s="107" t="s">
        <v>293</v>
      </c>
    </row>
    <row r="1283" spans="1:56" x14ac:dyDescent="0.2">
      <c r="A1283" s="107" t="s">
        <v>393</v>
      </c>
      <c r="B1283" s="105">
        <v>609354</v>
      </c>
      <c r="C1283" s="105" t="s">
        <v>2338</v>
      </c>
      <c r="D1283" s="107" t="s">
        <v>1043</v>
      </c>
      <c r="E1283" s="105" t="s">
        <v>1947</v>
      </c>
      <c r="F1283" s="107" t="s">
        <v>1143</v>
      </c>
      <c r="G1283" s="107" t="s">
        <v>830</v>
      </c>
      <c r="H1283" s="107" t="b">
        <v>1</v>
      </c>
      <c r="I1283" s="107" t="b">
        <v>1</v>
      </c>
      <c r="J1283" s="107" t="s">
        <v>404</v>
      </c>
      <c r="K1283" s="107" t="s">
        <v>405</v>
      </c>
      <c r="L1283" s="107" t="s">
        <v>344</v>
      </c>
      <c r="M1283" s="107" t="s">
        <v>395</v>
      </c>
      <c r="N1283" s="107" t="s">
        <v>403</v>
      </c>
      <c r="O1283" s="107" t="s">
        <v>395</v>
      </c>
      <c r="P1283" s="109">
        <v>43918</v>
      </c>
      <c r="Q1283" s="107" t="s">
        <v>656</v>
      </c>
      <c r="R1283" s="108">
        <v>1</v>
      </c>
      <c r="S1283" s="109">
        <v>44020</v>
      </c>
      <c r="T1283" s="109">
        <v>44080</v>
      </c>
      <c r="U1283" s="109">
        <v>45181</v>
      </c>
      <c r="V1283" s="108">
        <v>1161</v>
      </c>
      <c r="W1283" s="107" t="s">
        <v>398</v>
      </c>
      <c r="X1283" s="107" t="s">
        <v>720</v>
      </c>
      <c r="Y1283" s="107" t="s">
        <v>293</v>
      </c>
      <c r="Z1283" s="108">
        <v>0</v>
      </c>
      <c r="AA1283" s="113">
        <v>2172185.65</v>
      </c>
      <c r="AB1283" s="113">
        <v>100889.88</v>
      </c>
      <c r="AC1283" s="113">
        <v>52184.35</v>
      </c>
      <c r="AD1283" s="113">
        <v>0</v>
      </c>
      <c r="AE1283" s="113">
        <v>52184.35</v>
      </c>
      <c r="AF1283" s="113">
        <v>52184.35</v>
      </c>
      <c r="AG1283" s="113">
        <v>2224370</v>
      </c>
      <c r="AH1283" s="113">
        <f>CFR_Data[[#This Row],[Total Spent SFY]]+CFR_Data[[#This Row],[CF Current SFY]]</f>
        <v>153074.23000000001</v>
      </c>
      <c r="AI1283" s="113">
        <v>0</v>
      </c>
      <c r="AJ1283" s="113">
        <v>0</v>
      </c>
      <c r="AK1283" s="113">
        <v>0</v>
      </c>
      <c r="AL1283" s="113">
        <v>0</v>
      </c>
      <c r="AM1283" s="113">
        <v>0</v>
      </c>
      <c r="AN1283" s="113">
        <v>0</v>
      </c>
      <c r="AO1283" s="113">
        <v>0</v>
      </c>
      <c r="AP1283" s="113">
        <v>0</v>
      </c>
      <c r="AQ1283" s="107" t="s">
        <v>699</v>
      </c>
      <c r="AR1283" s="107" t="s">
        <v>699</v>
      </c>
      <c r="AS1283" s="107" t="s">
        <v>396</v>
      </c>
      <c r="AT1283" s="107" t="s">
        <v>395</v>
      </c>
      <c r="AU1283" s="107" t="s">
        <v>1123</v>
      </c>
      <c r="AV1283" s="107" t="s">
        <v>391</v>
      </c>
      <c r="AW1283" s="108">
        <v>1</v>
      </c>
      <c r="AX1283" s="107" t="s">
        <v>473</v>
      </c>
      <c r="AY1283" s="107" t="s">
        <v>707</v>
      </c>
      <c r="AZ1283" s="107" t="s">
        <v>706</v>
      </c>
      <c r="BA1283" s="107" t="s">
        <v>412</v>
      </c>
      <c r="BB1283" s="109">
        <v>45355.272070752311</v>
      </c>
      <c r="BC1283" s="107" t="s">
        <v>465</v>
      </c>
      <c r="BD1283" s="107" t="s">
        <v>293</v>
      </c>
    </row>
    <row r="1284" spans="1:56" x14ac:dyDescent="0.2">
      <c r="A1284" s="107" t="s">
        <v>393</v>
      </c>
      <c r="B1284" s="105">
        <v>609356</v>
      </c>
      <c r="C1284" s="105" t="s">
        <v>2339</v>
      </c>
      <c r="D1284" s="107" t="s">
        <v>154</v>
      </c>
      <c r="E1284" s="105" t="s">
        <v>1947</v>
      </c>
      <c r="F1284" s="107" t="s">
        <v>389</v>
      </c>
      <c r="G1284" s="107" t="s">
        <v>830</v>
      </c>
      <c r="H1284" s="107" t="b">
        <v>1</v>
      </c>
      <c r="I1284" s="107" t="s">
        <v>830</v>
      </c>
      <c r="J1284" s="107" t="s">
        <v>404</v>
      </c>
      <c r="K1284" s="107" t="s">
        <v>405</v>
      </c>
      <c r="L1284" s="107" t="s">
        <v>344</v>
      </c>
      <c r="M1284" s="107" t="s">
        <v>395</v>
      </c>
      <c r="N1284" s="107" t="s">
        <v>403</v>
      </c>
      <c r="O1284" s="107" t="s">
        <v>395</v>
      </c>
      <c r="P1284" s="109">
        <v>43897</v>
      </c>
      <c r="Q1284" s="107" t="s">
        <v>656</v>
      </c>
      <c r="R1284" s="108">
        <v>1</v>
      </c>
      <c r="S1284" s="109">
        <v>44013</v>
      </c>
      <c r="T1284" s="109">
        <v>44073</v>
      </c>
      <c r="U1284" s="109">
        <v>44909</v>
      </c>
      <c r="V1284" s="108">
        <v>896</v>
      </c>
      <c r="W1284" s="107" t="s">
        <v>398</v>
      </c>
      <c r="X1284" s="107" t="s">
        <v>720</v>
      </c>
      <c r="Y1284" s="107" t="s">
        <v>293</v>
      </c>
      <c r="Z1284" s="108">
        <v>0</v>
      </c>
      <c r="AA1284" s="113">
        <v>894923.15</v>
      </c>
      <c r="AB1284" s="113">
        <v>77193.34</v>
      </c>
      <c r="AC1284" s="113">
        <v>56265.85</v>
      </c>
      <c r="AD1284" s="113">
        <v>0</v>
      </c>
      <c r="AE1284" s="113">
        <v>0</v>
      </c>
      <c r="AF1284" s="113">
        <v>0</v>
      </c>
      <c r="AG1284" s="113">
        <v>894923.15</v>
      </c>
      <c r="AH1284" s="113">
        <f>CFR_Data[[#This Row],[Total Spent SFY]]+CFR_Data[[#This Row],[CF Current SFY]]</f>
        <v>77193.34</v>
      </c>
      <c r="AI1284" s="113">
        <v>0</v>
      </c>
      <c r="AJ1284" s="113">
        <v>0</v>
      </c>
      <c r="AK1284" s="113">
        <v>0</v>
      </c>
      <c r="AL1284" s="113">
        <v>0</v>
      </c>
      <c r="AM1284" s="113">
        <v>0</v>
      </c>
      <c r="AN1284" s="113">
        <v>0</v>
      </c>
      <c r="AO1284" s="113">
        <v>0</v>
      </c>
      <c r="AP1284" s="113">
        <v>0</v>
      </c>
      <c r="AQ1284" s="107" t="s">
        <v>699</v>
      </c>
      <c r="AR1284" s="107" t="s">
        <v>699</v>
      </c>
      <c r="AS1284" s="107" t="s">
        <v>396</v>
      </c>
      <c r="AT1284" s="107" t="s">
        <v>395</v>
      </c>
      <c r="AU1284" s="107" t="s">
        <v>1123</v>
      </c>
      <c r="AV1284" s="107" t="s">
        <v>391</v>
      </c>
      <c r="AW1284" s="108">
        <v>1</v>
      </c>
      <c r="AX1284" s="107" t="s">
        <v>473</v>
      </c>
      <c r="AY1284" s="107" t="s">
        <v>707</v>
      </c>
      <c r="AZ1284" s="107" t="s">
        <v>706</v>
      </c>
      <c r="BA1284" s="107" t="s">
        <v>412</v>
      </c>
      <c r="BB1284" s="109">
        <v>45355.272070752311</v>
      </c>
      <c r="BC1284" s="107" t="s">
        <v>465</v>
      </c>
      <c r="BD1284" s="107" t="s">
        <v>293</v>
      </c>
    </row>
    <row r="1285" spans="1:56" x14ac:dyDescent="0.2">
      <c r="A1285" s="107" t="s">
        <v>393</v>
      </c>
      <c r="B1285" s="105">
        <v>609362</v>
      </c>
      <c r="C1285" s="105" t="s">
        <v>2340</v>
      </c>
      <c r="D1285" s="107" t="s">
        <v>1241</v>
      </c>
      <c r="E1285" s="105" t="s">
        <v>1941</v>
      </c>
      <c r="F1285" s="107" t="s">
        <v>3130</v>
      </c>
      <c r="G1285" s="107" t="s">
        <v>830</v>
      </c>
      <c r="H1285" s="107" t="b">
        <v>1</v>
      </c>
      <c r="I1285" s="107" t="b">
        <v>1</v>
      </c>
      <c r="J1285" s="107" t="s">
        <v>436</v>
      </c>
      <c r="K1285" s="107" t="s">
        <v>437</v>
      </c>
      <c r="L1285" s="107" t="s">
        <v>356</v>
      </c>
      <c r="M1285" s="107" t="s">
        <v>395</v>
      </c>
      <c r="N1285" s="107" t="s">
        <v>394</v>
      </c>
      <c r="O1285" s="107" t="s">
        <v>395</v>
      </c>
      <c r="P1285" s="109">
        <v>43848</v>
      </c>
      <c r="Q1285" s="107" t="s">
        <v>656</v>
      </c>
      <c r="R1285" s="108">
        <v>1</v>
      </c>
      <c r="S1285" s="109">
        <v>43986</v>
      </c>
      <c r="T1285" s="109">
        <v>44046</v>
      </c>
      <c r="U1285" s="109">
        <v>44926</v>
      </c>
      <c r="V1285" s="108">
        <v>940</v>
      </c>
      <c r="W1285" s="107" t="s">
        <v>398</v>
      </c>
      <c r="X1285" s="107" t="s">
        <v>720</v>
      </c>
      <c r="Y1285" s="107" t="s">
        <v>293</v>
      </c>
      <c r="Z1285" s="108">
        <v>0</v>
      </c>
      <c r="AA1285" s="113">
        <v>1063872.75</v>
      </c>
      <c r="AB1285" s="113">
        <v>11773.46</v>
      </c>
      <c r="AC1285" s="113">
        <v>331.25</v>
      </c>
      <c r="AD1285" s="113">
        <v>0</v>
      </c>
      <c r="AE1285" s="113">
        <v>0</v>
      </c>
      <c r="AF1285" s="113">
        <v>0</v>
      </c>
      <c r="AG1285" s="113">
        <v>1063872.75</v>
      </c>
      <c r="AH1285" s="113">
        <f>CFR_Data[[#This Row],[Total Spent SFY]]+CFR_Data[[#This Row],[CF Current SFY]]</f>
        <v>11773.46</v>
      </c>
      <c r="AI1285" s="113">
        <v>0</v>
      </c>
      <c r="AJ1285" s="113">
        <v>0</v>
      </c>
      <c r="AK1285" s="113">
        <v>0</v>
      </c>
      <c r="AL1285" s="113">
        <v>0</v>
      </c>
      <c r="AM1285" s="113">
        <v>0</v>
      </c>
      <c r="AN1285" s="113">
        <v>0</v>
      </c>
      <c r="AO1285" s="113">
        <v>0</v>
      </c>
      <c r="AP1285" s="113">
        <v>0</v>
      </c>
      <c r="AQ1285" s="107" t="s">
        <v>699</v>
      </c>
      <c r="AR1285" s="107" t="s">
        <v>699</v>
      </c>
      <c r="AS1285" s="107" t="s">
        <v>396</v>
      </c>
      <c r="AT1285" s="107" t="s">
        <v>395</v>
      </c>
      <c r="AU1285" s="107" t="s">
        <v>1123</v>
      </c>
      <c r="AV1285" s="107" t="s">
        <v>391</v>
      </c>
      <c r="AW1285" s="108">
        <v>1</v>
      </c>
      <c r="AX1285" s="107" t="s">
        <v>473</v>
      </c>
      <c r="AY1285" s="107" t="s">
        <v>765</v>
      </c>
      <c r="AZ1285" s="107" t="s">
        <v>706</v>
      </c>
      <c r="BA1285" s="107" t="s">
        <v>406</v>
      </c>
      <c r="BB1285" s="109">
        <v>45355.272070752311</v>
      </c>
      <c r="BC1285" s="107" t="s">
        <v>465</v>
      </c>
      <c r="BD1285" s="107" t="s">
        <v>293</v>
      </c>
    </row>
    <row r="1286" spans="1:56" x14ac:dyDescent="0.2">
      <c r="A1286" s="107" t="s">
        <v>393</v>
      </c>
      <c r="B1286" s="105">
        <v>609364</v>
      </c>
      <c r="C1286" s="105" t="s">
        <v>2341</v>
      </c>
      <c r="D1286" s="107" t="s">
        <v>336</v>
      </c>
      <c r="E1286" s="105" t="s">
        <v>1941</v>
      </c>
      <c r="F1286" s="107" t="s">
        <v>389</v>
      </c>
      <c r="G1286" s="107" t="s">
        <v>830</v>
      </c>
      <c r="H1286" s="107" t="b">
        <v>1</v>
      </c>
      <c r="I1286" s="107" t="s">
        <v>830</v>
      </c>
      <c r="J1286" s="107" t="s">
        <v>436</v>
      </c>
      <c r="K1286" s="107" t="s">
        <v>437</v>
      </c>
      <c r="L1286" s="107" t="s">
        <v>225</v>
      </c>
      <c r="M1286" s="107" t="s">
        <v>223</v>
      </c>
      <c r="N1286" s="107" t="s">
        <v>716</v>
      </c>
      <c r="O1286" s="107" t="s">
        <v>395</v>
      </c>
      <c r="P1286" s="109">
        <v>44149</v>
      </c>
      <c r="Q1286" s="107" t="s">
        <v>655</v>
      </c>
      <c r="R1286" s="108">
        <v>1</v>
      </c>
      <c r="S1286" s="109">
        <v>44243</v>
      </c>
      <c r="T1286" s="109">
        <v>44303</v>
      </c>
      <c r="U1286" s="109">
        <v>44973</v>
      </c>
      <c r="V1286" s="108">
        <v>730</v>
      </c>
      <c r="W1286" s="107" t="s">
        <v>398</v>
      </c>
      <c r="X1286" s="107" t="s">
        <v>720</v>
      </c>
      <c r="Y1286" s="107" t="s">
        <v>293</v>
      </c>
      <c r="Z1286" s="108">
        <v>0</v>
      </c>
      <c r="AA1286" s="113">
        <v>1806923.29</v>
      </c>
      <c r="AB1286" s="113">
        <v>0</v>
      </c>
      <c r="AC1286" s="113">
        <v>0</v>
      </c>
      <c r="AD1286" s="113">
        <v>0</v>
      </c>
      <c r="AE1286" s="113">
        <v>0</v>
      </c>
      <c r="AF1286" s="113">
        <v>0</v>
      </c>
      <c r="AG1286" s="113">
        <v>1806923.29</v>
      </c>
      <c r="AH1286" s="113">
        <f>CFR_Data[[#This Row],[Total Spent SFY]]+CFR_Data[[#This Row],[CF Current SFY]]</f>
        <v>0</v>
      </c>
      <c r="AI1286" s="113">
        <v>0</v>
      </c>
      <c r="AJ1286" s="113">
        <v>0</v>
      </c>
      <c r="AK1286" s="113">
        <v>0</v>
      </c>
      <c r="AL1286" s="113">
        <v>0</v>
      </c>
      <c r="AM1286" s="113">
        <v>0</v>
      </c>
      <c r="AN1286" s="113">
        <v>0</v>
      </c>
      <c r="AO1286" s="113">
        <v>0</v>
      </c>
      <c r="AP1286" s="113">
        <v>0</v>
      </c>
      <c r="AQ1286" s="107" t="s">
        <v>699</v>
      </c>
      <c r="AR1286" s="107" t="s">
        <v>699</v>
      </c>
      <c r="AS1286" s="107" t="s">
        <v>396</v>
      </c>
      <c r="AT1286" s="107" t="s">
        <v>395</v>
      </c>
      <c r="AU1286" s="107" t="s">
        <v>1123</v>
      </c>
      <c r="AV1286" s="107" t="s">
        <v>391</v>
      </c>
      <c r="AW1286" s="108">
        <v>2</v>
      </c>
      <c r="AX1286" s="107" t="s">
        <v>473</v>
      </c>
      <c r="AY1286" s="107" t="s">
        <v>765</v>
      </c>
      <c r="AZ1286" s="107" t="s">
        <v>706</v>
      </c>
      <c r="BA1286" s="107" t="s">
        <v>406</v>
      </c>
      <c r="BB1286" s="109">
        <v>45355.272070752311</v>
      </c>
      <c r="BC1286" s="107" t="s">
        <v>465</v>
      </c>
      <c r="BD1286" s="107" t="s">
        <v>293</v>
      </c>
    </row>
    <row r="1287" spans="1:56" x14ac:dyDescent="0.2">
      <c r="A1287" s="107" t="s">
        <v>393</v>
      </c>
      <c r="B1287" s="105">
        <v>609364</v>
      </c>
      <c r="C1287" s="105" t="s">
        <v>2341</v>
      </c>
      <c r="D1287" s="107" t="s">
        <v>336</v>
      </c>
      <c r="E1287" s="105" t="s">
        <v>1941</v>
      </c>
      <c r="F1287" s="107" t="s">
        <v>389</v>
      </c>
      <c r="G1287" s="107" t="s">
        <v>830</v>
      </c>
      <c r="H1287" s="107" t="b">
        <v>1</v>
      </c>
      <c r="I1287" s="107" t="s">
        <v>830</v>
      </c>
      <c r="J1287" s="107" t="s">
        <v>436</v>
      </c>
      <c r="K1287" s="107" t="s">
        <v>437</v>
      </c>
      <c r="L1287" s="107" t="s">
        <v>225</v>
      </c>
      <c r="M1287" s="107" t="s">
        <v>223</v>
      </c>
      <c r="N1287" s="107" t="s">
        <v>716</v>
      </c>
      <c r="O1287" s="107" t="s">
        <v>395</v>
      </c>
      <c r="P1287" s="109">
        <v>44149</v>
      </c>
      <c r="Q1287" s="107" t="s">
        <v>655</v>
      </c>
      <c r="R1287" s="108">
        <v>1</v>
      </c>
      <c r="S1287" s="109">
        <v>44243</v>
      </c>
      <c r="T1287" s="109">
        <v>44303</v>
      </c>
      <c r="U1287" s="109">
        <v>44973</v>
      </c>
      <c r="V1287" s="108">
        <v>730</v>
      </c>
      <c r="W1287" s="107" t="s">
        <v>398</v>
      </c>
      <c r="X1287" s="107" t="s">
        <v>1100</v>
      </c>
      <c r="Y1287" s="107" t="s">
        <v>293</v>
      </c>
      <c r="Z1287" s="108">
        <v>0</v>
      </c>
      <c r="AA1287" s="113">
        <v>299943.13</v>
      </c>
      <c r="AB1287" s="113">
        <v>0</v>
      </c>
      <c r="AC1287" s="113">
        <v>0</v>
      </c>
      <c r="AD1287" s="113">
        <v>0</v>
      </c>
      <c r="AE1287" s="113">
        <v>0</v>
      </c>
      <c r="AF1287" s="113">
        <v>0</v>
      </c>
      <c r="AG1287" s="113">
        <v>299943.13</v>
      </c>
      <c r="AH1287" s="113">
        <f>CFR_Data[[#This Row],[Total Spent SFY]]+CFR_Data[[#This Row],[CF Current SFY]]</f>
        <v>0</v>
      </c>
      <c r="AI1287" s="113">
        <v>0</v>
      </c>
      <c r="AJ1287" s="113">
        <v>0</v>
      </c>
      <c r="AK1287" s="113">
        <v>0</v>
      </c>
      <c r="AL1287" s="113">
        <v>0</v>
      </c>
      <c r="AM1287" s="113">
        <v>0</v>
      </c>
      <c r="AN1287" s="113">
        <v>0</v>
      </c>
      <c r="AO1287" s="113">
        <v>0</v>
      </c>
      <c r="AP1287" s="113">
        <v>0</v>
      </c>
      <c r="AQ1287" s="107" t="s">
        <v>699</v>
      </c>
      <c r="AR1287" s="107" t="s">
        <v>699</v>
      </c>
      <c r="AS1287" s="107" t="s">
        <v>396</v>
      </c>
      <c r="AT1287" s="107" t="s">
        <v>395</v>
      </c>
      <c r="AU1287" s="107" t="s">
        <v>1123</v>
      </c>
      <c r="AV1287" s="107" t="s">
        <v>391</v>
      </c>
      <c r="AW1287" s="108">
        <v>2</v>
      </c>
      <c r="AX1287" s="107" t="s">
        <v>473</v>
      </c>
      <c r="AY1287" s="107" t="s">
        <v>765</v>
      </c>
      <c r="AZ1287" s="107" t="s">
        <v>706</v>
      </c>
      <c r="BA1287" s="107" t="s">
        <v>406</v>
      </c>
      <c r="BB1287" s="109">
        <v>45355.272070752311</v>
      </c>
      <c r="BC1287" s="107" t="s">
        <v>465</v>
      </c>
      <c r="BD1287" s="107" t="s">
        <v>293</v>
      </c>
    </row>
    <row r="1288" spans="1:56" x14ac:dyDescent="0.2">
      <c r="A1288" s="107" t="s">
        <v>409</v>
      </c>
      <c r="B1288" s="105">
        <v>609378</v>
      </c>
      <c r="C1288" s="105" t="s">
        <v>2342</v>
      </c>
      <c r="D1288" s="107" t="s">
        <v>998</v>
      </c>
      <c r="E1288" s="105" t="s">
        <v>1941</v>
      </c>
      <c r="F1288" s="107" t="s">
        <v>1160</v>
      </c>
      <c r="G1288" s="107" t="s">
        <v>830</v>
      </c>
      <c r="H1288" s="107" t="s">
        <v>830</v>
      </c>
      <c r="I1288" s="107" t="s">
        <v>830</v>
      </c>
      <c r="J1288" s="107" t="s">
        <v>436</v>
      </c>
      <c r="K1288" s="107" t="s">
        <v>437</v>
      </c>
      <c r="L1288" s="107" t="s">
        <v>242</v>
      </c>
      <c r="M1288" s="107" t="s">
        <v>239</v>
      </c>
      <c r="N1288" s="107" t="s">
        <v>410</v>
      </c>
      <c r="O1288" s="107" t="s">
        <v>395</v>
      </c>
      <c r="P1288" s="109">
        <v>44009</v>
      </c>
      <c r="Q1288" s="107" t="s">
        <v>656</v>
      </c>
      <c r="R1288" s="108">
        <v>1</v>
      </c>
      <c r="S1288" s="109">
        <v>44067</v>
      </c>
      <c r="T1288" s="109">
        <v>44127</v>
      </c>
      <c r="U1288" s="109">
        <v>46221</v>
      </c>
      <c r="V1288" s="108">
        <v>2154</v>
      </c>
      <c r="W1288" s="107" t="s">
        <v>398</v>
      </c>
      <c r="X1288" s="107" t="s">
        <v>720</v>
      </c>
      <c r="Y1288" s="107" t="s">
        <v>293</v>
      </c>
      <c r="Z1288" s="108">
        <v>0</v>
      </c>
      <c r="AA1288" s="113">
        <v>0</v>
      </c>
      <c r="AB1288" s="113">
        <v>0</v>
      </c>
      <c r="AC1288" s="113">
        <v>41000</v>
      </c>
      <c r="AD1288" s="113">
        <v>12794.1203</v>
      </c>
      <c r="AE1288" s="113">
        <v>41000</v>
      </c>
      <c r="AF1288" s="113">
        <v>12794.1203</v>
      </c>
      <c r="AG1288" s="113">
        <v>12794.1203</v>
      </c>
      <c r="AH1288" s="113">
        <f>CFR_Data[[#This Row],[Total Spent SFY]]+CFR_Data[[#This Row],[CF Current SFY]]</f>
        <v>12794.1203</v>
      </c>
      <c r="AI1288" s="113">
        <v>18205.879700000001</v>
      </c>
      <c r="AJ1288" s="113">
        <v>5000</v>
      </c>
      <c r="AK1288" s="113">
        <v>5000</v>
      </c>
      <c r="AL1288" s="113">
        <v>0</v>
      </c>
      <c r="AM1288" s="113">
        <v>0</v>
      </c>
      <c r="AN1288" s="113">
        <v>0</v>
      </c>
      <c r="AO1288" s="113">
        <v>0</v>
      </c>
      <c r="AP1288" s="113">
        <v>0</v>
      </c>
      <c r="AQ1288" s="107" t="s">
        <v>699</v>
      </c>
      <c r="AR1288" s="107" t="s">
        <v>699</v>
      </c>
      <c r="AS1288" s="107" t="s">
        <v>396</v>
      </c>
      <c r="AT1288" s="107" t="s">
        <v>395</v>
      </c>
      <c r="AU1288" s="107" t="s">
        <v>1123</v>
      </c>
      <c r="AV1288" s="107" t="s">
        <v>391</v>
      </c>
      <c r="AW1288" s="108">
        <v>2</v>
      </c>
      <c r="AX1288" s="107" t="s">
        <v>473</v>
      </c>
      <c r="AY1288" s="107" t="s">
        <v>742</v>
      </c>
      <c r="AZ1288" s="107" t="s">
        <v>697</v>
      </c>
      <c r="BA1288" s="107" t="s">
        <v>420</v>
      </c>
      <c r="BB1288" s="109">
        <v>45355.272070752311</v>
      </c>
      <c r="BC1288" s="107" t="s">
        <v>465</v>
      </c>
      <c r="BD1288" s="107" t="s">
        <v>293</v>
      </c>
    </row>
    <row r="1289" spans="1:56" x14ac:dyDescent="0.2">
      <c r="A1289" s="107" t="s">
        <v>409</v>
      </c>
      <c r="B1289" s="105">
        <v>609378</v>
      </c>
      <c r="C1289" s="105" t="s">
        <v>2342</v>
      </c>
      <c r="D1289" s="107" t="s">
        <v>998</v>
      </c>
      <c r="E1289" s="105" t="s">
        <v>1941</v>
      </c>
      <c r="F1289" s="107" t="s">
        <v>1160</v>
      </c>
      <c r="G1289" s="107" t="s">
        <v>830</v>
      </c>
      <c r="H1289" s="107" t="s">
        <v>830</v>
      </c>
      <c r="I1289" s="107" t="s">
        <v>830</v>
      </c>
      <c r="J1289" s="107" t="s">
        <v>436</v>
      </c>
      <c r="K1289" s="107" t="s">
        <v>437</v>
      </c>
      <c r="L1289" s="107" t="s">
        <v>242</v>
      </c>
      <c r="M1289" s="107" t="s">
        <v>239</v>
      </c>
      <c r="N1289" s="107" t="s">
        <v>410</v>
      </c>
      <c r="O1289" s="107" t="s">
        <v>395</v>
      </c>
      <c r="P1289" s="109">
        <v>44009</v>
      </c>
      <c r="Q1289" s="107" t="s">
        <v>656</v>
      </c>
      <c r="R1289" s="108">
        <v>1</v>
      </c>
      <c r="S1289" s="109">
        <v>44067</v>
      </c>
      <c r="T1289" s="109">
        <v>44127</v>
      </c>
      <c r="U1289" s="109">
        <v>46221</v>
      </c>
      <c r="V1289" s="108">
        <v>2154</v>
      </c>
      <c r="W1289" s="107" t="s">
        <v>424</v>
      </c>
      <c r="X1289" s="107" t="s">
        <v>733</v>
      </c>
      <c r="Y1289" s="107" t="s">
        <v>413</v>
      </c>
      <c r="Z1289" s="108">
        <v>0.8</v>
      </c>
      <c r="AA1289" s="113">
        <v>1617206.08</v>
      </c>
      <c r="AB1289" s="113">
        <v>67433.490000000005</v>
      </c>
      <c r="AC1289" s="113">
        <v>436288.92</v>
      </c>
      <c r="AD1289" s="113">
        <v>241966.37969999999</v>
      </c>
      <c r="AE1289" s="113">
        <v>436288.92</v>
      </c>
      <c r="AF1289" s="113">
        <v>241966.37969999999</v>
      </c>
      <c r="AG1289" s="113">
        <v>1859172.4597</v>
      </c>
      <c r="AH1289" s="113">
        <f>CFR_Data[[#This Row],[Total Spent SFY]]+CFR_Data[[#This Row],[CF Current SFY]]</f>
        <v>309399.86969999998</v>
      </c>
      <c r="AI1289" s="113">
        <v>184322.54029999999</v>
      </c>
      <c r="AJ1289" s="113">
        <v>5000</v>
      </c>
      <c r="AK1289" s="113">
        <v>5000</v>
      </c>
      <c r="AL1289" s="113">
        <v>0</v>
      </c>
      <c r="AM1289" s="113">
        <v>0</v>
      </c>
      <c r="AN1289" s="113">
        <v>0</v>
      </c>
      <c r="AO1289" s="113">
        <v>0</v>
      </c>
      <c r="AP1289" s="113">
        <v>0</v>
      </c>
      <c r="AQ1289" s="107" t="s">
        <v>699</v>
      </c>
      <c r="AR1289" s="107" t="s">
        <v>699</v>
      </c>
      <c r="AS1289" s="107" t="s">
        <v>396</v>
      </c>
      <c r="AT1289" s="107" t="s">
        <v>395</v>
      </c>
      <c r="AU1289" s="107" t="s">
        <v>1123</v>
      </c>
      <c r="AV1289" s="107" t="s">
        <v>391</v>
      </c>
      <c r="AW1289" s="108">
        <v>2</v>
      </c>
      <c r="AX1289" s="107" t="s">
        <v>473</v>
      </c>
      <c r="AY1289" s="107" t="s">
        <v>742</v>
      </c>
      <c r="AZ1289" s="107" t="s">
        <v>697</v>
      </c>
      <c r="BA1289" s="107" t="s">
        <v>420</v>
      </c>
      <c r="BB1289" s="109">
        <v>45355.272070752311</v>
      </c>
      <c r="BC1289" s="107" t="s">
        <v>465</v>
      </c>
      <c r="BD1289" s="107" t="s">
        <v>292</v>
      </c>
    </row>
    <row r="1290" spans="1:56" x14ac:dyDescent="0.2">
      <c r="A1290" s="107" t="s">
        <v>409</v>
      </c>
      <c r="B1290" s="105">
        <v>609379</v>
      </c>
      <c r="C1290" s="105" t="s">
        <v>2343</v>
      </c>
      <c r="D1290" s="107" t="s">
        <v>999</v>
      </c>
      <c r="E1290" s="105" t="s">
        <v>1945</v>
      </c>
      <c r="F1290" s="107" t="s">
        <v>1160</v>
      </c>
      <c r="G1290" s="107" t="s">
        <v>830</v>
      </c>
      <c r="H1290" s="107" t="s">
        <v>830</v>
      </c>
      <c r="I1290" s="107" t="s">
        <v>830</v>
      </c>
      <c r="J1290" s="107" t="s">
        <v>445</v>
      </c>
      <c r="K1290" s="107" t="s">
        <v>446</v>
      </c>
      <c r="L1290" s="107" t="s">
        <v>242</v>
      </c>
      <c r="M1290" s="107" t="s">
        <v>239</v>
      </c>
      <c r="N1290" s="107" t="s">
        <v>410</v>
      </c>
      <c r="O1290" s="107" t="s">
        <v>395</v>
      </c>
      <c r="P1290" s="109">
        <v>44079</v>
      </c>
      <c r="Q1290" s="107" t="s">
        <v>656</v>
      </c>
      <c r="R1290" s="108">
        <v>1</v>
      </c>
      <c r="S1290" s="109">
        <v>44145</v>
      </c>
      <c r="T1290" s="109">
        <v>44205</v>
      </c>
      <c r="U1290" s="109">
        <v>45375</v>
      </c>
      <c r="V1290" s="108">
        <v>1230</v>
      </c>
      <c r="W1290" s="107" t="s">
        <v>398</v>
      </c>
      <c r="X1290" s="107" t="s">
        <v>720</v>
      </c>
      <c r="Y1290" s="107" t="s">
        <v>293</v>
      </c>
      <c r="Z1290" s="108">
        <v>0</v>
      </c>
      <c r="AA1290" s="113">
        <v>0</v>
      </c>
      <c r="AB1290" s="113">
        <v>0</v>
      </c>
      <c r="AC1290" s="113">
        <v>54720</v>
      </c>
      <c r="AD1290" s="113">
        <v>8598.0046999999995</v>
      </c>
      <c r="AE1290" s="113">
        <v>8598.0046999999995</v>
      </c>
      <c r="AF1290" s="113">
        <v>805.24300000000005</v>
      </c>
      <c r="AG1290" s="113">
        <v>805.24300000000005</v>
      </c>
      <c r="AH1290" s="113">
        <f>CFR_Data[[#This Row],[Total Spent SFY]]+CFR_Data[[#This Row],[CF Current SFY]]</f>
        <v>805.24300000000005</v>
      </c>
      <c r="AI1290" s="113">
        <v>7700.8590000000004</v>
      </c>
      <c r="AJ1290" s="113">
        <v>52.515799999999999</v>
      </c>
      <c r="AK1290" s="113">
        <v>39.386899999999997</v>
      </c>
      <c r="AL1290" s="113">
        <v>0</v>
      </c>
      <c r="AM1290" s="113">
        <v>0</v>
      </c>
      <c r="AN1290" s="113">
        <v>46121.995300000002</v>
      </c>
      <c r="AO1290" s="113">
        <v>0</v>
      </c>
      <c r="AP1290" s="113">
        <v>0</v>
      </c>
      <c r="AQ1290" s="107" t="s">
        <v>699</v>
      </c>
      <c r="AR1290" s="107" t="s">
        <v>699</v>
      </c>
      <c r="AS1290" s="107" t="s">
        <v>396</v>
      </c>
      <c r="AT1290" s="107" t="s">
        <v>395</v>
      </c>
      <c r="AU1290" s="107" t="s">
        <v>1123</v>
      </c>
      <c r="AV1290" s="107" t="s">
        <v>391</v>
      </c>
      <c r="AW1290" s="108">
        <v>2</v>
      </c>
      <c r="AX1290" s="107" t="s">
        <v>473</v>
      </c>
      <c r="AY1290" s="107" t="s">
        <v>742</v>
      </c>
      <c r="AZ1290" s="107" t="s">
        <v>697</v>
      </c>
      <c r="BA1290" s="107" t="s">
        <v>420</v>
      </c>
      <c r="BB1290" s="109">
        <v>45355.272070752311</v>
      </c>
      <c r="BC1290" s="107" t="s">
        <v>465</v>
      </c>
      <c r="BD1290" s="107" t="s">
        <v>293</v>
      </c>
    </row>
    <row r="1291" spans="1:56" x14ac:dyDescent="0.2">
      <c r="A1291" s="107" t="s">
        <v>409</v>
      </c>
      <c r="B1291" s="105">
        <v>609379</v>
      </c>
      <c r="C1291" s="105" t="s">
        <v>2343</v>
      </c>
      <c r="D1291" s="107" t="s">
        <v>999</v>
      </c>
      <c r="E1291" s="105" t="s">
        <v>1945</v>
      </c>
      <c r="F1291" s="107" t="s">
        <v>1160</v>
      </c>
      <c r="G1291" s="107" t="s">
        <v>830</v>
      </c>
      <c r="H1291" s="107" t="s">
        <v>830</v>
      </c>
      <c r="I1291" s="107" t="s">
        <v>830</v>
      </c>
      <c r="J1291" s="107" t="s">
        <v>445</v>
      </c>
      <c r="K1291" s="107" t="s">
        <v>446</v>
      </c>
      <c r="L1291" s="107" t="s">
        <v>242</v>
      </c>
      <c r="M1291" s="107" t="s">
        <v>239</v>
      </c>
      <c r="N1291" s="107" t="s">
        <v>410</v>
      </c>
      <c r="O1291" s="107" t="s">
        <v>395</v>
      </c>
      <c r="P1291" s="109">
        <v>44079</v>
      </c>
      <c r="Q1291" s="107" t="s">
        <v>656</v>
      </c>
      <c r="R1291" s="108">
        <v>1</v>
      </c>
      <c r="S1291" s="109">
        <v>44145</v>
      </c>
      <c r="T1291" s="109">
        <v>44205</v>
      </c>
      <c r="U1291" s="109">
        <v>45375</v>
      </c>
      <c r="V1291" s="108">
        <v>1230</v>
      </c>
      <c r="W1291" s="107" t="s">
        <v>424</v>
      </c>
      <c r="X1291" s="107" t="s">
        <v>733</v>
      </c>
      <c r="Y1291" s="107" t="s">
        <v>413</v>
      </c>
      <c r="Z1291" s="108">
        <v>0.8</v>
      </c>
      <c r="AA1291" s="113">
        <v>1314930.1399999999</v>
      </c>
      <c r="AB1291" s="113">
        <v>632137.31000000006</v>
      </c>
      <c r="AC1291" s="113">
        <v>1167123.06</v>
      </c>
      <c r="AD1291" s="113">
        <v>973734.57530000003</v>
      </c>
      <c r="AE1291" s="113">
        <v>973734.57530000003</v>
      </c>
      <c r="AF1291" s="113">
        <v>91194.756999999998</v>
      </c>
      <c r="AG1291" s="113">
        <v>1406124.8970000001</v>
      </c>
      <c r="AH1291" s="113">
        <f>CFR_Data[[#This Row],[Total Spent SFY]]+CFR_Data[[#This Row],[CF Current SFY]]</f>
        <v>723332.06700000004</v>
      </c>
      <c r="AI1291" s="113">
        <v>872131.72100000002</v>
      </c>
      <c r="AJ1291" s="113">
        <v>5947.4841999999999</v>
      </c>
      <c r="AK1291" s="113">
        <v>4460.6130999999996</v>
      </c>
      <c r="AL1291" s="113">
        <v>0</v>
      </c>
      <c r="AM1291" s="113">
        <v>0</v>
      </c>
      <c r="AN1291" s="113">
        <v>193388.4847</v>
      </c>
      <c r="AO1291" s="113">
        <v>0</v>
      </c>
      <c r="AP1291" s="113">
        <v>0</v>
      </c>
      <c r="AQ1291" s="107" t="s">
        <v>699</v>
      </c>
      <c r="AR1291" s="107" t="s">
        <v>699</v>
      </c>
      <c r="AS1291" s="107" t="s">
        <v>396</v>
      </c>
      <c r="AT1291" s="107" t="s">
        <v>395</v>
      </c>
      <c r="AU1291" s="107" t="s">
        <v>1123</v>
      </c>
      <c r="AV1291" s="107" t="s">
        <v>391</v>
      </c>
      <c r="AW1291" s="108">
        <v>2</v>
      </c>
      <c r="AX1291" s="107" t="s">
        <v>473</v>
      </c>
      <c r="AY1291" s="107" t="s">
        <v>742</v>
      </c>
      <c r="AZ1291" s="107" t="s">
        <v>697</v>
      </c>
      <c r="BA1291" s="107" t="s">
        <v>420</v>
      </c>
      <c r="BB1291" s="109">
        <v>45355.272070752311</v>
      </c>
      <c r="BC1291" s="107" t="s">
        <v>465</v>
      </c>
      <c r="BD1291" s="107" t="s">
        <v>292</v>
      </c>
    </row>
    <row r="1292" spans="1:56" x14ac:dyDescent="0.2">
      <c r="A1292" s="107" t="s">
        <v>409</v>
      </c>
      <c r="B1292" s="105">
        <v>609382</v>
      </c>
      <c r="C1292" s="105" t="s">
        <v>2344</v>
      </c>
      <c r="D1292" s="107" t="s">
        <v>326</v>
      </c>
      <c r="E1292" s="105" t="s">
        <v>1943</v>
      </c>
      <c r="F1292" s="107" t="s">
        <v>1124</v>
      </c>
      <c r="G1292" s="107" t="s">
        <v>830</v>
      </c>
      <c r="H1292" s="107" t="s">
        <v>830</v>
      </c>
      <c r="I1292" s="107" t="s">
        <v>830</v>
      </c>
      <c r="J1292" s="107" t="s">
        <v>440</v>
      </c>
      <c r="K1292" s="107" t="s">
        <v>441</v>
      </c>
      <c r="L1292" s="107" t="s">
        <v>1737</v>
      </c>
      <c r="M1292" s="107" t="s">
        <v>395</v>
      </c>
      <c r="N1292" s="107" t="s">
        <v>410</v>
      </c>
      <c r="O1292" s="107" t="s">
        <v>395</v>
      </c>
      <c r="P1292" s="109">
        <v>44982</v>
      </c>
      <c r="Q1292" s="107" t="s">
        <v>712</v>
      </c>
      <c r="R1292" s="108">
        <v>1</v>
      </c>
      <c r="S1292" s="109">
        <v>45041</v>
      </c>
      <c r="T1292" s="109">
        <v>45101</v>
      </c>
      <c r="U1292" s="109">
        <v>45771</v>
      </c>
      <c r="V1292" s="108">
        <v>730</v>
      </c>
      <c r="W1292" s="107" t="s">
        <v>398</v>
      </c>
      <c r="X1292" s="107" t="s">
        <v>702</v>
      </c>
      <c r="Y1292" s="107" t="s">
        <v>293</v>
      </c>
      <c r="Z1292" s="108">
        <v>0</v>
      </c>
      <c r="AA1292" s="113">
        <v>145515.29</v>
      </c>
      <c r="AB1292" s="113">
        <v>145515.29</v>
      </c>
      <c r="AC1292" s="113">
        <v>1304611.06</v>
      </c>
      <c r="AD1292" s="113">
        <v>0</v>
      </c>
      <c r="AE1292" s="113">
        <v>1304611.06</v>
      </c>
      <c r="AF1292" s="113">
        <v>729484.71</v>
      </c>
      <c r="AG1292" s="113">
        <v>875000</v>
      </c>
      <c r="AH1292" s="113">
        <f>CFR_Data[[#This Row],[Total Spent SFY]]+CFR_Data[[#This Row],[CF Current SFY]]</f>
        <v>875000</v>
      </c>
      <c r="AI1292" s="113">
        <v>575126.35</v>
      </c>
      <c r="AJ1292" s="113">
        <v>0</v>
      </c>
      <c r="AK1292" s="113">
        <v>0</v>
      </c>
      <c r="AL1292" s="113">
        <v>0</v>
      </c>
      <c r="AM1292" s="113">
        <v>0</v>
      </c>
      <c r="AN1292" s="113">
        <v>0</v>
      </c>
      <c r="AO1292" s="113">
        <v>0</v>
      </c>
      <c r="AP1292" s="113">
        <v>0</v>
      </c>
      <c r="AQ1292" s="107" t="s">
        <v>699</v>
      </c>
      <c r="AR1292" s="107" t="s">
        <v>699</v>
      </c>
      <c r="AS1292" s="107" t="s">
        <v>396</v>
      </c>
      <c r="AT1292" s="107" t="s">
        <v>395</v>
      </c>
      <c r="AU1292" s="107" t="s">
        <v>1123</v>
      </c>
      <c r="AV1292" s="107" t="s">
        <v>391</v>
      </c>
      <c r="AW1292" s="108">
        <v>1</v>
      </c>
      <c r="AX1292" s="107" t="s">
        <v>473</v>
      </c>
      <c r="AY1292" s="107" t="s">
        <v>813</v>
      </c>
      <c r="AZ1292" s="107" t="s">
        <v>697</v>
      </c>
      <c r="BA1292" s="107" t="s">
        <v>459</v>
      </c>
      <c r="BB1292" s="109">
        <v>45355.272070752311</v>
      </c>
      <c r="BC1292" s="107" t="s">
        <v>465</v>
      </c>
      <c r="BD1292" s="107" t="s">
        <v>293</v>
      </c>
    </row>
    <row r="1293" spans="1:56" x14ac:dyDescent="0.2">
      <c r="A1293" s="107" t="s">
        <v>409</v>
      </c>
      <c r="B1293" s="105">
        <v>609383</v>
      </c>
      <c r="C1293" s="105" t="s">
        <v>3131</v>
      </c>
      <c r="D1293" s="107" t="s">
        <v>526</v>
      </c>
      <c r="E1293" s="105" t="s">
        <v>1945</v>
      </c>
      <c r="F1293" s="107" t="s">
        <v>1124</v>
      </c>
      <c r="G1293" s="107" t="s">
        <v>830</v>
      </c>
      <c r="H1293" s="107" t="s">
        <v>830</v>
      </c>
      <c r="I1293" s="107" t="s">
        <v>830</v>
      </c>
      <c r="J1293" s="107" t="s">
        <v>445</v>
      </c>
      <c r="K1293" s="107" t="s">
        <v>446</v>
      </c>
      <c r="L1293" s="107" t="s">
        <v>1737</v>
      </c>
      <c r="M1293" s="107" t="s">
        <v>395</v>
      </c>
      <c r="N1293" s="107" t="s">
        <v>410</v>
      </c>
      <c r="O1293" s="107" t="s">
        <v>395</v>
      </c>
      <c r="P1293" s="109">
        <v>45241</v>
      </c>
      <c r="Q1293" s="107" t="s">
        <v>754</v>
      </c>
      <c r="R1293" s="108">
        <v>1</v>
      </c>
      <c r="S1293" s="109">
        <v>45289</v>
      </c>
      <c r="T1293" s="109">
        <v>45349</v>
      </c>
      <c r="U1293" s="109">
        <v>45749</v>
      </c>
      <c r="V1293" s="108">
        <v>460</v>
      </c>
      <c r="W1293" s="107" t="s">
        <v>398</v>
      </c>
      <c r="X1293" s="107" t="s">
        <v>702</v>
      </c>
      <c r="Y1293" s="107" t="s">
        <v>293</v>
      </c>
      <c r="Z1293" s="108">
        <v>0</v>
      </c>
      <c r="AA1293" s="113">
        <v>0</v>
      </c>
      <c r="AB1293" s="113">
        <v>0</v>
      </c>
      <c r="AC1293" s="113">
        <v>2717545.26</v>
      </c>
      <c r="AD1293" s="113">
        <v>2379961.1</v>
      </c>
      <c r="AE1293" s="113">
        <v>2379961.1</v>
      </c>
      <c r="AF1293" s="113">
        <v>884961.1</v>
      </c>
      <c r="AG1293" s="113">
        <v>884961.1</v>
      </c>
      <c r="AH1293" s="113">
        <f>CFR_Data[[#This Row],[Total Spent SFY]]+CFR_Data[[#This Row],[CF Current SFY]]</f>
        <v>884961.1</v>
      </c>
      <c r="AI1293" s="113">
        <v>1495000</v>
      </c>
      <c r="AJ1293" s="113">
        <v>0</v>
      </c>
      <c r="AK1293" s="113">
        <v>0</v>
      </c>
      <c r="AL1293" s="113">
        <v>0</v>
      </c>
      <c r="AM1293" s="113">
        <v>0</v>
      </c>
      <c r="AN1293" s="113">
        <v>337584.16</v>
      </c>
      <c r="AO1293" s="113">
        <v>0</v>
      </c>
      <c r="AP1293" s="113">
        <v>0</v>
      </c>
      <c r="AQ1293" s="107" t="s">
        <v>699</v>
      </c>
      <c r="AR1293" s="107" t="s">
        <v>699</v>
      </c>
      <c r="AS1293" s="107" t="s">
        <v>396</v>
      </c>
      <c r="AT1293" s="107" t="s">
        <v>395</v>
      </c>
      <c r="AU1293" s="107" t="s">
        <v>1123</v>
      </c>
      <c r="AV1293" s="107" t="s">
        <v>391</v>
      </c>
      <c r="AW1293" s="108">
        <v>1</v>
      </c>
      <c r="AX1293" s="107" t="s">
        <v>473</v>
      </c>
      <c r="AY1293" s="107" t="s">
        <v>813</v>
      </c>
      <c r="AZ1293" s="107" t="s">
        <v>697</v>
      </c>
      <c r="BA1293" s="107" t="s">
        <v>459</v>
      </c>
      <c r="BB1293" s="109">
        <v>45355.272070752311</v>
      </c>
      <c r="BC1293" s="107" t="s">
        <v>465</v>
      </c>
      <c r="BD1293" s="107" t="s">
        <v>293</v>
      </c>
    </row>
    <row r="1294" spans="1:56" x14ac:dyDescent="0.2">
      <c r="A1294" s="107" t="s">
        <v>409</v>
      </c>
      <c r="B1294" s="105">
        <v>609384</v>
      </c>
      <c r="C1294" s="105" t="s">
        <v>2345</v>
      </c>
      <c r="D1294" s="107" t="s">
        <v>2346</v>
      </c>
      <c r="E1294" s="105" t="s">
        <v>1954</v>
      </c>
      <c r="F1294" s="107" t="s">
        <v>1758</v>
      </c>
      <c r="G1294" s="107" t="s">
        <v>830</v>
      </c>
      <c r="H1294" s="107" t="s">
        <v>830</v>
      </c>
      <c r="I1294" s="107" t="s">
        <v>830</v>
      </c>
      <c r="J1294" s="107" t="s">
        <v>463</v>
      </c>
      <c r="K1294" s="107" t="s">
        <v>464</v>
      </c>
      <c r="L1294" s="107" t="s">
        <v>1737</v>
      </c>
      <c r="M1294" s="107" t="s">
        <v>395</v>
      </c>
      <c r="N1294" s="107" t="s">
        <v>410</v>
      </c>
      <c r="O1294" s="107" t="s">
        <v>395</v>
      </c>
      <c r="P1294" s="109">
        <v>44786</v>
      </c>
      <c r="Q1294" s="107" t="s">
        <v>658</v>
      </c>
      <c r="R1294" s="108">
        <v>1</v>
      </c>
      <c r="S1294" s="109">
        <v>44830</v>
      </c>
      <c r="T1294" s="109">
        <v>44890</v>
      </c>
      <c r="U1294" s="109">
        <v>45473</v>
      </c>
      <c r="V1294" s="108">
        <v>643</v>
      </c>
      <c r="W1294" s="107" t="s">
        <v>398</v>
      </c>
      <c r="X1294" s="107" t="s">
        <v>702</v>
      </c>
      <c r="Y1294" s="107" t="s">
        <v>293</v>
      </c>
      <c r="Z1294" s="108">
        <v>0</v>
      </c>
      <c r="AA1294" s="113">
        <v>0</v>
      </c>
      <c r="AB1294" s="113">
        <v>0</v>
      </c>
      <c r="AC1294" s="113">
        <v>25000</v>
      </c>
      <c r="AD1294" s="113">
        <v>19162.9084</v>
      </c>
      <c r="AE1294" s="113">
        <v>19162.9084</v>
      </c>
      <c r="AF1294" s="113">
        <v>13488.4601</v>
      </c>
      <c r="AG1294" s="113">
        <v>13488.4601</v>
      </c>
      <c r="AH1294" s="113">
        <f>CFR_Data[[#This Row],[Total Spent SFY]]+CFR_Data[[#This Row],[CF Current SFY]]</f>
        <v>13488.4601</v>
      </c>
      <c r="AI1294" s="113">
        <v>5674.4483</v>
      </c>
      <c r="AJ1294" s="113">
        <v>0</v>
      </c>
      <c r="AK1294" s="113">
        <v>0</v>
      </c>
      <c r="AL1294" s="113">
        <v>0</v>
      </c>
      <c r="AM1294" s="113">
        <v>0</v>
      </c>
      <c r="AN1294" s="113">
        <v>5837.0915999999997</v>
      </c>
      <c r="AO1294" s="113">
        <v>0</v>
      </c>
      <c r="AP1294" s="113">
        <v>0</v>
      </c>
      <c r="AQ1294" s="107" t="s">
        <v>699</v>
      </c>
      <c r="AR1294" s="107" t="s">
        <v>699</v>
      </c>
      <c r="AS1294" s="107" t="s">
        <v>396</v>
      </c>
      <c r="AT1294" s="107" t="s">
        <v>395</v>
      </c>
      <c r="AU1294" s="107" t="s">
        <v>1123</v>
      </c>
      <c r="AV1294" s="107" t="s">
        <v>391</v>
      </c>
      <c r="AW1294" s="108">
        <v>2</v>
      </c>
      <c r="AX1294" s="107" t="s">
        <v>473</v>
      </c>
      <c r="AY1294" s="107" t="s">
        <v>813</v>
      </c>
      <c r="AZ1294" s="107" t="s">
        <v>697</v>
      </c>
      <c r="BA1294" s="107" t="s">
        <v>459</v>
      </c>
      <c r="BB1294" s="109">
        <v>45355.272070752311</v>
      </c>
      <c r="BC1294" s="107" t="s">
        <v>465</v>
      </c>
      <c r="BD1294" s="107" t="s">
        <v>293</v>
      </c>
    </row>
    <row r="1295" spans="1:56" x14ac:dyDescent="0.2">
      <c r="A1295" s="107" t="s">
        <v>409</v>
      </c>
      <c r="B1295" s="105">
        <v>609384</v>
      </c>
      <c r="C1295" s="105" t="s">
        <v>2345</v>
      </c>
      <c r="D1295" s="107" t="s">
        <v>2346</v>
      </c>
      <c r="E1295" s="105" t="s">
        <v>1954</v>
      </c>
      <c r="F1295" s="107" t="s">
        <v>1758</v>
      </c>
      <c r="G1295" s="107" t="s">
        <v>830</v>
      </c>
      <c r="H1295" s="107" t="s">
        <v>830</v>
      </c>
      <c r="I1295" s="107" t="s">
        <v>830</v>
      </c>
      <c r="J1295" s="107" t="s">
        <v>463</v>
      </c>
      <c r="K1295" s="107" t="s">
        <v>464</v>
      </c>
      <c r="L1295" s="107" t="s">
        <v>1737</v>
      </c>
      <c r="M1295" s="107" t="s">
        <v>395</v>
      </c>
      <c r="N1295" s="107" t="s">
        <v>410</v>
      </c>
      <c r="O1295" s="107" t="s">
        <v>395</v>
      </c>
      <c r="P1295" s="109">
        <v>44786</v>
      </c>
      <c r="Q1295" s="107" t="s">
        <v>658</v>
      </c>
      <c r="R1295" s="108">
        <v>1</v>
      </c>
      <c r="S1295" s="109">
        <v>44830</v>
      </c>
      <c r="T1295" s="109">
        <v>44890</v>
      </c>
      <c r="U1295" s="109">
        <v>45473</v>
      </c>
      <c r="V1295" s="108">
        <v>643</v>
      </c>
      <c r="W1295" s="107" t="s">
        <v>424</v>
      </c>
      <c r="X1295" s="107" t="s">
        <v>1759</v>
      </c>
      <c r="Y1295" s="107" t="s">
        <v>292</v>
      </c>
      <c r="Z1295" s="108">
        <v>1</v>
      </c>
      <c r="AA1295" s="113">
        <v>445045.16</v>
      </c>
      <c r="AB1295" s="113">
        <v>365003.02</v>
      </c>
      <c r="AC1295" s="113">
        <v>756686.61</v>
      </c>
      <c r="AD1295" s="113">
        <v>561771.6716</v>
      </c>
      <c r="AE1295" s="113">
        <v>561771.6716</v>
      </c>
      <c r="AF1295" s="113">
        <v>395421.95990000002</v>
      </c>
      <c r="AG1295" s="113">
        <v>840467.11990000005</v>
      </c>
      <c r="AH1295" s="113">
        <f>CFR_Data[[#This Row],[Total Spent SFY]]+CFR_Data[[#This Row],[CF Current SFY]]</f>
        <v>760424.97990000003</v>
      </c>
      <c r="AI1295" s="113">
        <v>166349.71170000001</v>
      </c>
      <c r="AJ1295" s="113">
        <v>0</v>
      </c>
      <c r="AK1295" s="113">
        <v>0</v>
      </c>
      <c r="AL1295" s="113">
        <v>0</v>
      </c>
      <c r="AM1295" s="113">
        <v>0</v>
      </c>
      <c r="AN1295" s="113">
        <v>194914.93840000001</v>
      </c>
      <c r="AO1295" s="113">
        <v>0</v>
      </c>
      <c r="AP1295" s="113">
        <v>0</v>
      </c>
      <c r="AQ1295" s="107" t="s">
        <v>699</v>
      </c>
      <c r="AR1295" s="107" t="s">
        <v>699</v>
      </c>
      <c r="AS1295" s="107" t="s">
        <v>396</v>
      </c>
      <c r="AT1295" s="107" t="s">
        <v>395</v>
      </c>
      <c r="AU1295" s="107" t="s">
        <v>1123</v>
      </c>
      <c r="AV1295" s="107" t="s">
        <v>391</v>
      </c>
      <c r="AW1295" s="108">
        <v>2</v>
      </c>
      <c r="AX1295" s="107" t="s">
        <v>473</v>
      </c>
      <c r="AY1295" s="107" t="s">
        <v>813</v>
      </c>
      <c r="AZ1295" s="107" t="s">
        <v>697</v>
      </c>
      <c r="BA1295" s="107" t="s">
        <v>459</v>
      </c>
      <c r="BB1295" s="109">
        <v>45355.272070752311</v>
      </c>
      <c r="BC1295" s="107" t="s">
        <v>465</v>
      </c>
      <c r="BD1295" s="107" t="s">
        <v>292</v>
      </c>
    </row>
    <row r="1296" spans="1:56" x14ac:dyDescent="0.2">
      <c r="A1296" s="107" t="s">
        <v>409</v>
      </c>
      <c r="B1296" s="105">
        <v>609385</v>
      </c>
      <c r="C1296" s="105" t="s">
        <v>3132</v>
      </c>
      <c r="D1296" s="107" t="s">
        <v>2347</v>
      </c>
      <c r="E1296" s="105" t="s">
        <v>1947</v>
      </c>
      <c r="F1296" s="107" t="s">
        <v>1128</v>
      </c>
      <c r="G1296" s="107" t="s">
        <v>830</v>
      </c>
      <c r="H1296" s="107" t="s">
        <v>830</v>
      </c>
      <c r="I1296" s="107" t="s">
        <v>830</v>
      </c>
      <c r="J1296" s="107" t="s">
        <v>2348</v>
      </c>
      <c r="K1296" s="107" t="s">
        <v>3133</v>
      </c>
      <c r="L1296" s="107" t="s">
        <v>1737</v>
      </c>
      <c r="M1296" s="107" t="s">
        <v>395</v>
      </c>
      <c r="N1296" s="107" t="s">
        <v>410</v>
      </c>
      <c r="O1296" s="107" t="s">
        <v>395</v>
      </c>
      <c r="P1296" s="109">
        <v>45150</v>
      </c>
      <c r="Q1296" s="107" t="s">
        <v>712</v>
      </c>
      <c r="R1296" s="108">
        <v>1</v>
      </c>
      <c r="S1296" s="109">
        <v>45209</v>
      </c>
      <c r="T1296" s="109">
        <v>45269</v>
      </c>
      <c r="U1296" s="109">
        <v>45503</v>
      </c>
      <c r="V1296" s="108">
        <v>294</v>
      </c>
      <c r="W1296" s="107" t="s">
        <v>398</v>
      </c>
      <c r="X1296" s="107" t="s">
        <v>702</v>
      </c>
      <c r="Y1296" s="107" t="s">
        <v>293</v>
      </c>
      <c r="Z1296" s="108">
        <v>0</v>
      </c>
      <c r="AA1296" s="113">
        <v>0</v>
      </c>
      <c r="AB1296" s="113">
        <v>0</v>
      </c>
      <c r="AC1296" s="113">
        <v>27137.5</v>
      </c>
      <c r="AD1296" s="113">
        <v>183.20439999999999</v>
      </c>
      <c r="AE1296" s="113">
        <v>27137.5</v>
      </c>
      <c r="AF1296" s="113">
        <v>183.20439999999999</v>
      </c>
      <c r="AG1296" s="113">
        <v>183.20439999999999</v>
      </c>
      <c r="AH1296" s="113">
        <f>CFR_Data[[#This Row],[Total Spent SFY]]+CFR_Data[[#This Row],[CF Current SFY]]</f>
        <v>183.20439999999999</v>
      </c>
      <c r="AI1296" s="113">
        <v>26954.295600000001</v>
      </c>
      <c r="AJ1296" s="113">
        <v>0</v>
      </c>
      <c r="AK1296" s="113">
        <v>0</v>
      </c>
      <c r="AL1296" s="113">
        <v>0</v>
      </c>
      <c r="AM1296" s="113">
        <v>0</v>
      </c>
      <c r="AN1296" s="113">
        <v>0</v>
      </c>
      <c r="AO1296" s="113">
        <v>0</v>
      </c>
      <c r="AP1296" s="113">
        <v>0</v>
      </c>
      <c r="AQ1296" s="107" t="s">
        <v>699</v>
      </c>
      <c r="AR1296" s="107" t="s">
        <v>699</v>
      </c>
      <c r="AS1296" s="107" t="s">
        <v>396</v>
      </c>
      <c r="AT1296" s="107" t="s">
        <v>395</v>
      </c>
      <c r="AU1296" s="107" t="s">
        <v>1123</v>
      </c>
      <c r="AV1296" s="107" t="s">
        <v>391</v>
      </c>
      <c r="AW1296" s="108">
        <v>2</v>
      </c>
      <c r="AX1296" s="107" t="s">
        <v>473</v>
      </c>
      <c r="AY1296" s="107" t="s">
        <v>813</v>
      </c>
      <c r="AZ1296" s="107" t="s">
        <v>697</v>
      </c>
      <c r="BA1296" s="107" t="s">
        <v>459</v>
      </c>
      <c r="BB1296" s="109">
        <v>45355.272070752311</v>
      </c>
      <c r="BC1296" s="107" t="s">
        <v>465</v>
      </c>
      <c r="BD1296" s="107" t="s">
        <v>293</v>
      </c>
    </row>
    <row r="1297" spans="1:56" x14ac:dyDescent="0.2">
      <c r="A1297" s="107" t="s">
        <v>409</v>
      </c>
      <c r="B1297" s="105">
        <v>609385</v>
      </c>
      <c r="C1297" s="105" t="s">
        <v>3132</v>
      </c>
      <c r="D1297" s="107" t="s">
        <v>2347</v>
      </c>
      <c r="E1297" s="105" t="s">
        <v>1947</v>
      </c>
      <c r="F1297" s="107" t="s">
        <v>1128</v>
      </c>
      <c r="G1297" s="107" t="s">
        <v>830</v>
      </c>
      <c r="H1297" s="107" t="s">
        <v>830</v>
      </c>
      <c r="I1297" s="107" t="s">
        <v>830</v>
      </c>
      <c r="J1297" s="107" t="s">
        <v>2348</v>
      </c>
      <c r="K1297" s="107" t="s">
        <v>3133</v>
      </c>
      <c r="L1297" s="107" t="s">
        <v>1737</v>
      </c>
      <c r="M1297" s="107" t="s">
        <v>395</v>
      </c>
      <c r="N1297" s="107" t="s">
        <v>410</v>
      </c>
      <c r="O1297" s="107" t="s">
        <v>395</v>
      </c>
      <c r="P1297" s="109">
        <v>45150</v>
      </c>
      <c r="Q1297" s="107" t="s">
        <v>712</v>
      </c>
      <c r="R1297" s="108">
        <v>1</v>
      </c>
      <c r="S1297" s="109">
        <v>45209</v>
      </c>
      <c r="T1297" s="109">
        <v>45269</v>
      </c>
      <c r="U1297" s="109">
        <v>45503</v>
      </c>
      <c r="V1297" s="108">
        <v>294</v>
      </c>
      <c r="W1297" s="107" t="s">
        <v>424</v>
      </c>
      <c r="X1297" s="107" t="s">
        <v>709</v>
      </c>
      <c r="Y1297" s="107" t="s">
        <v>416</v>
      </c>
      <c r="Z1297" s="108">
        <v>0.8</v>
      </c>
      <c r="AA1297" s="113">
        <v>0</v>
      </c>
      <c r="AB1297" s="113">
        <v>0</v>
      </c>
      <c r="AC1297" s="113">
        <v>1548207.44</v>
      </c>
      <c r="AD1297" s="113">
        <v>9816.7955999999995</v>
      </c>
      <c r="AE1297" s="113">
        <v>1548207.44</v>
      </c>
      <c r="AF1297" s="113">
        <v>9816.7955999999995</v>
      </c>
      <c r="AG1297" s="113">
        <v>9816.7955999999995</v>
      </c>
      <c r="AH1297" s="113">
        <f>CFR_Data[[#This Row],[Total Spent SFY]]+CFR_Data[[#This Row],[CF Current SFY]]</f>
        <v>9816.7955999999995</v>
      </c>
      <c r="AI1297" s="113">
        <v>1538390.6444000001</v>
      </c>
      <c r="AJ1297" s="113">
        <v>0</v>
      </c>
      <c r="AK1297" s="113">
        <v>0</v>
      </c>
      <c r="AL1297" s="113">
        <v>0</v>
      </c>
      <c r="AM1297" s="113">
        <v>0</v>
      </c>
      <c r="AN1297" s="113">
        <v>0</v>
      </c>
      <c r="AO1297" s="113">
        <v>0</v>
      </c>
      <c r="AP1297" s="113">
        <v>0</v>
      </c>
      <c r="AQ1297" s="107" t="s">
        <v>699</v>
      </c>
      <c r="AR1297" s="107" t="s">
        <v>699</v>
      </c>
      <c r="AS1297" s="107" t="s">
        <v>396</v>
      </c>
      <c r="AT1297" s="107" t="s">
        <v>395</v>
      </c>
      <c r="AU1297" s="107" t="s">
        <v>1123</v>
      </c>
      <c r="AV1297" s="107" t="s">
        <v>391</v>
      </c>
      <c r="AW1297" s="108">
        <v>2</v>
      </c>
      <c r="AX1297" s="107" t="s">
        <v>473</v>
      </c>
      <c r="AY1297" s="107" t="s">
        <v>813</v>
      </c>
      <c r="AZ1297" s="107" t="s">
        <v>697</v>
      </c>
      <c r="BA1297" s="107" t="s">
        <v>459</v>
      </c>
      <c r="BB1297" s="109">
        <v>45355.272070752311</v>
      </c>
      <c r="BC1297" s="107" t="s">
        <v>465</v>
      </c>
      <c r="BD1297" s="107" t="s">
        <v>292</v>
      </c>
    </row>
    <row r="1298" spans="1:56" x14ac:dyDescent="0.2">
      <c r="A1298" s="107" t="s">
        <v>472</v>
      </c>
      <c r="B1298" s="105">
        <v>609386</v>
      </c>
      <c r="C1298" s="105" t="s">
        <v>395</v>
      </c>
      <c r="D1298" s="107" t="s">
        <v>325</v>
      </c>
      <c r="E1298" s="105" t="s">
        <v>1962</v>
      </c>
      <c r="F1298" s="107" t="s">
        <v>1124</v>
      </c>
      <c r="G1298" s="107" t="s">
        <v>830</v>
      </c>
      <c r="H1298" s="107" t="s">
        <v>830</v>
      </c>
      <c r="I1298" s="107" t="s">
        <v>830</v>
      </c>
      <c r="J1298" s="107" t="s">
        <v>407</v>
      </c>
      <c r="K1298" s="107" t="s">
        <v>408</v>
      </c>
      <c r="L1298" s="107" t="s">
        <v>1737</v>
      </c>
      <c r="M1298" s="107" t="s">
        <v>395</v>
      </c>
      <c r="N1298" s="107" t="s">
        <v>472</v>
      </c>
      <c r="O1298" s="107" t="s">
        <v>1127</v>
      </c>
      <c r="P1298" s="109">
        <v>45381</v>
      </c>
      <c r="Q1298" s="107" t="s">
        <v>754</v>
      </c>
      <c r="R1298" s="108">
        <v>0</v>
      </c>
      <c r="S1298" s="109">
        <v>45531</v>
      </c>
      <c r="T1298" s="109">
        <v>45591</v>
      </c>
      <c r="U1298" s="109">
        <v>45896</v>
      </c>
      <c r="V1298" s="108">
        <v>365</v>
      </c>
      <c r="W1298" s="107" t="s">
        <v>398</v>
      </c>
      <c r="X1298" s="107" t="s">
        <v>702</v>
      </c>
      <c r="Y1298" s="107" t="s">
        <v>293</v>
      </c>
      <c r="Z1298" s="108">
        <v>0</v>
      </c>
      <c r="AA1298" s="113">
        <v>0</v>
      </c>
      <c r="AB1298" s="113">
        <v>0</v>
      </c>
      <c r="AC1298" s="113">
        <v>3477078.0639999998</v>
      </c>
      <c r="AD1298" s="113">
        <v>0</v>
      </c>
      <c r="AE1298" s="113">
        <v>3477078.0639999998</v>
      </c>
      <c r="AF1298" s="113">
        <v>0</v>
      </c>
      <c r="AG1298" s="113">
        <v>0</v>
      </c>
      <c r="AH1298" s="113">
        <f>CFR_Data[[#This Row],[Total Spent SFY]]+CFR_Data[[#This Row],[CF Current SFY]]</f>
        <v>0</v>
      </c>
      <c r="AI1298" s="113">
        <v>2844882.0523999999</v>
      </c>
      <c r="AJ1298" s="113">
        <v>632196.01159999997</v>
      </c>
      <c r="AK1298" s="113">
        <v>0</v>
      </c>
      <c r="AL1298" s="113">
        <v>0</v>
      </c>
      <c r="AM1298" s="113">
        <v>0</v>
      </c>
      <c r="AN1298" s="113">
        <v>0</v>
      </c>
      <c r="AO1298" s="113">
        <v>0</v>
      </c>
      <c r="AP1298" s="113">
        <v>0</v>
      </c>
      <c r="AQ1298" s="107" t="s">
        <v>699</v>
      </c>
      <c r="AR1298" s="107" t="s">
        <v>699</v>
      </c>
      <c r="AS1298" s="107" t="s">
        <v>396</v>
      </c>
      <c r="AT1298" s="107" t="s">
        <v>395</v>
      </c>
      <c r="AU1298" s="107" t="s">
        <v>1123</v>
      </c>
      <c r="AV1298" s="107" t="s">
        <v>391</v>
      </c>
      <c r="AW1298" s="108">
        <v>1</v>
      </c>
      <c r="AX1298" s="107" t="s">
        <v>473</v>
      </c>
      <c r="AY1298" s="107" t="s">
        <v>813</v>
      </c>
      <c r="AZ1298" s="107" t="s">
        <v>697</v>
      </c>
      <c r="BA1298" s="107" t="s">
        <v>459</v>
      </c>
      <c r="BB1298" s="109">
        <v>45355.272070752311</v>
      </c>
      <c r="BC1298" s="107" t="s">
        <v>465</v>
      </c>
      <c r="BD1298" s="107" t="s">
        <v>293</v>
      </c>
    </row>
    <row r="1299" spans="1:56" x14ac:dyDescent="0.2">
      <c r="A1299" s="107" t="s">
        <v>409</v>
      </c>
      <c r="B1299" s="105">
        <v>609387</v>
      </c>
      <c r="C1299" s="105" t="s">
        <v>3134</v>
      </c>
      <c r="D1299" s="107" t="s">
        <v>525</v>
      </c>
      <c r="E1299" s="105" t="s">
        <v>1941</v>
      </c>
      <c r="F1299" s="107" t="s">
        <v>1124</v>
      </c>
      <c r="G1299" s="107" t="s">
        <v>830</v>
      </c>
      <c r="H1299" s="107" t="s">
        <v>830</v>
      </c>
      <c r="I1299" s="107" t="s">
        <v>830</v>
      </c>
      <c r="J1299" s="107" t="s">
        <v>436</v>
      </c>
      <c r="K1299" s="107" t="s">
        <v>437</v>
      </c>
      <c r="L1299" s="107" t="s">
        <v>1737</v>
      </c>
      <c r="M1299" s="107" t="s">
        <v>395</v>
      </c>
      <c r="N1299" s="107" t="s">
        <v>410</v>
      </c>
      <c r="O1299" s="107" t="s">
        <v>395</v>
      </c>
      <c r="P1299" s="109">
        <v>45150</v>
      </c>
      <c r="Q1299" s="107" t="s">
        <v>712</v>
      </c>
      <c r="R1299" s="108">
        <v>1</v>
      </c>
      <c r="S1299" s="109">
        <v>45223</v>
      </c>
      <c r="T1299" s="109">
        <v>45283</v>
      </c>
      <c r="U1299" s="109">
        <v>45932</v>
      </c>
      <c r="V1299" s="108">
        <v>709</v>
      </c>
      <c r="W1299" s="107" t="s">
        <v>398</v>
      </c>
      <c r="X1299" s="107" t="s">
        <v>702</v>
      </c>
      <c r="Y1299" s="107" t="s">
        <v>293</v>
      </c>
      <c r="Z1299" s="108">
        <v>0</v>
      </c>
      <c r="AA1299" s="113">
        <v>0</v>
      </c>
      <c r="AB1299" s="113">
        <v>0</v>
      </c>
      <c r="AC1299" s="113">
        <v>3316743.35</v>
      </c>
      <c r="AD1299" s="113">
        <v>2515000</v>
      </c>
      <c r="AE1299" s="113">
        <v>2515000</v>
      </c>
      <c r="AF1299" s="113">
        <v>330000</v>
      </c>
      <c r="AG1299" s="113">
        <v>330000</v>
      </c>
      <c r="AH1299" s="113">
        <f>CFR_Data[[#This Row],[Total Spent SFY]]+CFR_Data[[#This Row],[CF Current SFY]]</f>
        <v>330000</v>
      </c>
      <c r="AI1299" s="113">
        <v>1315000</v>
      </c>
      <c r="AJ1299" s="113">
        <v>870000</v>
      </c>
      <c r="AK1299" s="113">
        <v>0</v>
      </c>
      <c r="AL1299" s="113">
        <v>0</v>
      </c>
      <c r="AM1299" s="113">
        <v>0</v>
      </c>
      <c r="AN1299" s="113">
        <v>801743.35</v>
      </c>
      <c r="AO1299" s="113">
        <v>0</v>
      </c>
      <c r="AP1299" s="113">
        <v>0</v>
      </c>
      <c r="AQ1299" s="107" t="s">
        <v>699</v>
      </c>
      <c r="AR1299" s="107" t="s">
        <v>699</v>
      </c>
      <c r="AS1299" s="107" t="s">
        <v>396</v>
      </c>
      <c r="AT1299" s="107" t="s">
        <v>395</v>
      </c>
      <c r="AU1299" s="107" t="s">
        <v>1123</v>
      </c>
      <c r="AV1299" s="107" t="s">
        <v>391</v>
      </c>
      <c r="AW1299" s="108">
        <v>1</v>
      </c>
      <c r="AX1299" s="107" t="s">
        <v>473</v>
      </c>
      <c r="AY1299" s="107" t="s">
        <v>813</v>
      </c>
      <c r="AZ1299" s="107" t="s">
        <v>697</v>
      </c>
      <c r="BA1299" s="107" t="s">
        <v>459</v>
      </c>
      <c r="BB1299" s="109">
        <v>45355.272070752311</v>
      </c>
      <c r="BC1299" s="107" t="s">
        <v>465</v>
      </c>
      <c r="BD1299" s="107" t="s">
        <v>293</v>
      </c>
    </row>
    <row r="1300" spans="1:56" x14ac:dyDescent="0.2">
      <c r="A1300" s="107" t="s">
        <v>393</v>
      </c>
      <c r="B1300" s="105">
        <v>609392</v>
      </c>
      <c r="C1300" s="105" t="s">
        <v>2349</v>
      </c>
      <c r="D1300" s="107" t="s">
        <v>1242</v>
      </c>
      <c r="E1300" s="105" t="s">
        <v>1941</v>
      </c>
      <c r="F1300" s="107" t="s">
        <v>1166</v>
      </c>
      <c r="G1300" s="107" t="s">
        <v>830</v>
      </c>
      <c r="H1300" s="107" t="s">
        <v>830</v>
      </c>
      <c r="I1300" s="107" t="s">
        <v>830</v>
      </c>
      <c r="J1300" s="107" t="s">
        <v>1243</v>
      </c>
      <c r="K1300" s="107" t="s">
        <v>27</v>
      </c>
      <c r="L1300" s="107" t="s">
        <v>213</v>
      </c>
      <c r="M1300" s="107" t="s">
        <v>208</v>
      </c>
      <c r="N1300" s="107" t="s">
        <v>394</v>
      </c>
      <c r="O1300" s="107" t="s">
        <v>395</v>
      </c>
      <c r="P1300" s="109">
        <v>44793</v>
      </c>
      <c r="Q1300" s="107" t="s">
        <v>658</v>
      </c>
      <c r="R1300" s="108">
        <v>1</v>
      </c>
      <c r="S1300" s="109">
        <v>44841</v>
      </c>
      <c r="T1300" s="109">
        <v>44901</v>
      </c>
      <c r="U1300" s="109">
        <v>45200</v>
      </c>
      <c r="V1300" s="108">
        <v>359</v>
      </c>
      <c r="W1300" s="107" t="s">
        <v>424</v>
      </c>
      <c r="X1300" s="107" t="s">
        <v>713</v>
      </c>
      <c r="Y1300" s="107" t="s">
        <v>397</v>
      </c>
      <c r="Z1300" s="108">
        <v>0.9</v>
      </c>
      <c r="AA1300" s="113">
        <v>1276245.6000000001</v>
      </c>
      <c r="AB1300" s="113">
        <v>642284.46</v>
      </c>
      <c r="AC1300" s="113">
        <v>256016.49</v>
      </c>
      <c r="AD1300" s="113">
        <v>85000</v>
      </c>
      <c r="AE1300" s="113">
        <v>85000</v>
      </c>
      <c r="AF1300" s="113">
        <v>85000</v>
      </c>
      <c r="AG1300" s="113">
        <v>1361245.6</v>
      </c>
      <c r="AH1300" s="113">
        <f>CFR_Data[[#This Row],[Total Spent SFY]]+CFR_Data[[#This Row],[CF Current SFY]]</f>
        <v>727284.46</v>
      </c>
      <c r="AI1300" s="113">
        <v>0</v>
      </c>
      <c r="AJ1300" s="113">
        <v>0</v>
      </c>
      <c r="AK1300" s="113">
        <v>0</v>
      </c>
      <c r="AL1300" s="113">
        <v>0</v>
      </c>
      <c r="AM1300" s="113">
        <v>0</v>
      </c>
      <c r="AN1300" s="113">
        <v>171016.49</v>
      </c>
      <c r="AO1300" s="113">
        <v>0</v>
      </c>
      <c r="AP1300" s="113">
        <v>0</v>
      </c>
      <c r="AQ1300" s="107" t="s">
        <v>699</v>
      </c>
      <c r="AR1300" s="107" t="s">
        <v>699</v>
      </c>
      <c r="AS1300" s="107" t="s">
        <v>396</v>
      </c>
      <c r="AT1300" s="107" t="s">
        <v>2961</v>
      </c>
      <c r="AU1300" s="107" t="s">
        <v>1123</v>
      </c>
      <c r="AV1300" s="107" t="s">
        <v>391</v>
      </c>
      <c r="AW1300" s="108">
        <v>2</v>
      </c>
      <c r="AX1300" s="107" t="s">
        <v>473</v>
      </c>
      <c r="AY1300" s="107" t="s">
        <v>722</v>
      </c>
      <c r="AZ1300" s="107" t="s">
        <v>697</v>
      </c>
      <c r="BA1300" s="107" t="s">
        <v>402</v>
      </c>
      <c r="BB1300" s="109">
        <v>45355.272070752311</v>
      </c>
      <c r="BC1300" s="107" t="s">
        <v>27</v>
      </c>
      <c r="BD1300" s="107" t="s">
        <v>292</v>
      </c>
    </row>
    <row r="1301" spans="1:56" x14ac:dyDescent="0.2">
      <c r="A1301" s="107" t="s">
        <v>393</v>
      </c>
      <c r="B1301" s="105">
        <v>609392</v>
      </c>
      <c r="C1301" s="105" t="s">
        <v>2349</v>
      </c>
      <c r="D1301" s="107" t="s">
        <v>1242</v>
      </c>
      <c r="E1301" s="105" t="s">
        <v>1941</v>
      </c>
      <c r="F1301" s="107" t="s">
        <v>1166</v>
      </c>
      <c r="G1301" s="107" t="s">
        <v>830</v>
      </c>
      <c r="H1301" s="107" t="s">
        <v>830</v>
      </c>
      <c r="I1301" s="107" t="s">
        <v>830</v>
      </c>
      <c r="J1301" s="107" t="s">
        <v>1243</v>
      </c>
      <c r="K1301" s="107" t="s">
        <v>27</v>
      </c>
      <c r="L1301" s="107" t="s">
        <v>213</v>
      </c>
      <c r="M1301" s="107" t="s">
        <v>208</v>
      </c>
      <c r="N1301" s="107" t="s">
        <v>394</v>
      </c>
      <c r="O1301" s="107" t="s">
        <v>395</v>
      </c>
      <c r="P1301" s="109">
        <v>44793</v>
      </c>
      <c r="Q1301" s="107" t="s">
        <v>658</v>
      </c>
      <c r="R1301" s="108">
        <v>1</v>
      </c>
      <c r="S1301" s="109">
        <v>44841</v>
      </c>
      <c r="T1301" s="109">
        <v>44901</v>
      </c>
      <c r="U1301" s="109">
        <v>45200</v>
      </c>
      <c r="V1301" s="108">
        <v>359</v>
      </c>
      <c r="W1301" s="107" t="s">
        <v>398</v>
      </c>
      <c r="X1301" s="107" t="s">
        <v>702</v>
      </c>
      <c r="Y1301" s="107" t="s">
        <v>293</v>
      </c>
      <c r="Z1301" s="108">
        <v>0</v>
      </c>
      <c r="AA1301" s="113">
        <v>3176.25</v>
      </c>
      <c r="AB1301" s="113">
        <v>2936.25</v>
      </c>
      <c r="AC1301" s="113">
        <v>19811.21</v>
      </c>
      <c r="AD1301" s="113">
        <v>0</v>
      </c>
      <c r="AE1301" s="113">
        <v>19811.21</v>
      </c>
      <c r="AF1301" s="113">
        <v>19811.21</v>
      </c>
      <c r="AG1301" s="113">
        <v>22987.46</v>
      </c>
      <c r="AH1301" s="113">
        <f>CFR_Data[[#This Row],[Total Spent SFY]]+CFR_Data[[#This Row],[CF Current SFY]]</f>
        <v>22747.46</v>
      </c>
      <c r="AI1301" s="113">
        <v>0</v>
      </c>
      <c r="AJ1301" s="113">
        <v>0</v>
      </c>
      <c r="AK1301" s="113">
        <v>0</v>
      </c>
      <c r="AL1301" s="113">
        <v>0</v>
      </c>
      <c r="AM1301" s="113">
        <v>0</v>
      </c>
      <c r="AN1301" s="113">
        <v>0</v>
      </c>
      <c r="AO1301" s="113">
        <v>0</v>
      </c>
      <c r="AP1301" s="113">
        <v>0</v>
      </c>
      <c r="AQ1301" s="107" t="s">
        <v>699</v>
      </c>
      <c r="AR1301" s="107" t="s">
        <v>699</v>
      </c>
      <c r="AS1301" s="107" t="s">
        <v>396</v>
      </c>
      <c r="AT1301" s="107" t="s">
        <v>2961</v>
      </c>
      <c r="AU1301" s="107" t="s">
        <v>1123</v>
      </c>
      <c r="AV1301" s="107" t="s">
        <v>391</v>
      </c>
      <c r="AW1301" s="108">
        <v>2</v>
      </c>
      <c r="AX1301" s="107" t="s">
        <v>473</v>
      </c>
      <c r="AY1301" s="107" t="s">
        <v>722</v>
      </c>
      <c r="AZ1301" s="107" t="s">
        <v>697</v>
      </c>
      <c r="BA1301" s="107" t="s">
        <v>402</v>
      </c>
      <c r="BB1301" s="109">
        <v>45355.272070752311</v>
      </c>
      <c r="BC1301" s="107" t="s">
        <v>27</v>
      </c>
      <c r="BD1301" s="107" t="s">
        <v>293</v>
      </c>
    </row>
    <row r="1302" spans="1:56" x14ac:dyDescent="0.2">
      <c r="A1302" s="107" t="s">
        <v>472</v>
      </c>
      <c r="B1302" s="105">
        <v>609394</v>
      </c>
      <c r="C1302" s="105" t="s">
        <v>395</v>
      </c>
      <c r="D1302" s="107" t="s">
        <v>3135</v>
      </c>
      <c r="E1302" s="105" t="s">
        <v>1962</v>
      </c>
      <c r="F1302" s="107" t="s">
        <v>1128</v>
      </c>
      <c r="G1302" s="107" t="s">
        <v>830</v>
      </c>
      <c r="H1302" s="107" t="s">
        <v>830</v>
      </c>
      <c r="I1302" s="107" t="s">
        <v>830</v>
      </c>
      <c r="J1302" s="107" t="s">
        <v>3136</v>
      </c>
      <c r="K1302" s="107" t="s">
        <v>21</v>
      </c>
      <c r="L1302" s="107" t="s">
        <v>368</v>
      </c>
      <c r="M1302" s="107" t="s">
        <v>395</v>
      </c>
      <c r="N1302" s="107" t="s">
        <v>472</v>
      </c>
      <c r="O1302" s="107" t="s">
        <v>1122</v>
      </c>
      <c r="P1302" s="109">
        <v>46410</v>
      </c>
      <c r="Q1302" s="107" t="s">
        <v>1914</v>
      </c>
      <c r="R1302" s="108">
        <v>0</v>
      </c>
      <c r="S1302" s="109">
        <v>46560</v>
      </c>
      <c r="T1302" s="109">
        <v>46620</v>
      </c>
      <c r="U1302" s="109">
        <v>47107</v>
      </c>
      <c r="V1302" s="108">
        <v>547</v>
      </c>
      <c r="W1302" s="107" t="s">
        <v>398</v>
      </c>
      <c r="X1302" s="107" t="s">
        <v>702</v>
      </c>
      <c r="Y1302" s="107" t="s">
        <v>293</v>
      </c>
      <c r="Z1302" s="108">
        <v>0</v>
      </c>
      <c r="AA1302" s="113">
        <v>0</v>
      </c>
      <c r="AB1302" s="113">
        <v>0</v>
      </c>
      <c r="AC1302" s="113">
        <v>126000</v>
      </c>
      <c r="AD1302" s="113">
        <v>0</v>
      </c>
      <c r="AE1302" s="113">
        <v>126000</v>
      </c>
      <c r="AF1302" s="113">
        <v>0</v>
      </c>
      <c r="AG1302" s="113">
        <v>0</v>
      </c>
      <c r="AH1302" s="113">
        <f>CFR_Data[[#This Row],[Total Spent SFY]]+CFR_Data[[#This Row],[CF Current SFY]]</f>
        <v>0</v>
      </c>
      <c r="AI1302" s="113">
        <v>0</v>
      </c>
      <c r="AJ1302" s="113">
        <v>0</v>
      </c>
      <c r="AK1302" s="113">
        <v>0</v>
      </c>
      <c r="AL1302" s="113">
        <v>81529.411800000002</v>
      </c>
      <c r="AM1302" s="113">
        <v>44470.588199999998</v>
      </c>
      <c r="AN1302" s="113">
        <v>0</v>
      </c>
      <c r="AO1302" s="113">
        <v>0</v>
      </c>
      <c r="AP1302" s="113">
        <v>0</v>
      </c>
      <c r="AQ1302" s="107" t="s">
        <v>699</v>
      </c>
      <c r="AR1302" s="107" t="s">
        <v>699</v>
      </c>
      <c r="AS1302" s="107" t="s">
        <v>473</v>
      </c>
      <c r="AT1302" s="107" t="s">
        <v>395</v>
      </c>
      <c r="AU1302" s="107" t="s">
        <v>1123</v>
      </c>
      <c r="AV1302" s="107" t="s">
        <v>391</v>
      </c>
      <c r="AW1302" s="108">
        <v>2</v>
      </c>
      <c r="AX1302" s="107" t="s">
        <v>473</v>
      </c>
      <c r="AY1302" s="107" t="s">
        <v>731</v>
      </c>
      <c r="AZ1302" s="107" t="s">
        <v>706</v>
      </c>
      <c r="BA1302" s="107" t="s">
        <v>435</v>
      </c>
      <c r="BB1302" s="109">
        <v>45355.272070752311</v>
      </c>
      <c r="BC1302" s="107" t="s">
        <v>21</v>
      </c>
      <c r="BD1302" s="107" t="s">
        <v>293</v>
      </c>
    </row>
    <row r="1303" spans="1:56" x14ac:dyDescent="0.2">
      <c r="A1303" s="107" t="s">
        <v>472</v>
      </c>
      <c r="B1303" s="105">
        <v>609394</v>
      </c>
      <c r="C1303" s="105" t="s">
        <v>395</v>
      </c>
      <c r="D1303" s="107" t="s">
        <v>3135</v>
      </c>
      <c r="E1303" s="105" t="s">
        <v>1962</v>
      </c>
      <c r="F1303" s="107" t="s">
        <v>1128</v>
      </c>
      <c r="G1303" s="107" t="s">
        <v>830</v>
      </c>
      <c r="H1303" s="107" t="s">
        <v>830</v>
      </c>
      <c r="I1303" s="107" t="s">
        <v>830</v>
      </c>
      <c r="J1303" s="107" t="s">
        <v>3136</v>
      </c>
      <c r="K1303" s="107" t="s">
        <v>21</v>
      </c>
      <c r="L1303" s="107" t="s">
        <v>368</v>
      </c>
      <c r="M1303" s="107" t="s">
        <v>395</v>
      </c>
      <c r="N1303" s="107" t="s">
        <v>472</v>
      </c>
      <c r="O1303" s="107" t="s">
        <v>1122</v>
      </c>
      <c r="P1303" s="109">
        <v>46410</v>
      </c>
      <c r="Q1303" s="107" t="s">
        <v>1914</v>
      </c>
      <c r="R1303" s="108">
        <v>0</v>
      </c>
      <c r="S1303" s="109">
        <v>46560</v>
      </c>
      <c r="T1303" s="109">
        <v>46620</v>
      </c>
      <c r="U1303" s="109">
        <v>47107</v>
      </c>
      <c r="V1303" s="108">
        <v>547</v>
      </c>
      <c r="W1303" s="107" t="s">
        <v>424</v>
      </c>
      <c r="X1303" s="107" t="s">
        <v>733</v>
      </c>
      <c r="Y1303" s="107" t="s">
        <v>413</v>
      </c>
      <c r="Z1303" s="108">
        <v>0.8</v>
      </c>
      <c r="AA1303" s="113">
        <v>0</v>
      </c>
      <c r="AB1303" s="113">
        <v>0</v>
      </c>
      <c r="AC1303" s="113">
        <v>11233120</v>
      </c>
      <c r="AD1303" s="113">
        <v>0</v>
      </c>
      <c r="AE1303" s="113">
        <v>11233120</v>
      </c>
      <c r="AF1303" s="113">
        <v>0</v>
      </c>
      <c r="AG1303" s="113">
        <v>0</v>
      </c>
      <c r="AH1303" s="113">
        <f>CFR_Data[[#This Row],[Total Spent SFY]]+CFR_Data[[#This Row],[CF Current SFY]]</f>
        <v>0</v>
      </c>
      <c r="AI1303" s="113">
        <v>0</v>
      </c>
      <c r="AJ1303" s="113">
        <v>0</v>
      </c>
      <c r="AK1303" s="113">
        <v>0</v>
      </c>
      <c r="AL1303" s="113">
        <v>7268489.4117999999</v>
      </c>
      <c r="AM1303" s="113">
        <v>3964630.5882000001</v>
      </c>
      <c r="AN1303" s="113">
        <v>0</v>
      </c>
      <c r="AO1303" s="113">
        <v>0</v>
      </c>
      <c r="AP1303" s="113">
        <v>0</v>
      </c>
      <c r="AQ1303" s="107" t="s">
        <v>699</v>
      </c>
      <c r="AR1303" s="107" t="s">
        <v>699</v>
      </c>
      <c r="AS1303" s="107" t="s">
        <v>473</v>
      </c>
      <c r="AT1303" s="107" t="s">
        <v>395</v>
      </c>
      <c r="AU1303" s="107" t="s">
        <v>1123</v>
      </c>
      <c r="AV1303" s="107" t="s">
        <v>391</v>
      </c>
      <c r="AW1303" s="108">
        <v>2</v>
      </c>
      <c r="AX1303" s="107" t="s">
        <v>473</v>
      </c>
      <c r="AY1303" s="107" t="s">
        <v>731</v>
      </c>
      <c r="AZ1303" s="107" t="s">
        <v>706</v>
      </c>
      <c r="BA1303" s="107" t="s">
        <v>435</v>
      </c>
      <c r="BB1303" s="109">
        <v>45355.272070752311</v>
      </c>
      <c r="BC1303" s="107" t="s">
        <v>21</v>
      </c>
      <c r="BD1303" s="107" t="s">
        <v>292</v>
      </c>
    </row>
    <row r="1304" spans="1:56" x14ac:dyDescent="0.2">
      <c r="A1304" s="107" t="s">
        <v>393</v>
      </c>
      <c r="B1304" s="105">
        <v>609395</v>
      </c>
      <c r="C1304" s="105" t="s">
        <v>2350</v>
      </c>
      <c r="D1304" s="107" t="s">
        <v>1047</v>
      </c>
      <c r="E1304" s="105" t="s">
        <v>1947</v>
      </c>
      <c r="F1304" s="107" t="s">
        <v>1207</v>
      </c>
      <c r="G1304" s="107" t="s">
        <v>830</v>
      </c>
      <c r="H1304" s="107" t="s">
        <v>830</v>
      </c>
      <c r="I1304" s="107" t="s">
        <v>830</v>
      </c>
      <c r="J1304" s="107" t="s">
        <v>1048</v>
      </c>
      <c r="K1304" s="107" t="s">
        <v>32</v>
      </c>
      <c r="L1304" s="107" t="s">
        <v>368</v>
      </c>
      <c r="M1304" s="107" t="s">
        <v>395</v>
      </c>
      <c r="N1304" s="107" t="s">
        <v>403</v>
      </c>
      <c r="O1304" s="107" t="s">
        <v>395</v>
      </c>
      <c r="P1304" s="109">
        <v>43967</v>
      </c>
      <c r="Q1304" s="107" t="s">
        <v>656</v>
      </c>
      <c r="R1304" s="108">
        <v>1</v>
      </c>
      <c r="S1304" s="109">
        <v>44068</v>
      </c>
      <c r="T1304" s="109">
        <v>44128</v>
      </c>
      <c r="U1304" s="109">
        <v>45058</v>
      </c>
      <c r="V1304" s="108">
        <v>990</v>
      </c>
      <c r="W1304" s="107" t="s">
        <v>398</v>
      </c>
      <c r="X1304" s="107" t="s">
        <v>1100</v>
      </c>
      <c r="Y1304" s="107" t="s">
        <v>293</v>
      </c>
      <c r="Z1304" s="108">
        <v>0</v>
      </c>
      <c r="AA1304" s="113">
        <v>3268931.62</v>
      </c>
      <c r="AB1304" s="113">
        <v>0</v>
      </c>
      <c r="AC1304" s="113">
        <v>708847.89</v>
      </c>
      <c r="AD1304" s="113">
        <v>0</v>
      </c>
      <c r="AE1304" s="113">
        <v>0</v>
      </c>
      <c r="AF1304" s="113">
        <v>0</v>
      </c>
      <c r="AG1304" s="113">
        <v>3268931.62</v>
      </c>
      <c r="AH1304" s="113">
        <f>CFR_Data[[#This Row],[Total Spent SFY]]+CFR_Data[[#This Row],[CF Current SFY]]</f>
        <v>0</v>
      </c>
      <c r="AI1304" s="113">
        <v>0</v>
      </c>
      <c r="AJ1304" s="113">
        <v>0</v>
      </c>
      <c r="AK1304" s="113">
        <v>0</v>
      </c>
      <c r="AL1304" s="113">
        <v>0</v>
      </c>
      <c r="AM1304" s="113">
        <v>0</v>
      </c>
      <c r="AN1304" s="113">
        <v>0</v>
      </c>
      <c r="AO1304" s="113">
        <v>0</v>
      </c>
      <c r="AP1304" s="113">
        <v>0</v>
      </c>
      <c r="AQ1304" s="107" t="s">
        <v>699</v>
      </c>
      <c r="AR1304" s="107" t="s">
        <v>699</v>
      </c>
      <c r="AS1304" s="107" t="s">
        <v>396</v>
      </c>
      <c r="AT1304" s="107" t="s">
        <v>395</v>
      </c>
      <c r="AU1304" s="107" t="s">
        <v>1123</v>
      </c>
      <c r="AV1304" s="107" t="s">
        <v>391</v>
      </c>
      <c r="AW1304" s="108">
        <v>1</v>
      </c>
      <c r="AX1304" s="107" t="s">
        <v>473</v>
      </c>
      <c r="AY1304" s="107" t="s">
        <v>731</v>
      </c>
      <c r="AZ1304" s="107" t="s">
        <v>706</v>
      </c>
      <c r="BA1304" s="107" t="s">
        <v>435</v>
      </c>
      <c r="BB1304" s="109">
        <v>45355.272070752311</v>
      </c>
      <c r="BC1304" s="107" t="s">
        <v>32</v>
      </c>
      <c r="BD1304" s="107" t="s">
        <v>293</v>
      </c>
    </row>
    <row r="1305" spans="1:56" x14ac:dyDescent="0.2">
      <c r="A1305" s="107" t="s">
        <v>409</v>
      </c>
      <c r="B1305" s="105">
        <v>609398</v>
      </c>
      <c r="C1305" s="105" t="s">
        <v>3137</v>
      </c>
      <c r="D1305" s="107" t="s">
        <v>1049</v>
      </c>
      <c r="E1305" s="105" t="s">
        <v>1947</v>
      </c>
      <c r="F1305" s="107" t="s">
        <v>1146</v>
      </c>
      <c r="G1305" s="107" t="s">
        <v>830</v>
      </c>
      <c r="H1305" s="107" t="s">
        <v>830</v>
      </c>
      <c r="I1305" s="107" t="s">
        <v>830</v>
      </c>
      <c r="J1305" s="107" t="s">
        <v>116</v>
      </c>
      <c r="K1305" s="107" t="s">
        <v>25</v>
      </c>
      <c r="L1305" s="107" t="s">
        <v>368</v>
      </c>
      <c r="M1305" s="107" t="s">
        <v>395</v>
      </c>
      <c r="N1305" s="107" t="s">
        <v>410</v>
      </c>
      <c r="O1305" s="107" t="s">
        <v>395</v>
      </c>
      <c r="P1305" s="109">
        <v>45234</v>
      </c>
      <c r="Q1305" s="107" t="s">
        <v>754</v>
      </c>
      <c r="R1305" s="108">
        <v>1</v>
      </c>
      <c r="S1305" s="109">
        <v>45286</v>
      </c>
      <c r="T1305" s="109">
        <v>45346</v>
      </c>
      <c r="U1305" s="109">
        <v>45588</v>
      </c>
      <c r="V1305" s="108">
        <v>302</v>
      </c>
      <c r="W1305" s="107" t="s">
        <v>398</v>
      </c>
      <c r="X1305" s="107" t="s">
        <v>702</v>
      </c>
      <c r="Y1305" s="107" t="s">
        <v>293</v>
      </c>
      <c r="Z1305" s="108">
        <v>0</v>
      </c>
      <c r="AA1305" s="113">
        <v>0</v>
      </c>
      <c r="AB1305" s="113">
        <v>0</v>
      </c>
      <c r="AC1305" s="113">
        <v>95463</v>
      </c>
      <c r="AD1305" s="113">
        <v>0</v>
      </c>
      <c r="AE1305" s="113">
        <v>95463</v>
      </c>
      <c r="AF1305" s="113">
        <v>52000</v>
      </c>
      <c r="AG1305" s="113">
        <v>52000</v>
      </c>
      <c r="AH1305" s="113">
        <f>CFR_Data[[#This Row],[Total Spent SFY]]+CFR_Data[[#This Row],[CF Current SFY]]</f>
        <v>52000</v>
      </c>
      <c r="AI1305" s="113">
        <v>43463</v>
      </c>
      <c r="AJ1305" s="113">
        <v>0</v>
      </c>
      <c r="AK1305" s="113">
        <v>0</v>
      </c>
      <c r="AL1305" s="113">
        <v>0</v>
      </c>
      <c r="AM1305" s="113">
        <v>0</v>
      </c>
      <c r="AN1305" s="113">
        <v>0</v>
      </c>
      <c r="AO1305" s="113">
        <v>0</v>
      </c>
      <c r="AP1305" s="113">
        <v>0</v>
      </c>
      <c r="AQ1305" s="107" t="s">
        <v>699</v>
      </c>
      <c r="AR1305" s="107" t="s">
        <v>699</v>
      </c>
      <c r="AS1305" s="107" t="s">
        <v>396</v>
      </c>
      <c r="AT1305" s="107" t="s">
        <v>395</v>
      </c>
      <c r="AU1305" s="107" t="s">
        <v>1123</v>
      </c>
      <c r="AV1305" s="107" t="s">
        <v>391</v>
      </c>
      <c r="AW1305" s="108">
        <v>2</v>
      </c>
      <c r="AX1305" s="107" t="s">
        <v>473</v>
      </c>
      <c r="AY1305" s="107" t="s">
        <v>731</v>
      </c>
      <c r="AZ1305" s="107" t="s">
        <v>706</v>
      </c>
      <c r="BA1305" s="107" t="s">
        <v>435</v>
      </c>
      <c r="BB1305" s="109">
        <v>45355.272070752311</v>
      </c>
      <c r="BC1305" s="107" t="s">
        <v>25</v>
      </c>
      <c r="BD1305" s="107" t="s">
        <v>293</v>
      </c>
    </row>
    <row r="1306" spans="1:56" x14ac:dyDescent="0.2">
      <c r="A1306" s="107" t="s">
        <v>409</v>
      </c>
      <c r="B1306" s="105">
        <v>609398</v>
      </c>
      <c r="C1306" s="105" t="s">
        <v>3137</v>
      </c>
      <c r="D1306" s="107" t="s">
        <v>1049</v>
      </c>
      <c r="E1306" s="105" t="s">
        <v>1947</v>
      </c>
      <c r="F1306" s="107" t="s">
        <v>1146</v>
      </c>
      <c r="G1306" s="107" t="s">
        <v>830</v>
      </c>
      <c r="H1306" s="107" t="s">
        <v>830</v>
      </c>
      <c r="I1306" s="107" t="s">
        <v>830</v>
      </c>
      <c r="J1306" s="107" t="s">
        <v>116</v>
      </c>
      <c r="K1306" s="107" t="s">
        <v>25</v>
      </c>
      <c r="L1306" s="107" t="s">
        <v>368</v>
      </c>
      <c r="M1306" s="107" t="s">
        <v>395</v>
      </c>
      <c r="N1306" s="107" t="s">
        <v>410</v>
      </c>
      <c r="O1306" s="107" t="s">
        <v>395</v>
      </c>
      <c r="P1306" s="109">
        <v>45234</v>
      </c>
      <c r="Q1306" s="107" t="s">
        <v>754</v>
      </c>
      <c r="R1306" s="108">
        <v>1</v>
      </c>
      <c r="S1306" s="109">
        <v>45286</v>
      </c>
      <c r="T1306" s="109">
        <v>45346</v>
      </c>
      <c r="U1306" s="109">
        <v>45588</v>
      </c>
      <c r="V1306" s="108">
        <v>302</v>
      </c>
      <c r="W1306" s="107" t="s">
        <v>424</v>
      </c>
      <c r="X1306" s="107" t="s">
        <v>733</v>
      </c>
      <c r="Y1306" s="107" t="s">
        <v>413</v>
      </c>
      <c r="Z1306" s="108">
        <v>0.8</v>
      </c>
      <c r="AA1306" s="113">
        <v>0</v>
      </c>
      <c r="AB1306" s="113">
        <v>0</v>
      </c>
      <c r="AC1306" s="113">
        <v>2560781.39</v>
      </c>
      <c r="AD1306" s="113">
        <v>0</v>
      </c>
      <c r="AE1306" s="113">
        <v>2560781.39</v>
      </c>
      <c r="AF1306" s="113">
        <v>1383000</v>
      </c>
      <c r="AG1306" s="113">
        <v>1383000</v>
      </c>
      <c r="AH1306" s="113">
        <f>CFR_Data[[#This Row],[Total Spent SFY]]+CFR_Data[[#This Row],[CF Current SFY]]</f>
        <v>1383000</v>
      </c>
      <c r="AI1306" s="113">
        <v>1177781.3899999999</v>
      </c>
      <c r="AJ1306" s="113">
        <v>0</v>
      </c>
      <c r="AK1306" s="113">
        <v>0</v>
      </c>
      <c r="AL1306" s="113">
        <v>0</v>
      </c>
      <c r="AM1306" s="113">
        <v>0</v>
      </c>
      <c r="AN1306" s="113">
        <v>0</v>
      </c>
      <c r="AO1306" s="113">
        <v>0</v>
      </c>
      <c r="AP1306" s="113">
        <v>0</v>
      </c>
      <c r="AQ1306" s="107" t="s">
        <v>699</v>
      </c>
      <c r="AR1306" s="107" t="s">
        <v>699</v>
      </c>
      <c r="AS1306" s="107" t="s">
        <v>396</v>
      </c>
      <c r="AT1306" s="107" t="s">
        <v>395</v>
      </c>
      <c r="AU1306" s="107" t="s">
        <v>1123</v>
      </c>
      <c r="AV1306" s="107" t="s">
        <v>391</v>
      </c>
      <c r="AW1306" s="108">
        <v>2</v>
      </c>
      <c r="AX1306" s="107" t="s">
        <v>473</v>
      </c>
      <c r="AY1306" s="107" t="s">
        <v>731</v>
      </c>
      <c r="AZ1306" s="107" t="s">
        <v>706</v>
      </c>
      <c r="BA1306" s="107" t="s">
        <v>435</v>
      </c>
      <c r="BB1306" s="109">
        <v>45355.272070752311</v>
      </c>
      <c r="BC1306" s="107" t="s">
        <v>25</v>
      </c>
      <c r="BD1306" s="107" t="s">
        <v>292</v>
      </c>
    </row>
    <row r="1307" spans="1:56" x14ac:dyDescent="0.2">
      <c r="A1307" s="107" t="s">
        <v>472</v>
      </c>
      <c r="B1307" s="105">
        <v>609399</v>
      </c>
      <c r="C1307" s="105" t="s">
        <v>395</v>
      </c>
      <c r="D1307" s="107" t="s">
        <v>1050</v>
      </c>
      <c r="E1307" s="105" t="s">
        <v>1943</v>
      </c>
      <c r="F1307" s="107" t="s">
        <v>1147</v>
      </c>
      <c r="G1307" s="107" t="s">
        <v>830</v>
      </c>
      <c r="H1307" s="107" t="s">
        <v>830</v>
      </c>
      <c r="I1307" s="107" t="s">
        <v>830</v>
      </c>
      <c r="J1307" s="107" t="s">
        <v>1051</v>
      </c>
      <c r="K1307" s="107" t="s">
        <v>22</v>
      </c>
      <c r="L1307" s="107" t="s">
        <v>368</v>
      </c>
      <c r="M1307" s="107" t="s">
        <v>395</v>
      </c>
      <c r="N1307" s="107" t="s">
        <v>472</v>
      </c>
      <c r="O1307" s="107" t="s">
        <v>1122</v>
      </c>
      <c r="P1307" s="109">
        <v>45710</v>
      </c>
      <c r="Q1307" s="107" t="s">
        <v>1101</v>
      </c>
      <c r="R1307" s="108">
        <v>0</v>
      </c>
      <c r="S1307" s="109">
        <v>45860</v>
      </c>
      <c r="T1307" s="109">
        <v>45920</v>
      </c>
      <c r="U1307" s="109">
        <v>46407</v>
      </c>
      <c r="V1307" s="108">
        <v>547</v>
      </c>
      <c r="W1307" s="107" t="s">
        <v>424</v>
      </c>
      <c r="X1307" s="107" t="s">
        <v>1959</v>
      </c>
      <c r="Y1307" s="107" t="s">
        <v>292</v>
      </c>
      <c r="Z1307" s="108">
        <v>0.8</v>
      </c>
      <c r="AA1307" s="113">
        <v>0</v>
      </c>
      <c r="AB1307" s="113">
        <v>0</v>
      </c>
      <c r="AC1307" s="113">
        <v>535920</v>
      </c>
      <c r="AD1307" s="113">
        <v>0</v>
      </c>
      <c r="AE1307" s="113">
        <v>535920</v>
      </c>
      <c r="AF1307" s="113">
        <v>0</v>
      </c>
      <c r="AG1307" s="113">
        <v>0</v>
      </c>
      <c r="AH1307" s="113">
        <f>CFR_Data[[#This Row],[Total Spent SFY]]+CFR_Data[[#This Row],[CF Current SFY]]</f>
        <v>0</v>
      </c>
      <c r="AI1307" s="113">
        <v>0</v>
      </c>
      <c r="AJ1307" s="113">
        <v>315247.0588</v>
      </c>
      <c r="AK1307" s="113">
        <v>220672.9412</v>
      </c>
      <c r="AL1307" s="113">
        <v>0</v>
      </c>
      <c r="AM1307" s="113">
        <v>0</v>
      </c>
      <c r="AN1307" s="113">
        <v>0</v>
      </c>
      <c r="AO1307" s="113">
        <v>0</v>
      </c>
      <c r="AP1307" s="113">
        <v>0</v>
      </c>
      <c r="AQ1307" s="107" t="s">
        <v>699</v>
      </c>
      <c r="AR1307" s="107" t="s">
        <v>699</v>
      </c>
      <c r="AS1307" s="107" t="s">
        <v>396</v>
      </c>
      <c r="AT1307" s="107" t="s">
        <v>3138</v>
      </c>
      <c r="AU1307" s="107" t="s">
        <v>1123</v>
      </c>
      <c r="AV1307" s="107" t="s">
        <v>391</v>
      </c>
      <c r="AW1307" s="108">
        <v>3</v>
      </c>
      <c r="AX1307" s="107" t="s">
        <v>473</v>
      </c>
      <c r="AY1307" s="107" t="s">
        <v>731</v>
      </c>
      <c r="AZ1307" s="107" t="s">
        <v>706</v>
      </c>
      <c r="BA1307" s="107" t="s">
        <v>435</v>
      </c>
      <c r="BB1307" s="109">
        <v>45355.272070752311</v>
      </c>
      <c r="BC1307" s="107" t="s">
        <v>22</v>
      </c>
      <c r="BD1307" s="107" t="s">
        <v>292</v>
      </c>
    </row>
    <row r="1308" spans="1:56" x14ac:dyDescent="0.2">
      <c r="A1308" s="107" t="s">
        <v>472</v>
      </c>
      <c r="B1308" s="105">
        <v>609399</v>
      </c>
      <c r="C1308" s="105" t="s">
        <v>395</v>
      </c>
      <c r="D1308" s="107" t="s">
        <v>1050</v>
      </c>
      <c r="E1308" s="105" t="s">
        <v>1943</v>
      </c>
      <c r="F1308" s="107" t="s">
        <v>1147</v>
      </c>
      <c r="G1308" s="107" t="s">
        <v>830</v>
      </c>
      <c r="H1308" s="107" t="s">
        <v>830</v>
      </c>
      <c r="I1308" s="107" t="s">
        <v>830</v>
      </c>
      <c r="J1308" s="107" t="s">
        <v>1051</v>
      </c>
      <c r="K1308" s="107" t="s">
        <v>22</v>
      </c>
      <c r="L1308" s="107" t="s">
        <v>368</v>
      </c>
      <c r="M1308" s="107" t="s">
        <v>395</v>
      </c>
      <c r="N1308" s="107" t="s">
        <v>472</v>
      </c>
      <c r="O1308" s="107" t="s">
        <v>1122</v>
      </c>
      <c r="P1308" s="109">
        <v>45710</v>
      </c>
      <c r="Q1308" s="107" t="s">
        <v>1101</v>
      </c>
      <c r="R1308" s="108">
        <v>0</v>
      </c>
      <c r="S1308" s="109">
        <v>45860</v>
      </c>
      <c r="T1308" s="109">
        <v>45920</v>
      </c>
      <c r="U1308" s="109">
        <v>46407</v>
      </c>
      <c r="V1308" s="108">
        <v>547</v>
      </c>
      <c r="W1308" s="107" t="s">
        <v>398</v>
      </c>
      <c r="X1308" s="107" t="s">
        <v>702</v>
      </c>
      <c r="Y1308" s="107" t="s">
        <v>293</v>
      </c>
      <c r="Z1308" s="108">
        <v>0</v>
      </c>
      <c r="AA1308" s="113">
        <v>0</v>
      </c>
      <c r="AB1308" s="113">
        <v>0</v>
      </c>
      <c r="AC1308" s="113">
        <v>90200</v>
      </c>
      <c r="AD1308" s="113">
        <v>0</v>
      </c>
      <c r="AE1308" s="113">
        <v>90200</v>
      </c>
      <c r="AF1308" s="113">
        <v>0</v>
      </c>
      <c r="AG1308" s="113">
        <v>0</v>
      </c>
      <c r="AH1308" s="113">
        <f>CFR_Data[[#This Row],[Total Spent SFY]]+CFR_Data[[#This Row],[CF Current SFY]]</f>
        <v>0</v>
      </c>
      <c r="AI1308" s="113">
        <v>0</v>
      </c>
      <c r="AJ1308" s="113">
        <v>53058.823499999999</v>
      </c>
      <c r="AK1308" s="113">
        <v>37141.176500000001</v>
      </c>
      <c r="AL1308" s="113">
        <v>0</v>
      </c>
      <c r="AM1308" s="113">
        <v>0</v>
      </c>
      <c r="AN1308" s="113">
        <v>0</v>
      </c>
      <c r="AO1308" s="113">
        <v>0</v>
      </c>
      <c r="AP1308" s="113">
        <v>0</v>
      </c>
      <c r="AQ1308" s="107" t="s">
        <v>699</v>
      </c>
      <c r="AR1308" s="107" t="s">
        <v>699</v>
      </c>
      <c r="AS1308" s="107" t="s">
        <v>396</v>
      </c>
      <c r="AT1308" s="107" t="s">
        <v>3138</v>
      </c>
      <c r="AU1308" s="107" t="s">
        <v>1123</v>
      </c>
      <c r="AV1308" s="107" t="s">
        <v>391</v>
      </c>
      <c r="AW1308" s="108">
        <v>3</v>
      </c>
      <c r="AX1308" s="107" t="s">
        <v>473</v>
      </c>
      <c r="AY1308" s="107" t="s">
        <v>731</v>
      </c>
      <c r="AZ1308" s="107" t="s">
        <v>706</v>
      </c>
      <c r="BA1308" s="107" t="s">
        <v>435</v>
      </c>
      <c r="BB1308" s="109">
        <v>45355.272070752311</v>
      </c>
      <c r="BC1308" s="107" t="s">
        <v>22</v>
      </c>
      <c r="BD1308" s="107" t="s">
        <v>293</v>
      </c>
    </row>
    <row r="1309" spans="1:56" x14ac:dyDescent="0.2">
      <c r="A1309" s="107" t="s">
        <v>472</v>
      </c>
      <c r="B1309" s="105">
        <v>609399</v>
      </c>
      <c r="C1309" s="105" t="s">
        <v>395</v>
      </c>
      <c r="D1309" s="107" t="s">
        <v>1050</v>
      </c>
      <c r="E1309" s="105" t="s">
        <v>1943</v>
      </c>
      <c r="F1309" s="107" t="s">
        <v>1147</v>
      </c>
      <c r="G1309" s="107" t="s">
        <v>830</v>
      </c>
      <c r="H1309" s="107" t="s">
        <v>830</v>
      </c>
      <c r="I1309" s="107" t="s">
        <v>830</v>
      </c>
      <c r="J1309" s="107" t="s">
        <v>1051</v>
      </c>
      <c r="K1309" s="107" t="s">
        <v>22</v>
      </c>
      <c r="L1309" s="107" t="s">
        <v>368</v>
      </c>
      <c r="M1309" s="107" t="s">
        <v>395</v>
      </c>
      <c r="N1309" s="107" t="s">
        <v>472</v>
      </c>
      <c r="O1309" s="107" t="s">
        <v>1122</v>
      </c>
      <c r="P1309" s="109">
        <v>45710</v>
      </c>
      <c r="Q1309" s="107" t="s">
        <v>1101</v>
      </c>
      <c r="R1309" s="108">
        <v>0</v>
      </c>
      <c r="S1309" s="109">
        <v>45860</v>
      </c>
      <c r="T1309" s="109">
        <v>45920</v>
      </c>
      <c r="U1309" s="109">
        <v>46407</v>
      </c>
      <c r="V1309" s="108">
        <v>547</v>
      </c>
      <c r="W1309" s="107" t="s">
        <v>424</v>
      </c>
      <c r="X1309" s="107" t="s">
        <v>733</v>
      </c>
      <c r="Y1309" s="107" t="s">
        <v>413</v>
      </c>
      <c r="Z1309" s="108">
        <v>0.8</v>
      </c>
      <c r="AA1309" s="113">
        <v>0</v>
      </c>
      <c r="AB1309" s="113">
        <v>0</v>
      </c>
      <c r="AC1309" s="113">
        <v>7566368</v>
      </c>
      <c r="AD1309" s="113">
        <v>0</v>
      </c>
      <c r="AE1309" s="113">
        <v>7566368</v>
      </c>
      <c r="AF1309" s="113">
        <v>0</v>
      </c>
      <c r="AG1309" s="113">
        <v>0</v>
      </c>
      <c r="AH1309" s="113">
        <f>CFR_Data[[#This Row],[Total Spent SFY]]+CFR_Data[[#This Row],[CF Current SFY]]</f>
        <v>0</v>
      </c>
      <c r="AI1309" s="113">
        <v>0</v>
      </c>
      <c r="AJ1309" s="113">
        <v>4450804.7059000004</v>
      </c>
      <c r="AK1309" s="113">
        <v>3115563.2941000001</v>
      </c>
      <c r="AL1309" s="113">
        <v>0</v>
      </c>
      <c r="AM1309" s="113">
        <v>0</v>
      </c>
      <c r="AN1309" s="113">
        <v>0</v>
      </c>
      <c r="AO1309" s="113">
        <v>0</v>
      </c>
      <c r="AP1309" s="113">
        <v>0</v>
      </c>
      <c r="AQ1309" s="107" t="s">
        <v>699</v>
      </c>
      <c r="AR1309" s="107" t="s">
        <v>699</v>
      </c>
      <c r="AS1309" s="107" t="s">
        <v>396</v>
      </c>
      <c r="AT1309" s="107" t="s">
        <v>3138</v>
      </c>
      <c r="AU1309" s="107" t="s">
        <v>1123</v>
      </c>
      <c r="AV1309" s="107" t="s">
        <v>391</v>
      </c>
      <c r="AW1309" s="108">
        <v>3</v>
      </c>
      <c r="AX1309" s="107" t="s">
        <v>473</v>
      </c>
      <c r="AY1309" s="107" t="s">
        <v>731</v>
      </c>
      <c r="AZ1309" s="107" t="s">
        <v>706</v>
      </c>
      <c r="BA1309" s="107" t="s">
        <v>435</v>
      </c>
      <c r="BB1309" s="109">
        <v>45355.272070752311</v>
      </c>
      <c r="BC1309" s="107" t="s">
        <v>22</v>
      </c>
      <c r="BD1309" s="107" t="s">
        <v>292</v>
      </c>
    </row>
    <row r="1310" spans="1:56" x14ac:dyDescent="0.2">
      <c r="A1310" s="107" t="s">
        <v>472</v>
      </c>
      <c r="B1310" s="105">
        <v>609402</v>
      </c>
      <c r="C1310" s="105" t="s">
        <v>395</v>
      </c>
      <c r="D1310" s="107" t="s">
        <v>1052</v>
      </c>
      <c r="E1310" s="105" t="s">
        <v>1954</v>
      </c>
      <c r="F1310" s="107" t="s">
        <v>1138</v>
      </c>
      <c r="G1310" s="107" t="s">
        <v>830</v>
      </c>
      <c r="H1310" s="107" t="s">
        <v>830</v>
      </c>
      <c r="I1310" s="107" t="s">
        <v>830</v>
      </c>
      <c r="J1310" s="107" t="s">
        <v>1053</v>
      </c>
      <c r="K1310" s="107" t="s">
        <v>22</v>
      </c>
      <c r="L1310" s="107" t="s">
        <v>312</v>
      </c>
      <c r="M1310" s="107" t="s">
        <v>158</v>
      </c>
      <c r="N1310" s="107" t="s">
        <v>472</v>
      </c>
      <c r="O1310" s="107" t="s">
        <v>1122</v>
      </c>
      <c r="P1310" s="109">
        <v>46732</v>
      </c>
      <c r="Q1310" s="107" t="s">
        <v>2912</v>
      </c>
      <c r="R1310" s="108">
        <v>0</v>
      </c>
      <c r="S1310" s="109">
        <v>46882</v>
      </c>
      <c r="T1310" s="109">
        <v>46942</v>
      </c>
      <c r="U1310" s="109">
        <v>47612</v>
      </c>
      <c r="V1310" s="108">
        <v>730</v>
      </c>
      <c r="W1310" s="107" t="s">
        <v>398</v>
      </c>
      <c r="X1310" s="107" t="s">
        <v>702</v>
      </c>
      <c r="Y1310" s="107" t="s">
        <v>293</v>
      </c>
      <c r="Z1310" s="108">
        <v>0</v>
      </c>
      <c r="AA1310" s="113">
        <v>0</v>
      </c>
      <c r="AB1310" s="113">
        <v>0</v>
      </c>
      <c r="AC1310" s="113">
        <v>296000</v>
      </c>
      <c r="AD1310" s="113">
        <v>0</v>
      </c>
      <c r="AE1310" s="113">
        <v>154434.78260000001</v>
      </c>
      <c r="AF1310" s="113">
        <v>0</v>
      </c>
      <c r="AG1310" s="113">
        <v>0</v>
      </c>
      <c r="AH1310" s="113">
        <f>CFR_Data[[#This Row],[Total Spent SFY]]+CFR_Data[[#This Row],[CF Current SFY]]</f>
        <v>0</v>
      </c>
      <c r="AI1310" s="113">
        <v>0</v>
      </c>
      <c r="AJ1310" s="113">
        <v>0</v>
      </c>
      <c r="AK1310" s="113">
        <v>0</v>
      </c>
      <c r="AL1310" s="113">
        <v>0</v>
      </c>
      <c r="AM1310" s="113">
        <v>154434.78260000001</v>
      </c>
      <c r="AN1310" s="113">
        <v>141565.21739999999</v>
      </c>
      <c r="AO1310" s="113">
        <v>0</v>
      </c>
      <c r="AP1310" s="113">
        <v>0</v>
      </c>
      <c r="AQ1310" s="107" t="s">
        <v>699</v>
      </c>
      <c r="AR1310" s="107" t="s">
        <v>699</v>
      </c>
      <c r="AS1310" s="107" t="s">
        <v>396</v>
      </c>
      <c r="AT1310" s="107" t="s">
        <v>395</v>
      </c>
      <c r="AU1310" s="107" t="s">
        <v>1123</v>
      </c>
      <c r="AV1310" s="107" t="s">
        <v>391</v>
      </c>
      <c r="AW1310" s="108">
        <v>2</v>
      </c>
      <c r="AX1310" s="107" t="s">
        <v>473</v>
      </c>
      <c r="AY1310" s="107" t="s">
        <v>698</v>
      </c>
      <c r="AZ1310" s="107" t="s">
        <v>697</v>
      </c>
      <c r="BA1310" s="107" t="s">
        <v>392</v>
      </c>
      <c r="BB1310" s="109">
        <v>45355.272070752311</v>
      </c>
      <c r="BC1310" s="107" t="s">
        <v>22</v>
      </c>
      <c r="BD1310" s="107" t="s">
        <v>293</v>
      </c>
    </row>
    <row r="1311" spans="1:56" x14ac:dyDescent="0.2">
      <c r="A1311" s="107" t="s">
        <v>472</v>
      </c>
      <c r="B1311" s="105">
        <v>609402</v>
      </c>
      <c r="C1311" s="105" t="s">
        <v>395</v>
      </c>
      <c r="D1311" s="107" t="s">
        <v>1052</v>
      </c>
      <c r="E1311" s="105" t="s">
        <v>1954</v>
      </c>
      <c r="F1311" s="107" t="s">
        <v>1138</v>
      </c>
      <c r="G1311" s="107" t="s">
        <v>830</v>
      </c>
      <c r="H1311" s="107" t="s">
        <v>830</v>
      </c>
      <c r="I1311" s="107" t="s">
        <v>830</v>
      </c>
      <c r="J1311" s="107" t="s">
        <v>1053</v>
      </c>
      <c r="K1311" s="107" t="s">
        <v>22</v>
      </c>
      <c r="L1311" s="107" t="s">
        <v>312</v>
      </c>
      <c r="M1311" s="107" t="s">
        <v>158</v>
      </c>
      <c r="N1311" s="107" t="s">
        <v>472</v>
      </c>
      <c r="O1311" s="107" t="s">
        <v>1122</v>
      </c>
      <c r="P1311" s="109">
        <v>46732</v>
      </c>
      <c r="Q1311" s="107" t="s">
        <v>2912</v>
      </c>
      <c r="R1311" s="108">
        <v>0</v>
      </c>
      <c r="S1311" s="109">
        <v>46882</v>
      </c>
      <c r="T1311" s="109">
        <v>46942</v>
      </c>
      <c r="U1311" s="109">
        <v>47612</v>
      </c>
      <c r="V1311" s="108">
        <v>730</v>
      </c>
      <c r="W1311" s="107" t="s">
        <v>424</v>
      </c>
      <c r="X1311" s="107" t="s">
        <v>733</v>
      </c>
      <c r="Y1311" s="107" t="s">
        <v>413</v>
      </c>
      <c r="Z1311" s="108">
        <v>0.8</v>
      </c>
      <c r="AA1311" s="113">
        <v>0</v>
      </c>
      <c r="AB1311" s="113">
        <v>0</v>
      </c>
      <c r="AC1311" s="113">
        <v>50582000</v>
      </c>
      <c r="AD1311" s="113">
        <v>0</v>
      </c>
      <c r="AE1311" s="113">
        <v>26390608.695700001</v>
      </c>
      <c r="AF1311" s="113">
        <v>0</v>
      </c>
      <c r="AG1311" s="113">
        <v>0</v>
      </c>
      <c r="AH1311" s="113">
        <f>CFR_Data[[#This Row],[Total Spent SFY]]+CFR_Data[[#This Row],[CF Current SFY]]</f>
        <v>0</v>
      </c>
      <c r="AI1311" s="113">
        <v>0</v>
      </c>
      <c r="AJ1311" s="113">
        <v>0</v>
      </c>
      <c r="AK1311" s="113">
        <v>0</v>
      </c>
      <c r="AL1311" s="113">
        <v>0</v>
      </c>
      <c r="AM1311" s="113">
        <v>26390608.695700001</v>
      </c>
      <c r="AN1311" s="113">
        <v>24191391.304299999</v>
      </c>
      <c r="AO1311" s="113">
        <v>0</v>
      </c>
      <c r="AP1311" s="113">
        <v>0</v>
      </c>
      <c r="AQ1311" s="107" t="s">
        <v>699</v>
      </c>
      <c r="AR1311" s="107" t="s">
        <v>699</v>
      </c>
      <c r="AS1311" s="107" t="s">
        <v>396</v>
      </c>
      <c r="AT1311" s="107" t="s">
        <v>395</v>
      </c>
      <c r="AU1311" s="107" t="s">
        <v>1123</v>
      </c>
      <c r="AV1311" s="107" t="s">
        <v>391</v>
      </c>
      <c r="AW1311" s="108">
        <v>2</v>
      </c>
      <c r="AX1311" s="107" t="s">
        <v>473</v>
      </c>
      <c r="AY1311" s="107" t="s">
        <v>698</v>
      </c>
      <c r="AZ1311" s="107" t="s">
        <v>697</v>
      </c>
      <c r="BA1311" s="107" t="s">
        <v>392</v>
      </c>
      <c r="BB1311" s="109">
        <v>45355.272070752311</v>
      </c>
      <c r="BC1311" s="107" t="s">
        <v>22</v>
      </c>
      <c r="BD1311" s="107" t="s">
        <v>292</v>
      </c>
    </row>
    <row r="1312" spans="1:56" x14ac:dyDescent="0.2">
      <c r="A1312" s="107" t="s">
        <v>472</v>
      </c>
      <c r="B1312" s="105">
        <v>609409</v>
      </c>
      <c r="C1312" s="105" t="s">
        <v>395</v>
      </c>
      <c r="D1312" s="107" t="s">
        <v>1055</v>
      </c>
      <c r="E1312" s="105" t="s">
        <v>1947</v>
      </c>
      <c r="F1312" s="107" t="s">
        <v>1129</v>
      </c>
      <c r="G1312" s="107" t="s">
        <v>830</v>
      </c>
      <c r="H1312" s="107" t="s">
        <v>830</v>
      </c>
      <c r="I1312" s="107" t="s">
        <v>830</v>
      </c>
      <c r="J1312" s="107" t="s">
        <v>123</v>
      </c>
      <c r="K1312" s="107" t="s">
        <v>32</v>
      </c>
      <c r="L1312" s="107" t="s">
        <v>88</v>
      </c>
      <c r="M1312" s="107" t="s">
        <v>41</v>
      </c>
      <c r="N1312" s="107" t="s">
        <v>472</v>
      </c>
      <c r="O1312" s="107" t="s">
        <v>1125</v>
      </c>
      <c r="P1312" s="109">
        <v>45640</v>
      </c>
      <c r="Q1312" s="107" t="s">
        <v>1101</v>
      </c>
      <c r="R1312" s="108">
        <v>0</v>
      </c>
      <c r="S1312" s="109">
        <v>45790</v>
      </c>
      <c r="T1312" s="109">
        <v>45850</v>
      </c>
      <c r="U1312" s="109">
        <v>46710</v>
      </c>
      <c r="V1312" s="108">
        <v>920</v>
      </c>
      <c r="W1312" s="107" t="s">
        <v>398</v>
      </c>
      <c r="X1312" s="107" t="s">
        <v>702</v>
      </c>
      <c r="Y1312" s="107" t="s">
        <v>293</v>
      </c>
      <c r="Z1312" s="108">
        <v>0</v>
      </c>
      <c r="AA1312" s="113">
        <v>0</v>
      </c>
      <c r="AB1312" s="113">
        <v>0</v>
      </c>
      <c r="AC1312" s="113">
        <v>450000</v>
      </c>
      <c r="AD1312" s="113">
        <v>0</v>
      </c>
      <c r="AE1312" s="113">
        <v>450000.0001</v>
      </c>
      <c r="AF1312" s="113">
        <v>0</v>
      </c>
      <c r="AG1312" s="113">
        <v>0</v>
      </c>
      <c r="AH1312" s="113">
        <f>CFR_Data[[#This Row],[Total Spent SFY]]+CFR_Data[[#This Row],[CF Current SFY]]</f>
        <v>0</v>
      </c>
      <c r="AI1312" s="113">
        <v>0</v>
      </c>
      <c r="AJ1312" s="113">
        <v>186206.89660000001</v>
      </c>
      <c r="AK1312" s="113">
        <v>186206.89660000001</v>
      </c>
      <c r="AL1312" s="113">
        <v>77586.206900000005</v>
      </c>
      <c r="AM1312" s="113">
        <v>0</v>
      </c>
      <c r="AN1312" s="113">
        <v>-1E-4</v>
      </c>
      <c r="AO1312" s="113">
        <v>0</v>
      </c>
      <c r="AP1312" s="113">
        <v>0</v>
      </c>
      <c r="AQ1312" s="107" t="s">
        <v>699</v>
      </c>
      <c r="AR1312" s="107" t="s">
        <v>699</v>
      </c>
      <c r="AS1312" s="107" t="s">
        <v>396</v>
      </c>
      <c r="AT1312" s="107" t="s">
        <v>395</v>
      </c>
      <c r="AU1312" s="107" t="s">
        <v>1123</v>
      </c>
      <c r="AV1312" s="107" t="s">
        <v>391</v>
      </c>
      <c r="AW1312" s="108">
        <v>2</v>
      </c>
      <c r="AX1312" s="107" t="s">
        <v>473</v>
      </c>
      <c r="AY1312" s="107" t="s">
        <v>707</v>
      </c>
      <c r="AZ1312" s="107" t="s">
        <v>706</v>
      </c>
      <c r="BA1312" s="107" t="s">
        <v>412</v>
      </c>
      <c r="BB1312" s="109">
        <v>45355.272070752311</v>
      </c>
      <c r="BC1312" s="107" t="s">
        <v>32</v>
      </c>
      <c r="BD1312" s="107" t="s">
        <v>293</v>
      </c>
    </row>
    <row r="1313" spans="1:56" x14ac:dyDescent="0.2">
      <c r="A1313" s="107" t="s">
        <v>472</v>
      </c>
      <c r="B1313" s="105">
        <v>609409</v>
      </c>
      <c r="C1313" s="105" t="s">
        <v>395</v>
      </c>
      <c r="D1313" s="107" t="s">
        <v>1055</v>
      </c>
      <c r="E1313" s="105" t="s">
        <v>1947</v>
      </c>
      <c r="F1313" s="107" t="s">
        <v>1129</v>
      </c>
      <c r="G1313" s="107" t="s">
        <v>830</v>
      </c>
      <c r="H1313" s="107" t="s">
        <v>830</v>
      </c>
      <c r="I1313" s="107" t="s">
        <v>830</v>
      </c>
      <c r="J1313" s="107" t="s">
        <v>123</v>
      </c>
      <c r="K1313" s="107" t="s">
        <v>32</v>
      </c>
      <c r="L1313" s="107" t="s">
        <v>88</v>
      </c>
      <c r="M1313" s="107" t="s">
        <v>41</v>
      </c>
      <c r="N1313" s="107" t="s">
        <v>472</v>
      </c>
      <c r="O1313" s="107" t="s">
        <v>1125</v>
      </c>
      <c r="P1313" s="109">
        <v>45640</v>
      </c>
      <c r="Q1313" s="107" t="s">
        <v>1101</v>
      </c>
      <c r="R1313" s="108">
        <v>0</v>
      </c>
      <c r="S1313" s="109">
        <v>45790</v>
      </c>
      <c r="T1313" s="109">
        <v>45850</v>
      </c>
      <c r="U1313" s="109">
        <v>46710</v>
      </c>
      <c r="V1313" s="108">
        <v>920</v>
      </c>
      <c r="W1313" s="107" t="s">
        <v>424</v>
      </c>
      <c r="X1313" s="107" t="s">
        <v>1149</v>
      </c>
      <c r="Y1313" s="107" t="s">
        <v>771</v>
      </c>
      <c r="Z1313" s="108">
        <v>0.8</v>
      </c>
      <c r="AA1313" s="113">
        <v>0</v>
      </c>
      <c r="AB1313" s="113">
        <v>0</v>
      </c>
      <c r="AC1313" s="113">
        <v>41044371.82</v>
      </c>
      <c r="AD1313" s="113">
        <v>0</v>
      </c>
      <c r="AE1313" s="113">
        <v>41044371.82</v>
      </c>
      <c r="AF1313" s="113">
        <v>0</v>
      </c>
      <c r="AG1313" s="113">
        <v>0</v>
      </c>
      <c r="AH1313" s="113">
        <f>CFR_Data[[#This Row],[Total Spent SFY]]+CFR_Data[[#This Row],[CF Current SFY]]</f>
        <v>0</v>
      </c>
      <c r="AI1313" s="113">
        <v>0</v>
      </c>
      <c r="AJ1313" s="113">
        <v>16983877.9945</v>
      </c>
      <c r="AK1313" s="113">
        <v>16983877.9945</v>
      </c>
      <c r="AL1313" s="113">
        <v>7076615.8310000002</v>
      </c>
      <c r="AM1313" s="113">
        <v>0</v>
      </c>
      <c r="AN1313" s="113">
        <v>0</v>
      </c>
      <c r="AO1313" s="113">
        <v>0</v>
      </c>
      <c r="AP1313" s="113">
        <v>0</v>
      </c>
      <c r="AQ1313" s="107" t="s">
        <v>699</v>
      </c>
      <c r="AR1313" s="107" t="s">
        <v>699</v>
      </c>
      <c r="AS1313" s="107" t="s">
        <v>396</v>
      </c>
      <c r="AT1313" s="107" t="s">
        <v>395</v>
      </c>
      <c r="AU1313" s="107" t="s">
        <v>1123</v>
      </c>
      <c r="AV1313" s="107" t="s">
        <v>391</v>
      </c>
      <c r="AW1313" s="108">
        <v>2</v>
      </c>
      <c r="AX1313" s="107" t="s">
        <v>473</v>
      </c>
      <c r="AY1313" s="107" t="s">
        <v>707</v>
      </c>
      <c r="AZ1313" s="107" t="s">
        <v>706</v>
      </c>
      <c r="BA1313" s="107" t="s">
        <v>412</v>
      </c>
      <c r="BB1313" s="109">
        <v>45355.272070752311</v>
      </c>
      <c r="BC1313" s="107" t="s">
        <v>32</v>
      </c>
      <c r="BD1313" s="107" t="s">
        <v>292</v>
      </c>
    </row>
    <row r="1314" spans="1:56" x14ac:dyDescent="0.2">
      <c r="A1314" s="107" t="s">
        <v>472</v>
      </c>
      <c r="B1314" s="105">
        <v>609410</v>
      </c>
      <c r="C1314" s="105" t="s">
        <v>395</v>
      </c>
      <c r="D1314" s="107" t="s">
        <v>1244</v>
      </c>
      <c r="E1314" s="105" t="s">
        <v>1945</v>
      </c>
      <c r="F1314" s="107" t="s">
        <v>1121</v>
      </c>
      <c r="G1314" s="107" t="s">
        <v>830</v>
      </c>
      <c r="H1314" s="107" t="s">
        <v>830</v>
      </c>
      <c r="I1314" s="107" t="s">
        <v>830</v>
      </c>
      <c r="J1314" s="107" t="s">
        <v>94</v>
      </c>
      <c r="K1314" s="107" t="s">
        <v>31</v>
      </c>
      <c r="L1314" s="107" t="s">
        <v>213</v>
      </c>
      <c r="M1314" s="107" t="s">
        <v>208</v>
      </c>
      <c r="N1314" s="107" t="s">
        <v>472</v>
      </c>
      <c r="O1314" s="107" t="s">
        <v>1127</v>
      </c>
      <c r="P1314" s="109">
        <v>45472</v>
      </c>
      <c r="Q1314" s="107" t="s">
        <v>754</v>
      </c>
      <c r="R1314" s="108">
        <v>0</v>
      </c>
      <c r="S1314" s="109">
        <v>45622</v>
      </c>
      <c r="T1314" s="109">
        <v>45682</v>
      </c>
      <c r="U1314" s="109">
        <v>46536</v>
      </c>
      <c r="V1314" s="108">
        <v>914</v>
      </c>
      <c r="W1314" s="107" t="s">
        <v>424</v>
      </c>
      <c r="X1314" s="107" t="s">
        <v>713</v>
      </c>
      <c r="Y1314" s="107" t="s">
        <v>397</v>
      </c>
      <c r="Z1314" s="108">
        <v>0.9</v>
      </c>
      <c r="AA1314" s="113">
        <v>0</v>
      </c>
      <c r="AB1314" s="113">
        <v>0</v>
      </c>
      <c r="AC1314" s="113">
        <v>2826927.8568000002</v>
      </c>
      <c r="AD1314" s="113">
        <v>0</v>
      </c>
      <c r="AE1314" s="113">
        <v>2826927.8568000002</v>
      </c>
      <c r="AF1314" s="113">
        <v>0</v>
      </c>
      <c r="AG1314" s="113">
        <v>0</v>
      </c>
      <c r="AH1314" s="113">
        <f>CFR_Data[[#This Row],[Total Spent SFY]]+CFR_Data[[#This Row],[CF Current SFY]]</f>
        <v>0</v>
      </c>
      <c r="AI1314" s="113">
        <v>584881.62549999997</v>
      </c>
      <c r="AJ1314" s="113">
        <v>1169763.2511</v>
      </c>
      <c r="AK1314" s="113">
        <v>1072282.9802000001</v>
      </c>
      <c r="AL1314" s="113">
        <v>0</v>
      </c>
      <c r="AM1314" s="113">
        <v>0</v>
      </c>
      <c r="AN1314" s="113">
        <v>0</v>
      </c>
      <c r="AO1314" s="113">
        <v>0</v>
      </c>
      <c r="AP1314" s="113">
        <v>0</v>
      </c>
      <c r="AQ1314" s="107" t="s">
        <v>699</v>
      </c>
      <c r="AR1314" s="107" t="s">
        <v>699</v>
      </c>
      <c r="AS1314" s="107" t="s">
        <v>396</v>
      </c>
      <c r="AT1314" s="107" t="s">
        <v>2936</v>
      </c>
      <c r="AU1314" s="107" t="s">
        <v>1123</v>
      </c>
      <c r="AV1314" s="107" t="s">
        <v>391</v>
      </c>
      <c r="AW1314" s="108">
        <v>2</v>
      </c>
      <c r="AX1314" s="107" t="s">
        <v>473</v>
      </c>
      <c r="AY1314" s="107" t="s">
        <v>722</v>
      </c>
      <c r="AZ1314" s="107" t="s">
        <v>697</v>
      </c>
      <c r="BA1314" s="107" t="s">
        <v>402</v>
      </c>
      <c r="BB1314" s="109">
        <v>45355.272070752311</v>
      </c>
      <c r="BC1314" s="107" t="s">
        <v>31</v>
      </c>
      <c r="BD1314" s="107" t="s">
        <v>292</v>
      </c>
    </row>
    <row r="1315" spans="1:56" x14ac:dyDescent="0.2">
      <c r="A1315" s="107" t="s">
        <v>472</v>
      </c>
      <c r="B1315" s="105">
        <v>609410</v>
      </c>
      <c r="C1315" s="105" t="s">
        <v>395</v>
      </c>
      <c r="D1315" s="107" t="s">
        <v>1244</v>
      </c>
      <c r="E1315" s="105" t="s">
        <v>1945</v>
      </c>
      <c r="F1315" s="107" t="s">
        <v>1121</v>
      </c>
      <c r="G1315" s="107" t="s">
        <v>830</v>
      </c>
      <c r="H1315" s="107" t="s">
        <v>830</v>
      </c>
      <c r="I1315" s="107" t="s">
        <v>830</v>
      </c>
      <c r="J1315" s="107" t="s">
        <v>94</v>
      </c>
      <c r="K1315" s="107" t="s">
        <v>31</v>
      </c>
      <c r="L1315" s="107" t="s">
        <v>213</v>
      </c>
      <c r="M1315" s="107" t="s">
        <v>208</v>
      </c>
      <c r="N1315" s="107" t="s">
        <v>472</v>
      </c>
      <c r="O1315" s="107" t="s">
        <v>1127</v>
      </c>
      <c r="P1315" s="109">
        <v>45472</v>
      </c>
      <c r="Q1315" s="107" t="s">
        <v>754</v>
      </c>
      <c r="R1315" s="108">
        <v>0</v>
      </c>
      <c r="S1315" s="109">
        <v>45622</v>
      </c>
      <c r="T1315" s="109">
        <v>45682</v>
      </c>
      <c r="U1315" s="109">
        <v>46536</v>
      </c>
      <c r="V1315" s="108">
        <v>914</v>
      </c>
      <c r="W1315" s="107" t="s">
        <v>398</v>
      </c>
      <c r="X1315" s="107" t="s">
        <v>702</v>
      </c>
      <c r="Y1315" s="107" t="s">
        <v>293</v>
      </c>
      <c r="Z1315" s="108">
        <v>0</v>
      </c>
      <c r="AA1315" s="113">
        <v>0</v>
      </c>
      <c r="AB1315" s="113">
        <v>0</v>
      </c>
      <c r="AC1315" s="113">
        <v>24600</v>
      </c>
      <c r="AD1315" s="113">
        <v>0</v>
      </c>
      <c r="AE1315" s="113">
        <v>24600</v>
      </c>
      <c r="AF1315" s="113">
        <v>0</v>
      </c>
      <c r="AG1315" s="113">
        <v>0</v>
      </c>
      <c r="AH1315" s="113">
        <f>CFR_Data[[#This Row],[Total Spent SFY]]+CFR_Data[[#This Row],[CF Current SFY]]</f>
        <v>0</v>
      </c>
      <c r="AI1315" s="113">
        <v>5089.6552000000001</v>
      </c>
      <c r="AJ1315" s="113">
        <v>10179.310299999999</v>
      </c>
      <c r="AK1315" s="113">
        <v>9331.0344999999998</v>
      </c>
      <c r="AL1315" s="113">
        <v>0</v>
      </c>
      <c r="AM1315" s="113">
        <v>0</v>
      </c>
      <c r="AN1315" s="113">
        <v>0</v>
      </c>
      <c r="AO1315" s="113">
        <v>0</v>
      </c>
      <c r="AP1315" s="113">
        <v>0</v>
      </c>
      <c r="AQ1315" s="107" t="s">
        <v>699</v>
      </c>
      <c r="AR1315" s="107" t="s">
        <v>699</v>
      </c>
      <c r="AS1315" s="107" t="s">
        <v>396</v>
      </c>
      <c r="AT1315" s="107" t="s">
        <v>2936</v>
      </c>
      <c r="AU1315" s="107" t="s">
        <v>1123</v>
      </c>
      <c r="AV1315" s="107" t="s">
        <v>391</v>
      </c>
      <c r="AW1315" s="108">
        <v>2</v>
      </c>
      <c r="AX1315" s="107" t="s">
        <v>473</v>
      </c>
      <c r="AY1315" s="107" t="s">
        <v>722</v>
      </c>
      <c r="AZ1315" s="107" t="s">
        <v>697</v>
      </c>
      <c r="BA1315" s="107" t="s">
        <v>402</v>
      </c>
      <c r="BB1315" s="109">
        <v>45355.272070752311</v>
      </c>
      <c r="BC1315" s="107" t="s">
        <v>31</v>
      </c>
      <c r="BD1315" s="107" t="s">
        <v>293</v>
      </c>
    </row>
    <row r="1316" spans="1:56" x14ac:dyDescent="0.2">
      <c r="A1316" s="107" t="s">
        <v>472</v>
      </c>
      <c r="B1316" s="105">
        <v>609411</v>
      </c>
      <c r="C1316" s="105" t="s">
        <v>395</v>
      </c>
      <c r="D1316" s="107" t="s">
        <v>1056</v>
      </c>
      <c r="E1316" s="105" t="s">
        <v>1954</v>
      </c>
      <c r="F1316" s="107" t="s">
        <v>2238</v>
      </c>
      <c r="G1316" s="107" t="s">
        <v>830</v>
      </c>
      <c r="H1316" s="107" t="s">
        <v>830</v>
      </c>
      <c r="I1316" s="107" t="s">
        <v>830</v>
      </c>
      <c r="J1316" s="107" t="s">
        <v>861</v>
      </c>
      <c r="K1316" s="107" t="s">
        <v>28</v>
      </c>
      <c r="L1316" s="107" t="s">
        <v>237</v>
      </c>
      <c r="M1316" s="107" t="s">
        <v>236</v>
      </c>
      <c r="N1316" s="107" t="s">
        <v>472</v>
      </c>
      <c r="O1316" s="107" t="s">
        <v>1130</v>
      </c>
      <c r="P1316" s="109">
        <v>45521</v>
      </c>
      <c r="Q1316" s="107" t="s">
        <v>754</v>
      </c>
      <c r="R1316" s="108">
        <v>0</v>
      </c>
      <c r="S1316" s="109">
        <v>45671</v>
      </c>
      <c r="T1316" s="109">
        <v>45731</v>
      </c>
      <c r="U1316" s="109">
        <v>46751</v>
      </c>
      <c r="V1316" s="108">
        <v>1080</v>
      </c>
      <c r="W1316" s="107" t="s">
        <v>424</v>
      </c>
      <c r="X1316" s="107" t="s">
        <v>710</v>
      </c>
      <c r="Y1316" s="107" t="s">
        <v>411</v>
      </c>
      <c r="Z1316" s="108">
        <v>0.8</v>
      </c>
      <c r="AA1316" s="113">
        <v>0</v>
      </c>
      <c r="AB1316" s="113">
        <v>0</v>
      </c>
      <c r="AC1316" s="113">
        <v>29694842.583999999</v>
      </c>
      <c r="AD1316" s="113">
        <v>0</v>
      </c>
      <c r="AE1316" s="113">
        <v>29694842.583999999</v>
      </c>
      <c r="AF1316" s="113">
        <v>0</v>
      </c>
      <c r="AG1316" s="113">
        <v>0</v>
      </c>
      <c r="AH1316" s="113">
        <f>CFR_Data[[#This Row],[Total Spent SFY]]+CFR_Data[[#This Row],[CF Current SFY]]</f>
        <v>0</v>
      </c>
      <c r="AI1316" s="113">
        <v>3493510.8922000001</v>
      </c>
      <c r="AJ1316" s="113">
        <v>10480532.6767</v>
      </c>
      <c r="AK1316" s="113">
        <v>10480532.6767</v>
      </c>
      <c r="AL1316" s="113">
        <v>5240266.3383999998</v>
      </c>
      <c r="AM1316" s="113">
        <v>0</v>
      </c>
      <c r="AN1316" s="113">
        <v>0</v>
      </c>
      <c r="AO1316" s="113">
        <v>0</v>
      </c>
      <c r="AP1316" s="113">
        <v>0</v>
      </c>
      <c r="AQ1316" s="107" t="s">
        <v>699</v>
      </c>
      <c r="AR1316" s="107" t="s">
        <v>699</v>
      </c>
      <c r="AS1316" s="107" t="s">
        <v>396</v>
      </c>
      <c r="AT1316" s="107" t="s">
        <v>3022</v>
      </c>
      <c r="AU1316" s="107" t="s">
        <v>239</v>
      </c>
      <c r="AV1316" s="107" t="s">
        <v>391</v>
      </c>
      <c r="AW1316" s="108">
        <v>2</v>
      </c>
      <c r="AX1316" s="107" t="s">
        <v>473</v>
      </c>
      <c r="AY1316" s="107" t="s">
        <v>738</v>
      </c>
      <c r="AZ1316" s="107" t="s">
        <v>700</v>
      </c>
      <c r="BA1316" s="107" t="s">
        <v>652</v>
      </c>
      <c r="BB1316" s="109">
        <v>45355.272070752311</v>
      </c>
      <c r="BC1316" s="107" t="s">
        <v>28</v>
      </c>
      <c r="BD1316" s="107" t="s">
        <v>292</v>
      </c>
    </row>
    <row r="1317" spans="1:56" x14ac:dyDescent="0.2">
      <c r="A1317" s="107" t="s">
        <v>472</v>
      </c>
      <c r="B1317" s="105">
        <v>609411</v>
      </c>
      <c r="C1317" s="105" t="s">
        <v>395</v>
      </c>
      <c r="D1317" s="107" t="s">
        <v>1056</v>
      </c>
      <c r="E1317" s="105" t="s">
        <v>1954</v>
      </c>
      <c r="F1317" s="107" t="s">
        <v>2238</v>
      </c>
      <c r="G1317" s="107" t="s">
        <v>830</v>
      </c>
      <c r="H1317" s="107" t="s">
        <v>830</v>
      </c>
      <c r="I1317" s="107" t="s">
        <v>830</v>
      </c>
      <c r="J1317" s="107" t="s">
        <v>861</v>
      </c>
      <c r="K1317" s="107" t="s">
        <v>28</v>
      </c>
      <c r="L1317" s="107" t="s">
        <v>237</v>
      </c>
      <c r="M1317" s="107" t="s">
        <v>236</v>
      </c>
      <c r="N1317" s="107" t="s">
        <v>472</v>
      </c>
      <c r="O1317" s="107" t="s">
        <v>1130</v>
      </c>
      <c r="P1317" s="109">
        <v>45521</v>
      </c>
      <c r="Q1317" s="107" t="s">
        <v>754</v>
      </c>
      <c r="R1317" s="108">
        <v>0</v>
      </c>
      <c r="S1317" s="109">
        <v>45671</v>
      </c>
      <c r="T1317" s="109">
        <v>45731</v>
      </c>
      <c r="U1317" s="109">
        <v>46751</v>
      </c>
      <c r="V1317" s="108">
        <v>1080</v>
      </c>
      <c r="W1317" s="107" t="s">
        <v>398</v>
      </c>
      <c r="X1317" s="107" t="s">
        <v>702</v>
      </c>
      <c r="Y1317" s="107" t="s">
        <v>293</v>
      </c>
      <c r="Z1317" s="108">
        <v>0</v>
      </c>
      <c r="AA1317" s="113">
        <v>0</v>
      </c>
      <c r="AB1317" s="113">
        <v>0</v>
      </c>
      <c r="AC1317" s="113">
        <v>388620.6</v>
      </c>
      <c r="AD1317" s="113">
        <v>0</v>
      </c>
      <c r="AE1317" s="113">
        <v>388620.60009999998</v>
      </c>
      <c r="AF1317" s="113">
        <v>0</v>
      </c>
      <c r="AG1317" s="113">
        <v>0</v>
      </c>
      <c r="AH1317" s="113">
        <f>CFR_Data[[#This Row],[Total Spent SFY]]+CFR_Data[[#This Row],[CF Current SFY]]</f>
        <v>0</v>
      </c>
      <c r="AI1317" s="113">
        <v>45720.070599999999</v>
      </c>
      <c r="AJ1317" s="113">
        <v>137160.21179999999</v>
      </c>
      <c r="AK1317" s="113">
        <v>137160.21179999999</v>
      </c>
      <c r="AL1317" s="113">
        <v>68580.105899999995</v>
      </c>
      <c r="AM1317" s="113">
        <v>0</v>
      </c>
      <c r="AN1317" s="113">
        <v>-1E-4</v>
      </c>
      <c r="AO1317" s="113">
        <v>0</v>
      </c>
      <c r="AP1317" s="113">
        <v>0</v>
      </c>
      <c r="AQ1317" s="107" t="s">
        <v>699</v>
      </c>
      <c r="AR1317" s="107" t="s">
        <v>699</v>
      </c>
      <c r="AS1317" s="107" t="s">
        <v>396</v>
      </c>
      <c r="AT1317" s="107" t="s">
        <v>3022</v>
      </c>
      <c r="AU1317" s="107" t="s">
        <v>239</v>
      </c>
      <c r="AV1317" s="107" t="s">
        <v>391</v>
      </c>
      <c r="AW1317" s="108">
        <v>2</v>
      </c>
      <c r="AX1317" s="107" t="s">
        <v>473</v>
      </c>
      <c r="AY1317" s="107" t="s">
        <v>738</v>
      </c>
      <c r="AZ1317" s="107" t="s">
        <v>700</v>
      </c>
      <c r="BA1317" s="107" t="s">
        <v>652</v>
      </c>
      <c r="BB1317" s="109">
        <v>45355.272070752311</v>
      </c>
      <c r="BC1317" s="107" t="s">
        <v>28</v>
      </c>
      <c r="BD1317" s="107" t="s">
        <v>293</v>
      </c>
    </row>
    <row r="1318" spans="1:56" x14ac:dyDescent="0.2">
      <c r="A1318" s="107" t="s">
        <v>472</v>
      </c>
      <c r="B1318" s="105">
        <v>609413</v>
      </c>
      <c r="C1318" s="105" t="s">
        <v>395</v>
      </c>
      <c r="D1318" s="107" t="s">
        <v>3139</v>
      </c>
      <c r="E1318" s="105" t="s">
        <v>1947</v>
      </c>
      <c r="F1318" s="107" t="s">
        <v>1128</v>
      </c>
      <c r="G1318" s="107" t="s">
        <v>830</v>
      </c>
      <c r="H1318" s="107" t="s">
        <v>830</v>
      </c>
      <c r="I1318" s="107" t="s">
        <v>830</v>
      </c>
      <c r="J1318" s="107" t="s">
        <v>135</v>
      </c>
      <c r="K1318" s="107" t="s">
        <v>32</v>
      </c>
      <c r="L1318" s="107" t="s">
        <v>88</v>
      </c>
      <c r="M1318" s="107" t="s">
        <v>41</v>
      </c>
      <c r="N1318" s="107" t="s">
        <v>472</v>
      </c>
      <c r="O1318" s="107" t="s">
        <v>1122</v>
      </c>
      <c r="P1318" s="109">
        <v>46774</v>
      </c>
      <c r="Q1318" s="107" t="s">
        <v>2912</v>
      </c>
      <c r="R1318" s="108">
        <v>0</v>
      </c>
      <c r="S1318" s="109">
        <v>46924</v>
      </c>
      <c r="T1318" s="109">
        <v>46984</v>
      </c>
      <c r="U1318" s="109">
        <v>47653</v>
      </c>
      <c r="V1318" s="108">
        <v>729</v>
      </c>
      <c r="W1318" s="107" t="s">
        <v>398</v>
      </c>
      <c r="X1318" s="107" t="s">
        <v>702</v>
      </c>
      <c r="Y1318" s="107" t="s">
        <v>293</v>
      </c>
      <c r="Z1318" s="108">
        <v>0</v>
      </c>
      <c r="AA1318" s="113">
        <v>0</v>
      </c>
      <c r="AB1318" s="113">
        <v>0</v>
      </c>
      <c r="AC1318" s="113">
        <v>33000</v>
      </c>
      <c r="AD1318" s="113">
        <v>0</v>
      </c>
      <c r="AE1318" s="113">
        <v>15782.608700000001</v>
      </c>
      <c r="AF1318" s="113">
        <v>0</v>
      </c>
      <c r="AG1318" s="113">
        <v>0</v>
      </c>
      <c r="AH1318" s="113">
        <f>CFR_Data[[#This Row],[Total Spent SFY]]+CFR_Data[[#This Row],[CF Current SFY]]</f>
        <v>0</v>
      </c>
      <c r="AI1318" s="113">
        <v>0</v>
      </c>
      <c r="AJ1318" s="113">
        <v>0</v>
      </c>
      <c r="AK1318" s="113">
        <v>0</v>
      </c>
      <c r="AL1318" s="113">
        <v>0</v>
      </c>
      <c r="AM1318" s="113">
        <v>15782.608700000001</v>
      </c>
      <c r="AN1318" s="113">
        <v>17217.391299999999</v>
      </c>
      <c r="AO1318" s="113">
        <v>0</v>
      </c>
      <c r="AP1318" s="113">
        <v>0</v>
      </c>
      <c r="AQ1318" s="107" t="s">
        <v>699</v>
      </c>
      <c r="AR1318" s="107" t="s">
        <v>699</v>
      </c>
      <c r="AS1318" s="107" t="s">
        <v>396</v>
      </c>
      <c r="AT1318" s="107" t="s">
        <v>395</v>
      </c>
      <c r="AU1318" s="107" t="s">
        <v>1123</v>
      </c>
      <c r="AV1318" s="107" t="s">
        <v>391</v>
      </c>
      <c r="AW1318" s="108">
        <v>2</v>
      </c>
      <c r="AX1318" s="107" t="s">
        <v>473</v>
      </c>
      <c r="AY1318" s="107" t="s">
        <v>707</v>
      </c>
      <c r="AZ1318" s="107" t="s">
        <v>706</v>
      </c>
      <c r="BA1318" s="107" t="s">
        <v>412</v>
      </c>
      <c r="BB1318" s="109">
        <v>45355.272070752311</v>
      </c>
      <c r="BC1318" s="107" t="s">
        <v>32</v>
      </c>
      <c r="BD1318" s="107" t="s">
        <v>293</v>
      </c>
    </row>
    <row r="1319" spans="1:56" x14ac:dyDescent="0.2">
      <c r="A1319" s="107" t="s">
        <v>472</v>
      </c>
      <c r="B1319" s="105">
        <v>609413</v>
      </c>
      <c r="C1319" s="105" t="s">
        <v>395</v>
      </c>
      <c r="D1319" s="107" t="s">
        <v>3139</v>
      </c>
      <c r="E1319" s="105" t="s">
        <v>1947</v>
      </c>
      <c r="F1319" s="107" t="s">
        <v>1128</v>
      </c>
      <c r="G1319" s="107" t="s">
        <v>830</v>
      </c>
      <c r="H1319" s="107" t="s">
        <v>830</v>
      </c>
      <c r="I1319" s="107" t="s">
        <v>830</v>
      </c>
      <c r="J1319" s="107" t="s">
        <v>135</v>
      </c>
      <c r="K1319" s="107" t="s">
        <v>32</v>
      </c>
      <c r="L1319" s="107" t="s">
        <v>88</v>
      </c>
      <c r="M1319" s="107" t="s">
        <v>41</v>
      </c>
      <c r="N1319" s="107" t="s">
        <v>472</v>
      </c>
      <c r="O1319" s="107" t="s">
        <v>1122</v>
      </c>
      <c r="P1319" s="109">
        <v>46774</v>
      </c>
      <c r="Q1319" s="107" t="s">
        <v>2912</v>
      </c>
      <c r="R1319" s="108">
        <v>0</v>
      </c>
      <c r="S1319" s="109">
        <v>46924</v>
      </c>
      <c r="T1319" s="109">
        <v>46984</v>
      </c>
      <c r="U1319" s="109">
        <v>47653</v>
      </c>
      <c r="V1319" s="108">
        <v>729</v>
      </c>
      <c r="W1319" s="107" t="s">
        <v>424</v>
      </c>
      <c r="X1319" s="107" t="s">
        <v>802</v>
      </c>
      <c r="Y1319" s="107" t="s">
        <v>725</v>
      </c>
      <c r="Z1319" s="108">
        <v>0.8</v>
      </c>
      <c r="AA1319" s="113">
        <v>0</v>
      </c>
      <c r="AB1319" s="113">
        <v>0</v>
      </c>
      <c r="AC1319" s="113">
        <v>7355800</v>
      </c>
      <c r="AD1319" s="113">
        <v>0</v>
      </c>
      <c r="AE1319" s="113">
        <v>3517991.3043</v>
      </c>
      <c r="AF1319" s="113">
        <v>0</v>
      </c>
      <c r="AG1319" s="113">
        <v>0</v>
      </c>
      <c r="AH1319" s="113">
        <f>CFR_Data[[#This Row],[Total Spent SFY]]+CFR_Data[[#This Row],[CF Current SFY]]</f>
        <v>0</v>
      </c>
      <c r="AI1319" s="113">
        <v>0</v>
      </c>
      <c r="AJ1319" s="113">
        <v>0</v>
      </c>
      <c r="AK1319" s="113">
        <v>0</v>
      </c>
      <c r="AL1319" s="113">
        <v>0</v>
      </c>
      <c r="AM1319" s="113">
        <v>3517991.3043</v>
      </c>
      <c r="AN1319" s="113">
        <v>3837808.6957</v>
      </c>
      <c r="AO1319" s="113">
        <v>0</v>
      </c>
      <c r="AP1319" s="113">
        <v>0</v>
      </c>
      <c r="AQ1319" s="107" t="s">
        <v>699</v>
      </c>
      <c r="AR1319" s="107" t="s">
        <v>699</v>
      </c>
      <c r="AS1319" s="107" t="s">
        <v>396</v>
      </c>
      <c r="AT1319" s="107" t="s">
        <v>395</v>
      </c>
      <c r="AU1319" s="107" t="s">
        <v>1123</v>
      </c>
      <c r="AV1319" s="107" t="s">
        <v>391</v>
      </c>
      <c r="AW1319" s="108">
        <v>2</v>
      </c>
      <c r="AX1319" s="107" t="s">
        <v>473</v>
      </c>
      <c r="AY1319" s="107" t="s">
        <v>707</v>
      </c>
      <c r="AZ1319" s="107" t="s">
        <v>706</v>
      </c>
      <c r="BA1319" s="107" t="s">
        <v>412</v>
      </c>
      <c r="BB1319" s="109">
        <v>45355.272070752311</v>
      </c>
      <c r="BC1319" s="107" t="s">
        <v>32</v>
      </c>
      <c r="BD1319" s="107" t="s">
        <v>292</v>
      </c>
    </row>
    <row r="1320" spans="1:56" x14ac:dyDescent="0.2">
      <c r="A1320" s="107" t="s">
        <v>393</v>
      </c>
      <c r="B1320" s="105">
        <v>609414</v>
      </c>
      <c r="C1320" s="105" t="s">
        <v>2351</v>
      </c>
      <c r="D1320" s="107" t="s">
        <v>1245</v>
      </c>
      <c r="E1320" s="105" t="s">
        <v>830</v>
      </c>
      <c r="F1320" s="107" t="s">
        <v>1128</v>
      </c>
      <c r="G1320" s="107" t="s">
        <v>830</v>
      </c>
      <c r="H1320" s="107" t="s">
        <v>830</v>
      </c>
      <c r="I1320" s="107" t="s">
        <v>830</v>
      </c>
      <c r="J1320" s="107" t="s">
        <v>243</v>
      </c>
      <c r="K1320" s="107" t="s">
        <v>465</v>
      </c>
      <c r="L1320" s="107" t="s">
        <v>210</v>
      </c>
      <c r="M1320" s="107" t="s">
        <v>208</v>
      </c>
      <c r="N1320" s="107" t="s">
        <v>403</v>
      </c>
      <c r="O1320" s="107" t="s">
        <v>395</v>
      </c>
      <c r="P1320" s="109">
        <v>44023</v>
      </c>
      <c r="Q1320" s="107" t="s">
        <v>656</v>
      </c>
      <c r="R1320" s="108">
        <v>1</v>
      </c>
      <c r="S1320" s="109">
        <v>44119</v>
      </c>
      <c r="T1320" s="109">
        <v>44179</v>
      </c>
      <c r="U1320" s="109">
        <v>45250</v>
      </c>
      <c r="V1320" s="108">
        <v>1131</v>
      </c>
      <c r="W1320" s="107" t="s">
        <v>424</v>
      </c>
      <c r="X1320" s="107" t="s">
        <v>713</v>
      </c>
      <c r="Y1320" s="107" t="s">
        <v>397</v>
      </c>
      <c r="Z1320" s="108">
        <v>0.9</v>
      </c>
      <c r="AA1320" s="113">
        <v>2239739.2000000002</v>
      </c>
      <c r="AB1320" s="113">
        <v>505946.08</v>
      </c>
      <c r="AC1320" s="113">
        <v>351067.9</v>
      </c>
      <c r="AD1320" s="113">
        <v>0</v>
      </c>
      <c r="AE1320" s="113">
        <v>351067.9</v>
      </c>
      <c r="AF1320" s="113">
        <v>351067.9</v>
      </c>
      <c r="AG1320" s="113">
        <v>2590807.1</v>
      </c>
      <c r="AH1320" s="113">
        <f>CFR_Data[[#This Row],[Total Spent SFY]]+CFR_Data[[#This Row],[CF Current SFY]]</f>
        <v>857013.98</v>
      </c>
      <c r="AI1320" s="113">
        <v>0</v>
      </c>
      <c r="AJ1320" s="113">
        <v>0</v>
      </c>
      <c r="AK1320" s="113">
        <v>0</v>
      </c>
      <c r="AL1320" s="113">
        <v>0</v>
      </c>
      <c r="AM1320" s="113">
        <v>0</v>
      </c>
      <c r="AN1320" s="113">
        <v>0</v>
      </c>
      <c r="AO1320" s="113">
        <v>0</v>
      </c>
      <c r="AP1320" s="113">
        <v>0</v>
      </c>
      <c r="AQ1320" s="107" t="s">
        <v>699</v>
      </c>
      <c r="AR1320" s="107" t="s">
        <v>699</v>
      </c>
      <c r="AS1320" s="107" t="s">
        <v>396</v>
      </c>
      <c r="AT1320" s="107" t="s">
        <v>395</v>
      </c>
      <c r="AU1320" s="107" t="s">
        <v>1123</v>
      </c>
      <c r="AV1320" s="107" t="s">
        <v>391</v>
      </c>
      <c r="AW1320" s="108">
        <v>2</v>
      </c>
      <c r="AX1320" s="107" t="s">
        <v>473</v>
      </c>
      <c r="AY1320" s="107" t="s">
        <v>762</v>
      </c>
      <c r="AZ1320" s="107" t="s">
        <v>706</v>
      </c>
      <c r="BA1320" s="107" t="s">
        <v>433</v>
      </c>
      <c r="BB1320" s="109">
        <v>45355.272070752311</v>
      </c>
      <c r="BC1320" s="107" t="s">
        <v>465</v>
      </c>
      <c r="BD1320" s="107" t="s">
        <v>292</v>
      </c>
    </row>
    <row r="1321" spans="1:56" x14ac:dyDescent="0.2">
      <c r="A1321" s="107" t="s">
        <v>393</v>
      </c>
      <c r="B1321" s="105">
        <v>609414</v>
      </c>
      <c r="C1321" s="105" t="s">
        <v>2351</v>
      </c>
      <c r="D1321" s="107" t="s">
        <v>1245</v>
      </c>
      <c r="E1321" s="105" t="s">
        <v>830</v>
      </c>
      <c r="F1321" s="107" t="s">
        <v>1128</v>
      </c>
      <c r="G1321" s="107" t="s">
        <v>830</v>
      </c>
      <c r="H1321" s="107" t="s">
        <v>830</v>
      </c>
      <c r="I1321" s="107" t="s">
        <v>830</v>
      </c>
      <c r="J1321" s="107" t="s">
        <v>243</v>
      </c>
      <c r="K1321" s="107" t="s">
        <v>465</v>
      </c>
      <c r="L1321" s="107" t="s">
        <v>210</v>
      </c>
      <c r="M1321" s="107" t="s">
        <v>208</v>
      </c>
      <c r="N1321" s="107" t="s">
        <v>403</v>
      </c>
      <c r="O1321" s="107" t="s">
        <v>395</v>
      </c>
      <c r="P1321" s="109">
        <v>44023</v>
      </c>
      <c r="Q1321" s="107" t="s">
        <v>656</v>
      </c>
      <c r="R1321" s="108">
        <v>1</v>
      </c>
      <c r="S1321" s="109">
        <v>44119</v>
      </c>
      <c r="T1321" s="109">
        <v>44179</v>
      </c>
      <c r="U1321" s="109">
        <v>45250</v>
      </c>
      <c r="V1321" s="108">
        <v>1131</v>
      </c>
      <c r="W1321" s="107" t="s">
        <v>398</v>
      </c>
      <c r="X1321" s="107" t="s">
        <v>720</v>
      </c>
      <c r="Y1321" s="107" t="s">
        <v>293</v>
      </c>
      <c r="Z1321" s="108">
        <v>0</v>
      </c>
      <c r="AA1321" s="113">
        <v>0</v>
      </c>
      <c r="AB1321" s="113">
        <v>0</v>
      </c>
      <c r="AC1321" s="113">
        <v>32433</v>
      </c>
      <c r="AD1321" s="113">
        <v>0</v>
      </c>
      <c r="AE1321" s="113">
        <v>32433</v>
      </c>
      <c r="AF1321" s="113">
        <v>32433</v>
      </c>
      <c r="AG1321" s="113">
        <v>32433</v>
      </c>
      <c r="AH1321" s="113">
        <f>CFR_Data[[#This Row],[Total Spent SFY]]+CFR_Data[[#This Row],[CF Current SFY]]</f>
        <v>32433</v>
      </c>
      <c r="AI1321" s="113">
        <v>0</v>
      </c>
      <c r="AJ1321" s="113">
        <v>0</v>
      </c>
      <c r="AK1321" s="113">
        <v>0</v>
      </c>
      <c r="AL1321" s="113">
        <v>0</v>
      </c>
      <c r="AM1321" s="113">
        <v>0</v>
      </c>
      <c r="AN1321" s="113">
        <v>0</v>
      </c>
      <c r="AO1321" s="113">
        <v>0</v>
      </c>
      <c r="AP1321" s="113">
        <v>0</v>
      </c>
      <c r="AQ1321" s="107" t="s">
        <v>699</v>
      </c>
      <c r="AR1321" s="107" t="s">
        <v>699</v>
      </c>
      <c r="AS1321" s="107" t="s">
        <v>396</v>
      </c>
      <c r="AT1321" s="107" t="s">
        <v>395</v>
      </c>
      <c r="AU1321" s="107" t="s">
        <v>1123</v>
      </c>
      <c r="AV1321" s="107" t="s">
        <v>391</v>
      </c>
      <c r="AW1321" s="108">
        <v>2</v>
      </c>
      <c r="AX1321" s="107" t="s">
        <v>473</v>
      </c>
      <c r="AY1321" s="107" t="s">
        <v>762</v>
      </c>
      <c r="AZ1321" s="107" t="s">
        <v>706</v>
      </c>
      <c r="BA1321" s="107" t="s">
        <v>433</v>
      </c>
      <c r="BB1321" s="109">
        <v>45355.272070752311</v>
      </c>
      <c r="BC1321" s="107" t="s">
        <v>465</v>
      </c>
      <c r="BD1321" s="107" t="s">
        <v>293</v>
      </c>
    </row>
    <row r="1322" spans="1:56" x14ac:dyDescent="0.2">
      <c r="A1322" s="107" t="s">
        <v>393</v>
      </c>
      <c r="B1322" s="105">
        <v>609425</v>
      </c>
      <c r="C1322" s="105" t="s">
        <v>2352</v>
      </c>
      <c r="D1322" s="107" t="s">
        <v>1057</v>
      </c>
      <c r="E1322" s="105" t="s">
        <v>1947</v>
      </c>
      <c r="F1322" s="107" t="s">
        <v>389</v>
      </c>
      <c r="G1322" s="107" t="s">
        <v>830</v>
      </c>
      <c r="H1322" s="107" t="b">
        <v>1</v>
      </c>
      <c r="I1322" s="107" t="s">
        <v>830</v>
      </c>
      <c r="J1322" s="107" t="s">
        <v>404</v>
      </c>
      <c r="K1322" s="107" t="s">
        <v>405</v>
      </c>
      <c r="L1322" s="107" t="s">
        <v>347</v>
      </c>
      <c r="M1322" s="107" t="s">
        <v>395</v>
      </c>
      <c r="N1322" s="107" t="s">
        <v>403</v>
      </c>
      <c r="O1322" s="107" t="s">
        <v>395</v>
      </c>
      <c r="P1322" s="109">
        <v>43687</v>
      </c>
      <c r="Q1322" s="107" t="s">
        <v>657</v>
      </c>
      <c r="R1322" s="108">
        <v>1</v>
      </c>
      <c r="S1322" s="109">
        <v>43986</v>
      </c>
      <c r="T1322" s="109">
        <v>44046</v>
      </c>
      <c r="U1322" s="109">
        <v>44716</v>
      </c>
      <c r="V1322" s="108">
        <v>730</v>
      </c>
      <c r="W1322" s="107" t="s">
        <v>398</v>
      </c>
      <c r="X1322" s="107" t="s">
        <v>720</v>
      </c>
      <c r="Y1322" s="107" t="s">
        <v>293</v>
      </c>
      <c r="Z1322" s="108">
        <v>0</v>
      </c>
      <c r="AA1322" s="113">
        <v>4958032.17</v>
      </c>
      <c r="AB1322" s="113">
        <v>29057</v>
      </c>
      <c r="AC1322" s="113">
        <v>170977.83</v>
      </c>
      <c r="AD1322" s="113">
        <v>0</v>
      </c>
      <c r="AE1322" s="113">
        <v>0</v>
      </c>
      <c r="AF1322" s="113">
        <v>0</v>
      </c>
      <c r="AG1322" s="113">
        <v>4958032.17</v>
      </c>
      <c r="AH1322" s="113">
        <f>CFR_Data[[#This Row],[Total Spent SFY]]+CFR_Data[[#This Row],[CF Current SFY]]</f>
        <v>29057</v>
      </c>
      <c r="AI1322" s="113">
        <v>0</v>
      </c>
      <c r="AJ1322" s="113">
        <v>0</v>
      </c>
      <c r="AK1322" s="113">
        <v>0</v>
      </c>
      <c r="AL1322" s="113">
        <v>0</v>
      </c>
      <c r="AM1322" s="113">
        <v>0</v>
      </c>
      <c r="AN1322" s="113">
        <v>0</v>
      </c>
      <c r="AO1322" s="113">
        <v>0</v>
      </c>
      <c r="AP1322" s="113">
        <v>0</v>
      </c>
      <c r="AQ1322" s="107" t="s">
        <v>699</v>
      </c>
      <c r="AR1322" s="107" t="s">
        <v>699</v>
      </c>
      <c r="AS1322" s="107" t="s">
        <v>396</v>
      </c>
      <c r="AT1322" s="107" t="s">
        <v>395</v>
      </c>
      <c r="AU1322" s="107" t="s">
        <v>1123</v>
      </c>
      <c r="AV1322" s="107" t="s">
        <v>391</v>
      </c>
      <c r="AW1322" s="108">
        <v>1</v>
      </c>
      <c r="AX1322" s="107" t="s">
        <v>473</v>
      </c>
      <c r="AY1322" s="107" t="s">
        <v>707</v>
      </c>
      <c r="AZ1322" s="107" t="s">
        <v>706</v>
      </c>
      <c r="BA1322" s="107" t="s">
        <v>412</v>
      </c>
      <c r="BB1322" s="109">
        <v>45355.272070752311</v>
      </c>
      <c r="BC1322" s="107" t="s">
        <v>465</v>
      </c>
      <c r="BD1322" s="107" t="s">
        <v>293</v>
      </c>
    </row>
    <row r="1323" spans="1:56" x14ac:dyDescent="0.2">
      <c r="A1323" s="107" t="s">
        <v>393</v>
      </c>
      <c r="B1323" s="105">
        <v>609426</v>
      </c>
      <c r="C1323" s="105" t="s">
        <v>2353</v>
      </c>
      <c r="D1323" s="107" t="s">
        <v>1043</v>
      </c>
      <c r="E1323" s="105" t="s">
        <v>1947</v>
      </c>
      <c r="F1323" s="107" t="s">
        <v>389</v>
      </c>
      <c r="G1323" s="107" t="s">
        <v>830</v>
      </c>
      <c r="H1323" s="107" t="b">
        <v>1</v>
      </c>
      <c r="I1323" s="107" t="s">
        <v>830</v>
      </c>
      <c r="J1323" s="107" t="s">
        <v>404</v>
      </c>
      <c r="K1323" s="107" t="s">
        <v>405</v>
      </c>
      <c r="L1323" s="107" t="s">
        <v>157</v>
      </c>
      <c r="M1323" s="107" t="s">
        <v>156</v>
      </c>
      <c r="N1323" s="107" t="s">
        <v>394</v>
      </c>
      <c r="O1323" s="107" t="s">
        <v>395</v>
      </c>
      <c r="P1323" s="109">
        <v>43687</v>
      </c>
      <c r="Q1323" s="107" t="s">
        <v>657</v>
      </c>
      <c r="R1323" s="108">
        <v>1</v>
      </c>
      <c r="S1323" s="109">
        <v>43808</v>
      </c>
      <c r="T1323" s="109">
        <v>43868</v>
      </c>
      <c r="U1323" s="109">
        <v>44742</v>
      </c>
      <c r="V1323" s="108">
        <v>934</v>
      </c>
      <c r="W1323" s="107" t="s">
        <v>415</v>
      </c>
      <c r="X1323" s="107" t="s">
        <v>717</v>
      </c>
      <c r="Y1323" s="107" t="s">
        <v>293</v>
      </c>
      <c r="Z1323" s="108">
        <v>0</v>
      </c>
      <c r="AA1323" s="113">
        <v>1605659.72</v>
      </c>
      <c r="AB1323" s="113">
        <v>0</v>
      </c>
      <c r="AC1323" s="113">
        <v>0</v>
      </c>
      <c r="AD1323" s="113">
        <v>0</v>
      </c>
      <c r="AE1323" s="113">
        <v>0</v>
      </c>
      <c r="AF1323" s="113">
        <v>0</v>
      </c>
      <c r="AG1323" s="113">
        <v>1605659.72</v>
      </c>
      <c r="AH1323" s="113">
        <f>CFR_Data[[#This Row],[Total Spent SFY]]+CFR_Data[[#This Row],[CF Current SFY]]</f>
        <v>0</v>
      </c>
      <c r="AI1323" s="113">
        <v>0</v>
      </c>
      <c r="AJ1323" s="113">
        <v>0</v>
      </c>
      <c r="AK1323" s="113">
        <v>0</v>
      </c>
      <c r="AL1323" s="113">
        <v>0</v>
      </c>
      <c r="AM1323" s="113">
        <v>0</v>
      </c>
      <c r="AN1323" s="113">
        <v>0</v>
      </c>
      <c r="AO1323" s="113">
        <v>0</v>
      </c>
      <c r="AP1323" s="113">
        <v>0</v>
      </c>
      <c r="AQ1323" s="107" t="s">
        <v>699</v>
      </c>
      <c r="AR1323" s="107" t="s">
        <v>699</v>
      </c>
      <c r="AS1323" s="107" t="s">
        <v>396</v>
      </c>
      <c r="AT1323" s="107" t="s">
        <v>395</v>
      </c>
      <c r="AU1323" s="107" t="s">
        <v>1123</v>
      </c>
      <c r="AV1323" s="107" t="s">
        <v>391</v>
      </c>
      <c r="AW1323" s="108">
        <v>2</v>
      </c>
      <c r="AX1323" s="107" t="s">
        <v>473</v>
      </c>
      <c r="AY1323" s="107" t="s">
        <v>707</v>
      </c>
      <c r="AZ1323" s="107" t="s">
        <v>706</v>
      </c>
      <c r="BA1323" s="107" t="s">
        <v>412</v>
      </c>
      <c r="BB1323" s="109">
        <v>45355.272070752311</v>
      </c>
      <c r="BC1323" s="107" t="s">
        <v>465</v>
      </c>
      <c r="BD1323" s="107" t="s">
        <v>293</v>
      </c>
    </row>
    <row r="1324" spans="1:56" x14ac:dyDescent="0.2">
      <c r="A1324" s="107" t="s">
        <v>393</v>
      </c>
      <c r="B1324" s="105">
        <v>609426</v>
      </c>
      <c r="C1324" s="105" t="s">
        <v>2353</v>
      </c>
      <c r="D1324" s="107" t="s">
        <v>1043</v>
      </c>
      <c r="E1324" s="105" t="s">
        <v>1947</v>
      </c>
      <c r="F1324" s="107" t="s">
        <v>389</v>
      </c>
      <c r="G1324" s="107" t="s">
        <v>830</v>
      </c>
      <c r="H1324" s="107" t="b">
        <v>1</v>
      </c>
      <c r="I1324" s="107" t="s">
        <v>830</v>
      </c>
      <c r="J1324" s="107" t="s">
        <v>404</v>
      </c>
      <c r="K1324" s="107" t="s">
        <v>405</v>
      </c>
      <c r="L1324" s="107" t="s">
        <v>157</v>
      </c>
      <c r="M1324" s="107" t="s">
        <v>156</v>
      </c>
      <c r="N1324" s="107" t="s">
        <v>394</v>
      </c>
      <c r="O1324" s="107" t="s">
        <v>395</v>
      </c>
      <c r="P1324" s="109">
        <v>43687</v>
      </c>
      <c r="Q1324" s="107" t="s">
        <v>657</v>
      </c>
      <c r="R1324" s="108">
        <v>1</v>
      </c>
      <c r="S1324" s="109">
        <v>43808</v>
      </c>
      <c r="T1324" s="109">
        <v>43868</v>
      </c>
      <c r="U1324" s="109">
        <v>44742</v>
      </c>
      <c r="V1324" s="108">
        <v>934</v>
      </c>
      <c r="W1324" s="107" t="s">
        <v>398</v>
      </c>
      <c r="X1324" s="107" t="s">
        <v>720</v>
      </c>
      <c r="Y1324" s="107" t="s">
        <v>293</v>
      </c>
      <c r="Z1324" s="108">
        <v>0</v>
      </c>
      <c r="AA1324" s="113">
        <v>6879533.1799999997</v>
      </c>
      <c r="AB1324" s="113">
        <v>0</v>
      </c>
      <c r="AC1324" s="113">
        <v>87416.320000000007</v>
      </c>
      <c r="AD1324" s="113">
        <v>0</v>
      </c>
      <c r="AE1324" s="113">
        <v>0</v>
      </c>
      <c r="AF1324" s="113">
        <v>0</v>
      </c>
      <c r="AG1324" s="113">
        <v>6879533.1799999997</v>
      </c>
      <c r="AH1324" s="113">
        <f>CFR_Data[[#This Row],[Total Spent SFY]]+CFR_Data[[#This Row],[CF Current SFY]]</f>
        <v>0</v>
      </c>
      <c r="AI1324" s="113">
        <v>0</v>
      </c>
      <c r="AJ1324" s="113">
        <v>0</v>
      </c>
      <c r="AK1324" s="113">
        <v>0</v>
      </c>
      <c r="AL1324" s="113">
        <v>0</v>
      </c>
      <c r="AM1324" s="113">
        <v>0</v>
      </c>
      <c r="AN1324" s="113">
        <v>0</v>
      </c>
      <c r="AO1324" s="113">
        <v>0</v>
      </c>
      <c r="AP1324" s="113">
        <v>0</v>
      </c>
      <c r="AQ1324" s="107" t="s">
        <v>699</v>
      </c>
      <c r="AR1324" s="107" t="s">
        <v>699</v>
      </c>
      <c r="AS1324" s="107" t="s">
        <v>396</v>
      </c>
      <c r="AT1324" s="107" t="s">
        <v>395</v>
      </c>
      <c r="AU1324" s="107" t="s">
        <v>1123</v>
      </c>
      <c r="AV1324" s="107" t="s">
        <v>391</v>
      </c>
      <c r="AW1324" s="108">
        <v>2</v>
      </c>
      <c r="AX1324" s="107" t="s">
        <v>473</v>
      </c>
      <c r="AY1324" s="107" t="s">
        <v>707</v>
      </c>
      <c r="AZ1324" s="107" t="s">
        <v>706</v>
      </c>
      <c r="BA1324" s="107" t="s">
        <v>412</v>
      </c>
      <c r="BB1324" s="109">
        <v>45355.272070752311</v>
      </c>
      <c r="BC1324" s="107" t="s">
        <v>465</v>
      </c>
      <c r="BD1324" s="107" t="s">
        <v>293</v>
      </c>
    </row>
    <row r="1325" spans="1:56" x14ac:dyDescent="0.2">
      <c r="A1325" s="107" t="s">
        <v>472</v>
      </c>
      <c r="B1325" s="105">
        <v>609427</v>
      </c>
      <c r="C1325" s="105" t="s">
        <v>395</v>
      </c>
      <c r="D1325" s="107" t="s">
        <v>1058</v>
      </c>
      <c r="E1325" s="105" t="s">
        <v>1947</v>
      </c>
      <c r="F1325" s="107" t="s">
        <v>1133</v>
      </c>
      <c r="G1325" s="107" t="s">
        <v>830</v>
      </c>
      <c r="H1325" s="107" t="s">
        <v>830</v>
      </c>
      <c r="I1325" s="107" t="s">
        <v>830</v>
      </c>
      <c r="J1325" s="107" t="s">
        <v>128</v>
      </c>
      <c r="K1325" s="107" t="s">
        <v>25</v>
      </c>
      <c r="L1325" s="107" t="s">
        <v>88</v>
      </c>
      <c r="M1325" s="107" t="s">
        <v>41</v>
      </c>
      <c r="N1325" s="107" t="s">
        <v>472</v>
      </c>
      <c r="O1325" s="107" t="s">
        <v>1127</v>
      </c>
      <c r="P1325" s="109">
        <v>45381</v>
      </c>
      <c r="Q1325" s="107" t="s">
        <v>754</v>
      </c>
      <c r="R1325" s="108">
        <v>0</v>
      </c>
      <c r="S1325" s="109">
        <v>45531</v>
      </c>
      <c r="T1325" s="109">
        <v>45591</v>
      </c>
      <c r="U1325" s="109">
        <v>45903</v>
      </c>
      <c r="V1325" s="108">
        <v>372</v>
      </c>
      <c r="W1325" s="107" t="s">
        <v>398</v>
      </c>
      <c r="X1325" s="107" t="s">
        <v>702</v>
      </c>
      <c r="Y1325" s="107" t="s">
        <v>293</v>
      </c>
      <c r="Z1325" s="108">
        <v>0</v>
      </c>
      <c r="AA1325" s="113">
        <v>0</v>
      </c>
      <c r="AB1325" s="113">
        <v>0</v>
      </c>
      <c r="AC1325" s="113">
        <v>8530</v>
      </c>
      <c r="AD1325" s="113">
        <v>0</v>
      </c>
      <c r="AE1325" s="113">
        <v>8530</v>
      </c>
      <c r="AF1325" s="113">
        <v>0</v>
      </c>
      <c r="AG1325" s="113">
        <v>0</v>
      </c>
      <c r="AH1325" s="113">
        <f>CFR_Data[[#This Row],[Total Spent SFY]]+CFR_Data[[#This Row],[CF Current SFY]]</f>
        <v>0</v>
      </c>
      <c r="AI1325" s="113">
        <v>6397.5</v>
      </c>
      <c r="AJ1325" s="113">
        <v>2132.5</v>
      </c>
      <c r="AK1325" s="113">
        <v>0</v>
      </c>
      <c r="AL1325" s="113">
        <v>0</v>
      </c>
      <c r="AM1325" s="113">
        <v>0</v>
      </c>
      <c r="AN1325" s="113">
        <v>0</v>
      </c>
      <c r="AO1325" s="113">
        <v>0</v>
      </c>
      <c r="AP1325" s="113">
        <v>0</v>
      </c>
      <c r="AQ1325" s="107" t="s">
        <v>699</v>
      </c>
      <c r="AR1325" s="107" t="s">
        <v>699</v>
      </c>
      <c r="AS1325" s="107" t="s">
        <v>396</v>
      </c>
      <c r="AT1325" s="107" t="s">
        <v>395</v>
      </c>
      <c r="AU1325" s="107" t="s">
        <v>1123</v>
      </c>
      <c r="AV1325" s="107" t="s">
        <v>391</v>
      </c>
      <c r="AW1325" s="108">
        <v>2</v>
      </c>
      <c r="AX1325" s="107" t="s">
        <v>473</v>
      </c>
      <c r="AY1325" s="107" t="s">
        <v>707</v>
      </c>
      <c r="AZ1325" s="107" t="s">
        <v>706</v>
      </c>
      <c r="BA1325" s="107" t="s">
        <v>412</v>
      </c>
      <c r="BB1325" s="109">
        <v>45355.272070752311</v>
      </c>
      <c r="BC1325" s="107" t="s">
        <v>25</v>
      </c>
      <c r="BD1325" s="107" t="s">
        <v>293</v>
      </c>
    </row>
    <row r="1326" spans="1:56" x14ac:dyDescent="0.2">
      <c r="A1326" s="107" t="s">
        <v>472</v>
      </c>
      <c r="B1326" s="105">
        <v>609427</v>
      </c>
      <c r="C1326" s="105" t="s">
        <v>395</v>
      </c>
      <c r="D1326" s="107" t="s">
        <v>1058</v>
      </c>
      <c r="E1326" s="105" t="s">
        <v>1947</v>
      </c>
      <c r="F1326" s="107" t="s">
        <v>1133</v>
      </c>
      <c r="G1326" s="107" t="s">
        <v>830</v>
      </c>
      <c r="H1326" s="107" t="s">
        <v>830</v>
      </c>
      <c r="I1326" s="107" t="s">
        <v>830</v>
      </c>
      <c r="J1326" s="107" t="s">
        <v>128</v>
      </c>
      <c r="K1326" s="107" t="s">
        <v>25</v>
      </c>
      <c r="L1326" s="107" t="s">
        <v>88</v>
      </c>
      <c r="M1326" s="107" t="s">
        <v>41</v>
      </c>
      <c r="N1326" s="107" t="s">
        <v>472</v>
      </c>
      <c r="O1326" s="107" t="s">
        <v>1127</v>
      </c>
      <c r="P1326" s="109">
        <v>45381</v>
      </c>
      <c r="Q1326" s="107" t="s">
        <v>754</v>
      </c>
      <c r="R1326" s="108">
        <v>0</v>
      </c>
      <c r="S1326" s="109">
        <v>45531</v>
      </c>
      <c r="T1326" s="109">
        <v>45591</v>
      </c>
      <c r="U1326" s="109">
        <v>45903</v>
      </c>
      <c r="V1326" s="108">
        <v>372</v>
      </c>
      <c r="W1326" s="107" t="s">
        <v>424</v>
      </c>
      <c r="X1326" s="107" t="s">
        <v>802</v>
      </c>
      <c r="Y1326" s="107" t="s">
        <v>725</v>
      </c>
      <c r="Z1326" s="108">
        <v>0.8</v>
      </c>
      <c r="AA1326" s="113">
        <v>0</v>
      </c>
      <c r="AB1326" s="113">
        <v>0</v>
      </c>
      <c r="AC1326" s="113">
        <v>3271788.64</v>
      </c>
      <c r="AD1326" s="113">
        <v>0</v>
      </c>
      <c r="AE1326" s="113">
        <v>3271788.64</v>
      </c>
      <c r="AF1326" s="113">
        <v>0</v>
      </c>
      <c r="AG1326" s="113">
        <v>0</v>
      </c>
      <c r="AH1326" s="113">
        <f>CFR_Data[[#This Row],[Total Spent SFY]]+CFR_Data[[#This Row],[CF Current SFY]]</f>
        <v>0</v>
      </c>
      <c r="AI1326" s="113">
        <v>2453841.48</v>
      </c>
      <c r="AJ1326" s="113">
        <v>817947.16</v>
      </c>
      <c r="AK1326" s="113">
        <v>0</v>
      </c>
      <c r="AL1326" s="113">
        <v>0</v>
      </c>
      <c r="AM1326" s="113">
        <v>0</v>
      </c>
      <c r="AN1326" s="113">
        <v>0</v>
      </c>
      <c r="AO1326" s="113">
        <v>0</v>
      </c>
      <c r="AP1326" s="113">
        <v>0</v>
      </c>
      <c r="AQ1326" s="107" t="s">
        <v>699</v>
      </c>
      <c r="AR1326" s="107" t="s">
        <v>699</v>
      </c>
      <c r="AS1326" s="107" t="s">
        <v>396</v>
      </c>
      <c r="AT1326" s="107" t="s">
        <v>395</v>
      </c>
      <c r="AU1326" s="107" t="s">
        <v>1123</v>
      </c>
      <c r="AV1326" s="107" t="s">
        <v>391</v>
      </c>
      <c r="AW1326" s="108">
        <v>2</v>
      </c>
      <c r="AX1326" s="107" t="s">
        <v>473</v>
      </c>
      <c r="AY1326" s="107" t="s">
        <v>707</v>
      </c>
      <c r="AZ1326" s="107" t="s">
        <v>706</v>
      </c>
      <c r="BA1326" s="107" t="s">
        <v>412</v>
      </c>
      <c r="BB1326" s="109">
        <v>45355.272070752311</v>
      </c>
      <c r="BC1326" s="107" t="s">
        <v>25</v>
      </c>
      <c r="BD1326" s="107" t="s">
        <v>292</v>
      </c>
    </row>
    <row r="1327" spans="1:56" x14ac:dyDescent="0.2">
      <c r="A1327" s="107" t="s">
        <v>472</v>
      </c>
      <c r="B1327" s="105">
        <v>609428</v>
      </c>
      <c r="C1327" s="105" t="s">
        <v>395</v>
      </c>
      <c r="D1327" s="107" t="s">
        <v>1059</v>
      </c>
      <c r="E1327" s="105" t="s">
        <v>1962</v>
      </c>
      <c r="F1327" s="107" t="s">
        <v>1133</v>
      </c>
      <c r="G1327" s="107" t="s">
        <v>830</v>
      </c>
      <c r="H1327" s="107" t="s">
        <v>830</v>
      </c>
      <c r="I1327" s="107" t="s">
        <v>830</v>
      </c>
      <c r="J1327" s="107" t="s">
        <v>188</v>
      </c>
      <c r="K1327" s="107" t="s">
        <v>21</v>
      </c>
      <c r="L1327" s="107" t="s">
        <v>88</v>
      </c>
      <c r="M1327" s="107" t="s">
        <v>41</v>
      </c>
      <c r="N1327" s="107" t="s">
        <v>472</v>
      </c>
      <c r="O1327" s="107" t="s">
        <v>1127</v>
      </c>
      <c r="P1327" s="109">
        <v>45566</v>
      </c>
      <c r="Q1327" s="107" t="s">
        <v>1101</v>
      </c>
      <c r="R1327" s="108">
        <v>0</v>
      </c>
      <c r="S1327" s="109">
        <v>45716</v>
      </c>
      <c r="T1327" s="109">
        <v>45776</v>
      </c>
      <c r="U1327" s="109">
        <v>46651</v>
      </c>
      <c r="V1327" s="108">
        <v>935</v>
      </c>
      <c r="W1327" s="107" t="s">
        <v>398</v>
      </c>
      <c r="X1327" s="107" t="s">
        <v>702</v>
      </c>
      <c r="Y1327" s="107" t="s">
        <v>293</v>
      </c>
      <c r="Z1327" s="108">
        <v>0</v>
      </c>
      <c r="AA1327" s="113">
        <v>0</v>
      </c>
      <c r="AB1327" s="113">
        <v>0</v>
      </c>
      <c r="AC1327" s="113">
        <v>0</v>
      </c>
      <c r="AD1327" s="113">
        <v>0</v>
      </c>
      <c r="AE1327" s="113">
        <v>0</v>
      </c>
      <c r="AF1327" s="113">
        <v>0</v>
      </c>
      <c r="AG1327" s="113">
        <v>0</v>
      </c>
      <c r="AH1327" s="113">
        <f>CFR_Data[[#This Row],[Total Spent SFY]]+CFR_Data[[#This Row],[CF Current SFY]]</f>
        <v>0</v>
      </c>
      <c r="AI1327" s="113">
        <v>0</v>
      </c>
      <c r="AJ1327" s="113">
        <v>0</v>
      </c>
      <c r="AK1327" s="113">
        <v>0</v>
      </c>
      <c r="AL1327" s="113">
        <v>0</v>
      </c>
      <c r="AM1327" s="113">
        <v>0</v>
      </c>
      <c r="AN1327" s="113">
        <v>0</v>
      </c>
      <c r="AO1327" s="113">
        <v>0</v>
      </c>
      <c r="AP1327" s="113">
        <v>0</v>
      </c>
      <c r="AQ1327" s="107" t="s">
        <v>699</v>
      </c>
      <c r="AR1327" s="107" t="s">
        <v>699</v>
      </c>
      <c r="AS1327" s="107" t="s">
        <v>396</v>
      </c>
      <c r="AT1327" s="107" t="s">
        <v>395</v>
      </c>
      <c r="AU1327" s="107" t="s">
        <v>1123</v>
      </c>
      <c r="AV1327" s="107" t="s">
        <v>391</v>
      </c>
      <c r="AW1327" s="108">
        <v>2</v>
      </c>
      <c r="AX1327" s="107" t="s">
        <v>473</v>
      </c>
      <c r="AY1327" s="107" t="s">
        <v>707</v>
      </c>
      <c r="AZ1327" s="107" t="s">
        <v>706</v>
      </c>
      <c r="BA1327" s="107" t="s">
        <v>412</v>
      </c>
      <c r="BB1327" s="109">
        <v>45355.272070752311</v>
      </c>
      <c r="BC1327" s="107" t="s">
        <v>21</v>
      </c>
      <c r="BD1327" s="107" t="s">
        <v>293</v>
      </c>
    </row>
    <row r="1328" spans="1:56" x14ac:dyDescent="0.2">
      <c r="A1328" s="107" t="s">
        <v>472</v>
      </c>
      <c r="B1328" s="105">
        <v>609428</v>
      </c>
      <c r="C1328" s="105" t="s">
        <v>395</v>
      </c>
      <c r="D1328" s="107" t="s">
        <v>1059</v>
      </c>
      <c r="E1328" s="105" t="s">
        <v>1962</v>
      </c>
      <c r="F1328" s="107" t="s">
        <v>1133</v>
      </c>
      <c r="G1328" s="107" t="s">
        <v>830</v>
      </c>
      <c r="H1328" s="107" t="s">
        <v>830</v>
      </c>
      <c r="I1328" s="107" t="s">
        <v>830</v>
      </c>
      <c r="J1328" s="107" t="s">
        <v>188</v>
      </c>
      <c r="K1328" s="107" t="s">
        <v>21</v>
      </c>
      <c r="L1328" s="107" t="s">
        <v>88</v>
      </c>
      <c r="M1328" s="107" t="s">
        <v>41</v>
      </c>
      <c r="N1328" s="107" t="s">
        <v>472</v>
      </c>
      <c r="O1328" s="107" t="s">
        <v>1127</v>
      </c>
      <c r="P1328" s="109">
        <v>45566</v>
      </c>
      <c r="Q1328" s="107" t="s">
        <v>1101</v>
      </c>
      <c r="R1328" s="108">
        <v>0</v>
      </c>
      <c r="S1328" s="109">
        <v>45716</v>
      </c>
      <c r="T1328" s="109">
        <v>45776</v>
      </c>
      <c r="U1328" s="109">
        <v>46651</v>
      </c>
      <c r="V1328" s="108">
        <v>935</v>
      </c>
      <c r="W1328" s="107" t="s">
        <v>424</v>
      </c>
      <c r="X1328" s="107" t="s">
        <v>802</v>
      </c>
      <c r="Y1328" s="107" t="s">
        <v>725</v>
      </c>
      <c r="Z1328" s="108">
        <v>0.8</v>
      </c>
      <c r="AA1328" s="113">
        <v>0</v>
      </c>
      <c r="AB1328" s="113">
        <v>0</v>
      </c>
      <c r="AC1328" s="113">
        <v>4024931.29</v>
      </c>
      <c r="AD1328" s="113">
        <v>0</v>
      </c>
      <c r="AE1328" s="113">
        <v>4024931.29</v>
      </c>
      <c r="AF1328" s="113">
        <v>0</v>
      </c>
      <c r="AG1328" s="113">
        <v>0</v>
      </c>
      <c r="AH1328" s="113">
        <f>CFR_Data[[#This Row],[Total Spent SFY]]+CFR_Data[[#This Row],[CF Current SFY]]</f>
        <v>0</v>
      </c>
      <c r="AI1328" s="113">
        <v>402493.12900000002</v>
      </c>
      <c r="AJ1328" s="113">
        <v>1609972.5160000001</v>
      </c>
      <c r="AK1328" s="113">
        <v>1609972.5160000001</v>
      </c>
      <c r="AL1328" s="113">
        <v>402493.12900000002</v>
      </c>
      <c r="AM1328" s="113">
        <v>0</v>
      </c>
      <c r="AN1328" s="113">
        <v>0</v>
      </c>
      <c r="AO1328" s="113">
        <v>0</v>
      </c>
      <c r="AP1328" s="113">
        <v>0</v>
      </c>
      <c r="AQ1328" s="107" t="s">
        <v>699</v>
      </c>
      <c r="AR1328" s="107" t="s">
        <v>699</v>
      </c>
      <c r="AS1328" s="107" t="s">
        <v>396</v>
      </c>
      <c r="AT1328" s="107" t="s">
        <v>395</v>
      </c>
      <c r="AU1328" s="107" t="s">
        <v>1123</v>
      </c>
      <c r="AV1328" s="107" t="s">
        <v>391</v>
      </c>
      <c r="AW1328" s="108">
        <v>2</v>
      </c>
      <c r="AX1328" s="107" t="s">
        <v>473</v>
      </c>
      <c r="AY1328" s="107" t="s">
        <v>707</v>
      </c>
      <c r="AZ1328" s="107" t="s">
        <v>706</v>
      </c>
      <c r="BA1328" s="107" t="s">
        <v>412</v>
      </c>
      <c r="BB1328" s="109">
        <v>45355.272070752311</v>
      </c>
      <c r="BC1328" s="107" t="s">
        <v>21</v>
      </c>
      <c r="BD1328" s="107" t="s">
        <v>292</v>
      </c>
    </row>
    <row r="1329" spans="1:56" x14ac:dyDescent="0.2">
      <c r="A1329" s="107" t="s">
        <v>472</v>
      </c>
      <c r="B1329" s="105">
        <v>609430</v>
      </c>
      <c r="C1329" s="105" t="s">
        <v>395</v>
      </c>
      <c r="D1329" s="107" t="s">
        <v>2354</v>
      </c>
      <c r="E1329" s="105" t="s">
        <v>1962</v>
      </c>
      <c r="F1329" s="107" t="s">
        <v>2890</v>
      </c>
      <c r="G1329" s="107" t="s">
        <v>830</v>
      </c>
      <c r="H1329" s="107" t="s">
        <v>830</v>
      </c>
      <c r="I1329" s="107" t="s">
        <v>830</v>
      </c>
      <c r="J1329" s="107" t="s">
        <v>316</v>
      </c>
      <c r="K1329" s="107" t="s">
        <v>21</v>
      </c>
      <c r="L1329" s="107" t="s">
        <v>88</v>
      </c>
      <c r="M1329" s="107" t="s">
        <v>41</v>
      </c>
      <c r="N1329" s="107" t="s">
        <v>472</v>
      </c>
      <c r="O1329" s="107" t="s">
        <v>1122</v>
      </c>
      <c r="P1329" s="109">
        <v>45738</v>
      </c>
      <c r="Q1329" s="107" t="s">
        <v>1101</v>
      </c>
      <c r="R1329" s="108">
        <v>0</v>
      </c>
      <c r="S1329" s="109">
        <v>45888</v>
      </c>
      <c r="T1329" s="109">
        <v>45948</v>
      </c>
      <c r="U1329" s="109">
        <v>46617</v>
      </c>
      <c r="V1329" s="108">
        <v>729</v>
      </c>
      <c r="W1329" s="107" t="s">
        <v>398</v>
      </c>
      <c r="X1329" s="107" t="s">
        <v>702</v>
      </c>
      <c r="Y1329" s="107" t="s">
        <v>293</v>
      </c>
      <c r="Z1329" s="108">
        <v>0</v>
      </c>
      <c r="AA1329" s="113">
        <v>0</v>
      </c>
      <c r="AB1329" s="113">
        <v>0</v>
      </c>
      <c r="AC1329" s="113">
        <v>97835</v>
      </c>
      <c r="AD1329" s="113">
        <v>0</v>
      </c>
      <c r="AE1329" s="113">
        <v>97835</v>
      </c>
      <c r="AF1329" s="113">
        <v>0</v>
      </c>
      <c r="AG1329" s="113">
        <v>0</v>
      </c>
      <c r="AH1329" s="113">
        <f>CFR_Data[[#This Row],[Total Spent SFY]]+CFR_Data[[#This Row],[CF Current SFY]]</f>
        <v>0</v>
      </c>
      <c r="AI1329" s="113">
        <v>0</v>
      </c>
      <c r="AJ1329" s="113">
        <v>38283.260900000001</v>
      </c>
      <c r="AK1329" s="113">
        <v>51044.347800000003</v>
      </c>
      <c r="AL1329" s="113">
        <v>8507.3912999999993</v>
      </c>
      <c r="AM1329" s="113">
        <v>0</v>
      </c>
      <c r="AN1329" s="113">
        <v>0</v>
      </c>
      <c r="AO1329" s="113">
        <v>0</v>
      </c>
      <c r="AP1329" s="113">
        <v>0</v>
      </c>
      <c r="AQ1329" s="107" t="s">
        <v>699</v>
      </c>
      <c r="AR1329" s="107" t="s">
        <v>699</v>
      </c>
      <c r="AS1329" s="107" t="s">
        <v>396</v>
      </c>
      <c r="AT1329" s="107" t="s">
        <v>395</v>
      </c>
      <c r="AU1329" s="107" t="s">
        <v>1123</v>
      </c>
      <c r="AV1329" s="107" t="s">
        <v>391</v>
      </c>
      <c r="AW1329" s="108">
        <v>2</v>
      </c>
      <c r="AX1329" s="107" t="s">
        <v>473</v>
      </c>
      <c r="AY1329" s="107" t="s">
        <v>707</v>
      </c>
      <c r="AZ1329" s="107" t="s">
        <v>706</v>
      </c>
      <c r="BA1329" s="107" t="s">
        <v>412</v>
      </c>
      <c r="BB1329" s="109">
        <v>45355.272070752311</v>
      </c>
      <c r="BC1329" s="107" t="s">
        <v>21</v>
      </c>
      <c r="BD1329" s="107" t="s">
        <v>293</v>
      </c>
    </row>
    <row r="1330" spans="1:56" x14ac:dyDescent="0.2">
      <c r="A1330" s="107" t="s">
        <v>472</v>
      </c>
      <c r="B1330" s="105">
        <v>609430</v>
      </c>
      <c r="C1330" s="105" t="s">
        <v>395</v>
      </c>
      <c r="D1330" s="107" t="s">
        <v>2354</v>
      </c>
      <c r="E1330" s="105" t="s">
        <v>1962</v>
      </c>
      <c r="F1330" s="107" t="s">
        <v>2890</v>
      </c>
      <c r="G1330" s="107" t="s">
        <v>830</v>
      </c>
      <c r="H1330" s="107" t="s">
        <v>830</v>
      </c>
      <c r="I1330" s="107" t="s">
        <v>830</v>
      </c>
      <c r="J1330" s="107" t="s">
        <v>316</v>
      </c>
      <c r="K1330" s="107" t="s">
        <v>21</v>
      </c>
      <c r="L1330" s="107" t="s">
        <v>88</v>
      </c>
      <c r="M1330" s="107" t="s">
        <v>41</v>
      </c>
      <c r="N1330" s="107" t="s">
        <v>472</v>
      </c>
      <c r="O1330" s="107" t="s">
        <v>1122</v>
      </c>
      <c r="P1330" s="109">
        <v>45738</v>
      </c>
      <c r="Q1330" s="107" t="s">
        <v>1101</v>
      </c>
      <c r="R1330" s="108">
        <v>0</v>
      </c>
      <c r="S1330" s="109">
        <v>45888</v>
      </c>
      <c r="T1330" s="109">
        <v>45948</v>
      </c>
      <c r="U1330" s="109">
        <v>46617</v>
      </c>
      <c r="V1330" s="108">
        <v>729</v>
      </c>
      <c r="W1330" s="107" t="s">
        <v>1400</v>
      </c>
      <c r="X1330" s="107" t="s">
        <v>1401</v>
      </c>
      <c r="Y1330" s="107" t="s">
        <v>292</v>
      </c>
      <c r="Z1330" s="108">
        <v>0.8</v>
      </c>
      <c r="AA1330" s="113">
        <v>0</v>
      </c>
      <c r="AB1330" s="113">
        <v>0</v>
      </c>
      <c r="AC1330" s="113">
        <v>12185831</v>
      </c>
      <c r="AD1330" s="113">
        <v>0</v>
      </c>
      <c r="AE1330" s="113">
        <v>12185831.0001</v>
      </c>
      <c r="AF1330" s="113">
        <v>0</v>
      </c>
      <c r="AG1330" s="113">
        <v>0</v>
      </c>
      <c r="AH1330" s="113">
        <f>CFR_Data[[#This Row],[Total Spent SFY]]+CFR_Data[[#This Row],[CF Current SFY]]</f>
        <v>0</v>
      </c>
      <c r="AI1330" s="113">
        <v>0</v>
      </c>
      <c r="AJ1330" s="113">
        <v>4768368.6522000004</v>
      </c>
      <c r="AK1330" s="113">
        <v>6357824.8695999999</v>
      </c>
      <c r="AL1330" s="113">
        <v>1059637.4783000001</v>
      </c>
      <c r="AM1330" s="113">
        <v>0</v>
      </c>
      <c r="AN1330" s="113">
        <v>-1E-4</v>
      </c>
      <c r="AO1330" s="113">
        <v>0</v>
      </c>
      <c r="AP1330" s="113">
        <v>0</v>
      </c>
      <c r="AQ1330" s="107" t="s">
        <v>699</v>
      </c>
      <c r="AR1330" s="107" t="s">
        <v>699</v>
      </c>
      <c r="AS1330" s="107" t="s">
        <v>396</v>
      </c>
      <c r="AT1330" s="107" t="s">
        <v>395</v>
      </c>
      <c r="AU1330" s="107" t="s">
        <v>1123</v>
      </c>
      <c r="AV1330" s="107" t="s">
        <v>391</v>
      </c>
      <c r="AW1330" s="108">
        <v>2</v>
      </c>
      <c r="AX1330" s="107" t="s">
        <v>473</v>
      </c>
      <c r="AY1330" s="107" t="s">
        <v>707</v>
      </c>
      <c r="AZ1330" s="107" t="s">
        <v>706</v>
      </c>
      <c r="BA1330" s="107" t="s">
        <v>412</v>
      </c>
      <c r="BB1330" s="109">
        <v>45355.272070752311</v>
      </c>
      <c r="BC1330" s="107" t="s">
        <v>21</v>
      </c>
      <c r="BD1330" s="107" t="s">
        <v>292</v>
      </c>
    </row>
    <row r="1331" spans="1:56" x14ac:dyDescent="0.2">
      <c r="A1331" s="107" t="s">
        <v>409</v>
      </c>
      <c r="B1331" s="105">
        <v>609433</v>
      </c>
      <c r="C1331" s="105" t="s">
        <v>3140</v>
      </c>
      <c r="D1331" s="107" t="s">
        <v>1060</v>
      </c>
      <c r="E1331" s="105" t="s">
        <v>1945</v>
      </c>
      <c r="F1331" s="107" t="s">
        <v>1128</v>
      </c>
      <c r="G1331" s="107" t="s">
        <v>830</v>
      </c>
      <c r="H1331" s="107" t="s">
        <v>830</v>
      </c>
      <c r="I1331" s="107" t="s">
        <v>830</v>
      </c>
      <c r="J1331" s="107" t="s">
        <v>894</v>
      </c>
      <c r="K1331" s="107" t="s">
        <v>33</v>
      </c>
      <c r="L1331" s="107" t="s">
        <v>222</v>
      </c>
      <c r="M1331" s="107" t="s">
        <v>221</v>
      </c>
      <c r="N1331" s="107" t="s">
        <v>410</v>
      </c>
      <c r="O1331" s="107" t="s">
        <v>395</v>
      </c>
      <c r="P1331" s="109">
        <v>45171</v>
      </c>
      <c r="Q1331" s="107" t="s">
        <v>712</v>
      </c>
      <c r="R1331" s="108">
        <v>1</v>
      </c>
      <c r="S1331" s="109">
        <v>45229</v>
      </c>
      <c r="T1331" s="109">
        <v>45289</v>
      </c>
      <c r="U1331" s="109">
        <v>45594</v>
      </c>
      <c r="V1331" s="108">
        <v>365</v>
      </c>
      <c r="W1331" s="107" t="s">
        <v>424</v>
      </c>
      <c r="X1331" s="107" t="s">
        <v>713</v>
      </c>
      <c r="Y1331" s="107" t="s">
        <v>397</v>
      </c>
      <c r="Z1331" s="108">
        <v>0.9</v>
      </c>
      <c r="AA1331" s="113">
        <v>0</v>
      </c>
      <c r="AB1331" s="113">
        <v>0</v>
      </c>
      <c r="AC1331" s="113">
        <v>1918599.02</v>
      </c>
      <c r="AD1331" s="113">
        <v>1749487.75</v>
      </c>
      <c r="AE1331" s="113">
        <v>1749487.7501000001</v>
      </c>
      <c r="AF1331" s="113">
        <v>947340.50179999997</v>
      </c>
      <c r="AG1331" s="113">
        <v>947340.50179999997</v>
      </c>
      <c r="AH1331" s="113">
        <f>CFR_Data[[#This Row],[Total Spent SFY]]+CFR_Data[[#This Row],[CF Current SFY]]</f>
        <v>947340.50179999997</v>
      </c>
      <c r="AI1331" s="113">
        <v>802147.24829999998</v>
      </c>
      <c r="AJ1331" s="113">
        <v>0</v>
      </c>
      <c r="AK1331" s="113">
        <v>0</v>
      </c>
      <c r="AL1331" s="113">
        <v>0</v>
      </c>
      <c r="AM1331" s="113">
        <v>0</v>
      </c>
      <c r="AN1331" s="113">
        <v>169111.26990000001</v>
      </c>
      <c r="AO1331" s="113">
        <v>0</v>
      </c>
      <c r="AP1331" s="113">
        <v>0</v>
      </c>
      <c r="AQ1331" s="107" t="s">
        <v>699</v>
      </c>
      <c r="AR1331" s="107" t="s">
        <v>699</v>
      </c>
      <c r="AS1331" s="107" t="s">
        <v>396</v>
      </c>
      <c r="AT1331" s="107" t="s">
        <v>395</v>
      </c>
      <c r="AU1331" s="107" t="s">
        <v>1123</v>
      </c>
      <c r="AV1331" s="107" t="s">
        <v>391</v>
      </c>
      <c r="AW1331" s="108">
        <v>2</v>
      </c>
      <c r="AX1331" s="107" t="s">
        <v>473</v>
      </c>
      <c r="AY1331" s="107" t="s">
        <v>762</v>
      </c>
      <c r="AZ1331" s="107" t="s">
        <v>706</v>
      </c>
      <c r="BA1331" s="107" t="s">
        <v>433</v>
      </c>
      <c r="BB1331" s="109">
        <v>45355.272070752311</v>
      </c>
      <c r="BC1331" s="107" t="s">
        <v>33</v>
      </c>
      <c r="BD1331" s="107" t="s">
        <v>292</v>
      </c>
    </row>
    <row r="1332" spans="1:56" x14ac:dyDescent="0.2">
      <c r="A1332" s="107" t="s">
        <v>409</v>
      </c>
      <c r="B1332" s="105">
        <v>609433</v>
      </c>
      <c r="C1332" s="105" t="s">
        <v>3140</v>
      </c>
      <c r="D1332" s="107" t="s">
        <v>1060</v>
      </c>
      <c r="E1332" s="105" t="s">
        <v>1945</v>
      </c>
      <c r="F1332" s="107" t="s">
        <v>1128</v>
      </c>
      <c r="G1332" s="107" t="s">
        <v>830</v>
      </c>
      <c r="H1332" s="107" t="s">
        <v>830</v>
      </c>
      <c r="I1332" s="107" t="s">
        <v>830</v>
      </c>
      <c r="J1332" s="107" t="s">
        <v>894</v>
      </c>
      <c r="K1332" s="107" t="s">
        <v>33</v>
      </c>
      <c r="L1332" s="107" t="s">
        <v>222</v>
      </c>
      <c r="M1332" s="107" t="s">
        <v>221</v>
      </c>
      <c r="N1332" s="107" t="s">
        <v>410</v>
      </c>
      <c r="O1332" s="107" t="s">
        <v>395</v>
      </c>
      <c r="P1332" s="109">
        <v>45171</v>
      </c>
      <c r="Q1332" s="107" t="s">
        <v>712</v>
      </c>
      <c r="R1332" s="108">
        <v>1</v>
      </c>
      <c r="S1332" s="109">
        <v>45229</v>
      </c>
      <c r="T1332" s="109">
        <v>45289</v>
      </c>
      <c r="U1332" s="109">
        <v>45594</v>
      </c>
      <c r="V1332" s="108">
        <v>365</v>
      </c>
      <c r="W1332" s="107" t="s">
        <v>398</v>
      </c>
      <c r="X1332" s="107" t="s">
        <v>702</v>
      </c>
      <c r="Y1332" s="107" t="s">
        <v>293</v>
      </c>
      <c r="Z1332" s="108">
        <v>0</v>
      </c>
      <c r="AA1332" s="113">
        <v>0</v>
      </c>
      <c r="AB1332" s="113">
        <v>0</v>
      </c>
      <c r="AC1332" s="113">
        <v>25020</v>
      </c>
      <c r="AD1332" s="113">
        <v>25020</v>
      </c>
      <c r="AE1332" s="113">
        <v>25019.999899999999</v>
      </c>
      <c r="AF1332" s="113">
        <v>13548.2282</v>
      </c>
      <c r="AG1332" s="113">
        <v>13548.2282</v>
      </c>
      <c r="AH1332" s="113">
        <f>CFR_Data[[#This Row],[Total Spent SFY]]+CFR_Data[[#This Row],[CF Current SFY]]</f>
        <v>13548.2282</v>
      </c>
      <c r="AI1332" s="113">
        <v>11471.771699999999</v>
      </c>
      <c r="AJ1332" s="113">
        <v>0</v>
      </c>
      <c r="AK1332" s="113">
        <v>0</v>
      </c>
      <c r="AL1332" s="113">
        <v>0</v>
      </c>
      <c r="AM1332" s="113">
        <v>0</v>
      </c>
      <c r="AN1332" s="113">
        <v>1E-4</v>
      </c>
      <c r="AO1332" s="113">
        <v>0</v>
      </c>
      <c r="AP1332" s="113">
        <v>0</v>
      </c>
      <c r="AQ1332" s="107" t="s">
        <v>699</v>
      </c>
      <c r="AR1332" s="107" t="s">
        <v>699</v>
      </c>
      <c r="AS1332" s="107" t="s">
        <v>396</v>
      </c>
      <c r="AT1332" s="107" t="s">
        <v>395</v>
      </c>
      <c r="AU1332" s="107" t="s">
        <v>1123</v>
      </c>
      <c r="AV1332" s="107" t="s">
        <v>391</v>
      </c>
      <c r="AW1332" s="108">
        <v>2</v>
      </c>
      <c r="AX1332" s="107" t="s">
        <v>473</v>
      </c>
      <c r="AY1332" s="107" t="s">
        <v>762</v>
      </c>
      <c r="AZ1332" s="107" t="s">
        <v>706</v>
      </c>
      <c r="BA1332" s="107" t="s">
        <v>433</v>
      </c>
      <c r="BB1332" s="109">
        <v>45355.272070752311</v>
      </c>
      <c r="BC1332" s="107" t="s">
        <v>33</v>
      </c>
      <c r="BD1332" s="107" t="s">
        <v>293</v>
      </c>
    </row>
    <row r="1333" spans="1:56" x14ac:dyDescent="0.2">
      <c r="A1333" s="107" t="s">
        <v>472</v>
      </c>
      <c r="B1333" s="105">
        <v>609434</v>
      </c>
      <c r="C1333" s="105" t="s">
        <v>395</v>
      </c>
      <c r="D1333" s="107" t="s">
        <v>1784</v>
      </c>
      <c r="E1333" s="105" t="s">
        <v>1945</v>
      </c>
      <c r="F1333" s="107" t="s">
        <v>1133</v>
      </c>
      <c r="G1333" s="107" t="s">
        <v>830</v>
      </c>
      <c r="H1333" s="107" t="s">
        <v>830</v>
      </c>
      <c r="I1333" s="107" t="s">
        <v>830</v>
      </c>
      <c r="J1333" s="107" t="s">
        <v>112</v>
      </c>
      <c r="K1333" s="107" t="s">
        <v>33</v>
      </c>
      <c r="L1333" s="107" t="s">
        <v>88</v>
      </c>
      <c r="M1333" s="107" t="s">
        <v>41</v>
      </c>
      <c r="N1333" s="107" t="s">
        <v>472</v>
      </c>
      <c r="O1333" s="107" t="s">
        <v>1122</v>
      </c>
      <c r="P1333" s="109">
        <v>46046</v>
      </c>
      <c r="Q1333" s="107" t="s">
        <v>1353</v>
      </c>
      <c r="R1333" s="108">
        <v>0</v>
      </c>
      <c r="S1333" s="109">
        <v>46196</v>
      </c>
      <c r="T1333" s="109">
        <v>46256</v>
      </c>
      <c r="U1333" s="109">
        <v>46925</v>
      </c>
      <c r="V1333" s="108">
        <v>729</v>
      </c>
      <c r="W1333" s="107" t="s">
        <v>424</v>
      </c>
      <c r="X1333" s="107" t="s">
        <v>802</v>
      </c>
      <c r="Y1333" s="107" t="s">
        <v>725</v>
      </c>
      <c r="Z1333" s="108">
        <v>0.8</v>
      </c>
      <c r="AA1333" s="113">
        <v>0</v>
      </c>
      <c r="AB1333" s="113">
        <v>0</v>
      </c>
      <c r="AC1333" s="113">
        <v>2982336</v>
      </c>
      <c r="AD1333" s="113">
        <v>0</v>
      </c>
      <c r="AE1333" s="113">
        <v>2982336</v>
      </c>
      <c r="AF1333" s="113">
        <v>0</v>
      </c>
      <c r="AG1333" s="113">
        <v>0</v>
      </c>
      <c r="AH1333" s="113">
        <f>CFR_Data[[#This Row],[Total Spent SFY]]+CFR_Data[[#This Row],[CF Current SFY]]</f>
        <v>0</v>
      </c>
      <c r="AI1333" s="113">
        <v>0</v>
      </c>
      <c r="AJ1333" s="113">
        <v>0</v>
      </c>
      <c r="AK1333" s="113">
        <v>1426334.6087</v>
      </c>
      <c r="AL1333" s="113">
        <v>1556001.3913</v>
      </c>
      <c r="AM1333" s="113">
        <v>0</v>
      </c>
      <c r="AN1333" s="113">
        <v>0</v>
      </c>
      <c r="AO1333" s="113">
        <v>0</v>
      </c>
      <c r="AP1333" s="113">
        <v>0</v>
      </c>
      <c r="AQ1333" s="107" t="s">
        <v>699</v>
      </c>
      <c r="AR1333" s="107" t="s">
        <v>699</v>
      </c>
      <c r="AS1333" s="107" t="s">
        <v>396</v>
      </c>
      <c r="AT1333" s="107" t="s">
        <v>395</v>
      </c>
      <c r="AU1333" s="107" t="s">
        <v>1123</v>
      </c>
      <c r="AV1333" s="107" t="s">
        <v>391</v>
      </c>
      <c r="AW1333" s="108">
        <v>1</v>
      </c>
      <c r="AX1333" s="107" t="s">
        <v>473</v>
      </c>
      <c r="AY1333" s="107" t="s">
        <v>707</v>
      </c>
      <c r="AZ1333" s="107" t="s">
        <v>706</v>
      </c>
      <c r="BA1333" s="107" t="s">
        <v>412</v>
      </c>
      <c r="BB1333" s="109">
        <v>45355.272070752311</v>
      </c>
      <c r="BC1333" s="107" t="s">
        <v>33</v>
      </c>
      <c r="BD1333" s="107" t="s">
        <v>292</v>
      </c>
    </row>
    <row r="1334" spans="1:56" x14ac:dyDescent="0.2">
      <c r="A1334" s="107" t="s">
        <v>472</v>
      </c>
      <c r="B1334" s="105">
        <v>609435</v>
      </c>
      <c r="C1334" s="105" t="s">
        <v>395</v>
      </c>
      <c r="D1334" s="107" t="s">
        <v>1061</v>
      </c>
      <c r="E1334" s="105" t="s">
        <v>1945</v>
      </c>
      <c r="F1334" s="107" t="s">
        <v>1133</v>
      </c>
      <c r="G1334" s="107" t="s">
        <v>830</v>
      </c>
      <c r="H1334" s="107" t="s">
        <v>830</v>
      </c>
      <c r="I1334" s="107" t="s">
        <v>830</v>
      </c>
      <c r="J1334" s="107" t="s">
        <v>1062</v>
      </c>
      <c r="K1334" s="107" t="s">
        <v>31</v>
      </c>
      <c r="L1334" s="107" t="s">
        <v>88</v>
      </c>
      <c r="M1334" s="107" t="s">
        <v>41</v>
      </c>
      <c r="N1334" s="107" t="s">
        <v>472</v>
      </c>
      <c r="O1334" s="107" t="s">
        <v>1130</v>
      </c>
      <c r="P1334" s="109">
        <v>45472</v>
      </c>
      <c r="Q1334" s="107" t="s">
        <v>754</v>
      </c>
      <c r="R1334" s="108">
        <v>0</v>
      </c>
      <c r="S1334" s="109">
        <v>45622</v>
      </c>
      <c r="T1334" s="109">
        <v>45682</v>
      </c>
      <c r="U1334" s="109">
        <v>45712</v>
      </c>
      <c r="V1334" s="108">
        <v>90</v>
      </c>
      <c r="W1334" s="107" t="s">
        <v>398</v>
      </c>
      <c r="X1334" s="107" t="s">
        <v>702</v>
      </c>
      <c r="Y1334" s="107" t="s">
        <v>293</v>
      </c>
      <c r="Z1334" s="108">
        <v>0</v>
      </c>
      <c r="AA1334" s="113">
        <v>0</v>
      </c>
      <c r="AB1334" s="113">
        <v>0</v>
      </c>
      <c r="AC1334" s="113">
        <v>239.52</v>
      </c>
      <c r="AD1334" s="113">
        <v>0</v>
      </c>
      <c r="AE1334" s="113">
        <v>239.52</v>
      </c>
      <c r="AF1334" s="113">
        <v>0</v>
      </c>
      <c r="AG1334" s="113">
        <v>0</v>
      </c>
      <c r="AH1334" s="113">
        <f>CFR_Data[[#This Row],[Total Spent SFY]]+CFR_Data[[#This Row],[CF Current SFY]]</f>
        <v>0</v>
      </c>
      <c r="AI1334" s="113">
        <v>239.52</v>
      </c>
      <c r="AJ1334" s="113">
        <v>0</v>
      </c>
      <c r="AK1334" s="113">
        <v>0</v>
      </c>
      <c r="AL1334" s="113">
        <v>0</v>
      </c>
      <c r="AM1334" s="113">
        <v>0</v>
      </c>
      <c r="AN1334" s="113">
        <v>0</v>
      </c>
      <c r="AO1334" s="113">
        <v>0</v>
      </c>
      <c r="AP1334" s="113">
        <v>0</v>
      </c>
      <c r="AQ1334" s="107" t="s">
        <v>699</v>
      </c>
      <c r="AR1334" s="107" t="s">
        <v>699</v>
      </c>
      <c r="AS1334" s="107" t="s">
        <v>396</v>
      </c>
      <c r="AT1334" s="107" t="s">
        <v>395</v>
      </c>
      <c r="AU1334" s="107" t="s">
        <v>1123</v>
      </c>
      <c r="AV1334" s="107" t="s">
        <v>391</v>
      </c>
      <c r="AW1334" s="108">
        <v>2</v>
      </c>
      <c r="AX1334" s="107" t="s">
        <v>473</v>
      </c>
      <c r="AY1334" s="107" t="s">
        <v>707</v>
      </c>
      <c r="AZ1334" s="107" t="s">
        <v>706</v>
      </c>
      <c r="BA1334" s="107" t="s">
        <v>412</v>
      </c>
      <c r="BB1334" s="109">
        <v>45355.272070752311</v>
      </c>
      <c r="BC1334" s="107" t="s">
        <v>31</v>
      </c>
      <c r="BD1334" s="107" t="s">
        <v>293</v>
      </c>
    </row>
    <row r="1335" spans="1:56" x14ac:dyDescent="0.2">
      <c r="A1335" s="107" t="s">
        <v>472</v>
      </c>
      <c r="B1335" s="105">
        <v>609435</v>
      </c>
      <c r="C1335" s="105" t="s">
        <v>395</v>
      </c>
      <c r="D1335" s="107" t="s">
        <v>1061</v>
      </c>
      <c r="E1335" s="105" t="s">
        <v>1945</v>
      </c>
      <c r="F1335" s="107" t="s">
        <v>1133</v>
      </c>
      <c r="G1335" s="107" t="s">
        <v>830</v>
      </c>
      <c r="H1335" s="107" t="s">
        <v>830</v>
      </c>
      <c r="I1335" s="107" t="s">
        <v>830</v>
      </c>
      <c r="J1335" s="107" t="s">
        <v>1062</v>
      </c>
      <c r="K1335" s="107" t="s">
        <v>31</v>
      </c>
      <c r="L1335" s="107" t="s">
        <v>88</v>
      </c>
      <c r="M1335" s="107" t="s">
        <v>41</v>
      </c>
      <c r="N1335" s="107" t="s">
        <v>472</v>
      </c>
      <c r="O1335" s="107" t="s">
        <v>1130</v>
      </c>
      <c r="P1335" s="109">
        <v>45472</v>
      </c>
      <c r="Q1335" s="107" t="s">
        <v>754</v>
      </c>
      <c r="R1335" s="108">
        <v>0</v>
      </c>
      <c r="S1335" s="109">
        <v>45622</v>
      </c>
      <c r="T1335" s="109">
        <v>45682</v>
      </c>
      <c r="U1335" s="109">
        <v>45712</v>
      </c>
      <c r="V1335" s="108">
        <v>90</v>
      </c>
      <c r="W1335" s="107" t="s">
        <v>424</v>
      </c>
      <c r="X1335" s="107" t="s">
        <v>802</v>
      </c>
      <c r="Y1335" s="107" t="s">
        <v>725</v>
      </c>
      <c r="Z1335" s="108">
        <v>0.8</v>
      </c>
      <c r="AA1335" s="113">
        <v>0</v>
      </c>
      <c r="AB1335" s="113">
        <v>0</v>
      </c>
      <c r="AC1335" s="113">
        <v>1656614.9305</v>
      </c>
      <c r="AD1335" s="113">
        <v>0</v>
      </c>
      <c r="AE1335" s="113">
        <v>1656614.9305</v>
      </c>
      <c r="AF1335" s="113">
        <v>0</v>
      </c>
      <c r="AG1335" s="113">
        <v>0</v>
      </c>
      <c r="AH1335" s="113">
        <f>CFR_Data[[#This Row],[Total Spent SFY]]+CFR_Data[[#This Row],[CF Current SFY]]</f>
        <v>0</v>
      </c>
      <c r="AI1335" s="113">
        <v>1656614.9305</v>
      </c>
      <c r="AJ1335" s="113">
        <v>0</v>
      </c>
      <c r="AK1335" s="113">
        <v>0</v>
      </c>
      <c r="AL1335" s="113">
        <v>0</v>
      </c>
      <c r="AM1335" s="113">
        <v>0</v>
      </c>
      <c r="AN1335" s="113">
        <v>0</v>
      </c>
      <c r="AO1335" s="113">
        <v>0</v>
      </c>
      <c r="AP1335" s="113">
        <v>0</v>
      </c>
      <c r="AQ1335" s="107" t="s">
        <v>699</v>
      </c>
      <c r="AR1335" s="107" t="s">
        <v>699</v>
      </c>
      <c r="AS1335" s="107" t="s">
        <v>396</v>
      </c>
      <c r="AT1335" s="107" t="s">
        <v>395</v>
      </c>
      <c r="AU1335" s="107" t="s">
        <v>1123</v>
      </c>
      <c r="AV1335" s="107" t="s">
        <v>391</v>
      </c>
      <c r="AW1335" s="108">
        <v>2</v>
      </c>
      <c r="AX1335" s="107" t="s">
        <v>473</v>
      </c>
      <c r="AY1335" s="107" t="s">
        <v>707</v>
      </c>
      <c r="AZ1335" s="107" t="s">
        <v>706</v>
      </c>
      <c r="BA1335" s="107" t="s">
        <v>412</v>
      </c>
      <c r="BB1335" s="109">
        <v>45355.272070752311</v>
      </c>
      <c r="BC1335" s="107" t="s">
        <v>31</v>
      </c>
      <c r="BD1335" s="107" t="s">
        <v>292</v>
      </c>
    </row>
    <row r="1336" spans="1:56" x14ac:dyDescent="0.2">
      <c r="A1336" s="107" t="s">
        <v>472</v>
      </c>
      <c r="B1336" s="105">
        <v>609437</v>
      </c>
      <c r="C1336" s="105" t="s">
        <v>395</v>
      </c>
      <c r="D1336" s="107" t="s">
        <v>2355</v>
      </c>
      <c r="E1336" s="105" t="s">
        <v>1941</v>
      </c>
      <c r="F1336" s="107" t="s">
        <v>1128</v>
      </c>
      <c r="G1336" s="107" t="s">
        <v>830</v>
      </c>
      <c r="H1336" s="107" t="s">
        <v>830</v>
      </c>
      <c r="I1336" s="107" t="s">
        <v>830</v>
      </c>
      <c r="J1336" s="107" t="s">
        <v>2356</v>
      </c>
      <c r="K1336" s="107" t="s">
        <v>22</v>
      </c>
      <c r="L1336" s="107" t="s">
        <v>312</v>
      </c>
      <c r="M1336" s="107" t="s">
        <v>158</v>
      </c>
      <c r="N1336" s="107" t="s">
        <v>472</v>
      </c>
      <c r="O1336" s="107" t="s">
        <v>1142</v>
      </c>
      <c r="P1336" s="109">
        <v>46088</v>
      </c>
      <c r="Q1336" s="107" t="s">
        <v>1353</v>
      </c>
      <c r="R1336" s="108">
        <v>0</v>
      </c>
      <c r="S1336" s="109">
        <v>46238</v>
      </c>
      <c r="T1336" s="109">
        <v>46298</v>
      </c>
      <c r="U1336" s="109">
        <v>47038</v>
      </c>
      <c r="V1336" s="108">
        <v>800</v>
      </c>
      <c r="W1336" s="107" t="s">
        <v>398</v>
      </c>
      <c r="X1336" s="107" t="s">
        <v>702</v>
      </c>
      <c r="Y1336" s="107" t="s">
        <v>293</v>
      </c>
      <c r="Z1336" s="108">
        <v>0</v>
      </c>
      <c r="AA1336" s="113">
        <v>0</v>
      </c>
      <c r="AB1336" s="113">
        <v>0</v>
      </c>
      <c r="AC1336" s="113">
        <v>330000</v>
      </c>
      <c r="AD1336" s="113">
        <v>0</v>
      </c>
      <c r="AE1336" s="113">
        <v>330000</v>
      </c>
      <c r="AF1336" s="113">
        <v>0</v>
      </c>
      <c r="AG1336" s="113">
        <v>0</v>
      </c>
      <c r="AH1336" s="113">
        <f>CFR_Data[[#This Row],[Total Spent SFY]]+CFR_Data[[#This Row],[CF Current SFY]]</f>
        <v>0</v>
      </c>
      <c r="AI1336" s="113">
        <v>0</v>
      </c>
      <c r="AJ1336" s="113">
        <v>0</v>
      </c>
      <c r="AK1336" s="113">
        <v>118800</v>
      </c>
      <c r="AL1336" s="113">
        <v>158400</v>
      </c>
      <c r="AM1336" s="113">
        <v>52800</v>
      </c>
      <c r="AN1336" s="113">
        <v>0</v>
      </c>
      <c r="AO1336" s="113">
        <v>0</v>
      </c>
      <c r="AP1336" s="113">
        <v>0</v>
      </c>
      <c r="AQ1336" s="107" t="s">
        <v>699</v>
      </c>
      <c r="AR1336" s="107" t="s">
        <v>699</v>
      </c>
      <c r="AS1336" s="107" t="s">
        <v>396</v>
      </c>
      <c r="AT1336" s="107" t="s">
        <v>2984</v>
      </c>
      <c r="AU1336" s="107" t="s">
        <v>1120</v>
      </c>
      <c r="AV1336" s="107" t="s">
        <v>391</v>
      </c>
      <c r="AW1336" s="108">
        <v>3</v>
      </c>
      <c r="AX1336" s="107" t="s">
        <v>473</v>
      </c>
      <c r="AY1336" s="107" t="s">
        <v>698</v>
      </c>
      <c r="AZ1336" s="107" t="s">
        <v>697</v>
      </c>
      <c r="BA1336" s="107" t="s">
        <v>392</v>
      </c>
      <c r="BB1336" s="109">
        <v>45355.272070752311</v>
      </c>
      <c r="BC1336" s="107" t="s">
        <v>22</v>
      </c>
      <c r="BD1336" s="107" t="s">
        <v>293</v>
      </c>
    </row>
    <row r="1337" spans="1:56" x14ac:dyDescent="0.2">
      <c r="A1337" s="107" t="s">
        <v>472</v>
      </c>
      <c r="B1337" s="105">
        <v>609437</v>
      </c>
      <c r="C1337" s="105" t="s">
        <v>395</v>
      </c>
      <c r="D1337" s="107" t="s">
        <v>2355</v>
      </c>
      <c r="E1337" s="105" t="s">
        <v>1941</v>
      </c>
      <c r="F1337" s="107" t="s">
        <v>1128</v>
      </c>
      <c r="G1337" s="107" t="s">
        <v>830</v>
      </c>
      <c r="H1337" s="107" t="s">
        <v>830</v>
      </c>
      <c r="I1337" s="107" t="s">
        <v>830</v>
      </c>
      <c r="J1337" s="107" t="s">
        <v>2356</v>
      </c>
      <c r="K1337" s="107" t="s">
        <v>22</v>
      </c>
      <c r="L1337" s="107" t="s">
        <v>312</v>
      </c>
      <c r="M1337" s="107" t="s">
        <v>158</v>
      </c>
      <c r="N1337" s="107" t="s">
        <v>472</v>
      </c>
      <c r="O1337" s="107" t="s">
        <v>1142</v>
      </c>
      <c r="P1337" s="109">
        <v>46088</v>
      </c>
      <c r="Q1337" s="107" t="s">
        <v>1353</v>
      </c>
      <c r="R1337" s="108">
        <v>0</v>
      </c>
      <c r="S1337" s="109">
        <v>46238</v>
      </c>
      <c r="T1337" s="109">
        <v>46298</v>
      </c>
      <c r="U1337" s="109">
        <v>47038</v>
      </c>
      <c r="V1337" s="108">
        <v>800</v>
      </c>
      <c r="W1337" s="107" t="s">
        <v>424</v>
      </c>
      <c r="X1337" s="107" t="s">
        <v>726</v>
      </c>
      <c r="Y1337" s="107" t="s">
        <v>725</v>
      </c>
      <c r="Z1337" s="108">
        <v>0.8</v>
      </c>
      <c r="AA1337" s="113">
        <v>0</v>
      </c>
      <c r="AB1337" s="113">
        <v>0</v>
      </c>
      <c r="AC1337" s="113">
        <v>22844769.248</v>
      </c>
      <c r="AD1337" s="113">
        <v>0</v>
      </c>
      <c r="AE1337" s="113">
        <v>22844769.248</v>
      </c>
      <c r="AF1337" s="113">
        <v>0</v>
      </c>
      <c r="AG1337" s="113">
        <v>0</v>
      </c>
      <c r="AH1337" s="113">
        <f>CFR_Data[[#This Row],[Total Spent SFY]]+CFR_Data[[#This Row],[CF Current SFY]]</f>
        <v>0</v>
      </c>
      <c r="AI1337" s="113">
        <v>0</v>
      </c>
      <c r="AJ1337" s="113">
        <v>0</v>
      </c>
      <c r="AK1337" s="113">
        <v>8224116.9293</v>
      </c>
      <c r="AL1337" s="113">
        <v>10965489.239</v>
      </c>
      <c r="AM1337" s="113">
        <v>3655163.0797000001</v>
      </c>
      <c r="AN1337" s="113">
        <v>0</v>
      </c>
      <c r="AO1337" s="113">
        <v>0</v>
      </c>
      <c r="AP1337" s="113">
        <v>0</v>
      </c>
      <c r="AQ1337" s="107" t="s">
        <v>699</v>
      </c>
      <c r="AR1337" s="107" t="s">
        <v>699</v>
      </c>
      <c r="AS1337" s="107" t="s">
        <v>396</v>
      </c>
      <c r="AT1337" s="107" t="s">
        <v>2984</v>
      </c>
      <c r="AU1337" s="107" t="s">
        <v>1120</v>
      </c>
      <c r="AV1337" s="107" t="s">
        <v>391</v>
      </c>
      <c r="AW1337" s="108">
        <v>3</v>
      </c>
      <c r="AX1337" s="107" t="s">
        <v>473</v>
      </c>
      <c r="AY1337" s="107" t="s">
        <v>698</v>
      </c>
      <c r="AZ1337" s="107" t="s">
        <v>697</v>
      </c>
      <c r="BA1337" s="107" t="s">
        <v>392</v>
      </c>
      <c r="BB1337" s="109">
        <v>45355.272070752311</v>
      </c>
      <c r="BC1337" s="107" t="s">
        <v>22</v>
      </c>
      <c r="BD1337" s="107" t="s">
        <v>292</v>
      </c>
    </row>
    <row r="1338" spans="1:56" x14ac:dyDescent="0.2">
      <c r="A1338" s="107" t="s">
        <v>472</v>
      </c>
      <c r="B1338" s="105">
        <v>609438</v>
      </c>
      <c r="C1338" s="105" t="s">
        <v>395</v>
      </c>
      <c r="D1338" s="107" t="s">
        <v>3141</v>
      </c>
      <c r="E1338" s="105" t="s">
        <v>1943</v>
      </c>
      <c r="F1338" s="107" t="s">
        <v>1740</v>
      </c>
      <c r="G1338" s="107" t="s">
        <v>830</v>
      </c>
      <c r="H1338" s="107" t="s">
        <v>830</v>
      </c>
      <c r="I1338" s="107" t="s">
        <v>830</v>
      </c>
      <c r="J1338" s="107" t="s">
        <v>1063</v>
      </c>
      <c r="K1338" s="107" t="s">
        <v>22</v>
      </c>
      <c r="L1338" s="107" t="s">
        <v>42</v>
      </c>
      <c r="M1338" s="107" t="s">
        <v>41</v>
      </c>
      <c r="N1338" s="107" t="s">
        <v>472</v>
      </c>
      <c r="O1338" s="107" t="s">
        <v>1130</v>
      </c>
      <c r="P1338" s="109">
        <v>45437</v>
      </c>
      <c r="Q1338" s="107" t="s">
        <v>754</v>
      </c>
      <c r="R1338" s="108">
        <v>0</v>
      </c>
      <c r="S1338" s="109">
        <v>45587</v>
      </c>
      <c r="T1338" s="109">
        <v>45647</v>
      </c>
      <c r="U1338" s="109">
        <v>46337</v>
      </c>
      <c r="V1338" s="108">
        <v>750</v>
      </c>
      <c r="W1338" s="107" t="s">
        <v>398</v>
      </c>
      <c r="X1338" s="107" t="s">
        <v>702</v>
      </c>
      <c r="Y1338" s="107" t="s">
        <v>293</v>
      </c>
      <c r="Z1338" s="108">
        <v>0</v>
      </c>
      <c r="AA1338" s="113">
        <v>0</v>
      </c>
      <c r="AB1338" s="113">
        <v>0</v>
      </c>
      <c r="AC1338" s="113">
        <v>18000</v>
      </c>
      <c r="AD1338" s="113">
        <v>0</v>
      </c>
      <c r="AE1338" s="113">
        <v>18000</v>
      </c>
      <c r="AF1338" s="113">
        <v>0</v>
      </c>
      <c r="AG1338" s="113">
        <v>0</v>
      </c>
      <c r="AH1338" s="113">
        <f>CFR_Data[[#This Row],[Total Spent SFY]]+CFR_Data[[#This Row],[CF Current SFY]]</f>
        <v>0</v>
      </c>
      <c r="AI1338" s="113">
        <v>5250</v>
      </c>
      <c r="AJ1338" s="113">
        <v>9000</v>
      </c>
      <c r="AK1338" s="113">
        <v>3750</v>
      </c>
      <c r="AL1338" s="113">
        <v>0</v>
      </c>
      <c r="AM1338" s="113">
        <v>0</v>
      </c>
      <c r="AN1338" s="113">
        <v>0</v>
      </c>
      <c r="AO1338" s="113">
        <v>0</v>
      </c>
      <c r="AP1338" s="113">
        <v>0</v>
      </c>
      <c r="AQ1338" s="107" t="s">
        <v>699</v>
      </c>
      <c r="AR1338" s="107" t="s">
        <v>699</v>
      </c>
      <c r="AS1338" s="107" t="s">
        <v>396</v>
      </c>
      <c r="AT1338" s="107" t="s">
        <v>395</v>
      </c>
      <c r="AU1338" s="107" t="s">
        <v>1123</v>
      </c>
      <c r="AV1338" s="107" t="s">
        <v>391</v>
      </c>
      <c r="AW1338" s="108">
        <v>3</v>
      </c>
      <c r="AX1338" s="107" t="s">
        <v>473</v>
      </c>
      <c r="AY1338" s="107" t="s">
        <v>707</v>
      </c>
      <c r="AZ1338" s="107" t="s">
        <v>706</v>
      </c>
      <c r="BA1338" s="107" t="s">
        <v>412</v>
      </c>
      <c r="BB1338" s="109">
        <v>45355.272070752311</v>
      </c>
      <c r="BC1338" s="107" t="s">
        <v>22</v>
      </c>
      <c r="BD1338" s="107" t="s">
        <v>293</v>
      </c>
    </row>
    <row r="1339" spans="1:56" x14ac:dyDescent="0.2">
      <c r="A1339" s="107" t="s">
        <v>472</v>
      </c>
      <c r="B1339" s="105">
        <v>609438</v>
      </c>
      <c r="C1339" s="105" t="s">
        <v>395</v>
      </c>
      <c r="D1339" s="107" t="s">
        <v>3141</v>
      </c>
      <c r="E1339" s="105" t="s">
        <v>1943</v>
      </c>
      <c r="F1339" s="107" t="s">
        <v>1740</v>
      </c>
      <c r="G1339" s="107" t="s">
        <v>830</v>
      </c>
      <c r="H1339" s="107" t="s">
        <v>830</v>
      </c>
      <c r="I1339" s="107" t="s">
        <v>830</v>
      </c>
      <c r="J1339" s="107" t="s">
        <v>1063</v>
      </c>
      <c r="K1339" s="107" t="s">
        <v>22</v>
      </c>
      <c r="L1339" s="107" t="s">
        <v>42</v>
      </c>
      <c r="M1339" s="107" t="s">
        <v>41</v>
      </c>
      <c r="N1339" s="107" t="s">
        <v>472</v>
      </c>
      <c r="O1339" s="107" t="s">
        <v>1130</v>
      </c>
      <c r="P1339" s="109">
        <v>45437</v>
      </c>
      <c r="Q1339" s="107" t="s">
        <v>754</v>
      </c>
      <c r="R1339" s="108">
        <v>0</v>
      </c>
      <c r="S1339" s="109">
        <v>45587</v>
      </c>
      <c r="T1339" s="109">
        <v>45647</v>
      </c>
      <c r="U1339" s="109">
        <v>46337</v>
      </c>
      <c r="V1339" s="108">
        <v>750</v>
      </c>
      <c r="W1339" s="107" t="s">
        <v>424</v>
      </c>
      <c r="X1339" s="107" t="s">
        <v>802</v>
      </c>
      <c r="Y1339" s="107" t="s">
        <v>725</v>
      </c>
      <c r="Z1339" s="108">
        <v>0.8</v>
      </c>
      <c r="AA1339" s="113">
        <v>0</v>
      </c>
      <c r="AB1339" s="113">
        <v>0</v>
      </c>
      <c r="AC1339" s="113">
        <v>3229138.0076000001</v>
      </c>
      <c r="AD1339" s="113">
        <v>0</v>
      </c>
      <c r="AE1339" s="113">
        <v>3229138.0076000001</v>
      </c>
      <c r="AF1339" s="113">
        <v>0</v>
      </c>
      <c r="AG1339" s="113">
        <v>0</v>
      </c>
      <c r="AH1339" s="113">
        <f>CFR_Data[[#This Row],[Total Spent SFY]]+CFR_Data[[#This Row],[CF Current SFY]]</f>
        <v>0</v>
      </c>
      <c r="AI1339" s="113">
        <v>941831.91890000005</v>
      </c>
      <c r="AJ1339" s="113">
        <v>1614569.0038000001</v>
      </c>
      <c r="AK1339" s="113">
        <v>672737.08490000002</v>
      </c>
      <c r="AL1339" s="113">
        <v>0</v>
      </c>
      <c r="AM1339" s="113">
        <v>0</v>
      </c>
      <c r="AN1339" s="113">
        <v>0</v>
      </c>
      <c r="AO1339" s="113">
        <v>0</v>
      </c>
      <c r="AP1339" s="113">
        <v>0</v>
      </c>
      <c r="AQ1339" s="107" t="s">
        <v>699</v>
      </c>
      <c r="AR1339" s="107" t="s">
        <v>699</v>
      </c>
      <c r="AS1339" s="107" t="s">
        <v>396</v>
      </c>
      <c r="AT1339" s="107" t="s">
        <v>395</v>
      </c>
      <c r="AU1339" s="107" t="s">
        <v>1123</v>
      </c>
      <c r="AV1339" s="107" t="s">
        <v>391</v>
      </c>
      <c r="AW1339" s="108">
        <v>3</v>
      </c>
      <c r="AX1339" s="107" t="s">
        <v>473</v>
      </c>
      <c r="AY1339" s="107" t="s">
        <v>707</v>
      </c>
      <c r="AZ1339" s="107" t="s">
        <v>706</v>
      </c>
      <c r="BA1339" s="107" t="s">
        <v>412</v>
      </c>
      <c r="BB1339" s="109">
        <v>45355.272070752311</v>
      </c>
      <c r="BC1339" s="107" t="s">
        <v>22</v>
      </c>
      <c r="BD1339" s="107" t="s">
        <v>292</v>
      </c>
    </row>
    <row r="1340" spans="1:56" x14ac:dyDescent="0.2">
      <c r="A1340" s="107" t="s">
        <v>472</v>
      </c>
      <c r="B1340" s="105">
        <v>609440</v>
      </c>
      <c r="C1340" s="105" t="s">
        <v>395</v>
      </c>
      <c r="D1340" s="107" t="s">
        <v>1246</v>
      </c>
      <c r="E1340" s="105" t="s">
        <v>1945</v>
      </c>
      <c r="F1340" s="107" t="s">
        <v>1128</v>
      </c>
      <c r="G1340" s="107" t="s">
        <v>830</v>
      </c>
      <c r="H1340" s="107" t="s">
        <v>830</v>
      </c>
      <c r="I1340" s="107" t="s">
        <v>830</v>
      </c>
      <c r="J1340" s="107" t="s">
        <v>1247</v>
      </c>
      <c r="K1340" s="107" t="s">
        <v>31</v>
      </c>
      <c r="L1340" s="107" t="s">
        <v>213</v>
      </c>
      <c r="M1340" s="107" t="s">
        <v>208</v>
      </c>
      <c r="N1340" s="107" t="s">
        <v>472</v>
      </c>
      <c r="O1340" s="107" t="s">
        <v>1125</v>
      </c>
      <c r="P1340" s="109">
        <v>46039</v>
      </c>
      <c r="Q1340" s="107" t="s">
        <v>1353</v>
      </c>
      <c r="R1340" s="108">
        <v>0</v>
      </c>
      <c r="S1340" s="109">
        <v>46189</v>
      </c>
      <c r="T1340" s="109">
        <v>46249</v>
      </c>
      <c r="U1340" s="109">
        <v>46839</v>
      </c>
      <c r="V1340" s="108">
        <v>650</v>
      </c>
      <c r="W1340" s="107" t="s">
        <v>398</v>
      </c>
      <c r="X1340" s="107" t="s">
        <v>702</v>
      </c>
      <c r="Y1340" s="107" t="s">
        <v>293</v>
      </c>
      <c r="Z1340" s="108">
        <v>0</v>
      </c>
      <c r="AA1340" s="113">
        <v>0</v>
      </c>
      <c r="AB1340" s="113">
        <v>0</v>
      </c>
      <c r="AC1340" s="113">
        <v>59458</v>
      </c>
      <c r="AD1340" s="113">
        <v>0</v>
      </c>
      <c r="AE1340" s="113">
        <v>59458</v>
      </c>
      <c r="AF1340" s="113">
        <v>0</v>
      </c>
      <c r="AG1340" s="113">
        <v>0</v>
      </c>
      <c r="AH1340" s="113">
        <f>CFR_Data[[#This Row],[Total Spent SFY]]+CFR_Data[[#This Row],[CF Current SFY]]</f>
        <v>0</v>
      </c>
      <c r="AI1340" s="113">
        <v>0</v>
      </c>
      <c r="AJ1340" s="113">
        <v>0</v>
      </c>
      <c r="AK1340" s="113">
        <v>32701.9</v>
      </c>
      <c r="AL1340" s="113">
        <v>26756.1</v>
      </c>
      <c r="AM1340" s="113">
        <v>0</v>
      </c>
      <c r="AN1340" s="113">
        <v>0</v>
      </c>
      <c r="AO1340" s="113">
        <v>0</v>
      </c>
      <c r="AP1340" s="113">
        <v>0</v>
      </c>
      <c r="AQ1340" s="107" t="s">
        <v>699</v>
      </c>
      <c r="AR1340" s="107" t="s">
        <v>699</v>
      </c>
      <c r="AS1340" s="107" t="s">
        <v>396</v>
      </c>
      <c r="AT1340" s="107" t="s">
        <v>2902</v>
      </c>
      <c r="AU1340" s="107" t="s">
        <v>1120</v>
      </c>
      <c r="AV1340" s="107" t="s">
        <v>391</v>
      </c>
      <c r="AW1340" s="108">
        <v>2</v>
      </c>
      <c r="AX1340" s="107" t="s">
        <v>473</v>
      </c>
      <c r="AY1340" s="107" t="s">
        <v>722</v>
      </c>
      <c r="AZ1340" s="107" t="s">
        <v>697</v>
      </c>
      <c r="BA1340" s="107" t="s">
        <v>402</v>
      </c>
      <c r="BB1340" s="109">
        <v>45355.272070752311</v>
      </c>
      <c r="BC1340" s="107" t="s">
        <v>31</v>
      </c>
      <c r="BD1340" s="107" t="s">
        <v>293</v>
      </c>
    </row>
    <row r="1341" spans="1:56" x14ac:dyDescent="0.2">
      <c r="A1341" s="107" t="s">
        <v>472</v>
      </c>
      <c r="B1341" s="105">
        <v>609440</v>
      </c>
      <c r="C1341" s="105" t="s">
        <v>395</v>
      </c>
      <c r="D1341" s="107" t="s">
        <v>1246</v>
      </c>
      <c r="E1341" s="105" t="s">
        <v>1945</v>
      </c>
      <c r="F1341" s="107" t="s">
        <v>1128</v>
      </c>
      <c r="G1341" s="107" t="s">
        <v>830</v>
      </c>
      <c r="H1341" s="107" t="s">
        <v>830</v>
      </c>
      <c r="I1341" s="107" t="s">
        <v>830</v>
      </c>
      <c r="J1341" s="107" t="s">
        <v>1247</v>
      </c>
      <c r="K1341" s="107" t="s">
        <v>31</v>
      </c>
      <c r="L1341" s="107" t="s">
        <v>213</v>
      </c>
      <c r="M1341" s="107" t="s">
        <v>208</v>
      </c>
      <c r="N1341" s="107" t="s">
        <v>472</v>
      </c>
      <c r="O1341" s="107" t="s">
        <v>1125</v>
      </c>
      <c r="P1341" s="109">
        <v>46039</v>
      </c>
      <c r="Q1341" s="107" t="s">
        <v>1353</v>
      </c>
      <c r="R1341" s="108">
        <v>0</v>
      </c>
      <c r="S1341" s="109">
        <v>46189</v>
      </c>
      <c r="T1341" s="109">
        <v>46249</v>
      </c>
      <c r="U1341" s="109">
        <v>46839</v>
      </c>
      <c r="V1341" s="108">
        <v>650</v>
      </c>
      <c r="W1341" s="107" t="s">
        <v>424</v>
      </c>
      <c r="X1341" s="107" t="s">
        <v>726</v>
      </c>
      <c r="Y1341" s="107" t="s">
        <v>725</v>
      </c>
      <c r="Z1341" s="108">
        <v>0.8</v>
      </c>
      <c r="AA1341" s="113">
        <v>0</v>
      </c>
      <c r="AB1341" s="113">
        <v>0</v>
      </c>
      <c r="AC1341" s="113">
        <v>5252189.0930000003</v>
      </c>
      <c r="AD1341" s="113">
        <v>0</v>
      </c>
      <c r="AE1341" s="113">
        <v>5252189.0931000002</v>
      </c>
      <c r="AF1341" s="113">
        <v>0</v>
      </c>
      <c r="AG1341" s="113">
        <v>0</v>
      </c>
      <c r="AH1341" s="113">
        <f>CFR_Data[[#This Row],[Total Spent SFY]]+CFR_Data[[#This Row],[CF Current SFY]]</f>
        <v>0</v>
      </c>
      <c r="AI1341" s="113">
        <v>0</v>
      </c>
      <c r="AJ1341" s="113">
        <v>0</v>
      </c>
      <c r="AK1341" s="113">
        <v>2888704.0011999998</v>
      </c>
      <c r="AL1341" s="113">
        <v>2363485.0918999999</v>
      </c>
      <c r="AM1341" s="113">
        <v>0</v>
      </c>
      <c r="AN1341" s="113">
        <v>-1E-4</v>
      </c>
      <c r="AO1341" s="113">
        <v>0</v>
      </c>
      <c r="AP1341" s="113">
        <v>0</v>
      </c>
      <c r="AQ1341" s="107" t="s">
        <v>699</v>
      </c>
      <c r="AR1341" s="107" t="s">
        <v>699</v>
      </c>
      <c r="AS1341" s="107" t="s">
        <v>396</v>
      </c>
      <c r="AT1341" s="107" t="s">
        <v>2902</v>
      </c>
      <c r="AU1341" s="107" t="s">
        <v>1120</v>
      </c>
      <c r="AV1341" s="107" t="s">
        <v>391</v>
      </c>
      <c r="AW1341" s="108">
        <v>2</v>
      </c>
      <c r="AX1341" s="107" t="s">
        <v>473</v>
      </c>
      <c r="AY1341" s="107" t="s">
        <v>722</v>
      </c>
      <c r="AZ1341" s="107" t="s">
        <v>697</v>
      </c>
      <c r="BA1341" s="107" t="s">
        <v>402</v>
      </c>
      <c r="BB1341" s="109">
        <v>45355.272070752311</v>
      </c>
      <c r="BC1341" s="107" t="s">
        <v>31</v>
      </c>
      <c r="BD1341" s="107" t="s">
        <v>292</v>
      </c>
    </row>
    <row r="1342" spans="1:56" x14ac:dyDescent="0.2">
      <c r="A1342" s="107" t="s">
        <v>472</v>
      </c>
      <c r="B1342" s="105">
        <v>609441</v>
      </c>
      <c r="C1342" s="105" t="s">
        <v>395</v>
      </c>
      <c r="D1342" s="107" t="s">
        <v>1785</v>
      </c>
      <c r="E1342" s="105" t="s">
        <v>1954</v>
      </c>
      <c r="F1342" s="107" t="s">
        <v>1128</v>
      </c>
      <c r="G1342" s="107" t="s">
        <v>830</v>
      </c>
      <c r="H1342" s="107" t="s">
        <v>830</v>
      </c>
      <c r="I1342" s="107" t="s">
        <v>830</v>
      </c>
      <c r="J1342" s="107" t="s">
        <v>1786</v>
      </c>
      <c r="K1342" s="107" t="s">
        <v>24</v>
      </c>
      <c r="L1342" s="107" t="s">
        <v>213</v>
      </c>
      <c r="M1342" s="107" t="s">
        <v>208</v>
      </c>
      <c r="N1342" s="107" t="s">
        <v>472</v>
      </c>
      <c r="O1342" s="107" t="s">
        <v>1122</v>
      </c>
      <c r="P1342" s="109">
        <v>46025</v>
      </c>
      <c r="Q1342" s="107" t="s">
        <v>1353</v>
      </c>
      <c r="R1342" s="108">
        <v>0</v>
      </c>
      <c r="S1342" s="109">
        <v>46175</v>
      </c>
      <c r="T1342" s="109">
        <v>46235</v>
      </c>
      <c r="U1342" s="109">
        <v>46904</v>
      </c>
      <c r="V1342" s="108">
        <v>729</v>
      </c>
      <c r="W1342" s="107" t="s">
        <v>424</v>
      </c>
      <c r="X1342" s="107" t="s">
        <v>726</v>
      </c>
      <c r="Y1342" s="107" t="s">
        <v>725</v>
      </c>
      <c r="Z1342" s="108">
        <v>0.8</v>
      </c>
      <c r="AA1342" s="113">
        <v>0</v>
      </c>
      <c r="AB1342" s="113">
        <v>0</v>
      </c>
      <c r="AC1342" s="113">
        <v>4392080</v>
      </c>
      <c r="AD1342" s="113">
        <v>0</v>
      </c>
      <c r="AE1342" s="113">
        <v>4392080</v>
      </c>
      <c r="AF1342" s="113">
        <v>0</v>
      </c>
      <c r="AG1342" s="113">
        <v>0</v>
      </c>
      <c r="AH1342" s="113">
        <f>CFR_Data[[#This Row],[Total Spent SFY]]+CFR_Data[[#This Row],[CF Current SFY]]</f>
        <v>0</v>
      </c>
      <c r="AI1342" s="113">
        <v>0</v>
      </c>
      <c r="AJ1342" s="113">
        <v>0</v>
      </c>
      <c r="AK1342" s="113">
        <v>2196040</v>
      </c>
      <c r="AL1342" s="113">
        <v>2196040</v>
      </c>
      <c r="AM1342" s="113">
        <v>0</v>
      </c>
      <c r="AN1342" s="113">
        <v>0</v>
      </c>
      <c r="AO1342" s="113">
        <v>0</v>
      </c>
      <c r="AP1342" s="113">
        <v>0</v>
      </c>
      <c r="AQ1342" s="107" t="s">
        <v>699</v>
      </c>
      <c r="AR1342" s="107" t="s">
        <v>699</v>
      </c>
      <c r="AS1342" s="107" t="s">
        <v>396</v>
      </c>
      <c r="AT1342" s="107" t="s">
        <v>3003</v>
      </c>
      <c r="AU1342" s="107" t="s">
        <v>1120</v>
      </c>
      <c r="AV1342" s="107" t="s">
        <v>391</v>
      </c>
      <c r="AW1342" s="108">
        <v>1</v>
      </c>
      <c r="AX1342" s="107" t="s">
        <v>473</v>
      </c>
      <c r="AY1342" s="107" t="s">
        <v>722</v>
      </c>
      <c r="AZ1342" s="107" t="s">
        <v>697</v>
      </c>
      <c r="BA1342" s="107" t="s">
        <v>402</v>
      </c>
      <c r="BB1342" s="109">
        <v>45355.272070752311</v>
      </c>
      <c r="BC1342" s="107" t="s">
        <v>24</v>
      </c>
      <c r="BD1342" s="107" t="s">
        <v>292</v>
      </c>
    </row>
    <row r="1343" spans="1:56" x14ac:dyDescent="0.2">
      <c r="A1343" s="107" t="s">
        <v>393</v>
      </c>
      <c r="B1343" s="105">
        <v>609447</v>
      </c>
      <c r="C1343" s="105" t="s">
        <v>2357</v>
      </c>
      <c r="D1343" s="107" t="s">
        <v>622</v>
      </c>
      <c r="E1343" s="105" t="s">
        <v>1962</v>
      </c>
      <c r="F1343" s="107" t="s">
        <v>1787</v>
      </c>
      <c r="G1343" s="107" t="s">
        <v>830</v>
      </c>
      <c r="H1343" s="107" t="b">
        <v>1</v>
      </c>
      <c r="I1343" s="107" t="s">
        <v>830</v>
      </c>
      <c r="J1343" s="107" t="s">
        <v>407</v>
      </c>
      <c r="K1343" s="107" t="s">
        <v>408</v>
      </c>
      <c r="L1343" s="107" t="s">
        <v>347</v>
      </c>
      <c r="M1343" s="107" t="s">
        <v>395</v>
      </c>
      <c r="N1343" s="107" t="s">
        <v>403</v>
      </c>
      <c r="O1343" s="107" t="s">
        <v>395</v>
      </c>
      <c r="P1343" s="109">
        <v>44352</v>
      </c>
      <c r="Q1343" s="107" t="s">
        <v>655</v>
      </c>
      <c r="R1343" s="108">
        <v>1</v>
      </c>
      <c r="S1343" s="109">
        <v>44406</v>
      </c>
      <c r="T1343" s="109">
        <v>44466</v>
      </c>
      <c r="U1343" s="109">
        <v>45136</v>
      </c>
      <c r="V1343" s="108">
        <v>730</v>
      </c>
      <c r="W1343" s="107" t="s">
        <v>415</v>
      </c>
      <c r="X1343" s="107" t="s">
        <v>717</v>
      </c>
      <c r="Y1343" s="107" t="s">
        <v>293</v>
      </c>
      <c r="Z1343" s="108">
        <v>0</v>
      </c>
      <c r="AA1343" s="113">
        <v>1272159.5</v>
      </c>
      <c r="AB1343" s="113">
        <v>2534.59</v>
      </c>
      <c r="AC1343" s="113">
        <v>15039.69</v>
      </c>
      <c r="AD1343" s="113">
        <v>0</v>
      </c>
      <c r="AE1343" s="113">
        <v>0</v>
      </c>
      <c r="AF1343" s="113">
        <v>0</v>
      </c>
      <c r="AG1343" s="113">
        <v>1272159.5</v>
      </c>
      <c r="AH1343" s="113">
        <f>CFR_Data[[#This Row],[Total Spent SFY]]+CFR_Data[[#This Row],[CF Current SFY]]</f>
        <v>2534.59</v>
      </c>
      <c r="AI1343" s="113">
        <v>0</v>
      </c>
      <c r="AJ1343" s="113">
        <v>0</v>
      </c>
      <c r="AK1343" s="113">
        <v>0</v>
      </c>
      <c r="AL1343" s="113">
        <v>0</v>
      </c>
      <c r="AM1343" s="113">
        <v>0</v>
      </c>
      <c r="AN1343" s="113">
        <v>0</v>
      </c>
      <c r="AO1343" s="113">
        <v>0</v>
      </c>
      <c r="AP1343" s="113">
        <v>0</v>
      </c>
      <c r="AQ1343" s="107" t="s">
        <v>699</v>
      </c>
      <c r="AR1343" s="107" t="s">
        <v>699</v>
      </c>
      <c r="AS1343" s="107" t="s">
        <v>396</v>
      </c>
      <c r="AT1343" s="107" t="s">
        <v>395</v>
      </c>
      <c r="AU1343" s="107" t="s">
        <v>1123</v>
      </c>
      <c r="AV1343" s="107" t="s">
        <v>391</v>
      </c>
      <c r="AW1343" s="108">
        <v>1</v>
      </c>
      <c r="AX1343" s="107" t="s">
        <v>473</v>
      </c>
      <c r="AY1343" s="107" t="s">
        <v>707</v>
      </c>
      <c r="AZ1343" s="107" t="s">
        <v>706</v>
      </c>
      <c r="BA1343" s="107" t="s">
        <v>412</v>
      </c>
      <c r="BB1343" s="109">
        <v>45355.272070752311</v>
      </c>
      <c r="BC1343" s="107" t="s">
        <v>465</v>
      </c>
      <c r="BD1343" s="107" t="s">
        <v>293</v>
      </c>
    </row>
    <row r="1344" spans="1:56" x14ac:dyDescent="0.2">
      <c r="A1344" s="107" t="s">
        <v>393</v>
      </c>
      <c r="B1344" s="105">
        <v>609448</v>
      </c>
      <c r="C1344" s="105" t="s">
        <v>2358</v>
      </c>
      <c r="D1344" s="107" t="s">
        <v>1041</v>
      </c>
      <c r="E1344" s="105" t="s">
        <v>1962</v>
      </c>
      <c r="F1344" s="107" t="s">
        <v>1143</v>
      </c>
      <c r="G1344" s="107" t="s">
        <v>830</v>
      </c>
      <c r="H1344" s="107" t="b">
        <v>1</v>
      </c>
      <c r="I1344" s="107" t="b">
        <v>1</v>
      </c>
      <c r="J1344" s="107" t="s">
        <v>407</v>
      </c>
      <c r="K1344" s="107" t="s">
        <v>408</v>
      </c>
      <c r="L1344" s="107" t="s">
        <v>344</v>
      </c>
      <c r="M1344" s="107" t="s">
        <v>395</v>
      </c>
      <c r="N1344" s="107" t="s">
        <v>721</v>
      </c>
      <c r="O1344" s="107" t="s">
        <v>395</v>
      </c>
      <c r="P1344" s="109">
        <v>44142</v>
      </c>
      <c r="Q1344" s="107" t="s">
        <v>655</v>
      </c>
      <c r="R1344" s="108">
        <v>1</v>
      </c>
      <c r="S1344" s="109">
        <v>44200</v>
      </c>
      <c r="T1344" s="109">
        <v>44260</v>
      </c>
      <c r="U1344" s="109">
        <v>44930</v>
      </c>
      <c r="V1344" s="108">
        <v>730</v>
      </c>
      <c r="W1344" s="107" t="s">
        <v>398</v>
      </c>
      <c r="X1344" s="107" t="s">
        <v>720</v>
      </c>
      <c r="Y1344" s="107" t="s">
        <v>293</v>
      </c>
      <c r="Z1344" s="108">
        <v>0</v>
      </c>
      <c r="AA1344" s="113">
        <v>696234.61</v>
      </c>
      <c r="AB1344" s="113">
        <v>32.200000000000003</v>
      </c>
      <c r="AC1344" s="113">
        <v>97406.39</v>
      </c>
      <c r="AD1344" s="113">
        <v>0</v>
      </c>
      <c r="AE1344" s="113">
        <v>0</v>
      </c>
      <c r="AF1344" s="113">
        <v>0</v>
      </c>
      <c r="AG1344" s="113">
        <v>696234.61</v>
      </c>
      <c r="AH1344" s="113">
        <f>CFR_Data[[#This Row],[Total Spent SFY]]+CFR_Data[[#This Row],[CF Current SFY]]</f>
        <v>32.200000000000003</v>
      </c>
      <c r="AI1344" s="113">
        <v>0</v>
      </c>
      <c r="AJ1344" s="113">
        <v>0</v>
      </c>
      <c r="AK1344" s="113">
        <v>0</v>
      </c>
      <c r="AL1344" s="113">
        <v>0</v>
      </c>
      <c r="AM1344" s="113">
        <v>0</v>
      </c>
      <c r="AN1344" s="113">
        <v>0</v>
      </c>
      <c r="AO1344" s="113">
        <v>0</v>
      </c>
      <c r="AP1344" s="113">
        <v>0</v>
      </c>
      <c r="AQ1344" s="107" t="s">
        <v>699</v>
      </c>
      <c r="AR1344" s="107" t="s">
        <v>699</v>
      </c>
      <c r="AS1344" s="107" t="s">
        <v>396</v>
      </c>
      <c r="AT1344" s="107" t="s">
        <v>395</v>
      </c>
      <c r="AU1344" s="107" t="s">
        <v>1123</v>
      </c>
      <c r="AV1344" s="107" t="s">
        <v>391</v>
      </c>
      <c r="AW1344" s="108">
        <v>1</v>
      </c>
      <c r="AX1344" s="107" t="s">
        <v>473</v>
      </c>
      <c r="AY1344" s="107" t="s">
        <v>707</v>
      </c>
      <c r="AZ1344" s="107" t="s">
        <v>706</v>
      </c>
      <c r="BA1344" s="107" t="s">
        <v>412</v>
      </c>
      <c r="BB1344" s="109">
        <v>45355.272070752311</v>
      </c>
      <c r="BC1344" s="107" t="s">
        <v>465</v>
      </c>
      <c r="BD1344" s="107" t="s">
        <v>293</v>
      </c>
    </row>
    <row r="1345" spans="1:56" x14ac:dyDescent="0.2">
      <c r="A1345" s="107" t="s">
        <v>472</v>
      </c>
      <c r="B1345" s="105">
        <v>609459</v>
      </c>
      <c r="C1345" s="105" t="s">
        <v>395</v>
      </c>
      <c r="D1345" s="107" t="s">
        <v>1065</v>
      </c>
      <c r="E1345" s="105" t="s">
        <v>1945</v>
      </c>
      <c r="F1345" s="107" t="s">
        <v>1139</v>
      </c>
      <c r="G1345" s="107" t="s">
        <v>830</v>
      </c>
      <c r="H1345" s="107" t="s">
        <v>830</v>
      </c>
      <c r="I1345" s="107" t="s">
        <v>830</v>
      </c>
      <c r="J1345" s="107" t="s">
        <v>204</v>
      </c>
      <c r="K1345" s="107" t="s">
        <v>26</v>
      </c>
      <c r="L1345" s="107" t="s">
        <v>356</v>
      </c>
      <c r="M1345" s="107" t="s">
        <v>395</v>
      </c>
      <c r="N1345" s="107" t="s">
        <v>472</v>
      </c>
      <c r="O1345" s="107" t="s">
        <v>1125</v>
      </c>
      <c r="P1345" s="109">
        <v>45565</v>
      </c>
      <c r="Q1345" s="107" t="s">
        <v>754</v>
      </c>
      <c r="R1345" s="108">
        <v>0</v>
      </c>
      <c r="S1345" s="109">
        <v>45715</v>
      </c>
      <c r="T1345" s="109">
        <v>45775</v>
      </c>
      <c r="U1345" s="109">
        <v>46080</v>
      </c>
      <c r="V1345" s="108">
        <v>365</v>
      </c>
      <c r="W1345" s="107" t="s">
        <v>398</v>
      </c>
      <c r="X1345" s="107" t="s">
        <v>702</v>
      </c>
      <c r="Y1345" s="107" t="s">
        <v>293</v>
      </c>
      <c r="Z1345" s="108">
        <v>0</v>
      </c>
      <c r="AA1345" s="113">
        <v>0</v>
      </c>
      <c r="AB1345" s="113">
        <v>0</v>
      </c>
      <c r="AC1345" s="113">
        <v>31857.279999999999</v>
      </c>
      <c r="AD1345" s="113">
        <v>0</v>
      </c>
      <c r="AE1345" s="113">
        <v>31857.279999999999</v>
      </c>
      <c r="AF1345" s="113">
        <v>0</v>
      </c>
      <c r="AG1345" s="113">
        <v>0</v>
      </c>
      <c r="AH1345" s="113">
        <f>CFR_Data[[#This Row],[Total Spent SFY]]+CFR_Data[[#This Row],[CF Current SFY]]</f>
        <v>0</v>
      </c>
      <c r="AI1345" s="113">
        <v>8688.3490999999995</v>
      </c>
      <c r="AJ1345" s="113">
        <v>23168.930899999999</v>
      </c>
      <c r="AK1345" s="113">
        <v>0</v>
      </c>
      <c r="AL1345" s="113">
        <v>0</v>
      </c>
      <c r="AM1345" s="113">
        <v>0</v>
      </c>
      <c r="AN1345" s="113">
        <v>0</v>
      </c>
      <c r="AO1345" s="113">
        <v>0</v>
      </c>
      <c r="AP1345" s="113">
        <v>0</v>
      </c>
      <c r="AQ1345" s="107" t="s">
        <v>699</v>
      </c>
      <c r="AR1345" s="107" t="s">
        <v>699</v>
      </c>
      <c r="AS1345" s="107" t="s">
        <v>396</v>
      </c>
      <c r="AT1345" s="107" t="s">
        <v>395</v>
      </c>
      <c r="AU1345" s="107" t="s">
        <v>1123</v>
      </c>
      <c r="AV1345" s="107" t="s">
        <v>391</v>
      </c>
      <c r="AW1345" s="108">
        <v>2</v>
      </c>
      <c r="AX1345" s="107" t="s">
        <v>473</v>
      </c>
      <c r="AY1345" s="107" t="s">
        <v>765</v>
      </c>
      <c r="AZ1345" s="107" t="s">
        <v>706</v>
      </c>
      <c r="BA1345" s="107" t="s">
        <v>406</v>
      </c>
      <c r="BB1345" s="109">
        <v>45355.272070752311</v>
      </c>
      <c r="BC1345" s="107" t="s">
        <v>26</v>
      </c>
      <c r="BD1345" s="107" t="s">
        <v>293</v>
      </c>
    </row>
    <row r="1346" spans="1:56" x14ac:dyDescent="0.2">
      <c r="A1346" s="107" t="s">
        <v>472</v>
      </c>
      <c r="B1346" s="105">
        <v>609459</v>
      </c>
      <c r="C1346" s="105" t="s">
        <v>395</v>
      </c>
      <c r="D1346" s="107" t="s">
        <v>1065</v>
      </c>
      <c r="E1346" s="105" t="s">
        <v>1945</v>
      </c>
      <c r="F1346" s="107" t="s">
        <v>1139</v>
      </c>
      <c r="G1346" s="107" t="s">
        <v>830</v>
      </c>
      <c r="H1346" s="107" t="s">
        <v>830</v>
      </c>
      <c r="I1346" s="107" t="s">
        <v>830</v>
      </c>
      <c r="J1346" s="107" t="s">
        <v>204</v>
      </c>
      <c r="K1346" s="107" t="s">
        <v>26</v>
      </c>
      <c r="L1346" s="107" t="s">
        <v>356</v>
      </c>
      <c r="M1346" s="107" t="s">
        <v>395</v>
      </c>
      <c r="N1346" s="107" t="s">
        <v>472</v>
      </c>
      <c r="O1346" s="107" t="s">
        <v>1125</v>
      </c>
      <c r="P1346" s="109">
        <v>45565</v>
      </c>
      <c r="Q1346" s="107" t="s">
        <v>754</v>
      </c>
      <c r="R1346" s="108">
        <v>0</v>
      </c>
      <c r="S1346" s="109">
        <v>45715</v>
      </c>
      <c r="T1346" s="109">
        <v>45775</v>
      </c>
      <c r="U1346" s="109">
        <v>46080</v>
      </c>
      <c r="V1346" s="108">
        <v>365</v>
      </c>
      <c r="W1346" s="107" t="s">
        <v>424</v>
      </c>
      <c r="X1346" s="107" t="s">
        <v>726</v>
      </c>
      <c r="Y1346" s="107" t="s">
        <v>725</v>
      </c>
      <c r="Z1346" s="108">
        <v>0.8</v>
      </c>
      <c r="AA1346" s="113">
        <v>0</v>
      </c>
      <c r="AB1346" s="113">
        <v>0</v>
      </c>
      <c r="AC1346" s="113">
        <v>1812610.0493999999</v>
      </c>
      <c r="AD1346" s="113">
        <v>0</v>
      </c>
      <c r="AE1346" s="113">
        <v>1812610.0493999999</v>
      </c>
      <c r="AF1346" s="113">
        <v>0</v>
      </c>
      <c r="AG1346" s="113">
        <v>0</v>
      </c>
      <c r="AH1346" s="113">
        <f>CFR_Data[[#This Row],[Total Spent SFY]]+CFR_Data[[#This Row],[CF Current SFY]]</f>
        <v>0</v>
      </c>
      <c r="AI1346" s="113">
        <v>494348.19530000002</v>
      </c>
      <c r="AJ1346" s="113">
        <v>1318261.8541000001</v>
      </c>
      <c r="AK1346" s="113">
        <v>0</v>
      </c>
      <c r="AL1346" s="113">
        <v>0</v>
      </c>
      <c r="AM1346" s="113">
        <v>0</v>
      </c>
      <c r="AN1346" s="113">
        <v>0</v>
      </c>
      <c r="AO1346" s="113">
        <v>0</v>
      </c>
      <c r="AP1346" s="113">
        <v>0</v>
      </c>
      <c r="AQ1346" s="107" t="s">
        <v>699</v>
      </c>
      <c r="AR1346" s="107" t="s">
        <v>699</v>
      </c>
      <c r="AS1346" s="107" t="s">
        <v>396</v>
      </c>
      <c r="AT1346" s="107" t="s">
        <v>395</v>
      </c>
      <c r="AU1346" s="107" t="s">
        <v>1123</v>
      </c>
      <c r="AV1346" s="107" t="s">
        <v>391</v>
      </c>
      <c r="AW1346" s="108">
        <v>2</v>
      </c>
      <c r="AX1346" s="107" t="s">
        <v>473</v>
      </c>
      <c r="AY1346" s="107" t="s">
        <v>765</v>
      </c>
      <c r="AZ1346" s="107" t="s">
        <v>706</v>
      </c>
      <c r="BA1346" s="107" t="s">
        <v>406</v>
      </c>
      <c r="BB1346" s="109">
        <v>45355.272070752311</v>
      </c>
      <c r="BC1346" s="107" t="s">
        <v>26</v>
      </c>
      <c r="BD1346" s="107" t="s">
        <v>292</v>
      </c>
    </row>
    <row r="1347" spans="1:56" x14ac:dyDescent="0.2">
      <c r="A1347" s="107" t="s">
        <v>393</v>
      </c>
      <c r="B1347" s="105">
        <v>609464</v>
      </c>
      <c r="C1347" s="105" t="s">
        <v>2359</v>
      </c>
      <c r="D1347" s="107" t="s">
        <v>2360</v>
      </c>
      <c r="E1347" s="105" t="s">
        <v>1962</v>
      </c>
      <c r="F1347" s="107" t="s">
        <v>1166</v>
      </c>
      <c r="G1347" s="107" t="s">
        <v>830</v>
      </c>
      <c r="H1347" s="107" t="s">
        <v>830</v>
      </c>
      <c r="I1347" s="107" t="s">
        <v>830</v>
      </c>
      <c r="J1347" s="107" t="s">
        <v>316</v>
      </c>
      <c r="K1347" s="107" t="s">
        <v>21</v>
      </c>
      <c r="L1347" s="107" t="s">
        <v>193</v>
      </c>
      <c r="M1347" s="107" t="s">
        <v>192</v>
      </c>
      <c r="N1347" s="107" t="s">
        <v>716</v>
      </c>
      <c r="O1347" s="107" t="s">
        <v>395</v>
      </c>
      <c r="P1347" s="109">
        <v>44786</v>
      </c>
      <c r="Q1347" s="107" t="s">
        <v>658</v>
      </c>
      <c r="R1347" s="108">
        <v>1</v>
      </c>
      <c r="S1347" s="109">
        <v>44853</v>
      </c>
      <c r="T1347" s="109">
        <v>44913</v>
      </c>
      <c r="U1347" s="109">
        <v>45218</v>
      </c>
      <c r="V1347" s="108">
        <v>365</v>
      </c>
      <c r="W1347" s="107" t="s">
        <v>398</v>
      </c>
      <c r="X1347" s="107" t="s">
        <v>702</v>
      </c>
      <c r="Y1347" s="107" t="s">
        <v>293</v>
      </c>
      <c r="Z1347" s="108">
        <v>0</v>
      </c>
      <c r="AA1347" s="113">
        <v>3399.72</v>
      </c>
      <c r="AB1347" s="113">
        <v>2324.7199999999998</v>
      </c>
      <c r="AC1347" s="113">
        <v>29496.03</v>
      </c>
      <c r="AD1347" s="113">
        <v>0</v>
      </c>
      <c r="AE1347" s="113">
        <v>29496.03</v>
      </c>
      <c r="AF1347" s="113">
        <v>29496.03</v>
      </c>
      <c r="AG1347" s="113">
        <v>32895.75</v>
      </c>
      <c r="AH1347" s="113">
        <f>CFR_Data[[#This Row],[Total Spent SFY]]+CFR_Data[[#This Row],[CF Current SFY]]</f>
        <v>31820.75</v>
      </c>
      <c r="AI1347" s="113">
        <v>0</v>
      </c>
      <c r="AJ1347" s="113">
        <v>0</v>
      </c>
      <c r="AK1347" s="113">
        <v>0</v>
      </c>
      <c r="AL1347" s="113">
        <v>0</v>
      </c>
      <c r="AM1347" s="113">
        <v>0</v>
      </c>
      <c r="AN1347" s="113">
        <v>0</v>
      </c>
      <c r="AO1347" s="113">
        <v>0</v>
      </c>
      <c r="AP1347" s="113">
        <v>0</v>
      </c>
      <c r="AQ1347" s="107" t="s">
        <v>699</v>
      </c>
      <c r="AR1347" s="107" t="s">
        <v>699</v>
      </c>
      <c r="AS1347" s="107" t="s">
        <v>396</v>
      </c>
      <c r="AT1347" s="107" t="s">
        <v>3015</v>
      </c>
      <c r="AU1347" s="107" t="s">
        <v>1123</v>
      </c>
      <c r="AV1347" s="107" t="s">
        <v>391</v>
      </c>
      <c r="AW1347" s="108">
        <v>2</v>
      </c>
      <c r="AX1347" s="107" t="s">
        <v>473</v>
      </c>
      <c r="AY1347" s="107" t="s">
        <v>731</v>
      </c>
      <c r="AZ1347" s="107" t="s">
        <v>706</v>
      </c>
      <c r="BA1347" s="107" t="s">
        <v>435</v>
      </c>
      <c r="BB1347" s="109">
        <v>45355.272070752311</v>
      </c>
      <c r="BC1347" s="107" t="s">
        <v>21</v>
      </c>
      <c r="BD1347" s="107" t="s">
        <v>293</v>
      </c>
    </row>
    <row r="1348" spans="1:56" x14ac:dyDescent="0.2">
      <c r="A1348" s="107" t="s">
        <v>393</v>
      </c>
      <c r="B1348" s="105">
        <v>609464</v>
      </c>
      <c r="C1348" s="105" t="s">
        <v>2359</v>
      </c>
      <c r="D1348" s="107" t="s">
        <v>2360</v>
      </c>
      <c r="E1348" s="105" t="s">
        <v>1962</v>
      </c>
      <c r="F1348" s="107" t="s">
        <v>1166</v>
      </c>
      <c r="G1348" s="107" t="s">
        <v>830</v>
      </c>
      <c r="H1348" s="107" t="s">
        <v>830</v>
      </c>
      <c r="I1348" s="107" t="s">
        <v>830</v>
      </c>
      <c r="J1348" s="107" t="s">
        <v>316</v>
      </c>
      <c r="K1348" s="107" t="s">
        <v>21</v>
      </c>
      <c r="L1348" s="107" t="s">
        <v>193</v>
      </c>
      <c r="M1348" s="107" t="s">
        <v>192</v>
      </c>
      <c r="N1348" s="107" t="s">
        <v>716</v>
      </c>
      <c r="O1348" s="107" t="s">
        <v>395</v>
      </c>
      <c r="P1348" s="109">
        <v>44786</v>
      </c>
      <c r="Q1348" s="107" t="s">
        <v>658</v>
      </c>
      <c r="R1348" s="108">
        <v>1</v>
      </c>
      <c r="S1348" s="109">
        <v>44853</v>
      </c>
      <c r="T1348" s="109">
        <v>44913</v>
      </c>
      <c r="U1348" s="109">
        <v>45218</v>
      </c>
      <c r="V1348" s="108">
        <v>365</v>
      </c>
      <c r="W1348" s="107" t="s">
        <v>424</v>
      </c>
      <c r="X1348" s="107" t="s">
        <v>733</v>
      </c>
      <c r="Y1348" s="107" t="s">
        <v>413</v>
      </c>
      <c r="Z1348" s="108">
        <v>0.8</v>
      </c>
      <c r="AA1348" s="113">
        <v>2161803.36</v>
      </c>
      <c r="AB1348" s="113">
        <v>2004311.16</v>
      </c>
      <c r="AC1348" s="113">
        <v>500406.54</v>
      </c>
      <c r="AD1348" s="113">
        <v>50000</v>
      </c>
      <c r="AE1348" s="113">
        <v>50000</v>
      </c>
      <c r="AF1348" s="113">
        <v>50000</v>
      </c>
      <c r="AG1348" s="113">
        <v>2211803.36</v>
      </c>
      <c r="AH1348" s="113">
        <f>CFR_Data[[#This Row],[Total Spent SFY]]+CFR_Data[[#This Row],[CF Current SFY]]</f>
        <v>2054311.16</v>
      </c>
      <c r="AI1348" s="113">
        <v>0</v>
      </c>
      <c r="AJ1348" s="113">
        <v>0</v>
      </c>
      <c r="AK1348" s="113">
        <v>0</v>
      </c>
      <c r="AL1348" s="113">
        <v>0</v>
      </c>
      <c r="AM1348" s="113">
        <v>0</v>
      </c>
      <c r="AN1348" s="113">
        <v>450406.54</v>
      </c>
      <c r="AO1348" s="113">
        <v>0</v>
      </c>
      <c r="AP1348" s="113">
        <v>0</v>
      </c>
      <c r="AQ1348" s="107" t="s">
        <v>699</v>
      </c>
      <c r="AR1348" s="107" t="s">
        <v>699</v>
      </c>
      <c r="AS1348" s="107" t="s">
        <v>396</v>
      </c>
      <c r="AT1348" s="107" t="s">
        <v>3015</v>
      </c>
      <c r="AU1348" s="107" t="s">
        <v>1123</v>
      </c>
      <c r="AV1348" s="107" t="s">
        <v>391</v>
      </c>
      <c r="AW1348" s="108">
        <v>2</v>
      </c>
      <c r="AX1348" s="107" t="s">
        <v>473</v>
      </c>
      <c r="AY1348" s="107" t="s">
        <v>731</v>
      </c>
      <c r="AZ1348" s="107" t="s">
        <v>706</v>
      </c>
      <c r="BA1348" s="107" t="s">
        <v>435</v>
      </c>
      <c r="BB1348" s="109">
        <v>45355.272070752311</v>
      </c>
      <c r="BC1348" s="107" t="s">
        <v>21</v>
      </c>
      <c r="BD1348" s="107" t="s">
        <v>292</v>
      </c>
    </row>
    <row r="1349" spans="1:56" x14ac:dyDescent="0.2">
      <c r="A1349" s="107" t="s">
        <v>472</v>
      </c>
      <c r="B1349" s="105">
        <v>609466</v>
      </c>
      <c r="C1349" s="105" t="s">
        <v>395</v>
      </c>
      <c r="D1349" s="107" t="s">
        <v>3142</v>
      </c>
      <c r="E1349" s="105" t="s">
        <v>1941</v>
      </c>
      <c r="F1349" s="107" t="s">
        <v>3143</v>
      </c>
      <c r="G1349" s="107" t="s">
        <v>830</v>
      </c>
      <c r="H1349" s="107" t="s">
        <v>830</v>
      </c>
      <c r="I1349" s="107" t="s">
        <v>830</v>
      </c>
      <c r="J1349" s="107" t="s">
        <v>2361</v>
      </c>
      <c r="K1349" s="107" t="s">
        <v>27</v>
      </c>
      <c r="L1349" s="107" t="s">
        <v>88</v>
      </c>
      <c r="M1349" s="107" t="s">
        <v>41</v>
      </c>
      <c r="N1349" s="107" t="s">
        <v>472</v>
      </c>
      <c r="O1349" s="107" t="s">
        <v>1125</v>
      </c>
      <c r="P1349" s="109">
        <v>45451</v>
      </c>
      <c r="Q1349" s="107" t="s">
        <v>754</v>
      </c>
      <c r="R1349" s="108">
        <v>0</v>
      </c>
      <c r="S1349" s="109">
        <v>45651</v>
      </c>
      <c r="T1349" s="109">
        <v>45711</v>
      </c>
      <c r="U1349" s="109">
        <v>47111</v>
      </c>
      <c r="V1349" s="108">
        <v>1460</v>
      </c>
      <c r="W1349" s="107" t="s">
        <v>398</v>
      </c>
      <c r="X1349" s="107" t="s">
        <v>702</v>
      </c>
      <c r="Y1349" s="107" t="s">
        <v>293</v>
      </c>
      <c r="Z1349" s="108">
        <v>0</v>
      </c>
      <c r="AA1349" s="113">
        <v>0</v>
      </c>
      <c r="AB1349" s="113">
        <v>0</v>
      </c>
      <c r="AC1349" s="113">
        <v>2200800</v>
      </c>
      <c r="AD1349" s="113">
        <v>0</v>
      </c>
      <c r="AE1349" s="113">
        <v>2200800.0000999998</v>
      </c>
      <c r="AF1349" s="113">
        <v>0</v>
      </c>
      <c r="AG1349" s="113">
        <v>0</v>
      </c>
      <c r="AH1349" s="113">
        <f>CFR_Data[[#This Row],[Total Spent SFY]]+CFR_Data[[#This Row],[CF Current SFY]]</f>
        <v>0</v>
      </c>
      <c r="AI1349" s="113">
        <v>234127.65960000001</v>
      </c>
      <c r="AJ1349" s="113">
        <v>561906.38300000003</v>
      </c>
      <c r="AK1349" s="113">
        <v>561906.38300000003</v>
      </c>
      <c r="AL1349" s="113">
        <v>561906.38300000003</v>
      </c>
      <c r="AM1349" s="113">
        <v>280953.19150000002</v>
      </c>
      <c r="AN1349" s="113">
        <v>-1E-4</v>
      </c>
      <c r="AO1349" s="113">
        <v>0</v>
      </c>
      <c r="AP1349" s="113">
        <v>0</v>
      </c>
      <c r="AQ1349" s="107" t="s">
        <v>699</v>
      </c>
      <c r="AR1349" s="107" t="s">
        <v>699</v>
      </c>
      <c r="AS1349" s="107" t="s">
        <v>396</v>
      </c>
      <c r="AT1349" s="107" t="s">
        <v>395</v>
      </c>
      <c r="AU1349" s="107" t="s">
        <v>1123</v>
      </c>
      <c r="AV1349" s="107" t="s">
        <v>391</v>
      </c>
      <c r="AW1349" s="108">
        <v>2</v>
      </c>
      <c r="AX1349" s="107" t="s">
        <v>473</v>
      </c>
      <c r="AY1349" s="107" t="s">
        <v>707</v>
      </c>
      <c r="AZ1349" s="107" t="s">
        <v>706</v>
      </c>
      <c r="BA1349" s="107" t="s">
        <v>412</v>
      </c>
      <c r="BB1349" s="109">
        <v>45355.272070752311</v>
      </c>
      <c r="BC1349" s="107" t="s">
        <v>27</v>
      </c>
      <c r="BD1349" s="107" t="s">
        <v>293</v>
      </c>
    </row>
    <row r="1350" spans="1:56" x14ac:dyDescent="0.2">
      <c r="A1350" s="107" t="s">
        <v>472</v>
      </c>
      <c r="B1350" s="105">
        <v>609466</v>
      </c>
      <c r="C1350" s="105" t="s">
        <v>395</v>
      </c>
      <c r="D1350" s="107" t="s">
        <v>3142</v>
      </c>
      <c r="E1350" s="105" t="s">
        <v>1941</v>
      </c>
      <c r="F1350" s="107" t="s">
        <v>3143</v>
      </c>
      <c r="G1350" s="107" t="s">
        <v>830</v>
      </c>
      <c r="H1350" s="107" t="s">
        <v>830</v>
      </c>
      <c r="I1350" s="107" t="s">
        <v>830</v>
      </c>
      <c r="J1350" s="107" t="s">
        <v>2361</v>
      </c>
      <c r="K1350" s="107" t="s">
        <v>27</v>
      </c>
      <c r="L1350" s="107" t="s">
        <v>88</v>
      </c>
      <c r="M1350" s="107" t="s">
        <v>41</v>
      </c>
      <c r="N1350" s="107" t="s">
        <v>472</v>
      </c>
      <c r="O1350" s="107" t="s">
        <v>1125</v>
      </c>
      <c r="P1350" s="109">
        <v>45451</v>
      </c>
      <c r="Q1350" s="107" t="s">
        <v>754</v>
      </c>
      <c r="R1350" s="108">
        <v>0</v>
      </c>
      <c r="S1350" s="109">
        <v>45651</v>
      </c>
      <c r="T1350" s="109">
        <v>45711</v>
      </c>
      <c r="U1350" s="109">
        <v>47111</v>
      </c>
      <c r="V1350" s="108">
        <v>1460</v>
      </c>
      <c r="W1350" s="107" t="s">
        <v>424</v>
      </c>
      <c r="X1350" s="107" t="s">
        <v>705</v>
      </c>
      <c r="Y1350" s="107" t="s">
        <v>413</v>
      </c>
      <c r="Z1350" s="108">
        <v>0.8</v>
      </c>
      <c r="AA1350" s="113">
        <v>0</v>
      </c>
      <c r="AB1350" s="113">
        <v>0</v>
      </c>
      <c r="AC1350" s="113">
        <v>411858600.62599999</v>
      </c>
      <c r="AD1350" s="113">
        <v>0</v>
      </c>
      <c r="AE1350" s="113">
        <v>411858600.62599999</v>
      </c>
      <c r="AF1350" s="113">
        <v>0</v>
      </c>
      <c r="AG1350" s="113">
        <v>0</v>
      </c>
      <c r="AH1350" s="113">
        <f>CFR_Data[[#This Row],[Total Spent SFY]]+CFR_Data[[#This Row],[CF Current SFY]]</f>
        <v>0</v>
      </c>
      <c r="AI1350" s="113">
        <v>43814744.747400001</v>
      </c>
      <c r="AJ1350" s="113">
        <v>105155387.39390001</v>
      </c>
      <c r="AK1350" s="113">
        <v>105155387.39390001</v>
      </c>
      <c r="AL1350" s="113">
        <v>105155387.39390001</v>
      </c>
      <c r="AM1350" s="113">
        <v>52577693.696900003</v>
      </c>
      <c r="AN1350" s="113">
        <v>0</v>
      </c>
      <c r="AO1350" s="113">
        <v>0</v>
      </c>
      <c r="AP1350" s="113">
        <v>0</v>
      </c>
      <c r="AQ1350" s="107" t="s">
        <v>699</v>
      </c>
      <c r="AR1350" s="107" t="s">
        <v>699</v>
      </c>
      <c r="AS1350" s="107" t="s">
        <v>396</v>
      </c>
      <c r="AT1350" s="107" t="s">
        <v>395</v>
      </c>
      <c r="AU1350" s="107" t="s">
        <v>1123</v>
      </c>
      <c r="AV1350" s="107" t="s">
        <v>391</v>
      </c>
      <c r="AW1350" s="108">
        <v>2</v>
      </c>
      <c r="AX1350" s="107" t="s">
        <v>473</v>
      </c>
      <c r="AY1350" s="107" t="s">
        <v>707</v>
      </c>
      <c r="AZ1350" s="107" t="s">
        <v>706</v>
      </c>
      <c r="BA1350" s="107" t="s">
        <v>412</v>
      </c>
      <c r="BB1350" s="109">
        <v>45355.272070752311</v>
      </c>
      <c r="BC1350" s="107" t="s">
        <v>27</v>
      </c>
      <c r="BD1350" s="107" t="s">
        <v>292</v>
      </c>
    </row>
    <row r="1351" spans="1:56" x14ac:dyDescent="0.2">
      <c r="A1351" s="107" t="s">
        <v>472</v>
      </c>
      <c r="B1351" s="105">
        <v>609467</v>
      </c>
      <c r="C1351" s="105" t="s">
        <v>395</v>
      </c>
      <c r="D1351" s="107" t="s">
        <v>3144</v>
      </c>
      <c r="E1351" s="105" t="s">
        <v>1941</v>
      </c>
      <c r="F1351" s="107" t="s">
        <v>1133</v>
      </c>
      <c r="G1351" s="107" t="s">
        <v>830</v>
      </c>
      <c r="H1351" s="107" t="s">
        <v>830</v>
      </c>
      <c r="I1351" s="107" t="s">
        <v>830</v>
      </c>
      <c r="J1351" s="107" t="s">
        <v>1066</v>
      </c>
      <c r="K1351" s="107" t="s">
        <v>22</v>
      </c>
      <c r="L1351" s="107" t="s">
        <v>88</v>
      </c>
      <c r="M1351" s="107" t="s">
        <v>41</v>
      </c>
      <c r="N1351" s="107" t="s">
        <v>472</v>
      </c>
      <c r="O1351" s="107" t="s">
        <v>1122</v>
      </c>
      <c r="P1351" s="109">
        <v>45815</v>
      </c>
      <c r="Q1351" s="107" t="s">
        <v>1101</v>
      </c>
      <c r="R1351" s="108">
        <v>0</v>
      </c>
      <c r="S1351" s="109">
        <v>45965</v>
      </c>
      <c r="T1351" s="109">
        <v>46025</v>
      </c>
      <c r="U1351" s="109">
        <v>46694</v>
      </c>
      <c r="V1351" s="108">
        <v>729</v>
      </c>
      <c r="W1351" s="107" t="s">
        <v>424</v>
      </c>
      <c r="X1351" s="107" t="s">
        <v>1959</v>
      </c>
      <c r="Y1351" s="107" t="s">
        <v>292</v>
      </c>
      <c r="Z1351" s="108">
        <v>0.8</v>
      </c>
      <c r="AA1351" s="113">
        <v>0</v>
      </c>
      <c r="AB1351" s="113">
        <v>0</v>
      </c>
      <c r="AC1351" s="113">
        <v>261261</v>
      </c>
      <c r="AD1351" s="113">
        <v>0</v>
      </c>
      <c r="AE1351" s="113">
        <v>261261.0001</v>
      </c>
      <c r="AF1351" s="113">
        <v>0</v>
      </c>
      <c r="AG1351" s="113">
        <v>0</v>
      </c>
      <c r="AH1351" s="113">
        <f>CFR_Data[[#This Row],[Total Spent SFY]]+CFR_Data[[#This Row],[CF Current SFY]]</f>
        <v>0</v>
      </c>
      <c r="AI1351" s="113">
        <v>0</v>
      </c>
      <c r="AJ1351" s="113">
        <v>68155.0435</v>
      </c>
      <c r="AK1351" s="113">
        <v>136310.087</v>
      </c>
      <c r="AL1351" s="113">
        <v>56795.869599999998</v>
      </c>
      <c r="AM1351" s="113">
        <v>0</v>
      </c>
      <c r="AN1351" s="113">
        <v>-1E-4</v>
      </c>
      <c r="AO1351" s="113">
        <v>0</v>
      </c>
      <c r="AP1351" s="113">
        <v>0</v>
      </c>
      <c r="AQ1351" s="107" t="s">
        <v>699</v>
      </c>
      <c r="AR1351" s="107" t="s">
        <v>699</v>
      </c>
      <c r="AS1351" s="107" t="s">
        <v>396</v>
      </c>
      <c r="AT1351" s="107" t="s">
        <v>395</v>
      </c>
      <c r="AU1351" s="107" t="s">
        <v>1123</v>
      </c>
      <c r="AV1351" s="107" t="s">
        <v>391</v>
      </c>
      <c r="AW1351" s="108">
        <v>2</v>
      </c>
      <c r="AX1351" s="107" t="s">
        <v>473</v>
      </c>
      <c r="AY1351" s="107" t="s">
        <v>707</v>
      </c>
      <c r="AZ1351" s="107" t="s">
        <v>706</v>
      </c>
      <c r="BA1351" s="107" t="s">
        <v>412</v>
      </c>
      <c r="BB1351" s="109">
        <v>45355.272070752311</v>
      </c>
      <c r="BC1351" s="107" t="s">
        <v>22</v>
      </c>
      <c r="BD1351" s="107" t="s">
        <v>292</v>
      </c>
    </row>
    <row r="1352" spans="1:56" x14ac:dyDescent="0.2">
      <c r="A1352" s="107" t="s">
        <v>472</v>
      </c>
      <c r="B1352" s="105">
        <v>609467</v>
      </c>
      <c r="C1352" s="105" t="s">
        <v>395</v>
      </c>
      <c r="D1352" s="107" t="s">
        <v>3144</v>
      </c>
      <c r="E1352" s="105" t="s">
        <v>1941</v>
      </c>
      <c r="F1352" s="107" t="s">
        <v>1133</v>
      </c>
      <c r="G1352" s="107" t="s">
        <v>830</v>
      </c>
      <c r="H1352" s="107" t="s">
        <v>830</v>
      </c>
      <c r="I1352" s="107" t="s">
        <v>830</v>
      </c>
      <c r="J1352" s="107" t="s">
        <v>1066</v>
      </c>
      <c r="K1352" s="107" t="s">
        <v>22</v>
      </c>
      <c r="L1352" s="107" t="s">
        <v>88</v>
      </c>
      <c r="M1352" s="107" t="s">
        <v>41</v>
      </c>
      <c r="N1352" s="107" t="s">
        <v>472</v>
      </c>
      <c r="O1352" s="107" t="s">
        <v>1122</v>
      </c>
      <c r="P1352" s="109">
        <v>45815</v>
      </c>
      <c r="Q1352" s="107" t="s">
        <v>1101</v>
      </c>
      <c r="R1352" s="108">
        <v>0</v>
      </c>
      <c r="S1352" s="109">
        <v>45965</v>
      </c>
      <c r="T1352" s="109">
        <v>46025</v>
      </c>
      <c r="U1352" s="109">
        <v>46694</v>
      </c>
      <c r="V1352" s="108">
        <v>729</v>
      </c>
      <c r="W1352" s="107" t="s">
        <v>424</v>
      </c>
      <c r="X1352" s="107" t="s">
        <v>802</v>
      </c>
      <c r="Y1352" s="107" t="s">
        <v>725</v>
      </c>
      <c r="Z1352" s="108">
        <v>0.8</v>
      </c>
      <c r="AA1352" s="113">
        <v>0</v>
      </c>
      <c r="AB1352" s="113">
        <v>0</v>
      </c>
      <c r="AC1352" s="113">
        <v>3604561.1603000001</v>
      </c>
      <c r="AD1352" s="113">
        <v>0</v>
      </c>
      <c r="AE1352" s="113">
        <v>3604561.1603000001</v>
      </c>
      <c r="AF1352" s="113">
        <v>0</v>
      </c>
      <c r="AG1352" s="113">
        <v>0</v>
      </c>
      <c r="AH1352" s="113">
        <f>CFR_Data[[#This Row],[Total Spent SFY]]+CFR_Data[[#This Row],[CF Current SFY]]</f>
        <v>0</v>
      </c>
      <c r="AI1352" s="113">
        <v>0</v>
      </c>
      <c r="AJ1352" s="113">
        <v>940320.3027</v>
      </c>
      <c r="AK1352" s="113">
        <v>1880640.6054</v>
      </c>
      <c r="AL1352" s="113">
        <v>783600.25219999999</v>
      </c>
      <c r="AM1352" s="113">
        <v>0</v>
      </c>
      <c r="AN1352" s="113">
        <v>0</v>
      </c>
      <c r="AO1352" s="113">
        <v>0</v>
      </c>
      <c r="AP1352" s="113">
        <v>0</v>
      </c>
      <c r="AQ1352" s="107" t="s">
        <v>699</v>
      </c>
      <c r="AR1352" s="107" t="s">
        <v>699</v>
      </c>
      <c r="AS1352" s="107" t="s">
        <v>396</v>
      </c>
      <c r="AT1352" s="107" t="s">
        <v>395</v>
      </c>
      <c r="AU1352" s="107" t="s">
        <v>1123</v>
      </c>
      <c r="AV1352" s="107" t="s">
        <v>391</v>
      </c>
      <c r="AW1352" s="108">
        <v>2</v>
      </c>
      <c r="AX1352" s="107" t="s">
        <v>473</v>
      </c>
      <c r="AY1352" s="107" t="s">
        <v>707</v>
      </c>
      <c r="AZ1352" s="107" t="s">
        <v>706</v>
      </c>
      <c r="BA1352" s="107" t="s">
        <v>412</v>
      </c>
      <c r="BB1352" s="109">
        <v>45355.272070752311</v>
      </c>
      <c r="BC1352" s="107" t="s">
        <v>22</v>
      </c>
      <c r="BD1352" s="107" t="s">
        <v>292</v>
      </c>
    </row>
    <row r="1353" spans="1:56" x14ac:dyDescent="0.2">
      <c r="A1353" s="107" t="s">
        <v>472</v>
      </c>
      <c r="B1353" s="105">
        <v>609468</v>
      </c>
      <c r="C1353" s="105" t="s">
        <v>395</v>
      </c>
      <c r="D1353" s="107" t="s">
        <v>325</v>
      </c>
      <c r="E1353" s="105" t="s">
        <v>1962</v>
      </c>
      <c r="F1353" s="107" t="s">
        <v>1124</v>
      </c>
      <c r="G1353" s="107" t="s">
        <v>830</v>
      </c>
      <c r="H1353" s="107" t="s">
        <v>830</v>
      </c>
      <c r="I1353" s="107" t="s">
        <v>830</v>
      </c>
      <c r="J1353" s="107" t="s">
        <v>407</v>
      </c>
      <c r="K1353" s="107" t="s">
        <v>408</v>
      </c>
      <c r="L1353" s="107" t="s">
        <v>1737</v>
      </c>
      <c r="M1353" s="107" t="s">
        <v>395</v>
      </c>
      <c r="N1353" s="107" t="s">
        <v>472</v>
      </c>
      <c r="O1353" s="107" t="s">
        <v>1122</v>
      </c>
      <c r="P1353" s="109">
        <v>45843</v>
      </c>
      <c r="Q1353" s="107" t="s">
        <v>1101</v>
      </c>
      <c r="R1353" s="108">
        <v>0</v>
      </c>
      <c r="S1353" s="109">
        <v>45993</v>
      </c>
      <c r="T1353" s="109">
        <v>46053</v>
      </c>
      <c r="U1353" s="109">
        <v>46570</v>
      </c>
      <c r="V1353" s="108">
        <v>577</v>
      </c>
      <c r="W1353" s="107" t="s">
        <v>398</v>
      </c>
      <c r="X1353" s="107" t="s">
        <v>702</v>
      </c>
      <c r="Y1353" s="107" t="s">
        <v>293</v>
      </c>
      <c r="Z1353" s="108">
        <v>0</v>
      </c>
      <c r="AA1353" s="113">
        <v>0</v>
      </c>
      <c r="AB1353" s="113">
        <v>0</v>
      </c>
      <c r="AC1353" s="113">
        <v>1165800</v>
      </c>
      <c r="AD1353" s="113">
        <v>0</v>
      </c>
      <c r="AE1353" s="113">
        <v>1165799.9998999999</v>
      </c>
      <c r="AF1353" s="113">
        <v>0</v>
      </c>
      <c r="AG1353" s="113">
        <v>0</v>
      </c>
      <c r="AH1353" s="113">
        <f>CFR_Data[[#This Row],[Total Spent SFY]]+CFR_Data[[#This Row],[CF Current SFY]]</f>
        <v>0</v>
      </c>
      <c r="AI1353" s="113">
        <v>0</v>
      </c>
      <c r="AJ1353" s="113">
        <v>368147.36839999998</v>
      </c>
      <c r="AK1353" s="113">
        <v>736294.73679999996</v>
      </c>
      <c r="AL1353" s="113">
        <v>61357.894699999997</v>
      </c>
      <c r="AM1353" s="113">
        <v>0</v>
      </c>
      <c r="AN1353" s="113">
        <v>1E-4</v>
      </c>
      <c r="AO1353" s="113">
        <v>0</v>
      </c>
      <c r="AP1353" s="113">
        <v>0</v>
      </c>
      <c r="AQ1353" s="107" t="s">
        <v>699</v>
      </c>
      <c r="AR1353" s="107" t="s">
        <v>699</v>
      </c>
      <c r="AS1353" s="107" t="s">
        <v>396</v>
      </c>
      <c r="AT1353" s="107" t="s">
        <v>395</v>
      </c>
      <c r="AU1353" s="107" t="s">
        <v>1123</v>
      </c>
      <c r="AV1353" s="107" t="s">
        <v>391</v>
      </c>
      <c r="AW1353" s="108">
        <v>1</v>
      </c>
      <c r="AX1353" s="107" t="s">
        <v>473</v>
      </c>
      <c r="AY1353" s="107" t="s">
        <v>813</v>
      </c>
      <c r="AZ1353" s="107" t="s">
        <v>697</v>
      </c>
      <c r="BA1353" s="107" t="s">
        <v>459</v>
      </c>
      <c r="BB1353" s="109">
        <v>45355.272070752311</v>
      </c>
      <c r="BC1353" s="107" t="s">
        <v>465</v>
      </c>
      <c r="BD1353" s="107" t="s">
        <v>293</v>
      </c>
    </row>
    <row r="1354" spans="1:56" x14ac:dyDescent="0.2">
      <c r="A1354" s="107" t="s">
        <v>472</v>
      </c>
      <c r="B1354" s="105">
        <v>609469</v>
      </c>
      <c r="C1354" s="105" t="s">
        <v>395</v>
      </c>
      <c r="D1354" s="107" t="s">
        <v>460</v>
      </c>
      <c r="E1354" s="105" t="s">
        <v>1947</v>
      </c>
      <c r="F1354" s="107" t="s">
        <v>1124</v>
      </c>
      <c r="G1354" s="107" t="s">
        <v>830</v>
      </c>
      <c r="H1354" s="107" t="s">
        <v>830</v>
      </c>
      <c r="I1354" s="107" t="s">
        <v>830</v>
      </c>
      <c r="J1354" s="107" t="s">
        <v>404</v>
      </c>
      <c r="K1354" s="107" t="s">
        <v>405</v>
      </c>
      <c r="L1354" s="107" t="s">
        <v>1737</v>
      </c>
      <c r="M1354" s="107" t="s">
        <v>395</v>
      </c>
      <c r="N1354" s="107" t="s">
        <v>472</v>
      </c>
      <c r="O1354" s="107" t="s">
        <v>1127</v>
      </c>
      <c r="P1354" s="109">
        <v>45521</v>
      </c>
      <c r="Q1354" s="107" t="s">
        <v>754</v>
      </c>
      <c r="R1354" s="108">
        <v>0</v>
      </c>
      <c r="S1354" s="109">
        <v>45671</v>
      </c>
      <c r="T1354" s="109">
        <v>45731</v>
      </c>
      <c r="U1354" s="109">
        <v>46036</v>
      </c>
      <c r="V1354" s="108">
        <v>365</v>
      </c>
      <c r="W1354" s="107" t="s">
        <v>398</v>
      </c>
      <c r="X1354" s="107" t="s">
        <v>702</v>
      </c>
      <c r="Y1354" s="107" t="s">
        <v>293</v>
      </c>
      <c r="Z1354" s="108">
        <v>0</v>
      </c>
      <c r="AA1354" s="113">
        <v>0</v>
      </c>
      <c r="AB1354" s="113">
        <v>0</v>
      </c>
      <c r="AC1354" s="113">
        <v>3943710.6260000002</v>
      </c>
      <c r="AD1354" s="113">
        <v>0</v>
      </c>
      <c r="AE1354" s="113">
        <v>3943710.6260000002</v>
      </c>
      <c r="AF1354" s="113">
        <v>0</v>
      </c>
      <c r="AG1354" s="113">
        <v>0</v>
      </c>
      <c r="AH1354" s="113">
        <f>CFR_Data[[#This Row],[Total Spent SFY]]+CFR_Data[[#This Row],[CF Current SFY]]</f>
        <v>0</v>
      </c>
      <c r="AI1354" s="113">
        <v>1434076.5913</v>
      </c>
      <c r="AJ1354" s="113">
        <v>2509634.0347000002</v>
      </c>
      <c r="AK1354" s="113">
        <v>0</v>
      </c>
      <c r="AL1354" s="113">
        <v>0</v>
      </c>
      <c r="AM1354" s="113">
        <v>0</v>
      </c>
      <c r="AN1354" s="113">
        <v>0</v>
      </c>
      <c r="AO1354" s="113">
        <v>0</v>
      </c>
      <c r="AP1354" s="113">
        <v>0</v>
      </c>
      <c r="AQ1354" s="107" t="s">
        <v>699</v>
      </c>
      <c r="AR1354" s="107" t="s">
        <v>699</v>
      </c>
      <c r="AS1354" s="107" t="s">
        <v>396</v>
      </c>
      <c r="AT1354" s="107" t="s">
        <v>395</v>
      </c>
      <c r="AU1354" s="107" t="s">
        <v>1123</v>
      </c>
      <c r="AV1354" s="107" t="s">
        <v>391</v>
      </c>
      <c r="AW1354" s="108">
        <v>1</v>
      </c>
      <c r="AX1354" s="107" t="s">
        <v>473</v>
      </c>
      <c r="AY1354" s="107" t="s">
        <v>813</v>
      </c>
      <c r="AZ1354" s="107" t="s">
        <v>697</v>
      </c>
      <c r="BA1354" s="107" t="s">
        <v>459</v>
      </c>
      <c r="BB1354" s="109">
        <v>45355.272070752311</v>
      </c>
      <c r="BC1354" s="107" t="s">
        <v>465</v>
      </c>
      <c r="BD1354" s="107" t="s">
        <v>293</v>
      </c>
    </row>
    <row r="1355" spans="1:56" x14ac:dyDescent="0.2">
      <c r="A1355" s="107" t="s">
        <v>472</v>
      </c>
      <c r="B1355" s="105">
        <v>609470</v>
      </c>
      <c r="C1355" s="105" t="s">
        <v>395</v>
      </c>
      <c r="D1355" s="107" t="s">
        <v>524</v>
      </c>
      <c r="E1355" s="105" t="s">
        <v>1954</v>
      </c>
      <c r="F1355" s="107" t="s">
        <v>1124</v>
      </c>
      <c r="G1355" s="107" t="s">
        <v>830</v>
      </c>
      <c r="H1355" s="107" t="s">
        <v>830</v>
      </c>
      <c r="I1355" s="107" t="s">
        <v>830</v>
      </c>
      <c r="J1355" s="107" t="s">
        <v>463</v>
      </c>
      <c r="K1355" s="107" t="s">
        <v>464</v>
      </c>
      <c r="L1355" s="107" t="s">
        <v>1737</v>
      </c>
      <c r="M1355" s="107" t="s">
        <v>395</v>
      </c>
      <c r="N1355" s="107" t="s">
        <v>472</v>
      </c>
      <c r="O1355" s="107" t="s">
        <v>1127</v>
      </c>
      <c r="P1355" s="109">
        <v>45507</v>
      </c>
      <c r="Q1355" s="107" t="s">
        <v>754</v>
      </c>
      <c r="R1355" s="108">
        <v>0</v>
      </c>
      <c r="S1355" s="109">
        <v>45657</v>
      </c>
      <c r="T1355" s="109">
        <v>45717</v>
      </c>
      <c r="U1355" s="109">
        <v>46022</v>
      </c>
      <c r="V1355" s="108">
        <v>365</v>
      </c>
      <c r="W1355" s="107" t="s">
        <v>398</v>
      </c>
      <c r="X1355" s="107" t="s">
        <v>702</v>
      </c>
      <c r="Y1355" s="107" t="s">
        <v>293</v>
      </c>
      <c r="Z1355" s="108">
        <v>0</v>
      </c>
      <c r="AA1355" s="113">
        <v>0</v>
      </c>
      <c r="AB1355" s="113">
        <v>0</v>
      </c>
      <c r="AC1355" s="113">
        <v>1635708.4480000001</v>
      </c>
      <c r="AD1355" s="113">
        <v>0</v>
      </c>
      <c r="AE1355" s="113">
        <v>1635708.4480000001</v>
      </c>
      <c r="AF1355" s="113">
        <v>0</v>
      </c>
      <c r="AG1355" s="113">
        <v>0</v>
      </c>
      <c r="AH1355" s="113">
        <f>CFR_Data[[#This Row],[Total Spent SFY]]+CFR_Data[[#This Row],[CF Current SFY]]</f>
        <v>0</v>
      </c>
      <c r="AI1355" s="113">
        <v>654283.37919999997</v>
      </c>
      <c r="AJ1355" s="113">
        <v>981425.06880000001</v>
      </c>
      <c r="AK1355" s="113">
        <v>0</v>
      </c>
      <c r="AL1355" s="113">
        <v>0</v>
      </c>
      <c r="AM1355" s="113">
        <v>0</v>
      </c>
      <c r="AN1355" s="113">
        <v>0</v>
      </c>
      <c r="AO1355" s="113">
        <v>0</v>
      </c>
      <c r="AP1355" s="113">
        <v>0</v>
      </c>
      <c r="AQ1355" s="107" t="s">
        <v>699</v>
      </c>
      <c r="AR1355" s="107" t="s">
        <v>699</v>
      </c>
      <c r="AS1355" s="107" t="s">
        <v>396</v>
      </c>
      <c r="AT1355" s="107" t="s">
        <v>395</v>
      </c>
      <c r="AU1355" s="107" t="s">
        <v>1123</v>
      </c>
      <c r="AV1355" s="107" t="s">
        <v>391</v>
      </c>
      <c r="AW1355" s="108">
        <v>1</v>
      </c>
      <c r="AX1355" s="107" t="s">
        <v>473</v>
      </c>
      <c r="AY1355" s="107" t="s">
        <v>813</v>
      </c>
      <c r="AZ1355" s="107" t="s">
        <v>697</v>
      </c>
      <c r="BA1355" s="107" t="s">
        <v>459</v>
      </c>
      <c r="BB1355" s="109">
        <v>45355.272070752311</v>
      </c>
      <c r="BC1355" s="107" t="s">
        <v>465</v>
      </c>
      <c r="BD1355" s="107" t="s">
        <v>293</v>
      </c>
    </row>
    <row r="1356" spans="1:56" x14ac:dyDescent="0.2">
      <c r="A1356" s="107" t="s">
        <v>472</v>
      </c>
      <c r="B1356" s="105">
        <v>609471</v>
      </c>
      <c r="C1356" s="105" t="s">
        <v>395</v>
      </c>
      <c r="D1356" s="107" t="s">
        <v>2362</v>
      </c>
      <c r="E1356" s="105" t="s">
        <v>1941</v>
      </c>
      <c r="F1356" s="107" t="s">
        <v>1124</v>
      </c>
      <c r="G1356" s="107" t="s">
        <v>830</v>
      </c>
      <c r="H1356" s="107" t="s">
        <v>830</v>
      </c>
      <c r="I1356" s="107" t="s">
        <v>830</v>
      </c>
      <c r="J1356" s="107" t="s">
        <v>130</v>
      </c>
      <c r="K1356" s="107" t="s">
        <v>27</v>
      </c>
      <c r="L1356" s="107" t="s">
        <v>1737</v>
      </c>
      <c r="M1356" s="107" t="s">
        <v>395</v>
      </c>
      <c r="N1356" s="107" t="s">
        <v>472</v>
      </c>
      <c r="O1356" s="107" t="s">
        <v>1127</v>
      </c>
      <c r="P1356" s="109">
        <v>45465</v>
      </c>
      <c r="Q1356" s="107" t="s">
        <v>754</v>
      </c>
      <c r="R1356" s="108">
        <v>0</v>
      </c>
      <c r="S1356" s="109">
        <v>45615</v>
      </c>
      <c r="T1356" s="109">
        <v>45675</v>
      </c>
      <c r="U1356" s="109">
        <v>46335</v>
      </c>
      <c r="V1356" s="108">
        <v>720</v>
      </c>
      <c r="W1356" s="107" t="s">
        <v>398</v>
      </c>
      <c r="X1356" s="107" t="s">
        <v>702</v>
      </c>
      <c r="Y1356" s="107" t="s">
        <v>293</v>
      </c>
      <c r="Z1356" s="108">
        <v>0</v>
      </c>
      <c r="AA1356" s="113">
        <v>0</v>
      </c>
      <c r="AB1356" s="113">
        <v>0</v>
      </c>
      <c r="AC1356" s="113">
        <v>3047936.2579999999</v>
      </c>
      <c r="AD1356" s="113">
        <v>0</v>
      </c>
      <c r="AE1356" s="113">
        <v>3047936.2579999999</v>
      </c>
      <c r="AF1356" s="113">
        <v>0</v>
      </c>
      <c r="AG1356" s="113">
        <v>0</v>
      </c>
      <c r="AH1356" s="113">
        <f>CFR_Data[[#This Row],[Total Spent SFY]]+CFR_Data[[#This Row],[CF Current SFY]]</f>
        <v>0</v>
      </c>
      <c r="AI1356" s="113">
        <v>795113.8064</v>
      </c>
      <c r="AJ1356" s="113">
        <v>1590227.6129000001</v>
      </c>
      <c r="AK1356" s="113">
        <v>662594.83869999996</v>
      </c>
      <c r="AL1356" s="113">
        <v>0</v>
      </c>
      <c r="AM1356" s="113">
        <v>0</v>
      </c>
      <c r="AN1356" s="113">
        <v>0</v>
      </c>
      <c r="AO1356" s="113">
        <v>0</v>
      </c>
      <c r="AP1356" s="113">
        <v>0</v>
      </c>
      <c r="AQ1356" s="107" t="s">
        <v>699</v>
      </c>
      <c r="AR1356" s="107" t="s">
        <v>699</v>
      </c>
      <c r="AS1356" s="107" t="s">
        <v>396</v>
      </c>
      <c r="AT1356" s="107" t="s">
        <v>395</v>
      </c>
      <c r="AU1356" s="107" t="s">
        <v>1123</v>
      </c>
      <c r="AV1356" s="107" t="s">
        <v>391</v>
      </c>
      <c r="AW1356" s="108">
        <v>1</v>
      </c>
      <c r="AX1356" s="107" t="s">
        <v>473</v>
      </c>
      <c r="AY1356" s="107" t="s">
        <v>813</v>
      </c>
      <c r="AZ1356" s="107" t="s">
        <v>697</v>
      </c>
      <c r="BA1356" s="107" t="s">
        <v>459</v>
      </c>
      <c r="BB1356" s="109">
        <v>45355.272070752311</v>
      </c>
      <c r="BC1356" s="107" t="s">
        <v>27</v>
      </c>
      <c r="BD1356" s="107" t="s">
        <v>293</v>
      </c>
    </row>
    <row r="1357" spans="1:56" x14ac:dyDescent="0.2">
      <c r="A1357" s="107" t="s">
        <v>472</v>
      </c>
      <c r="B1357" s="105">
        <v>609472</v>
      </c>
      <c r="C1357" s="105" t="s">
        <v>395</v>
      </c>
      <c r="D1357" s="107" t="s">
        <v>526</v>
      </c>
      <c r="E1357" s="105" t="s">
        <v>1945</v>
      </c>
      <c r="F1357" s="107" t="s">
        <v>1124</v>
      </c>
      <c r="G1357" s="107" t="s">
        <v>830</v>
      </c>
      <c r="H1357" s="107" t="s">
        <v>830</v>
      </c>
      <c r="I1357" s="107" t="s">
        <v>830</v>
      </c>
      <c r="J1357" s="107" t="s">
        <v>445</v>
      </c>
      <c r="K1357" s="107" t="s">
        <v>446</v>
      </c>
      <c r="L1357" s="107" t="s">
        <v>1737</v>
      </c>
      <c r="M1357" s="107" t="s">
        <v>395</v>
      </c>
      <c r="N1357" s="107" t="s">
        <v>472</v>
      </c>
      <c r="O1357" s="107" t="s">
        <v>1130</v>
      </c>
      <c r="P1357" s="109">
        <v>45598</v>
      </c>
      <c r="Q1357" s="107" t="s">
        <v>1101</v>
      </c>
      <c r="R1357" s="108">
        <v>0</v>
      </c>
      <c r="S1357" s="109">
        <v>45748</v>
      </c>
      <c r="T1357" s="109">
        <v>45808</v>
      </c>
      <c r="U1357" s="109">
        <v>46113</v>
      </c>
      <c r="V1357" s="108">
        <v>365</v>
      </c>
      <c r="W1357" s="107" t="s">
        <v>398</v>
      </c>
      <c r="X1357" s="107" t="s">
        <v>702</v>
      </c>
      <c r="Y1357" s="107" t="s">
        <v>293</v>
      </c>
      <c r="Z1357" s="108">
        <v>0</v>
      </c>
      <c r="AA1357" s="113">
        <v>0</v>
      </c>
      <c r="AB1357" s="113">
        <v>0</v>
      </c>
      <c r="AC1357" s="113">
        <v>4142147.753</v>
      </c>
      <c r="AD1357" s="113">
        <v>0</v>
      </c>
      <c r="AE1357" s="113">
        <v>4142147.753</v>
      </c>
      <c r="AF1357" s="113">
        <v>0</v>
      </c>
      <c r="AG1357" s="113">
        <v>0</v>
      </c>
      <c r="AH1357" s="113">
        <f>CFR_Data[[#This Row],[Total Spent SFY]]+CFR_Data[[#This Row],[CF Current SFY]]</f>
        <v>0</v>
      </c>
      <c r="AI1357" s="113">
        <v>690357.95880000002</v>
      </c>
      <c r="AJ1357" s="113">
        <v>3451789.7941999999</v>
      </c>
      <c r="AK1357" s="113">
        <v>0</v>
      </c>
      <c r="AL1357" s="113">
        <v>0</v>
      </c>
      <c r="AM1357" s="113">
        <v>0</v>
      </c>
      <c r="AN1357" s="113">
        <v>0</v>
      </c>
      <c r="AO1357" s="113">
        <v>0</v>
      </c>
      <c r="AP1357" s="113">
        <v>0</v>
      </c>
      <c r="AQ1357" s="107" t="s">
        <v>699</v>
      </c>
      <c r="AR1357" s="107" t="s">
        <v>699</v>
      </c>
      <c r="AS1357" s="107" t="s">
        <v>396</v>
      </c>
      <c r="AT1357" s="107" t="s">
        <v>395</v>
      </c>
      <c r="AU1357" s="107" t="s">
        <v>1123</v>
      </c>
      <c r="AV1357" s="107" t="s">
        <v>391</v>
      </c>
      <c r="AW1357" s="108">
        <v>1</v>
      </c>
      <c r="AX1357" s="107" t="s">
        <v>473</v>
      </c>
      <c r="AY1357" s="107" t="s">
        <v>813</v>
      </c>
      <c r="AZ1357" s="107" t="s">
        <v>697</v>
      </c>
      <c r="BA1357" s="107" t="s">
        <v>459</v>
      </c>
      <c r="BB1357" s="109">
        <v>45355.272070752311</v>
      </c>
      <c r="BC1357" s="107" t="s">
        <v>465</v>
      </c>
      <c r="BD1357" s="107" t="s">
        <v>293</v>
      </c>
    </row>
    <row r="1358" spans="1:56" x14ac:dyDescent="0.2">
      <c r="A1358" s="107" t="s">
        <v>472</v>
      </c>
      <c r="B1358" s="105">
        <v>609473</v>
      </c>
      <c r="C1358" s="105" t="s">
        <v>395</v>
      </c>
      <c r="D1358" s="107" t="s">
        <v>326</v>
      </c>
      <c r="E1358" s="105" t="s">
        <v>1943</v>
      </c>
      <c r="F1358" s="107" t="s">
        <v>1124</v>
      </c>
      <c r="G1358" s="107" t="s">
        <v>830</v>
      </c>
      <c r="H1358" s="107" t="s">
        <v>830</v>
      </c>
      <c r="I1358" s="107" t="s">
        <v>830</v>
      </c>
      <c r="J1358" s="107" t="s">
        <v>440</v>
      </c>
      <c r="K1358" s="107" t="s">
        <v>441</v>
      </c>
      <c r="L1358" s="107" t="s">
        <v>1737</v>
      </c>
      <c r="M1358" s="107" t="s">
        <v>395</v>
      </c>
      <c r="N1358" s="107" t="s">
        <v>472</v>
      </c>
      <c r="O1358" s="107" t="s">
        <v>1130</v>
      </c>
      <c r="P1358" s="109">
        <v>45598</v>
      </c>
      <c r="Q1358" s="107" t="s">
        <v>1101</v>
      </c>
      <c r="R1358" s="108">
        <v>0</v>
      </c>
      <c r="S1358" s="109">
        <v>45748</v>
      </c>
      <c r="T1358" s="109">
        <v>45808</v>
      </c>
      <c r="U1358" s="109">
        <v>46113</v>
      </c>
      <c r="V1358" s="108">
        <v>365</v>
      </c>
      <c r="W1358" s="107" t="s">
        <v>398</v>
      </c>
      <c r="X1358" s="107" t="s">
        <v>702</v>
      </c>
      <c r="Y1358" s="107" t="s">
        <v>293</v>
      </c>
      <c r="Z1358" s="108">
        <v>0</v>
      </c>
      <c r="AA1358" s="113">
        <v>0</v>
      </c>
      <c r="AB1358" s="113">
        <v>0</v>
      </c>
      <c r="AC1358" s="113">
        <v>1684704.3</v>
      </c>
      <c r="AD1358" s="113">
        <v>0</v>
      </c>
      <c r="AE1358" s="113">
        <v>1684704.3</v>
      </c>
      <c r="AF1358" s="113">
        <v>0</v>
      </c>
      <c r="AG1358" s="113">
        <v>0</v>
      </c>
      <c r="AH1358" s="113">
        <f>CFR_Data[[#This Row],[Total Spent SFY]]+CFR_Data[[#This Row],[CF Current SFY]]</f>
        <v>0</v>
      </c>
      <c r="AI1358" s="113">
        <v>280784.05</v>
      </c>
      <c r="AJ1358" s="113">
        <v>1403920.25</v>
      </c>
      <c r="AK1358" s="113">
        <v>0</v>
      </c>
      <c r="AL1358" s="113">
        <v>0</v>
      </c>
      <c r="AM1358" s="113">
        <v>0</v>
      </c>
      <c r="AN1358" s="113">
        <v>0</v>
      </c>
      <c r="AO1358" s="113">
        <v>0</v>
      </c>
      <c r="AP1358" s="113">
        <v>0</v>
      </c>
      <c r="AQ1358" s="107" t="s">
        <v>699</v>
      </c>
      <c r="AR1358" s="107" t="s">
        <v>699</v>
      </c>
      <c r="AS1358" s="107" t="s">
        <v>396</v>
      </c>
      <c r="AT1358" s="107" t="s">
        <v>395</v>
      </c>
      <c r="AU1358" s="107" t="s">
        <v>1123</v>
      </c>
      <c r="AV1358" s="107" t="s">
        <v>391</v>
      </c>
      <c r="AW1358" s="108">
        <v>1</v>
      </c>
      <c r="AX1358" s="107" t="s">
        <v>473</v>
      </c>
      <c r="AY1358" s="107" t="s">
        <v>813</v>
      </c>
      <c r="AZ1358" s="107" t="s">
        <v>697</v>
      </c>
      <c r="BA1358" s="107" t="s">
        <v>459</v>
      </c>
      <c r="BB1358" s="109">
        <v>45355.272070752311</v>
      </c>
      <c r="BC1358" s="107" t="s">
        <v>465</v>
      </c>
      <c r="BD1358" s="107" t="s">
        <v>293</v>
      </c>
    </row>
    <row r="1359" spans="1:56" x14ac:dyDescent="0.2">
      <c r="A1359" s="107" t="s">
        <v>409</v>
      </c>
      <c r="B1359" s="105">
        <v>609476</v>
      </c>
      <c r="C1359" s="105" t="s">
        <v>2363</v>
      </c>
      <c r="D1359" s="107" t="s">
        <v>1249</v>
      </c>
      <c r="E1359" s="105" t="s">
        <v>1954</v>
      </c>
      <c r="F1359" s="107" t="s">
        <v>1128</v>
      </c>
      <c r="G1359" s="107" t="s">
        <v>830</v>
      </c>
      <c r="H1359" s="107" t="s">
        <v>830</v>
      </c>
      <c r="I1359" s="107" t="s">
        <v>830</v>
      </c>
      <c r="J1359" s="107" t="s">
        <v>170</v>
      </c>
      <c r="K1359" s="107" t="s">
        <v>24</v>
      </c>
      <c r="L1359" s="107" t="s">
        <v>344</v>
      </c>
      <c r="M1359" s="107" t="s">
        <v>395</v>
      </c>
      <c r="N1359" s="107" t="s">
        <v>410</v>
      </c>
      <c r="O1359" s="107" t="s">
        <v>395</v>
      </c>
      <c r="P1359" s="109">
        <v>43771</v>
      </c>
      <c r="Q1359" s="107" t="s">
        <v>656</v>
      </c>
      <c r="R1359" s="108">
        <v>1</v>
      </c>
      <c r="S1359" s="109">
        <v>43977</v>
      </c>
      <c r="T1359" s="109">
        <v>44037</v>
      </c>
      <c r="U1359" s="109">
        <v>45133</v>
      </c>
      <c r="V1359" s="108">
        <v>1156</v>
      </c>
      <c r="W1359" s="107" t="s">
        <v>398</v>
      </c>
      <c r="X1359" s="107" t="s">
        <v>702</v>
      </c>
      <c r="Y1359" s="107" t="s">
        <v>293</v>
      </c>
      <c r="Z1359" s="108">
        <v>0</v>
      </c>
      <c r="AA1359" s="113">
        <v>5932.71</v>
      </c>
      <c r="AB1359" s="113">
        <v>315.68</v>
      </c>
      <c r="AC1359" s="113">
        <v>54067.29</v>
      </c>
      <c r="AD1359" s="113">
        <v>5692.7924999999996</v>
      </c>
      <c r="AE1359" s="113">
        <v>5692.7924999999996</v>
      </c>
      <c r="AF1359" s="113">
        <v>5692.7924999999996</v>
      </c>
      <c r="AG1359" s="113">
        <v>11625.502500000001</v>
      </c>
      <c r="AH1359" s="113">
        <f>CFR_Data[[#This Row],[Total Spent SFY]]+CFR_Data[[#This Row],[CF Current SFY]]</f>
        <v>6008.4724999999999</v>
      </c>
      <c r="AI1359" s="113">
        <v>0</v>
      </c>
      <c r="AJ1359" s="113">
        <v>0</v>
      </c>
      <c r="AK1359" s="113">
        <v>0</v>
      </c>
      <c r="AL1359" s="113">
        <v>0</v>
      </c>
      <c r="AM1359" s="113">
        <v>0</v>
      </c>
      <c r="AN1359" s="113">
        <v>48374.497499999998</v>
      </c>
      <c r="AO1359" s="113">
        <v>0</v>
      </c>
      <c r="AP1359" s="113">
        <v>0</v>
      </c>
      <c r="AQ1359" s="107" t="s">
        <v>699</v>
      </c>
      <c r="AR1359" s="107" t="s">
        <v>699</v>
      </c>
      <c r="AS1359" s="107" t="s">
        <v>396</v>
      </c>
      <c r="AT1359" s="107" t="s">
        <v>395</v>
      </c>
      <c r="AU1359" s="107" t="s">
        <v>1123</v>
      </c>
      <c r="AV1359" s="107" t="s">
        <v>391</v>
      </c>
      <c r="AW1359" s="108">
        <v>3</v>
      </c>
      <c r="AX1359" s="107" t="s">
        <v>473</v>
      </c>
      <c r="AY1359" s="107" t="s">
        <v>707</v>
      </c>
      <c r="AZ1359" s="107" t="s">
        <v>706</v>
      </c>
      <c r="BA1359" s="107" t="s">
        <v>412</v>
      </c>
      <c r="BB1359" s="109">
        <v>45355.272070752311</v>
      </c>
      <c r="BC1359" s="107" t="s">
        <v>24</v>
      </c>
      <c r="BD1359" s="107" t="s">
        <v>293</v>
      </c>
    </row>
    <row r="1360" spans="1:56" x14ac:dyDescent="0.2">
      <c r="A1360" s="107" t="s">
        <v>409</v>
      </c>
      <c r="B1360" s="105">
        <v>609476</v>
      </c>
      <c r="C1360" s="105" t="s">
        <v>2363</v>
      </c>
      <c r="D1360" s="107" t="s">
        <v>1249</v>
      </c>
      <c r="E1360" s="105" t="s">
        <v>1954</v>
      </c>
      <c r="F1360" s="107" t="s">
        <v>1128</v>
      </c>
      <c r="G1360" s="107" t="s">
        <v>830</v>
      </c>
      <c r="H1360" s="107" t="s">
        <v>830</v>
      </c>
      <c r="I1360" s="107" t="s">
        <v>830</v>
      </c>
      <c r="J1360" s="107" t="s">
        <v>170</v>
      </c>
      <c r="K1360" s="107" t="s">
        <v>24</v>
      </c>
      <c r="L1360" s="107" t="s">
        <v>344</v>
      </c>
      <c r="M1360" s="107" t="s">
        <v>395</v>
      </c>
      <c r="N1360" s="107" t="s">
        <v>410</v>
      </c>
      <c r="O1360" s="107" t="s">
        <v>395</v>
      </c>
      <c r="P1360" s="109">
        <v>43771</v>
      </c>
      <c r="Q1360" s="107" t="s">
        <v>656</v>
      </c>
      <c r="R1360" s="108">
        <v>1</v>
      </c>
      <c r="S1360" s="109">
        <v>43977</v>
      </c>
      <c r="T1360" s="109">
        <v>44037</v>
      </c>
      <c r="U1360" s="109">
        <v>45133</v>
      </c>
      <c r="V1360" s="108">
        <v>1156</v>
      </c>
      <c r="W1360" s="107" t="s">
        <v>424</v>
      </c>
      <c r="X1360" s="107" t="s">
        <v>705</v>
      </c>
      <c r="Y1360" s="107" t="s">
        <v>413</v>
      </c>
      <c r="Z1360" s="108">
        <v>0.8</v>
      </c>
      <c r="AA1360" s="113">
        <v>10472688.68</v>
      </c>
      <c r="AB1360" s="113">
        <v>750131.11</v>
      </c>
      <c r="AC1360" s="113">
        <v>894340.07</v>
      </c>
      <c r="AD1360" s="113">
        <v>59159.0599</v>
      </c>
      <c r="AE1360" s="113">
        <v>59159.0599</v>
      </c>
      <c r="AF1360" s="113">
        <v>59159.0599</v>
      </c>
      <c r="AG1360" s="113">
        <v>10531847.7399</v>
      </c>
      <c r="AH1360" s="113">
        <f>CFR_Data[[#This Row],[Total Spent SFY]]+CFR_Data[[#This Row],[CF Current SFY]]</f>
        <v>809290.16989999998</v>
      </c>
      <c r="AI1360" s="113">
        <v>0</v>
      </c>
      <c r="AJ1360" s="113">
        <v>0</v>
      </c>
      <c r="AK1360" s="113">
        <v>0</v>
      </c>
      <c r="AL1360" s="113">
        <v>0</v>
      </c>
      <c r="AM1360" s="113">
        <v>0</v>
      </c>
      <c r="AN1360" s="113">
        <v>835181.01009999996</v>
      </c>
      <c r="AO1360" s="113">
        <v>0</v>
      </c>
      <c r="AP1360" s="113">
        <v>0</v>
      </c>
      <c r="AQ1360" s="107" t="s">
        <v>699</v>
      </c>
      <c r="AR1360" s="107" t="s">
        <v>699</v>
      </c>
      <c r="AS1360" s="107" t="s">
        <v>396</v>
      </c>
      <c r="AT1360" s="107" t="s">
        <v>395</v>
      </c>
      <c r="AU1360" s="107" t="s">
        <v>1123</v>
      </c>
      <c r="AV1360" s="107" t="s">
        <v>391</v>
      </c>
      <c r="AW1360" s="108">
        <v>3</v>
      </c>
      <c r="AX1360" s="107" t="s">
        <v>473</v>
      </c>
      <c r="AY1360" s="107" t="s">
        <v>707</v>
      </c>
      <c r="AZ1360" s="107" t="s">
        <v>706</v>
      </c>
      <c r="BA1360" s="107" t="s">
        <v>412</v>
      </c>
      <c r="BB1360" s="109">
        <v>45355.272070752311</v>
      </c>
      <c r="BC1360" s="107" t="s">
        <v>24</v>
      </c>
      <c r="BD1360" s="107" t="s">
        <v>292</v>
      </c>
    </row>
    <row r="1361" spans="1:56" x14ac:dyDescent="0.2">
      <c r="A1361" s="107" t="s">
        <v>409</v>
      </c>
      <c r="B1361" s="105">
        <v>609476</v>
      </c>
      <c r="C1361" s="105" t="s">
        <v>2363</v>
      </c>
      <c r="D1361" s="107" t="s">
        <v>1249</v>
      </c>
      <c r="E1361" s="105" t="s">
        <v>1954</v>
      </c>
      <c r="F1361" s="107" t="s">
        <v>1128</v>
      </c>
      <c r="G1361" s="107" t="s">
        <v>830</v>
      </c>
      <c r="H1361" s="107" t="s">
        <v>830</v>
      </c>
      <c r="I1361" s="107" t="s">
        <v>830</v>
      </c>
      <c r="J1361" s="107" t="s">
        <v>170</v>
      </c>
      <c r="K1361" s="107" t="s">
        <v>24</v>
      </c>
      <c r="L1361" s="107" t="s">
        <v>344</v>
      </c>
      <c r="M1361" s="107" t="s">
        <v>395</v>
      </c>
      <c r="N1361" s="107" t="s">
        <v>410</v>
      </c>
      <c r="O1361" s="107" t="s">
        <v>395</v>
      </c>
      <c r="P1361" s="109">
        <v>43771</v>
      </c>
      <c r="Q1361" s="107" t="s">
        <v>656</v>
      </c>
      <c r="R1361" s="108">
        <v>1</v>
      </c>
      <c r="S1361" s="109">
        <v>43977</v>
      </c>
      <c r="T1361" s="109">
        <v>44037</v>
      </c>
      <c r="U1361" s="109">
        <v>45133</v>
      </c>
      <c r="V1361" s="108">
        <v>1156</v>
      </c>
      <c r="W1361" s="107" t="s">
        <v>424</v>
      </c>
      <c r="X1361" s="107" t="s">
        <v>772</v>
      </c>
      <c r="Y1361" s="107" t="s">
        <v>771</v>
      </c>
      <c r="Z1361" s="108">
        <v>0.8</v>
      </c>
      <c r="AA1361" s="113">
        <v>3208603.91</v>
      </c>
      <c r="AB1361" s="113">
        <v>370385.84</v>
      </c>
      <c r="AC1361" s="113">
        <v>27367.34</v>
      </c>
      <c r="AD1361" s="113">
        <v>42148.147499999999</v>
      </c>
      <c r="AE1361" s="113">
        <v>42148.147499999999</v>
      </c>
      <c r="AF1361" s="113">
        <v>42148.147499999999</v>
      </c>
      <c r="AG1361" s="113">
        <v>3250752.0575000001</v>
      </c>
      <c r="AH1361" s="113">
        <f>CFR_Data[[#This Row],[Total Spent SFY]]+CFR_Data[[#This Row],[CF Current SFY]]</f>
        <v>412533.98750000005</v>
      </c>
      <c r="AI1361" s="113">
        <v>0</v>
      </c>
      <c r="AJ1361" s="113">
        <v>0</v>
      </c>
      <c r="AK1361" s="113">
        <v>0</v>
      </c>
      <c r="AL1361" s="113">
        <v>0</v>
      </c>
      <c r="AM1361" s="113">
        <v>0</v>
      </c>
      <c r="AN1361" s="113">
        <v>-14780.807500000001</v>
      </c>
      <c r="AO1361" s="113">
        <v>0</v>
      </c>
      <c r="AP1361" s="113">
        <v>0</v>
      </c>
      <c r="AQ1361" s="107" t="s">
        <v>699</v>
      </c>
      <c r="AR1361" s="107" t="s">
        <v>699</v>
      </c>
      <c r="AS1361" s="107" t="s">
        <v>396</v>
      </c>
      <c r="AT1361" s="107" t="s">
        <v>395</v>
      </c>
      <c r="AU1361" s="107" t="s">
        <v>1123</v>
      </c>
      <c r="AV1361" s="107" t="s">
        <v>391</v>
      </c>
      <c r="AW1361" s="108">
        <v>3</v>
      </c>
      <c r="AX1361" s="107" t="s">
        <v>473</v>
      </c>
      <c r="AY1361" s="107" t="s">
        <v>707</v>
      </c>
      <c r="AZ1361" s="107" t="s">
        <v>706</v>
      </c>
      <c r="BA1361" s="107" t="s">
        <v>412</v>
      </c>
      <c r="BB1361" s="109">
        <v>45355.272070752311</v>
      </c>
      <c r="BC1361" s="107" t="s">
        <v>24</v>
      </c>
      <c r="BD1361" s="107" t="s">
        <v>292</v>
      </c>
    </row>
    <row r="1362" spans="1:56" x14ac:dyDescent="0.2">
      <c r="A1362" s="107" t="s">
        <v>613</v>
      </c>
      <c r="B1362" s="105">
        <v>609478</v>
      </c>
      <c r="C1362" s="105" t="s">
        <v>3145</v>
      </c>
      <c r="D1362" s="107" t="s">
        <v>1067</v>
      </c>
      <c r="E1362" s="105" t="s">
        <v>1962</v>
      </c>
      <c r="F1362" s="107" t="s">
        <v>439</v>
      </c>
      <c r="G1362" s="107" t="s">
        <v>830</v>
      </c>
      <c r="H1362" s="107" t="s">
        <v>830</v>
      </c>
      <c r="I1362" s="107" t="s">
        <v>830</v>
      </c>
      <c r="J1362" s="107" t="s">
        <v>2364</v>
      </c>
      <c r="K1362" s="107" t="s">
        <v>21</v>
      </c>
      <c r="L1362" s="107" t="s">
        <v>369</v>
      </c>
      <c r="M1362" s="107" t="s">
        <v>395</v>
      </c>
      <c r="N1362" s="107" t="s">
        <v>615</v>
      </c>
      <c r="O1362" s="107" t="s">
        <v>395</v>
      </c>
      <c r="P1362" s="109">
        <v>45262</v>
      </c>
      <c r="Q1362" s="107" t="s">
        <v>754</v>
      </c>
      <c r="R1362" s="108">
        <v>1</v>
      </c>
      <c r="S1362" s="109">
        <v>45376.270996608793</v>
      </c>
      <c r="T1362" s="109">
        <v>45436.270996608793</v>
      </c>
      <c r="U1362" s="109">
        <v>46106.270996608793</v>
      </c>
      <c r="V1362" s="108">
        <v>730</v>
      </c>
      <c r="W1362" s="107" t="s">
        <v>438</v>
      </c>
      <c r="X1362" s="107" t="s">
        <v>775</v>
      </c>
      <c r="Y1362" s="107" t="s">
        <v>293</v>
      </c>
      <c r="Z1362" s="108">
        <v>0</v>
      </c>
      <c r="AA1362" s="113">
        <v>0</v>
      </c>
      <c r="AB1362" s="113">
        <v>0</v>
      </c>
      <c r="AC1362" s="113">
        <v>24895653.432399999</v>
      </c>
      <c r="AD1362" s="113">
        <v>0</v>
      </c>
      <c r="AE1362" s="113">
        <v>24895653.432399999</v>
      </c>
      <c r="AF1362" s="113">
        <v>2164839.4289000002</v>
      </c>
      <c r="AG1362" s="113">
        <v>2164839.4289000002</v>
      </c>
      <c r="AH1362" s="113">
        <f>CFR_Data[[#This Row],[Total Spent SFY]]+CFR_Data[[#This Row],[CF Current SFY]]</f>
        <v>2164839.4289000002</v>
      </c>
      <c r="AI1362" s="113">
        <v>12989036.5734</v>
      </c>
      <c r="AJ1362" s="113">
        <v>9741777.4300999995</v>
      </c>
      <c r="AK1362" s="113">
        <v>0</v>
      </c>
      <c r="AL1362" s="113">
        <v>0</v>
      </c>
      <c r="AM1362" s="113">
        <v>0</v>
      </c>
      <c r="AN1362" s="113">
        <v>0</v>
      </c>
      <c r="AO1362" s="113">
        <v>0</v>
      </c>
      <c r="AP1362" s="113">
        <v>0</v>
      </c>
      <c r="AQ1362" s="107" t="s">
        <v>699</v>
      </c>
      <c r="AR1362" s="107" t="s">
        <v>699</v>
      </c>
      <c r="AS1362" s="107" t="s">
        <v>396</v>
      </c>
      <c r="AT1362" s="107" t="s">
        <v>395</v>
      </c>
      <c r="AU1362" s="107" t="s">
        <v>1123</v>
      </c>
      <c r="AV1362" s="107" t="s">
        <v>391</v>
      </c>
      <c r="AW1362" s="108">
        <v>1</v>
      </c>
      <c r="AX1362" s="107" t="s">
        <v>473</v>
      </c>
      <c r="AY1362" s="107" t="s">
        <v>763</v>
      </c>
      <c r="AZ1362" s="107" t="s">
        <v>706</v>
      </c>
      <c r="BA1362" s="107" t="s">
        <v>430</v>
      </c>
      <c r="BB1362" s="109">
        <v>45355.272070752311</v>
      </c>
      <c r="BC1362" s="107" t="s">
        <v>21</v>
      </c>
      <c r="BD1362" s="107" t="s">
        <v>293</v>
      </c>
    </row>
    <row r="1363" spans="1:56" x14ac:dyDescent="0.2">
      <c r="A1363" s="107" t="s">
        <v>393</v>
      </c>
      <c r="B1363" s="105">
        <v>609479</v>
      </c>
      <c r="C1363" s="105" t="s">
        <v>2365</v>
      </c>
      <c r="D1363" s="107" t="s">
        <v>1068</v>
      </c>
      <c r="E1363" s="105" t="s">
        <v>1962</v>
      </c>
      <c r="F1363" s="107" t="s">
        <v>439</v>
      </c>
      <c r="G1363" s="107" t="s">
        <v>830</v>
      </c>
      <c r="H1363" s="107" t="s">
        <v>830</v>
      </c>
      <c r="I1363" s="107" t="s">
        <v>830</v>
      </c>
      <c r="J1363" s="107" t="s">
        <v>1069</v>
      </c>
      <c r="K1363" s="107" t="s">
        <v>21</v>
      </c>
      <c r="L1363" s="107" t="s">
        <v>369</v>
      </c>
      <c r="M1363" s="107" t="s">
        <v>395</v>
      </c>
      <c r="N1363" s="107" t="s">
        <v>403</v>
      </c>
      <c r="O1363" s="107" t="s">
        <v>395</v>
      </c>
      <c r="P1363" s="109">
        <v>44212</v>
      </c>
      <c r="Q1363" s="107" t="s">
        <v>655</v>
      </c>
      <c r="R1363" s="108">
        <v>1</v>
      </c>
      <c r="S1363" s="109">
        <v>44288</v>
      </c>
      <c r="T1363" s="109">
        <v>44348</v>
      </c>
      <c r="U1363" s="109">
        <v>45242</v>
      </c>
      <c r="V1363" s="108">
        <v>954</v>
      </c>
      <c r="W1363" s="107" t="s">
        <v>438</v>
      </c>
      <c r="X1363" s="107" t="s">
        <v>775</v>
      </c>
      <c r="Y1363" s="107" t="s">
        <v>293</v>
      </c>
      <c r="Z1363" s="108">
        <v>0</v>
      </c>
      <c r="AA1363" s="113">
        <v>11925757.460000001</v>
      </c>
      <c r="AB1363" s="113">
        <v>4117630.76</v>
      </c>
      <c r="AC1363" s="113">
        <v>82428.41</v>
      </c>
      <c r="AD1363" s="113">
        <v>0</v>
      </c>
      <c r="AE1363" s="113">
        <v>82428.41</v>
      </c>
      <c r="AF1363" s="113">
        <v>82428.41</v>
      </c>
      <c r="AG1363" s="113">
        <v>12008185.869999999</v>
      </c>
      <c r="AH1363" s="113">
        <f>CFR_Data[[#This Row],[Total Spent SFY]]+CFR_Data[[#This Row],[CF Current SFY]]</f>
        <v>4200059.17</v>
      </c>
      <c r="AI1363" s="113">
        <v>0</v>
      </c>
      <c r="AJ1363" s="113">
        <v>0</v>
      </c>
      <c r="AK1363" s="113">
        <v>0</v>
      </c>
      <c r="AL1363" s="113">
        <v>0</v>
      </c>
      <c r="AM1363" s="113">
        <v>0</v>
      </c>
      <c r="AN1363" s="113">
        <v>0</v>
      </c>
      <c r="AO1363" s="113">
        <v>0</v>
      </c>
      <c r="AP1363" s="113">
        <v>0</v>
      </c>
      <c r="AQ1363" s="107" t="s">
        <v>699</v>
      </c>
      <c r="AR1363" s="107" t="s">
        <v>699</v>
      </c>
      <c r="AS1363" s="107" t="s">
        <v>396</v>
      </c>
      <c r="AT1363" s="107" t="s">
        <v>395</v>
      </c>
      <c r="AU1363" s="107" t="s">
        <v>1123</v>
      </c>
      <c r="AV1363" s="107" t="s">
        <v>391</v>
      </c>
      <c r="AW1363" s="108">
        <v>1</v>
      </c>
      <c r="AX1363" s="107" t="s">
        <v>473</v>
      </c>
      <c r="AY1363" s="107" t="s">
        <v>763</v>
      </c>
      <c r="AZ1363" s="107" t="s">
        <v>706</v>
      </c>
      <c r="BA1363" s="107" t="s">
        <v>430</v>
      </c>
      <c r="BB1363" s="109">
        <v>45355.272070752311</v>
      </c>
      <c r="BC1363" s="107" t="s">
        <v>21</v>
      </c>
      <c r="BD1363" s="107" t="s">
        <v>293</v>
      </c>
    </row>
    <row r="1364" spans="1:56" x14ac:dyDescent="0.2">
      <c r="A1364" s="107" t="s">
        <v>409</v>
      </c>
      <c r="B1364" s="105">
        <v>609480</v>
      </c>
      <c r="C1364" s="105" t="s">
        <v>3146</v>
      </c>
      <c r="D1364" s="107" t="s">
        <v>1070</v>
      </c>
      <c r="E1364" s="105" t="s">
        <v>1962</v>
      </c>
      <c r="F1364" s="107" t="s">
        <v>439</v>
      </c>
      <c r="G1364" s="107" t="s">
        <v>830</v>
      </c>
      <c r="H1364" s="107" t="s">
        <v>830</v>
      </c>
      <c r="I1364" s="107" t="s">
        <v>830</v>
      </c>
      <c r="J1364" s="107" t="s">
        <v>2366</v>
      </c>
      <c r="K1364" s="107" t="s">
        <v>578</v>
      </c>
      <c r="L1364" s="107" t="s">
        <v>369</v>
      </c>
      <c r="M1364" s="107" t="s">
        <v>395</v>
      </c>
      <c r="N1364" s="107" t="s">
        <v>410</v>
      </c>
      <c r="O1364" s="107" t="s">
        <v>395</v>
      </c>
      <c r="P1364" s="109">
        <v>45185</v>
      </c>
      <c r="Q1364" s="107" t="s">
        <v>712</v>
      </c>
      <c r="R1364" s="108">
        <v>1</v>
      </c>
      <c r="S1364" s="109">
        <v>45261</v>
      </c>
      <c r="T1364" s="109">
        <v>45321</v>
      </c>
      <c r="U1364" s="109">
        <v>45991</v>
      </c>
      <c r="V1364" s="108">
        <v>730</v>
      </c>
      <c r="W1364" s="107" t="s">
        <v>438</v>
      </c>
      <c r="X1364" s="107" t="s">
        <v>775</v>
      </c>
      <c r="Y1364" s="107" t="s">
        <v>293</v>
      </c>
      <c r="Z1364" s="108">
        <v>0</v>
      </c>
      <c r="AA1364" s="113">
        <v>0</v>
      </c>
      <c r="AB1364" s="113">
        <v>0</v>
      </c>
      <c r="AC1364" s="113">
        <v>18421372.969999999</v>
      </c>
      <c r="AD1364" s="113">
        <v>16150000</v>
      </c>
      <c r="AE1364" s="113">
        <v>16150000</v>
      </c>
      <c r="AF1364" s="113">
        <v>1750000</v>
      </c>
      <c r="AG1364" s="113">
        <v>1750000</v>
      </c>
      <c r="AH1364" s="113">
        <f>CFR_Data[[#This Row],[Total Spent SFY]]+CFR_Data[[#This Row],[CF Current SFY]]</f>
        <v>1750000</v>
      </c>
      <c r="AI1364" s="113">
        <v>10900000</v>
      </c>
      <c r="AJ1364" s="113">
        <v>3500000</v>
      </c>
      <c r="AK1364" s="113">
        <v>0</v>
      </c>
      <c r="AL1364" s="113">
        <v>0</v>
      </c>
      <c r="AM1364" s="113">
        <v>0</v>
      </c>
      <c r="AN1364" s="113">
        <v>2271372.9700000002</v>
      </c>
      <c r="AO1364" s="113">
        <v>0</v>
      </c>
      <c r="AP1364" s="113">
        <v>0</v>
      </c>
      <c r="AQ1364" s="107" t="s">
        <v>699</v>
      </c>
      <c r="AR1364" s="107" t="s">
        <v>699</v>
      </c>
      <c r="AS1364" s="107" t="s">
        <v>396</v>
      </c>
      <c r="AT1364" s="107" t="s">
        <v>395</v>
      </c>
      <c r="AU1364" s="107" t="s">
        <v>1123</v>
      </c>
      <c r="AV1364" s="107" t="s">
        <v>391</v>
      </c>
      <c r="AW1364" s="108">
        <v>1</v>
      </c>
      <c r="AX1364" s="107" t="s">
        <v>473</v>
      </c>
      <c r="AY1364" s="107" t="s">
        <v>763</v>
      </c>
      <c r="AZ1364" s="107" t="s">
        <v>706</v>
      </c>
      <c r="BA1364" s="107" t="s">
        <v>430</v>
      </c>
      <c r="BB1364" s="109">
        <v>45355.272070752311</v>
      </c>
      <c r="BC1364" s="107" t="s">
        <v>465</v>
      </c>
      <c r="BD1364" s="107" t="s">
        <v>293</v>
      </c>
    </row>
    <row r="1365" spans="1:56" x14ac:dyDescent="0.2">
      <c r="A1365" s="107" t="s">
        <v>409</v>
      </c>
      <c r="B1365" s="105">
        <v>609481</v>
      </c>
      <c r="C1365" s="105" t="s">
        <v>2367</v>
      </c>
      <c r="D1365" s="107" t="s">
        <v>1250</v>
      </c>
      <c r="E1365" s="105" t="s">
        <v>1954</v>
      </c>
      <c r="F1365" s="107" t="s">
        <v>439</v>
      </c>
      <c r="G1365" s="107" t="s">
        <v>830</v>
      </c>
      <c r="H1365" s="107" t="s">
        <v>830</v>
      </c>
      <c r="I1365" s="107" t="s">
        <v>830</v>
      </c>
      <c r="J1365" s="107" t="s">
        <v>50</v>
      </c>
      <c r="K1365" s="107" t="s">
        <v>24</v>
      </c>
      <c r="L1365" s="107" t="s">
        <v>369</v>
      </c>
      <c r="M1365" s="107" t="s">
        <v>395</v>
      </c>
      <c r="N1365" s="107" t="s">
        <v>410</v>
      </c>
      <c r="O1365" s="107" t="s">
        <v>395</v>
      </c>
      <c r="P1365" s="109">
        <v>43883</v>
      </c>
      <c r="Q1365" s="107" t="s">
        <v>656</v>
      </c>
      <c r="R1365" s="108">
        <v>1</v>
      </c>
      <c r="S1365" s="109">
        <v>44022</v>
      </c>
      <c r="T1365" s="109">
        <v>44082</v>
      </c>
      <c r="U1365" s="109">
        <v>44832</v>
      </c>
      <c r="V1365" s="108">
        <v>810</v>
      </c>
      <c r="W1365" s="107" t="s">
        <v>438</v>
      </c>
      <c r="X1365" s="107" t="s">
        <v>775</v>
      </c>
      <c r="Y1365" s="107" t="s">
        <v>293</v>
      </c>
      <c r="Z1365" s="108">
        <v>0</v>
      </c>
      <c r="AA1365" s="113">
        <v>8656645.75</v>
      </c>
      <c r="AB1365" s="113">
        <v>146755.31</v>
      </c>
      <c r="AC1365" s="113">
        <v>1121355.8500000001</v>
      </c>
      <c r="AD1365" s="113">
        <v>0</v>
      </c>
      <c r="AE1365" s="113">
        <v>0</v>
      </c>
      <c r="AF1365" s="113">
        <v>0</v>
      </c>
      <c r="AG1365" s="113">
        <v>8656645.75</v>
      </c>
      <c r="AH1365" s="113">
        <f>CFR_Data[[#This Row],[Total Spent SFY]]+CFR_Data[[#This Row],[CF Current SFY]]</f>
        <v>146755.31</v>
      </c>
      <c r="AI1365" s="113">
        <v>0</v>
      </c>
      <c r="AJ1365" s="113">
        <v>0</v>
      </c>
      <c r="AK1365" s="113">
        <v>0</v>
      </c>
      <c r="AL1365" s="113">
        <v>0</v>
      </c>
      <c r="AM1365" s="113">
        <v>0</v>
      </c>
      <c r="AN1365" s="113">
        <v>0</v>
      </c>
      <c r="AO1365" s="113">
        <v>0</v>
      </c>
      <c r="AP1365" s="113">
        <v>0</v>
      </c>
      <c r="AQ1365" s="107" t="s">
        <v>699</v>
      </c>
      <c r="AR1365" s="107" t="s">
        <v>699</v>
      </c>
      <c r="AS1365" s="107" t="s">
        <v>396</v>
      </c>
      <c r="AT1365" s="107" t="s">
        <v>395</v>
      </c>
      <c r="AU1365" s="107" t="s">
        <v>1123</v>
      </c>
      <c r="AV1365" s="107" t="s">
        <v>391</v>
      </c>
      <c r="AW1365" s="108">
        <v>1</v>
      </c>
      <c r="AX1365" s="107" t="s">
        <v>473</v>
      </c>
      <c r="AY1365" s="107" t="s">
        <v>763</v>
      </c>
      <c r="AZ1365" s="107" t="s">
        <v>706</v>
      </c>
      <c r="BA1365" s="107" t="s">
        <v>430</v>
      </c>
      <c r="BB1365" s="109">
        <v>45355.272070752311</v>
      </c>
      <c r="BC1365" s="107" t="s">
        <v>24</v>
      </c>
      <c r="BD1365" s="107" t="s">
        <v>293</v>
      </c>
    </row>
    <row r="1366" spans="1:56" x14ac:dyDescent="0.2">
      <c r="A1366" s="107" t="s">
        <v>409</v>
      </c>
      <c r="B1366" s="105">
        <v>609482</v>
      </c>
      <c r="C1366" s="105" t="s">
        <v>3147</v>
      </c>
      <c r="D1366" s="107" t="s">
        <v>2368</v>
      </c>
      <c r="E1366" s="105" t="s">
        <v>1954</v>
      </c>
      <c r="F1366" s="107" t="s">
        <v>3148</v>
      </c>
      <c r="G1366" s="107" t="s">
        <v>830</v>
      </c>
      <c r="H1366" s="107" t="s">
        <v>830</v>
      </c>
      <c r="I1366" s="107" t="s">
        <v>830</v>
      </c>
      <c r="J1366" s="107" t="s">
        <v>2369</v>
      </c>
      <c r="K1366" s="107" t="s">
        <v>24</v>
      </c>
      <c r="L1366" s="107" t="s">
        <v>369</v>
      </c>
      <c r="M1366" s="107" t="s">
        <v>395</v>
      </c>
      <c r="N1366" s="107" t="s">
        <v>410</v>
      </c>
      <c r="O1366" s="107" t="s">
        <v>395</v>
      </c>
      <c r="P1366" s="109">
        <v>45136</v>
      </c>
      <c r="Q1366" s="107" t="s">
        <v>712</v>
      </c>
      <c r="R1366" s="108">
        <v>1</v>
      </c>
      <c r="S1366" s="109">
        <v>45250</v>
      </c>
      <c r="T1366" s="109">
        <v>45310</v>
      </c>
      <c r="U1366" s="109">
        <v>45980</v>
      </c>
      <c r="V1366" s="108">
        <v>730</v>
      </c>
      <c r="W1366" s="107" t="s">
        <v>438</v>
      </c>
      <c r="X1366" s="107" t="s">
        <v>775</v>
      </c>
      <c r="Y1366" s="107" t="s">
        <v>293</v>
      </c>
      <c r="Z1366" s="108">
        <v>0</v>
      </c>
      <c r="AA1366" s="113">
        <v>348084</v>
      </c>
      <c r="AB1366" s="113">
        <v>348084</v>
      </c>
      <c r="AC1366" s="113">
        <v>39672642.030000001</v>
      </c>
      <c r="AD1366" s="113">
        <v>8150000</v>
      </c>
      <c r="AE1366" s="113">
        <v>8150000</v>
      </c>
      <c r="AF1366" s="113">
        <v>1400000</v>
      </c>
      <c r="AG1366" s="113">
        <v>1748084</v>
      </c>
      <c r="AH1366" s="113">
        <f>CFR_Data[[#This Row],[Total Spent SFY]]+CFR_Data[[#This Row],[CF Current SFY]]</f>
        <v>1748084</v>
      </c>
      <c r="AI1366" s="113">
        <v>4950000</v>
      </c>
      <c r="AJ1366" s="113">
        <v>1800000</v>
      </c>
      <c r="AK1366" s="113">
        <v>0</v>
      </c>
      <c r="AL1366" s="113">
        <v>0</v>
      </c>
      <c r="AM1366" s="113">
        <v>0</v>
      </c>
      <c r="AN1366" s="113">
        <v>31522642.030000001</v>
      </c>
      <c r="AO1366" s="113">
        <v>0</v>
      </c>
      <c r="AP1366" s="113">
        <v>0</v>
      </c>
      <c r="AQ1366" s="107" t="s">
        <v>699</v>
      </c>
      <c r="AR1366" s="107" t="s">
        <v>699</v>
      </c>
      <c r="AS1366" s="107" t="s">
        <v>396</v>
      </c>
      <c r="AT1366" s="107" t="s">
        <v>395</v>
      </c>
      <c r="AU1366" s="107" t="s">
        <v>1123</v>
      </c>
      <c r="AV1366" s="107" t="s">
        <v>391</v>
      </c>
      <c r="AW1366" s="108">
        <v>1</v>
      </c>
      <c r="AX1366" s="107" t="s">
        <v>473</v>
      </c>
      <c r="AY1366" s="107" t="s">
        <v>763</v>
      </c>
      <c r="AZ1366" s="107" t="s">
        <v>706</v>
      </c>
      <c r="BA1366" s="107" t="s">
        <v>430</v>
      </c>
      <c r="BB1366" s="109">
        <v>45355.272070752311</v>
      </c>
      <c r="BC1366" s="107" t="s">
        <v>24</v>
      </c>
      <c r="BD1366" s="107" t="s">
        <v>293</v>
      </c>
    </row>
    <row r="1367" spans="1:56" x14ac:dyDescent="0.2">
      <c r="A1367" s="107" t="s">
        <v>613</v>
      </c>
      <c r="B1367" s="105">
        <v>609483</v>
      </c>
      <c r="C1367" s="105" t="s">
        <v>3149</v>
      </c>
      <c r="D1367" s="107" t="s">
        <v>3150</v>
      </c>
      <c r="E1367" s="105" t="s">
        <v>1954</v>
      </c>
      <c r="F1367" s="107" t="s">
        <v>439</v>
      </c>
      <c r="G1367" s="107" t="s">
        <v>830</v>
      </c>
      <c r="H1367" s="107" t="s">
        <v>830</v>
      </c>
      <c r="I1367" s="107" t="s">
        <v>830</v>
      </c>
      <c r="J1367" s="107" t="s">
        <v>3151</v>
      </c>
      <c r="K1367" s="107" t="s">
        <v>24</v>
      </c>
      <c r="L1367" s="107" t="s">
        <v>369</v>
      </c>
      <c r="M1367" s="107" t="s">
        <v>395</v>
      </c>
      <c r="N1367" s="107" t="s">
        <v>614</v>
      </c>
      <c r="O1367" s="107" t="s">
        <v>395</v>
      </c>
      <c r="P1367" s="109">
        <v>45346</v>
      </c>
      <c r="Q1367" s="107" t="s">
        <v>754</v>
      </c>
      <c r="R1367" s="108">
        <v>1</v>
      </c>
      <c r="S1367" s="109">
        <v>45429</v>
      </c>
      <c r="T1367" s="109">
        <v>45489</v>
      </c>
      <c r="U1367" s="109">
        <v>46159</v>
      </c>
      <c r="V1367" s="108">
        <v>730</v>
      </c>
      <c r="W1367" s="107" t="s">
        <v>438</v>
      </c>
      <c r="X1367" s="107" t="s">
        <v>775</v>
      </c>
      <c r="Y1367" s="107" t="s">
        <v>293</v>
      </c>
      <c r="Z1367" s="108">
        <v>0</v>
      </c>
      <c r="AA1367" s="113">
        <v>0</v>
      </c>
      <c r="AB1367" s="113">
        <v>0</v>
      </c>
      <c r="AC1367" s="113">
        <v>20322741.920000002</v>
      </c>
      <c r="AD1367" s="113">
        <v>0</v>
      </c>
      <c r="AE1367" s="113">
        <v>20322741.920000002</v>
      </c>
      <c r="AF1367" s="113">
        <v>0</v>
      </c>
      <c r="AG1367" s="113">
        <v>0</v>
      </c>
      <c r="AH1367" s="113">
        <f>CFR_Data[[#This Row],[Total Spent SFY]]+CFR_Data[[#This Row],[CF Current SFY]]</f>
        <v>0</v>
      </c>
      <c r="AI1367" s="113">
        <v>10603169.6974</v>
      </c>
      <c r="AJ1367" s="113">
        <v>9719572.2226</v>
      </c>
      <c r="AK1367" s="113">
        <v>0</v>
      </c>
      <c r="AL1367" s="113">
        <v>0</v>
      </c>
      <c r="AM1367" s="113">
        <v>0</v>
      </c>
      <c r="AN1367" s="113">
        <v>0</v>
      </c>
      <c r="AO1367" s="113">
        <v>0</v>
      </c>
      <c r="AP1367" s="113">
        <v>0</v>
      </c>
      <c r="AQ1367" s="107" t="s">
        <v>699</v>
      </c>
      <c r="AR1367" s="107" t="s">
        <v>699</v>
      </c>
      <c r="AS1367" s="107" t="s">
        <v>396</v>
      </c>
      <c r="AT1367" s="107" t="s">
        <v>395</v>
      </c>
      <c r="AU1367" s="107" t="s">
        <v>1123</v>
      </c>
      <c r="AV1367" s="107" t="s">
        <v>391</v>
      </c>
      <c r="AW1367" s="108">
        <v>1</v>
      </c>
      <c r="AX1367" s="107" t="s">
        <v>473</v>
      </c>
      <c r="AY1367" s="107" t="s">
        <v>763</v>
      </c>
      <c r="AZ1367" s="107" t="s">
        <v>706</v>
      </c>
      <c r="BA1367" s="107" t="s">
        <v>430</v>
      </c>
      <c r="BB1367" s="109">
        <v>45355.272070752311</v>
      </c>
      <c r="BC1367" s="107" t="s">
        <v>24</v>
      </c>
      <c r="BD1367" s="107" t="s">
        <v>293</v>
      </c>
    </row>
    <row r="1368" spans="1:56" x14ac:dyDescent="0.2">
      <c r="A1368" s="107" t="s">
        <v>472</v>
      </c>
      <c r="B1368" s="105">
        <v>609484</v>
      </c>
      <c r="C1368" s="105" t="s">
        <v>395</v>
      </c>
      <c r="D1368" s="107" t="s">
        <v>1071</v>
      </c>
      <c r="E1368" s="105" t="s">
        <v>1954</v>
      </c>
      <c r="F1368" s="107" t="s">
        <v>439</v>
      </c>
      <c r="G1368" s="107" t="s">
        <v>830</v>
      </c>
      <c r="H1368" s="107" t="s">
        <v>830</v>
      </c>
      <c r="I1368" s="107" t="s">
        <v>830</v>
      </c>
      <c r="J1368" s="107" t="s">
        <v>257</v>
      </c>
      <c r="K1368" s="107" t="s">
        <v>22</v>
      </c>
      <c r="L1368" s="107" t="s">
        <v>369</v>
      </c>
      <c r="M1368" s="107" t="s">
        <v>395</v>
      </c>
      <c r="N1368" s="107" t="s">
        <v>472</v>
      </c>
      <c r="O1368" s="107" t="s">
        <v>1122</v>
      </c>
      <c r="P1368" s="109">
        <v>45661</v>
      </c>
      <c r="Q1368" s="107" t="s">
        <v>1101</v>
      </c>
      <c r="R1368" s="108">
        <v>0</v>
      </c>
      <c r="S1368" s="109">
        <v>45811</v>
      </c>
      <c r="T1368" s="109">
        <v>45871</v>
      </c>
      <c r="U1368" s="109">
        <v>46419</v>
      </c>
      <c r="V1368" s="108">
        <v>608</v>
      </c>
      <c r="W1368" s="107" t="s">
        <v>438</v>
      </c>
      <c r="X1368" s="107" t="s">
        <v>775</v>
      </c>
      <c r="Y1368" s="107" t="s">
        <v>293</v>
      </c>
      <c r="Z1368" s="108">
        <v>0</v>
      </c>
      <c r="AA1368" s="113">
        <v>0</v>
      </c>
      <c r="AB1368" s="113">
        <v>0</v>
      </c>
      <c r="AC1368" s="113">
        <v>7489440</v>
      </c>
      <c r="AD1368" s="113">
        <v>0</v>
      </c>
      <c r="AE1368" s="113">
        <v>7489440</v>
      </c>
      <c r="AF1368" s="113">
        <v>0</v>
      </c>
      <c r="AG1368" s="113">
        <v>0</v>
      </c>
      <c r="AH1368" s="113">
        <f>CFR_Data[[#This Row],[Total Spent SFY]]+CFR_Data[[#This Row],[CF Current SFY]]</f>
        <v>0</v>
      </c>
      <c r="AI1368" s="113">
        <v>0</v>
      </c>
      <c r="AJ1368" s="113">
        <v>4335991.5789000001</v>
      </c>
      <c r="AK1368" s="113">
        <v>3153448.4210999999</v>
      </c>
      <c r="AL1368" s="113">
        <v>0</v>
      </c>
      <c r="AM1368" s="113">
        <v>0</v>
      </c>
      <c r="AN1368" s="113">
        <v>0</v>
      </c>
      <c r="AO1368" s="113">
        <v>0</v>
      </c>
      <c r="AP1368" s="113">
        <v>0</v>
      </c>
      <c r="AQ1368" s="107" t="s">
        <v>699</v>
      </c>
      <c r="AR1368" s="107" t="s">
        <v>699</v>
      </c>
      <c r="AS1368" s="107" t="s">
        <v>396</v>
      </c>
      <c r="AT1368" s="107" t="s">
        <v>395</v>
      </c>
      <c r="AU1368" s="107" t="s">
        <v>1123</v>
      </c>
      <c r="AV1368" s="107" t="s">
        <v>391</v>
      </c>
      <c r="AW1368" s="108">
        <v>1</v>
      </c>
      <c r="AX1368" s="107" t="s">
        <v>473</v>
      </c>
      <c r="AY1368" s="107" t="s">
        <v>763</v>
      </c>
      <c r="AZ1368" s="107" t="s">
        <v>706</v>
      </c>
      <c r="BA1368" s="107" t="s">
        <v>430</v>
      </c>
      <c r="BB1368" s="109">
        <v>45355.272070752311</v>
      </c>
      <c r="BC1368" s="107" t="s">
        <v>22</v>
      </c>
      <c r="BD1368" s="107" t="s">
        <v>293</v>
      </c>
    </row>
    <row r="1369" spans="1:56" x14ac:dyDescent="0.2">
      <c r="A1369" s="107" t="s">
        <v>409</v>
      </c>
      <c r="B1369" s="105">
        <v>609504</v>
      </c>
      <c r="C1369" s="105" t="s">
        <v>2370</v>
      </c>
      <c r="D1369" s="107" t="s">
        <v>1251</v>
      </c>
      <c r="E1369" s="105" t="s">
        <v>1954</v>
      </c>
      <c r="F1369" s="107" t="s">
        <v>389</v>
      </c>
      <c r="G1369" s="107" t="s">
        <v>830</v>
      </c>
      <c r="H1369" s="107" t="b">
        <v>1</v>
      </c>
      <c r="I1369" s="107" t="s">
        <v>830</v>
      </c>
      <c r="J1369" s="107" t="s">
        <v>170</v>
      </c>
      <c r="K1369" s="107" t="s">
        <v>24</v>
      </c>
      <c r="L1369" s="107" t="s">
        <v>349</v>
      </c>
      <c r="M1369" s="107" t="s">
        <v>395</v>
      </c>
      <c r="N1369" s="107" t="s">
        <v>410</v>
      </c>
      <c r="O1369" s="107" t="s">
        <v>395</v>
      </c>
      <c r="P1369" s="109">
        <v>44254</v>
      </c>
      <c r="Q1369" s="107" t="s">
        <v>655</v>
      </c>
      <c r="R1369" s="108">
        <v>1</v>
      </c>
      <c r="S1369" s="109">
        <v>44327</v>
      </c>
      <c r="T1369" s="109">
        <v>44387</v>
      </c>
      <c r="U1369" s="109">
        <v>45260</v>
      </c>
      <c r="V1369" s="108">
        <v>933</v>
      </c>
      <c r="W1369" s="107" t="s">
        <v>398</v>
      </c>
      <c r="X1369" s="107" t="s">
        <v>702</v>
      </c>
      <c r="Y1369" s="107" t="s">
        <v>293</v>
      </c>
      <c r="Z1369" s="108">
        <v>0</v>
      </c>
      <c r="AA1369" s="113">
        <v>4850876.4800000004</v>
      </c>
      <c r="AB1369" s="113">
        <v>1683848.47</v>
      </c>
      <c r="AC1369" s="113">
        <v>427512.52</v>
      </c>
      <c r="AD1369" s="113">
        <v>130000</v>
      </c>
      <c r="AE1369" s="113">
        <v>130000</v>
      </c>
      <c r="AF1369" s="113">
        <v>130000</v>
      </c>
      <c r="AG1369" s="113">
        <v>4980876.4800000004</v>
      </c>
      <c r="AH1369" s="113">
        <f>CFR_Data[[#This Row],[Total Spent SFY]]+CFR_Data[[#This Row],[CF Current SFY]]</f>
        <v>1813848.47</v>
      </c>
      <c r="AI1369" s="113">
        <v>0</v>
      </c>
      <c r="AJ1369" s="113">
        <v>0</v>
      </c>
      <c r="AK1369" s="113">
        <v>0</v>
      </c>
      <c r="AL1369" s="113">
        <v>0</v>
      </c>
      <c r="AM1369" s="113">
        <v>0</v>
      </c>
      <c r="AN1369" s="113">
        <v>297512.52</v>
      </c>
      <c r="AO1369" s="113">
        <v>0</v>
      </c>
      <c r="AP1369" s="113">
        <v>0</v>
      </c>
      <c r="AQ1369" s="107" t="s">
        <v>699</v>
      </c>
      <c r="AR1369" s="107" t="s">
        <v>699</v>
      </c>
      <c r="AS1369" s="107" t="s">
        <v>396</v>
      </c>
      <c r="AT1369" s="107" t="s">
        <v>395</v>
      </c>
      <c r="AU1369" s="107" t="s">
        <v>1123</v>
      </c>
      <c r="AV1369" s="107" t="s">
        <v>391</v>
      </c>
      <c r="AW1369" s="108">
        <v>1</v>
      </c>
      <c r="AX1369" s="107" t="s">
        <v>473</v>
      </c>
      <c r="AY1369" s="107" t="s">
        <v>707</v>
      </c>
      <c r="AZ1369" s="107" t="s">
        <v>706</v>
      </c>
      <c r="BA1369" s="107" t="s">
        <v>412</v>
      </c>
      <c r="BB1369" s="109">
        <v>45355.272070752311</v>
      </c>
      <c r="BC1369" s="107" t="s">
        <v>24</v>
      </c>
      <c r="BD1369" s="107" t="s">
        <v>293</v>
      </c>
    </row>
    <row r="1370" spans="1:56" x14ac:dyDescent="0.2">
      <c r="A1370" s="107" t="s">
        <v>393</v>
      </c>
      <c r="B1370" s="105">
        <v>609507</v>
      </c>
      <c r="C1370" s="105" t="s">
        <v>2371</v>
      </c>
      <c r="D1370" s="107" t="s">
        <v>1252</v>
      </c>
      <c r="E1370" s="105" t="s">
        <v>1954</v>
      </c>
      <c r="F1370" s="107" t="s">
        <v>389</v>
      </c>
      <c r="G1370" s="107" t="s">
        <v>830</v>
      </c>
      <c r="H1370" s="107" t="b">
        <v>1</v>
      </c>
      <c r="I1370" s="107" t="s">
        <v>830</v>
      </c>
      <c r="J1370" s="107" t="s">
        <v>268</v>
      </c>
      <c r="K1370" s="107" t="s">
        <v>24</v>
      </c>
      <c r="L1370" s="107" t="s">
        <v>349</v>
      </c>
      <c r="M1370" s="107" t="s">
        <v>395</v>
      </c>
      <c r="N1370" s="107" t="s">
        <v>403</v>
      </c>
      <c r="O1370" s="107" t="s">
        <v>395</v>
      </c>
      <c r="P1370" s="109">
        <v>44051</v>
      </c>
      <c r="Q1370" s="107" t="s">
        <v>656</v>
      </c>
      <c r="R1370" s="108">
        <v>1</v>
      </c>
      <c r="S1370" s="109">
        <v>44105</v>
      </c>
      <c r="T1370" s="109">
        <v>44165</v>
      </c>
      <c r="U1370" s="109">
        <v>44712</v>
      </c>
      <c r="V1370" s="108">
        <v>607</v>
      </c>
      <c r="W1370" s="107" t="s">
        <v>398</v>
      </c>
      <c r="X1370" s="107" t="s">
        <v>702</v>
      </c>
      <c r="Y1370" s="107" t="s">
        <v>293</v>
      </c>
      <c r="Z1370" s="108">
        <v>0</v>
      </c>
      <c r="AA1370" s="113">
        <v>1947581.3</v>
      </c>
      <c r="AB1370" s="113">
        <v>0</v>
      </c>
      <c r="AC1370" s="113">
        <v>0</v>
      </c>
      <c r="AD1370" s="113">
        <v>0</v>
      </c>
      <c r="AE1370" s="113">
        <v>0</v>
      </c>
      <c r="AF1370" s="113">
        <v>0</v>
      </c>
      <c r="AG1370" s="113">
        <v>1947581.3</v>
      </c>
      <c r="AH1370" s="113">
        <f>CFR_Data[[#This Row],[Total Spent SFY]]+CFR_Data[[#This Row],[CF Current SFY]]</f>
        <v>0</v>
      </c>
      <c r="AI1370" s="113">
        <v>0</v>
      </c>
      <c r="AJ1370" s="113">
        <v>0</v>
      </c>
      <c r="AK1370" s="113">
        <v>0</v>
      </c>
      <c r="AL1370" s="113">
        <v>0</v>
      </c>
      <c r="AM1370" s="113">
        <v>0</v>
      </c>
      <c r="AN1370" s="113">
        <v>0</v>
      </c>
      <c r="AO1370" s="113">
        <v>0</v>
      </c>
      <c r="AP1370" s="113">
        <v>0</v>
      </c>
      <c r="AQ1370" s="107" t="s">
        <v>699</v>
      </c>
      <c r="AR1370" s="107" t="s">
        <v>699</v>
      </c>
      <c r="AS1370" s="107" t="s">
        <v>396</v>
      </c>
      <c r="AT1370" s="107" t="s">
        <v>395</v>
      </c>
      <c r="AU1370" s="107" t="s">
        <v>1123</v>
      </c>
      <c r="AV1370" s="107" t="s">
        <v>391</v>
      </c>
      <c r="AW1370" s="108">
        <v>1</v>
      </c>
      <c r="AX1370" s="107" t="s">
        <v>473</v>
      </c>
      <c r="AY1370" s="107" t="s">
        <v>707</v>
      </c>
      <c r="AZ1370" s="107" t="s">
        <v>706</v>
      </c>
      <c r="BA1370" s="107" t="s">
        <v>412</v>
      </c>
      <c r="BB1370" s="109">
        <v>45355.272070752311</v>
      </c>
      <c r="BC1370" s="107" t="s">
        <v>24</v>
      </c>
      <c r="BD1370" s="107" t="s">
        <v>293</v>
      </c>
    </row>
    <row r="1371" spans="1:56" x14ac:dyDescent="0.2">
      <c r="A1371" s="107" t="s">
        <v>472</v>
      </c>
      <c r="B1371" s="105">
        <v>609509</v>
      </c>
      <c r="C1371" s="105" t="s">
        <v>395</v>
      </c>
      <c r="D1371" s="107" t="s">
        <v>1253</v>
      </c>
      <c r="E1371" s="105" t="s">
        <v>1941</v>
      </c>
      <c r="F1371" s="107" t="s">
        <v>1128</v>
      </c>
      <c r="G1371" s="107" t="s">
        <v>830</v>
      </c>
      <c r="H1371" s="107" t="s">
        <v>830</v>
      </c>
      <c r="I1371" s="107" t="s">
        <v>830</v>
      </c>
      <c r="J1371" s="107" t="s">
        <v>66</v>
      </c>
      <c r="K1371" s="107" t="s">
        <v>27</v>
      </c>
      <c r="L1371" s="107" t="s">
        <v>213</v>
      </c>
      <c r="M1371" s="107" t="s">
        <v>208</v>
      </c>
      <c r="N1371" s="107" t="s">
        <v>472</v>
      </c>
      <c r="O1371" s="107" t="s">
        <v>1127</v>
      </c>
      <c r="P1371" s="109">
        <v>45409</v>
      </c>
      <c r="Q1371" s="107" t="s">
        <v>754</v>
      </c>
      <c r="R1371" s="108">
        <v>0</v>
      </c>
      <c r="S1371" s="109">
        <v>45559</v>
      </c>
      <c r="T1371" s="109">
        <v>45619</v>
      </c>
      <c r="U1371" s="109">
        <v>46223</v>
      </c>
      <c r="V1371" s="108">
        <v>664</v>
      </c>
      <c r="W1371" s="107" t="s">
        <v>398</v>
      </c>
      <c r="X1371" s="107" t="s">
        <v>702</v>
      </c>
      <c r="Y1371" s="107" t="s">
        <v>293</v>
      </c>
      <c r="Z1371" s="108">
        <v>0</v>
      </c>
      <c r="AA1371" s="113">
        <v>0</v>
      </c>
      <c r="AB1371" s="113">
        <v>0</v>
      </c>
      <c r="AC1371" s="113">
        <v>20799.5</v>
      </c>
      <c r="AD1371" s="113">
        <v>0</v>
      </c>
      <c r="AE1371" s="113">
        <v>20799.5</v>
      </c>
      <c r="AF1371" s="113">
        <v>0</v>
      </c>
      <c r="AG1371" s="113">
        <v>0</v>
      </c>
      <c r="AH1371" s="113">
        <f>CFR_Data[[#This Row],[Total Spent SFY]]+CFR_Data[[#This Row],[CF Current SFY]]</f>
        <v>0</v>
      </c>
      <c r="AI1371" s="113">
        <v>7923.6189999999997</v>
      </c>
      <c r="AJ1371" s="113">
        <v>11885.428599999999</v>
      </c>
      <c r="AK1371" s="113">
        <v>990.45240000000001</v>
      </c>
      <c r="AL1371" s="113">
        <v>0</v>
      </c>
      <c r="AM1371" s="113">
        <v>0</v>
      </c>
      <c r="AN1371" s="113">
        <v>0</v>
      </c>
      <c r="AO1371" s="113">
        <v>0</v>
      </c>
      <c r="AP1371" s="113">
        <v>0</v>
      </c>
      <c r="AQ1371" s="107" t="s">
        <v>699</v>
      </c>
      <c r="AR1371" s="107" t="s">
        <v>699</v>
      </c>
      <c r="AS1371" s="107" t="s">
        <v>396</v>
      </c>
      <c r="AT1371" s="107" t="s">
        <v>2936</v>
      </c>
      <c r="AU1371" s="107" t="s">
        <v>1120</v>
      </c>
      <c r="AV1371" s="107" t="s">
        <v>391</v>
      </c>
      <c r="AW1371" s="108">
        <v>3</v>
      </c>
      <c r="AX1371" s="107" t="s">
        <v>473</v>
      </c>
      <c r="AY1371" s="107" t="s">
        <v>722</v>
      </c>
      <c r="AZ1371" s="107" t="s">
        <v>697</v>
      </c>
      <c r="BA1371" s="107" t="s">
        <v>402</v>
      </c>
      <c r="BB1371" s="109">
        <v>45355.272070752311</v>
      </c>
      <c r="BC1371" s="107" t="s">
        <v>27</v>
      </c>
      <c r="BD1371" s="107" t="s">
        <v>293</v>
      </c>
    </row>
    <row r="1372" spans="1:56" x14ac:dyDescent="0.2">
      <c r="A1372" s="107" t="s">
        <v>472</v>
      </c>
      <c r="B1372" s="105">
        <v>609509</v>
      </c>
      <c r="C1372" s="105" t="s">
        <v>395</v>
      </c>
      <c r="D1372" s="107" t="s">
        <v>1253</v>
      </c>
      <c r="E1372" s="105" t="s">
        <v>1941</v>
      </c>
      <c r="F1372" s="107" t="s">
        <v>1128</v>
      </c>
      <c r="G1372" s="107" t="s">
        <v>830</v>
      </c>
      <c r="H1372" s="107" t="s">
        <v>830</v>
      </c>
      <c r="I1372" s="107" t="s">
        <v>830</v>
      </c>
      <c r="J1372" s="107" t="s">
        <v>66</v>
      </c>
      <c r="K1372" s="107" t="s">
        <v>27</v>
      </c>
      <c r="L1372" s="107" t="s">
        <v>213</v>
      </c>
      <c r="M1372" s="107" t="s">
        <v>208</v>
      </c>
      <c r="N1372" s="107" t="s">
        <v>472</v>
      </c>
      <c r="O1372" s="107" t="s">
        <v>1127</v>
      </c>
      <c r="P1372" s="109">
        <v>45409</v>
      </c>
      <c r="Q1372" s="107" t="s">
        <v>754</v>
      </c>
      <c r="R1372" s="108">
        <v>0</v>
      </c>
      <c r="S1372" s="109">
        <v>45559</v>
      </c>
      <c r="T1372" s="109">
        <v>45619</v>
      </c>
      <c r="U1372" s="109">
        <v>46223</v>
      </c>
      <c r="V1372" s="108">
        <v>664</v>
      </c>
      <c r="W1372" s="107" t="s">
        <v>424</v>
      </c>
      <c r="X1372" s="107" t="s">
        <v>726</v>
      </c>
      <c r="Y1372" s="107" t="s">
        <v>725</v>
      </c>
      <c r="Z1372" s="108">
        <v>0.8</v>
      </c>
      <c r="AA1372" s="113">
        <v>0</v>
      </c>
      <c r="AB1372" s="113">
        <v>0</v>
      </c>
      <c r="AC1372" s="113">
        <v>1622568.92</v>
      </c>
      <c r="AD1372" s="113">
        <v>0</v>
      </c>
      <c r="AE1372" s="113">
        <v>1622568.92</v>
      </c>
      <c r="AF1372" s="113">
        <v>0</v>
      </c>
      <c r="AG1372" s="113">
        <v>0</v>
      </c>
      <c r="AH1372" s="113">
        <f>CFR_Data[[#This Row],[Total Spent SFY]]+CFR_Data[[#This Row],[CF Current SFY]]</f>
        <v>0</v>
      </c>
      <c r="AI1372" s="113">
        <v>618121.49329999997</v>
      </c>
      <c r="AJ1372" s="113">
        <v>927182.24</v>
      </c>
      <c r="AK1372" s="113">
        <v>77265.186700000006</v>
      </c>
      <c r="AL1372" s="113">
        <v>0</v>
      </c>
      <c r="AM1372" s="113">
        <v>0</v>
      </c>
      <c r="AN1372" s="113">
        <v>0</v>
      </c>
      <c r="AO1372" s="113">
        <v>0</v>
      </c>
      <c r="AP1372" s="113">
        <v>0</v>
      </c>
      <c r="AQ1372" s="107" t="s">
        <v>699</v>
      </c>
      <c r="AR1372" s="107" t="s">
        <v>699</v>
      </c>
      <c r="AS1372" s="107" t="s">
        <v>396</v>
      </c>
      <c r="AT1372" s="107" t="s">
        <v>2936</v>
      </c>
      <c r="AU1372" s="107" t="s">
        <v>1120</v>
      </c>
      <c r="AV1372" s="107" t="s">
        <v>391</v>
      </c>
      <c r="AW1372" s="108">
        <v>3</v>
      </c>
      <c r="AX1372" s="107" t="s">
        <v>473</v>
      </c>
      <c r="AY1372" s="107" t="s">
        <v>722</v>
      </c>
      <c r="AZ1372" s="107" t="s">
        <v>697</v>
      </c>
      <c r="BA1372" s="107" t="s">
        <v>402</v>
      </c>
      <c r="BB1372" s="109">
        <v>45355.272070752311</v>
      </c>
      <c r="BC1372" s="107" t="s">
        <v>27</v>
      </c>
      <c r="BD1372" s="107" t="s">
        <v>292</v>
      </c>
    </row>
    <row r="1373" spans="1:56" x14ac:dyDescent="0.2">
      <c r="A1373" s="107" t="s">
        <v>472</v>
      </c>
      <c r="B1373" s="105">
        <v>609510</v>
      </c>
      <c r="C1373" s="105" t="s">
        <v>395</v>
      </c>
      <c r="D1373" s="107" t="s">
        <v>1254</v>
      </c>
      <c r="E1373" s="105" t="s">
        <v>1941</v>
      </c>
      <c r="F1373" s="107" t="s">
        <v>1182</v>
      </c>
      <c r="G1373" s="107" t="s">
        <v>830</v>
      </c>
      <c r="H1373" s="107" t="s">
        <v>830</v>
      </c>
      <c r="I1373" s="107" t="s">
        <v>830</v>
      </c>
      <c r="J1373" s="107" t="s">
        <v>281</v>
      </c>
      <c r="K1373" s="107" t="s">
        <v>30</v>
      </c>
      <c r="L1373" s="107" t="s">
        <v>654</v>
      </c>
      <c r="M1373" s="107" t="s">
        <v>395</v>
      </c>
      <c r="N1373" s="107" t="s">
        <v>472</v>
      </c>
      <c r="O1373" s="107" t="s">
        <v>1122</v>
      </c>
      <c r="P1373" s="109">
        <v>45703</v>
      </c>
      <c r="Q1373" s="107" t="s">
        <v>1101</v>
      </c>
      <c r="R1373" s="108">
        <v>0</v>
      </c>
      <c r="S1373" s="109">
        <v>45853</v>
      </c>
      <c r="T1373" s="109">
        <v>45913</v>
      </c>
      <c r="U1373" s="109">
        <v>46217</v>
      </c>
      <c r="V1373" s="108">
        <v>364</v>
      </c>
      <c r="W1373" s="107" t="s">
        <v>424</v>
      </c>
      <c r="X1373" s="107" t="s">
        <v>1256</v>
      </c>
      <c r="Y1373" s="107" t="s">
        <v>1255</v>
      </c>
      <c r="Z1373" s="108">
        <v>1</v>
      </c>
      <c r="AA1373" s="113">
        <v>0</v>
      </c>
      <c r="AB1373" s="113">
        <v>0</v>
      </c>
      <c r="AC1373" s="113">
        <v>2685600</v>
      </c>
      <c r="AD1373" s="113">
        <v>0</v>
      </c>
      <c r="AE1373" s="113">
        <v>2685600</v>
      </c>
      <c r="AF1373" s="113">
        <v>0</v>
      </c>
      <c r="AG1373" s="113">
        <v>0</v>
      </c>
      <c r="AH1373" s="113">
        <f>CFR_Data[[#This Row],[Total Spent SFY]]+CFR_Data[[#This Row],[CF Current SFY]]</f>
        <v>0</v>
      </c>
      <c r="AI1373" s="113">
        <v>0</v>
      </c>
      <c r="AJ1373" s="113">
        <v>2441454.5455</v>
      </c>
      <c r="AK1373" s="113">
        <v>244145.45449999999</v>
      </c>
      <c r="AL1373" s="113">
        <v>0</v>
      </c>
      <c r="AM1373" s="113">
        <v>0</v>
      </c>
      <c r="AN1373" s="113">
        <v>0</v>
      </c>
      <c r="AO1373" s="113">
        <v>0</v>
      </c>
      <c r="AP1373" s="113">
        <v>0</v>
      </c>
      <c r="AQ1373" s="107" t="s">
        <v>699</v>
      </c>
      <c r="AR1373" s="107" t="s">
        <v>699</v>
      </c>
      <c r="AS1373" s="107" t="s">
        <v>396</v>
      </c>
      <c r="AT1373" s="107" t="s">
        <v>2891</v>
      </c>
      <c r="AU1373" s="107" t="s">
        <v>1123</v>
      </c>
      <c r="AV1373" s="107" t="s">
        <v>391</v>
      </c>
      <c r="AW1373" s="108">
        <v>2</v>
      </c>
      <c r="AX1373" s="107" t="s">
        <v>473</v>
      </c>
      <c r="AY1373" s="107" t="s">
        <v>2229</v>
      </c>
      <c r="AZ1373" s="107" t="s">
        <v>697</v>
      </c>
      <c r="BA1373" s="107" t="s">
        <v>2230</v>
      </c>
      <c r="BB1373" s="109">
        <v>45355.272070752311</v>
      </c>
      <c r="BC1373" s="107" t="s">
        <v>30</v>
      </c>
      <c r="BD1373" s="107" t="s">
        <v>292</v>
      </c>
    </row>
    <row r="1374" spans="1:56" x14ac:dyDescent="0.2">
      <c r="A1374" s="107" t="s">
        <v>472</v>
      </c>
      <c r="B1374" s="105">
        <v>609510</v>
      </c>
      <c r="C1374" s="105" t="s">
        <v>395</v>
      </c>
      <c r="D1374" s="107" t="s">
        <v>1254</v>
      </c>
      <c r="E1374" s="105" t="s">
        <v>1941</v>
      </c>
      <c r="F1374" s="107" t="s">
        <v>1182</v>
      </c>
      <c r="G1374" s="107" t="s">
        <v>830</v>
      </c>
      <c r="H1374" s="107" t="s">
        <v>830</v>
      </c>
      <c r="I1374" s="107" t="s">
        <v>830</v>
      </c>
      <c r="J1374" s="107" t="s">
        <v>281</v>
      </c>
      <c r="K1374" s="107" t="s">
        <v>30</v>
      </c>
      <c r="L1374" s="107" t="s">
        <v>654</v>
      </c>
      <c r="M1374" s="107" t="s">
        <v>395</v>
      </c>
      <c r="N1374" s="107" t="s">
        <v>472</v>
      </c>
      <c r="O1374" s="107" t="s">
        <v>1122</v>
      </c>
      <c r="P1374" s="109">
        <v>45703</v>
      </c>
      <c r="Q1374" s="107" t="s">
        <v>1101</v>
      </c>
      <c r="R1374" s="108">
        <v>0</v>
      </c>
      <c r="S1374" s="109">
        <v>45853</v>
      </c>
      <c r="T1374" s="109">
        <v>45913</v>
      </c>
      <c r="U1374" s="109">
        <v>46217</v>
      </c>
      <c r="V1374" s="108">
        <v>364</v>
      </c>
      <c r="W1374" s="107" t="s">
        <v>398</v>
      </c>
      <c r="X1374" s="107" t="s">
        <v>702</v>
      </c>
      <c r="Y1374" s="107" t="s">
        <v>293</v>
      </c>
      <c r="Z1374" s="108">
        <v>0</v>
      </c>
      <c r="AA1374" s="113">
        <v>0</v>
      </c>
      <c r="AB1374" s="113">
        <v>0</v>
      </c>
      <c r="AC1374" s="113">
        <v>5400</v>
      </c>
      <c r="AD1374" s="113">
        <v>0</v>
      </c>
      <c r="AE1374" s="113">
        <v>5400</v>
      </c>
      <c r="AF1374" s="113">
        <v>0</v>
      </c>
      <c r="AG1374" s="113">
        <v>0</v>
      </c>
      <c r="AH1374" s="113">
        <f>CFR_Data[[#This Row],[Total Spent SFY]]+CFR_Data[[#This Row],[CF Current SFY]]</f>
        <v>0</v>
      </c>
      <c r="AI1374" s="113">
        <v>0</v>
      </c>
      <c r="AJ1374" s="113">
        <v>4909.0909000000001</v>
      </c>
      <c r="AK1374" s="113">
        <v>490.90910000000002</v>
      </c>
      <c r="AL1374" s="113">
        <v>0</v>
      </c>
      <c r="AM1374" s="113">
        <v>0</v>
      </c>
      <c r="AN1374" s="113">
        <v>0</v>
      </c>
      <c r="AO1374" s="113">
        <v>0</v>
      </c>
      <c r="AP1374" s="113">
        <v>0</v>
      </c>
      <c r="AQ1374" s="107" t="s">
        <v>699</v>
      </c>
      <c r="AR1374" s="107" t="s">
        <v>699</v>
      </c>
      <c r="AS1374" s="107" t="s">
        <v>396</v>
      </c>
      <c r="AT1374" s="107" t="s">
        <v>2891</v>
      </c>
      <c r="AU1374" s="107" t="s">
        <v>1123</v>
      </c>
      <c r="AV1374" s="107" t="s">
        <v>391</v>
      </c>
      <c r="AW1374" s="108">
        <v>2</v>
      </c>
      <c r="AX1374" s="107" t="s">
        <v>473</v>
      </c>
      <c r="AY1374" s="107" t="s">
        <v>2229</v>
      </c>
      <c r="AZ1374" s="107" t="s">
        <v>697</v>
      </c>
      <c r="BA1374" s="107" t="s">
        <v>2230</v>
      </c>
      <c r="BB1374" s="109">
        <v>45355.272070752311</v>
      </c>
      <c r="BC1374" s="107" t="s">
        <v>30</v>
      </c>
      <c r="BD1374" s="107" t="s">
        <v>293</v>
      </c>
    </row>
    <row r="1375" spans="1:56" x14ac:dyDescent="0.2">
      <c r="A1375" s="107" t="s">
        <v>393</v>
      </c>
      <c r="B1375" s="105">
        <v>609515</v>
      </c>
      <c r="C1375" s="105" t="s">
        <v>2372</v>
      </c>
      <c r="D1375" s="107" t="s">
        <v>1260</v>
      </c>
      <c r="E1375" s="105" t="s">
        <v>1947</v>
      </c>
      <c r="F1375" s="107" t="s">
        <v>1421</v>
      </c>
      <c r="G1375" s="107" t="s">
        <v>830</v>
      </c>
      <c r="H1375" s="107" t="s">
        <v>830</v>
      </c>
      <c r="I1375" s="107" t="s">
        <v>830</v>
      </c>
      <c r="J1375" s="107" t="s">
        <v>175</v>
      </c>
      <c r="K1375" s="107" t="s">
        <v>32</v>
      </c>
      <c r="L1375" s="107" t="s">
        <v>654</v>
      </c>
      <c r="M1375" s="107" t="s">
        <v>395</v>
      </c>
      <c r="N1375" s="107" t="s">
        <v>716</v>
      </c>
      <c r="O1375" s="107" t="s">
        <v>395</v>
      </c>
      <c r="P1375" s="109">
        <v>44765</v>
      </c>
      <c r="Q1375" s="107" t="s">
        <v>658</v>
      </c>
      <c r="R1375" s="108">
        <v>1</v>
      </c>
      <c r="S1375" s="109">
        <v>44826</v>
      </c>
      <c r="T1375" s="109">
        <v>44886</v>
      </c>
      <c r="U1375" s="109">
        <v>45176</v>
      </c>
      <c r="V1375" s="108">
        <v>350</v>
      </c>
      <c r="W1375" s="107" t="s">
        <v>398</v>
      </c>
      <c r="X1375" s="107" t="s">
        <v>702</v>
      </c>
      <c r="Y1375" s="107" t="s">
        <v>293</v>
      </c>
      <c r="Z1375" s="108">
        <v>0</v>
      </c>
      <c r="AA1375" s="113">
        <v>3874.5</v>
      </c>
      <c r="AB1375" s="113">
        <v>3859.25</v>
      </c>
      <c r="AC1375" s="113">
        <v>19835.54</v>
      </c>
      <c r="AD1375" s="113">
        <v>0</v>
      </c>
      <c r="AE1375" s="113">
        <v>19835.54</v>
      </c>
      <c r="AF1375" s="113">
        <v>19835.54</v>
      </c>
      <c r="AG1375" s="113">
        <v>23710.04</v>
      </c>
      <c r="AH1375" s="113">
        <f>CFR_Data[[#This Row],[Total Spent SFY]]+CFR_Data[[#This Row],[CF Current SFY]]</f>
        <v>23694.79</v>
      </c>
      <c r="AI1375" s="113">
        <v>0</v>
      </c>
      <c r="AJ1375" s="113">
        <v>0</v>
      </c>
      <c r="AK1375" s="113">
        <v>0</v>
      </c>
      <c r="AL1375" s="113">
        <v>0</v>
      </c>
      <c r="AM1375" s="113">
        <v>0</v>
      </c>
      <c r="AN1375" s="113">
        <v>0</v>
      </c>
      <c r="AO1375" s="113">
        <v>0</v>
      </c>
      <c r="AP1375" s="113">
        <v>0</v>
      </c>
      <c r="AQ1375" s="107" t="s">
        <v>699</v>
      </c>
      <c r="AR1375" s="107" t="s">
        <v>699</v>
      </c>
      <c r="AS1375" s="107" t="s">
        <v>396</v>
      </c>
      <c r="AT1375" s="107" t="s">
        <v>2959</v>
      </c>
      <c r="AU1375" s="107" t="s">
        <v>1123</v>
      </c>
      <c r="AV1375" s="107" t="s">
        <v>391</v>
      </c>
      <c r="AW1375" s="108">
        <v>2</v>
      </c>
      <c r="AX1375" s="107" t="s">
        <v>473</v>
      </c>
      <c r="AY1375" s="107" t="s">
        <v>2229</v>
      </c>
      <c r="AZ1375" s="107" t="s">
        <v>697</v>
      </c>
      <c r="BA1375" s="107" t="s">
        <v>2230</v>
      </c>
      <c r="BB1375" s="109">
        <v>45355.272070752311</v>
      </c>
      <c r="BC1375" s="107" t="s">
        <v>32</v>
      </c>
      <c r="BD1375" s="107" t="s">
        <v>293</v>
      </c>
    </row>
    <row r="1376" spans="1:56" x14ac:dyDescent="0.2">
      <c r="A1376" s="107" t="s">
        <v>393</v>
      </c>
      <c r="B1376" s="105">
        <v>609515</v>
      </c>
      <c r="C1376" s="105" t="s">
        <v>2372</v>
      </c>
      <c r="D1376" s="107" t="s">
        <v>1260</v>
      </c>
      <c r="E1376" s="105" t="s">
        <v>1947</v>
      </c>
      <c r="F1376" s="107" t="s">
        <v>1421</v>
      </c>
      <c r="G1376" s="107" t="s">
        <v>830</v>
      </c>
      <c r="H1376" s="107" t="s">
        <v>830</v>
      </c>
      <c r="I1376" s="107" t="s">
        <v>830</v>
      </c>
      <c r="J1376" s="107" t="s">
        <v>175</v>
      </c>
      <c r="K1376" s="107" t="s">
        <v>32</v>
      </c>
      <c r="L1376" s="107" t="s">
        <v>654</v>
      </c>
      <c r="M1376" s="107" t="s">
        <v>395</v>
      </c>
      <c r="N1376" s="107" t="s">
        <v>716</v>
      </c>
      <c r="O1376" s="107" t="s">
        <v>395</v>
      </c>
      <c r="P1376" s="109">
        <v>44765</v>
      </c>
      <c r="Q1376" s="107" t="s">
        <v>658</v>
      </c>
      <c r="R1376" s="108">
        <v>1</v>
      </c>
      <c r="S1376" s="109">
        <v>44826</v>
      </c>
      <c r="T1376" s="109">
        <v>44886</v>
      </c>
      <c r="U1376" s="109">
        <v>45176</v>
      </c>
      <c r="V1376" s="108">
        <v>350</v>
      </c>
      <c r="W1376" s="107" t="s">
        <v>424</v>
      </c>
      <c r="X1376" s="107" t="s">
        <v>709</v>
      </c>
      <c r="Y1376" s="107" t="s">
        <v>416</v>
      </c>
      <c r="Z1376" s="108">
        <v>0.8</v>
      </c>
      <c r="AA1376" s="113">
        <v>588092.74</v>
      </c>
      <c r="AB1376" s="113">
        <v>315899.15000000002</v>
      </c>
      <c r="AC1376" s="113">
        <v>321805.44</v>
      </c>
      <c r="AD1376" s="113">
        <v>42000</v>
      </c>
      <c r="AE1376" s="113">
        <v>42000</v>
      </c>
      <c r="AF1376" s="113">
        <v>42000</v>
      </c>
      <c r="AG1376" s="113">
        <v>630092.74</v>
      </c>
      <c r="AH1376" s="113">
        <f>CFR_Data[[#This Row],[Total Spent SFY]]+CFR_Data[[#This Row],[CF Current SFY]]</f>
        <v>357899.15</v>
      </c>
      <c r="AI1376" s="113">
        <v>0</v>
      </c>
      <c r="AJ1376" s="113">
        <v>0</v>
      </c>
      <c r="AK1376" s="113">
        <v>0</v>
      </c>
      <c r="AL1376" s="113">
        <v>0</v>
      </c>
      <c r="AM1376" s="113">
        <v>0</v>
      </c>
      <c r="AN1376" s="113">
        <v>279805.44</v>
      </c>
      <c r="AO1376" s="113">
        <v>0</v>
      </c>
      <c r="AP1376" s="113">
        <v>0</v>
      </c>
      <c r="AQ1376" s="107" t="s">
        <v>699</v>
      </c>
      <c r="AR1376" s="107" t="s">
        <v>699</v>
      </c>
      <c r="AS1376" s="107" t="s">
        <v>396</v>
      </c>
      <c r="AT1376" s="107" t="s">
        <v>2959</v>
      </c>
      <c r="AU1376" s="107" t="s">
        <v>1123</v>
      </c>
      <c r="AV1376" s="107" t="s">
        <v>391</v>
      </c>
      <c r="AW1376" s="108">
        <v>2</v>
      </c>
      <c r="AX1376" s="107" t="s">
        <v>473</v>
      </c>
      <c r="AY1376" s="107" t="s">
        <v>2229</v>
      </c>
      <c r="AZ1376" s="107" t="s">
        <v>697</v>
      </c>
      <c r="BA1376" s="107" t="s">
        <v>2230</v>
      </c>
      <c r="BB1376" s="109">
        <v>45355.272070752311</v>
      </c>
      <c r="BC1376" s="107" t="s">
        <v>32</v>
      </c>
      <c r="BD1376" s="107" t="s">
        <v>292</v>
      </c>
    </row>
    <row r="1377" spans="1:56" x14ac:dyDescent="0.2">
      <c r="A1377" s="107" t="s">
        <v>472</v>
      </c>
      <c r="B1377" s="105">
        <v>609516</v>
      </c>
      <c r="C1377" s="105" t="s">
        <v>395</v>
      </c>
      <c r="D1377" s="107" t="s">
        <v>2373</v>
      </c>
      <c r="E1377" s="105" t="s">
        <v>1941</v>
      </c>
      <c r="F1377" s="107" t="s">
        <v>1128</v>
      </c>
      <c r="G1377" s="107" t="s">
        <v>830</v>
      </c>
      <c r="H1377" s="107" t="s">
        <v>830</v>
      </c>
      <c r="I1377" s="107" t="s">
        <v>830</v>
      </c>
      <c r="J1377" s="107" t="s">
        <v>1892</v>
      </c>
      <c r="K1377" s="107" t="s">
        <v>22</v>
      </c>
      <c r="L1377" s="107" t="s">
        <v>311</v>
      </c>
      <c r="M1377" s="107" t="s">
        <v>158</v>
      </c>
      <c r="N1377" s="107" t="s">
        <v>472</v>
      </c>
      <c r="O1377" s="107" t="s">
        <v>1125</v>
      </c>
      <c r="P1377" s="109">
        <v>45668</v>
      </c>
      <c r="Q1377" s="107" t="s">
        <v>1101</v>
      </c>
      <c r="R1377" s="108">
        <v>0</v>
      </c>
      <c r="S1377" s="109">
        <v>45818</v>
      </c>
      <c r="T1377" s="109">
        <v>45878</v>
      </c>
      <c r="U1377" s="109">
        <v>46730</v>
      </c>
      <c r="V1377" s="108">
        <v>912</v>
      </c>
      <c r="W1377" s="107" t="s">
        <v>398</v>
      </c>
      <c r="X1377" s="107" t="s">
        <v>702</v>
      </c>
      <c r="Y1377" s="107" t="s">
        <v>293</v>
      </c>
      <c r="Z1377" s="108">
        <v>0</v>
      </c>
      <c r="AA1377" s="113">
        <v>0</v>
      </c>
      <c r="AB1377" s="113">
        <v>0</v>
      </c>
      <c r="AC1377" s="113">
        <v>90000</v>
      </c>
      <c r="AD1377" s="113">
        <v>0</v>
      </c>
      <c r="AE1377" s="113">
        <v>90000</v>
      </c>
      <c r="AF1377" s="113">
        <v>0</v>
      </c>
      <c r="AG1377" s="113">
        <v>0</v>
      </c>
      <c r="AH1377" s="113">
        <f>CFR_Data[[#This Row],[Total Spent SFY]]+CFR_Data[[#This Row],[CF Current SFY]]</f>
        <v>0</v>
      </c>
      <c r="AI1377" s="113">
        <v>0</v>
      </c>
      <c r="AJ1377" s="113">
        <v>34137.930999999997</v>
      </c>
      <c r="AK1377" s="113">
        <v>37241.379300000001</v>
      </c>
      <c r="AL1377" s="113">
        <v>18620.689699999999</v>
      </c>
      <c r="AM1377" s="113">
        <v>0</v>
      </c>
      <c r="AN1377" s="113">
        <v>0</v>
      </c>
      <c r="AO1377" s="113">
        <v>0</v>
      </c>
      <c r="AP1377" s="113">
        <v>0</v>
      </c>
      <c r="AQ1377" s="107" t="s">
        <v>699</v>
      </c>
      <c r="AR1377" s="107" t="s">
        <v>699</v>
      </c>
      <c r="AS1377" s="107" t="s">
        <v>396</v>
      </c>
      <c r="AT1377" s="107" t="s">
        <v>395</v>
      </c>
      <c r="AU1377" s="107" t="s">
        <v>1123</v>
      </c>
      <c r="AV1377" s="107" t="s">
        <v>391</v>
      </c>
      <c r="AW1377" s="108">
        <v>2</v>
      </c>
      <c r="AX1377" s="107" t="s">
        <v>473</v>
      </c>
      <c r="AY1377" s="107" t="s">
        <v>698</v>
      </c>
      <c r="AZ1377" s="107" t="s">
        <v>697</v>
      </c>
      <c r="BA1377" s="107" t="s">
        <v>392</v>
      </c>
      <c r="BB1377" s="109">
        <v>45355.272070752311</v>
      </c>
      <c r="BC1377" s="107" t="s">
        <v>22</v>
      </c>
      <c r="BD1377" s="107" t="s">
        <v>293</v>
      </c>
    </row>
    <row r="1378" spans="1:56" x14ac:dyDescent="0.2">
      <c r="A1378" s="107" t="s">
        <v>472</v>
      </c>
      <c r="B1378" s="105">
        <v>609516</v>
      </c>
      <c r="C1378" s="105" t="s">
        <v>395</v>
      </c>
      <c r="D1378" s="107" t="s">
        <v>2373</v>
      </c>
      <c r="E1378" s="105" t="s">
        <v>1941</v>
      </c>
      <c r="F1378" s="107" t="s">
        <v>1128</v>
      </c>
      <c r="G1378" s="107" t="s">
        <v>830</v>
      </c>
      <c r="H1378" s="107" t="s">
        <v>830</v>
      </c>
      <c r="I1378" s="107" t="s">
        <v>830</v>
      </c>
      <c r="J1378" s="107" t="s">
        <v>1892</v>
      </c>
      <c r="K1378" s="107" t="s">
        <v>22</v>
      </c>
      <c r="L1378" s="107" t="s">
        <v>311</v>
      </c>
      <c r="M1378" s="107" t="s">
        <v>158</v>
      </c>
      <c r="N1378" s="107" t="s">
        <v>472</v>
      </c>
      <c r="O1378" s="107" t="s">
        <v>1125</v>
      </c>
      <c r="P1378" s="109">
        <v>45668</v>
      </c>
      <c r="Q1378" s="107" t="s">
        <v>1101</v>
      </c>
      <c r="R1378" s="108">
        <v>0</v>
      </c>
      <c r="S1378" s="109">
        <v>45818</v>
      </c>
      <c r="T1378" s="109">
        <v>45878</v>
      </c>
      <c r="U1378" s="109">
        <v>46730</v>
      </c>
      <c r="V1378" s="108">
        <v>912</v>
      </c>
      <c r="W1378" s="107" t="s">
        <v>424</v>
      </c>
      <c r="X1378" s="107" t="s">
        <v>733</v>
      </c>
      <c r="Y1378" s="107" t="s">
        <v>413</v>
      </c>
      <c r="Z1378" s="108">
        <v>0.8</v>
      </c>
      <c r="AA1378" s="113">
        <v>0</v>
      </c>
      <c r="AB1378" s="113">
        <v>0</v>
      </c>
      <c r="AC1378" s="113">
        <v>7348887.8799999999</v>
      </c>
      <c r="AD1378" s="113">
        <v>0</v>
      </c>
      <c r="AE1378" s="113">
        <v>7348887.8800999997</v>
      </c>
      <c r="AF1378" s="113">
        <v>0</v>
      </c>
      <c r="AG1378" s="113">
        <v>0</v>
      </c>
      <c r="AH1378" s="113">
        <f>CFR_Data[[#This Row],[Total Spent SFY]]+CFR_Data[[#This Row],[CF Current SFY]]</f>
        <v>0</v>
      </c>
      <c r="AI1378" s="113">
        <v>0</v>
      </c>
      <c r="AJ1378" s="113">
        <v>2787509.1959000002</v>
      </c>
      <c r="AK1378" s="113">
        <v>3040919.1228</v>
      </c>
      <c r="AL1378" s="113">
        <v>1520459.5614</v>
      </c>
      <c r="AM1378" s="113">
        <v>0</v>
      </c>
      <c r="AN1378" s="113">
        <v>-1E-4</v>
      </c>
      <c r="AO1378" s="113">
        <v>0</v>
      </c>
      <c r="AP1378" s="113">
        <v>0</v>
      </c>
      <c r="AQ1378" s="107" t="s">
        <v>699</v>
      </c>
      <c r="AR1378" s="107" t="s">
        <v>699</v>
      </c>
      <c r="AS1378" s="107" t="s">
        <v>396</v>
      </c>
      <c r="AT1378" s="107" t="s">
        <v>395</v>
      </c>
      <c r="AU1378" s="107" t="s">
        <v>1123</v>
      </c>
      <c r="AV1378" s="107" t="s">
        <v>391</v>
      </c>
      <c r="AW1378" s="108">
        <v>2</v>
      </c>
      <c r="AX1378" s="107" t="s">
        <v>473</v>
      </c>
      <c r="AY1378" s="107" t="s">
        <v>698</v>
      </c>
      <c r="AZ1378" s="107" t="s">
        <v>697</v>
      </c>
      <c r="BA1378" s="107" t="s">
        <v>392</v>
      </c>
      <c r="BB1378" s="109">
        <v>45355.272070752311</v>
      </c>
      <c r="BC1378" s="107" t="s">
        <v>22</v>
      </c>
      <c r="BD1378" s="107" t="s">
        <v>292</v>
      </c>
    </row>
    <row r="1379" spans="1:56" x14ac:dyDescent="0.2">
      <c r="A1379" s="107" t="s">
        <v>393</v>
      </c>
      <c r="B1379" s="105">
        <v>609517</v>
      </c>
      <c r="C1379" s="105" t="s">
        <v>2374</v>
      </c>
      <c r="D1379" s="107" t="s">
        <v>1261</v>
      </c>
      <c r="E1379" s="105" t="s">
        <v>1947</v>
      </c>
      <c r="F1379" s="107" t="s">
        <v>1182</v>
      </c>
      <c r="G1379" s="107" t="s">
        <v>830</v>
      </c>
      <c r="H1379" s="107" t="s">
        <v>830</v>
      </c>
      <c r="I1379" s="107" t="s">
        <v>830</v>
      </c>
      <c r="J1379" s="107" t="s">
        <v>211</v>
      </c>
      <c r="K1379" s="107" t="s">
        <v>32</v>
      </c>
      <c r="L1379" s="107" t="s">
        <v>654</v>
      </c>
      <c r="M1379" s="107" t="s">
        <v>395</v>
      </c>
      <c r="N1379" s="107" t="s">
        <v>403</v>
      </c>
      <c r="O1379" s="107" t="s">
        <v>395</v>
      </c>
      <c r="P1379" s="109">
        <v>44884</v>
      </c>
      <c r="Q1379" s="107" t="s">
        <v>712</v>
      </c>
      <c r="R1379" s="108">
        <v>1</v>
      </c>
      <c r="S1379" s="109">
        <v>44957</v>
      </c>
      <c r="T1379" s="109">
        <v>45017</v>
      </c>
      <c r="U1379" s="109">
        <v>45232</v>
      </c>
      <c r="V1379" s="108">
        <v>275</v>
      </c>
      <c r="W1379" s="107" t="s">
        <v>398</v>
      </c>
      <c r="X1379" s="107" t="s">
        <v>702</v>
      </c>
      <c r="Y1379" s="107" t="s">
        <v>293</v>
      </c>
      <c r="Z1379" s="108">
        <v>0</v>
      </c>
      <c r="AA1379" s="113">
        <v>0</v>
      </c>
      <c r="AB1379" s="113">
        <v>0</v>
      </c>
      <c r="AC1379" s="113">
        <v>39828.76</v>
      </c>
      <c r="AD1379" s="113">
        <v>1004.7902</v>
      </c>
      <c r="AE1379" s="113">
        <v>1004.7902</v>
      </c>
      <c r="AF1379" s="113">
        <v>1004.7902</v>
      </c>
      <c r="AG1379" s="113">
        <v>1004.7902</v>
      </c>
      <c r="AH1379" s="113">
        <f>CFR_Data[[#This Row],[Total Spent SFY]]+CFR_Data[[#This Row],[CF Current SFY]]</f>
        <v>1004.7902</v>
      </c>
      <c r="AI1379" s="113">
        <v>0</v>
      </c>
      <c r="AJ1379" s="113">
        <v>0</v>
      </c>
      <c r="AK1379" s="113">
        <v>0</v>
      </c>
      <c r="AL1379" s="113">
        <v>0</v>
      </c>
      <c r="AM1379" s="113">
        <v>0</v>
      </c>
      <c r="AN1379" s="113">
        <v>38823.969799999999</v>
      </c>
      <c r="AO1379" s="113">
        <v>0</v>
      </c>
      <c r="AP1379" s="113">
        <v>0</v>
      </c>
      <c r="AQ1379" s="107" t="s">
        <v>699</v>
      </c>
      <c r="AR1379" s="107" t="s">
        <v>699</v>
      </c>
      <c r="AS1379" s="107" t="s">
        <v>396</v>
      </c>
      <c r="AT1379" s="107" t="s">
        <v>3033</v>
      </c>
      <c r="AU1379" s="107" t="s">
        <v>1123</v>
      </c>
      <c r="AV1379" s="107" t="s">
        <v>391</v>
      </c>
      <c r="AW1379" s="108">
        <v>2</v>
      </c>
      <c r="AX1379" s="107" t="s">
        <v>473</v>
      </c>
      <c r="AY1379" s="107" t="s">
        <v>2229</v>
      </c>
      <c r="AZ1379" s="107" t="s">
        <v>697</v>
      </c>
      <c r="BA1379" s="107" t="s">
        <v>2230</v>
      </c>
      <c r="BB1379" s="109">
        <v>45355.272070752311</v>
      </c>
      <c r="BC1379" s="107" t="s">
        <v>32</v>
      </c>
      <c r="BD1379" s="107" t="s">
        <v>293</v>
      </c>
    </row>
    <row r="1380" spans="1:56" x14ac:dyDescent="0.2">
      <c r="A1380" s="107" t="s">
        <v>393</v>
      </c>
      <c r="B1380" s="105">
        <v>609517</v>
      </c>
      <c r="C1380" s="105" t="s">
        <v>2374</v>
      </c>
      <c r="D1380" s="107" t="s">
        <v>1261</v>
      </c>
      <c r="E1380" s="105" t="s">
        <v>1947</v>
      </c>
      <c r="F1380" s="107" t="s">
        <v>1182</v>
      </c>
      <c r="G1380" s="107" t="s">
        <v>830</v>
      </c>
      <c r="H1380" s="107" t="s">
        <v>830</v>
      </c>
      <c r="I1380" s="107" t="s">
        <v>830</v>
      </c>
      <c r="J1380" s="107" t="s">
        <v>211</v>
      </c>
      <c r="K1380" s="107" t="s">
        <v>32</v>
      </c>
      <c r="L1380" s="107" t="s">
        <v>654</v>
      </c>
      <c r="M1380" s="107" t="s">
        <v>395</v>
      </c>
      <c r="N1380" s="107" t="s">
        <v>403</v>
      </c>
      <c r="O1380" s="107" t="s">
        <v>395</v>
      </c>
      <c r="P1380" s="109">
        <v>44884</v>
      </c>
      <c r="Q1380" s="107" t="s">
        <v>712</v>
      </c>
      <c r="R1380" s="108">
        <v>1</v>
      </c>
      <c r="S1380" s="109">
        <v>44957</v>
      </c>
      <c r="T1380" s="109">
        <v>45017</v>
      </c>
      <c r="U1380" s="109">
        <v>45232</v>
      </c>
      <c r="V1380" s="108">
        <v>275</v>
      </c>
      <c r="W1380" s="107" t="s">
        <v>424</v>
      </c>
      <c r="X1380" s="107" t="s">
        <v>709</v>
      </c>
      <c r="Y1380" s="107" t="s">
        <v>416</v>
      </c>
      <c r="Z1380" s="108">
        <v>0.8</v>
      </c>
      <c r="AA1380" s="113">
        <v>306702.62</v>
      </c>
      <c r="AB1380" s="113">
        <v>306702.62</v>
      </c>
      <c r="AC1380" s="113">
        <v>61770.37</v>
      </c>
      <c r="AD1380" s="113">
        <v>11995.209800000001</v>
      </c>
      <c r="AE1380" s="113">
        <v>11995.209800000001</v>
      </c>
      <c r="AF1380" s="113">
        <v>11995.209800000001</v>
      </c>
      <c r="AG1380" s="113">
        <v>318697.82980000001</v>
      </c>
      <c r="AH1380" s="113">
        <f>CFR_Data[[#This Row],[Total Spent SFY]]+CFR_Data[[#This Row],[CF Current SFY]]</f>
        <v>318697.82980000001</v>
      </c>
      <c r="AI1380" s="113">
        <v>0</v>
      </c>
      <c r="AJ1380" s="113">
        <v>0</v>
      </c>
      <c r="AK1380" s="113">
        <v>0</v>
      </c>
      <c r="AL1380" s="113">
        <v>0</v>
      </c>
      <c r="AM1380" s="113">
        <v>0</v>
      </c>
      <c r="AN1380" s="113">
        <v>49775.160199999998</v>
      </c>
      <c r="AO1380" s="113">
        <v>0</v>
      </c>
      <c r="AP1380" s="113">
        <v>0</v>
      </c>
      <c r="AQ1380" s="107" t="s">
        <v>699</v>
      </c>
      <c r="AR1380" s="107" t="s">
        <v>699</v>
      </c>
      <c r="AS1380" s="107" t="s">
        <v>396</v>
      </c>
      <c r="AT1380" s="107" t="s">
        <v>3033</v>
      </c>
      <c r="AU1380" s="107" t="s">
        <v>1123</v>
      </c>
      <c r="AV1380" s="107" t="s">
        <v>391</v>
      </c>
      <c r="AW1380" s="108">
        <v>2</v>
      </c>
      <c r="AX1380" s="107" t="s">
        <v>473</v>
      </c>
      <c r="AY1380" s="107" t="s">
        <v>2229</v>
      </c>
      <c r="AZ1380" s="107" t="s">
        <v>697</v>
      </c>
      <c r="BA1380" s="107" t="s">
        <v>2230</v>
      </c>
      <c r="BB1380" s="109">
        <v>45355.272070752311</v>
      </c>
      <c r="BC1380" s="107" t="s">
        <v>32</v>
      </c>
      <c r="BD1380" s="107" t="s">
        <v>292</v>
      </c>
    </row>
    <row r="1381" spans="1:56" x14ac:dyDescent="0.2">
      <c r="A1381" s="107" t="s">
        <v>472</v>
      </c>
      <c r="B1381" s="105">
        <v>609518</v>
      </c>
      <c r="C1381" s="105" t="s">
        <v>395</v>
      </c>
      <c r="D1381" s="107" t="s">
        <v>1262</v>
      </c>
      <c r="E1381" s="105" t="s">
        <v>1945</v>
      </c>
      <c r="F1381" s="107" t="s">
        <v>1182</v>
      </c>
      <c r="G1381" s="107" t="s">
        <v>830</v>
      </c>
      <c r="H1381" s="107" t="s">
        <v>830</v>
      </c>
      <c r="I1381" s="107" t="s">
        <v>830</v>
      </c>
      <c r="J1381" s="107" t="s">
        <v>1263</v>
      </c>
      <c r="K1381" s="107" t="s">
        <v>33</v>
      </c>
      <c r="L1381" s="107" t="s">
        <v>654</v>
      </c>
      <c r="M1381" s="107" t="s">
        <v>395</v>
      </c>
      <c r="N1381" s="107" t="s">
        <v>472</v>
      </c>
      <c r="O1381" s="107" t="s">
        <v>1127</v>
      </c>
      <c r="P1381" s="109">
        <v>45381</v>
      </c>
      <c r="Q1381" s="107" t="s">
        <v>754</v>
      </c>
      <c r="R1381" s="108">
        <v>0</v>
      </c>
      <c r="S1381" s="109">
        <v>45531</v>
      </c>
      <c r="T1381" s="109">
        <v>45591</v>
      </c>
      <c r="U1381" s="109">
        <v>46229</v>
      </c>
      <c r="V1381" s="108">
        <v>698</v>
      </c>
      <c r="W1381" s="107" t="s">
        <v>398</v>
      </c>
      <c r="X1381" s="107" t="s">
        <v>702</v>
      </c>
      <c r="Y1381" s="107" t="s">
        <v>293</v>
      </c>
      <c r="Z1381" s="108">
        <v>0</v>
      </c>
      <c r="AA1381" s="113">
        <v>0</v>
      </c>
      <c r="AB1381" s="113">
        <v>0</v>
      </c>
      <c r="AC1381" s="113">
        <v>30800.325000000001</v>
      </c>
      <c r="AD1381" s="113">
        <v>0</v>
      </c>
      <c r="AE1381" s="113">
        <v>30800.325099999998</v>
      </c>
      <c r="AF1381" s="113">
        <v>0</v>
      </c>
      <c r="AG1381" s="113">
        <v>0</v>
      </c>
      <c r="AH1381" s="113">
        <f>CFR_Data[[#This Row],[Total Spent SFY]]+CFR_Data[[#This Row],[CF Current SFY]]</f>
        <v>0</v>
      </c>
      <c r="AI1381" s="113">
        <v>12600.133</v>
      </c>
      <c r="AJ1381" s="113">
        <v>16800.177299999999</v>
      </c>
      <c r="AK1381" s="113">
        <v>1400.0147999999999</v>
      </c>
      <c r="AL1381" s="113">
        <v>0</v>
      </c>
      <c r="AM1381" s="113">
        <v>0</v>
      </c>
      <c r="AN1381" s="113">
        <v>-1E-4</v>
      </c>
      <c r="AO1381" s="113">
        <v>0</v>
      </c>
      <c r="AP1381" s="113">
        <v>0</v>
      </c>
      <c r="AQ1381" s="107" t="s">
        <v>699</v>
      </c>
      <c r="AR1381" s="107" t="s">
        <v>699</v>
      </c>
      <c r="AS1381" s="107" t="s">
        <v>396</v>
      </c>
      <c r="AT1381" s="107" t="s">
        <v>395</v>
      </c>
      <c r="AU1381" s="107" t="s">
        <v>1123</v>
      </c>
      <c r="AV1381" s="107" t="s">
        <v>391</v>
      </c>
      <c r="AW1381" s="108">
        <v>3</v>
      </c>
      <c r="AX1381" s="107" t="s">
        <v>473</v>
      </c>
      <c r="AY1381" s="107" t="s">
        <v>2229</v>
      </c>
      <c r="AZ1381" s="107" t="s">
        <v>697</v>
      </c>
      <c r="BA1381" s="107" t="s">
        <v>2230</v>
      </c>
      <c r="BB1381" s="109">
        <v>45355.272070752311</v>
      </c>
      <c r="BC1381" s="107" t="s">
        <v>33</v>
      </c>
      <c r="BD1381" s="107" t="s">
        <v>293</v>
      </c>
    </row>
    <row r="1382" spans="1:56" x14ac:dyDescent="0.2">
      <c r="A1382" s="107" t="s">
        <v>472</v>
      </c>
      <c r="B1382" s="105">
        <v>609518</v>
      </c>
      <c r="C1382" s="105" t="s">
        <v>395</v>
      </c>
      <c r="D1382" s="107" t="s">
        <v>1262</v>
      </c>
      <c r="E1382" s="105" t="s">
        <v>1945</v>
      </c>
      <c r="F1382" s="107" t="s">
        <v>1182</v>
      </c>
      <c r="G1382" s="107" t="s">
        <v>830</v>
      </c>
      <c r="H1382" s="107" t="s">
        <v>830</v>
      </c>
      <c r="I1382" s="107" t="s">
        <v>830</v>
      </c>
      <c r="J1382" s="107" t="s">
        <v>1263</v>
      </c>
      <c r="K1382" s="107" t="s">
        <v>33</v>
      </c>
      <c r="L1382" s="107" t="s">
        <v>654</v>
      </c>
      <c r="M1382" s="107" t="s">
        <v>395</v>
      </c>
      <c r="N1382" s="107" t="s">
        <v>472</v>
      </c>
      <c r="O1382" s="107" t="s">
        <v>1127</v>
      </c>
      <c r="P1382" s="109">
        <v>45381</v>
      </c>
      <c r="Q1382" s="107" t="s">
        <v>754</v>
      </c>
      <c r="R1382" s="108">
        <v>0</v>
      </c>
      <c r="S1382" s="109">
        <v>45531</v>
      </c>
      <c r="T1382" s="109">
        <v>45591</v>
      </c>
      <c r="U1382" s="109">
        <v>46229</v>
      </c>
      <c r="V1382" s="108">
        <v>698</v>
      </c>
      <c r="W1382" s="107" t="s">
        <v>424</v>
      </c>
      <c r="X1382" s="107" t="s">
        <v>709</v>
      </c>
      <c r="Y1382" s="107" t="s">
        <v>416</v>
      </c>
      <c r="Z1382" s="108">
        <v>0.8</v>
      </c>
      <c r="AA1382" s="113">
        <v>0</v>
      </c>
      <c r="AB1382" s="113">
        <v>0</v>
      </c>
      <c r="AC1382" s="113">
        <v>2269995.3656000001</v>
      </c>
      <c r="AD1382" s="113">
        <v>0</v>
      </c>
      <c r="AE1382" s="113">
        <v>2269995.3654999998</v>
      </c>
      <c r="AF1382" s="113">
        <v>0</v>
      </c>
      <c r="AG1382" s="113">
        <v>0</v>
      </c>
      <c r="AH1382" s="113">
        <f>CFR_Data[[#This Row],[Total Spent SFY]]+CFR_Data[[#This Row],[CF Current SFY]]</f>
        <v>0</v>
      </c>
      <c r="AI1382" s="113">
        <v>928634.46770000004</v>
      </c>
      <c r="AJ1382" s="113">
        <v>1238179.2903</v>
      </c>
      <c r="AK1382" s="113">
        <v>103181.6075</v>
      </c>
      <c r="AL1382" s="113">
        <v>0</v>
      </c>
      <c r="AM1382" s="113">
        <v>0</v>
      </c>
      <c r="AN1382" s="113">
        <v>1E-4</v>
      </c>
      <c r="AO1382" s="113">
        <v>0</v>
      </c>
      <c r="AP1382" s="113">
        <v>0</v>
      </c>
      <c r="AQ1382" s="107" t="s">
        <v>699</v>
      </c>
      <c r="AR1382" s="107" t="s">
        <v>699</v>
      </c>
      <c r="AS1382" s="107" t="s">
        <v>396</v>
      </c>
      <c r="AT1382" s="107" t="s">
        <v>395</v>
      </c>
      <c r="AU1382" s="107" t="s">
        <v>1123</v>
      </c>
      <c r="AV1382" s="107" t="s">
        <v>391</v>
      </c>
      <c r="AW1382" s="108">
        <v>3</v>
      </c>
      <c r="AX1382" s="107" t="s">
        <v>473</v>
      </c>
      <c r="AY1382" s="107" t="s">
        <v>2229</v>
      </c>
      <c r="AZ1382" s="107" t="s">
        <v>697</v>
      </c>
      <c r="BA1382" s="107" t="s">
        <v>2230</v>
      </c>
      <c r="BB1382" s="109">
        <v>45355.272070752311</v>
      </c>
      <c r="BC1382" s="107" t="s">
        <v>33</v>
      </c>
      <c r="BD1382" s="107" t="s">
        <v>292</v>
      </c>
    </row>
    <row r="1383" spans="1:56" x14ac:dyDescent="0.2">
      <c r="A1383" s="107" t="s">
        <v>393</v>
      </c>
      <c r="B1383" s="105">
        <v>609519</v>
      </c>
      <c r="C1383" s="105" t="s">
        <v>2375</v>
      </c>
      <c r="D1383" s="107" t="s">
        <v>1264</v>
      </c>
      <c r="E1383" s="105" t="s">
        <v>1962</v>
      </c>
      <c r="F1383" s="107" t="s">
        <v>1267</v>
      </c>
      <c r="G1383" s="107" t="s">
        <v>830</v>
      </c>
      <c r="H1383" s="107" t="s">
        <v>830</v>
      </c>
      <c r="I1383" s="107" t="s">
        <v>830</v>
      </c>
      <c r="J1383" s="107" t="s">
        <v>407</v>
      </c>
      <c r="K1383" s="107" t="s">
        <v>408</v>
      </c>
      <c r="L1383" s="107" t="s">
        <v>210</v>
      </c>
      <c r="M1383" s="107" t="s">
        <v>208</v>
      </c>
      <c r="N1383" s="107" t="s">
        <v>716</v>
      </c>
      <c r="O1383" s="107" t="s">
        <v>395</v>
      </c>
      <c r="P1383" s="109">
        <v>43827</v>
      </c>
      <c r="Q1383" s="107" t="s">
        <v>656</v>
      </c>
      <c r="R1383" s="108">
        <v>1</v>
      </c>
      <c r="S1383" s="109">
        <v>44027</v>
      </c>
      <c r="T1383" s="109">
        <v>44087</v>
      </c>
      <c r="U1383" s="109">
        <v>45122</v>
      </c>
      <c r="V1383" s="108">
        <v>1095</v>
      </c>
      <c r="W1383" s="107" t="s">
        <v>398</v>
      </c>
      <c r="X1383" s="107" t="s">
        <v>720</v>
      </c>
      <c r="Y1383" s="107" t="s">
        <v>293</v>
      </c>
      <c r="Z1383" s="108">
        <v>0</v>
      </c>
      <c r="AA1383" s="113">
        <v>1416165.03</v>
      </c>
      <c r="AB1383" s="113">
        <v>0</v>
      </c>
      <c r="AC1383" s="113">
        <v>0</v>
      </c>
      <c r="AD1383" s="113">
        <v>0</v>
      </c>
      <c r="AE1383" s="113">
        <v>0</v>
      </c>
      <c r="AF1383" s="113">
        <v>0</v>
      </c>
      <c r="AG1383" s="113">
        <v>1416165.03</v>
      </c>
      <c r="AH1383" s="113">
        <f>CFR_Data[[#This Row],[Total Spent SFY]]+CFR_Data[[#This Row],[CF Current SFY]]</f>
        <v>0</v>
      </c>
      <c r="AI1383" s="113">
        <v>0</v>
      </c>
      <c r="AJ1383" s="113">
        <v>0</v>
      </c>
      <c r="AK1383" s="113">
        <v>0</v>
      </c>
      <c r="AL1383" s="113">
        <v>0</v>
      </c>
      <c r="AM1383" s="113">
        <v>0</v>
      </c>
      <c r="AN1383" s="113">
        <v>0</v>
      </c>
      <c r="AO1383" s="113">
        <v>0</v>
      </c>
      <c r="AP1383" s="113">
        <v>0</v>
      </c>
      <c r="AQ1383" s="107" t="s">
        <v>699</v>
      </c>
      <c r="AR1383" s="107" t="s">
        <v>699</v>
      </c>
      <c r="AS1383" s="107" t="s">
        <v>396</v>
      </c>
      <c r="AT1383" s="107" t="s">
        <v>395</v>
      </c>
      <c r="AU1383" s="107" t="s">
        <v>1123</v>
      </c>
      <c r="AV1383" s="107" t="s">
        <v>391</v>
      </c>
      <c r="AW1383" s="108">
        <v>2</v>
      </c>
      <c r="AX1383" s="107" t="s">
        <v>473</v>
      </c>
      <c r="AY1383" s="107" t="s">
        <v>1265</v>
      </c>
      <c r="AZ1383" s="107" t="s">
        <v>700</v>
      </c>
      <c r="BA1383" s="107" t="s">
        <v>1266</v>
      </c>
      <c r="BB1383" s="109">
        <v>45355.272070752311</v>
      </c>
      <c r="BC1383" s="107" t="s">
        <v>465</v>
      </c>
      <c r="BD1383" s="107" t="s">
        <v>293</v>
      </c>
    </row>
    <row r="1384" spans="1:56" x14ac:dyDescent="0.2">
      <c r="A1384" s="107" t="s">
        <v>393</v>
      </c>
      <c r="B1384" s="105">
        <v>609519</v>
      </c>
      <c r="C1384" s="105" t="s">
        <v>2375</v>
      </c>
      <c r="D1384" s="107" t="s">
        <v>1264</v>
      </c>
      <c r="E1384" s="105" t="s">
        <v>1962</v>
      </c>
      <c r="F1384" s="107" t="s">
        <v>1267</v>
      </c>
      <c r="G1384" s="107" t="s">
        <v>830</v>
      </c>
      <c r="H1384" s="107" t="s">
        <v>830</v>
      </c>
      <c r="I1384" s="107" t="s">
        <v>830</v>
      </c>
      <c r="J1384" s="107" t="s">
        <v>407</v>
      </c>
      <c r="K1384" s="107" t="s">
        <v>408</v>
      </c>
      <c r="L1384" s="107" t="s">
        <v>210</v>
      </c>
      <c r="M1384" s="107" t="s">
        <v>208</v>
      </c>
      <c r="N1384" s="107" t="s">
        <v>716</v>
      </c>
      <c r="O1384" s="107" t="s">
        <v>395</v>
      </c>
      <c r="P1384" s="109">
        <v>43827</v>
      </c>
      <c r="Q1384" s="107" t="s">
        <v>656</v>
      </c>
      <c r="R1384" s="108">
        <v>1</v>
      </c>
      <c r="S1384" s="109">
        <v>44027</v>
      </c>
      <c r="T1384" s="109">
        <v>44087</v>
      </c>
      <c r="U1384" s="109">
        <v>45122</v>
      </c>
      <c r="V1384" s="108">
        <v>1095</v>
      </c>
      <c r="W1384" s="107" t="s">
        <v>398</v>
      </c>
      <c r="X1384" s="107" t="s">
        <v>2376</v>
      </c>
      <c r="Y1384" s="107" t="s">
        <v>293</v>
      </c>
      <c r="Z1384" s="108">
        <v>0</v>
      </c>
      <c r="AA1384" s="113">
        <v>666753.43999999994</v>
      </c>
      <c r="AB1384" s="113">
        <v>0</v>
      </c>
      <c r="AC1384" s="113">
        <v>6452.74</v>
      </c>
      <c r="AD1384" s="113">
        <v>0</v>
      </c>
      <c r="AE1384" s="113">
        <v>0</v>
      </c>
      <c r="AF1384" s="113">
        <v>0</v>
      </c>
      <c r="AG1384" s="113">
        <v>666753.43999999994</v>
      </c>
      <c r="AH1384" s="113">
        <f>CFR_Data[[#This Row],[Total Spent SFY]]+CFR_Data[[#This Row],[CF Current SFY]]</f>
        <v>0</v>
      </c>
      <c r="AI1384" s="113">
        <v>0</v>
      </c>
      <c r="AJ1384" s="113">
        <v>0</v>
      </c>
      <c r="AK1384" s="113">
        <v>0</v>
      </c>
      <c r="AL1384" s="113">
        <v>0</v>
      </c>
      <c r="AM1384" s="113">
        <v>0</v>
      </c>
      <c r="AN1384" s="113">
        <v>0</v>
      </c>
      <c r="AO1384" s="113">
        <v>0</v>
      </c>
      <c r="AP1384" s="113">
        <v>0</v>
      </c>
      <c r="AQ1384" s="107" t="s">
        <v>699</v>
      </c>
      <c r="AR1384" s="107" t="s">
        <v>699</v>
      </c>
      <c r="AS1384" s="107" t="s">
        <v>396</v>
      </c>
      <c r="AT1384" s="107" t="s">
        <v>395</v>
      </c>
      <c r="AU1384" s="107" t="s">
        <v>1123</v>
      </c>
      <c r="AV1384" s="107" t="s">
        <v>391</v>
      </c>
      <c r="AW1384" s="108">
        <v>2</v>
      </c>
      <c r="AX1384" s="107" t="s">
        <v>473</v>
      </c>
      <c r="AY1384" s="107" t="s">
        <v>1265</v>
      </c>
      <c r="AZ1384" s="107" t="s">
        <v>700</v>
      </c>
      <c r="BA1384" s="107" t="s">
        <v>1266</v>
      </c>
      <c r="BB1384" s="109">
        <v>45355.272070752311</v>
      </c>
      <c r="BC1384" s="107" t="s">
        <v>465</v>
      </c>
      <c r="BD1384" s="107" t="s">
        <v>293</v>
      </c>
    </row>
    <row r="1385" spans="1:56" x14ac:dyDescent="0.2">
      <c r="A1385" s="107" t="s">
        <v>472</v>
      </c>
      <c r="B1385" s="105">
        <v>609520</v>
      </c>
      <c r="C1385" s="105" t="s">
        <v>395</v>
      </c>
      <c r="D1385" s="107" t="s">
        <v>1268</v>
      </c>
      <c r="E1385" s="105" t="s">
        <v>1945</v>
      </c>
      <c r="F1385" s="107" t="s">
        <v>1267</v>
      </c>
      <c r="G1385" s="107" t="s">
        <v>830</v>
      </c>
      <c r="H1385" s="107" t="s">
        <v>830</v>
      </c>
      <c r="I1385" s="107" t="s">
        <v>830</v>
      </c>
      <c r="J1385" s="107" t="s">
        <v>854</v>
      </c>
      <c r="K1385" s="107" t="s">
        <v>31</v>
      </c>
      <c r="L1385" s="107" t="s">
        <v>210</v>
      </c>
      <c r="M1385" s="107" t="s">
        <v>208</v>
      </c>
      <c r="N1385" s="107" t="s">
        <v>472</v>
      </c>
      <c r="O1385" s="107" t="s">
        <v>1125</v>
      </c>
      <c r="P1385" s="109">
        <v>45997</v>
      </c>
      <c r="Q1385" s="107" t="s">
        <v>1353</v>
      </c>
      <c r="R1385" s="108">
        <v>0</v>
      </c>
      <c r="S1385" s="109">
        <v>46147</v>
      </c>
      <c r="T1385" s="109">
        <v>46207</v>
      </c>
      <c r="U1385" s="109">
        <v>46867</v>
      </c>
      <c r="V1385" s="108">
        <v>720</v>
      </c>
      <c r="W1385" s="107" t="s">
        <v>398</v>
      </c>
      <c r="X1385" s="107" t="s">
        <v>702</v>
      </c>
      <c r="Y1385" s="107" t="s">
        <v>293</v>
      </c>
      <c r="Z1385" s="108">
        <v>0</v>
      </c>
      <c r="AA1385" s="113">
        <v>0</v>
      </c>
      <c r="AB1385" s="113">
        <v>0</v>
      </c>
      <c r="AC1385" s="113">
        <v>192000</v>
      </c>
      <c r="AD1385" s="113">
        <v>0</v>
      </c>
      <c r="AE1385" s="113">
        <v>192000</v>
      </c>
      <c r="AF1385" s="113">
        <v>0</v>
      </c>
      <c r="AG1385" s="113">
        <v>0</v>
      </c>
      <c r="AH1385" s="113">
        <f>CFR_Data[[#This Row],[Total Spent SFY]]+CFR_Data[[#This Row],[CF Current SFY]]</f>
        <v>0</v>
      </c>
      <c r="AI1385" s="113">
        <v>0</v>
      </c>
      <c r="AJ1385" s="113">
        <v>0</v>
      </c>
      <c r="AK1385" s="113">
        <v>104727.2727</v>
      </c>
      <c r="AL1385" s="113">
        <v>87272.727299999999</v>
      </c>
      <c r="AM1385" s="113">
        <v>0</v>
      </c>
      <c r="AN1385" s="113">
        <v>0</v>
      </c>
      <c r="AO1385" s="113">
        <v>0</v>
      </c>
      <c r="AP1385" s="113">
        <v>0</v>
      </c>
      <c r="AQ1385" s="107" t="s">
        <v>699</v>
      </c>
      <c r="AR1385" s="107" t="s">
        <v>699</v>
      </c>
      <c r="AS1385" s="107" t="s">
        <v>396</v>
      </c>
      <c r="AT1385" s="107" t="s">
        <v>3002</v>
      </c>
      <c r="AU1385" s="107" t="s">
        <v>1123</v>
      </c>
      <c r="AV1385" s="107" t="s">
        <v>391</v>
      </c>
      <c r="AW1385" s="108">
        <v>2</v>
      </c>
      <c r="AX1385" s="107" t="s">
        <v>473</v>
      </c>
      <c r="AY1385" s="107" t="s">
        <v>698</v>
      </c>
      <c r="AZ1385" s="107" t="s">
        <v>697</v>
      </c>
      <c r="BA1385" s="107" t="s">
        <v>392</v>
      </c>
      <c r="BB1385" s="109">
        <v>45355.272070752311</v>
      </c>
      <c r="BC1385" s="107" t="s">
        <v>31</v>
      </c>
      <c r="BD1385" s="107" t="s">
        <v>293</v>
      </c>
    </row>
    <row r="1386" spans="1:56" x14ac:dyDescent="0.2">
      <c r="A1386" s="107" t="s">
        <v>472</v>
      </c>
      <c r="B1386" s="105">
        <v>609520</v>
      </c>
      <c r="C1386" s="105" t="s">
        <v>395</v>
      </c>
      <c r="D1386" s="107" t="s">
        <v>1268</v>
      </c>
      <c r="E1386" s="105" t="s">
        <v>1945</v>
      </c>
      <c r="F1386" s="107" t="s">
        <v>1267</v>
      </c>
      <c r="G1386" s="107" t="s">
        <v>830</v>
      </c>
      <c r="H1386" s="107" t="s">
        <v>830</v>
      </c>
      <c r="I1386" s="107" t="s">
        <v>830</v>
      </c>
      <c r="J1386" s="107" t="s">
        <v>854</v>
      </c>
      <c r="K1386" s="107" t="s">
        <v>31</v>
      </c>
      <c r="L1386" s="107" t="s">
        <v>210</v>
      </c>
      <c r="M1386" s="107" t="s">
        <v>208</v>
      </c>
      <c r="N1386" s="107" t="s">
        <v>472</v>
      </c>
      <c r="O1386" s="107" t="s">
        <v>1125</v>
      </c>
      <c r="P1386" s="109">
        <v>45997</v>
      </c>
      <c r="Q1386" s="107" t="s">
        <v>1353</v>
      </c>
      <c r="R1386" s="108">
        <v>0</v>
      </c>
      <c r="S1386" s="109">
        <v>46147</v>
      </c>
      <c r="T1386" s="109">
        <v>46207</v>
      </c>
      <c r="U1386" s="109">
        <v>46867</v>
      </c>
      <c r="V1386" s="108">
        <v>720</v>
      </c>
      <c r="W1386" s="107" t="s">
        <v>424</v>
      </c>
      <c r="X1386" s="107" t="s">
        <v>726</v>
      </c>
      <c r="Y1386" s="107" t="s">
        <v>725</v>
      </c>
      <c r="Z1386" s="108">
        <v>0.8</v>
      </c>
      <c r="AA1386" s="113">
        <v>0</v>
      </c>
      <c r="AB1386" s="113">
        <v>0</v>
      </c>
      <c r="AC1386" s="113">
        <v>28610244.421999998</v>
      </c>
      <c r="AD1386" s="113">
        <v>0</v>
      </c>
      <c r="AE1386" s="113">
        <v>28610244.421999998</v>
      </c>
      <c r="AF1386" s="113">
        <v>0</v>
      </c>
      <c r="AG1386" s="113">
        <v>0</v>
      </c>
      <c r="AH1386" s="113">
        <f>CFR_Data[[#This Row],[Total Spent SFY]]+CFR_Data[[#This Row],[CF Current SFY]]</f>
        <v>0</v>
      </c>
      <c r="AI1386" s="113">
        <v>0</v>
      </c>
      <c r="AJ1386" s="113">
        <v>0</v>
      </c>
      <c r="AK1386" s="113">
        <v>15605587.8665</v>
      </c>
      <c r="AL1386" s="113">
        <v>13004656.555500001</v>
      </c>
      <c r="AM1386" s="113">
        <v>0</v>
      </c>
      <c r="AN1386" s="113">
        <v>0</v>
      </c>
      <c r="AO1386" s="113">
        <v>0</v>
      </c>
      <c r="AP1386" s="113">
        <v>0</v>
      </c>
      <c r="AQ1386" s="107" t="s">
        <v>699</v>
      </c>
      <c r="AR1386" s="107" t="s">
        <v>699</v>
      </c>
      <c r="AS1386" s="107" t="s">
        <v>396</v>
      </c>
      <c r="AT1386" s="107" t="s">
        <v>3002</v>
      </c>
      <c r="AU1386" s="107" t="s">
        <v>1123</v>
      </c>
      <c r="AV1386" s="107" t="s">
        <v>391</v>
      </c>
      <c r="AW1386" s="108">
        <v>2</v>
      </c>
      <c r="AX1386" s="107" t="s">
        <v>473</v>
      </c>
      <c r="AY1386" s="107" t="s">
        <v>698</v>
      </c>
      <c r="AZ1386" s="107" t="s">
        <v>697</v>
      </c>
      <c r="BA1386" s="107" t="s">
        <v>392</v>
      </c>
      <c r="BB1386" s="109">
        <v>45355.272070752311</v>
      </c>
      <c r="BC1386" s="107" t="s">
        <v>31</v>
      </c>
      <c r="BD1386" s="107" t="s">
        <v>292</v>
      </c>
    </row>
    <row r="1387" spans="1:56" x14ac:dyDescent="0.2">
      <c r="A1387" s="107" t="s">
        <v>393</v>
      </c>
      <c r="B1387" s="105">
        <v>609521</v>
      </c>
      <c r="C1387" s="105" t="s">
        <v>2377</v>
      </c>
      <c r="D1387" s="107" t="s">
        <v>1269</v>
      </c>
      <c r="E1387" s="105" t="s">
        <v>1947</v>
      </c>
      <c r="F1387" s="107" t="s">
        <v>1267</v>
      </c>
      <c r="G1387" s="107" t="s">
        <v>830</v>
      </c>
      <c r="H1387" s="107" t="s">
        <v>830</v>
      </c>
      <c r="I1387" s="107" t="s">
        <v>830</v>
      </c>
      <c r="J1387" s="107" t="s">
        <v>404</v>
      </c>
      <c r="K1387" s="107" t="s">
        <v>405</v>
      </c>
      <c r="L1387" s="107" t="s">
        <v>210</v>
      </c>
      <c r="M1387" s="107" t="s">
        <v>208</v>
      </c>
      <c r="N1387" s="107" t="s">
        <v>716</v>
      </c>
      <c r="O1387" s="107" t="s">
        <v>395</v>
      </c>
      <c r="P1387" s="109">
        <v>43827</v>
      </c>
      <c r="Q1387" s="107" t="s">
        <v>656</v>
      </c>
      <c r="R1387" s="108">
        <v>1</v>
      </c>
      <c r="S1387" s="109">
        <v>44022</v>
      </c>
      <c r="T1387" s="109">
        <v>44082</v>
      </c>
      <c r="U1387" s="109">
        <v>44857</v>
      </c>
      <c r="V1387" s="108">
        <v>835</v>
      </c>
      <c r="W1387" s="107" t="s">
        <v>398</v>
      </c>
      <c r="X1387" s="107" t="s">
        <v>720</v>
      </c>
      <c r="Y1387" s="107" t="s">
        <v>293</v>
      </c>
      <c r="Z1387" s="108">
        <v>0</v>
      </c>
      <c r="AA1387" s="113">
        <v>1464901.53</v>
      </c>
      <c r="AB1387" s="113">
        <v>0</v>
      </c>
      <c r="AC1387" s="113">
        <v>0</v>
      </c>
      <c r="AD1387" s="113">
        <v>0</v>
      </c>
      <c r="AE1387" s="113">
        <v>0</v>
      </c>
      <c r="AF1387" s="113">
        <v>0</v>
      </c>
      <c r="AG1387" s="113">
        <v>1464901.53</v>
      </c>
      <c r="AH1387" s="113">
        <f>CFR_Data[[#This Row],[Total Spent SFY]]+CFR_Data[[#This Row],[CF Current SFY]]</f>
        <v>0</v>
      </c>
      <c r="AI1387" s="113">
        <v>0</v>
      </c>
      <c r="AJ1387" s="113">
        <v>0</v>
      </c>
      <c r="AK1387" s="113">
        <v>0</v>
      </c>
      <c r="AL1387" s="113">
        <v>0</v>
      </c>
      <c r="AM1387" s="113">
        <v>0</v>
      </c>
      <c r="AN1387" s="113">
        <v>0</v>
      </c>
      <c r="AO1387" s="113">
        <v>0</v>
      </c>
      <c r="AP1387" s="113">
        <v>0</v>
      </c>
      <c r="AQ1387" s="107" t="s">
        <v>699</v>
      </c>
      <c r="AR1387" s="107" t="s">
        <v>699</v>
      </c>
      <c r="AS1387" s="107" t="s">
        <v>396</v>
      </c>
      <c r="AT1387" s="107" t="s">
        <v>395</v>
      </c>
      <c r="AU1387" s="107" t="s">
        <v>1123</v>
      </c>
      <c r="AV1387" s="107" t="s">
        <v>391</v>
      </c>
      <c r="AW1387" s="108">
        <v>2</v>
      </c>
      <c r="AX1387" s="107" t="s">
        <v>473</v>
      </c>
      <c r="AY1387" s="107" t="s">
        <v>1265</v>
      </c>
      <c r="AZ1387" s="107" t="s">
        <v>700</v>
      </c>
      <c r="BA1387" s="107" t="s">
        <v>1266</v>
      </c>
      <c r="BB1387" s="109">
        <v>45355.272070752311</v>
      </c>
      <c r="BC1387" s="107" t="s">
        <v>465</v>
      </c>
      <c r="BD1387" s="107" t="s">
        <v>293</v>
      </c>
    </row>
    <row r="1388" spans="1:56" x14ac:dyDescent="0.2">
      <c r="A1388" s="107" t="s">
        <v>393</v>
      </c>
      <c r="B1388" s="105">
        <v>609521</v>
      </c>
      <c r="C1388" s="105" t="s">
        <v>2377</v>
      </c>
      <c r="D1388" s="107" t="s">
        <v>1269</v>
      </c>
      <c r="E1388" s="105" t="s">
        <v>1947</v>
      </c>
      <c r="F1388" s="107" t="s">
        <v>1267</v>
      </c>
      <c r="G1388" s="107" t="s">
        <v>830</v>
      </c>
      <c r="H1388" s="107" t="s">
        <v>830</v>
      </c>
      <c r="I1388" s="107" t="s">
        <v>830</v>
      </c>
      <c r="J1388" s="107" t="s">
        <v>404</v>
      </c>
      <c r="K1388" s="107" t="s">
        <v>405</v>
      </c>
      <c r="L1388" s="107" t="s">
        <v>210</v>
      </c>
      <c r="M1388" s="107" t="s">
        <v>208</v>
      </c>
      <c r="N1388" s="107" t="s">
        <v>716</v>
      </c>
      <c r="O1388" s="107" t="s">
        <v>395</v>
      </c>
      <c r="P1388" s="109">
        <v>43827</v>
      </c>
      <c r="Q1388" s="107" t="s">
        <v>656</v>
      </c>
      <c r="R1388" s="108">
        <v>1</v>
      </c>
      <c r="S1388" s="109">
        <v>44022</v>
      </c>
      <c r="T1388" s="109">
        <v>44082</v>
      </c>
      <c r="U1388" s="109">
        <v>44857</v>
      </c>
      <c r="V1388" s="108">
        <v>835</v>
      </c>
      <c r="W1388" s="107" t="s">
        <v>398</v>
      </c>
      <c r="X1388" s="107" t="s">
        <v>2376</v>
      </c>
      <c r="Y1388" s="107" t="s">
        <v>293</v>
      </c>
      <c r="Z1388" s="108">
        <v>0</v>
      </c>
      <c r="AA1388" s="113">
        <v>1080170.27</v>
      </c>
      <c r="AB1388" s="113">
        <v>176949</v>
      </c>
      <c r="AC1388" s="113">
        <v>72212.11</v>
      </c>
      <c r="AD1388" s="113">
        <v>0</v>
      </c>
      <c r="AE1388" s="113">
        <v>0</v>
      </c>
      <c r="AF1388" s="113">
        <v>0</v>
      </c>
      <c r="AG1388" s="113">
        <v>1080170.27</v>
      </c>
      <c r="AH1388" s="113">
        <f>CFR_Data[[#This Row],[Total Spent SFY]]+CFR_Data[[#This Row],[CF Current SFY]]</f>
        <v>176949</v>
      </c>
      <c r="AI1388" s="113">
        <v>0</v>
      </c>
      <c r="AJ1388" s="113">
        <v>0</v>
      </c>
      <c r="AK1388" s="113">
        <v>0</v>
      </c>
      <c r="AL1388" s="113">
        <v>0</v>
      </c>
      <c r="AM1388" s="113">
        <v>0</v>
      </c>
      <c r="AN1388" s="113">
        <v>0</v>
      </c>
      <c r="AO1388" s="113">
        <v>0</v>
      </c>
      <c r="AP1388" s="113">
        <v>0</v>
      </c>
      <c r="AQ1388" s="107" t="s">
        <v>699</v>
      </c>
      <c r="AR1388" s="107" t="s">
        <v>699</v>
      </c>
      <c r="AS1388" s="107" t="s">
        <v>396</v>
      </c>
      <c r="AT1388" s="107" t="s">
        <v>395</v>
      </c>
      <c r="AU1388" s="107" t="s">
        <v>1123</v>
      </c>
      <c r="AV1388" s="107" t="s">
        <v>391</v>
      </c>
      <c r="AW1388" s="108">
        <v>2</v>
      </c>
      <c r="AX1388" s="107" t="s">
        <v>473</v>
      </c>
      <c r="AY1388" s="107" t="s">
        <v>1265</v>
      </c>
      <c r="AZ1388" s="107" t="s">
        <v>700</v>
      </c>
      <c r="BA1388" s="107" t="s">
        <v>1266</v>
      </c>
      <c r="BB1388" s="109">
        <v>45355.272070752311</v>
      </c>
      <c r="BC1388" s="107" t="s">
        <v>465</v>
      </c>
      <c r="BD1388" s="107" t="s">
        <v>293</v>
      </c>
    </row>
    <row r="1389" spans="1:56" x14ac:dyDescent="0.2">
      <c r="A1389" s="107" t="s">
        <v>393</v>
      </c>
      <c r="B1389" s="105">
        <v>609523</v>
      </c>
      <c r="C1389" s="105" t="s">
        <v>2378</v>
      </c>
      <c r="D1389" s="107" t="s">
        <v>1270</v>
      </c>
      <c r="E1389" s="105" t="s">
        <v>1954</v>
      </c>
      <c r="F1389" s="107" t="s">
        <v>1267</v>
      </c>
      <c r="G1389" s="107" t="s">
        <v>830</v>
      </c>
      <c r="H1389" s="107" t="s">
        <v>830</v>
      </c>
      <c r="I1389" s="107" t="s">
        <v>830</v>
      </c>
      <c r="J1389" s="107" t="s">
        <v>463</v>
      </c>
      <c r="K1389" s="107" t="s">
        <v>464</v>
      </c>
      <c r="L1389" s="107" t="s">
        <v>210</v>
      </c>
      <c r="M1389" s="107" t="s">
        <v>208</v>
      </c>
      <c r="N1389" s="107" t="s">
        <v>716</v>
      </c>
      <c r="O1389" s="107" t="s">
        <v>395</v>
      </c>
      <c r="P1389" s="109">
        <v>43827</v>
      </c>
      <c r="Q1389" s="107" t="s">
        <v>656</v>
      </c>
      <c r="R1389" s="108">
        <v>1</v>
      </c>
      <c r="S1389" s="109">
        <v>44013</v>
      </c>
      <c r="T1389" s="109">
        <v>44073</v>
      </c>
      <c r="U1389" s="109">
        <v>45107</v>
      </c>
      <c r="V1389" s="108">
        <v>1094</v>
      </c>
      <c r="W1389" s="107" t="s">
        <v>398</v>
      </c>
      <c r="X1389" s="107" t="s">
        <v>720</v>
      </c>
      <c r="Y1389" s="107" t="s">
        <v>293</v>
      </c>
      <c r="Z1389" s="108">
        <v>0</v>
      </c>
      <c r="AA1389" s="113">
        <v>1147715.97</v>
      </c>
      <c r="AB1389" s="113">
        <v>0</v>
      </c>
      <c r="AC1389" s="113">
        <v>0</v>
      </c>
      <c r="AD1389" s="113">
        <v>0</v>
      </c>
      <c r="AE1389" s="113">
        <v>0</v>
      </c>
      <c r="AF1389" s="113">
        <v>0</v>
      </c>
      <c r="AG1389" s="113">
        <v>1147715.97</v>
      </c>
      <c r="AH1389" s="113">
        <f>CFR_Data[[#This Row],[Total Spent SFY]]+CFR_Data[[#This Row],[CF Current SFY]]</f>
        <v>0</v>
      </c>
      <c r="AI1389" s="113">
        <v>0</v>
      </c>
      <c r="AJ1389" s="113">
        <v>0</v>
      </c>
      <c r="AK1389" s="113">
        <v>0</v>
      </c>
      <c r="AL1389" s="113">
        <v>0</v>
      </c>
      <c r="AM1389" s="113">
        <v>0</v>
      </c>
      <c r="AN1389" s="113">
        <v>0</v>
      </c>
      <c r="AO1389" s="113">
        <v>0</v>
      </c>
      <c r="AP1389" s="113">
        <v>0</v>
      </c>
      <c r="AQ1389" s="107" t="s">
        <v>699</v>
      </c>
      <c r="AR1389" s="107" t="s">
        <v>699</v>
      </c>
      <c r="AS1389" s="107" t="s">
        <v>396</v>
      </c>
      <c r="AT1389" s="107" t="s">
        <v>395</v>
      </c>
      <c r="AU1389" s="107" t="s">
        <v>1123</v>
      </c>
      <c r="AV1389" s="107" t="s">
        <v>391</v>
      </c>
      <c r="AW1389" s="108">
        <v>2</v>
      </c>
      <c r="AX1389" s="107" t="s">
        <v>473</v>
      </c>
      <c r="AY1389" s="107" t="s">
        <v>1265</v>
      </c>
      <c r="AZ1389" s="107" t="s">
        <v>700</v>
      </c>
      <c r="BA1389" s="107" t="s">
        <v>1266</v>
      </c>
      <c r="BB1389" s="109">
        <v>45355.272070752311</v>
      </c>
      <c r="BC1389" s="107" t="s">
        <v>465</v>
      </c>
      <c r="BD1389" s="107" t="s">
        <v>293</v>
      </c>
    </row>
    <row r="1390" spans="1:56" x14ac:dyDescent="0.2">
      <c r="A1390" s="107" t="s">
        <v>393</v>
      </c>
      <c r="B1390" s="105">
        <v>609523</v>
      </c>
      <c r="C1390" s="105" t="s">
        <v>2378</v>
      </c>
      <c r="D1390" s="107" t="s">
        <v>1270</v>
      </c>
      <c r="E1390" s="105" t="s">
        <v>1954</v>
      </c>
      <c r="F1390" s="107" t="s">
        <v>1267</v>
      </c>
      <c r="G1390" s="107" t="s">
        <v>830</v>
      </c>
      <c r="H1390" s="107" t="s">
        <v>830</v>
      </c>
      <c r="I1390" s="107" t="s">
        <v>830</v>
      </c>
      <c r="J1390" s="107" t="s">
        <v>463</v>
      </c>
      <c r="K1390" s="107" t="s">
        <v>464</v>
      </c>
      <c r="L1390" s="107" t="s">
        <v>210</v>
      </c>
      <c r="M1390" s="107" t="s">
        <v>208</v>
      </c>
      <c r="N1390" s="107" t="s">
        <v>716</v>
      </c>
      <c r="O1390" s="107" t="s">
        <v>395</v>
      </c>
      <c r="P1390" s="109">
        <v>43827</v>
      </c>
      <c r="Q1390" s="107" t="s">
        <v>656</v>
      </c>
      <c r="R1390" s="108">
        <v>1</v>
      </c>
      <c r="S1390" s="109">
        <v>44013</v>
      </c>
      <c r="T1390" s="109">
        <v>44073</v>
      </c>
      <c r="U1390" s="109">
        <v>45107</v>
      </c>
      <c r="V1390" s="108">
        <v>1094</v>
      </c>
      <c r="W1390" s="107" t="s">
        <v>398</v>
      </c>
      <c r="X1390" s="107" t="s">
        <v>2376</v>
      </c>
      <c r="Y1390" s="107" t="s">
        <v>293</v>
      </c>
      <c r="Z1390" s="108">
        <v>0</v>
      </c>
      <c r="AA1390" s="113">
        <v>1064844.3500000001</v>
      </c>
      <c r="AB1390" s="113">
        <v>110160.88</v>
      </c>
      <c r="AC1390" s="113">
        <v>93867.68</v>
      </c>
      <c r="AD1390" s="113">
        <v>0</v>
      </c>
      <c r="AE1390" s="113">
        <v>0</v>
      </c>
      <c r="AF1390" s="113">
        <v>0</v>
      </c>
      <c r="AG1390" s="113">
        <v>1064844.3500000001</v>
      </c>
      <c r="AH1390" s="113">
        <f>CFR_Data[[#This Row],[Total Spent SFY]]+CFR_Data[[#This Row],[CF Current SFY]]</f>
        <v>110160.88</v>
      </c>
      <c r="AI1390" s="113">
        <v>0</v>
      </c>
      <c r="AJ1390" s="113">
        <v>0</v>
      </c>
      <c r="AK1390" s="113">
        <v>0</v>
      </c>
      <c r="AL1390" s="113">
        <v>0</v>
      </c>
      <c r="AM1390" s="113">
        <v>0</v>
      </c>
      <c r="AN1390" s="113">
        <v>0</v>
      </c>
      <c r="AO1390" s="113">
        <v>0</v>
      </c>
      <c r="AP1390" s="113">
        <v>0</v>
      </c>
      <c r="AQ1390" s="107" t="s">
        <v>699</v>
      </c>
      <c r="AR1390" s="107" t="s">
        <v>699</v>
      </c>
      <c r="AS1390" s="107" t="s">
        <v>396</v>
      </c>
      <c r="AT1390" s="107" t="s">
        <v>395</v>
      </c>
      <c r="AU1390" s="107" t="s">
        <v>1123</v>
      </c>
      <c r="AV1390" s="107" t="s">
        <v>391</v>
      </c>
      <c r="AW1390" s="108">
        <v>2</v>
      </c>
      <c r="AX1390" s="107" t="s">
        <v>473</v>
      </c>
      <c r="AY1390" s="107" t="s">
        <v>1265</v>
      </c>
      <c r="AZ1390" s="107" t="s">
        <v>700</v>
      </c>
      <c r="BA1390" s="107" t="s">
        <v>1266</v>
      </c>
      <c r="BB1390" s="109">
        <v>45355.272070752311</v>
      </c>
      <c r="BC1390" s="107" t="s">
        <v>465</v>
      </c>
      <c r="BD1390" s="107" t="s">
        <v>293</v>
      </c>
    </row>
    <row r="1391" spans="1:56" x14ac:dyDescent="0.2">
      <c r="A1391" s="107" t="s">
        <v>393</v>
      </c>
      <c r="B1391" s="105">
        <v>609524</v>
      </c>
      <c r="C1391" s="105" t="s">
        <v>2379</v>
      </c>
      <c r="D1391" s="107" t="s">
        <v>1271</v>
      </c>
      <c r="E1391" s="105" t="s">
        <v>1941</v>
      </c>
      <c r="F1391" s="107" t="s">
        <v>1267</v>
      </c>
      <c r="G1391" s="107" t="s">
        <v>830</v>
      </c>
      <c r="H1391" s="107" t="s">
        <v>830</v>
      </c>
      <c r="I1391" s="107" t="s">
        <v>830</v>
      </c>
      <c r="J1391" s="107" t="s">
        <v>436</v>
      </c>
      <c r="K1391" s="107" t="s">
        <v>437</v>
      </c>
      <c r="L1391" s="107" t="s">
        <v>210</v>
      </c>
      <c r="M1391" s="107" t="s">
        <v>208</v>
      </c>
      <c r="N1391" s="107" t="s">
        <v>716</v>
      </c>
      <c r="O1391" s="107" t="s">
        <v>395</v>
      </c>
      <c r="P1391" s="109">
        <v>43827</v>
      </c>
      <c r="Q1391" s="107" t="s">
        <v>656</v>
      </c>
      <c r="R1391" s="108">
        <v>1</v>
      </c>
      <c r="S1391" s="109">
        <v>43986</v>
      </c>
      <c r="T1391" s="109">
        <v>44046</v>
      </c>
      <c r="U1391" s="109">
        <v>45291</v>
      </c>
      <c r="V1391" s="108">
        <v>1305</v>
      </c>
      <c r="W1391" s="107" t="s">
        <v>398</v>
      </c>
      <c r="X1391" s="107" t="s">
        <v>720</v>
      </c>
      <c r="Y1391" s="107" t="s">
        <v>293</v>
      </c>
      <c r="Z1391" s="108">
        <v>0</v>
      </c>
      <c r="AA1391" s="113">
        <v>974922.38</v>
      </c>
      <c r="AB1391" s="113">
        <v>0</v>
      </c>
      <c r="AC1391" s="113">
        <v>0</v>
      </c>
      <c r="AD1391" s="113">
        <v>50000</v>
      </c>
      <c r="AE1391" s="113">
        <v>50000</v>
      </c>
      <c r="AF1391" s="113">
        <v>50000</v>
      </c>
      <c r="AG1391" s="113">
        <v>1024922.38</v>
      </c>
      <c r="AH1391" s="113">
        <f>CFR_Data[[#This Row],[Total Spent SFY]]+CFR_Data[[#This Row],[CF Current SFY]]</f>
        <v>50000</v>
      </c>
      <c r="AI1391" s="113">
        <v>0</v>
      </c>
      <c r="AJ1391" s="113">
        <v>0</v>
      </c>
      <c r="AK1391" s="113">
        <v>0</v>
      </c>
      <c r="AL1391" s="113">
        <v>0</v>
      </c>
      <c r="AM1391" s="113">
        <v>0</v>
      </c>
      <c r="AN1391" s="113">
        <v>-50000</v>
      </c>
      <c r="AO1391" s="113">
        <v>0</v>
      </c>
      <c r="AP1391" s="113">
        <v>0</v>
      </c>
      <c r="AQ1391" s="107" t="s">
        <v>699</v>
      </c>
      <c r="AR1391" s="107" t="s">
        <v>699</v>
      </c>
      <c r="AS1391" s="107" t="s">
        <v>396</v>
      </c>
      <c r="AT1391" s="107" t="s">
        <v>395</v>
      </c>
      <c r="AU1391" s="107" t="s">
        <v>1123</v>
      </c>
      <c r="AV1391" s="107" t="s">
        <v>391</v>
      </c>
      <c r="AW1391" s="108">
        <v>2</v>
      </c>
      <c r="AX1391" s="107" t="s">
        <v>473</v>
      </c>
      <c r="AY1391" s="107" t="s">
        <v>1265</v>
      </c>
      <c r="AZ1391" s="107" t="s">
        <v>700</v>
      </c>
      <c r="BA1391" s="107" t="s">
        <v>1266</v>
      </c>
      <c r="BB1391" s="109">
        <v>45355.272070752311</v>
      </c>
      <c r="BC1391" s="107" t="s">
        <v>465</v>
      </c>
      <c r="BD1391" s="107" t="s">
        <v>293</v>
      </c>
    </row>
    <row r="1392" spans="1:56" x14ac:dyDescent="0.2">
      <c r="A1392" s="107" t="s">
        <v>393</v>
      </c>
      <c r="B1392" s="105">
        <v>609524</v>
      </c>
      <c r="C1392" s="105" t="s">
        <v>2379</v>
      </c>
      <c r="D1392" s="107" t="s">
        <v>1271</v>
      </c>
      <c r="E1392" s="105" t="s">
        <v>1941</v>
      </c>
      <c r="F1392" s="107" t="s">
        <v>1267</v>
      </c>
      <c r="G1392" s="107" t="s">
        <v>830</v>
      </c>
      <c r="H1392" s="107" t="s">
        <v>830</v>
      </c>
      <c r="I1392" s="107" t="s">
        <v>830</v>
      </c>
      <c r="J1392" s="107" t="s">
        <v>436</v>
      </c>
      <c r="K1392" s="107" t="s">
        <v>437</v>
      </c>
      <c r="L1392" s="107" t="s">
        <v>210</v>
      </c>
      <c r="M1392" s="107" t="s">
        <v>208</v>
      </c>
      <c r="N1392" s="107" t="s">
        <v>716</v>
      </c>
      <c r="O1392" s="107" t="s">
        <v>395</v>
      </c>
      <c r="P1392" s="109">
        <v>43827</v>
      </c>
      <c r="Q1392" s="107" t="s">
        <v>656</v>
      </c>
      <c r="R1392" s="108">
        <v>1</v>
      </c>
      <c r="S1392" s="109">
        <v>43986</v>
      </c>
      <c r="T1392" s="109">
        <v>44046</v>
      </c>
      <c r="U1392" s="109">
        <v>45291</v>
      </c>
      <c r="V1392" s="108">
        <v>1305</v>
      </c>
      <c r="W1392" s="107" t="s">
        <v>398</v>
      </c>
      <c r="X1392" s="107" t="s">
        <v>2376</v>
      </c>
      <c r="Y1392" s="107" t="s">
        <v>293</v>
      </c>
      <c r="Z1392" s="108">
        <v>0</v>
      </c>
      <c r="AA1392" s="113">
        <v>2512717.65</v>
      </c>
      <c r="AB1392" s="113">
        <v>137640.94</v>
      </c>
      <c r="AC1392" s="113">
        <v>1256833.2</v>
      </c>
      <c r="AD1392" s="113">
        <v>50000</v>
      </c>
      <c r="AE1392" s="113">
        <v>50000</v>
      </c>
      <c r="AF1392" s="113">
        <v>50000</v>
      </c>
      <c r="AG1392" s="113">
        <v>2562717.65</v>
      </c>
      <c r="AH1392" s="113">
        <f>CFR_Data[[#This Row],[Total Spent SFY]]+CFR_Data[[#This Row],[CF Current SFY]]</f>
        <v>187640.94</v>
      </c>
      <c r="AI1392" s="113">
        <v>0</v>
      </c>
      <c r="AJ1392" s="113">
        <v>0</v>
      </c>
      <c r="AK1392" s="113">
        <v>0</v>
      </c>
      <c r="AL1392" s="113">
        <v>0</v>
      </c>
      <c r="AM1392" s="113">
        <v>0</v>
      </c>
      <c r="AN1392" s="113">
        <v>1206833.2</v>
      </c>
      <c r="AO1392" s="113">
        <v>0</v>
      </c>
      <c r="AP1392" s="113">
        <v>0</v>
      </c>
      <c r="AQ1392" s="107" t="s">
        <v>699</v>
      </c>
      <c r="AR1392" s="107" t="s">
        <v>699</v>
      </c>
      <c r="AS1392" s="107" t="s">
        <v>396</v>
      </c>
      <c r="AT1392" s="107" t="s">
        <v>395</v>
      </c>
      <c r="AU1392" s="107" t="s">
        <v>1123</v>
      </c>
      <c r="AV1392" s="107" t="s">
        <v>391</v>
      </c>
      <c r="AW1392" s="108">
        <v>2</v>
      </c>
      <c r="AX1392" s="107" t="s">
        <v>473</v>
      </c>
      <c r="AY1392" s="107" t="s">
        <v>1265</v>
      </c>
      <c r="AZ1392" s="107" t="s">
        <v>700</v>
      </c>
      <c r="BA1392" s="107" t="s">
        <v>1266</v>
      </c>
      <c r="BB1392" s="109">
        <v>45355.272070752311</v>
      </c>
      <c r="BC1392" s="107" t="s">
        <v>465</v>
      </c>
      <c r="BD1392" s="107" t="s">
        <v>293</v>
      </c>
    </row>
    <row r="1393" spans="1:56" x14ac:dyDescent="0.2">
      <c r="A1393" s="107" t="s">
        <v>393</v>
      </c>
      <c r="B1393" s="105">
        <v>609525</v>
      </c>
      <c r="C1393" s="105" t="s">
        <v>2380</v>
      </c>
      <c r="D1393" s="107" t="s">
        <v>1272</v>
      </c>
      <c r="E1393" s="105" t="s">
        <v>1945</v>
      </c>
      <c r="F1393" s="107" t="s">
        <v>1267</v>
      </c>
      <c r="G1393" s="107" t="s">
        <v>830</v>
      </c>
      <c r="H1393" s="107" t="s">
        <v>830</v>
      </c>
      <c r="I1393" s="107" t="s">
        <v>830</v>
      </c>
      <c r="J1393" s="107" t="s">
        <v>445</v>
      </c>
      <c r="K1393" s="107" t="s">
        <v>446</v>
      </c>
      <c r="L1393" s="107" t="s">
        <v>1737</v>
      </c>
      <c r="M1393" s="107" t="s">
        <v>395</v>
      </c>
      <c r="N1393" s="107" t="s">
        <v>716</v>
      </c>
      <c r="O1393" s="107" t="s">
        <v>395</v>
      </c>
      <c r="P1393" s="109">
        <v>43827</v>
      </c>
      <c r="Q1393" s="107" t="s">
        <v>656</v>
      </c>
      <c r="R1393" s="108">
        <v>1</v>
      </c>
      <c r="S1393" s="109">
        <v>44013</v>
      </c>
      <c r="T1393" s="109">
        <v>44073</v>
      </c>
      <c r="U1393" s="109">
        <v>45231</v>
      </c>
      <c r="V1393" s="108">
        <v>1218</v>
      </c>
      <c r="W1393" s="107" t="s">
        <v>398</v>
      </c>
      <c r="X1393" s="107" t="s">
        <v>720</v>
      </c>
      <c r="Y1393" s="107" t="s">
        <v>293</v>
      </c>
      <c r="Z1393" s="108">
        <v>0</v>
      </c>
      <c r="AA1393" s="113">
        <v>519623.56</v>
      </c>
      <c r="AB1393" s="113">
        <v>0</v>
      </c>
      <c r="AC1393" s="113">
        <v>0</v>
      </c>
      <c r="AD1393" s="113">
        <v>929.48680000000002</v>
      </c>
      <c r="AE1393" s="113">
        <v>929.48680000000002</v>
      </c>
      <c r="AF1393" s="113">
        <v>929.48680000000002</v>
      </c>
      <c r="AG1393" s="113">
        <v>520553.04680000001</v>
      </c>
      <c r="AH1393" s="113">
        <f>CFR_Data[[#This Row],[Total Spent SFY]]+CFR_Data[[#This Row],[CF Current SFY]]</f>
        <v>929.48680000000002</v>
      </c>
      <c r="AI1393" s="113">
        <v>0</v>
      </c>
      <c r="AJ1393" s="113">
        <v>0</v>
      </c>
      <c r="AK1393" s="113">
        <v>0</v>
      </c>
      <c r="AL1393" s="113">
        <v>0</v>
      </c>
      <c r="AM1393" s="113">
        <v>0</v>
      </c>
      <c r="AN1393" s="113">
        <v>-929.48680000000002</v>
      </c>
      <c r="AO1393" s="113">
        <v>0</v>
      </c>
      <c r="AP1393" s="113">
        <v>0</v>
      </c>
      <c r="AQ1393" s="107" t="s">
        <v>699</v>
      </c>
      <c r="AR1393" s="107" t="s">
        <v>699</v>
      </c>
      <c r="AS1393" s="107" t="s">
        <v>396</v>
      </c>
      <c r="AT1393" s="107" t="s">
        <v>395</v>
      </c>
      <c r="AU1393" s="107" t="s">
        <v>1123</v>
      </c>
      <c r="AV1393" s="107" t="s">
        <v>391</v>
      </c>
      <c r="AW1393" s="108">
        <v>2</v>
      </c>
      <c r="AX1393" s="107" t="s">
        <v>473</v>
      </c>
      <c r="AY1393" s="107" t="s">
        <v>813</v>
      </c>
      <c r="AZ1393" s="107" t="s">
        <v>697</v>
      </c>
      <c r="BA1393" s="107" t="s">
        <v>459</v>
      </c>
      <c r="BB1393" s="109">
        <v>45355.272070752311</v>
      </c>
      <c r="BC1393" s="107" t="s">
        <v>465</v>
      </c>
      <c r="BD1393" s="107" t="s">
        <v>293</v>
      </c>
    </row>
    <row r="1394" spans="1:56" x14ac:dyDescent="0.2">
      <c r="A1394" s="107" t="s">
        <v>393</v>
      </c>
      <c r="B1394" s="105">
        <v>609525</v>
      </c>
      <c r="C1394" s="105" t="s">
        <v>2380</v>
      </c>
      <c r="D1394" s="107" t="s">
        <v>1272</v>
      </c>
      <c r="E1394" s="105" t="s">
        <v>1945</v>
      </c>
      <c r="F1394" s="107" t="s">
        <v>1267</v>
      </c>
      <c r="G1394" s="107" t="s">
        <v>830</v>
      </c>
      <c r="H1394" s="107" t="s">
        <v>830</v>
      </c>
      <c r="I1394" s="107" t="s">
        <v>830</v>
      </c>
      <c r="J1394" s="107" t="s">
        <v>445</v>
      </c>
      <c r="K1394" s="107" t="s">
        <v>446</v>
      </c>
      <c r="L1394" s="107" t="s">
        <v>1737</v>
      </c>
      <c r="M1394" s="107" t="s">
        <v>395</v>
      </c>
      <c r="N1394" s="107" t="s">
        <v>716</v>
      </c>
      <c r="O1394" s="107" t="s">
        <v>395</v>
      </c>
      <c r="P1394" s="109">
        <v>43827</v>
      </c>
      <c r="Q1394" s="107" t="s">
        <v>656</v>
      </c>
      <c r="R1394" s="108">
        <v>1</v>
      </c>
      <c r="S1394" s="109">
        <v>44013</v>
      </c>
      <c r="T1394" s="109">
        <v>44073</v>
      </c>
      <c r="U1394" s="109">
        <v>45231</v>
      </c>
      <c r="V1394" s="108">
        <v>1218</v>
      </c>
      <c r="W1394" s="107" t="s">
        <v>398</v>
      </c>
      <c r="X1394" s="107" t="s">
        <v>2376</v>
      </c>
      <c r="Y1394" s="107" t="s">
        <v>293</v>
      </c>
      <c r="Z1394" s="108">
        <v>0</v>
      </c>
      <c r="AA1394" s="113">
        <v>1538220.69</v>
      </c>
      <c r="AB1394" s="113">
        <v>25013.59</v>
      </c>
      <c r="AC1394" s="113">
        <v>1331225.75</v>
      </c>
      <c r="AD1394" s="113">
        <v>30763.083200000001</v>
      </c>
      <c r="AE1394" s="113">
        <v>30763.083200000001</v>
      </c>
      <c r="AF1394" s="113">
        <v>30763.083200000001</v>
      </c>
      <c r="AG1394" s="113">
        <v>1568983.7731999999</v>
      </c>
      <c r="AH1394" s="113">
        <f>CFR_Data[[#This Row],[Total Spent SFY]]+CFR_Data[[#This Row],[CF Current SFY]]</f>
        <v>55776.673200000005</v>
      </c>
      <c r="AI1394" s="113">
        <v>0</v>
      </c>
      <c r="AJ1394" s="113">
        <v>0</v>
      </c>
      <c r="AK1394" s="113">
        <v>0</v>
      </c>
      <c r="AL1394" s="113">
        <v>0</v>
      </c>
      <c r="AM1394" s="113">
        <v>0</v>
      </c>
      <c r="AN1394" s="113">
        <v>1300462.6668</v>
      </c>
      <c r="AO1394" s="113">
        <v>0</v>
      </c>
      <c r="AP1394" s="113">
        <v>0</v>
      </c>
      <c r="AQ1394" s="107" t="s">
        <v>699</v>
      </c>
      <c r="AR1394" s="107" t="s">
        <v>699</v>
      </c>
      <c r="AS1394" s="107" t="s">
        <v>396</v>
      </c>
      <c r="AT1394" s="107" t="s">
        <v>395</v>
      </c>
      <c r="AU1394" s="107" t="s">
        <v>1123</v>
      </c>
      <c r="AV1394" s="107" t="s">
        <v>391</v>
      </c>
      <c r="AW1394" s="108">
        <v>2</v>
      </c>
      <c r="AX1394" s="107" t="s">
        <v>473</v>
      </c>
      <c r="AY1394" s="107" t="s">
        <v>813</v>
      </c>
      <c r="AZ1394" s="107" t="s">
        <v>697</v>
      </c>
      <c r="BA1394" s="107" t="s">
        <v>459</v>
      </c>
      <c r="BB1394" s="109">
        <v>45355.272070752311</v>
      </c>
      <c r="BC1394" s="107" t="s">
        <v>465</v>
      </c>
      <c r="BD1394" s="107" t="s">
        <v>293</v>
      </c>
    </row>
    <row r="1395" spans="1:56" x14ac:dyDescent="0.2">
      <c r="A1395" s="107" t="s">
        <v>472</v>
      </c>
      <c r="B1395" s="105">
        <v>609527</v>
      </c>
      <c r="C1395" s="105" t="s">
        <v>395</v>
      </c>
      <c r="D1395" s="107" t="s">
        <v>2381</v>
      </c>
      <c r="E1395" s="105" t="s">
        <v>1941</v>
      </c>
      <c r="F1395" s="107" t="s">
        <v>1128</v>
      </c>
      <c r="G1395" s="107" t="s">
        <v>830</v>
      </c>
      <c r="H1395" s="107" t="s">
        <v>830</v>
      </c>
      <c r="I1395" s="107" t="s">
        <v>830</v>
      </c>
      <c r="J1395" s="107" t="s">
        <v>729</v>
      </c>
      <c r="K1395" s="107" t="s">
        <v>22</v>
      </c>
      <c r="L1395" s="107" t="s">
        <v>311</v>
      </c>
      <c r="M1395" s="107" t="s">
        <v>158</v>
      </c>
      <c r="N1395" s="107" t="s">
        <v>472</v>
      </c>
      <c r="O1395" s="107" t="s">
        <v>1122</v>
      </c>
      <c r="P1395" s="109">
        <v>46760</v>
      </c>
      <c r="Q1395" s="107" t="s">
        <v>2912</v>
      </c>
      <c r="R1395" s="108">
        <v>0</v>
      </c>
      <c r="S1395" s="109">
        <v>46910</v>
      </c>
      <c r="T1395" s="109">
        <v>46970</v>
      </c>
      <c r="U1395" s="109">
        <v>47822</v>
      </c>
      <c r="V1395" s="108">
        <v>912</v>
      </c>
      <c r="W1395" s="107" t="s">
        <v>398</v>
      </c>
      <c r="X1395" s="107" t="s">
        <v>702</v>
      </c>
      <c r="Y1395" s="107" t="s">
        <v>293</v>
      </c>
      <c r="Z1395" s="108">
        <v>0</v>
      </c>
      <c r="AA1395" s="113">
        <v>0</v>
      </c>
      <c r="AB1395" s="113">
        <v>0</v>
      </c>
      <c r="AC1395" s="113">
        <v>148500</v>
      </c>
      <c r="AD1395" s="113">
        <v>0</v>
      </c>
      <c r="AE1395" s="113">
        <v>56327.586199999998</v>
      </c>
      <c r="AF1395" s="113">
        <v>0</v>
      </c>
      <c r="AG1395" s="113">
        <v>0</v>
      </c>
      <c r="AH1395" s="113">
        <f>CFR_Data[[#This Row],[Total Spent SFY]]+CFR_Data[[#This Row],[CF Current SFY]]</f>
        <v>0</v>
      </c>
      <c r="AI1395" s="113">
        <v>0</v>
      </c>
      <c r="AJ1395" s="113">
        <v>0</v>
      </c>
      <c r="AK1395" s="113">
        <v>0</v>
      </c>
      <c r="AL1395" s="113">
        <v>0</v>
      </c>
      <c r="AM1395" s="113">
        <v>56327.586199999998</v>
      </c>
      <c r="AN1395" s="113">
        <v>92172.413799999995</v>
      </c>
      <c r="AO1395" s="113">
        <v>0</v>
      </c>
      <c r="AP1395" s="113">
        <v>0</v>
      </c>
      <c r="AQ1395" s="107" t="s">
        <v>699</v>
      </c>
      <c r="AR1395" s="107" t="s">
        <v>699</v>
      </c>
      <c r="AS1395" s="107" t="s">
        <v>396</v>
      </c>
      <c r="AT1395" s="107" t="s">
        <v>395</v>
      </c>
      <c r="AU1395" s="107" t="s">
        <v>1123</v>
      </c>
      <c r="AV1395" s="107" t="s">
        <v>391</v>
      </c>
      <c r="AW1395" s="108">
        <v>2</v>
      </c>
      <c r="AX1395" s="107" t="s">
        <v>473</v>
      </c>
      <c r="AY1395" s="107" t="s">
        <v>698</v>
      </c>
      <c r="AZ1395" s="107" t="s">
        <v>697</v>
      </c>
      <c r="BA1395" s="107" t="s">
        <v>392</v>
      </c>
      <c r="BB1395" s="109">
        <v>45355.272070752311</v>
      </c>
      <c r="BC1395" s="107" t="s">
        <v>22</v>
      </c>
      <c r="BD1395" s="107" t="s">
        <v>293</v>
      </c>
    </row>
    <row r="1396" spans="1:56" x14ac:dyDescent="0.2">
      <c r="A1396" s="107" t="s">
        <v>472</v>
      </c>
      <c r="B1396" s="105">
        <v>609527</v>
      </c>
      <c r="C1396" s="105" t="s">
        <v>395</v>
      </c>
      <c r="D1396" s="107" t="s">
        <v>2381</v>
      </c>
      <c r="E1396" s="105" t="s">
        <v>1941</v>
      </c>
      <c r="F1396" s="107" t="s">
        <v>1128</v>
      </c>
      <c r="G1396" s="107" t="s">
        <v>830</v>
      </c>
      <c r="H1396" s="107" t="s">
        <v>830</v>
      </c>
      <c r="I1396" s="107" t="s">
        <v>830</v>
      </c>
      <c r="J1396" s="107" t="s">
        <v>729</v>
      </c>
      <c r="K1396" s="107" t="s">
        <v>22</v>
      </c>
      <c r="L1396" s="107" t="s">
        <v>311</v>
      </c>
      <c r="M1396" s="107" t="s">
        <v>158</v>
      </c>
      <c r="N1396" s="107" t="s">
        <v>472</v>
      </c>
      <c r="O1396" s="107" t="s">
        <v>1122</v>
      </c>
      <c r="P1396" s="109">
        <v>46760</v>
      </c>
      <c r="Q1396" s="107" t="s">
        <v>2912</v>
      </c>
      <c r="R1396" s="108">
        <v>0</v>
      </c>
      <c r="S1396" s="109">
        <v>46910</v>
      </c>
      <c r="T1396" s="109">
        <v>46970</v>
      </c>
      <c r="U1396" s="109">
        <v>47822</v>
      </c>
      <c r="V1396" s="108">
        <v>912</v>
      </c>
      <c r="W1396" s="107" t="s">
        <v>424</v>
      </c>
      <c r="X1396" s="107" t="s">
        <v>733</v>
      </c>
      <c r="Y1396" s="107" t="s">
        <v>413</v>
      </c>
      <c r="Z1396" s="108">
        <v>0.8</v>
      </c>
      <c r="AA1396" s="113">
        <v>0</v>
      </c>
      <c r="AB1396" s="113">
        <v>0</v>
      </c>
      <c r="AC1396" s="113">
        <v>15694500</v>
      </c>
      <c r="AD1396" s="113">
        <v>0</v>
      </c>
      <c r="AE1396" s="113">
        <v>5953086.2068999996</v>
      </c>
      <c r="AF1396" s="113">
        <v>0</v>
      </c>
      <c r="AG1396" s="113">
        <v>0</v>
      </c>
      <c r="AH1396" s="113">
        <f>CFR_Data[[#This Row],[Total Spent SFY]]+CFR_Data[[#This Row],[CF Current SFY]]</f>
        <v>0</v>
      </c>
      <c r="AI1396" s="113">
        <v>0</v>
      </c>
      <c r="AJ1396" s="113">
        <v>0</v>
      </c>
      <c r="AK1396" s="113">
        <v>0</v>
      </c>
      <c r="AL1396" s="113">
        <v>0</v>
      </c>
      <c r="AM1396" s="113">
        <v>5953086.2068999996</v>
      </c>
      <c r="AN1396" s="113">
        <v>9741413.7930999994</v>
      </c>
      <c r="AO1396" s="113">
        <v>0</v>
      </c>
      <c r="AP1396" s="113">
        <v>0</v>
      </c>
      <c r="AQ1396" s="107" t="s">
        <v>699</v>
      </c>
      <c r="AR1396" s="107" t="s">
        <v>699</v>
      </c>
      <c r="AS1396" s="107" t="s">
        <v>396</v>
      </c>
      <c r="AT1396" s="107" t="s">
        <v>395</v>
      </c>
      <c r="AU1396" s="107" t="s">
        <v>1123</v>
      </c>
      <c r="AV1396" s="107" t="s">
        <v>391</v>
      </c>
      <c r="AW1396" s="108">
        <v>2</v>
      </c>
      <c r="AX1396" s="107" t="s">
        <v>473</v>
      </c>
      <c r="AY1396" s="107" t="s">
        <v>698</v>
      </c>
      <c r="AZ1396" s="107" t="s">
        <v>697</v>
      </c>
      <c r="BA1396" s="107" t="s">
        <v>392</v>
      </c>
      <c r="BB1396" s="109">
        <v>45355.272070752311</v>
      </c>
      <c r="BC1396" s="107" t="s">
        <v>22</v>
      </c>
      <c r="BD1396" s="107" t="s">
        <v>292</v>
      </c>
    </row>
    <row r="1397" spans="1:56" x14ac:dyDescent="0.2">
      <c r="A1397" s="107" t="s">
        <v>472</v>
      </c>
      <c r="B1397" s="105">
        <v>609528</v>
      </c>
      <c r="C1397" s="105" t="s">
        <v>395</v>
      </c>
      <c r="D1397" s="107" t="s">
        <v>1274</v>
      </c>
      <c r="E1397" s="105" t="s">
        <v>1954</v>
      </c>
      <c r="F1397" s="107" t="s">
        <v>1182</v>
      </c>
      <c r="G1397" s="107" t="s">
        <v>830</v>
      </c>
      <c r="H1397" s="107" t="s">
        <v>830</v>
      </c>
      <c r="I1397" s="107" t="s">
        <v>830</v>
      </c>
      <c r="J1397" s="107" t="s">
        <v>215</v>
      </c>
      <c r="K1397" s="107" t="s">
        <v>24</v>
      </c>
      <c r="L1397" s="107" t="s">
        <v>1737</v>
      </c>
      <c r="M1397" s="107" t="s">
        <v>395</v>
      </c>
      <c r="N1397" s="107" t="s">
        <v>472</v>
      </c>
      <c r="O1397" s="107" t="s">
        <v>1127</v>
      </c>
      <c r="P1397" s="109">
        <v>45430</v>
      </c>
      <c r="Q1397" s="107" t="s">
        <v>754</v>
      </c>
      <c r="R1397" s="108">
        <v>0</v>
      </c>
      <c r="S1397" s="109">
        <v>45580</v>
      </c>
      <c r="T1397" s="109">
        <v>45640</v>
      </c>
      <c r="U1397" s="109">
        <v>46233</v>
      </c>
      <c r="V1397" s="108">
        <v>653</v>
      </c>
      <c r="W1397" s="107" t="s">
        <v>398</v>
      </c>
      <c r="X1397" s="107" t="s">
        <v>702</v>
      </c>
      <c r="Y1397" s="107" t="s">
        <v>293</v>
      </c>
      <c r="Z1397" s="108">
        <v>0</v>
      </c>
      <c r="AA1397" s="113">
        <v>0</v>
      </c>
      <c r="AB1397" s="113">
        <v>0</v>
      </c>
      <c r="AC1397" s="113">
        <v>43954.35</v>
      </c>
      <c r="AD1397" s="113">
        <v>0</v>
      </c>
      <c r="AE1397" s="113">
        <v>43954.35</v>
      </c>
      <c r="AF1397" s="113">
        <v>0</v>
      </c>
      <c r="AG1397" s="113">
        <v>0</v>
      </c>
      <c r="AH1397" s="113">
        <f>CFR_Data[[#This Row],[Total Spent SFY]]+CFR_Data[[#This Row],[CF Current SFY]]</f>
        <v>0</v>
      </c>
      <c r="AI1397" s="113">
        <v>15384.022499999999</v>
      </c>
      <c r="AJ1397" s="113">
        <v>26372.61</v>
      </c>
      <c r="AK1397" s="113">
        <v>2197.7175000000002</v>
      </c>
      <c r="AL1397" s="113">
        <v>0</v>
      </c>
      <c r="AM1397" s="113">
        <v>0</v>
      </c>
      <c r="AN1397" s="113">
        <v>0</v>
      </c>
      <c r="AO1397" s="113">
        <v>0</v>
      </c>
      <c r="AP1397" s="113">
        <v>0</v>
      </c>
      <c r="AQ1397" s="107" t="s">
        <v>699</v>
      </c>
      <c r="AR1397" s="107" t="s">
        <v>699</v>
      </c>
      <c r="AS1397" s="107" t="s">
        <v>396</v>
      </c>
      <c r="AT1397" s="107" t="s">
        <v>395</v>
      </c>
      <c r="AU1397" s="107" t="s">
        <v>1123</v>
      </c>
      <c r="AV1397" s="107" t="s">
        <v>391</v>
      </c>
      <c r="AW1397" s="108">
        <v>3</v>
      </c>
      <c r="AX1397" s="107" t="s">
        <v>473</v>
      </c>
      <c r="AY1397" s="107" t="s">
        <v>2229</v>
      </c>
      <c r="AZ1397" s="107" t="s">
        <v>697</v>
      </c>
      <c r="BA1397" s="107" t="s">
        <v>2230</v>
      </c>
      <c r="BB1397" s="109">
        <v>45355.272070752311</v>
      </c>
      <c r="BC1397" s="107" t="s">
        <v>24</v>
      </c>
      <c r="BD1397" s="107" t="s">
        <v>293</v>
      </c>
    </row>
    <row r="1398" spans="1:56" x14ac:dyDescent="0.2">
      <c r="A1398" s="107" t="s">
        <v>472</v>
      </c>
      <c r="B1398" s="105">
        <v>609528</v>
      </c>
      <c r="C1398" s="105" t="s">
        <v>395</v>
      </c>
      <c r="D1398" s="107" t="s">
        <v>1274</v>
      </c>
      <c r="E1398" s="105" t="s">
        <v>1954</v>
      </c>
      <c r="F1398" s="107" t="s">
        <v>1182</v>
      </c>
      <c r="G1398" s="107" t="s">
        <v>830</v>
      </c>
      <c r="H1398" s="107" t="s">
        <v>830</v>
      </c>
      <c r="I1398" s="107" t="s">
        <v>830</v>
      </c>
      <c r="J1398" s="107" t="s">
        <v>215</v>
      </c>
      <c r="K1398" s="107" t="s">
        <v>24</v>
      </c>
      <c r="L1398" s="107" t="s">
        <v>1737</v>
      </c>
      <c r="M1398" s="107" t="s">
        <v>395</v>
      </c>
      <c r="N1398" s="107" t="s">
        <v>472</v>
      </c>
      <c r="O1398" s="107" t="s">
        <v>1127</v>
      </c>
      <c r="P1398" s="109">
        <v>45430</v>
      </c>
      <c r="Q1398" s="107" t="s">
        <v>754</v>
      </c>
      <c r="R1398" s="108">
        <v>0</v>
      </c>
      <c r="S1398" s="109">
        <v>45580</v>
      </c>
      <c r="T1398" s="109">
        <v>45640</v>
      </c>
      <c r="U1398" s="109">
        <v>46233</v>
      </c>
      <c r="V1398" s="108">
        <v>653</v>
      </c>
      <c r="W1398" s="107" t="s">
        <v>424</v>
      </c>
      <c r="X1398" s="107" t="s">
        <v>709</v>
      </c>
      <c r="Y1398" s="107" t="s">
        <v>416</v>
      </c>
      <c r="Z1398" s="108">
        <v>0.8</v>
      </c>
      <c r="AA1398" s="113">
        <v>0</v>
      </c>
      <c r="AB1398" s="113">
        <v>0</v>
      </c>
      <c r="AC1398" s="113">
        <v>3135491.7974999999</v>
      </c>
      <c r="AD1398" s="113">
        <v>0</v>
      </c>
      <c r="AE1398" s="113">
        <v>3135491.7974999999</v>
      </c>
      <c r="AF1398" s="113">
        <v>0</v>
      </c>
      <c r="AG1398" s="113">
        <v>0</v>
      </c>
      <c r="AH1398" s="113">
        <f>CFR_Data[[#This Row],[Total Spent SFY]]+CFR_Data[[#This Row],[CF Current SFY]]</f>
        <v>0</v>
      </c>
      <c r="AI1398" s="113">
        <v>1097422.1291</v>
      </c>
      <c r="AJ1398" s="113">
        <v>1881295.0785000001</v>
      </c>
      <c r="AK1398" s="113">
        <v>156774.58989999999</v>
      </c>
      <c r="AL1398" s="113">
        <v>0</v>
      </c>
      <c r="AM1398" s="113">
        <v>0</v>
      </c>
      <c r="AN1398" s="113">
        <v>0</v>
      </c>
      <c r="AO1398" s="113">
        <v>0</v>
      </c>
      <c r="AP1398" s="113">
        <v>0</v>
      </c>
      <c r="AQ1398" s="107" t="s">
        <v>699</v>
      </c>
      <c r="AR1398" s="107" t="s">
        <v>699</v>
      </c>
      <c r="AS1398" s="107" t="s">
        <v>396</v>
      </c>
      <c r="AT1398" s="107" t="s">
        <v>395</v>
      </c>
      <c r="AU1398" s="107" t="s">
        <v>1123</v>
      </c>
      <c r="AV1398" s="107" t="s">
        <v>391</v>
      </c>
      <c r="AW1398" s="108">
        <v>3</v>
      </c>
      <c r="AX1398" s="107" t="s">
        <v>473</v>
      </c>
      <c r="AY1398" s="107" t="s">
        <v>2229</v>
      </c>
      <c r="AZ1398" s="107" t="s">
        <v>697</v>
      </c>
      <c r="BA1398" s="107" t="s">
        <v>2230</v>
      </c>
      <c r="BB1398" s="109">
        <v>45355.272070752311</v>
      </c>
      <c r="BC1398" s="107" t="s">
        <v>24</v>
      </c>
      <c r="BD1398" s="107" t="s">
        <v>292</v>
      </c>
    </row>
    <row r="1399" spans="1:56" x14ac:dyDescent="0.2">
      <c r="A1399" s="107" t="s">
        <v>393</v>
      </c>
      <c r="B1399" s="105">
        <v>609529</v>
      </c>
      <c r="C1399" s="105" t="s">
        <v>2382</v>
      </c>
      <c r="D1399" s="107" t="s">
        <v>1275</v>
      </c>
      <c r="E1399" s="105" t="s">
        <v>1954</v>
      </c>
      <c r="F1399" s="107" t="s">
        <v>1421</v>
      </c>
      <c r="G1399" s="107" t="s">
        <v>830</v>
      </c>
      <c r="H1399" s="107" t="s">
        <v>830</v>
      </c>
      <c r="I1399" s="107" t="s">
        <v>830</v>
      </c>
      <c r="J1399" s="107" t="s">
        <v>76</v>
      </c>
      <c r="K1399" s="107" t="s">
        <v>28</v>
      </c>
      <c r="L1399" s="107" t="s">
        <v>1737</v>
      </c>
      <c r="M1399" s="107" t="s">
        <v>395</v>
      </c>
      <c r="N1399" s="107" t="s">
        <v>394</v>
      </c>
      <c r="O1399" s="107" t="s">
        <v>395</v>
      </c>
      <c r="P1399" s="109">
        <v>44793</v>
      </c>
      <c r="Q1399" s="107" t="s">
        <v>658</v>
      </c>
      <c r="R1399" s="108">
        <v>1</v>
      </c>
      <c r="S1399" s="109">
        <v>44846</v>
      </c>
      <c r="T1399" s="109">
        <v>44906</v>
      </c>
      <c r="U1399" s="109">
        <v>45382</v>
      </c>
      <c r="V1399" s="108">
        <v>536</v>
      </c>
      <c r="W1399" s="107" t="s">
        <v>398</v>
      </c>
      <c r="X1399" s="107" t="s">
        <v>702</v>
      </c>
      <c r="Y1399" s="107" t="s">
        <v>293</v>
      </c>
      <c r="Z1399" s="108">
        <v>0</v>
      </c>
      <c r="AA1399" s="113">
        <v>2672</v>
      </c>
      <c r="AB1399" s="113">
        <v>2088</v>
      </c>
      <c r="AC1399" s="113">
        <v>23128</v>
      </c>
      <c r="AD1399" s="113">
        <v>2339.1716999999999</v>
      </c>
      <c r="AE1399" s="113">
        <v>2339.1716999999999</v>
      </c>
      <c r="AF1399" s="113">
        <v>2339.1716999999999</v>
      </c>
      <c r="AG1399" s="113">
        <v>5011.1716999999999</v>
      </c>
      <c r="AH1399" s="113">
        <f>CFR_Data[[#This Row],[Total Spent SFY]]+CFR_Data[[#This Row],[CF Current SFY]]</f>
        <v>4427.1716999999999</v>
      </c>
      <c r="AI1399" s="113">
        <v>0</v>
      </c>
      <c r="AJ1399" s="113">
        <v>0</v>
      </c>
      <c r="AK1399" s="113">
        <v>0</v>
      </c>
      <c r="AL1399" s="113">
        <v>0</v>
      </c>
      <c r="AM1399" s="113">
        <v>0</v>
      </c>
      <c r="AN1399" s="113">
        <v>20788.828300000001</v>
      </c>
      <c r="AO1399" s="113">
        <v>0</v>
      </c>
      <c r="AP1399" s="113">
        <v>0</v>
      </c>
      <c r="AQ1399" s="107" t="s">
        <v>699</v>
      </c>
      <c r="AR1399" s="107" t="s">
        <v>699</v>
      </c>
      <c r="AS1399" s="107" t="s">
        <v>396</v>
      </c>
      <c r="AT1399" s="107" t="s">
        <v>395</v>
      </c>
      <c r="AU1399" s="107" t="s">
        <v>1123</v>
      </c>
      <c r="AV1399" s="107" t="s">
        <v>391</v>
      </c>
      <c r="AW1399" s="108">
        <v>2</v>
      </c>
      <c r="AX1399" s="107" t="s">
        <v>473</v>
      </c>
      <c r="AY1399" s="107" t="s">
        <v>2229</v>
      </c>
      <c r="AZ1399" s="107" t="s">
        <v>697</v>
      </c>
      <c r="BA1399" s="107" t="s">
        <v>2230</v>
      </c>
      <c r="BB1399" s="109">
        <v>45355.272070752311</v>
      </c>
      <c r="BC1399" s="107" t="s">
        <v>28</v>
      </c>
      <c r="BD1399" s="107" t="s">
        <v>293</v>
      </c>
    </row>
    <row r="1400" spans="1:56" x14ac:dyDescent="0.2">
      <c r="A1400" s="107" t="s">
        <v>393</v>
      </c>
      <c r="B1400" s="105">
        <v>609529</v>
      </c>
      <c r="C1400" s="105" t="s">
        <v>2382</v>
      </c>
      <c r="D1400" s="107" t="s">
        <v>1275</v>
      </c>
      <c r="E1400" s="105" t="s">
        <v>1954</v>
      </c>
      <c r="F1400" s="107" t="s">
        <v>1421</v>
      </c>
      <c r="G1400" s="107" t="s">
        <v>830</v>
      </c>
      <c r="H1400" s="107" t="s">
        <v>830</v>
      </c>
      <c r="I1400" s="107" t="s">
        <v>830</v>
      </c>
      <c r="J1400" s="107" t="s">
        <v>76</v>
      </c>
      <c r="K1400" s="107" t="s">
        <v>28</v>
      </c>
      <c r="L1400" s="107" t="s">
        <v>1737</v>
      </c>
      <c r="M1400" s="107" t="s">
        <v>395</v>
      </c>
      <c r="N1400" s="107" t="s">
        <v>394</v>
      </c>
      <c r="O1400" s="107" t="s">
        <v>395</v>
      </c>
      <c r="P1400" s="109">
        <v>44793</v>
      </c>
      <c r="Q1400" s="107" t="s">
        <v>658</v>
      </c>
      <c r="R1400" s="108">
        <v>1</v>
      </c>
      <c r="S1400" s="109">
        <v>44846</v>
      </c>
      <c r="T1400" s="109">
        <v>44906</v>
      </c>
      <c r="U1400" s="109">
        <v>45382</v>
      </c>
      <c r="V1400" s="108">
        <v>536</v>
      </c>
      <c r="W1400" s="107" t="s">
        <v>424</v>
      </c>
      <c r="X1400" s="107" t="s">
        <v>709</v>
      </c>
      <c r="Y1400" s="107" t="s">
        <v>416</v>
      </c>
      <c r="Z1400" s="108">
        <v>0.8</v>
      </c>
      <c r="AA1400" s="113">
        <v>2324796.9</v>
      </c>
      <c r="AB1400" s="113">
        <v>980294.04</v>
      </c>
      <c r="AC1400" s="113">
        <v>541115.77</v>
      </c>
      <c r="AD1400" s="113">
        <v>47660.828300000001</v>
      </c>
      <c r="AE1400" s="113">
        <v>47660.828300000001</v>
      </c>
      <c r="AF1400" s="113">
        <v>47660.828300000001</v>
      </c>
      <c r="AG1400" s="113">
        <v>2372457.7283000001</v>
      </c>
      <c r="AH1400" s="113">
        <f>CFR_Data[[#This Row],[Total Spent SFY]]+CFR_Data[[#This Row],[CF Current SFY]]</f>
        <v>1027954.8683000001</v>
      </c>
      <c r="AI1400" s="113">
        <v>0</v>
      </c>
      <c r="AJ1400" s="113">
        <v>0</v>
      </c>
      <c r="AK1400" s="113">
        <v>0</v>
      </c>
      <c r="AL1400" s="113">
        <v>0</v>
      </c>
      <c r="AM1400" s="113">
        <v>0</v>
      </c>
      <c r="AN1400" s="113">
        <v>493454.94170000002</v>
      </c>
      <c r="AO1400" s="113">
        <v>0</v>
      </c>
      <c r="AP1400" s="113">
        <v>0</v>
      </c>
      <c r="AQ1400" s="107" t="s">
        <v>699</v>
      </c>
      <c r="AR1400" s="107" t="s">
        <v>699</v>
      </c>
      <c r="AS1400" s="107" t="s">
        <v>396</v>
      </c>
      <c r="AT1400" s="107" t="s">
        <v>395</v>
      </c>
      <c r="AU1400" s="107" t="s">
        <v>1123</v>
      </c>
      <c r="AV1400" s="107" t="s">
        <v>391</v>
      </c>
      <c r="AW1400" s="108">
        <v>2</v>
      </c>
      <c r="AX1400" s="107" t="s">
        <v>473</v>
      </c>
      <c r="AY1400" s="107" t="s">
        <v>2229</v>
      </c>
      <c r="AZ1400" s="107" t="s">
        <v>697</v>
      </c>
      <c r="BA1400" s="107" t="s">
        <v>2230</v>
      </c>
      <c r="BB1400" s="109">
        <v>45355.272070752311</v>
      </c>
      <c r="BC1400" s="107" t="s">
        <v>28</v>
      </c>
      <c r="BD1400" s="107" t="s">
        <v>292</v>
      </c>
    </row>
    <row r="1401" spans="1:56" x14ac:dyDescent="0.2">
      <c r="A1401" s="107" t="s">
        <v>472</v>
      </c>
      <c r="B1401" s="105">
        <v>609531</v>
      </c>
      <c r="C1401" s="105" t="s">
        <v>395</v>
      </c>
      <c r="D1401" s="107" t="s">
        <v>1276</v>
      </c>
      <c r="E1401" s="105" t="s">
        <v>1941</v>
      </c>
      <c r="F1401" s="107" t="s">
        <v>1182</v>
      </c>
      <c r="G1401" s="107" t="s">
        <v>830</v>
      </c>
      <c r="H1401" s="107" t="s">
        <v>830</v>
      </c>
      <c r="I1401" s="107" t="s">
        <v>830</v>
      </c>
      <c r="J1401" s="107" t="s">
        <v>807</v>
      </c>
      <c r="K1401" s="107" t="s">
        <v>22</v>
      </c>
      <c r="L1401" s="107" t="s">
        <v>1737</v>
      </c>
      <c r="M1401" s="107" t="s">
        <v>395</v>
      </c>
      <c r="N1401" s="107" t="s">
        <v>472</v>
      </c>
      <c r="O1401" s="107" t="s">
        <v>1142</v>
      </c>
      <c r="P1401" s="109">
        <v>45752</v>
      </c>
      <c r="Q1401" s="107" t="s">
        <v>1101</v>
      </c>
      <c r="R1401" s="108">
        <v>0</v>
      </c>
      <c r="S1401" s="109">
        <v>45902</v>
      </c>
      <c r="T1401" s="109">
        <v>45962</v>
      </c>
      <c r="U1401" s="109">
        <v>46633</v>
      </c>
      <c r="V1401" s="108">
        <v>731</v>
      </c>
      <c r="W1401" s="107" t="s">
        <v>398</v>
      </c>
      <c r="X1401" s="107" t="s">
        <v>702</v>
      </c>
      <c r="Y1401" s="107" t="s">
        <v>293</v>
      </c>
      <c r="Z1401" s="108">
        <v>0</v>
      </c>
      <c r="AA1401" s="113">
        <v>0</v>
      </c>
      <c r="AB1401" s="113">
        <v>0</v>
      </c>
      <c r="AC1401" s="113">
        <v>13600</v>
      </c>
      <c r="AD1401" s="113">
        <v>0</v>
      </c>
      <c r="AE1401" s="113">
        <v>13600</v>
      </c>
      <c r="AF1401" s="113">
        <v>0</v>
      </c>
      <c r="AG1401" s="113">
        <v>0</v>
      </c>
      <c r="AH1401" s="113">
        <f>CFR_Data[[#This Row],[Total Spent SFY]]+CFR_Data[[#This Row],[CF Current SFY]]</f>
        <v>0</v>
      </c>
      <c r="AI1401" s="113">
        <v>0</v>
      </c>
      <c r="AJ1401" s="113">
        <v>4730.4348</v>
      </c>
      <c r="AK1401" s="113">
        <v>7095.6522000000004</v>
      </c>
      <c r="AL1401" s="113">
        <v>1773.913</v>
      </c>
      <c r="AM1401" s="113">
        <v>0</v>
      </c>
      <c r="AN1401" s="113">
        <v>0</v>
      </c>
      <c r="AO1401" s="113">
        <v>0</v>
      </c>
      <c r="AP1401" s="113">
        <v>0</v>
      </c>
      <c r="AQ1401" s="107" t="s">
        <v>699</v>
      </c>
      <c r="AR1401" s="107" t="s">
        <v>699</v>
      </c>
      <c r="AS1401" s="107" t="s">
        <v>396</v>
      </c>
      <c r="AT1401" s="107" t="s">
        <v>3152</v>
      </c>
      <c r="AU1401" s="107" t="s">
        <v>1123</v>
      </c>
      <c r="AV1401" s="107" t="s">
        <v>391</v>
      </c>
      <c r="AW1401" s="108">
        <v>2</v>
      </c>
      <c r="AX1401" s="107" t="s">
        <v>473</v>
      </c>
      <c r="AY1401" s="107" t="s">
        <v>2229</v>
      </c>
      <c r="AZ1401" s="107" t="s">
        <v>697</v>
      </c>
      <c r="BA1401" s="107" t="s">
        <v>2230</v>
      </c>
      <c r="BB1401" s="109">
        <v>45355.272070752311</v>
      </c>
      <c r="BC1401" s="107" t="s">
        <v>22</v>
      </c>
      <c r="BD1401" s="107" t="s">
        <v>293</v>
      </c>
    </row>
    <row r="1402" spans="1:56" x14ac:dyDescent="0.2">
      <c r="A1402" s="107" t="s">
        <v>472</v>
      </c>
      <c r="B1402" s="105">
        <v>609531</v>
      </c>
      <c r="C1402" s="105" t="s">
        <v>395</v>
      </c>
      <c r="D1402" s="107" t="s">
        <v>1276</v>
      </c>
      <c r="E1402" s="105" t="s">
        <v>1941</v>
      </c>
      <c r="F1402" s="107" t="s">
        <v>1182</v>
      </c>
      <c r="G1402" s="107" t="s">
        <v>830</v>
      </c>
      <c r="H1402" s="107" t="s">
        <v>830</v>
      </c>
      <c r="I1402" s="107" t="s">
        <v>830</v>
      </c>
      <c r="J1402" s="107" t="s">
        <v>807</v>
      </c>
      <c r="K1402" s="107" t="s">
        <v>22</v>
      </c>
      <c r="L1402" s="107" t="s">
        <v>1737</v>
      </c>
      <c r="M1402" s="107" t="s">
        <v>395</v>
      </c>
      <c r="N1402" s="107" t="s">
        <v>472</v>
      </c>
      <c r="O1402" s="107" t="s">
        <v>1142</v>
      </c>
      <c r="P1402" s="109">
        <v>45752</v>
      </c>
      <c r="Q1402" s="107" t="s">
        <v>1101</v>
      </c>
      <c r="R1402" s="108">
        <v>0</v>
      </c>
      <c r="S1402" s="109">
        <v>45902</v>
      </c>
      <c r="T1402" s="109">
        <v>45962</v>
      </c>
      <c r="U1402" s="109">
        <v>46633</v>
      </c>
      <c r="V1402" s="108">
        <v>731</v>
      </c>
      <c r="W1402" s="107" t="s">
        <v>424</v>
      </c>
      <c r="X1402" s="107" t="s">
        <v>709</v>
      </c>
      <c r="Y1402" s="107" t="s">
        <v>416</v>
      </c>
      <c r="Z1402" s="108">
        <v>0.8</v>
      </c>
      <c r="AA1402" s="113">
        <v>0</v>
      </c>
      <c r="AB1402" s="113">
        <v>0</v>
      </c>
      <c r="AC1402" s="113">
        <v>1611655.6</v>
      </c>
      <c r="AD1402" s="113">
        <v>0</v>
      </c>
      <c r="AE1402" s="113">
        <v>1611655.6</v>
      </c>
      <c r="AF1402" s="113">
        <v>0</v>
      </c>
      <c r="AG1402" s="113">
        <v>0</v>
      </c>
      <c r="AH1402" s="113">
        <f>CFR_Data[[#This Row],[Total Spent SFY]]+CFR_Data[[#This Row],[CF Current SFY]]</f>
        <v>0</v>
      </c>
      <c r="AI1402" s="113">
        <v>0</v>
      </c>
      <c r="AJ1402" s="113">
        <v>560575.86089999997</v>
      </c>
      <c r="AK1402" s="113">
        <v>840863.79130000004</v>
      </c>
      <c r="AL1402" s="113">
        <v>210215.94779999999</v>
      </c>
      <c r="AM1402" s="113">
        <v>0</v>
      </c>
      <c r="AN1402" s="113">
        <v>0</v>
      </c>
      <c r="AO1402" s="113">
        <v>0</v>
      </c>
      <c r="AP1402" s="113">
        <v>0</v>
      </c>
      <c r="AQ1402" s="107" t="s">
        <v>699</v>
      </c>
      <c r="AR1402" s="107" t="s">
        <v>699</v>
      </c>
      <c r="AS1402" s="107" t="s">
        <v>396</v>
      </c>
      <c r="AT1402" s="107" t="s">
        <v>3152</v>
      </c>
      <c r="AU1402" s="107" t="s">
        <v>1123</v>
      </c>
      <c r="AV1402" s="107" t="s">
        <v>391</v>
      </c>
      <c r="AW1402" s="108">
        <v>2</v>
      </c>
      <c r="AX1402" s="107" t="s">
        <v>473</v>
      </c>
      <c r="AY1402" s="107" t="s">
        <v>2229</v>
      </c>
      <c r="AZ1402" s="107" t="s">
        <v>697</v>
      </c>
      <c r="BA1402" s="107" t="s">
        <v>2230</v>
      </c>
      <c r="BB1402" s="109">
        <v>45355.272070752311</v>
      </c>
      <c r="BC1402" s="107" t="s">
        <v>22</v>
      </c>
      <c r="BD1402" s="107" t="s">
        <v>292</v>
      </c>
    </row>
    <row r="1403" spans="1:56" x14ac:dyDescent="0.2">
      <c r="A1403" s="107" t="s">
        <v>472</v>
      </c>
      <c r="B1403" s="105">
        <v>609532</v>
      </c>
      <c r="C1403" s="105" t="s">
        <v>395</v>
      </c>
      <c r="D1403" s="107" t="s">
        <v>1277</v>
      </c>
      <c r="E1403" s="105" t="s">
        <v>1943</v>
      </c>
      <c r="F1403" s="107" t="s">
        <v>1128</v>
      </c>
      <c r="G1403" s="107" t="s">
        <v>830</v>
      </c>
      <c r="H1403" s="107" t="s">
        <v>830</v>
      </c>
      <c r="I1403" s="107" t="s">
        <v>830</v>
      </c>
      <c r="J1403" s="107" t="s">
        <v>264</v>
      </c>
      <c r="K1403" s="107" t="s">
        <v>22</v>
      </c>
      <c r="L1403" s="107" t="s">
        <v>210</v>
      </c>
      <c r="M1403" s="107" t="s">
        <v>208</v>
      </c>
      <c r="N1403" s="107" t="s">
        <v>472</v>
      </c>
      <c r="O1403" s="107" t="s">
        <v>1142</v>
      </c>
      <c r="P1403" s="109">
        <v>45829</v>
      </c>
      <c r="Q1403" s="107" t="s">
        <v>1101</v>
      </c>
      <c r="R1403" s="108">
        <v>0</v>
      </c>
      <c r="S1403" s="109">
        <v>45979</v>
      </c>
      <c r="T1403" s="109">
        <v>46039</v>
      </c>
      <c r="U1403" s="109">
        <v>46699</v>
      </c>
      <c r="V1403" s="108">
        <v>720</v>
      </c>
      <c r="W1403" s="107" t="s">
        <v>424</v>
      </c>
      <c r="X1403" s="107" t="s">
        <v>713</v>
      </c>
      <c r="Y1403" s="107" t="s">
        <v>397</v>
      </c>
      <c r="Z1403" s="108">
        <v>0.9</v>
      </c>
      <c r="AA1403" s="113">
        <v>0</v>
      </c>
      <c r="AB1403" s="113">
        <v>0</v>
      </c>
      <c r="AC1403" s="113">
        <v>9648829.4240000006</v>
      </c>
      <c r="AD1403" s="113">
        <v>0</v>
      </c>
      <c r="AE1403" s="113">
        <v>9648829.4240000006</v>
      </c>
      <c r="AF1403" s="113">
        <v>0</v>
      </c>
      <c r="AG1403" s="113">
        <v>0</v>
      </c>
      <c r="AH1403" s="113">
        <f>CFR_Data[[#This Row],[Total Spent SFY]]+CFR_Data[[#This Row],[CF Current SFY]]</f>
        <v>0</v>
      </c>
      <c r="AI1403" s="113">
        <v>0</v>
      </c>
      <c r="AJ1403" s="113">
        <v>2517085.9367</v>
      </c>
      <c r="AK1403" s="113">
        <v>5034171.8733999999</v>
      </c>
      <c r="AL1403" s="113">
        <v>2097571.6139000002</v>
      </c>
      <c r="AM1403" s="113">
        <v>0</v>
      </c>
      <c r="AN1403" s="113">
        <v>0</v>
      </c>
      <c r="AO1403" s="113">
        <v>0</v>
      </c>
      <c r="AP1403" s="113">
        <v>0</v>
      </c>
      <c r="AQ1403" s="107" t="s">
        <v>699</v>
      </c>
      <c r="AR1403" s="107" t="s">
        <v>699</v>
      </c>
      <c r="AS1403" s="107" t="s">
        <v>396</v>
      </c>
      <c r="AT1403" s="107" t="s">
        <v>2904</v>
      </c>
      <c r="AU1403" s="107" t="s">
        <v>1123</v>
      </c>
      <c r="AV1403" s="107" t="s">
        <v>391</v>
      </c>
      <c r="AW1403" s="108">
        <v>3</v>
      </c>
      <c r="AX1403" s="107" t="s">
        <v>473</v>
      </c>
      <c r="AY1403" s="107" t="s">
        <v>762</v>
      </c>
      <c r="AZ1403" s="107" t="s">
        <v>706</v>
      </c>
      <c r="BA1403" s="107" t="s">
        <v>433</v>
      </c>
      <c r="BB1403" s="109">
        <v>45355.272070752311</v>
      </c>
      <c r="BC1403" s="107" t="s">
        <v>22</v>
      </c>
      <c r="BD1403" s="107" t="s">
        <v>292</v>
      </c>
    </row>
    <row r="1404" spans="1:56" x14ac:dyDescent="0.2">
      <c r="A1404" s="107" t="s">
        <v>472</v>
      </c>
      <c r="B1404" s="105">
        <v>609532</v>
      </c>
      <c r="C1404" s="105" t="s">
        <v>395</v>
      </c>
      <c r="D1404" s="107" t="s">
        <v>1277</v>
      </c>
      <c r="E1404" s="105" t="s">
        <v>1943</v>
      </c>
      <c r="F1404" s="107" t="s">
        <v>1128</v>
      </c>
      <c r="G1404" s="107" t="s">
        <v>830</v>
      </c>
      <c r="H1404" s="107" t="s">
        <v>830</v>
      </c>
      <c r="I1404" s="107" t="s">
        <v>830</v>
      </c>
      <c r="J1404" s="107" t="s">
        <v>264</v>
      </c>
      <c r="K1404" s="107" t="s">
        <v>22</v>
      </c>
      <c r="L1404" s="107" t="s">
        <v>210</v>
      </c>
      <c r="M1404" s="107" t="s">
        <v>208</v>
      </c>
      <c r="N1404" s="107" t="s">
        <v>472</v>
      </c>
      <c r="O1404" s="107" t="s">
        <v>1142</v>
      </c>
      <c r="P1404" s="109">
        <v>45829</v>
      </c>
      <c r="Q1404" s="107" t="s">
        <v>1101</v>
      </c>
      <c r="R1404" s="108">
        <v>0</v>
      </c>
      <c r="S1404" s="109">
        <v>45979</v>
      </c>
      <c r="T1404" s="109">
        <v>46039</v>
      </c>
      <c r="U1404" s="109">
        <v>46699</v>
      </c>
      <c r="V1404" s="108">
        <v>720</v>
      </c>
      <c r="W1404" s="107" t="s">
        <v>398</v>
      </c>
      <c r="X1404" s="107" t="s">
        <v>702</v>
      </c>
      <c r="Y1404" s="107" t="s">
        <v>293</v>
      </c>
      <c r="Z1404" s="108">
        <v>0</v>
      </c>
      <c r="AA1404" s="113">
        <v>0</v>
      </c>
      <c r="AB1404" s="113">
        <v>0</v>
      </c>
      <c r="AC1404" s="113">
        <v>100000</v>
      </c>
      <c r="AD1404" s="113">
        <v>0</v>
      </c>
      <c r="AE1404" s="113">
        <v>99999.999899999995</v>
      </c>
      <c r="AF1404" s="113">
        <v>0</v>
      </c>
      <c r="AG1404" s="113">
        <v>0</v>
      </c>
      <c r="AH1404" s="113">
        <f>CFR_Data[[#This Row],[Total Spent SFY]]+CFR_Data[[#This Row],[CF Current SFY]]</f>
        <v>0</v>
      </c>
      <c r="AI1404" s="113">
        <v>0</v>
      </c>
      <c r="AJ1404" s="113">
        <v>26086.9565</v>
      </c>
      <c r="AK1404" s="113">
        <v>52173.913</v>
      </c>
      <c r="AL1404" s="113">
        <v>21739.130399999998</v>
      </c>
      <c r="AM1404" s="113">
        <v>0</v>
      </c>
      <c r="AN1404" s="113">
        <v>1E-4</v>
      </c>
      <c r="AO1404" s="113">
        <v>0</v>
      </c>
      <c r="AP1404" s="113">
        <v>0</v>
      </c>
      <c r="AQ1404" s="107" t="s">
        <v>699</v>
      </c>
      <c r="AR1404" s="107" t="s">
        <v>699</v>
      </c>
      <c r="AS1404" s="107" t="s">
        <v>396</v>
      </c>
      <c r="AT1404" s="107" t="s">
        <v>2904</v>
      </c>
      <c r="AU1404" s="107" t="s">
        <v>1123</v>
      </c>
      <c r="AV1404" s="107" t="s">
        <v>391</v>
      </c>
      <c r="AW1404" s="108">
        <v>3</v>
      </c>
      <c r="AX1404" s="107" t="s">
        <v>473</v>
      </c>
      <c r="AY1404" s="107" t="s">
        <v>762</v>
      </c>
      <c r="AZ1404" s="107" t="s">
        <v>706</v>
      </c>
      <c r="BA1404" s="107" t="s">
        <v>433</v>
      </c>
      <c r="BB1404" s="109">
        <v>45355.272070752311</v>
      </c>
      <c r="BC1404" s="107" t="s">
        <v>22</v>
      </c>
      <c r="BD1404" s="107" t="s">
        <v>293</v>
      </c>
    </row>
    <row r="1405" spans="1:56" x14ac:dyDescent="0.2">
      <c r="A1405" s="107" t="s">
        <v>472</v>
      </c>
      <c r="B1405" s="105">
        <v>609533</v>
      </c>
      <c r="C1405" s="105" t="s">
        <v>395</v>
      </c>
      <c r="D1405" s="107" t="s">
        <v>1278</v>
      </c>
      <c r="E1405" s="105" t="s">
        <v>1945</v>
      </c>
      <c r="F1405" s="107" t="s">
        <v>1267</v>
      </c>
      <c r="G1405" s="107" t="s">
        <v>830</v>
      </c>
      <c r="H1405" s="107" t="s">
        <v>830</v>
      </c>
      <c r="I1405" s="107" t="s">
        <v>830</v>
      </c>
      <c r="J1405" s="107" t="s">
        <v>1279</v>
      </c>
      <c r="K1405" s="107" t="s">
        <v>22</v>
      </c>
      <c r="L1405" s="107" t="s">
        <v>210</v>
      </c>
      <c r="M1405" s="107" t="s">
        <v>208</v>
      </c>
      <c r="N1405" s="107" t="s">
        <v>472</v>
      </c>
      <c r="O1405" s="107" t="s">
        <v>1125</v>
      </c>
      <c r="P1405" s="109">
        <v>45633</v>
      </c>
      <c r="Q1405" s="107" t="s">
        <v>1101</v>
      </c>
      <c r="R1405" s="108">
        <v>0</v>
      </c>
      <c r="S1405" s="109">
        <v>45783</v>
      </c>
      <c r="T1405" s="109">
        <v>45843</v>
      </c>
      <c r="U1405" s="109">
        <v>46148</v>
      </c>
      <c r="V1405" s="108">
        <v>365</v>
      </c>
      <c r="W1405" s="107" t="s">
        <v>398</v>
      </c>
      <c r="X1405" s="107" t="s">
        <v>702</v>
      </c>
      <c r="Y1405" s="107" t="s">
        <v>293</v>
      </c>
      <c r="Z1405" s="108">
        <v>0</v>
      </c>
      <c r="AA1405" s="113">
        <v>0</v>
      </c>
      <c r="AB1405" s="113">
        <v>0</v>
      </c>
      <c r="AC1405" s="113">
        <v>3894449.4</v>
      </c>
      <c r="AD1405" s="113">
        <v>0</v>
      </c>
      <c r="AE1405" s="113">
        <v>3894449.4</v>
      </c>
      <c r="AF1405" s="113">
        <v>0</v>
      </c>
      <c r="AG1405" s="113">
        <v>0</v>
      </c>
      <c r="AH1405" s="113">
        <f>CFR_Data[[#This Row],[Total Spent SFY]]+CFR_Data[[#This Row],[CF Current SFY]]</f>
        <v>0</v>
      </c>
      <c r="AI1405" s="113">
        <v>0</v>
      </c>
      <c r="AJ1405" s="113">
        <v>3894449.4</v>
      </c>
      <c r="AK1405" s="113">
        <v>0</v>
      </c>
      <c r="AL1405" s="113">
        <v>0</v>
      </c>
      <c r="AM1405" s="113">
        <v>0</v>
      </c>
      <c r="AN1405" s="113">
        <v>0</v>
      </c>
      <c r="AO1405" s="113">
        <v>0</v>
      </c>
      <c r="AP1405" s="113">
        <v>0</v>
      </c>
      <c r="AQ1405" s="107" t="s">
        <v>699</v>
      </c>
      <c r="AR1405" s="107" t="s">
        <v>699</v>
      </c>
      <c r="AS1405" s="107" t="s">
        <v>396</v>
      </c>
      <c r="AT1405" s="107" t="s">
        <v>2998</v>
      </c>
      <c r="AU1405" s="107" t="s">
        <v>1123</v>
      </c>
      <c r="AV1405" s="107" t="s">
        <v>391</v>
      </c>
      <c r="AW1405" s="108">
        <v>1</v>
      </c>
      <c r="AX1405" s="107" t="s">
        <v>473</v>
      </c>
      <c r="AY1405" s="107" t="s">
        <v>1265</v>
      </c>
      <c r="AZ1405" s="107" t="s">
        <v>700</v>
      </c>
      <c r="BA1405" s="107" t="s">
        <v>1266</v>
      </c>
      <c r="BB1405" s="109">
        <v>45355.272070752311</v>
      </c>
      <c r="BC1405" s="107" t="s">
        <v>22</v>
      </c>
      <c r="BD1405" s="107" t="s">
        <v>293</v>
      </c>
    </row>
    <row r="1406" spans="1:56" x14ac:dyDescent="0.2">
      <c r="A1406" s="107" t="s">
        <v>472</v>
      </c>
      <c r="B1406" s="105">
        <v>610535</v>
      </c>
      <c r="C1406" s="105" t="s">
        <v>395</v>
      </c>
      <c r="D1406" s="107" t="s">
        <v>1280</v>
      </c>
      <c r="E1406" s="105" t="s">
        <v>1954</v>
      </c>
      <c r="F1406" s="107" t="s">
        <v>3153</v>
      </c>
      <c r="G1406" s="107" t="s">
        <v>830</v>
      </c>
      <c r="H1406" s="107" t="s">
        <v>830</v>
      </c>
      <c r="I1406" s="107" t="s">
        <v>830</v>
      </c>
      <c r="J1406" s="107" t="s">
        <v>170</v>
      </c>
      <c r="K1406" s="107" t="s">
        <v>24</v>
      </c>
      <c r="L1406" s="107" t="s">
        <v>210</v>
      </c>
      <c r="M1406" s="107" t="s">
        <v>208</v>
      </c>
      <c r="N1406" s="107" t="s">
        <v>472</v>
      </c>
      <c r="O1406" s="107" t="s">
        <v>1122</v>
      </c>
      <c r="P1406" s="109">
        <v>45565</v>
      </c>
      <c r="Q1406" s="107" t="s">
        <v>754</v>
      </c>
      <c r="R1406" s="108">
        <v>0</v>
      </c>
      <c r="S1406" s="109">
        <v>45715</v>
      </c>
      <c r="T1406" s="109">
        <v>45775</v>
      </c>
      <c r="U1406" s="109">
        <v>46444</v>
      </c>
      <c r="V1406" s="108">
        <v>729</v>
      </c>
      <c r="W1406" s="107" t="s">
        <v>424</v>
      </c>
      <c r="X1406" s="107" t="s">
        <v>1959</v>
      </c>
      <c r="Y1406" s="107" t="s">
        <v>292</v>
      </c>
      <c r="Z1406" s="108">
        <v>0.8</v>
      </c>
      <c r="AA1406" s="113">
        <v>0</v>
      </c>
      <c r="AB1406" s="113">
        <v>0</v>
      </c>
      <c r="AC1406" s="113">
        <v>227920</v>
      </c>
      <c r="AD1406" s="113">
        <v>0</v>
      </c>
      <c r="AE1406" s="113">
        <v>227920</v>
      </c>
      <c r="AF1406" s="113">
        <v>0</v>
      </c>
      <c r="AG1406" s="113">
        <v>0</v>
      </c>
      <c r="AH1406" s="113">
        <f>CFR_Data[[#This Row],[Total Spent SFY]]+CFR_Data[[#This Row],[CF Current SFY]]</f>
        <v>0</v>
      </c>
      <c r="AI1406" s="113">
        <v>29728.6957</v>
      </c>
      <c r="AJ1406" s="113">
        <v>118914.78260000001</v>
      </c>
      <c r="AK1406" s="113">
        <v>79276.521699999998</v>
      </c>
      <c r="AL1406" s="113">
        <v>0</v>
      </c>
      <c r="AM1406" s="113">
        <v>0</v>
      </c>
      <c r="AN1406" s="113">
        <v>0</v>
      </c>
      <c r="AO1406" s="113">
        <v>0</v>
      </c>
      <c r="AP1406" s="113">
        <v>0</v>
      </c>
      <c r="AQ1406" s="107" t="s">
        <v>699</v>
      </c>
      <c r="AR1406" s="107" t="s">
        <v>699</v>
      </c>
      <c r="AS1406" s="107" t="s">
        <v>396</v>
      </c>
      <c r="AT1406" s="107" t="s">
        <v>3022</v>
      </c>
      <c r="AU1406" s="107" t="s">
        <v>1123</v>
      </c>
      <c r="AV1406" s="107" t="s">
        <v>391</v>
      </c>
      <c r="AW1406" s="108">
        <v>3</v>
      </c>
      <c r="AX1406" s="107" t="s">
        <v>473</v>
      </c>
      <c r="AY1406" s="107" t="s">
        <v>1265</v>
      </c>
      <c r="AZ1406" s="107" t="s">
        <v>700</v>
      </c>
      <c r="BA1406" s="107" t="s">
        <v>1266</v>
      </c>
      <c r="BB1406" s="109">
        <v>45355.272070752311</v>
      </c>
      <c r="BC1406" s="107" t="s">
        <v>24</v>
      </c>
      <c r="BD1406" s="107" t="s">
        <v>292</v>
      </c>
    </row>
    <row r="1407" spans="1:56" x14ac:dyDescent="0.2">
      <c r="A1407" s="107" t="s">
        <v>472</v>
      </c>
      <c r="B1407" s="105">
        <v>610535</v>
      </c>
      <c r="C1407" s="105" t="s">
        <v>395</v>
      </c>
      <c r="D1407" s="107" t="s">
        <v>1280</v>
      </c>
      <c r="E1407" s="105" t="s">
        <v>1954</v>
      </c>
      <c r="F1407" s="107" t="s">
        <v>3153</v>
      </c>
      <c r="G1407" s="107" t="s">
        <v>830</v>
      </c>
      <c r="H1407" s="107" t="s">
        <v>830</v>
      </c>
      <c r="I1407" s="107" t="s">
        <v>830</v>
      </c>
      <c r="J1407" s="107" t="s">
        <v>170</v>
      </c>
      <c r="K1407" s="107" t="s">
        <v>24</v>
      </c>
      <c r="L1407" s="107" t="s">
        <v>210</v>
      </c>
      <c r="M1407" s="107" t="s">
        <v>208</v>
      </c>
      <c r="N1407" s="107" t="s">
        <v>472</v>
      </c>
      <c r="O1407" s="107" t="s">
        <v>1122</v>
      </c>
      <c r="P1407" s="109">
        <v>45565</v>
      </c>
      <c r="Q1407" s="107" t="s">
        <v>754</v>
      </c>
      <c r="R1407" s="108">
        <v>0</v>
      </c>
      <c r="S1407" s="109">
        <v>45715</v>
      </c>
      <c r="T1407" s="109">
        <v>45775</v>
      </c>
      <c r="U1407" s="109">
        <v>46444</v>
      </c>
      <c r="V1407" s="108">
        <v>729</v>
      </c>
      <c r="W1407" s="107" t="s">
        <v>398</v>
      </c>
      <c r="X1407" s="107" t="s">
        <v>702</v>
      </c>
      <c r="Y1407" s="107" t="s">
        <v>293</v>
      </c>
      <c r="Z1407" s="108">
        <v>0</v>
      </c>
      <c r="AA1407" s="113">
        <v>0</v>
      </c>
      <c r="AB1407" s="113">
        <v>0</v>
      </c>
      <c r="AC1407" s="113">
        <v>20000</v>
      </c>
      <c r="AD1407" s="113">
        <v>0</v>
      </c>
      <c r="AE1407" s="113">
        <v>20000</v>
      </c>
      <c r="AF1407" s="113">
        <v>0</v>
      </c>
      <c r="AG1407" s="113">
        <v>0</v>
      </c>
      <c r="AH1407" s="113">
        <f>CFR_Data[[#This Row],[Total Spent SFY]]+CFR_Data[[#This Row],[CF Current SFY]]</f>
        <v>0</v>
      </c>
      <c r="AI1407" s="113">
        <v>2608.6957000000002</v>
      </c>
      <c r="AJ1407" s="113">
        <v>10434.7826</v>
      </c>
      <c r="AK1407" s="113">
        <v>6956.5217000000002</v>
      </c>
      <c r="AL1407" s="113">
        <v>0</v>
      </c>
      <c r="AM1407" s="113">
        <v>0</v>
      </c>
      <c r="AN1407" s="113">
        <v>0</v>
      </c>
      <c r="AO1407" s="113">
        <v>0</v>
      </c>
      <c r="AP1407" s="113">
        <v>0</v>
      </c>
      <c r="AQ1407" s="107" t="s">
        <v>699</v>
      </c>
      <c r="AR1407" s="107" t="s">
        <v>699</v>
      </c>
      <c r="AS1407" s="107" t="s">
        <v>396</v>
      </c>
      <c r="AT1407" s="107" t="s">
        <v>3022</v>
      </c>
      <c r="AU1407" s="107" t="s">
        <v>1123</v>
      </c>
      <c r="AV1407" s="107" t="s">
        <v>391</v>
      </c>
      <c r="AW1407" s="108">
        <v>3</v>
      </c>
      <c r="AX1407" s="107" t="s">
        <v>473</v>
      </c>
      <c r="AY1407" s="107" t="s">
        <v>1265</v>
      </c>
      <c r="AZ1407" s="107" t="s">
        <v>700</v>
      </c>
      <c r="BA1407" s="107" t="s">
        <v>1266</v>
      </c>
      <c r="BB1407" s="109">
        <v>45355.272070752311</v>
      </c>
      <c r="BC1407" s="107" t="s">
        <v>24</v>
      </c>
      <c r="BD1407" s="107" t="s">
        <v>293</v>
      </c>
    </row>
    <row r="1408" spans="1:56" x14ac:dyDescent="0.2">
      <c r="A1408" s="107" t="s">
        <v>472</v>
      </c>
      <c r="B1408" s="105">
        <v>610535</v>
      </c>
      <c r="C1408" s="105" t="s">
        <v>395</v>
      </c>
      <c r="D1408" s="107" t="s">
        <v>1280</v>
      </c>
      <c r="E1408" s="105" t="s">
        <v>1954</v>
      </c>
      <c r="F1408" s="107" t="s">
        <v>3153</v>
      </c>
      <c r="G1408" s="107" t="s">
        <v>830</v>
      </c>
      <c r="H1408" s="107" t="s">
        <v>830</v>
      </c>
      <c r="I1408" s="107" t="s">
        <v>830</v>
      </c>
      <c r="J1408" s="107" t="s">
        <v>170</v>
      </c>
      <c r="K1408" s="107" t="s">
        <v>24</v>
      </c>
      <c r="L1408" s="107" t="s">
        <v>210</v>
      </c>
      <c r="M1408" s="107" t="s">
        <v>208</v>
      </c>
      <c r="N1408" s="107" t="s">
        <v>472</v>
      </c>
      <c r="O1408" s="107" t="s">
        <v>1122</v>
      </c>
      <c r="P1408" s="109">
        <v>45565</v>
      </c>
      <c r="Q1408" s="107" t="s">
        <v>754</v>
      </c>
      <c r="R1408" s="108">
        <v>0</v>
      </c>
      <c r="S1408" s="109">
        <v>45715</v>
      </c>
      <c r="T1408" s="109">
        <v>45775</v>
      </c>
      <c r="U1408" s="109">
        <v>46444</v>
      </c>
      <c r="V1408" s="108">
        <v>729</v>
      </c>
      <c r="W1408" s="107" t="s">
        <v>424</v>
      </c>
      <c r="X1408" s="107" t="s">
        <v>1759</v>
      </c>
      <c r="Y1408" s="107" t="s">
        <v>292</v>
      </c>
      <c r="Z1408" s="108">
        <v>1</v>
      </c>
      <c r="AA1408" s="113">
        <v>0</v>
      </c>
      <c r="AB1408" s="113">
        <v>0</v>
      </c>
      <c r="AC1408" s="113">
        <v>1938214.4</v>
      </c>
      <c r="AD1408" s="113">
        <v>0</v>
      </c>
      <c r="AE1408" s="113">
        <v>1938214.4</v>
      </c>
      <c r="AF1408" s="113">
        <v>0</v>
      </c>
      <c r="AG1408" s="113">
        <v>0</v>
      </c>
      <c r="AH1408" s="113">
        <f>CFR_Data[[#This Row],[Total Spent SFY]]+CFR_Data[[#This Row],[CF Current SFY]]</f>
        <v>0</v>
      </c>
      <c r="AI1408" s="113">
        <v>252810.57389999999</v>
      </c>
      <c r="AJ1408" s="113">
        <v>1011242.2957</v>
      </c>
      <c r="AK1408" s="113">
        <v>674161.53040000005</v>
      </c>
      <c r="AL1408" s="113">
        <v>0</v>
      </c>
      <c r="AM1408" s="113">
        <v>0</v>
      </c>
      <c r="AN1408" s="113">
        <v>0</v>
      </c>
      <c r="AO1408" s="113">
        <v>0</v>
      </c>
      <c r="AP1408" s="113">
        <v>0</v>
      </c>
      <c r="AQ1408" s="107" t="s">
        <v>699</v>
      </c>
      <c r="AR1408" s="107" t="s">
        <v>699</v>
      </c>
      <c r="AS1408" s="107" t="s">
        <v>396</v>
      </c>
      <c r="AT1408" s="107" t="s">
        <v>3022</v>
      </c>
      <c r="AU1408" s="107" t="s">
        <v>1123</v>
      </c>
      <c r="AV1408" s="107" t="s">
        <v>391</v>
      </c>
      <c r="AW1408" s="108">
        <v>3</v>
      </c>
      <c r="AX1408" s="107" t="s">
        <v>473</v>
      </c>
      <c r="AY1408" s="107" t="s">
        <v>1265</v>
      </c>
      <c r="AZ1408" s="107" t="s">
        <v>700</v>
      </c>
      <c r="BA1408" s="107" t="s">
        <v>1266</v>
      </c>
      <c r="BB1408" s="109">
        <v>45355.272070752311</v>
      </c>
      <c r="BC1408" s="107" t="s">
        <v>24</v>
      </c>
      <c r="BD1408" s="107" t="s">
        <v>292</v>
      </c>
    </row>
    <row r="1409" spans="1:56" x14ac:dyDescent="0.2">
      <c r="A1409" s="107" t="s">
        <v>472</v>
      </c>
      <c r="B1409" s="105">
        <v>610537</v>
      </c>
      <c r="C1409" s="105" t="s">
        <v>395</v>
      </c>
      <c r="D1409" s="107" t="s">
        <v>1281</v>
      </c>
      <c r="E1409" s="105" t="s">
        <v>1943</v>
      </c>
      <c r="F1409" s="107" t="s">
        <v>1182</v>
      </c>
      <c r="G1409" s="107" t="s">
        <v>830</v>
      </c>
      <c r="H1409" s="107" t="s">
        <v>830</v>
      </c>
      <c r="I1409" s="107" t="s">
        <v>830</v>
      </c>
      <c r="J1409" s="107" t="s">
        <v>44</v>
      </c>
      <c r="K1409" s="107" t="s">
        <v>22</v>
      </c>
      <c r="L1409" s="107" t="s">
        <v>654</v>
      </c>
      <c r="M1409" s="107" t="s">
        <v>395</v>
      </c>
      <c r="N1409" s="107" t="s">
        <v>472</v>
      </c>
      <c r="O1409" s="107" t="s">
        <v>1125</v>
      </c>
      <c r="P1409" s="109">
        <v>45997</v>
      </c>
      <c r="Q1409" s="107" t="s">
        <v>1353</v>
      </c>
      <c r="R1409" s="108">
        <v>0</v>
      </c>
      <c r="S1409" s="109">
        <v>46147</v>
      </c>
      <c r="T1409" s="109">
        <v>46207</v>
      </c>
      <c r="U1409" s="109">
        <v>46512</v>
      </c>
      <c r="V1409" s="108">
        <v>365</v>
      </c>
      <c r="W1409" s="107" t="s">
        <v>398</v>
      </c>
      <c r="X1409" s="107" t="s">
        <v>702</v>
      </c>
      <c r="Y1409" s="107" t="s">
        <v>293</v>
      </c>
      <c r="Z1409" s="108">
        <v>0</v>
      </c>
      <c r="AA1409" s="113">
        <v>0</v>
      </c>
      <c r="AB1409" s="113">
        <v>0</v>
      </c>
      <c r="AC1409" s="113">
        <v>31885</v>
      </c>
      <c r="AD1409" s="113">
        <v>0</v>
      </c>
      <c r="AE1409" s="113">
        <v>31885</v>
      </c>
      <c r="AF1409" s="113">
        <v>0</v>
      </c>
      <c r="AG1409" s="113">
        <v>0</v>
      </c>
      <c r="AH1409" s="113">
        <f>CFR_Data[[#This Row],[Total Spent SFY]]+CFR_Data[[#This Row],[CF Current SFY]]</f>
        <v>0</v>
      </c>
      <c r="AI1409" s="113">
        <v>0</v>
      </c>
      <c r="AJ1409" s="113">
        <v>0</v>
      </c>
      <c r="AK1409" s="113">
        <v>31885</v>
      </c>
      <c r="AL1409" s="113">
        <v>0</v>
      </c>
      <c r="AM1409" s="113">
        <v>0</v>
      </c>
      <c r="AN1409" s="113">
        <v>0</v>
      </c>
      <c r="AO1409" s="113">
        <v>0</v>
      </c>
      <c r="AP1409" s="113">
        <v>0</v>
      </c>
      <c r="AQ1409" s="107" t="s">
        <v>699</v>
      </c>
      <c r="AR1409" s="107" t="s">
        <v>699</v>
      </c>
      <c r="AS1409" s="107" t="s">
        <v>396</v>
      </c>
      <c r="AT1409" s="107" t="s">
        <v>2900</v>
      </c>
      <c r="AU1409" s="107" t="s">
        <v>1123</v>
      </c>
      <c r="AV1409" s="107" t="s">
        <v>391</v>
      </c>
      <c r="AW1409" s="108">
        <v>2</v>
      </c>
      <c r="AX1409" s="107" t="s">
        <v>473</v>
      </c>
      <c r="AY1409" s="107" t="s">
        <v>2229</v>
      </c>
      <c r="AZ1409" s="107" t="s">
        <v>697</v>
      </c>
      <c r="BA1409" s="107" t="s">
        <v>2230</v>
      </c>
      <c r="BB1409" s="109">
        <v>45355.272070752311</v>
      </c>
      <c r="BC1409" s="107" t="s">
        <v>22</v>
      </c>
      <c r="BD1409" s="107" t="s">
        <v>293</v>
      </c>
    </row>
    <row r="1410" spans="1:56" x14ac:dyDescent="0.2">
      <c r="A1410" s="107" t="s">
        <v>472</v>
      </c>
      <c r="B1410" s="105">
        <v>610537</v>
      </c>
      <c r="C1410" s="105" t="s">
        <v>395</v>
      </c>
      <c r="D1410" s="107" t="s">
        <v>1281</v>
      </c>
      <c r="E1410" s="105" t="s">
        <v>1943</v>
      </c>
      <c r="F1410" s="107" t="s">
        <v>1182</v>
      </c>
      <c r="G1410" s="107" t="s">
        <v>830</v>
      </c>
      <c r="H1410" s="107" t="s">
        <v>830</v>
      </c>
      <c r="I1410" s="107" t="s">
        <v>830</v>
      </c>
      <c r="J1410" s="107" t="s">
        <v>44</v>
      </c>
      <c r="K1410" s="107" t="s">
        <v>22</v>
      </c>
      <c r="L1410" s="107" t="s">
        <v>654</v>
      </c>
      <c r="M1410" s="107" t="s">
        <v>395</v>
      </c>
      <c r="N1410" s="107" t="s">
        <v>472</v>
      </c>
      <c r="O1410" s="107" t="s">
        <v>1125</v>
      </c>
      <c r="P1410" s="109">
        <v>45997</v>
      </c>
      <c r="Q1410" s="107" t="s">
        <v>1353</v>
      </c>
      <c r="R1410" s="108">
        <v>0</v>
      </c>
      <c r="S1410" s="109">
        <v>46147</v>
      </c>
      <c r="T1410" s="109">
        <v>46207</v>
      </c>
      <c r="U1410" s="109">
        <v>46512</v>
      </c>
      <c r="V1410" s="108">
        <v>365</v>
      </c>
      <c r="W1410" s="107" t="s">
        <v>424</v>
      </c>
      <c r="X1410" s="107" t="s">
        <v>709</v>
      </c>
      <c r="Y1410" s="107" t="s">
        <v>416</v>
      </c>
      <c r="Z1410" s="108">
        <v>0.8</v>
      </c>
      <c r="AA1410" s="113">
        <v>0</v>
      </c>
      <c r="AB1410" s="113">
        <v>0</v>
      </c>
      <c r="AC1410" s="113">
        <v>2682075.7000000002</v>
      </c>
      <c r="AD1410" s="113">
        <v>0</v>
      </c>
      <c r="AE1410" s="113">
        <v>2682075.7000000002</v>
      </c>
      <c r="AF1410" s="113">
        <v>0</v>
      </c>
      <c r="AG1410" s="113">
        <v>0</v>
      </c>
      <c r="AH1410" s="113">
        <f>CFR_Data[[#This Row],[Total Spent SFY]]+CFR_Data[[#This Row],[CF Current SFY]]</f>
        <v>0</v>
      </c>
      <c r="AI1410" s="113">
        <v>0</v>
      </c>
      <c r="AJ1410" s="113">
        <v>0</v>
      </c>
      <c r="AK1410" s="113">
        <v>2682075.7000000002</v>
      </c>
      <c r="AL1410" s="113">
        <v>0</v>
      </c>
      <c r="AM1410" s="113">
        <v>0</v>
      </c>
      <c r="AN1410" s="113">
        <v>0</v>
      </c>
      <c r="AO1410" s="113">
        <v>0</v>
      </c>
      <c r="AP1410" s="113">
        <v>0</v>
      </c>
      <c r="AQ1410" s="107" t="s">
        <v>699</v>
      </c>
      <c r="AR1410" s="107" t="s">
        <v>699</v>
      </c>
      <c r="AS1410" s="107" t="s">
        <v>396</v>
      </c>
      <c r="AT1410" s="107" t="s">
        <v>2900</v>
      </c>
      <c r="AU1410" s="107" t="s">
        <v>1123</v>
      </c>
      <c r="AV1410" s="107" t="s">
        <v>391</v>
      </c>
      <c r="AW1410" s="108">
        <v>2</v>
      </c>
      <c r="AX1410" s="107" t="s">
        <v>473</v>
      </c>
      <c r="AY1410" s="107" t="s">
        <v>2229</v>
      </c>
      <c r="AZ1410" s="107" t="s">
        <v>697</v>
      </c>
      <c r="BA1410" s="107" t="s">
        <v>2230</v>
      </c>
      <c r="BB1410" s="109">
        <v>45355.272070752311</v>
      </c>
      <c r="BC1410" s="107" t="s">
        <v>22</v>
      </c>
      <c r="BD1410" s="107" t="s">
        <v>292</v>
      </c>
    </row>
    <row r="1411" spans="1:56" x14ac:dyDescent="0.2">
      <c r="A1411" s="107" t="s">
        <v>409</v>
      </c>
      <c r="B1411" s="105">
        <v>610542</v>
      </c>
      <c r="C1411" s="105" t="s">
        <v>3154</v>
      </c>
      <c r="D1411" s="107" t="s">
        <v>1413</v>
      </c>
      <c r="E1411" s="105" t="s">
        <v>1945</v>
      </c>
      <c r="F1411" s="107" t="s">
        <v>1121</v>
      </c>
      <c r="G1411" s="107" t="s">
        <v>830</v>
      </c>
      <c r="H1411" s="107" t="s">
        <v>830</v>
      </c>
      <c r="I1411" s="107" t="s">
        <v>830</v>
      </c>
      <c r="J1411" s="107" t="s">
        <v>180</v>
      </c>
      <c r="K1411" s="107" t="s">
        <v>23</v>
      </c>
      <c r="L1411" s="107" t="s">
        <v>311</v>
      </c>
      <c r="M1411" s="107" t="s">
        <v>158</v>
      </c>
      <c r="N1411" s="107" t="s">
        <v>410</v>
      </c>
      <c r="O1411" s="107" t="s">
        <v>395</v>
      </c>
      <c r="P1411" s="109">
        <v>45164</v>
      </c>
      <c r="Q1411" s="107" t="s">
        <v>712</v>
      </c>
      <c r="R1411" s="108">
        <v>1</v>
      </c>
      <c r="S1411" s="109">
        <v>45239</v>
      </c>
      <c r="T1411" s="109">
        <v>45299</v>
      </c>
      <c r="U1411" s="109">
        <v>45604</v>
      </c>
      <c r="V1411" s="108">
        <v>365</v>
      </c>
      <c r="W1411" s="107" t="s">
        <v>398</v>
      </c>
      <c r="X1411" s="107" t="s">
        <v>702</v>
      </c>
      <c r="Y1411" s="107" t="s">
        <v>293</v>
      </c>
      <c r="Z1411" s="108">
        <v>0</v>
      </c>
      <c r="AA1411" s="113">
        <v>0</v>
      </c>
      <c r="AB1411" s="113">
        <v>0</v>
      </c>
      <c r="AC1411" s="113">
        <v>75613</v>
      </c>
      <c r="AD1411" s="113">
        <v>71620</v>
      </c>
      <c r="AE1411" s="113">
        <v>71620.000100000005</v>
      </c>
      <c r="AF1411" s="113">
        <v>41887.447800000002</v>
      </c>
      <c r="AG1411" s="113">
        <v>41887.447800000002</v>
      </c>
      <c r="AH1411" s="113">
        <f>CFR_Data[[#This Row],[Total Spent SFY]]+CFR_Data[[#This Row],[CF Current SFY]]</f>
        <v>41887.447800000002</v>
      </c>
      <c r="AI1411" s="113">
        <v>29732.552299999999</v>
      </c>
      <c r="AJ1411" s="113">
        <v>0</v>
      </c>
      <c r="AK1411" s="113">
        <v>0</v>
      </c>
      <c r="AL1411" s="113">
        <v>0</v>
      </c>
      <c r="AM1411" s="113">
        <v>0</v>
      </c>
      <c r="AN1411" s="113">
        <v>3992.9998999999998</v>
      </c>
      <c r="AO1411" s="113">
        <v>0</v>
      </c>
      <c r="AP1411" s="113">
        <v>0</v>
      </c>
      <c r="AQ1411" s="107" t="s">
        <v>699</v>
      </c>
      <c r="AR1411" s="107" t="s">
        <v>699</v>
      </c>
      <c r="AS1411" s="107" t="s">
        <v>396</v>
      </c>
      <c r="AT1411" s="107" t="s">
        <v>395</v>
      </c>
      <c r="AU1411" s="107" t="s">
        <v>1123</v>
      </c>
      <c r="AV1411" s="107" t="s">
        <v>391</v>
      </c>
      <c r="AW1411" s="108">
        <v>2</v>
      </c>
      <c r="AX1411" s="107" t="s">
        <v>473</v>
      </c>
      <c r="AY1411" s="107" t="s">
        <v>722</v>
      </c>
      <c r="AZ1411" s="107" t="s">
        <v>697</v>
      </c>
      <c r="BA1411" s="107" t="s">
        <v>402</v>
      </c>
      <c r="BB1411" s="109">
        <v>45355.272070752311</v>
      </c>
      <c r="BC1411" s="107" t="s">
        <v>23</v>
      </c>
      <c r="BD1411" s="107" t="s">
        <v>293</v>
      </c>
    </row>
    <row r="1412" spans="1:56" x14ac:dyDescent="0.2">
      <c r="A1412" s="107" t="s">
        <v>409</v>
      </c>
      <c r="B1412" s="105">
        <v>610542</v>
      </c>
      <c r="C1412" s="105" t="s">
        <v>3154</v>
      </c>
      <c r="D1412" s="107" t="s">
        <v>1413</v>
      </c>
      <c r="E1412" s="105" t="s">
        <v>1945</v>
      </c>
      <c r="F1412" s="107" t="s">
        <v>1121</v>
      </c>
      <c r="G1412" s="107" t="s">
        <v>830</v>
      </c>
      <c r="H1412" s="107" t="s">
        <v>830</v>
      </c>
      <c r="I1412" s="107" t="s">
        <v>830</v>
      </c>
      <c r="J1412" s="107" t="s">
        <v>180</v>
      </c>
      <c r="K1412" s="107" t="s">
        <v>23</v>
      </c>
      <c r="L1412" s="107" t="s">
        <v>311</v>
      </c>
      <c r="M1412" s="107" t="s">
        <v>158</v>
      </c>
      <c r="N1412" s="107" t="s">
        <v>410</v>
      </c>
      <c r="O1412" s="107" t="s">
        <v>395</v>
      </c>
      <c r="P1412" s="109">
        <v>45164</v>
      </c>
      <c r="Q1412" s="107" t="s">
        <v>712</v>
      </c>
      <c r="R1412" s="108">
        <v>1</v>
      </c>
      <c r="S1412" s="109">
        <v>45239</v>
      </c>
      <c r="T1412" s="109">
        <v>45299</v>
      </c>
      <c r="U1412" s="109">
        <v>45604</v>
      </c>
      <c r="V1412" s="108">
        <v>365</v>
      </c>
      <c r="W1412" s="107" t="s">
        <v>424</v>
      </c>
      <c r="X1412" s="107" t="s">
        <v>733</v>
      </c>
      <c r="Y1412" s="107" t="s">
        <v>413</v>
      </c>
      <c r="Z1412" s="108">
        <v>0.8</v>
      </c>
      <c r="AA1412" s="113">
        <v>6620.5</v>
      </c>
      <c r="AB1412" s="113">
        <v>6620.5</v>
      </c>
      <c r="AC1412" s="113">
        <v>2017682.36</v>
      </c>
      <c r="AD1412" s="113">
        <v>1843382.1</v>
      </c>
      <c r="AE1412" s="113">
        <v>1843382.0999</v>
      </c>
      <c r="AF1412" s="113">
        <v>1078114.6521999999</v>
      </c>
      <c r="AG1412" s="113">
        <v>1084735.1521999999</v>
      </c>
      <c r="AH1412" s="113">
        <f>CFR_Data[[#This Row],[Total Spent SFY]]+CFR_Data[[#This Row],[CF Current SFY]]</f>
        <v>1084735.1521999999</v>
      </c>
      <c r="AI1412" s="113">
        <v>765267.44770000002</v>
      </c>
      <c r="AJ1412" s="113">
        <v>0</v>
      </c>
      <c r="AK1412" s="113">
        <v>0</v>
      </c>
      <c r="AL1412" s="113">
        <v>0</v>
      </c>
      <c r="AM1412" s="113">
        <v>0</v>
      </c>
      <c r="AN1412" s="113">
        <v>174300.26010000001</v>
      </c>
      <c r="AO1412" s="113">
        <v>0</v>
      </c>
      <c r="AP1412" s="113">
        <v>0</v>
      </c>
      <c r="AQ1412" s="107" t="s">
        <v>699</v>
      </c>
      <c r="AR1412" s="107" t="s">
        <v>699</v>
      </c>
      <c r="AS1412" s="107" t="s">
        <v>396</v>
      </c>
      <c r="AT1412" s="107" t="s">
        <v>395</v>
      </c>
      <c r="AU1412" s="107" t="s">
        <v>1123</v>
      </c>
      <c r="AV1412" s="107" t="s">
        <v>391</v>
      </c>
      <c r="AW1412" s="108">
        <v>2</v>
      </c>
      <c r="AX1412" s="107" t="s">
        <v>473</v>
      </c>
      <c r="AY1412" s="107" t="s">
        <v>722</v>
      </c>
      <c r="AZ1412" s="107" t="s">
        <v>697</v>
      </c>
      <c r="BA1412" s="107" t="s">
        <v>402</v>
      </c>
      <c r="BB1412" s="109">
        <v>45355.272070752311</v>
      </c>
      <c r="BC1412" s="107" t="s">
        <v>23</v>
      </c>
      <c r="BD1412" s="107" t="s">
        <v>292</v>
      </c>
    </row>
    <row r="1413" spans="1:56" x14ac:dyDescent="0.2">
      <c r="A1413" s="107" t="s">
        <v>472</v>
      </c>
      <c r="B1413" s="105">
        <v>610543</v>
      </c>
      <c r="C1413" s="105" t="s">
        <v>395</v>
      </c>
      <c r="D1413" s="107" t="s">
        <v>2383</v>
      </c>
      <c r="E1413" s="105" t="s">
        <v>1941</v>
      </c>
      <c r="F1413" s="107" t="s">
        <v>1128</v>
      </c>
      <c r="G1413" s="107" t="s">
        <v>830</v>
      </c>
      <c r="H1413" s="107" t="s">
        <v>830</v>
      </c>
      <c r="I1413" s="107" t="s">
        <v>830</v>
      </c>
      <c r="J1413" s="107" t="s">
        <v>2384</v>
      </c>
      <c r="K1413" s="107" t="s">
        <v>22</v>
      </c>
      <c r="L1413" s="107" t="s">
        <v>311</v>
      </c>
      <c r="M1413" s="107" t="s">
        <v>158</v>
      </c>
      <c r="N1413" s="107" t="s">
        <v>472</v>
      </c>
      <c r="O1413" s="107" t="s">
        <v>1122</v>
      </c>
      <c r="P1413" s="109">
        <v>46760</v>
      </c>
      <c r="Q1413" s="107" t="s">
        <v>2912</v>
      </c>
      <c r="R1413" s="108">
        <v>0</v>
      </c>
      <c r="S1413" s="109">
        <v>46910</v>
      </c>
      <c r="T1413" s="109">
        <v>46970</v>
      </c>
      <c r="U1413" s="109">
        <v>47822</v>
      </c>
      <c r="V1413" s="108">
        <v>912</v>
      </c>
      <c r="W1413" s="107" t="s">
        <v>398</v>
      </c>
      <c r="X1413" s="107" t="s">
        <v>702</v>
      </c>
      <c r="Y1413" s="107" t="s">
        <v>293</v>
      </c>
      <c r="Z1413" s="108">
        <v>0</v>
      </c>
      <c r="AA1413" s="113">
        <v>0</v>
      </c>
      <c r="AB1413" s="113">
        <v>0</v>
      </c>
      <c r="AC1413" s="113">
        <v>194875</v>
      </c>
      <c r="AD1413" s="113">
        <v>0</v>
      </c>
      <c r="AE1413" s="113">
        <v>73918.103400000007</v>
      </c>
      <c r="AF1413" s="113">
        <v>0</v>
      </c>
      <c r="AG1413" s="113">
        <v>0</v>
      </c>
      <c r="AH1413" s="113">
        <f>CFR_Data[[#This Row],[Total Spent SFY]]+CFR_Data[[#This Row],[CF Current SFY]]</f>
        <v>0</v>
      </c>
      <c r="AI1413" s="113">
        <v>0</v>
      </c>
      <c r="AJ1413" s="113">
        <v>0</v>
      </c>
      <c r="AK1413" s="113">
        <v>0</v>
      </c>
      <c r="AL1413" s="113">
        <v>0</v>
      </c>
      <c r="AM1413" s="113">
        <v>73918.103400000007</v>
      </c>
      <c r="AN1413" s="113">
        <v>120956.89659999999</v>
      </c>
      <c r="AO1413" s="113">
        <v>0</v>
      </c>
      <c r="AP1413" s="113">
        <v>0</v>
      </c>
      <c r="AQ1413" s="107" t="s">
        <v>699</v>
      </c>
      <c r="AR1413" s="107" t="s">
        <v>699</v>
      </c>
      <c r="AS1413" s="107" t="s">
        <v>396</v>
      </c>
      <c r="AT1413" s="107" t="s">
        <v>395</v>
      </c>
      <c r="AU1413" s="107" t="s">
        <v>1123</v>
      </c>
      <c r="AV1413" s="107" t="s">
        <v>391</v>
      </c>
      <c r="AW1413" s="108">
        <v>2</v>
      </c>
      <c r="AX1413" s="107" t="s">
        <v>473</v>
      </c>
      <c r="AY1413" s="107" t="s">
        <v>698</v>
      </c>
      <c r="AZ1413" s="107" t="s">
        <v>697</v>
      </c>
      <c r="BA1413" s="107" t="s">
        <v>392</v>
      </c>
      <c r="BB1413" s="109">
        <v>45355.272070752311</v>
      </c>
      <c r="BC1413" s="107" t="s">
        <v>22</v>
      </c>
      <c r="BD1413" s="107" t="s">
        <v>293</v>
      </c>
    </row>
    <row r="1414" spans="1:56" x14ac:dyDescent="0.2">
      <c r="A1414" s="107" t="s">
        <v>472</v>
      </c>
      <c r="B1414" s="105">
        <v>610543</v>
      </c>
      <c r="C1414" s="105" t="s">
        <v>395</v>
      </c>
      <c r="D1414" s="107" t="s">
        <v>2383</v>
      </c>
      <c r="E1414" s="105" t="s">
        <v>1941</v>
      </c>
      <c r="F1414" s="107" t="s">
        <v>1128</v>
      </c>
      <c r="G1414" s="107" t="s">
        <v>830</v>
      </c>
      <c r="H1414" s="107" t="s">
        <v>830</v>
      </c>
      <c r="I1414" s="107" t="s">
        <v>830</v>
      </c>
      <c r="J1414" s="107" t="s">
        <v>2384</v>
      </c>
      <c r="K1414" s="107" t="s">
        <v>22</v>
      </c>
      <c r="L1414" s="107" t="s">
        <v>311</v>
      </c>
      <c r="M1414" s="107" t="s">
        <v>158</v>
      </c>
      <c r="N1414" s="107" t="s">
        <v>472</v>
      </c>
      <c r="O1414" s="107" t="s">
        <v>1122</v>
      </c>
      <c r="P1414" s="109">
        <v>46760</v>
      </c>
      <c r="Q1414" s="107" t="s">
        <v>2912</v>
      </c>
      <c r="R1414" s="108">
        <v>0</v>
      </c>
      <c r="S1414" s="109">
        <v>46910</v>
      </c>
      <c r="T1414" s="109">
        <v>46970</v>
      </c>
      <c r="U1414" s="109">
        <v>47822</v>
      </c>
      <c r="V1414" s="108">
        <v>912</v>
      </c>
      <c r="W1414" s="107" t="s">
        <v>424</v>
      </c>
      <c r="X1414" s="107" t="s">
        <v>726</v>
      </c>
      <c r="Y1414" s="107" t="s">
        <v>725</v>
      </c>
      <c r="Z1414" s="108">
        <v>0.8</v>
      </c>
      <c r="AA1414" s="113">
        <v>0</v>
      </c>
      <c r="AB1414" s="113">
        <v>0</v>
      </c>
      <c r="AC1414" s="113">
        <v>9275000</v>
      </c>
      <c r="AD1414" s="113">
        <v>0</v>
      </c>
      <c r="AE1414" s="113">
        <v>3518103.4482999998</v>
      </c>
      <c r="AF1414" s="113">
        <v>0</v>
      </c>
      <c r="AG1414" s="113">
        <v>0</v>
      </c>
      <c r="AH1414" s="113">
        <f>CFR_Data[[#This Row],[Total Spent SFY]]+CFR_Data[[#This Row],[CF Current SFY]]</f>
        <v>0</v>
      </c>
      <c r="AI1414" s="113">
        <v>0</v>
      </c>
      <c r="AJ1414" s="113">
        <v>0</v>
      </c>
      <c r="AK1414" s="113">
        <v>0</v>
      </c>
      <c r="AL1414" s="113">
        <v>0</v>
      </c>
      <c r="AM1414" s="113">
        <v>3518103.4482999998</v>
      </c>
      <c r="AN1414" s="113">
        <v>5756896.5516999997</v>
      </c>
      <c r="AO1414" s="113">
        <v>0</v>
      </c>
      <c r="AP1414" s="113">
        <v>0</v>
      </c>
      <c r="AQ1414" s="107" t="s">
        <v>699</v>
      </c>
      <c r="AR1414" s="107" t="s">
        <v>699</v>
      </c>
      <c r="AS1414" s="107" t="s">
        <v>396</v>
      </c>
      <c r="AT1414" s="107" t="s">
        <v>395</v>
      </c>
      <c r="AU1414" s="107" t="s">
        <v>1123</v>
      </c>
      <c r="AV1414" s="107" t="s">
        <v>391</v>
      </c>
      <c r="AW1414" s="108">
        <v>2</v>
      </c>
      <c r="AX1414" s="107" t="s">
        <v>473</v>
      </c>
      <c r="AY1414" s="107" t="s">
        <v>698</v>
      </c>
      <c r="AZ1414" s="107" t="s">
        <v>697</v>
      </c>
      <c r="BA1414" s="107" t="s">
        <v>392</v>
      </c>
      <c r="BB1414" s="109">
        <v>45355.272070752311</v>
      </c>
      <c r="BC1414" s="107" t="s">
        <v>22</v>
      </c>
      <c r="BD1414" s="107" t="s">
        <v>292</v>
      </c>
    </row>
    <row r="1415" spans="1:56" x14ac:dyDescent="0.2">
      <c r="A1415" s="107" t="s">
        <v>472</v>
      </c>
      <c r="B1415" s="105">
        <v>610544</v>
      </c>
      <c r="C1415" s="105" t="s">
        <v>395</v>
      </c>
      <c r="D1415" s="107" t="s">
        <v>1282</v>
      </c>
      <c r="E1415" s="105" t="s">
        <v>1941</v>
      </c>
      <c r="F1415" s="107" t="s">
        <v>1128</v>
      </c>
      <c r="G1415" s="107" t="s">
        <v>830</v>
      </c>
      <c r="H1415" s="107" t="s">
        <v>830</v>
      </c>
      <c r="I1415" s="107" t="s">
        <v>830</v>
      </c>
      <c r="J1415" s="107" t="s">
        <v>119</v>
      </c>
      <c r="K1415" s="107" t="s">
        <v>22</v>
      </c>
      <c r="L1415" s="107" t="s">
        <v>237</v>
      </c>
      <c r="M1415" s="107" t="s">
        <v>236</v>
      </c>
      <c r="N1415" s="107" t="s">
        <v>472</v>
      </c>
      <c r="O1415" s="107" t="s">
        <v>1125</v>
      </c>
      <c r="P1415" s="109">
        <v>45654</v>
      </c>
      <c r="Q1415" s="107" t="s">
        <v>1101</v>
      </c>
      <c r="R1415" s="108">
        <v>0</v>
      </c>
      <c r="S1415" s="109">
        <v>45804</v>
      </c>
      <c r="T1415" s="109">
        <v>45864</v>
      </c>
      <c r="U1415" s="109">
        <v>46394</v>
      </c>
      <c r="V1415" s="108">
        <v>590</v>
      </c>
      <c r="W1415" s="107" t="s">
        <v>424</v>
      </c>
      <c r="X1415" s="107" t="s">
        <v>710</v>
      </c>
      <c r="Y1415" s="107" t="s">
        <v>411</v>
      </c>
      <c r="Z1415" s="108">
        <v>0.8</v>
      </c>
      <c r="AA1415" s="113">
        <v>0</v>
      </c>
      <c r="AB1415" s="113">
        <v>0</v>
      </c>
      <c r="AC1415" s="113">
        <v>8627027.9740999993</v>
      </c>
      <c r="AD1415" s="113">
        <v>0</v>
      </c>
      <c r="AE1415" s="113">
        <v>8627027.9740999993</v>
      </c>
      <c r="AF1415" s="113">
        <v>0</v>
      </c>
      <c r="AG1415" s="113">
        <v>0</v>
      </c>
      <c r="AH1415" s="113">
        <f>CFR_Data[[#This Row],[Total Spent SFY]]+CFR_Data[[#This Row],[CF Current SFY]]</f>
        <v>0</v>
      </c>
      <c r="AI1415" s="113">
        <v>0</v>
      </c>
      <c r="AJ1415" s="113">
        <v>5448649.2467999998</v>
      </c>
      <c r="AK1415" s="113">
        <v>3178378.7272999999</v>
      </c>
      <c r="AL1415" s="113">
        <v>0</v>
      </c>
      <c r="AM1415" s="113">
        <v>0</v>
      </c>
      <c r="AN1415" s="113">
        <v>0</v>
      </c>
      <c r="AO1415" s="113">
        <v>0</v>
      </c>
      <c r="AP1415" s="113">
        <v>0</v>
      </c>
      <c r="AQ1415" s="107" t="s">
        <v>699</v>
      </c>
      <c r="AR1415" s="107" t="s">
        <v>699</v>
      </c>
      <c r="AS1415" s="107" t="s">
        <v>396</v>
      </c>
      <c r="AT1415" s="107" t="s">
        <v>2964</v>
      </c>
      <c r="AU1415" s="107" t="s">
        <v>1120</v>
      </c>
      <c r="AV1415" s="107" t="s">
        <v>391</v>
      </c>
      <c r="AW1415" s="108">
        <v>3</v>
      </c>
      <c r="AX1415" s="107" t="s">
        <v>473</v>
      </c>
      <c r="AY1415" s="107" t="s">
        <v>738</v>
      </c>
      <c r="AZ1415" s="107" t="s">
        <v>700</v>
      </c>
      <c r="BA1415" s="107" t="s">
        <v>652</v>
      </c>
      <c r="BB1415" s="109">
        <v>45355.272070752311</v>
      </c>
      <c r="BC1415" s="107" t="s">
        <v>22</v>
      </c>
      <c r="BD1415" s="107" t="s">
        <v>292</v>
      </c>
    </row>
    <row r="1416" spans="1:56" x14ac:dyDescent="0.2">
      <c r="A1416" s="107" t="s">
        <v>472</v>
      </c>
      <c r="B1416" s="105">
        <v>610544</v>
      </c>
      <c r="C1416" s="105" t="s">
        <v>395</v>
      </c>
      <c r="D1416" s="107" t="s">
        <v>1282</v>
      </c>
      <c r="E1416" s="105" t="s">
        <v>1941</v>
      </c>
      <c r="F1416" s="107" t="s">
        <v>1128</v>
      </c>
      <c r="G1416" s="107" t="s">
        <v>830</v>
      </c>
      <c r="H1416" s="107" t="s">
        <v>830</v>
      </c>
      <c r="I1416" s="107" t="s">
        <v>830</v>
      </c>
      <c r="J1416" s="107" t="s">
        <v>119</v>
      </c>
      <c r="K1416" s="107" t="s">
        <v>22</v>
      </c>
      <c r="L1416" s="107" t="s">
        <v>237</v>
      </c>
      <c r="M1416" s="107" t="s">
        <v>236</v>
      </c>
      <c r="N1416" s="107" t="s">
        <v>472</v>
      </c>
      <c r="O1416" s="107" t="s">
        <v>1125</v>
      </c>
      <c r="P1416" s="109">
        <v>45654</v>
      </c>
      <c r="Q1416" s="107" t="s">
        <v>1101</v>
      </c>
      <c r="R1416" s="108">
        <v>0</v>
      </c>
      <c r="S1416" s="109">
        <v>45804</v>
      </c>
      <c r="T1416" s="109">
        <v>45864</v>
      </c>
      <c r="U1416" s="109">
        <v>46394</v>
      </c>
      <c r="V1416" s="108">
        <v>590</v>
      </c>
      <c r="W1416" s="107" t="s">
        <v>398</v>
      </c>
      <c r="X1416" s="107" t="s">
        <v>702</v>
      </c>
      <c r="Y1416" s="107" t="s">
        <v>293</v>
      </c>
      <c r="Z1416" s="108">
        <v>0</v>
      </c>
      <c r="AA1416" s="113">
        <v>0</v>
      </c>
      <c r="AB1416" s="113">
        <v>0</v>
      </c>
      <c r="AC1416" s="113">
        <v>48000</v>
      </c>
      <c r="AD1416" s="113">
        <v>0</v>
      </c>
      <c r="AE1416" s="113">
        <v>48000</v>
      </c>
      <c r="AF1416" s="113">
        <v>0</v>
      </c>
      <c r="AG1416" s="113">
        <v>0</v>
      </c>
      <c r="AH1416" s="113">
        <f>CFR_Data[[#This Row],[Total Spent SFY]]+CFR_Data[[#This Row],[CF Current SFY]]</f>
        <v>0</v>
      </c>
      <c r="AI1416" s="113">
        <v>0</v>
      </c>
      <c r="AJ1416" s="113">
        <v>30315.789499999999</v>
      </c>
      <c r="AK1416" s="113">
        <v>17684.210500000001</v>
      </c>
      <c r="AL1416" s="113">
        <v>0</v>
      </c>
      <c r="AM1416" s="113">
        <v>0</v>
      </c>
      <c r="AN1416" s="113">
        <v>0</v>
      </c>
      <c r="AO1416" s="113">
        <v>0</v>
      </c>
      <c r="AP1416" s="113">
        <v>0</v>
      </c>
      <c r="AQ1416" s="107" t="s">
        <v>699</v>
      </c>
      <c r="AR1416" s="107" t="s">
        <v>699</v>
      </c>
      <c r="AS1416" s="107" t="s">
        <v>396</v>
      </c>
      <c r="AT1416" s="107" t="s">
        <v>2964</v>
      </c>
      <c r="AU1416" s="107" t="s">
        <v>1120</v>
      </c>
      <c r="AV1416" s="107" t="s">
        <v>391</v>
      </c>
      <c r="AW1416" s="108">
        <v>3</v>
      </c>
      <c r="AX1416" s="107" t="s">
        <v>473</v>
      </c>
      <c r="AY1416" s="107" t="s">
        <v>738</v>
      </c>
      <c r="AZ1416" s="107" t="s">
        <v>700</v>
      </c>
      <c r="BA1416" s="107" t="s">
        <v>652</v>
      </c>
      <c r="BB1416" s="109">
        <v>45355.272070752311</v>
      </c>
      <c r="BC1416" s="107" t="s">
        <v>22</v>
      </c>
      <c r="BD1416" s="107" t="s">
        <v>293</v>
      </c>
    </row>
    <row r="1417" spans="1:56" x14ac:dyDescent="0.2">
      <c r="A1417" s="107" t="s">
        <v>472</v>
      </c>
      <c r="B1417" s="105">
        <v>610544</v>
      </c>
      <c r="C1417" s="105" t="s">
        <v>395</v>
      </c>
      <c r="D1417" s="107" t="s">
        <v>1282</v>
      </c>
      <c r="E1417" s="105" t="s">
        <v>1941</v>
      </c>
      <c r="F1417" s="107" t="s">
        <v>1128</v>
      </c>
      <c r="G1417" s="107" t="s">
        <v>830</v>
      </c>
      <c r="H1417" s="107" t="s">
        <v>830</v>
      </c>
      <c r="I1417" s="107" t="s">
        <v>830</v>
      </c>
      <c r="J1417" s="107" t="s">
        <v>119</v>
      </c>
      <c r="K1417" s="107" t="s">
        <v>22</v>
      </c>
      <c r="L1417" s="107" t="s">
        <v>237</v>
      </c>
      <c r="M1417" s="107" t="s">
        <v>236</v>
      </c>
      <c r="N1417" s="107" t="s">
        <v>472</v>
      </c>
      <c r="O1417" s="107" t="s">
        <v>1125</v>
      </c>
      <c r="P1417" s="109">
        <v>45654</v>
      </c>
      <c r="Q1417" s="107" t="s">
        <v>1101</v>
      </c>
      <c r="R1417" s="108">
        <v>0</v>
      </c>
      <c r="S1417" s="109">
        <v>45804</v>
      </c>
      <c r="T1417" s="109">
        <v>45864</v>
      </c>
      <c r="U1417" s="109">
        <v>46394</v>
      </c>
      <c r="V1417" s="108">
        <v>590</v>
      </c>
      <c r="W1417" s="107" t="s">
        <v>424</v>
      </c>
      <c r="X1417" s="107" t="s">
        <v>709</v>
      </c>
      <c r="Y1417" s="107" t="s">
        <v>416</v>
      </c>
      <c r="Z1417" s="108">
        <v>0.8</v>
      </c>
      <c r="AA1417" s="113">
        <v>0</v>
      </c>
      <c r="AB1417" s="113">
        <v>0</v>
      </c>
      <c r="AC1417" s="113">
        <v>5178667.2125000004</v>
      </c>
      <c r="AD1417" s="113">
        <v>0</v>
      </c>
      <c r="AE1417" s="113">
        <v>5178667.2125000004</v>
      </c>
      <c r="AF1417" s="113">
        <v>0</v>
      </c>
      <c r="AG1417" s="113">
        <v>0</v>
      </c>
      <c r="AH1417" s="113">
        <f>CFR_Data[[#This Row],[Total Spent SFY]]+CFR_Data[[#This Row],[CF Current SFY]]</f>
        <v>0</v>
      </c>
      <c r="AI1417" s="113">
        <v>0</v>
      </c>
      <c r="AJ1417" s="113">
        <v>3270737.1867999998</v>
      </c>
      <c r="AK1417" s="113">
        <v>1907930.0257000001</v>
      </c>
      <c r="AL1417" s="113">
        <v>0</v>
      </c>
      <c r="AM1417" s="113">
        <v>0</v>
      </c>
      <c r="AN1417" s="113">
        <v>0</v>
      </c>
      <c r="AO1417" s="113">
        <v>0</v>
      </c>
      <c r="AP1417" s="113">
        <v>0</v>
      </c>
      <c r="AQ1417" s="107" t="s">
        <v>699</v>
      </c>
      <c r="AR1417" s="107" t="s">
        <v>699</v>
      </c>
      <c r="AS1417" s="107" t="s">
        <v>396</v>
      </c>
      <c r="AT1417" s="107" t="s">
        <v>2964</v>
      </c>
      <c r="AU1417" s="107" t="s">
        <v>1120</v>
      </c>
      <c r="AV1417" s="107" t="s">
        <v>391</v>
      </c>
      <c r="AW1417" s="108">
        <v>3</v>
      </c>
      <c r="AX1417" s="107" t="s">
        <v>473</v>
      </c>
      <c r="AY1417" s="107" t="s">
        <v>738</v>
      </c>
      <c r="AZ1417" s="107" t="s">
        <v>700</v>
      </c>
      <c r="BA1417" s="107" t="s">
        <v>652</v>
      </c>
      <c r="BB1417" s="109">
        <v>45355.272070752311</v>
      </c>
      <c r="BC1417" s="107" t="s">
        <v>22</v>
      </c>
      <c r="BD1417" s="107" t="s">
        <v>292</v>
      </c>
    </row>
    <row r="1418" spans="1:56" x14ac:dyDescent="0.2">
      <c r="A1418" s="107" t="s">
        <v>393</v>
      </c>
      <c r="B1418" s="105">
        <v>610546</v>
      </c>
      <c r="C1418" s="105" t="s">
        <v>2385</v>
      </c>
      <c r="D1418" s="107" t="s">
        <v>1283</v>
      </c>
      <c r="E1418" s="105" t="s">
        <v>1962</v>
      </c>
      <c r="F1418" s="107" t="s">
        <v>1421</v>
      </c>
      <c r="G1418" s="107" t="s">
        <v>830</v>
      </c>
      <c r="H1418" s="107" t="s">
        <v>830</v>
      </c>
      <c r="I1418" s="107" t="s">
        <v>830</v>
      </c>
      <c r="J1418" s="107" t="s">
        <v>72</v>
      </c>
      <c r="K1418" s="107" t="s">
        <v>21</v>
      </c>
      <c r="L1418" s="107" t="s">
        <v>654</v>
      </c>
      <c r="M1418" s="107" t="s">
        <v>395</v>
      </c>
      <c r="N1418" s="107" t="s">
        <v>716</v>
      </c>
      <c r="O1418" s="107" t="s">
        <v>395</v>
      </c>
      <c r="P1418" s="109">
        <v>44800</v>
      </c>
      <c r="Q1418" s="107" t="s">
        <v>658</v>
      </c>
      <c r="R1418" s="108">
        <v>1</v>
      </c>
      <c r="S1418" s="109">
        <v>44868</v>
      </c>
      <c r="T1418" s="109">
        <v>44928</v>
      </c>
      <c r="U1418" s="109">
        <v>45353</v>
      </c>
      <c r="V1418" s="108">
        <v>485</v>
      </c>
      <c r="W1418" s="107" t="s">
        <v>398</v>
      </c>
      <c r="X1418" s="107" t="s">
        <v>702</v>
      </c>
      <c r="Y1418" s="107" t="s">
        <v>293</v>
      </c>
      <c r="Z1418" s="108">
        <v>0</v>
      </c>
      <c r="AA1418" s="113">
        <v>136833.92000000001</v>
      </c>
      <c r="AB1418" s="113">
        <v>136833.92000000001</v>
      </c>
      <c r="AC1418" s="113">
        <v>13744.57</v>
      </c>
      <c r="AD1418" s="113">
        <v>0</v>
      </c>
      <c r="AE1418" s="113">
        <v>13744.57</v>
      </c>
      <c r="AF1418" s="113">
        <v>13744.57</v>
      </c>
      <c r="AG1418" s="113">
        <v>150578.49</v>
      </c>
      <c r="AH1418" s="113">
        <f>CFR_Data[[#This Row],[Total Spent SFY]]+CFR_Data[[#This Row],[CF Current SFY]]</f>
        <v>150578.49000000002</v>
      </c>
      <c r="AI1418" s="113">
        <v>0</v>
      </c>
      <c r="AJ1418" s="113">
        <v>0</v>
      </c>
      <c r="AK1418" s="113">
        <v>0</v>
      </c>
      <c r="AL1418" s="113">
        <v>0</v>
      </c>
      <c r="AM1418" s="113">
        <v>0</v>
      </c>
      <c r="AN1418" s="113">
        <v>0</v>
      </c>
      <c r="AO1418" s="113">
        <v>0</v>
      </c>
      <c r="AP1418" s="113">
        <v>0</v>
      </c>
      <c r="AQ1418" s="107" t="s">
        <v>699</v>
      </c>
      <c r="AR1418" s="107" t="s">
        <v>699</v>
      </c>
      <c r="AS1418" s="107" t="s">
        <v>396</v>
      </c>
      <c r="AT1418" s="107" t="s">
        <v>395</v>
      </c>
      <c r="AU1418" s="107" t="s">
        <v>1123</v>
      </c>
      <c r="AV1418" s="107" t="s">
        <v>391</v>
      </c>
      <c r="AW1418" s="108">
        <v>2</v>
      </c>
      <c r="AX1418" s="107" t="s">
        <v>473</v>
      </c>
      <c r="AY1418" s="107" t="s">
        <v>2229</v>
      </c>
      <c r="AZ1418" s="107" t="s">
        <v>697</v>
      </c>
      <c r="BA1418" s="107" t="s">
        <v>2230</v>
      </c>
      <c r="BB1418" s="109">
        <v>45355.272070752311</v>
      </c>
      <c r="BC1418" s="107" t="s">
        <v>21</v>
      </c>
      <c r="BD1418" s="107" t="s">
        <v>293</v>
      </c>
    </row>
    <row r="1419" spans="1:56" x14ac:dyDescent="0.2">
      <c r="A1419" s="107" t="s">
        <v>393</v>
      </c>
      <c r="B1419" s="105">
        <v>610546</v>
      </c>
      <c r="C1419" s="105" t="s">
        <v>2385</v>
      </c>
      <c r="D1419" s="107" t="s">
        <v>1283</v>
      </c>
      <c r="E1419" s="105" t="s">
        <v>1962</v>
      </c>
      <c r="F1419" s="107" t="s">
        <v>1421</v>
      </c>
      <c r="G1419" s="107" t="s">
        <v>830</v>
      </c>
      <c r="H1419" s="107" t="s">
        <v>830</v>
      </c>
      <c r="I1419" s="107" t="s">
        <v>830</v>
      </c>
      <c r="J1419" s="107" t="s">
        <v>72</v>
      </c>
      <c r="K1419" s="107" t="s">
        <v>21</v>
      </c>
      <c r="L1419" s="107" t="s">
        <v>654</v>
      </c>
      <c r="M1419" s="107" t="s">
        <v>395</v>
      </c>
      <c r="N1419" s="107" t="s">
        <v>716</v>
      </c>
      <c r="O1419" s="107" t="s">
        <v>395</v>
      </c>
      <c r="P1419" s="109">
        <v>44800</v>
      </c>
      <c r="Q1419" s="107" t="s">
        <v>658</v>
      </c>
      <c r="R1419" s="108">
        <v>1</v>
      </c>
      <c r="S1419" s="109">
        <v>44868</v>
      </c>
      <c r="T1419" s="109">
        <v>44928</v>
      </c>
      <c r="U1419" s="109">
        <v>45353</v>
      </c>
      <c r="V1419" s="108">
        <v>485</v>
      </c>
      <c r="W1419" s="107" t="s">
        <v>424</v>
      </c>
      <c r="X1419" s="107" t="s">
        <v>709</v>
      </c>
      <c r="Y1419" s="107" t="s">
        <v>416</v>
      </c>
      <c r="Z1419" s="108">
        <v>0.8</v>
      </c>
      <c r="AA1419" s="113">
        <v>1032143.02</v>
      </c>
      <c r="AB1419" s="113">
        <v>541495.29</v>
      </c>
      <c r="AC1419" s="113">
        <v>32164.85</v>
      </c>
      <c r="AD1419" s="113">
        <v>0</v>
      </c>
      <c r="AE1419" s="113">
        <v>32164.85</v>
      </c>
      <c r="AF1419" s="113">
        <v>32164.85</v>
      </c>
      <c r="AG1419" s="113">
        <v>1064307.8700000001</v>
      </c>
      <c r="AH1419" s="113">
        <f>CFR_Data[[#This Row],[Total Spent SFY]]+CFR_Data[[#This Row],[CF Current SFY]]</f>
        <v>573660.14</v>
      </c>
      <c r="AI1419" s="113">
        <v>0</v>
      </c>
      <c r="AJ1419" s="113">
        <v>0</v>
      </c>
      <c r="AK1419" s="113">
        <v>0</v>
      </c>
      <c r="AL1419" s="113">
        <v>0</v>
      </c>
      <c r="AM1419" s="113">
        <v>0</v>
      </c>
      <c r="AN1419" s="113">
        <v>0</v>
      </c>
      <c r="AO1419" s="113">
        <v>0</v>
      </c>
      <c r="AP1419" s="113">
        <v>0</v>
      </c>
      <c r="AQ1419" s="107" t="s">
        <v>699</v>
      </c>
      <c r="AR1419" s="107" t="s">
        <v>699</v>
      </c>
      <c r="AS1419" s="107" t="s">
        <v>396</v>
      </c>
      <c r="AT1419" s="107" t="s">
        <v>395</v>
      </c>
      <c r="AU1419" s="107" t="s">
        <v>1123</v>
      </c>
      <c r="AV1419" s="107" t="s">
        <v>391</v>
      </c>
      <c r="AW1419" s="108">
        <v>2</v>
      </c>
      <c r="AX1419" s="107" t="s">
        <v>473</v>
      </c>
      <c r="AY1419" s="107" t="s">
        <v>2229</v>
      </c>
      <c r="AZ1419" s="107" t="s">
        <v>697</v>
      </c>
      <c r="BA1419" s="107" t="s">
        <v>2230</v>
      </c>
      <c r="BB1419" s="109">
        <v>45355.272070752311</v>
      </c>
      <c r="BC1419" s="107" t="s">
        <v>21</v>
      </c>
      <c r="BD1419" s="107" t="s">
        <v>292</v>
      </c>
    </row>
    <row r="1420" spans="1:56" x14ac:dyDescent="0.2">
      <c r="A1420" s="107" t="s">
        <v>409</v>
      </c>
      <c r="B1420" s="105">
        <v>610547</v>
      </c>
      <c r="C1420" s="105" t="s">
        <v>2386</v>
      </c>
      <c r="D1420" s="107" t="s">
        <v>1284</v>
      </c>
      <c r="E1420" s="105" t="s">
        <v>1943</v>
      </c>
      <c r="F1420" s="107" t="s">
        <v>395</v>
      </c>
      <c r="G1420" s="107" t="s">
        <v>830</v>
      </c>
      <c r="H1420" s="107" t="s">
        <v>830</v>
      </c>
      <c r="I1420" s="107" t="s">
        <v>830</v>
      </c>
      <c r="J1420" s="107" t="s">
        <v>774</v>
      </c>
      <c r="K1420" s="107" t="s">
        <v>22</v>
      </c>
      <c r="L1420" s="107" t="s">
        <v>242</v>
      </c>
      <c r="M1420" s="107" t="s">
        <v>239</v>
      </c>
      <c r="N1420" s="107" t="s">
        <v>410</v>
      </c>
      <c r="O1420" s="107" t="s">
        <v>395</v>
      </c>
      <c r="P1420" s="109">
        <v>43729</v>
      </c>
      <c r="Q1420" s="107" t="s">
        <v>657</v>
      </c>
      <c r="R1420" s="108">
        <v>1</v>
      </c>
      <c r="S1420" s="109">
        <v>43977</v>
      </c>
      <c r="T1420" s="109">
        <v>44037</v>
      </c>
      <c r="U1420" s="109">
        <v>45926</v>
      </c>
      <c r="V1420" s="108">
        <v>1949</v>
      </c>
      <c r="W1420" s="107" t="s">
        <v>398</v>
      </c>
      <c r="X1420" s="107" t="s">
        <v>702</v>
      </c>
      <c r="Y1420" s="107" t="s">
        <v>293</v>
      </c>
      <c r="Z1420" s="108">
        <v>0</v>
      </c>
      <c r="AA1420" s="113">
        <v>1074</v>
      </c>
      <c r="AB1420" s="113">
        <v>1074</v>
      </c>
      <c r="AC1420" s="113">
        <v>8526</v>
      </c>
      <c r="AD1420" s="113">
        <v>9960.6121000000003</v>
      </c>
      <c r="AE1420" s="113">
        <v>8526</v>
      </c>
      <c r="AF1420" s="113">
        <v>6809.3513999999996</v>
      </c>
      <c r="AG1420" s="113">
        <v>7883.3513999999996</v>
      </c>
      <c r="AH1420" s="113">
        <f>CFR_Data[[#This Row],[Total Spent SFY]]+CFR_Data[[#This Row],[CF Current SFY]]</f>
        <v>7883.3513999999996</v>
      </c>
      <c r="AI1420" s="113">
        <v>3151.2606999999998</v>
      </c>
      <c r="AJ1420" s="113">
        <v>-1434.6121000000001</v>
      </c>
      <c r="AK1420" s="113">
        <v>0</v>
      </c>
      <c r="AL1420" s="113">
        <v>0</v>
      </c>
      <c r="AM1420" s="113">
        <v>0</v>
      </c>
      <c r="AN1420" s="113">
        <v>0</v>
      </c>
      <c r="AO1420" s="113">
        <v>0</v>
      </c>
      <c r="AP1420" s="113">
        <v>0</v>
      </c>
      <c r="AQ1420" s="107" t="s">
        <v>699</v>
      </c>
      <c r="AR1420" s="107" t="s">
        <v>699</v>
      </c>
      <c r="AS1420" s="107" t="s">
        <v>396</v>
      </c>
      <c r="AT1420" s="107" t="s">
        <v>395</v>
      </c>
      <c r="AU1420" s="107" t="s">
        <v>1123</v>
      </c>
      <c r="AV1420" s="107" t="s">
        <v>391</v>
      </c>
      <c r="AW1420" s="108">
        <v>2</v>
      </c>
      <c r="AX1420" s="107" t="s">
        <v>473</v>
      </c>
      <c r="AY1420" s="107" t="s">
        <v>742</v>
      </c>
      <c r="AZ1420" s="107" t="s">
        <v>697</v>
      </c>
      <c r="BA1420" s="107" t="s">
        <v>420</v>
      </c>
      <c r="BB1420" s="109">
        <v>45355.272070752311</v>
      </c>
      <c r="BC1420" s="107" t="s">
        <v>22</v>
      </c>
      <c r="BD1420" s="107" t="s">
        <v>293</v>
      </c>
    </row>
    <row r="1421" spans="1:56" x14ac:dyDescent="0.2">
      <c r="A1421" s="107" t="s">
        <v>409</v>
      </c>
      <c r="B1421" s="105">
        <v>610547</v>
      </c>
      <c r="C1421" s="105" t="s">
        <v>2386</v>
      </c>
      <c r="D1421" s="107" t="s">
        <v>1284</v>
      </c>
      <c r="E1421" s="105" t="s">
        <v>1943</v>
      </c>
      <c r="F1421" s="107" t="s">
        <v>395</v>
      </c>
      <c r="G1421" s="107" t="s">
        <v>830</v>
      </c>
      <c r="H1421" s="107" t="s">
        <v>830</v>
      </c>
      <c r="I1421" s="107" t="s">
        <v>830</v>
      </c>
      <c r="J1421" s="107" t="s">
        <v>774</v>
      </c>
      <c r="K1421" s="107" t="s">
        <v>22</v>
      </c>
      <c r="L1421" s="107" t="s">
        <v>242</v>
      </c>
      <c r="M1421" s="107" t="s">
        <v>239</v>
      </c>
      <c r="N1421" s="107" t="s">
        <v>410</v>
      </c>
      <c r="O1421" s="107" t="s">
        <v>395</v>
      </c>
      <c r="P1421" s="109">
        <v>43729</v>
      </c>
      <c r="Q1421" s="107" t="s">
        <v>657</v>
      </c>
      <c r="R1421" s="108">
        <v>1</v>
      </c>
      <c r="S1421" s="109">
        <v>43977</v>
      </c>
      <c r="T1421" s="109">
        <v>44037</v>
      </c>
      <c r="U1421" s="109">
        <v>45926</v>
      </c>
      <c r="V1421" s="108">
        <v>1949</v>
      </c>
      <c r="W1421" s="107" t="s">
        <v>424</v>
      </c>
      <c r="X1421" s="107" t="s">
        <v>704</v>
      </c>
      <c r="Y1421" s="107" t="s">
        <v>425</v>
      </c>
      <c r="Z1421" s="108">
        <v>0.8</v>
      </c>
      <c r="AA1421" s="113">
        <v>1733557.23</v>
      </c>
      <c r="AB1421" s="113">
        <v>1084152.22</v>
      </c>
      <c r="AC1421" s="113">
        <v>1300940.43</v>
      </c>
      <c r="AD1421" s="113">
        <v>1938817.1779</v>
      </c>
      <c r="AE1421" s="113">
        <v>1300940.43</v>
      </c>
      <c r="AF1421" s="113">
        <v>1325429.3285999999</v>
      </c>
      <c r="AG1421" s="113">
        <v>3058986.5586000001</v>
      </c>
      <c r="AH1421" s="113">
        <f>CFR_Data[[#This Row],[Total Spent SFY]]+CFR_Data[[#This Row],[CF Current SFY]]</f>
        <v>2409581.5485999999</v>
      </c>
      <c r="AI1421" s="113">
        <v>613387.8493</v>
      </c>
      <c r="AJ1421" s="113">
        <v>-637876.74789999996</v>
      </c>
      <c r="AK1421" s="113">
        <v>0</v>
      </c>
      <c r="AL1421" s="113">
        <v>0</v>
      </c>
      <c r="AM1421" s="113">
        <v>0</v>
      </c>
      <c r="AN1421" s="113">
        <v>0</v>
      </c>
      <c r="AO1421" s="113">
        <v>0</v>
      </c>
      <c r="AP1421" s="113">
        <v>0</v>
      </c>
      <c r="AQ1421" s="107" t="s">
        <v>699</v>
      </c>
      <c r="AR1421" s="107" t="s">
        <v>699</v>
      </c>
      <c r="AS1421" s="107" t="s">
        <v>396</v>
      </c>
      <c r="AT1421" s="107" t="s">
        <v>395</v>
      </c>
      <c r="AU1421" s="107" t="s">
        <v>1123</v>
      </c>
      <c r="AV1421" s="107" t="s">
        <v>391</v>
      </c>
      <c r="AW1421" s="108">
        <v>2</v>
      </c>
      <c r="AX1421" s="107" t="s">
        <v>473</v>
      </c>
      <c r="AY1421" s="107" t="s">
        <v>742</v>
      </c>
      <c r="AZ1421" s="107" t="s">
        <v>697</v>
      </c>
      <c r="BA1421" s="107" t="s">
        <v>420</v>
      </c>
      <c r="BB1421" s="109">
        <v>45355.272070752311</v>
      </c>
      <c r="BC1421" s="107" t="s">
        <v>22</v>
      </c>
      <c r="BD1421" s="107" t="s">
        <v>292</v>
      </c>
    </row>
    <row r="1422" spans="1:56" x14ac:dyDescent="0.2">
      <c r="A1422" s="107" t="s">
        <v>409</v>
      </c>
      <c r="B1422" s="105">
        <v>610552</v>
      </c>
      <c r="C1422" s="105" t="s">
        <v>2387</v>
      </c>
      <c r="D1422" s="107" t="s">
        <v>1285</v>
      </c>
      <c r="E1422" s="105" t="s">
        <v>1954</v>
      </c>
      <c r="F1422" s="107" t="s">
        <v>1951</v>
      </c>
      <c r="G1422" s="107" t="s">
        <v>830</v>
      </c>
      <c r="H1422" s="107" t="s">
        <v>830</v>
      </c>
      <c r="I1422" s="107" t="s">
        <v>830</v>
      </c>
      <c r="J1422" s="107" t="s">
        <v>1286</v>
      </c>
      <c r="K1422" s="107" t="s">
        <v>22</v>
      </c>
      <c r="L1422" s="107" t="s">
        <v>311</v>
      </c>
      <c r="M1422" s="107" t="s">
        <v>158</v>
      </c>
      <c r="N1422" s="107" t="s">
        <v>410</v>
      </c>
      <c r="O1422" s="107" t="s">
        <v>395</v>
      </c>
      <c r="P1422" s="109">
        <v>44772</v>
      </c>
      <c r="Q1422" s="107" t="s">
        <v>658</v>
      </c>
      <c r="R1422" s="108">
        <v>1</v>
      </c>
      <c r="S1422" s="109">
        <v>44834</v>
      </c>
      <c r="T1422" s="109">
        <v>44894</v>
      </c>
      <c r="U1422" s="109">
        <v>45395</v>
      </c>
      <c r="V1422" s="108">
        <v>561</v>
      </c>
      <c r="W1422" s="107" t="s">
        <v>398</v>
      </c>
      <c r="X1422" s="107" t="s">
        <v>702</v>
      </c>
      <c r="Y1422" s="107" t="s">
        <v>293</v>
      </c>
      <c r="Z1422" s="108">
        <v>0</v>
      </c>
      <c r="AA1422" s="113">
        <v>0</v>
      </c>
      <c r="AB1422" s="113">
        <v>0</v>
      </c>
      <c r="AC1422" s="113">
        <v>150000</v>
      </c>
      <c r="AD1422" s="113">
        <v>101002.5895</v>
      </c>
      <c r="AE1422" s="113">
        <v>101002.5895</v>
      </c>
      <c r="AF1422" s="113">
        <v>101002.5895</v>
      </c>
      <c r="AG1422" s="113">
        <v>101002.5895</v>
      </c>
      <c r="AH1422" s="113">
        <f>CFR_Data[[#This Row],[Total Spent SFY]]+CFR_Data[[#This Row],[CF Current SFY]]</f>
        <v>101002.5895</v>
      </c>
      <c r="AI1422" s="113">
        <v>0</v>
      </c>
      <c r="AJ1422" s="113">
        <v>0</v>
      </c>
      <c r="AK1422" s="113">
        <v>0</v>
      </c>
      <c r="AL1422" s="113">
        <v>0</v>
      </c>
      <c r="AM1422" s="113">
        <v>0</v>
      </c>
      <c r="AN1422" s="113">
        <v>48997.410499999998</v>
      </c>
      <c r="AO1422" s="113">
        <v>0</v>
      </c>
      <c r="AP1422" s="113">
        <v>0</v>
      </c>
      <c r="AQ1422" s="107" t="s">
        <v>699</v>
      </c>
      <c r="AR1422" s="107" t="s">
        <v>699</v>
      </c>
      <c r="AS1422" s="107" t="s">
        <v>396</v>
      </c>
      <c r="AT1422" s="107" t="s">
        <v>395</v>
      </c>
      <c r="AU1422" s="107" t="s">
        <v>1123</v>
      </c>
      <c r="AV1422" s="107" t="s">
        <v>391</v>
      </c>
      <c r="AW1422" s="108">
        <v>2</v>
      </c>
      <c r="AX1422" s="107" t="s">
        <v>473</v>
      </c>
      <c r="AY1422" s="107" t="s">
        <v>698</v>
      </c>
      <c r="AZ1422" s="107" t="s">
        <v>697</v>
      </c>
      <c r="BA1422" s="107" t="s">
        <v>392</v>
      </c>
      <c r="BB1422" s="109">
        <v>45355.272070752311</v>
      </c>
      <c r="BC1422" s="107" t="s">
        <v>22</v>
      </c>
      <c r="BD1422" s="107" t="s">
        <v>293</v>
      </c>
    </row>
    <row r="1423" spans="1:56" x14ac:dyDescent="0.2">
      <c r="A1423" s="107" t="s">
        <v>409</v>
      </c>
      <c r="B1423" s="105">
        <v>610552</v>
      </c>
      <c r="C1423" s="105" t="s">
        <v>2387</v>
      </c>
      <c r="D1423" s="107" t="s">
        <v>1285</v>
      </c>
      <c r="E1423" s="105" t="s">
        <v>1954</v>
      </c>
      <c r="F1423" s="107" t="s">
        <v>1951</v>
      </c>
      <c r="G1423" s="107" t="s">
        <v>830</v>
      </c>
      <c r="H1423" s="107" t="s">
        <v>830</v>
      </c>
      <c r="I1423" s="107" t="s">
        <v>830</v>
      </c>
      <c r="J1423" s="107" t="s">
        <v>1286</v>
      </c>
      <c r="K1423" s="107" t="s">
        <v>22</v>
      </c>
      <c r="L1423" s="107" t="s">
        <v>311</v>
      </c>
      <c r="M1423" s="107" t="s">
        <v>158</v>
      </c>
      <c r="N1423" s="107" t="s">
        <v>410</v>
      </c>
      <c r="O1423" s="107" t="s">
        <v>395</v>
      </c>
      <c r="P1423" s="109">
        <v>44772</v>
      </c>
      <c r="Q1423" s="107" t="s">
        <v>658</v>
      </c>
      <c r="R1423" s="108">
        <v>1</v>
      </c>
      <c r="S1423" s="109">
        <v>44834</v>
      </c>
      <c r="T1423" s="109">
        <v>44894</v>
      </c>
      <c r="U1423" s="109">
        <v>45395</v>
      </c>
      <c r="V1423" s="108">
        <v>561</v>
      </c>
      <c r="W1423" s="107" t="s">
        <v>424</v>
      </c>
      <c r="X1423" s="107" t="s">
        <v>733</v>
      </c>
      <c r="Y1423" s="107" t="s">
        <v>413</v>
      </c>
      <c r="Z1423" s="108">
        <v>0.8</v>
      </c>
      <c r="AA1423" s="113">
        <v>5018317.4400000004</v>
      </c>
      <c r="AB1423" s="113">
        <v>2910261.5</v>
      </c>
      <c r="AC1423" s="113">
        <v>1354231.87</v>
      </c>
      <c r="AD1423" s="113">
        <v>1088997.4105</v>
      </c>
      <c r="AE1423" s="113">
        <v>1088997.4105</v>
      </c>
      <c r="AF1423" s="113">
        <v>1088997.4105</v>
      </c>
      <c r="AG1423" s="113">
        <v>6107314.8504999997</v>
      </c>
      <c r="AH1423" s="113">
        <f>CFR_Data[[#This Row],[Total Spent SFY]]+CFR_Data[[#This Row],[CF Current SFY]]</f>
        <v>3999258.9105000002</v>
      </c>
      <c r="AI1423" s="113">
        <v>0</v>
      </c>
      <c r="AJ1423" s="113">
        <v>0</v>
      </c>
      <c r="AK1423" s="113">
        <v>0</v>
      </c>
      <c r="AL1423" s="113">
        <v>0</v>
      </c>
      <c r="AM1423" s="113">
        <v>0</v>
      </c>
      <c r="AN1423" s="113">
        <v>265234.4595</v>
      </c>
      <c r="AO1423" s="113">
        <v>0</v>
      </c>
      <c r="AP1423" s="113">
        <v>0</v>
      </c>
      <c r="AQ1423" s="107" t="s">
        <v>699</v>
      </c>
      <c r="AR1423" s="107" t="s">
        <v>699</v>
      </c>
      <c r="AS1423" s="107" t="s">
        <v>396</v>
      </c>
      <c r="AT1423" s="107" t="s">
        <v>395</v>
      </c>
      <c r="AU1423" s="107" t="s">
        <v>1123</v>
      </c>
      <c r="AV1423" s="107" t="s">
        <v>391</v>
      </c>
      <c r="AW1423" s="108">
        <v>2</v>
      </c>
      <c r="AX1423" s="107" t="s">
        <v>473</v>
      </c>
      <c r="AY1423" s="107" t="s">
        <v>698</v>
      </c>
      <c r="AZ1423" s="107" t="s">
        <v>697</v>
      </c>
      <c r="BA1423" s="107" t="s">
        <v>392</v>
      </c>
      <c r="BB1423" s="109">
        <v>45355.272070752311</v>
      </c>
      <c r="BC1423" s="107" t="s">
        <v>22</v>
      </c>
      <c r="BD1423" s="107" t="s">
        <v>292</v>
      </c>
    </row>
    <row r="1424" spans="1:56" x14ac:dyDescent="0.2">
      <c r="A1424" s="107" t="s">
        <v>472</v>
      </c>
      <c r="B1424" s="105">
        <v>610647</v>
      </c>
      <c r="C1424" s="105" t="s">
        <v>395</v>
      </c>
      <c r="D1424" s="107" t="s">
        <v>1287</v>
      </c>
      <c r="E1424" s="105" t="s">
        <v>1945</v>
      </c>
      <c r="F1424" s="107" t="s">
        <v>1128</v>
      </c>
      <c r="G1424" s="107" t="s">
        <v>830</v>
      </c>
      <c r="H1424" s="107" t="s">
        <v>830</v>
      </c>
      <c r="I1424" s="107" t="s">
        <v>830</v>
      </c>
      <c r="J1424" s="107" t="s">
        <v>197</v>
      </c>
      <c r="K1424" s="107" t="s">
        <v>33</v>
      </c>
      <c r="L1424" s="107" t="s">
        <v>312</v>
      </c>
      <c r="M1424" s="107" t="s">
        <v>158</v>
      </c>
      <c r="N1424" s="107" t="s">
        <v>472</v>
      </c>
      <c r="O1424" s="107" t="s">
        <v>1142</v>
      </c>
      <c r="P1424" s="109">
        <v>45565</v>
      </c>
      <c r="Q1424" s="107" t="s">
        <v>754</v>
      </c>
      <c r="R1424" s="108">
        <v>0</v>
      </c>
      <c r="S1424" s="109">
        <v>45715</v>
      </c>
      <c r="T1424" s="109">
        <v>45775</v>
      </c>
      <c r="U1424" s="109">
        <v>46080</v>
      </c>
      <c r="V1424" s="108">
        <v>365</v>
      </c>
      <c r="W1424" s="107" t="s">
        <v>398</v>
      </c>
      <c r="X1424" s="107" t="s">
        <v>702</v>
      </c>
      <c r="Y1424" s="107" t="s">
        <v>293</v>
      </c>
      <c r="Z1424" s="108">
        <v>0</v>
      </c>
      <c r="AA1424" s="113">
        <v>0</v>
      </c>
      <c r="AB1424" s="113">
        <v>0</v>
      </c>
      <c r="AC1424" s="113">
        <v>180284.67</v>
      </c>
      <c r="AD1424" s="113">
        <v>0</v>
      </c>
      <c r="AE1424" s="113">
        <v>180284.67</v>
      </c>
      <c r="AF1424" s="113">
        <v>0</v>
      </c>
      <c r="AG1424" s="113">
        <v>0</v>
      </c>
      <c r="AH1424" s="113">
        <f>CFR_Data[[#This Row],[Total Spent SFY]]+CFR_Data[[#This Row],[CF Current SFY]]</f>
        <v>0</v>
      </c>
      <c r="AI1424" s="113">
        <v>49168.546399999999</v>
      </c>
      <c r="AJ1424" s="113">
        <v>131116.12359999999</v>
      </c>
      <c r="AK1424" s="113">
        <v>0</v>
      </c>
      <c r="AL1424" s="113">
        <v>0</v>
      </c>
      <c r="AM1424" s="113">
        <v>0</v>
      </c>
      <c r="AN1424" s="113">
        <v>0</v>
      </c>
      <c r="AO1424" s="113">
        <v>0</v>
      </c>
      <c r="AP1424" s="113">
        <v>0</v>
      </c>
      <c r="AQ1424" s="107" t="s">
        <v>699</v>
      </c>
      <c r="AR1424" s="107" t="s">
        <v>699</v>
      </c>
      <c r="AS1424" s="107" t="s">
        <v>396</v>
      </c>
      <c r="AT1424" s="107" t="s">
        <v>395</v>
      </c>
      <c r="AU1424" s="107" t="s">
        <v>1123</v>
      </c>
      <c r="AV1424" s="107" t="s">
        <v>391</v>
      </c>
      <c r="AW1424" s="108">
        <v>2</v>
      </c>
      <c r="AX1424" s="107" t="s">
        <v>473</v>
      </c>
      <c r="AY1424" s="107" t="s">
        <v>698</v>
      </c>
      <c r="AZ1424" s="107" t="s">
        <v>697</v>
      </c>
      <c r="BA1424" s="107" t="s">
        <v>392</v>
      </c>
      <c r="BB1424" s="109">
        <v>45355.272070752311</v>
      </c>
      <c r="BC1424" s="107" t="s">
        <v>33</v>
      </c>
      <c r="BD1424" s="107" t="s">
        <v>293</v>
      </c>
    </row>
    <row r="1425" spans="1:56" x14ac:dyDescent="0.2">
      <c r="A1425" s="107" t="s">
        <v>472</v>
      </c>
      <c r="B1425" s="105">
        <v>610647</v>
      </c>
      <c r="C1425" s="105" t="s">
        <v>395</v>
      </c>
      <c r="D1425" s="107" t="s">
        <v>1287</v>
      </c>
      <c r="E1425" s="105" t="s">
        <v>1945</v>
      </c>
      <c r="F1425" s="107" t="s">
        <v>1128</v>
      </c>
      <c r="G1425" s="107" t="s">
        <v>830</v>
      </c>
      <c r="H1425" s="107" t="s">
        <v>830</v>
      </c>
      <c r="I1425" s="107" t="s">
        <v>830</v>
      </c>
      <c r="J1425" s="107" t="s">
        <v>197</v>
      </c>
      <c r="K1425" s="107" t="s">
        <v>33</v>
      </c>
      <c r="L1425" s="107" t="s">
        <v>312</v>
      </c>
      <c r="M1425" s="107" t="s">
        <v>158</v>
      </c>
      <c r="N1425" s="107" t="s">
        <v>472</v>
      </c>
      <c r="O1425" s="107" t="s">
        <v>1142</v>
      </c>
      <c r="P1425" s="109">
        <v>45565</v>
      </c>
      <c r="Q1425" s="107" t="s">
        <v>754</v>
      </c>
      <c r="R1425" s="108">
        <v>0</v>
      </c>
      <c r="S1425" s="109">
        <v>45715</v>
      </c>
      <c r="T1425" s="109">
        <v>45775</v>
      </c>
      <c r="U1425" s="109">
        <v>46080</v>
      </c>
      <c r="V1425" s="108">
        <v>365</v>
      </c>
      <c r="W1425" s="107" t="s">
        <v>424</v>
      </c>
      <c r="X1425" s="107" t="s">
        <v>726</v>
      </c>
      <c r="Y1425" s="107" t="s">
        <v>725</v>
      </c>
      <c r="Z1425" s="108">
        <v>0.8</v>
      </c>
      <c r="AA1425" s="113">
        <v>0</v>
      </c>
      <c r="AB1425" s="113">
        <v>0</v>
      </c>
      <c r="AC1425" s="113">
        <v>8138783.9400000004</v>
      </c>
      <c r="AD1425" s="113">
        <v>0</v>
      </c>
      <c r="AE1425" s="113">
        <v>8138783.9400000004</v>
      </c>
      <c r="AF1425" s="113">
        <v>0</v>
      </c>
      <c r="AG1425" s="113">
        <v>0</v>
      </c>
      <c r="AH1425" s="113">
        <f>CFR_Data[[#This Row],[Total Spent SFY]]+CFR_Data[[#This Row],[CF Current SFY]]</f>
        <v>0</v>
      </c>
      <c r="AI1425" s="113">
        <v>2219668.3473</v>
      </c>
      <c r="AJ1425" s="113">
        <v>5919115.5926999999</v>
      </c>
      <c r="AK1425" s="113">
        <v>0</v>
      </c>
      <c r="AL1425" s="113">
        <v>0</v>
      </c>
      <c r="AM1425" s="113">
        <v>0</v>
      </c>
      <c r="AN1425" s="113">
        <v>0</v>
      </c>
      <c r="AO1425" s="113">
        <v>0</v>
      </c>
      <c r="AP1425" s="113">
        <v>0</v>
      </c>
      <c r="AQ1425" s="107" t="s">
        <v>699</v>
      </c>
      <c r="AR1425" s="107" t="s">
        <v>699</v>
      </c>
      <c r="AS1425" s="107" t="s">
        <v>396</v>
      </c>
      <c r="AT1425" s="107" t="s">
        <v>395</v>
      </c>
      <c r="AU1425" s="107" t="s">
        <v>1123</v>
      </c>
      <c r="AV1425" s="107" t="s">
        <v>391</v>
      </c>
      <c r="AW1425" s="108">
        <v>2</v>
      </c>
      <c r="AX1425" s="107" t="s">
        <v>473</v>
      </c>
      <c r="AY1425" s="107" t="s">
        <v>698</v>
      </c>
      <c r="AZ1425" s="107" t="s">
        <v>697</v>
      </c>
      <c r="BA1425" s="107" t="s">
        <v>392</v>
      </c>
      <c r="BB1425" s="109">
        <v>45355.272070752311</v>
      </c>
      <c r="BC1425" s="107" t="s">
        <v>33</v>
      </c>
      <c r="BD1425" s="107" t="s">
        <v>292</v>
      </c>
    </row>
    <row r="1426" spans="1:56" x14ac:dyDescent="0.2">
      <c r="A1426" s="107" t="s">
        <v>472</v>
      </c>
      <c r="B1426" s="105">
        <v>610650</v>
      </c>
      <c r="C1426" s="105" t="s">
        <v>395</v>
      </c>
      <c r="D1426" s="107" t="s">
        <v>3155</v>
      </c>
      <c r="E1426" s="105" t="s">
        <v>1943</v>
      </c>
      <c r="F1426" s="107" t="s">
        <v>1128</v>
      </c>
      <c r="G1426" s="107" t="s">
        <v>830</v>
      </c>
      <c r="H1426" s="107" t="s">
        <v>830</v>
      </c>
      <c r="I1426" s="107" t="s">
        <v>830</v>
      </c>
      <c r="J1426" s="107" t="s">
        <v>44</v>
      </c>
      <c r="K1426" s="107" t="s">
        <v>22</v>
      </c>
      <c r="L1426" s="107" t="s">
        <v>210</v>
      </c>
      <c r="M1426" s="107" t="s">
        <v>208</v>
      </c>
      <c r="N1426" s="107" t="s">
        <v>472</v>
      </c>
      <c r="O1426" s="107" t="s">
        <v>1122</v>
      </c>
      <c r="P1426" s="109">
        <v>46424</v>
      </c>
      <c r="Q1426" s="107" t="s">
        <v>1914</v>
      </c>
      <c r="R1426" s="108">
        <v>0</v>
      </c>
      <c r="S1426" s="109">
        <v>46574</v>
      </c>
      <c r="T1426" s="109">
        <v>46634</v>
      </c>
      <c r="U1426" s="109">
        <v>47303</v>
      </c>
      <c r="V1426" s="108">
        <v>729</v>
      </c>
      <c r="W1426" s="107" t="s">
        <v>424</v>
      </c>
      <c r="X1426" s="107" t="s">
        <v>713</v>
      </c>
      <c r="Y1426" s="107" t="s">
        <v>397</v>
      </c>
      <c r="Z1426" s="108">
        <v>0.9</v>
      </c>
      <c r="AA1426" s="113">
        <v>0</v>
      </c>
      <c r="AB1426" s="113">
        <v>0</v>
      </c>
      <c r="AC1426" s="113">
        <v>7480000</v>
      </c>
      <c r="AD1426" s="113">
        <v>0</v>
      </c>
      <c r="AE1426" s="113">
        <v>7154782.6086999997</v>
      </c>
      <c r="AF1426" s="113">
        <v>0</v>
      </c>
      <c r="AG1426" s="113">
        <v>0</v>
      </c>
      <c r="AH1426" s="113">
        <f>CFR_Data[[#This Row],[Total Spent SFY]]+CFR_Data[[#This Row],[CF Current SFY]]</f>
        <v>0</v>
      </c>
      <c r="AI1426" s="113">
        <v>0</v>
      </c>
      <c r="AJ1426" s="113">
        <v>0</v>
      </c>
      <c r="AK1426" s="113">
        <v>0</v>
      </c>
      <c r="AL1426" s="113">
        <v>3252173.9130000002</v>
      </c>
      <c r="AM1426" s="113">
        <v>3902608.6957</v>
      </c>
      <c r="AN1426" s="113">
        <v>325217.39130000002</v>
      </c>
      <c r="AO1426" s="113">
        <v>0</v>
      </c>
      <c r="AP1426" s="113">
        <v>0</v>
      </c>
      <c r="AQ1426" s="107" t="s">
        <v>699</v>
      </c>
      <c r="AR1426" s="107" t="s">
        <v>699</v>
      </c>
      <c r="AS1426" s="107" t="s">
        <v>396</v>
      </c>
      <c r="AT1426" s="107" t="s">
        <v>395</v>
      </c>
      <c r="AU1426" s="107" t="s">
        <v>1123</v>
      </c>
      <c r="AV1426" s="107" t="s">
        <v>391</v>
      </c>
      <c r="AW1426" s="108">
        <v>1</v>
      </c>
      <c r="AX1426" s="107" t="s">
        <v>473</v>
      </c>
      <c r="AY1426" s="107" t="s">
        <v>762</v>
      </c>
      <c r="AZ1426" s="107" t="s">
        <v>706</v>
      </c>
      <c r="BA1426" s="107" t="s">
        <v>433</v>
      </c>
      <c r="BB1426" s="109">
        <v>45355.272070752311</v>
      </c>
      <c r="BC1426" s="107" t="s">
        <v>22</v>
      </c>
      <c r="BD1426" s="107" t="s">
        <v>292</v>
      </c>
    </row>
    <row r="1427" spans="1:56" x14ac:dyDescent="0.2">
      <c r="A1427" s="107" t="s">
        <v>472</v>
      </c>
      <c r="B1427" s="105">
        <v>610652</v>
      </c>
      <c r="C1427" s="105" t="s">
        <v>395</v>
      </c>
      <c r="D1427" s="107" t="s">
        <v>1288</v>
      </c>
      <c r="E1427" s="105" t="s">
        <v>1947</v>
      </c>
      <c r="F1427" s="107" t="s">
        <v>1788</v>
      </c>
      <c r="G1427" s="107" t="s">
        <v>830</v>
      </c>
      <c r="H1427" s="107" t="s">
        <v>830</v>
      </c>
      <c r="I1427" s="107" t="s">
        <v>830</v>
      </c>
      <c r="J1427" s="107" t="s">
        <v>148</v>
      </c>
      <c r="K1427" s="107" t="s">
        <v>32</v>
      </c>
      <c r="L1427" s="107" t="s">
        <v>654</v>
      </c>
      <c r="M1427" s="107" t="s">
        <v>395</v>
      </c>
      <c r="N1427" s="107" t="s">
        <v>472</v>
      </c>
      <c r="O1427" s="107" t="s">
        <v>1127</v>
      </c>
      <c r="P1427" s="109">
        <v>45472</v>
      </c>
      <c r="Q1427" s="107" t="s">
        <v>754</v>
      </c>
      <c r="R1427" s="108">
        <v>0</v>
      </c>
      <c r="S1427" s="109">
        <v>45622</v>
      </c>
      <c r="T1427" s="109">
        <v>45682</v>
      </c>
      <c r="U1427" s="109">
        <v>45987</v>
      </c>
      <c r="V1427" s="108">
        <v>365</v>
      </c>
      <c r="W1427" s="107" t="s">
        <v>398</v>
      </c>
      <c r="X1427" s="107" t="s">
        <v>702</v>
      </c>
      <c r="Y1427" s="107" t="s">
        <v>293</v>
      </c>
      <c r="Z1427" s="108">
        <v>0</v>
      </c>
      <c r="AA1427" s="113">
        <v>0</v>
      </c>
      <c r="AB1427" s="113">
        <v>0</v>
      </c>
      <c r="AC1427" s="113">
        <v>68101</v>
      </c>
      <c r="AD1427" s="113">
        <v>0</v>
      </c>
      <c r="AE1427" s="113">
        <v>68101</v>
      </c>
      <c r="AF1427" s="113">
        <v>0</v>
      </c>
      <c r="AG1427" s="113">
        <v>0</v>
      </c>
      <c r="AH1427" s="113">
        <f>CFR_Data[[#This Row],[Total Spent SFY]]+CFR_Data[[#This Row],[CF Current SFY]]</f>
        <v>0</v>
      </c>
      <c r="AI1427" s="113">
        <v>37146</v>
      </c>
      <c r="AJ1427" s="113">
        <v>30955</v>
      </c>
      <c r="AK1427" s="113">
        <v>0</v>
      </c>
      <c r="AL1427" s="113">
        <v>0</v>
      </c>
      <c r="AM1427" s="113">
        <v>0</v>
      </c>
      <c r="AN1427" s="113">
        <v>0</v>
      </c>
      <c r="AO1427" s="113">
        <v>0</v>
      </c>
      <c r="AP1427" s="113">
        <v>0</v>
      </c>
      <c r="AQ1427" s="107" t="s">
        <v>699</v>
      </c>
      <c r="AR1427" s="107" t="s">
        <v>699</v>
      </c>
      <c r="AS1427" s="107" t="s">
        <v>396</v>
      </c>
      <c r="AT1427" s="107" t="s">
        <v>3060</v>
      </c>
      <c r="AU1427" s="107" t="s">
        <v>1123</v>
      </c>
      <c r="AV1427" s="107" t="s">
        <v>391</v>
      </c>
      <c r="AW1427" s="108">
        <v>3</v>
      </c>
      <c r="AX1427" s="107" t="s">
        <v>473</v>
      </c>
      <c r="AY1427" s="107" t="s">
        <v>2229</v>
      </c>
      <c r="AZ1427" s="107" t="s">
        <v>697</v>
      </c>
      <c r="BA1427" s="107" t="s">
        <v>2230</v>
      </c>
      <c r="BB1427" s="109">
        <v>45355.272070752311</v>
      </c>
      <c r="BC1427" s="107" t="s">
        <v>32</v>
      </c>
      <c r="BD1427" s="107" t="s">
        <v>293</v>
      </c>
    </row>
    <row r="1428" spans="1:56" x14ac:dyDescent="0.2">
      <c r="A1428" s="107" t="s">
        <v>472</v>
      </c>
      <c r="B1428" s="105">
        <v>610652</v>
      </c>
      <c r="C1428" s="105" t="s">
        <v>395</v>
      </c>
      <c r="D1428" s="107" t="s">
        <v>1288</v>
      </c>
      <c r="E1428" s="105" t="s">
        <v>1947</v>
      </c>
      <c r="F1428" s="107" t="s">
        <v>1788</v>
      </c>
      <c r="G1428" s="107" t="s">
        <v>830</v>
      </c>
      <c r="H1428" s="107" t="s">
        <v>830</v>
      </c>
      <c r="I1428" s="107" t="s">
        <v>830</v>
      </c>
      <c r="J1428" s="107" t="s">
        <v>148</v>
      </c>
      <c r="K1428" s="107" t="s">
        <v>32</v>
      </c>
      <c r="L1428" s="107" t="s">
        <v>654</v>
      </c>
      <c r="M1428" s="107" t="s">
        <v>395</v>
      </c>
      <c r="N1428" s="107" t="s">
        <v>472</v>
      </c>
      <c r="O1428" s="107" t="s">
        <v>1127</v>
      </c>
      <c r="P1428" s="109">
        <v>45472</v>
      </c>
      <c r="Q1428" s="107" t="s">
        <v>754</v>
      </c>
      <c r="R1428" s="108">
        <v>0</v>
      </c>
      <c r="S1428" s="109">
        <v>45622</v>
      </c>
      <c r="T1428" s="109">
        <v>45682</v>
      </c>
      <c r="U1428" s="109">
        <v>45987</v>
      </c>
      <c r="V1428" s="108">
        <v>365</v>
      </c>
      <c r="W1428" s="107" t="s">
        <v>424</v>
      </c>
      <c r="X1428" s="107" t="s">
        <v>709</v>
      </c>
      <c r="Y1428" s="107" t="s">
        <v>416</v>
      </c>
      <c r="Z1428" s="108">
        <v>0.8</v>
      </c>
      <c r="AA1428" s="113">
        <v>0</v>
      </c>
      <c r="AB1428" s="113">
        <v>0</v>
      </c>
      <c r="AC1428" s="113">
        <v>3064388.2259999998</v>
      </c>
      <c r="AD1428" s="113">
        <v>0</v>
      </c>
      <c r="AE1428" s="113">
        <v>3064388.2259999998</v>
      </c>
      <c r="AF1428" s="113">
        <v>0</v>
      </c>
      <c r="AG1428" s="113">
        <v>0</v>
      </c>
      <c r="AH1428" s="113">
        <f>CFR_Data[[#This Row],[Total Spent SFY]]+CFR_Data[[#This Row],[CF Current SFY]]</f>
        <v>0</v>
      </c>
      <c r="AI1428" s="113">
        <v>1671484.4868999999</v>
      </c>
      <c r="AJ1428" s="113">
        <v>1392903.7390999999</v>
      </c>
      <c r="AK1428" s="113">
        <v>0</v>
      </c>
      <c r="AL1428" s="113">
        <v>0</v>
      </c>
      <c r="AM1428" s="113">
        <v>0</v>
      </c>
      <c r="AN1428" s="113">
        <v>0</v>
      </c>
      <c r="AO1428" s="113">
        <v>0</v>
      </c>
      <c r="AP1428" s="113">
        <v>0</v>
      </c>
      <c r="AQ1428" s="107" t="s">
        <v>699</v>
      </c>
      <c r="AR1428" s="107" t="s">
        <v>699</v>
      </c>
      <c r="AS1428" s="107" t="s">
        <v>396</v>
      </c>
      <c r="AT1428" s="107" t="s">
        <v>3060</v>
      </c>
      <c r="AU1428" s="107" t="s">
        <v>1123</v>
      </c>
      <c r="AV1428" s="107" t="s">
        <v>391</v>
      </c>
      <c r="AW1428" s="108">
        <v>3</v>
      </c>
      <c r="AX1428" s="107" t="s">
        <v>473</v>
      </c>
      <c r="AY1428" s="107" t="s">
        <v>2229</v>
      </c>
      <c r="AZ1428" s="107" t="s">
        <v>697</v>
      </c>
      <c r="BA1428" s="107" t="s">
        <v>2230</v>
      </c>
      <c r="BB1428" s="109">
        <v>45355.272070752311</v>
      </c>
      <c r="BC1428" s="107" t="s">
        <v>32</v>
      </c>
      <c r="BD1428" s="107" t="s">
        <v>292</v>
      </c>
    </row>
    <row r="1429" spans="1:56" x14ac:dyDescent="0.2">
      <c r="A1429" s="107" t="s">
        <v>393</v>
      </c>
      <c r="B1429" s="105">
        <v>610654</v>
      </c>
      <c r="C1429" s="105" t="s">
        <v>2388</v>
      </c>
      <c r="D1429" s="107" t="s">
        <v>1369</v>
      </c>
      <c r="E1429" s="105" t="s">
        <v>1962</v>
      </c>
      <c r="F1429" s="107" t="s">
        <v>3130</v>
      </c>
      <c r="G1429" s="107" t="s">
        <v>830</v>
      </c>
      <c r="H1429" s="107" t="b">
        <v>1</v>
      </c>
      <c r="I1429" s="107" t="b">
        <v>1</v>
      </c>
      <c r="J1429" s="107" t="s">
        <v>407</v>
      </c>
      <c r="K1429" s="107" t="s">
        <v>408</v>
      </c>
      <c r="L1429" s="107" t="s">
        <v>219</v>
      </c>
      <c r="M1429" s="107" t="s">
        <v>217</v>
      </c>
      <c r="N1429" s="107" t="s">
        <v>394</v>
      </c>
      <c r="O1429" s="107" t="s">
        <v>395</v>
      </c>
      <c r="P1429" s="109">
        <v>44191</v>
      </c>
      <c r="Q1429" s="107" t="s">
        <v>655</v>
      </c>
      <c r="R1429" s="108">
        <v>1</v>
      </c>
      <c r="S1429" s="109">
        <v>44246</v>
      </c>
      <c r="T1429" s="109">
        <v>44306</v>
      </c>
      <c r="U1429" s="109">
        <v>45107</v>
      </c>
      <c r="V1429" s="108">
        <v>861</v>
      </c>
      <c r="W1429" s="107" t="s">
        <v>398</v>
      </c>
      <c r="X1429" s="107" t="s">
        <v>720</v>
      </c>
      <c r="Y1429" s="107" t="s">
        <v>293</v>
      </c>
      <c r="Z1429" s="108">
        <v>0</v>
      </c>
      <c r="AA1429" s="113">
        <v>164068.20000000001</v>
      </c>
      <c r="AB1429" s="113">
        <v>22109.3</v>
      </c>
      <c r="AC1429" s="113">
        <v>254.8</v>
      </c>
      <c r="AD1429" s="113">
        <v>11150</v>
      </c>
      <c r="AE1429" s="113">
        <v>11150</v>
      </c>
      <c r="AF1429" s="113">
        <v>11150</v>
      </c>
      <c r="AG1429" s="113">
        <v>175218.2</v>
      </c>
      <c r="AH1429" s="113">
        <f>CFR_Data[[#This Row],[Total Spent SFY]]+CFR_Data[[#This Row],[CF Current SFY]]</f>
        <v>33259.300000000003</v>
      </c>
      <c r="AI1429" s="113">
        <v>0</v>
      </c>
      <c r="AJ1429" s="113">
        <v>0</v>
      </c>
      <c r="AK1429" s="113">
        <v>0</v>
      </c>
      <c r="AL1429" s="113">
        <v>0</v>
      </c>
      <c r="AM1429" s="113">
        <v>0</v>
      </c>
      <c r="AN1429" s="113">
        <v>-10895.2</v>
      </c>
      <c r="AO1429" s="113">
        <v>0</v>
      </c>
      <c r="AP1429" s="113">
        <v>0</v>
      </c>
      <c r="AQ1429" s="107" t="s">
        <v>699</v>
      </c>
      <c r="AR1429" s="107" t="s">
        <v>699</v>
      </c>
      <c r="AS1429" s="107" t="s">
        <v>396</v>
      </c>
      <c r="AT1429" s="107" t="s">
        <v>395</v>
      </c>
      <c r="AU1429" s="107" t="s">
        <v>1123</v>
      </c>
      <c r="AV1429" s="107" t="s">
        <v>391</v>
      </c>
      <c r="AW1429" s="108">
        <v>1</v>
      </c>
      <c r="AX1429" s="107" t="s">
        <v>473</v>
      </c>
      <c r="AY1429" s="107" t="s">
        <v>762</v>
      </c>
      <c r="AZ1429" s="107" t="s">
        <v>706</v>
      </c>
      <c r="BA1429" s="107" t="s">
        <v>433</v>
      </c>
      <c r="BB1429" s="109">
        <v>45355.272070752311</v>
      </c>
      <c r="BC1429" s="107" t="s">
        <v>465</v>
      </c>
      <c r="BD1429" s="107" t="s">
        <v>293</v>
      </c>
    </row>
    <row r="1430" spans="1:56" x14ac:dyDescent="0.2">
      <c r="A1430" s="107" t="s">
        <v>472</v>
      </c>
      <c r="B1430" s="105">
        <v>610656</v>
      </c>
      <c r="C1430" s="105" t="s">
        <v>395</v>
      </c>
      <c r="D1430" s="107" t="s">
        <v>3156</v>
      </c>
      <c r="E1430" s="105" t="s">
        <v>1947</v>
      </c>
      <c r="F1430" s="107" t="s">
        <v>1128</v>
      </c>
      <c r="G1430" s="107" t="s">
        <v>830</v>
      </c>
      <c r="H1430" s="107" t="s">
        <v>830</v>
      </c>
      <c r="I1430" s="107" t="s">
        <v>830</v>
      </c>
      <c r="J1430" s="107" t="s">
        <v>128</v>
      </c>
      <c r="K1430" s="107" t="s">
        <v>25</v>
      </c>
      <c r="L1430" s="107" t="s">
        <v>312</v>
      </c>
      <c r="M1430" s="107" t="s">
        <v>158</v>
      </c>
      <c r="N1430" s="107" t="s">
        <v>472</v>
      </c>
      <c r="O1430" s="107" t="s">
        <v>1122</v>
      </c>
      <c r="P1430" s="109">
        <v>46774</v>
      </c>
      <c r="Q1430" s="107" t="s">
        <v>2912</v>
      </c>
      <c r="R1430" s="108">
        <v>0</v>
      </c>
      <c r="S1430" s="109">
        <v>46924</v>
      </c>
      <c r="T1430" s="109">
        <v>46984</v>
      </c>
      <c r="U1430" s="109">
        <v>47836</v>
      </c>
      <c r="V1430" s="108">
        <v>912</v>
      </c>
      <c r="W1430" s="107" t="s">
        <v>398</v>
      </c>
      <c r="X1430" s="107" t="s">
        <v>702</v>
      </c>
      <c r="Y1430" s="107" t="s">
        <v>293</v>
      </c>
      <c r="Z1430" s="108">
        <v>0</v>
      </c>
      <c r="AA1430" s="113">
        <v>0</v>
      </c>
      <c r="AB1430" s="113">
        <v>0</v>
      </c>
      <c r="AC1430" s="113">
        <v>27000</v>
      </c>
      <c r="AD1430" s="113">
        <v>0</v>
      </c>
      <c r="AE1430" s="113">
        <v>10241.379300000001</v>
      </c>
      <c r="AF1430" s="113">
        <v>0</v>
      </c>
      <c r="AG1430" s="113">
        <v>0</v>
      </c>
      <c r="AH1430" s="113">
        <f>CFR_Data[[#This Row],[Total Spent SFY]]+CFR_Data[[#This Row],[CF Current SFY]]</f>
        <v>0</v>
      </c>
      <c r="AI1430" s="113">
        <v>0</v>
      </c>
      <c r="AJ1430" s="113">
        <v>0</v>
      </c>
      <c r="AK1430" s="113">
        <v>0</v>
      </c>
      <c r="AL1430" s="113">
        <v>0</v>
      </c>
      <c r="AM1430" s="113">
        <v>10241.379300000001</v>
      </c>
      <c r="AN1430" s="113">
        <v>16758.620699999999</v>
      </c>
      <c r="AO1430" s="113">
        <v>0</v>
      </c>
      <c r="AP1430" s="113">
        <v>0</v>
      </c>
      <c r="AQ1430" s="107" t="s">
        <v>699</v>
      </c>
      <c r="AR1430" s="107" t="s">
        <v>699</v>
      </c>
      <c r="AS1430" s="107" t="s">
        <v>396</v>
      </c>
      <c r="AT1430" s="107" t="s">
        <v>3125</v>
      </c>
      <c r="AU1430" s="107" t="s">
        <v>1123</v>
      </c>
      <c r="AV1430" s="107" t="s">
        <v>391</v>
      </c>
      <c r="AW1430" s="108">
        <v>2</v>
      </c>
      <c r="AX1430" s="107" t="s">
        <v>473</v>
      </c>
      <c r="AY1430" s="107" t="s">
        <v>698</v>
      </c>
      <c r="AZ1430" s="107" t="s">
        <v>697</v>
      </c>
      <c r="BA1430" s="107" t="s">
        <v>392</v>
      </c>
      <c r="BB1430" s="109">
        <v>45355.272070752311</v>
      </c>
      <c r="BC1430" s="107" t="s">
        <v>25</v>
      </c>
      <c r="BD1430" s="107" t="s">
        <v>293</v>
      </c>
    </row>
    <row r="1431" spans="1:56" x14ac:dyDescent="0.2">
      <c r="A1431" s="107" t="s">
        <v>472</v>
      </c>
      <c r="B1431" s="105">
        <v>610656</v>
      </c>
      <c r="C1431" s="105" t="s">
        <v>395</v>
      </c>
      <c r="D1431" s="107" t="s">
        <v>3156</v>
      </c>
      <c r="E1431" s="105" t="s">
        <v>1947</v>
      </c>
      <c r="F1431" s="107" t="s">
        <v>1128</v>
      </c>
      <c r="G1431" s="107" t="s">
        <v>830</v>
      </c>
      <c r="H1431" s="107" t="s">
        <v>830</v>
      </c>
      <c r="I1431" s="107" t="s">
        <v>830</v>
      </c>
      <c r="J1431" s="107" t="s">
        <v>128</v>
      </c>
      <c r="K1431" s="107" t="s">
        <v>25</v>
      </c>
      <c r="L1431" s="107" t="s">
        <v>312</v>
      </c>
      <c r="M1431" s="107" t="s">
        <v>158</v>
      </c>
      <c r="N1431" s="107" t="s">
        <v>472</v>
      </c>
      <c r="O1431" s="107" t="s">
        <v>1122</v>
      </c>
      <c r="P1431" s="109">
        <v>46774</v>
      </c>
      <c r="Q1431" s="107" t="s">
        <v>2912</v>
      </c>
      <c r="R1431" s="108">
        <v>0</v>
      </c>
      <c r="S1431" s="109">
        <v>46924</v>
      </c>
      <c r="T1431" s="109">
        <v>46984</v>
      </c>
      <c r="U1431" s="109">
        <v>47836</v>
      </c>
      <c r="V1431" s="108">
        <v>912</v>
      </c>
      <c r="W1431" s="107" t="s">
        <v>424</v>
      </c>
      <c r="X1431" s="107" t="s">
        <v>401</v>
      </c>
      <c r="Y1431" s="107" t="s">
        <v>399</v>
      </c>
      <c r="Z1431" s="108">
        <v>0.8</v>
      </c>
      <c r="AA1431" s="113">
        <v>0</v>
      </c>
      <c r="AB1431" s="113">
        <v>0</v>
      </c>
      <c r="AC1431" s="113">
        <v>3145000</v>
      </c>
      <c r="AD1431" s="113">
        <v>0</v>
      </c>
      <c r="AE1431" s="113">
        <v>1192931.0345000001</v>
      </c>
      <c r="AF1431" s="113">
        <v>0</v>
      </c>
      <c r="AG1431" s="113">
        <v>0</v>
      </c>
      <c r="AH1431" s="113">
        <f>CFR_Data[[#This Row],[Total Spent SFY]]+CFR_Data[[#This Row],[CF Current SFY]]</f>
        <v>0</v>
      </c>
      <c r="AI1431" s="113">
        <v>0</v>
      </c>
      <c r="AJ1431" s="113">
        <v>0</v>
      </c>
      <c r="AK1431" s="113">
        <v>0</v>
      </c>
      <c r="AL1431" s="113">
        <v>0</v>
      </c>
      <c r="AM1431" s="113">
        <v>1192931.0345000001</v>
      </c>
      <c r="AN1431" s="113">
        <v>1952068.9654999999</v>
      </c>
      <c r="AO1431" s="113">
        <v>0</v>
      </c>
      <c r="AP1431" s="113">
        <v>0</v>
      </c>
      <c r="AQ1431" s="107" t="s">
        <v>699</v>
      </c>
      <c r="AR1431" s="107" t="s">
        <v>699</v>
      </c>
      <c r="AS1431" s="107" t="s">
        <v>396</v>
      </c>
      <c r="AT1431" s="107" t="s">
        <v>3125</v>
      </c>
      <c r="AU1431" s="107" t="s">
        <v>1123</v>
      </c>
      <c r="AV1431" s="107" t="s">
        <v>391</v>
      </c>
      <c r="AW1431" s="108">
        <v>2</v>
      </c>
      <c r="AX1431" s="107" t="s">
        <v>473</v>
      </c>
      <c r="AY1431" s="107" t="s">
        <v>698</v>
      </c>
      <c r="AZ1431" s="107" t="s">
        <v>697</v>
      </c>
      <c r="BA1431" s="107" t="s">
        <v>392</v>
      </c>
      <c r="BB1431" s="109">
        <v>45355.272070752311</v>
      </c>
      <c r="BC1431" s="107" t="s">
        <v>25</v>
      </c>
      <c r="BD1431" s="107" t="s">
        <v>292</v>
      </c>
    </row>
    <row r="1432" spans="1:56" x14ac:dyDescent="0.2">
      <c r="A1432" s="107" t="s">
        <v>472</v>
      </c>
      <c r="B1432" s="105">
        <v>610657</v>
      </c>
      <c r="C1432" s="105" t="s">
        <v>395</v>
      </c>
      <c r="D1432" s="107" t="s">
        <v>1289</v>
      </c>
      <c r="E1432" s="105" t="s">
        <v>1947</v>
      </c>
      <c r="F1432" s="107" t="s">
        <v>1128</v>
      </c>
      <c r="G1432" s="107" t="s">
        <v>830</v>
      </c>
      <c r="H1432" s="107" t="s">
        <v>830</v>
      </c>
      <c r="I1432" s="107" t="s">
        <v>830</v>
      </c>
      <c r="J1432" s="107" t="s">
        <v>797</v>
      </c>
      <c r="K1432" s="107" t="s">
        <v>32</v>
      </c>
      <c r="L1432" s="107" t="s">
        <v>237</v>
      </c>
      <c r="M1432" s="107" t="s">
        <v>236</v>
      </c>
      <c r="N1432" s="107" t="s">
        <v>472</v>
      </c>
      <c r="O1432" s="107" t="s">
        <v>1142</v>
      </c>
      <c r="P1432" s="109">
        <v>46018</v>
      </c>
      <c r="Q1432" s="107" t="s">
        <v>1353</v>
      </c>
      <c r="R1432" s="108">
        <v>0</v>
      </c>
      <c r="S1432" s="109">
        <v>46168</v>
      </c>
      <c r="T1432" s="109">
        <v>46228</v>
      </c>
      <c r="U1432" s="109">
        <v>46708</v>
      </c>
      <c r="V1432" s="108">
        <v>540</v>
      </c>
      <c r="W1432" s="107" t="s">
        <v>424</v>
      </c>
      <c r="X1432" s="107" t="s">
        <v>710</v>
      </c>
      <c r="Y1432" s="107" t="s">
        <v>411</v>
      </c>
      <c r="Z1432" s="108">
        <v>0.8</v>
      </c>
      <c r="AA1432" s="113">
        <v>0</v>
      </c>
      <c r="AB1432" s="113">
        <v>0</v>
      </c>
      <c r="AC1432" s="113">
        <v>6933669.0861</v>
      </c>
      <c r="AD1432" s="113">
        <v>0</v>
      </c>
      <c r="AE1432" s="113">
        <v>6933669.0861</v>
      </c>
      <c r="AF1432" s="113">
        <v>0</v>
      </c>
      <c r="AG1432" s="113">
        <v>0</v>
      </c>
      <c r="AH1432" s="113">
        <f>CFR_Data[[#This Row],[Total Spent SFY]]+CFR_Data[[#This Row],[CF Current SFY]]</f>
        <v>0</v>
      </c>
      <c r="AI1432" s="113">
        <v>0</v>
      </c>
      <c r="AJ1432" s="113">
        <v>0</v>
      </c>
      <c r="AK1432" s="113">
        <v>4894354.6490000002</v>
      </c>
      <c r="AL1432" s="113">
        <v>2039314.4371</v>
      </c>
      <c r="AM1432" s="113">
        <v>0</v>
      </c>
      <c r="AN1432" s="113">
        <v>0</v>
      </c>
      <c r="AO1432" s="113">
        <v>0</v>
      </c>
      <c r="AP1432" s="113">
        <v>0</v>
      </c>
      <c r="AQ1432" s="107" t="s">
        <v>699</v>
      </c>
      <c r="AR1432" s="107" t="s">
        <v>699</v>
      </c>
      <c r="AS1432" s="107" t="s">
        <v>396</v>
      </c>
      <c r="AT1432" s="107" t="s">
        <v>3036</v>
      </c>
      <c r="AU1432" s="107" t="s">
        <v>1123</v>
      </c>
      <c r="AV1432" s="107" t="s">
        <v>391</v>
      </c>
      <c r="AW1432" s="108">
        <v>2</v>
      </c>
      <c r="AX1432" s="107" t="s">
        <v>473</v>
      </c>
      <c r="AY1432" s="107" t="s">
        <v>738</v>
      </c>
      <c r="AZ1432" s="107" t="s">
        <v>700</v>
      </c>
      <c r="BA1432" s="107" t="s">
        <v>652</v>
      </c>
      <c r="BB1432" s="109">
        <v>45355.272070752311</v>
      </c>
      <c r="BC1432" s="107" t="s">
        <v>32</v>
      </c>
      <c r="BD1432" s="107" t="s">
        <v>292</v>
      </c>
    </row>
    <row r="1433" spans="1:56" x14ac:dyDescent="0.2">
      <c r="A1433" s="107" t="s">
        <v>472</v>
      </c>
      <c r="B1433" s="105">
        <v>610657</v>
      </c>
      <c r="C1433" s="105" t="s">
        <v>395</v>
      </c>
      <c r="D1433" s="107" t="s">
        <v>1289</v>
      </c>
      <c r="E1433" s="105" t="s">
        <v>1947</v>
      </c>
      <c r="F1433" s="107" t="s">
        <v>1128</v>
      </c>
      <c r="G1433" s="107" t="s">
        <v>830</v>
      </c>
      <c r="H1433" s="107" t="s">
        <v>830</v>
      </c>
      <c r="I1433" s="107" t="s">
        <v>830</v>
      </c>
      <c r="J1433" s="107" t="s">
        <v>797</v>
      </c>
      <c r="K1433" s="107" t="s">
        <v>32</v>
      </c>
      <c r="L1433" s="107" t="s">
        <v>237</v>
      </c>
      <c r="M1433" s="107" t="s">
        <v>236</v>
      </c>
      <c r="N1433" s="107" t="s">
        <v>472</v>
      </c>
      <c r="O1433" s="107" t="s">
        <v>1142</v>
      </c>
      <c r="P1433" s="109">
        <v>46018</v>
      </c>
      <c r="Q1433" s="107" t="s">
        <v>1353</v>
      </c>
      <c r="R1433" s="108">
        <v>0</v>
      </c>
      <c r="S1433" s="109">
        <v>46168</v>
      </c>
      <c r="T1433" s="109">
        <v>46228</v>
      </c>
      <c r="U1433" s="109">
        <v>46708</v>
      </c>
      <c r="V1433" s="108">
        <v>540</v>
      </c>
      <c r="W1433" s="107" t="s">
        <v>398</v>
      </c>
      <c r="X1433" s="107" t="s">
        <v>702</v>
      </c>
      <c r="Y1433" s="107" t="s">
        <v>293</v>
      </c>
      <c r="Z1433" s="108">
        <v>0</v>
      </c>
      <c r="AA1433" s="113">
        <v>0</v>
      </c>
      <c r="AB1433" s="113">
        <v>0</v>
      </c>
      <c r="AC1433" s="113">
        <v>105000</v>
      </c>
      <c r="AD1433" s="113">
        <v>0</v>
      </c>
      <c r="AE1433" s="113">
        <v>105000</v>
      </c>
      <c r="AF1433" s="113">
        <v>0</v>
      </c>
      <c r="AG1433" s="113">
        <v>0</v>
      </c>
      <c r="AH1433" s="113">
        <f>CFR_Data[[#This Row],[Total Spent SFY]]+CFR_Data[[#This Row],[CF Current SFY]]</f>
        <v>0</v>
      </c>
      <c r="AI1433" s="113">
        <v>0</v>
      </c>
      <c r="AJ1433" s="113">
        <v>0</v>
      </c>
      <c r="AK1433" s="113">
        <v>74117.647100000002</v>
      </c>
      <c r="AL1433" s="113">
        <v>30882.352900000002</v>
      </c>
      <c r="AM1433" s="113">
        <v>0</v>
      </c>
      <c r="AN1433" s="113">
        <v>0</v>
      </c>
      <c r="AO1433" s="113">
        <v>0</v>
      </c>
      <c r="AP1433" s="113">
        <v>0</v>
      </c>
      <c r="AQ1433" s="107" t="s">
        <v>699</v>
      </c>
      <c r="AR1433" s="107" t="s">
        <v>699</v>
      </c>
      <c r="AS1433" s="107" t="s">
        <v>396</v>
      </c>
      <c r="AT1433" s="107" t="s">
        <v>3036</v>
      </c>
      <c r="AU1433" s="107" t="s">
        <v>1123</v>
      </c>
      <c r="AV1433" s="107" t="s">
        <v>391</v>
      </c>
      <c r="AW1433" s="108">
        <v>2</v>
      </c>
      <c r="AX1433" s="107" t="s">
        <v>473</v>
      </c>
      <c r="AY1433" s="107" t="s">
        <v>738</v>
      </c>
      <c r="AZ1433" s="107" t="s">
        <v>700</v>
      </c>
      <c r="BA1433" s="107" t="s">
        <v>652</v>
      </c>
      <c r="BB1433" s="109">
        <v>45355.272070752311</v>
      </c>
      <c r="BC1433" s="107" t="s">
        <v>32</v>
      </c>
      <c r="BD1433" s="107" t="s">
        <v>293</v>
      </c>
    </row>
    <row r="1434" spans="1:56" x14ac:dyDescent="0.2">
      <c r="A1434" s="107" t="s">
        <v>613</v>
      </c>
      <c r="B1434" s="105">
        <v>610658</v>
      </c>
      <c r="C1434" s="105" t="s">
        <v>3157</v>
      </c>
      <c r="D1434" s="107" t="s">
        <v>1290</v>
      </c>
      <c r="E1434" s="105" t="s">
        <v>1941</v>
      </c>
      <c r="F1434" s="107" t="s">
        <v>1128</v>
      </c>
      <c r="G1434" s="107" t="s">
        <v>830</v>
      </c>
      <c r="H1434" s="107" t="s">
        <v>830</v>
      </c>
      <c r="I1434" s="107" t="s">
        <v>830</v>
      </c>
      <c r="J1434" s="107" t="s">
        <v>130</v>
      </c>
      <c r="K1434" s="107" t="s">
        <v>27</v>
      </c>
      <c r="L1434" s="107" t="s">
        <v>213</v>
      </c>
      <c r="M1434" s="107" t="s">
        <v>208</v>
      </c>
      <c r="N1434" s="107" t="s">
        <v>615</v>
      </c>
      <c r="O1434" s="107" t="s">
        <v>395</v>
      </c>
      <c r="P1434" s="109">
        <v>45290</v>
      </c>
      <c r="Q1434" s="107" t="s">
        <v>754</v>
      </c>
      <c r="R1434" s="108">
        <v>1</v>
      </c>
      <c r="S1434" s="109">
        <v>45380</v>
      </c>
      <c r="T1434" s="109">
        <v>45440</v>
      </c>
      <c r="U1434" s="109">
        <v>45952</v>
      </c>
      <c r="V1434" s="108">
        <v>572</v>
      </c>
      <c r="W1434" s="107" t="s">
        <v>398</v>
      </c>
      <c r="X1434" s="107" t="s">
        <v>702</v>
      </c>
      <c r="Y1434" s="107" t="s">
        <v>293</v>
      </c>
      <c r="Z1434" s="108">
        <v>0</v>
      </c>
      <c r="AA1434" s="113">
        <v>0</v>
      </c>
      <c r="AB1434" s="113">
        <v>0</v>
      </c>
      <c r="AC1434" s="113">
        <v>23323.56</v>
      </c>
      <c r="AD1434" s="113">
        <v>0</v>
      </c>
      <c r="AE1434" s="113">
        <v>23323.56</v>
      </c>
      <c r="AF1434" s="113">
        <v>2591.5066999999999</v>
      </c>
      <c r="AG1434" s="113">
        <v>2591.5066999999999</v>
      </c>
      <c r="AH1434" s="113">
        <f>CFR_Data[[#This Row],[Total Spent SFY]]+CFR_Data[[#This Row],[CF Current SFY]]</f>
        <v>2591.5066999999999</v>
      </c>
      <c r="AI1434" s="113">
        <v>15549.04</v>
      </c>
      <c r="AJ1434" s="113">
        <v>5183.0132999999996</v>
      </c>
      <c r="AK1434" s="113">
        <v>0</v>
      </c>
      <c r="AL1434" s="113">
        <v>0</v>
      </c>
      <c r="AM1434" s="113">
        <v>0</v>
      </c>
      <c r="AN1434" s="113">
        <v>0</v>
      </c>
      <c r="AO1434" s="113">
        <v>0</v>
      </c>
      <c r="AP1434" s="113">
        <v>0</v>
      </c>
      <c r="AQ1434" s="107" t="s">
        <v>699</v>
      </c>
      <c r="AR1434" s="107" t="s">
        <v>699</v>
      </c>
      <c r="AS1434" s="107" t="s">
        <v>396</v>
      </c>
      <c r="AT1434" s="107" t="s">
        <v>2994</v>
      </c>
      <c r="AU1434" s="107" t="s">
        <v>1123</v>
      </c>
      <c r="AV1434" s="107" t="s">
        <v>391</v>
      </c>
      <c r="AW1434" s="108">
        <v>3</v>
      </c>
      <c r="AX1434" s="107" t="s">
        <v>473</v>
      </c>
      <c r="AY1434" s="107" t="s">
        <v>722</v>
      </c>
      <c r="AZ1434" s="107" t="s">
        <v>697</v>
      </c>
      <c r="BA1434" s="107" t="s">
        <v>402</v>
      </c>
      <c r="BB1434" s="109">
        <v>45355.272070752311</v>
      </c>
      <c r="BC1434" s="107" t="s">
        <v>27</v>
      </c>
      <c r="BD1434" s="107" t="s">
        <v>293</v>
      </c>
    </row>
    <row r="1435" spans="1:56" x14ac:dyDescent="0.2">
      <c r="A1435" s="107" t="s">
        <v>613</v>
      </c>
      <c r="B1435" s="105">
        <v>610658</v>
      </c>
      <c r="C1435" s="105" t="s">
        <v>3157</v>
      </c>
      <c r="D1435" s="107" t="s">
        <v>1290</v>
      </c>
      <c r="E1435" s="105" t="s">
        <v>1941</v>
      </c>
      <c r="F1435" s="107" t="s">
        <v>1128</v>
      </c>
      <c r="G1435" s="107" t="s">
        <v>830</v>
      </c>
      <c r="H1435" s="107" t="s">
        <v>830</v>
      </c>
      <c r="I1435" s="107" t="s">
        <v>830</v>
      </c>
      <c r="J1435" s="107" t="s">
        <v>130</v>
      </c>
      <c r="K1435" s="107" t="s">
        <v>27</v>
      </c>
      <c r="L1435" s="107" t="s">
        <v>213</v>
      </c>
      <c r="M1435" s="107" t="s">
        <v>208</v>
      </c>
      <c r="N1435" s="107" t="s">
        <v>615</v>
      </c>
      <c r="O1435" s="107" t="s">
        <v>395</v>
      </c>
      <c r="P1435" s="109">
        <v>45290</v>
      </c>
      <c r="Q1435" s="107" t="s">
        <v>754</v>
      </c>
      <c r="R1435" s="108">
        <v>1</v>
      </c>
      <c r="S1435" s="109">
        <v>45380</v>
      </c>
      <c r="T1435" s="109">
        <v>45440</v>
      </c>
      <c r="U1435" s="109">
        <v>45952</v>
      </c>
      <c r="V1435" s="108">
        <v>572</v>
      </c>
      <c r="W1435" s="107" t="s">
        <v>424</v>
      </c>
      <c r="X1435" s="107" t="s">
        <v>709</v>
      </c>
      <c r="Y1435" s="107" t="s">
        <v>416</v>
      </c>
      <c r="Z1435" s="108">
        <v>0.8</v>
      </c>
      <c r="AA1435" s="113">
        <v>0</v>
      </c>
      <c r="AB1435" s="113">
        <v>0</v>
      </c>
      <c r="AC1435" s="113">
        <v>162599.57999999999</v>
      </c>
      <c r="AD1435" s="113">
        <v>0</v>
      </c>
      <c r="AE1435" s="113">
        <v>162599.57999999999</v>
      </c>
      <c r="AF1435" s="113">
        <v>18066.62</v>
      </c>
      <c r="AG1435" s="113">
        <v>18066.62</v>
      </c>
      <c r="AH1435" s="113">
        <f>CFR_Data[[#This Row],[Total Spent SFY]]+CFR_Data[[#This Row],[CF Current SFY]]</f>
        <v>18066.62</v>
      </c>
      <c r="AI1435" s="113">
        <v>108399.72</v>
      </c>
      <c r="AJ1435" s="113">
        <v>36133.24</v>
      </c>
      <c r="AK1435" s="113">
        <v>0</v>
      </c>
      <c r="AL1435" s="113">
        <v>0</v>
      </c>
      <c r="AM1435" s="113">
        <v>0</v>
      </c>
      <c r="AN1435" s="113">
        <v>0</v>
      </c>
      <c r="AO1435" s="113">
        <v>0</v>
      </c>
      <c r="AP1435" s="113">
        <v>0</v>
      </c>
      <c r="AQ1435" s="107" t="s">
        <v>699</v>
      </c>
      <c r="AR1435" s="107" t="s">
        <v>699</v>
      </c>
      <c r="AS1435" s="107" t="s">
        <v>396</v>
      </c>
      <c r="AT1435" s="107" t="s">
        <v>2994</v>
      </c>
      <c r="AU1435" s="107" t="s">
        <v>1123</v>
      </c>
      <c r="AV1435" s="107" t="s">
        <v>391</v>
      </c>
      <c r="AW1435" s="108">
        <v>3</v>
      </c>
      <c r="AX1435" s="107" t="s">
        <v>473</v>
      </c>
      <c r="AY1435" s="107" t="s">
        <v>722</v>
      </c>
      <c r="AZ1435" s="107" t="s">
        <v>697</v>
      </c>
      <c r="BA1435" s="107" t="s">
        <v>402</v>
      </c>
      <c r="BB1435" s="109">
        <v>45355.272070752311</v>
      </c>
      <c r="BC1435" s="107" t="s">
        <v>27</v>
      </c>
      <c r="BD1435" s="107" t="s">
        <v>292</v>
      </c>
    </row>
    <row r="1436" spans="1:56" x14ac:dyDescent="0.2">
      <c r="A1436" s="107" t="s">
        <v>613</v>
      </c>
      <c r="B1436" s="105">
        <v>610658</v>
      </c>
      <c r="C1436" s="105" t="s">
        <v>3157</v>
      </c>
      <c r="D1436" s="107" t="s">
        <v>1290</v>
      </c>
      <c r="E1436" s="105" t="s">
        <v>1941</v>
      </c>
      <c r="F1436" s="107" t="s">
        <v>1128</v>
      </c>
      <c r="G1436" s="107" t="s">
        <v>830</v>
      </c>
      <c r="H1436" s="107" t="s">
        <v>830</v>
      </c>
      <c r="I1436" s="107" t="s">
        <v>830</v>
      </c>
      <c r="J1436" s="107" t="s">
        <v>130</v>
      </c>
      <c r="K1436" s="107" t="s">
        <v>27</v>
      </c>
      <c r="L1436" s="107" t="s">
        <v>213</v>
      </c>
      <c r="M1436" s="107" t="s">
        <v>208</v>
      </c>
      <c r="N1436" s="107" t="s">
        <v>615</v>
      </c>
      <c r="O1436" s="107" t="s">
        <v>395</v>
      </c>
      <c r="P1436" s="109">
        <v>45290</v>
      </c>
      <c r="Q1436" s="107" t="s">
        <v>754</v>
      </c>
      <c r="R1436" s="108">
        <v>1</v>
      </c>
      <c r="S1436" s="109">
        <v>45380</v>
      </c>
      <c r="T1436" s="109">
        <v>45440</v>
      </c>
      <c r="U1436" s="109">
        <v>45952</v>
      </c>
      <c r="V1436" s="108">
        <v>572</v>
      </c>
      <c r="W1436" s="107" t="s">
        <v>424</v>
      </c>
      <c r="X1436" s="107" t="s">
        <v>726</v>
      </c>
      <c r="Y1436" s="107" t="s">
        <v>725</v>
      </c>
      <c r="Z1436" s="108">
        <v>0.8</v>
      </c>
      <c r="AA1436" s="113">
        <v>0</v>
      </c>
      <c r="AB1436" s="113">
        <v>0</v>
      </c>
      <c r="AC1436" s="113">
        <v>2282980.145</v>
      </c>
      <c r="AD1436" s="113">
        <v>0</v>
      </c>
      <c r="AE1436" s="113">
        <v>2282980.145</v>
      </c>
      <c r="AF1436" s="113">
        <v>253664.46059999999</v>
      </c>
      <c r="AG1436" s="113">
        <v>253664.46059999999</v>
      </c>
      <c r="AH1436" s="113">
        <f>CFR_Data[[#This Row],[Total Spent SFY]]+CFR_Data[[#This Row],[CF Current SFY]]</f>
        <v>253664.46059999999</v>
      </c>
      <c r="AI1436" s="113">
        <v>1521986.7633</v>
      </c>
      <c r="AJ1436" s="113">
        <v>507328.92109999998</v>
      </c>
      <c r="AK1436" s="113">
        <v>0</v>
      </c>
      <c r="AL1436" s="113">
        <v>0</v>
      </c>
      <c r="AM1436" s="113">
        <v>0</v>
      </c>
      <c r="AN1436" s="113">
        <v>0</v>
      </c>
      <c r="AO1436" s="113">
        <v>0</v>
      </c>
      <c r="AP1436" s="113">
        <v>0</v>
      </c>
      <c r="AQ1436" s="107" t="s">
        <v>699</v>
      </c>
      <c r="AR1436" s="107" t="s">
        <v>699</v>
      </c>
      <c r="AS1436" s="107" t="s">
        <v>396</v>
      </c>
      <c r="AT1436" s="107" t="s">
        <v>2994</v>
      </c>
      <c r="AU1436" s="107" t="s">
        <v>1123</v>
      </c>
      <c r="AV1436" s="107" t="s">
        <v>391</v>
      </c>
      <c r="AW1436" s="108">
        <v>3</v>
      </c>
      <c r="AX1436" s="107" t="s">
        <v>473</v>
      </c>
      <c r="AY1436" s="107" t="s">
        <v>722</v>
      </c>
      <c r="AZ1436" s="107" t="s">
        <v>697</v>
      </c>
      <c r="BA1436" s="107" t="s">
        <v>402</v>
      </c>
      <c r="BB1436" s="109">
        <v>45355.272070752311</v>
      </c>
      <c r="BC1436" s="107" t="s">
        <v>27</v>
      </c>
      <c r="BD1436" s="107" t="s">
        <v>292</v>
      </c>
    </row>
    <row r="1437" spans="1:56" x14ac:dyDescent="0.2">
      <c r="A1437" s="107" t="s">
        <v>472</v>
      </c>
      <c r="B1437" s="105">
        <v>610659</v>
      </c>
      <c r="C1437" s="105" t="s">
        <v>395</v>
      </c>
      <c r="D1437" s="107" t="s">
        <v>2389</v>
      </c>
      <c r="E1437" s="105" t="s">
        <v>1954</v>
      </c>
      <c r="F1437" s="107" t="s">
        <v>1128</v>
      </c>
      <c r="G1437" s="107" t="s">
        <v>830</v>
      </c>
      <c r="H1437" s="107" t="s">
        <v>830</v>
      </c>
      <c r="I1437" s="107" t="s">
        <v>830</v>
      </c>
      <c r="J1437" s="107" t="s">
        <v>104</v>
      </c>
      <c r="K1437" s="107" t="s">
        <v>28</v>
      </c>
      <c r="L1437" s="107" t="s">
        <v>356</v>
      </c>
      <c r="M1437" s="107" t="s">
        <v>395</v>
      </c>
      <c r="N1437" s="107" t="s">
        <v>472</v>
      </c>
      <c r="O1437" s="107" t="s">
        <v>1142</v>
      </c>
      <c r="P1437" s="109">
        <v>45738</v>
      </c>
      <c r="Q1437" s="107" t="s">
        <v>1101</v>
      </c>
      <c r="R1437" s="108">
        <v>0</v>
      </c>
      <c r="S1437" s="109">
        <v>45888</v>
      </c>
      <c r="T1437" s="109">
        <v>45948</v>
      </c>
      <c r="U1437" s="109">
        <v>46618</v>
      </c>
      <c r="V1437" s="108">
        <v>730</v>
      </c>
      <c r="W1437" s="107" t="s">
        <v>398</v>
      </c>
      <c r="X1437" s="107" t="s">
        <v>702</v>
      </c>
      <c r="Y1437" s="107" t="s">
        <v>293</v>
      </c>
      <c r="Z1437" s="108">
        <v>0</v>
      </c>
      <c r="AA1437" s="113">
        <v>0</v>
      </c>
      <c r="AB1437" s="113">
        <v>0</v>
      </c>
      <c r="AC1437" s="113">
        <v>16700</v>
      </c>
      <c r="AD1437" s="113">
        <v>0</v>
      </c>
      <c r="AE1437" s="113">
        <v>16700</v>
      </c>
      <c r="AF1437" s="113">
        <v>0</v>
      </c>
      <c r="AG1437" s="113">
        <v>0</v>
      </c>
      <c r="AH1437" s="113">
        <f>CFR_Data[[#This Row],[Total Spent SFY]]+CFR_Data[[#This Row],[CF Current SFY]]</f>
        <v>0</v>
      </c>
      <c r="AI1437" s="113">
        <v>0</v>
      </c>
      <c r="AJ1437" s="113">
        <v>6534.7825999999995</v>
      </c>
      <c r="AK1437" s="113">
        <v>8713.0434999999998</v>
      </c>
      <c r="AL1437" s="113">
        <v>1452.1739</v>
      </c>
      <c r="AM1437" s="113">
        <v>0</v>
      </c>
      <c r="AN1437" s="113">
        <v>0</v>
      </c>
      <c r="AO1437" s="113">
        <v>0</v>
      </c>
      <c r="AP1437" s="113">
        <v>0</v>
      </c>
      <c r="AQ1437" s="107" t="s">
        <v>699</v>
      </c>
      <c r="AR1437" s="107" t="s">
        <v>699</v>
      </c>
      <c r="AS1437" s="107" t="s">
        <v>396</v>
      </c>
      <c r="AT1437" s="107" t="s">
        <v>3158</v>
      </c>
      <c r="AU1437" s="107" t="s">
        <v>239</v>
      </c>
      <c r="AV1437" s="107" t="s">
        <v>391</v>
      </c>
      <c r="AW1437" s="108">
        <v>2</v>
      </c>
      <c r="AX1437" s="107" t="s">
        <v>473</v>
      </c>
      <c r="AY1437" s="107" t="s">
        <v>2957</v>
      </c>
      <c r="AZ1437" s="107" t="s">
        <v>697</v>
      </c>
      <c r="BA1437" s="107" t="s">
        <v>2958</v>
      </c>
      <c r="BB1437" s="109">
        <v>45355.272070752311</v>
      </c>
      <c r="BC1437" s="107" t="s">
        <v>28</v>
      </c>
      <c r="BD1437" s="107" t="s">
        <v>293</v>
      </c>
    </row>
    <row r="1438" spans="1:56" x14ac:dyDescent="0.2">
      <c r="A1438" s="107" t="s">
        <v>472</v>
      </c>
      <c r="B1438" s="105">
        <v>610659</v>
      </c>
      <c r="C1438" s="105" t="s">
        <v>395</v>
      </c>
      <c r="D1438" s="107" t="s">
        <v>2389</v>
      </c>
      <c r="E1438" s="105" t="s">
        <v>1954</v>
      </c>
      <c r="F1438" s="107" t="s">
        <v>1128</v>
      </c>
      <c r="G1438" s="107" t="s">
        <v>830</v>
      </c>
      <c r="H1438" s="107" t="s">
        <v>830</v>
      </c>
      <c r="I1438" s="107" t="s">
        <v>830</v>
      </c>
      <c r="J1438" s="107" t="s">
        <v>104</v>
      </c>
      <c r="K1438" s="107" t="s">
        <v>28</v>
      </c>
      <c r="L1438" s="107" t="s">
        <v>356</v>
      </c>
      <c r="M1438" s="107" t="s">
        <v>395</v>
      </c>
      <c r="N1438" s="107" t="s">
        <v>472</v>
      </c>
      <c r="O1438" s="107" t="s">
        <v>1142</v>
      </c>
      <c r="P1438" s="109">
        <v>45738</v>
      </c>
      <c r="Q1438" s="107" t="s">
        <v>1101</v>
      </c>
      <c r="R1438" s="108">
        <v>0</v>
      </c>
      <c r="S1438" s="109">
        <v>45888</v>
      </c>
      <c r="T1438" s="109">
        <v>45948</v>
      </c>
      <c r="U1438" s="109">
        <v>46618</v>
      </c>
      <c r="V1438" s="108">
        <v>730</v>
      </c>
      <c r="W1438" s="107" t="s">
        <v>424</v>
      </c>
      <c r="X1438" s="107" t="s">
        <v>726</v>
      </c>
      <c r="Y1438" s="107" t="s">
        <v>725</v>
      </c>
      <c r="Z1438" s="108">
        <v>0.8</v>
      </c>
      <c r="AA1438" s="113">
        <v>0</v>
      </c>
      <c r="AB1438" s="113">
        <v>0</v>
      </c>
      <c r="AC1438" s="113">
        <v>2188811.3698</v>
      </c>
      <c r="AD1438" s="113">
        <v>0</v>
      </c>
      <c r="AE1438" s="113">
        <v>2188811.3698999998</v>
      </c>
      <c r="AF1438" s="113">
        <v>0</v>
      </c>
      <c r="AG1438" s="113">
        <v>0</v>
      </c>
      <c r="AH1438" s="113">
        <f>CFR_Data[[#This Row],[Total Spent SFY]]+CFR_Data[[#This Row],[CF Current SFY]]</f>
        <v>0</v>
      </c>
      <c r="AI1438" s="113">
        <v>0</v>
      </c>
      <c r="AJ1438" s="113">
        <v>856491.40560000006</v>
      </c>
      <c r="AK1438" s="113">
        <v>1141988.5408000001</v>
      </c>
      <c r="AL1438" s="113">
        <v>190331.4235</v>
      </c>
      <c r="AM1438" s="113">
        <v>0</v>
      </c>
      <c r="AN1438" s="113">
        <v>-1E-4</v>
      </c>
      <c r="AO1438" s="113">
        <v>0</v>
      </c>
      <c r="AP1438" s="113">
        <v>0</v>
      </c>
      <c r="AQ1438" s="107" t="s">
        <v>699</v>
      </c>
      <c r="AR1438" s="107" t="s">
        <v>699</v>
      </c>
      <c r="AS1438" s="107" t="s">
        <v>396</v>
      </c>
      <c r="AT1438" s="107" t="s">
        <v>3158</v>
      </c>
      <c r="AU1438" s="107" t="s">
        <v>239</v>
      </c>
      <c r="AV1438" s="107" t="s">
        <v>391</v>
      </c>
      <c r="AW1438" s="108">
        <v>2</v>
      </c>
      <c r="AX1438" s="107" t="s">
        <v>473</v>
      </c>
      <c r="AY1438" s="107" t="s">
        <v>2957</v>
      </c>
      <c r="AZ1438" s="107" t="s">
        <v>697</v>
      </c>
      <c r="BA1438" s="107" t="s">
        <v>2958</v>
      </c>
      <c r="BB1438" s="109">
        <v>45355.272070752311</v>
      </c>
      <c r="BC1438" s="107" t="s">
        <v>28</v>
      </c>
      <c r="BD1438" s="107" t="s">
        <v>292</v>
      </c>
    </row>
    <row r="1439" spans="1:56" x14ac:dyDescent="0.2">
      <c r="A1439" s="107" t="s">
        <v>472</v>
      </c>
      <c r="B1439" s="105">
        <v>610660</v>
      </c>
      <c r="C1439" s="105" t="s">
        <v>395</v>
      </c>
      <c r="D1439" s="107" t="s">
        <v>2390</v>
      </c>
      <c r="E1439" s="105" t="s">
        <v>1954</v>
      </c>
      <c r="F1439" s="107" t="s">
        <v>1128</v>
      </c>
      <c r="G1439" s="107" t="s">
        <v>830</v>
      </c>
      <c r="H1439" s="107" t="s">
        <v>830</v>
      </c>
      <c r="I1439" s="107" t="s">
        <v>830</v>
      </c>
      <c r="J1439" s="107" t="s">
        <v>2391</v>
      </c>
      <c r="K1439" s="107" t="s">
        <v>22</v>
      </c>
      <c r="L1439" s="107" t="s">
        <v>237</v>
      </c>
      <c r="M1439" s="107" t="s">
        <v>236</v>
      </c>
      <c r="N1439" s="107" t="s">
        <v>472</v>
      </c>
      <c r="O1439" s="107" t="s">
        <v>1125</v>
      </c>
      <c r="P1439" s="109">
        <v>46438</v>
      </c>
      <c r="Q1439" s="107" t="s">
        <v>1914</v>
      </c>
      <c r="R1439" s="108">
        <v>0</v>
      </c>
      <c r="S1439" s="109">
        <v>46588</v>
      </c>
      <c r="T1439" s="109">
        <v>46648</v>
      </c>
      <c r="U1439" s="109">
        <v>46953</v>
      </c>
      <c r="V1439" s="108">
        <v>365</v>
      </c>
      <c r="W1439" s="107" t="s">
        <v>424</v>
      </c>
      <c r="X1439" s="107" t="s">
        <v>1959</v>
      </c>
      <c r="Y1439" s="107" t="s">
        <v>292</v>
      </c>
      <c r="Z1439" s="108">
        <v>0.8</v>
      </c>
      <c r="AA1439" s="113">
        <v>0</v>
      </c>
      <c r="AB1439" s="113">
        <v>0</v>
      </c>
      <c r="AC1439" s="113">
        <v>4113785.4</v>
      </c>
      <c r="AD1439" s="113">
        <v>0</v>
      </c>
      <c r="AE1439" s="113">
        <v>4113785.4</v>
      </c>
      <c r="AF1439" s="113">
        <v>0</v>
      </c>
      <c r="AG1439" s="113">
        <v>0</v>
      </c>
      <c r="AH1439" s="113">
        <f>CFR_Data[[#This Row],[Total Spent SFY]]+CFR_Data[[#This Row],[CF Current SFY]]</f>
        <v>0</v>
      </c>
      <c r="AI1439" s="113">
        <v>0</v>
      </c>
      <c r="AJ1439" s="113">
        <v>0</v>
      </c>
      <c r="AK1439" s="113">
        <v>0</v>
      </c>
      <c r="AL1439" s="113">
        <v>3739804.9090999998</v>
      </c>
      <c r="AM1439" s="113">
        <v>373980.49089999998</v>
      </c>
      <c r="AN1439" s="113">
        <v>0</v>
      </c>
      <c r="AO1439" s="113">
        <v>0</v>
      </c>
      <c r="AP1439" s="113">
        <v>0</v>
      </c>
      <c r="AQ1439" s="107" t="s">
        <v>699</v>
      </c>
      <c r="AR1439" s="107" t="s">
        <v>699</v>
      </c>
      <c r="AS1439" s="107" t="s">
        <v>396</v>
      </c>
      <c r="AT1439" s="107" t="s">
        <v>2952</v>
      </c>
      <c r="AU1439" s="107" t="s">
        <v>239</v>
      </c>
      <c r="AV1439" s="107" t="s">
        <v>391</v>
      </c>
      <c r="AW1439" s="108">
        <v>2</v>
      </c>
      <c r="AX1439" s="107" t="s">
        <v>473</v>
      </c>
      <c r="AY1439" s="107" t="s">
        <v>738</v>
      </c>
      <c r="AZ1439" s="107" t="s">
        <v>700</v>
      </c>
      <c r="BA1439" s="107" t="s">
        <v>652</v>
      </c>
      <c r="BB1439" s="109">
        <v>45355.272070752311</v>
      </c>
      <c r="BC1439" s="107" t="s">
        <v>22</v>
      </c>
      <c r="BD1439" s="107" t="s">
        <v>292</v>
      </c>
    </row>
    <row r="1440" spans="1:56" x14ac:dyDescent="0.2">
      <c r="A1440" s="107" t="s">
        <v>472</v>
      </c>
      <c r="B1440" s="105">
        <v>610660</v>
      </c>
      <c r="C1440" s="105" t="s">
        <v>395</v>
      </c>
      <c r="D1440" s="107" t="s">
        <v>2390</v>
      </c>
      <c r="E1440" s="105" t="s">
        <v>1954</v>
      </c>
      <c r="F1440" s="107" t="s">
        <v>1128</v>
      </c>
      <c r="G1440" s="107" t="s">
        <v>830</v>
      </c>
      <c r="H1440" s="107" t="s">
        <v>830</v>
      </c>
      <c r="I1440" s="107" t="s">
        <v>830</v>
      </c>
      <c r="J1440" s="107" t="s">
        <v>2391</v>
      </c>
      <c r="K1440" s="107" t="s">
        <v>22</v>
      </c>
      <c r="L1440" s="107" t="s">
        <v>237</v>
      </c>
      <c r="M1440" s="107" t="s">
        <v>236</v>
      </c>
      <c r="N1440" s="107" t="s">
        <v>472</v>
      </c>
      <c r="O1440" s="107" t="s">
        <v>1125</v>
      </c>
      <c r="P1440" s="109">
        <v>46438</v>
      </c>
      <c r="Q1440" s="107" t="s">
        <v>1914</v>
      </c>
      <c r="R1440" s="108">
        <v>0</v>
      </c>
      <c r="S1440" s="109">
        <v>46588</v>
      </c>
      <c r="T1440" s="109">
        <v>46648</v>
      </c>
      <c r="U1440" s="109">
        <v>46953</v>
      </c>
      <c r="V1440" s="108">
        <v>365</v>
      </c>
      <c r="W1440" s="107" t="s">
        <v>398</v>
      </c>
      <c r="X1440" s="107" t="s">
        <v>702</v>
      </c>
      <c r="Y1440" s="107" t="s">
        <v>293</v>
      </c>
      <c r="Z1440" s="108">
        <v>0</v>
      </c>
      <c r="AA1440" s="113">
        <v>0</v>
      </c>
      <c r="AB1440" s="113">
        <v>0</v>
      </c>
      <c r="AC1440" s="113">
        <v>13470</v>
      </c>
      <c r="AD1440" s="113">
        <v>0</v>
      </c>
      <c r="AE1440" s="113">
        <v>13470</v>
      </c>
      <c r="AF1440" s="113">
        <v>0</v>
      </c>
      <c r="AG1440" s="113">
        <v>0</v>
      </c>
      <c r="AH1440" s="113">
        <f>CFR_Data[[#This Row],[Total Spent SFY]]+CFR_Data[[#This Row],[CF Current SFY]]</f>
        <v>0</v>
      </c>
      <c r="AI1440" s="113">
        <v>0</v>
      </c>
      <c r="AJ1440" s="113">
        <v>0</v>
      </c>
      <c r="AK1440" s="113">
        <v>0</v>
      </c>
      <c r="AL1440" s="113">
        <v>12245.4545</v>
      </c>
      <c r="AM1440" s="113">
        <v>1224.5454999999999</v>
      </c>
      <c r="AN1440" s="113">
        <v>0</v>
      </c>
      <c r="AO1440" s="113">
        <v>0</v>
      </c>
      <c r="AP1440" s="113">
        <v>0</v>
      </c>
      <c r="AQ1440" s="107" t="s">
        <v>699</v>
      </c>
      <c r="AR1440" s="107" t="s">
        <v>699</v>
      </c>
      <c r="AS1440" s="107" t="s">
        <v>396</v>
      </c>
      <c r="AT1440" s="107" t="s">
        <v>2952</v>
      </c>
      <c r="AU1440" s="107" t="s">
        <v>239</v>
      </c>
      <c r="AV1440" s="107" t="s">
        <v>391</v>
      </c>
      <c r="AW1440" s="108">
        <v>2</v>
      </c>
      <c r="AX1440" s="107" t="s">
        <v>473</v>
      </c>
      <c r="AY1440" s="107" t="s">
        <v>738</v>
      </c>
      <c r="AZ1440" s="107" t="s">
        <v>700</v>
      </c>
      <c r="BA1440" s="107" t="s">
        <v>652</v>
      </c>
      <c r="BB1440" s="109">
        <v>45355.272070752311</v>
      </c>
      <c r="BC1440" s="107" t="s">
        <v>22</v>
      </c>
      <c r="BD1440" s="107" t="s">
        <v>293</v>
      </c>
    </row>
    <row r="1441" spans="1:56" x14ac:dyDescent="0.2">
      <c r="A1441" s="107" t="s">
        <v>472</v>
      </c>
      <c r="B1441" s="105">
        <v>610662</v>
      </c>
      <c r="C1441" s="105" t="s">
        <v>395</v>
      </c>
      <c r="D1441" s="107" t="s">
        <v>1291</v>
      </c>
      <c r="E1441" s="105" t="s">
        <v>1941</v>
      </c>
      <c r="F1441" s="107" t="s">
        <v>1128</v>
      </c>
      <c r="G1441" s="107" t="s">
        <v>830</v>
      </c>
      <c r="H1441" s="107" t="s">
        <v>830</v>
      </c>
      <c r="I1441" s="107" t="s">
        <v>830</v>
      </c>
      <c r="J1441" s="107" t="s">
        <v>201</v>
      </c>
      <c r="K1441" s="107" t="s">
        <v>22</v>
      </c>
      <c r="L1441" s="107" t="s">
        <v>312</v>
      </c>
      <c r="M1441" s="107" t="s">
        <v>158</v>
      </c>
      <c r="N1441" s="107" t="s">
        <v>472</v>
      </c>
      <c r="O1441" s="107" t="s">
        <v>1122</v>
      </c>
      <c r="P1441" s="109">
        <v>46011</v>
      </c>
      <c r="Q1441" s="107" t="s">
        <v>1353</v>
      </c>
      <c r="R1441" s="108">
        <v>0</v>
      </c>
      <c r="S1441" s="109">
        <v>46161</v>
      </c>
      <c r="T1441" s="109">
        <v>46221</v>
      </c>
      <c r="U1441" s="109">
        <v>47073</v>
      </c>
      <c r="V1441" s="108">
        <v>912</v>
      </c>
      <c r="W1441" s="107" t="s">
        <v>424</v>
      </c>
      <c r="X1441" s="107" t="s">
        <v>1959</v>
      </c>
      <c r="Y1441" s="107" t="s">
        <v>292</v>
      </c>
      <c r="Z1441" s="108">
        <v>0.8</v>
      </c>
      <c r="AA1441" s="113">
        <v>0</v>
      </c>
      <c r="AB1441" s="113">
        <v>0</v>
      </c>
      <c r="AC1441" s="113">
        <v>2021250</v>
      </c>
      <c r="AD1441" s="113">
        <v>0</v>
      </c>
      <c r="AE1441" s="113">
        <v>2021249.9998999999</v>
      </c>
      <c r="AF1441" s="113">
        <v>0</v>
      </c>
      <c r="AG1441" s="113">
        <v>0</v>
      </c>
      <c r="AH1441" s="113">
        <f>CFR_Data[[#This Row],[Total Spent SFY]]+CFR_Data[[#This Row],[CF Current SFY]]</f>
        <v>0</v>
      </c>
      <c r="AI1441" s="113">
        <v>0</v>
      </c>
      <c r="AJ1441" s="113">
        <v>0</v>
      </c>
      <c r="AK1441" s="113">
        <v>836379.31030000001</v>
      </c>
      <c r="AL1441" s="113">
        <v>836379.31030000001</v>
      </c>
      <c r="AM1441" s="113">
        <v>348491.37929999997</v>
      </c>
      <c r="AN1441" s="113">
        <v>1E-4</v>
      </c>
      <c r="AO1441" s="113">
        <v>0</v>
      </c>
      <c r="AP1441" s="113">
        <v>0</v>
      </c>
      <c r="AQ1441" s="107" t="s">
        <v>699</v>
      </c>
      <c r="AR1441" s="107" t="s">
        <v>699</v>
      </c>
      <c r="AS1441" s="107" t="s">
        <v>396</v>
      </c>
      <c r="AT1441" s="107" t="s">
        <v>3050</v>
      </c>
      <c r="AU1441" s="107" t="s">
        <v>1120</v>
      </c>
      <c r="AV1441" s="107" t="s">
        <v>391</v>
      </c>
      <c r="AW1441" s="108">
        <v>2</v>
      </c>
      <c r="AX1441" s="107" t="s">
        <v>473</v>
      </c>
      <c r="AY1441" s="107" t="s">
        <v>698</v>
      </c>
      <c r="AZ1441" s="107" t="s">
        <v>697</v>
      </c>
      <c r="BA1441" s="107" t="s">
        <v>392</v>
      </c>
      <c r="BB1441" s="109">
        <v>45355.272070752311</v>
      </c>
      <c r="BC1441" s="107" t="s">
        <v>22</v>
      </c>
      <c r="BD1441" s="107" t="s">
        <v>292</v>
      </c>
    </row>
    <row r="1442" spans="1:56" x14ac:dyDescent="0.2">
      <c r="A1442" s="107" t="s">
        <v>472</v>
      </c>
      <c r="B1442" s="105">
        <v>610662</v>
      </c>
      <c r="C1442" s="105" t="s">
        <v>395</v>
      </c>
      <c r="D1442" s="107" t="s">
        <v>1291</v>
      </c>
      <c r="E1442" s="105" t="s">
        <v>1941</v>
      </c>
      <c r="F1442" s="107" t="s">
        <v>1128</v>
      </c>
      <c r="G1442" s="107" t="s">
        <v>830</v>
      </c>
      <c r="H1442" s="107" t="s">
        <v>830</v>
      </c>
      <c r="I1442" s="107" t="s">
        <v>830</v>
      </c>
      <c r="J1442" s="107" t="s">
        <v>201</v>
      </c>
      <c r="K1442" s="107" t="s">
        <v>22</v>
      </c>
      <c r="L1442" s="107" t="s">
        <v>312</v>
      </c>
      <c r="M1442" s="107" t="s">
        <v>158</v>
      </c>
      <c r="N1442" s="107" t="s">
        <v>472</v>
      </c>
      <c r="O1442" s="107" t="s">
        <v>1122</v>
      </c>
      <c r="P1442" s="109">
        <v>46011</v>
      </c>
      <c r="Q1442" s="107" t="s">
        <v>1353</v>
      </c>
      <c r="R1442" s="108">
        <v>0</v>
      </c>
      <c r="S1442" s="109">
        <v>46161</v>
      </c>
      <c r="T1442" s="109">
        <v>46221</v>
      </c>
      <c r="U1442" s="109">
        <v>47073</v>
      </c>
      <c r="V1442" s="108">
        <v>912</v>
      </c>
      <c r="W1442" s="107" t="s">
        <v>424</v>
      </c>
      <c r="X1442" s="107" t="s">
        <v>713</v>
      </c>
      <c r="Y1442" s="107" t="s">
        <v>397</v>
      </c>
      <c r="Z1442" s="108">
        <v>0.9</v>
      </c>
      <c r="AA1442" s="113">
        <v>0</v>
      </c>
      <c r="AB1442" s="113">
        <v>0</v>
      </c>
      <c r="AC1442" s="113">
        <v>16830000</v>
      </c>
      <c r="AD1442" s="113">
        <v>0</v>
      </c>
      <c r="AE1442" s="113">
        <v>16829999.999899998</v>
      </c>
      <c r="AF1442" s="113">
        <v>0</v>
      </c>
      <c r="AG1442" s="113">
        <v>0</v>
      </c>
      <c r="AH1442" s="113">
        <f>CFR_Data[[#This Row],[Total Spent SFY]]+CFR_Data[[#This Row],[CF Current SFY]]</f>
        <v>0</v>
      </c>
      <c r="AI1442" s="113">
        <v>0</v>
      </c>
      <c r="AJ1442" s="113">
        <v>0</v>
      </c>
      <c r="AK1442" s="113">
        <v>6964137.9309999999</v>
      </c>
      <c r="AL1442" s="113">
        <v>6964137.9309999999</v>
      </c>
      <c r="AM1442" s="113">
        <v>2901724.1379</v>
      </c>
      <c r="AN1442" s="113">
        <v>1E-4</v>
      </c>
      <c r="AO1442" s="113">
        <v>0</v>
      </c>
      <c r="AP1442" s="113">
        <v>0</v>
      </c>
      <c r="AQ1442" s="107" t="s">
        <v>699</v>
      </c>
      <c r="AR1442" s="107" t="s">
        <v>699</v>
      </c>
      <c r="AS1442" s="107" t="s">
        <v>396</v>
      </c>
      <c r="AT1442" s="107" t="s">
        <v>3050</v>
      </c>
      <c r="AU1442" s="107" t="s">
        <v>1120</v>
      </c>
      <c r="AV1442" s="107" t="s">
        <v>391</v>
      </c>
      <c r="AW1442" s="108">
        <v>2</v>
      </c>
      <c r="AX1442" s="107" t="s">
        <v>473</v>
      </c>
      <c r="AY1442" s="107" t="s">
        <v>698</v>
      </c>
      <c r="AZ1442" s="107" t="s">
        <v>697</v>
      </c>
      <c r="BA1442" s="107" t="s">
        <v>392</v>
      </c>
      <c r="BB1442" s="109">
        <v>45355.272070752311</v>
      </c>
      <c r="BC1442" s="107" t="s">
        <v>22</v>
      </c>
      <c r="BD1442" s="107" t="s">
        <v>292</v>
      </c>
    </row>
    <row r="1443" spans="1:56" x14ac:dyDescent="0.2">
      <c r="A1443" s="107" t="s">
        <v>472</v>
      </c>
      <c r="B1443" s="105">
        <v>610665</v>
      </c>
      <c r="C1443" s="105" t="s">
        <v>395</v>
      </c>
      <c r="D1443" s="107" t="s">
        <v>1292</v>
      </c>
      <c r="E1443" s="105" t="s">
        <v>1941</v>
      </c>
      <c r="F1443" s="107" t="s">
        <v>1128</v>
      </c>
      <c r="G1443" s="107" t="s">
        <v>830</v>
      </c>
      <c r="H1443" s="107" t="s">
        <v>830</v>
      </c>
      <c r="I1443" s="107" t="s">
        <v>830</v>
      </c>
      <c r="J1443" s="107" t="s">
        <v>182</v>
      </c>
      <c r="K1443" s="107" t="s">
        <v>22</v>
      </c>
      <c r="L1443" s="107" t="s">
        <v>213</v>
      </c>
      <c r="M1443" s="107" t="s">
        <v>208</v>
      </c>
      <c r="N1443" s="107" t="s">
        <v>472</v>
      </c>
      <c r="O1443" s="107" t="s">
        <v>1122</v>
      </c>
      <c r="P1443" s="109">
        <v>46025</v>
      </c>
      <c r="Q1443" s="107" t="s">
        <v>1353</v>
      </c>
      <c r="R1443" s="108">
        <v>0</v>
      </c>
      <c r="S1443" s="109">
        <v>46175</v>
      </c>
      <c r="T1443" s="109">
        <v>46235</v>
      </c>
      <c r="U1443" s="109">
        <v>46904</v>
      </c>
      <c r="V1443" s="108">
        <v>729</v>
      </c>
      <c r="W1443" s="107" t="s">
        <v>424</v>
      </c>
      <c r="X1443" s="107" t="s">
        <v>713</v>
      </c>
      <c r="Y1443" s="107" t="s">
        <v>397</v>
      </c>
      <c r="Z1443" s="108">
        <v>0.9</v>
      </c>
      <c r="AA1443" s="113">
        <v>0</v>
      </c>
      <c r="AB1443" s="113">
        <v>0</v>
      </c>
      <c r="AC1443" s="113">
        <v>4950001</v>
      </c>
      <c r="AD1443" s="113">
        <v>0</v>
      </c>
      <c r="AE1443" s="113">
        <v>4950001</v>
      </c>
      <c r="AF1443" s="113">
        <v>0</v>
      </c>
      <c r="AG1443" s="113">
        <v>0</v>
      </c>
      <c r="AH1443" s="113">
        <f>CFR_Data[[#This Row],[Total Spent SFY]]+CFR_Data[[#This Row],[CF Current SFY]]</f>
        <v>0</v>
      </c>
      <c r="AI1443" s="113">
        <v>0</v>
      </c>
      <c r="AJ1443" s="113">
        <v>0</v>
      </c>
      <c r="AK1443" s="113">
        <v>2475000.5</v>
      </c>
      <c r="AL1443" s="113">
        <v>2475000.5</v>
      </c>
      <c r="AM1443" s="113">
        <v>0</v>
      </c>
      <c r="AN1443" s="113">
        <v>0</v>
      </c>
      <c r="AO1443" s="113">
        <v>0</v>
      </c>
      <c r="AP1443" s="113">
        <v>0</v>
      </c>
      <c r="AQ1443" s="107" t="s">
        <v>699</v>
      </c>
      <c r="AR1443" s="107" t="s">
        <v>699</v>
      </c>
      <c r="AS1443" s="107" t="s">
        <v>396</v>
      </c>
      <c r="AT1443" s="107" t="s">
        <v>2921</v>
      </c>
      <c r="AU1443" s="107" t="s">
        <v>1123</v>
      </c>
      <c r="AV1443" s="107" t="s">
        <v>391</v>
      </c>
      <c r="AW1443" s="108">
        <v>1</v>
      </c>
      <c r="AX1443" s="107" t="s">
        <v>473</v>
      </c>
      <c r="AY1443" s="107" t="s">
        <v>722</v>
      </c>
      <c r="AZ1443" s="107" t="s">
        <v>697</v>
      </c>
      <c r="BA1443" s="107" t="s">
        <v>402</v>
      </c>
      <c r="BB1443" s="109">
        <v>45355.272070752311</v>
      </c>
      <c r="BC1443" s="107" t="s">
        <v>22</v>
      </c>
      <c r="BD1443" s="107" t="s">
        <v>292</v>
      </c>
    </row>
    <row r="1444" spans="1:56" x14ac:dyDescent="0.2">
      <c r="A1444" s="107" t="s">
        <v>472</v>
      </c>
      <c r="B1444" s="105">
        <v>610666</v>
      </c>
      <c r="C1444" s="105" t="s">
        <v>395</v>
      </c>
      <c r="D1444" s="107" t="s">
        <v>2392</v>
      </c>
      <c r="E1444" s="105" t="s">
        <v>1941</v>
      </c>
      <c r="F1444" s="107" t="s">
        <v>1128</v>
      </c>
      <c r="G1444" s="107" t="s">
        <v>830</v>
      </c>
      <c r="H1444" s="107" t="s">
        <v>830</v>
      </c>
      <c r="I1444" s="107" t="s">
        <v>830</v>
      </c>
      <c r="J1444" s="107" t="s">
        <v>282</v>
      </c>
      <c r="K1444" s="107" t="s">
        <v>22</v>
      </c>
      <c r="L1444" s="107" t="s">
        <v>237</v>
      </c>
      <c r="M1444" s="107" t="s">
        <v>236</v>
      </c>
      <c r="N1444" s="107" t="s">
        <v>472</v>
      </c>
      <c r="O1444" s="107" t="s">
        <v>1122</v>
      </c>
      <c r="P1444" s="109">
        <v>46795</v>
      </c>
      <c r="Q1444" s="107" t="s">
        <v>2912</v>
      </c>
      <c r="R1444" s="108">
        <v>0</v>
      </c>
      <c r="S1444" s="109">
        <v>46945</v>
      </c>
      <c r="T1444" s="109">
        <v>47005</v>
      </c>
      <c r="U1444" s="109">
        <v>47492</v>
      </c>
      <c r="V1444" s="108">
        <v>547</v>
      </c>
      <c r="W1444" s="107" t="s">
        <v>424</v>
      </c>
      <c r="X1444" s="107" t="s">
        <v>710</v>
      </c>
      <c r="Y1444" s="107" t="s">
        <v>411</v>
      </c>
      <c r="Z1444" s="108">
        <v>0.8</v>
      </c>
      <c r="AA1444" s="113">
        <v>0</v>
      </c>
      <c r="AB1444" s="113">
        <v>0</v>
      </c>
      <c r="AC1444" s="113">
        <v>8228000</v>
      </c>
      <c r="AD1444" s="113">
        <v>0</v>
      </c>
      <c r="AE1444" s="113">
        <v>4840000</v>
      </c>
      <c r="AF1444" s="113">
        <v>0</v>
      </c>
      <c r="AG1444" s="113">
        <v>0</v>
      </c>
      <c r="AH1444" s="113">
        <f>CFR_Data[[#This Row],[Total Spent SFY]]+CFR_Data[[#This Row],[CF Current SFY]]</f>
        <v>0</v>
      </c>
      <c r="AI1444" s="113">
        <v>0</v>
      </c>
      <c r="AJ1444" s="113">
        <v>0</v>
      </c>
      <c r="AK1444" s="113">
        <v>0</v>
      </c>
      <c r="AL1444" s="113">
        <v>0</v>
      </c>
      <c r="AM1444" s="113">
        <v>4840000</v>
      </c>
      <c r="AN1444" s="113">
        <v>3388000</v>
      </c>
      <c r="AO1444" s="113">
        <v>0</v>
      </c>
      <c r="AP1444" s="113">
        <v>0</v>
      </c>
      <c r="AQ1444" s="107" t="s">
        <v>699</v>
      </c>
      <c r="AR1444" s="107" t="s">
        <v>699</v>
      </c>
      <c r="AS1444" s="107" t="s">
        <v>396</v>
      </c>
      <c r="AT1444" s="107" t="s">
        <v>3000</v>
      </c>
      <c r="AU1444" s="107" t="s">
        <v>1120</v>
      </c>
      <c r="AV1444" s="107" t="s">
        <v>391</v>
      </c>
      <c r="AW1444" s="108">
        <v>1</v>
      </c>
      <c r="AX1444" s="107" t="s">
        <v>473</v>
      </c>
      <c r="AY1444" s="107" t="s">
        <v>738</v>
      </c>
      <c r="AZ1444" s="107" t="s">
        <v>700</v>
      </c>
      <c r="BA1444" s="107" t="s">
        <v>652</v>
      </c>
      <c r="BB1444" s="109">
        <v>45355.272070752311</v>
      </c>
      <c r="BC1444" s="107" t="s">
        <v>22</v>
      </c>
      <c r="BD1444" s="107" t="s">
        <v>292</v>
      </c>
    </row>
    <row r="1445" spans="1:56" x14ac:dyDescent="0.2">
      <c r="A1445" s="107" t="s">
        <v>472</v>
      </c>
      <c r="B1445" s="105">
        <v>610670</v>
      </c>
      <c r="C1445" s="105" t="s">
        <v>395</v>
      </c>
      <c r="D1445" s="107" t="s">
        <v>3159</v>
      </c>
      <c r="E1445" s="105" t="s">
        <v>1945</v>
      </c>
      <c r="F1445" s="107" t="s">
        <v>1182</v>
      </c>
      <c r="G1445" s="107" t="s">
        <v>830</v>
      </c>
      <c r="H1445" s="107" t="s">
        <v>830</v>
      </c>
      <c r="I1445" s="107" t="s">
        <v>830</v>
      </c>
      <c r="J1445" s="107" t="s">
        <v>161</v>
      </c>
      <c r="K1445" s="107" t="s">
        <v>23</v>
      </c>
      <c r="L1445" s="107" t="s">
        <v>654</v>
      </c>
      <c r="M1445" s="107" t="s">
        <v>395</v>
      </c>
      <c r="N1445" s="107" t="s">
        <v>472</v>
      </c>
      <c r="O1445" s="107" t="s">
        <v>1125</v>
      </c>
      <c r="P1445" s="109">
        <v>45773</v>
      </c>
      <c r="Q1445" s="107" t="s">
        <v>1101</v>
      </c>
      <c r="R1445" s="108">
        <v>0</v>
      </c>
      <c r="S1445" s="109">
        <v>45923</v>
      </c>
      <c r="T1445" s="109">
        <v>45983</v>
      </c>
      <c r="U1445" s="109">
        <v>46288</v>
      </c>
      <c r="V1445" s="108">
        <v>365</v>
      </c>
      <c r="W1445" s="107" t="s">
        <v>398</v>
      </c>
      <c r="X1445" s="107" t="s">
        <v>702</v>
      </c>
      <c r="Y1445" s="107" t="s">
        <v>293</v>
      </c>
      <c r="Z1445" s="108">
        <v>0</v>
      </c>
      <c r="AA1445" s="113">
        <v>0</v>
      </c>
      <c r="AB1445" s="113">
        <v>0</v>
      </c>
      <c r="AC1445" s="113">
        <v>37493</v>
      </c>
      <c r="AD1445" s="113">
        <v>0</v>
      </c>
      <c r="AE1445" s="113">
        <v>37493</v>
      </c>
      <c r="AF1445" s="113">
        <v>0</v>
      </c>
      <c r="AG1445" s="113">
        <v>0</v>
      </c>
      <c r="AH1445" s="113">
        <f>CFR_Data[[#This Row],[Total Spent SFY]]+CFR_Data[[#This Row],[CF Current SFY]]</f>
        <v>0</v>
      </c>
      <c r="AI1445" s="113">
        <v>0</v>
      </c>
      <c r="AJ1445" s="113">
        <v>27267.636399999999</v>
      </c>
      <c r="AK1445" s="113">
        <v>10225.363600000001</v>
      </c>
      <c r="AL1445" s="113">
        <v>0</v>
      </c>
      <c r="AM1445" s="113">
        <v>0</v>
      </c>
      <c r="AN1445" s="113">
        <v>0</v>
      </c>
      <c r="AO1445" s="113">
        <v>0</v>
      </c>
      <c r="AP1445" s="113">
        <v>0</v>
      </c>
      <c r="AQ1445" s="107" t="s">
        <v>699</v>
      </c>
      <c r="AR1445" s="107" t="s">
        <v>699</v>
      </c>
      <c r="AS1445" s="107" t="s">
        <v>396</v>
      </c>
      <c r="AT1445" s="107" t="s">
        <v>395</v>
      </c>
      <c r="AU1445" s="107" t="s">
        <v>1123</v>
      </c>
      <c r="AV1445" s="107" t="s">
        <v>391</v>
      </c>
      <c r="AW1445" s="108">
        <v>2</v>
      </c>
      <c r="AX1445" s="107" t="s">
        <v>473</v>
      </c>
      <c r="AY1445" s="107" t="s">
        <v>2229</v>
      </c>
      <c r="AZ1445" s="107" t="s">
        <v>697</v>
      </c>
      <c r="BA1445" s="107" t="s">
        <v>2230</v>
      </c>
      <c r="BB1445" s="109">
        <v>45355.272070752311</v>
      </c>
      <c r="BC1445" s="107" t="s">
        <v>23</v>
      </c>
      <c r="BD1445" s="107" t="s">
        <v>293</v>
      </c>
    </row>
    <row r="1446" spans="1:56" x14ac:dyDescent="0.2">
      <c r="A1446" s="107" t="s">
        <v>472</v>
      </c>
      <c r="B1446" s="105">
        <v>610670</v>
      </c>
      <c r="C1446" s="105" t="s">
        <v>395</v>
      </c>
      <c r="D1446" s="107" t="s">
        <v>3159</v>
      </c>
      <c r="E1446" s="105" t="s">
        <v>1945</v>
      </c>
      <c r="F1446" s="107" t="s">
        <v>1182</v>
      </c>
      <c r="G1446" s="107" t="s">
        <v>830</v>
      </c>
      <c r="H1446" s="107" t="s">
        <v>830</v>
      </c>
      <c r="I1446" s="107" t="s">
        <v>830</v>
      </c>
      <c r="J1446" s="107" t="s">
        <v>161</v>
      </c>
      <c r="K1446" s="107" t="s">
        <v>23</v>
      </c>
      <c r="L1446" s="107" t="s">
        <v>654</v>
      </c>
      <c r="M1446" s="107" t="s">
        <v>395</v>
      </c>
      <c r="N1446" s="107" t="s">
        <v>472</v>
      </c>
      <c r="O1446" s="107" t="s">
        <v>1125</v>
      </c>
      <c r="P1446" s="109">
        <v>45773</v>
      </c>
      <c r="Q1446" s="107" t="s">
        <v>1101</v>
      </c>
      <c r="R1446" s="108">
        <v>0</v>
      </c>
      <c r="S1446" s="109">
        <v>45923</v>
      </c>
      <c r="T1446" s="109">
        <v>45983</v>
      </c>
      <c r="U1446" s="109">
        <v>46288</v>
      </c>
      <c r="V1446" s="108">
        <v>365</v>
      </c>
      <c r="W1446" s="107" t="s">
        <v>424</v>
      </c>
      <c r="X1446" s="107" t="s">
        <v>709</v>
      </c>
      <c r="Y1446" s="107" t="s">
        <v>416</v>
      </c>
      <c r="Z1446" s="108">
        <v>0.8</v>
      </c>
      <c r="AA1446" s="113">
        <v>0</v>
      </c>
      <c r="AB1446" s="113">
        <v>0</v>
      </c>
      <c r="AC1446" s="113">
        <v>2404782.4133000001</v>
      </c>
      <c r="AD1446" s="113">
        <v>0</v>
      </c>
      <c r="AE1446" s="113">
        <v>2404782.4133000001</v>
      </c>
      <c r="AF1446" s="113">
        <v>0</v>
      </c>
      <c r="AG1446" s="113">
        <v>0</v>
      </c>
      <c r="AH1446" s="113">
        <f>CFR_Data[[#This Row],[Total Spent SFY]]+CFR_Data[[#This Row],[CF Current SFY]]</f>
        <v>0</v>
      </c>
      <c r="AI1446" s="113">
        <v>0</v>
      </c>
      <c r="AJ1446" s="113">
        <v>1748932.6642</v>
      </c>
      <c r="AK1446" s="113">
        <v>655849.74910000002</v>
      </c>
      <c r="AL1446" s="113">
        <v>0</v>
      </c>
      <c r="AM1446" s="113">
        <v>0</v>
      </c>
      <c r="AN1446" s="113">
        <v>0</v>
      </c>
      <c r="AO1446" s="113">
        <v>0</v>
      </c>
      <c r="AP1446" s="113">
        <v>0</v>
      </c>
      <c r="AQ1446" s="107" t="s">
        <v>699</v>
      </c>
      <c r="AR1446" s="107" t="s">
        <v>699</v>
      </c>
      <c r="AS1446" s="107" t="s">
        <v>396</v>
      </c>
      <c r="AT1446" s="107" t="s">
        <v>395</v>
      </c>
      <c r="AU1446" s="107" t="s">
        <v>1123</v>
      </c>
      <c r="AV1446" s="107" t="s">
        <v>391</v>
      </c>
      <c r="AW1446" s="108">
        <v>2</v>
      </c>
      <c r="AX1446" s="107" t="s">
        <v>473</v>
      </c>
      <c r="AY1446" s="107" t="s">
        <v>2229</v>
      </c>
      <c r="AZ1446" s="107" t="s">
        <v>697</v>
      </c>
      <c r="BA1446" s="107" t="s">
        <v>2230</v>
      </c>
      <c r="BB1446" s="109">
        <v>45355.272070752311</v>
      </c>
      <c r="BC1446" s="107" t="s">
        <v>23</v>
      </c>
      <c r="BD1446" s="107" t="s">
        <v>292</v>
      </c>
    </row>
    <row r="1447" spans="1:56" x14ac:dyDescent="0.2">
      <c r="A1447" s="107" t="s">
        <v>472</v>
      </c>
      <c r="B1447" s="105">
        <v>610672</v>
      </c>
      <c r="C1447" s="105" t="s">
        <v>395</v>
      </c>
      <c r="D1447" s="107" t="s">
        <v>1789</v>
      </c>
      <c r="E1447" s="105" t="s">
        <v>1954</v>
      </c>
      <c r="F1447" s="107" t="s">
        <v>395</v>
      </c>
      <c r="G1447" s="107" t="s">
        <v>830</v>
      </c>
      <c r="H1447" s="107" t="s">
        <v>830</v>
      </c>
      <c r="I1447" s="107" t="s">
        <v>830</v>
      </c>
      <c r="J1447" s="107" t="s">
        <v>99</v>
      </c>
      <c r="K1447" s="107" t="s">
        <v>28</v>
      </c>
      <c r="L1447" s="107" t="s">
        <v>654</v>
      </c>
      <c r="M1447" s="107" t="s">
        <v>395</v>
      </c>
      <c r="N1447" s="107" t="s">
        <v>472</v>
      </c>
      <c r="O1447" s="107" t="s">
        <v>1127</v>
      </c>
      <c r="P1447" s="109">
        <v>45933</v>
      </c>
      <c r="Q1447" s="107" t="s">
        <v>1353</v>
      </c>
      <c r="R1447" s="108">
        <v>0</v>
      </c>
      <c r="S1447" s="109">
        <v>46083</v>
      </c>
      <c r="T1447" s="109">
        <v>46143</v>
      </c>
      <c r="U1447" s="109">
        <v>46463</v>
      </c>
      <c r="V1447" s="108">
        <v>380</v>
      </c>
      <c r="W1447" s="107" t="s">
        <v>398</v>
      </c>
      <c r="X1447" s="107" t="s">
        <v>702</v>
      </c>
      <c r="Y1447" s="107" t="s">
        <v>293</v>
      </c>
      <c r="Z1447" s="108">
        <v>0</v>
      </c>
      <c r="AA1447" s="113">
        <v>0</v>
      </c>
      <c r="AB1447" s="113">
        <v>0</v>
      </c>
      <c r="AC1447" s="113">
        <v>28804.400000000001</v>
      </c>
      <c r="AD1447" s="113">
        <v>0</v>
      </c>
      <c r="AE1447" s="113">
        <v>28804.400000000001</v>
      </c>
      <c r="AF1447" s="113">
        <v>0</v>
      </c>
      <c r="AG1447" s="113">
        <v>0</v>
      </c>
      <c r="AH1447" s="113">
        <f>CFR_Data[[#This Row],[Total Spent SFY]]+CFR_Data[[#This Row],[CF Current SFY]]</f>
        <v>0</v>
      </c>
      <c r="AI1447" s="113">
        <v>0</v>
      </c>
      <c r="AJ1447" s="113">
        <v>5237.1635999999999</v>
      </c>
      <c r="AK1447" s="113">
        <v>23567.236400000002</v>
      </c>
      <c r="AL1447" s="113">
        <v>0</v>
      </c>
      <c r="AM1447" s="113">
        <v>0</v>
      </c>
      <c r="AN1447" s="113">
        <v>0</v>
      </c>
      <c r="AO1447" s="113">
        <v>0</v>
      </c>
      <c r="AP1447" s="113">
        <v>0</v>
      </c>
      <c r="AQ1447" s="107" t="s">
        <v>699</v>
      </c>
      <c r="AR1447" s="107" t="s">
        <v>699</v>
      </c>
      <c r="AS1447" s="107" t="s">
        <v>396</v>
      </c>
      <c r="AT1447" s="107" t="s">
        <v>2932</v>
      </c>
      <c r="AU1447" s="107" t="s">
        <v>1123</v>
      </c>
      <c r="AV1447" s="107" t="s">
        <v>391</v>
      </c>
      <c r="AW1447" s="108">
        <v>2</v>
      </c>
      <c r="AX1447" s="107" t="s">
        <v>473</v>
      </c>
      <c r="AY1447" s="107" t="s">
        <v>2229</v>
      </c>
      <c r="AZ1447" s="107" t="s">
        <v>697</v>
      </c>
      <c r="BA1447" s="107" t="s">
        <v>2230</v>
      </c>
      <c r="BB1447" s="109">
        <v>45355.272070752311</v>
      </c>
      <c r="BC1447" s="107" t="s">
        <v>28</v>
      </c>
      <c r="BD1447" s="107" t="s">
        <v>293</v>
      </c>
    </row>
    <row r="1448" spans="1:56" x14ac:dyDescent="0.2">
      <c r="A1448" s="107" t="s">
        <v>472</v>
      </c>
      <c r="B1448" s="105">
        <v>610672</v>
      </c>
      <c r="C1448" s="105" t="s">
        <v>395</v>
      </c>
      <c r="D1448" s="107" t="s">
        <v>1789</v>
      </c>
      <c r="E1448" s="105" t="s">
        <v>1954</v>
      </c>
      <c r="F1448" s="107" t="s">
        <v>395</v>
      </c>
      <c r="G1448" s="107" t="s">
        <v>830</v>
      </c>
      <c r="H1448" s="107" t="s">
        <v>830</v>
      </c>
      <c r="I1448" s="107" t="s">
        <v>830</v>
      </c>
      <c r="J1448" s="107" t="s">
        <v>99</v>
      </c>
      <c r="K1448" s="107" t="s">
        <v>28</v>
      </c>
      <c r="L1448" s="107" t="s">
        <v>654</v>
      </c>
      <c r="M1448" s="107" t="s">
        <v>395</v>
      </c>
      <c r="N1448" s="107" t="s">
        <v>472</v>
      </c>
      <c r="O1448" s="107" t="s">
        <v>1127</v>
      </c>
      <c r="P1448" s="109">
        <v>45933</v>
      </c>
      <c r="Q1448" s="107" t="s">
        <v>1353</v>
      </c>
      <c r="R1448" s="108">
        <v>0</v>
      </c>
      <c r="S1448" s="109">
        <v>46083</v>
      </c>
      <c r="T1448" s="109">
        <v>46143</v>
      </c>
      <c r="U1448" s="109">
        <v>46463</v>
      </c>
      <c r="V1448" s="108">
        <v>380</v>
      </c>
      <c r="W1448" s="107" t="s">
        <v>424</v>
      </c>
      <c r="X1448" s="107" t="s">
        <v>709</v>
      </c>
      <c r="Y1448" s="107" t="s">
        <v>416</v>
      </c>
      <c r="Z1448" s="108">
        <v>0.8</v>
      </c>
      <c r="AA1448" s="113">
        <v>0</v>
      </c>
      <c r="AB1448" s="113">
        <v>0</v>
      </c>
      <c r="AC1448" s="113">
        <v>1721033.2792</v>
      </c>
      <c r="AD1448" s="113">
        <v>0</v>
      </c>
      <c r="AE1448" s="113">
        <v>1721033.2792</v>
      </c>
      <c r="AF1448" s="113">
        <v>0</v>
      </c>
      <c r="AG1448" s="113">
        <v>0</v>
      </c>
      <c r="AH1448" s="113">
        <f>CFR_Data[[#This Row],[Total Spent SFY]]+CFR_Data[[#This Row],[CF Current SFY]]</f>
        <v>0</v>
      </c>
      <c r="AI1448" s="113">
        <v>0</v>
      </c>
      <c r="AJ1448" s="113">
        <v>312915.14169999998</v>
      </c>
      <c r="AK1448" s="113">
        <v>1408118.1375</v>
      </c>
      <c r="AL1448" s="113">
        <v>0</v>
      </c>
      <c r="AM1448" s="113">
        <v>0</v>
      </c>
      <c r="AN1448" s="113">
        <v>0</v>
      </c>
      <c r="AO1448" s="113">
        <v>0</v>
      </c>
      <c r="AP1448" s="113">
        <v>0</v>
      </c>
      <c r="AQ1448" s="107" t="s">
        <v>699</v>
      </c>
      <c r="AR1448" s="107" t="s">
        <v>699</v>
      </c>
      <c r="AS1448" s="107" t="s">
        <v>396</v>
      </c>
      <c r="AT1448" s="107" t="s">
        <v>2932</v>
      </c>
      <c r="AU1448" s="107" t="s">
        <v>1123</v>
      </c>
      <c r="AV1448" s="107" t="s">
        <v>391</v>
      </c>
      <c r="AW1448" s="108">
        <v>2</v>
      </c>
      <c r="AX1448" s="107" t="s">
        <v>473</v>
      </c>
      <c r="AY1448" s="107" t="s">
        <v>2229</v>
      </c>
      <c r="AZ1448" s="107" t="s">
        <v>697</v>
      </c>
      <c r="BA1448" s="107" t="s">
        <v>2230</v>
      </c>
      <c r="BB1448" s="109">
        <v>45355.272070752311</v>
      </c>
      <c r="BC1448" s="107" t="s">
        <v>28</v>
      </c>
      <c r="BD1448" s="107" t="s">
        <v>292</v>
      </c>
    </row>
    <row r="1449" spans="1:56" x14ac:dyDescent="0.2">
      <c r="A1449" s="107" t="s">
        <v>409</v>
      </c>
      <c r="B1449" s="105">
        <v>610674</v>
      </c>
      <c r="C1449" s="105" t="s">
        <v>3160</v>
      </c>
      <c r="D1449" s="107" t="s">
        <v>1293</v>
      </c>
      <c r="E1449" s="105" t="s">
        <v>1943</v>
      </c>
      <c r="F1449" s="107" t="s">
        <v>1128</v>
      </c>
      <c r="G1449" s="107" t="s">
        <v>830</v>
      </c>
      <c r="H1449" s="107" t="s">
        <v>830</v>
      </c>
      <c r="I1449" s="107" t="s">
        <v>830</v>
      </c>
      <c r="J1449" s="107" t="s">
        <v>59</v>
      </c>
      <c r="K1449" s="107" t="s">
        <v>22</v>
      </c>
      <c r="L1449" s="107" t="s">
        <v>237</v>
      </c>
      <c r="M1449" s="107" t="s">
        <v>236</v>
      </c>
      <c r="N1449" s="107" t="s">
        <v>410</v>
      </c>
      <c r="O1449" s="107" t="s">
        <v>395</v>
      </c>
      <c r="P1449" s="109">
        <v>45164</v>
      </c>
      <c r="Q1449" s="107" t="s">
        <v>712</v>
      </c>
      <c r="R1449" s="108">
        <v>1</v>
      </c>
      <c r="S1449" s="109">
        <v>45261</v>
      </c>
      <c r="T1449" s="109">
        <v>45321</v>
      </c>
      <c r="U1449" s="109">
        <v>46126</v>
      </c>
      <c r="V1449" s="108">
        <v>865</v>
      </c>
      <c r="W1449" s="107" t="s">
        <v>424</v>
      </c>
      <c r="X1449" s="107" t="s">
        <v>710</v>
      </c>
      <c r="Y1449" s="107" t="s">
        <v>411</v>
      </c>
      <c r="Z1449" s="108">
        <v>0.8</v>
      </c>
      <c r="AA1449" s="113">
        <v>0</v>
      </c>
      <c r="AB1449" s="113">
        <v>0</v>
      </c>
      <c r="AC1449" s="113">
        <v>4943698.47</v>
      </c>
      <c r="AD1449" s="113">
        <v>4481464.3949999996</v>
      </c>
      <c r="AE1449" s="113">
        <v>4481464.3949999996</v>
      </c>
      <c r="AF1449" s="113">
        <v>1135205.3848000001</v>
      </c>
      <c r="AG1449" s="113">
        <v>1135205.3848000001</v>
      </c>
      <c r="AH1449" s="113">
        <f>CFR_Data[[#This Row],[Total Spent SFY]]+CFR_Data[[#This Row],[CF Current SFY]]</f>
        <v>1135205.3848000001</v>
      </c>
      <c r="AI1449" s="113">
        <v>2062660.7646000001</v>
      </c>
      <c r="AJ1449" s="113">
        <v>1283598.2456</v>
      </c>
      <c r="AK1449" s="113">
        <v>0</v>
      </c>
      <c r="AL1449" s="113">
        <v>0</v>
      </c>
      <c r="AM1449" s="113">
        <v>0</v>
      </c>
      <c r="AN1449" s="113">
        <v>462234.07500000001</v>
      </c>
      <c r="AO1449" s="113">
        <v>0</v>
      </c>
      <c r="AP1449" s="113">
        <v>0</v>
      </c>
      <c r="AQ1449" s="107" t="s">
        <v>699</v>
      </c>
      <c r="AR1449" s="107" t="s">
        <v>699</v>
      </c>
      <c r="AS1449" s="107" t="s">
        <v>396</v>
      </c>
      <c r="AT1449" s="107" t="s">
        <v>2998</v>
      </c>
      <c r="AU1449" s="107" t="s">
        <v>1120</v>
      </c>
      <c r="AV1449" s="107" t="s">
        <v>391</v>
      </c>
      <c r="AW1449" s="108">
        <v>3</v>
      </c>
      <c r="AX1449" s="107" t="s">
        <v>473</v>
      </c>
      <c r="AY1449" s="107" t="s">
        <v>738</v>
      </c>
      <c r="AZ1449" s="107" t="s">
        <v>700</v>
      </c>
      <c r="BA1449" s="107" t="s">
        <v>652</v>
      </c>
      <c r="BB1449" s="109">
        <v>45355.272070752311</v>
      </c>
      <c r="BC1449" s="107" t="s">
        <v>22</v>
      </c>
      <c r="BD1449" s="107" t="s">
        <v>292</v>
      </c>
    </row>
    <row r="1450" spans="1:56" x14ac:dyDescent="0.2">
      <c r="A1450" s="107" t="s">
        <v>409</v>
      </c>
      <c r="B1450" s="105">
        <v>610674</v>
      </c>
      <c r="C1450" s="105" t="s">
        <v>3160</v>
      </c>
      <c r="D1450" s="107" t="s">
        <v>1293</v>
      </c>
      <c r="E1450" s="105" t="s">
        <v>1943</v>
      </c>
      <c r="F1450" s="107" t="s">
        <v>1128</v>
      </c>
      <c r="G1450" s="107" t="s">
        <v>830</v>
      </c>
      <c r="H1450" s="107" t="s">
        <v>830</v>
      </c>
      <c r="I1450" s="107" t="s">
        <v>830</v>
      </c>
      <c r="J1450" s="107" t="s">
        <v>59</v>
      </c>
      <c r="K1450" s="107" t="s">
        <v>22</v>
      </c>
      <c r="L1450" s="107" t="s">
        <v>237</v>
      </c>
      <c r="M1450" s="107" t="s">
        <v>236</v>
      </c>
      <c r="N1450" s="107" t="s">
        <v>410</v>
      </c>
      <c r="O1450" s="107" t="s">
        <v>395</v>
      </c>
      <c r="P1450" s="109">
        <v>45164</v>
      </c>
      <c r="Q1450" s="107" t="s">
        <v>712</v>
      </c>
      <c r="R1450" s="108">
        <v>1</v>
      </c>
      <c r="S1450" s="109">
        <v>45261</v>
      </c>
      <c r="T1450" s="109">
        <v>45321</v>
      </c>
      <c r="U1450" s="109">
        <v>46126</v>
      </c>
      <c r="V1450" s="108">
        <v>865</v>
      </c>
      <c r="W1450" s="107" t="s">
        <v>398</v>
      </c>
      <c r="X1450" s="107" t="s">
        <v>702</v>
      </c>
      <c r="Y1450" s="107" t="s">
        <v>293</v>
      </c>
      <c r="Z1450" s="108">
        <v>0</v>
      </c>
      <c r="AA1450" s="113">
        <v>0</v>
      </c>
      <c r="AB1450" s="113">
        <v>0</v>
      </c>
      <c r="AC1450" s="113">
        <v>133361.85</v>
      </c>
      <c r="AD1450" s="113">
        <v>126537.8351</v>
      </c>
      <c r="AE1450" s="113">
        <v>126537.8351</v>
      </c>
      <c r="AF1450" s="113">
        <v>32053.458200000001</v>
      </c>
      <c r="AG1450" s="113">
        <v>32053.458200000001</v>
      </c>
      <c r="AH1450" s="113">
        <f>CFR_Data[[#This Row],[Total Spent SFY]]+CFR_Data[[#This Row],[CF Current SFY]]</f>
        <v>32053.458200000001</v>
      </c>
      <c r="AI1450" s="113">
        <v>58240.924099999997</v>
      </c>
      <c r="AJ1450" s="113">
        <v>36243.452799999999</v>
      </c>
      <c r="AK1450" s="113">
        <v>0</v>
      </c>
      <c r="AL1450" s="113">
        <v>0</v>
      </c>
      <c r="AM1450" s="113">
        <v>0</v>
      </c>
      <c r="AN1450" s="113">
        <v>6824.0149000000001</v>
      </c>
      <c r="AO1450" s="113">
        <v>0</v>
      </c>
      <c r="AP1450" s="113">
        <v>0</v>
      </c>
      <c r="AQ1450" s="107" t="s">
        <v>699</v>
      </c>
      <c r="AR1450" s="107" t="s">
        <v>699</v>
      </c>
      <c r="AS1450" s="107" t="s">
        <v>396</v>
      </c>
      <c r="AT1450" s="107" t="s">
        <v>2998</v>
      </c>
      <c r="AU1450" s="107" t="s">
        <v>1120</v>
      </c>
      <c r="AV1450" s="107" t="s">
        <v>391</v>
      </c>
      <c r="AW1450" s="108">
        <v>3</v>
      </c>
      <c r="AX1450" s="107" t="s">
        <v>473</v>
      </c>
      <c r="AY1450" s="107" t="s">
        <v>738</v>
      </c>
      <c r="AZ1450" s="107" t="s">
        <v>700</v>
      </c>
      <c r="BA1450" s="107" t="s">
        <v>652</v>
      </c>
      <c r="BB1450" s="109">
        <v>45355.272070752311</v>
      </c>
      <c r="BC1450" s="107" t="s">
        <v>22</v>
      </c>
      <c r="BD1450" s="107" t="s">
        <v>293</v>
      </c>
    </row>
    <row r="1451" spans="1:56" x14ac:dyDescent="0.2">
      <c r="A1451" s="107" t="s">
        <v>409</v>
      </c>
      <c r="B1451" s="105">
        <v>610674</v>
      </c>
      <c r="C1451" s="105" t="s">
        <v>3160</v>
      </c>
      <c r="D1451" s="107" t="s">
        <v>1293</v>
      </c>
      <c r="E1451" s="105" t="s">
        <v>1943</v>
      </c>
      <c r="F1451" s="107" t="s">
        <v>1128</v>
      </c>
      <c r="G1451" s="107" t="s">
        <v>830</v>
      </c>
      <c r="H1451" s="107" t="s">
        <v>830</v>
      </c>
      <c r="I1451" s="107" t="s">
        <v>830</v>
      </c>
      <c r="J1451" s="107" t="s">
        <v>59</v>
      </c>
      <c r="K1451" s="107" t="s">
        <v>22</v>
      </c>
      <c r="L1451" s="107" t="s">
        <v>237</v>
      </c>
      <c r="M1451" s="107" t="s">
        <v>236</v>
      </c>
      <c r="N1451" s="107" t="s">
        <v>410</v>
      </c>
      <c r="O1451" s="107" t="s">
        <v>395</v>
      </c>
      <c r="P1451" s="109">
        <v>45164</v>
      </c>
      <c r="Q1451" s="107" t="s">
        <v>712</v>
      </c>
      <c r="R1451" s="108">
        <v>1</v>
      </c>
      <c r="S1451" s="109">
        <v>45261</v>
      </c>
      <c r="T1451" s="109">
        <v>45321</v>
      </c>
      <c r="U1451" s="109">
        <v>46126</v>
      </c>
      <c r="V1451" s="108">
        <v>865</v>
      </c>
      <c r="W1451" s="107" t="s">
        <v>424</v>
      </c>
      <c r="X1451" s="107" t="s">
        <v>709</v>
      </c>
      <c r="Y1451" s="107" t="s">
        <v>416</v>
      </c>
      <c r="Z1451" s="108">
        <v>0.8</v>
      </c>
      <c r="AA1451" s="113">
        <v>0</v>
      </c>
      <c r="AB1451" s="113">
        <v>0</v>
      </c>
      <c r="AC1451" s="113">
        <v>1585354.9</v>
      </c>
      <c r="AD1451" s="113">
        <v>1431997.7699</v>
      </c>
      <c r="AE1451" s="113">
        <v>1431997.77</v>
      </c>
      <c r="AF1451" s="113">
        <v>362741.15700000001</v>
      </c>
      <c r="AG1451" s="113">
        <v>362741.15700000001</v>
      </c>
      <c r="AH1451" s="113">
        <f>CFR_Data[[#This Row],[Total Spent SFY]]+CFR_Data[[#This Row],[CF Current SFY]]</f>
        <v>362741.15700000001</v>
      </c>
      <c r="AI1451" s="113">
        <v>659098.31129999994</v>
      </c>
      <c r="AJ1451" s="113">
        <v>410158.30170000001</v>
      </c>
      <c r="AK1451" s="113">
        <v>0</v>
      </c>
      <c r="AL1451" s="113">
        <v>0</v>
      </c>
      <c r="AM1451" s="113">
        <v>0</v>
      </c>
      <c r="AN1451" s="113">
        <v>153357.13</v>
      </c>
      <c r="AO1451" s="113">
        <v>0</v>
      </c>
      <c r="AP1451" s="113">
        <v>0</v>
      </c>
      <c r="AQ1451" s="107" t="s">
        <v>699</v>
      </c>
      <c r="AR1451" s="107" t="s">
        <v>699</v>
      </c>
      <c r="AS1451" s="107" t="s">
        <v>396</v>
      </c>
      <c r="AT1451" s="107" t="s">
        <v>2998</v>
      </c>
      <c r="AU1451" s="107" t="s">
        <v>1120</v>
      </c>
      <c r="AV1451" s="107" t="s">
        <v>391</v>
      </c>
      <c r="AW1451" s="108">
        <v>3</v>
      </c>
      <c r="AX1451" s="107" t="s">
        <v>473</v>
      </c>
      <c r="AY1451" s="107" t="s">
        <v>738</v>
      </c>
      <c r="AZ1451" s="107" t="s">
        <v>700</v>
      </c>
      <c r="BA1451" s="107" t="s">
        <v>652</v>
      </c>
      <c r="BB1451" s="109">
        <v>45355.272070752311</v>
      </c>
      <c r="BC1451" s="107" t="s">
        <v>22</v>
      </c>
      <c r="BD1451" s="107" t="s">
        <v>292</v>
      </c>
    </row>
    <row r="1452" spans="1:56" x14ac:dyDescent="0.2">
      <c r="A1452" s="107" t="s">
        <v>472</v>
      </c>
      <c r="B1452" s="105">
        <v>610675</v>
      </c>
      <c r="C1452" s="105" t="s">
        <v>395</v>
      </c>
      <c r="D1452" s="107" t="s">
        <v>3161</v>
      </c>
      <c r="E1452" s="105" t="s">
        <v>1943</v>
      </c>
      <c r="F1452" s="107" t="s">
        <v>1128</v>
      </c>
      <c r="G1452" s="107" t="s">
        <v>830</v>
      </c>
      <c r="H1452" s="107" t="s">
        <v>830</v>
      </c>
      <c r="I1452" s="107" t="s">
        <v>830</v>
      </c>
      <c r="J1452" s="107" t="s">
        <v>264</v>
      </c>
      <c r="K1452" s="107" t="s">
        <v>22</v>
      </c>
      <c r="L1452" s="107" t="s">
        <v>312</v>
      </c>
      <c r="M1452" s="107" t="s">
        <v>158</v>
      </c>
      <c r="N1452" s="107" t="s">
        <v>472</v>
      </c>
      <c r="O1452" s="107" t="s">
        <v>1122</v>
      </c>
      <c r="P1452" s="109">
        <v>46088</v>
      </c>
      <c r="Q1452" s="107" t="s">
        <v>1353</v>
      </c>
      <c r="R1452" s="108">
        <v>0</v>
      </c>
      <c r="S1452" s="109">
        <v>46238</v>
      </c>
      <c r="T1452" s="109">
        <v>46298</v>
      </c>
      <c r="U1452" s="109">
        <v>47150</v>
      </c>
      <c r="V1452" s="108">
        <v>912</v>
      </c>
      <c r="W1452" s="107" t="s">
        <v>424</v>
      </c>
      <c r="X1452" s="107" t="s">
        <v>710</v>
      </c>
      <c r="Y1452" s="107" t="s">
        <v>411</v>
      </c>
      <c r="Z1452" s="108">
        <v>0.8</v>
      </c>
      <c r="AA1452" s="113">
        <v>0</v>
      </c>
      <c r="AB1452" s="113">
        <v>0</v>
      </c>
      <c r="AC1452" s="113">
        <v>6587950</v>
      </c>
      <c r="AD1452" s="113">
        <v>0</v>
      </c>
      <c r="AE1452" s="113">
        <v>6587950</v>
      </c>
      <c r="AF1452" s="113">
        <v>0</v>
      </c>
      <c r="AG1452" s="113">
        <v>0</v>
      </c>
      <c r="AH1452" s="113">
        <f>CFR_Data[[#This Row],[Total Spent SFY]]+CFR_Data[[#This Row],[CF Current SFY]]</f>
        <v>0</v>
      </c>
      <c r="AI1452" s="113">
        <v>0</v>
      </c>
      <c r="AJ1452" s="113">
        <v>0</v>
      </c>
      <c r="AK1452" s="113">
        <v>2044536.2069000001</v>
      </c>
      <c r="AL1452" s="113">
        <v>2726048.2758999998</v>
      </c>
      <c r="AM1452" s="113">
        <v>1817365.5171999999</v>
      </c>
      <c r="AN1452" s="113">
        <v>0</v>
      </c>
      <c r="AO1452" s="113">
        <v>0</v>
      </c>
      <c r="AP1452" s="113">
        <v>0</v>
      </c>
      <c r="AQ1452" s="107" t="s">
        <v>699</v>
      </c>
      <c r="AR1452" s="107" t="s">
        <v>699</v>
      </c>
      <c r="AS1452" s="107" t="s">
        <v>396</v>
      </c>
      <c r="AT1452" s="107" t="s">
        <v>2926</v>
      </c>
      <c r="AU1452" s="107" t="s">
        <v>1123</v>
      </c>
      <c r="AV1452" s="107" t="s">
        <v>391</v>
      </c>
      <c r="AW1452" s="108">
        <v>2</v>
      </c>
      <c r="AX1452" s="107" t="s">
        <v>473</v>
      </c>
      <c r="AY1452" s="107" t="s">
        <v>762</v>
      </c>
      <c r="AZ1452" s="107" t="s">
        <v>706</v>
      </c>
      <c r="BA1452" s="107" t="s">
        <v>433</v>
      </c>
      <c r="BB1452" s="109">
        <v>45355.272070752311</v>
      </c>
      <c r="BC1452" s="107" t="s">
        <v>22</v>
      </c>
      <c r="BD1452" s="107" t="s">
        <v>292</v>
      </c>
    </row>
    <row r="1453" spans="1:56" x14ac:dyDescent="0.2">
      <c r="A1453" s="107" t="s">
        <v>472</v>
      </c>
      <c r="B1453" s="105">
        <v>610675</v>
      </c>
      <c r="C1453" s="105" t="s">
        <v>395</v>
      </c>
      <c r="D1453" s="107" t="s">
        <v>3161</v>
      </c>
      <c r="E1453" s="105" t="s">
        <v>1943</v>
      </c>
      <c r="F1453" s="107" t="s">
        <v>1128</v>
      </c>
      <c r="G1453" s="107" t="s">
        <v>830</v>
      </c>
      <c r="H1453" s="107" t="s">
        <v>830</v>
      </c>
      <c r="I1453" s="107" t="s">
        <v>830</v>
      </c>
      <c r="J1453" s="107" t="s">
        <v>264</v>
      </c>
      <c r="K1453" s="107" t="s">
        <v>22</v>
      </c>
      <c r="L1453" s="107" t="s">
        <v>312</v>
      </c>
      <c r="M1453" s="107" t="s">
        <v>158</v>
      </c>
      <c r="N1453" s="107" t="s">
        <v>472</v>
      </c>
      <c r="O1453" s="107" t="s">
        <v>1122</v>
      </c>
      <c r="P1453" s="109">
        <v>46088</v>
      </c>
      <c r="Q1453" s="107" t="s">
        <v>1353</v>
      </c>
      <c r="R1453" s="108">
        <v>0</v>
      </c>
      <c r="S1453" s="109">
        <v>46238</v>
      </c>
      <c r="T1453" s="109">
        <v>46298</v>
      </c>
      <c r="U1453" s="109">
        <v>47150</v>
      </c>
      <c r="V1453" s="108">
        <v>912</v>
      </c>
      <c r="W1453" s="107" t="s">
        <v>398</v>
      </c>
      <c r="X1453" s="107" t="s">
        <v>702</v>
      </c>
      <c r="Y1453" s="107" t="s">
        <v>293</v>
      </c>
      <c r="Z1453" s="108">
        <v>0</v>
      </c>
      <c r="AA1453" s="113">
        <v>0</v>
      </c>
      <c r="AB1453" s="113">
        <v>0</v>
      </c>
      <c r="AC1453" s="113">
        <v>47250</v>
      </c>
      <c r="AD1453" s="113">
        <v>0</v>
      </c>
      <c r="AE1453" s="113">
        <v>47250</v>
      </c>
      <c r="AF1453" s="113">
        <v>0</v>
      </c>
      <c r="AG1453" s="113">
        <v>0</v>
      </c>
      <c r="AH1453" s="113">
        <f>CFR_Data[[#This Row],[Total Spent SFY]]+CFR_Data[[#This Row],[CF Current SFY]]</f>
        <v>0</v>
      </c>
      <c r="AI1453" s="113">
        <v>0</v>
      </c>
      <c r="AJ1453" s="113">
        <v>0</v>
      </c>
      <c r="AK1453" s="113">
        <v>14663.793100000001</v>
      </c>
      <c r="AL1453" s="113">
        <v>19551.724099999999</v>
      </c>
      <c r="AM1453" s="113">
        <v>13034.4828</v>
      </c>
      <c r="AN1453" s="113">
        <v>0</v>
      </c>
      <c r="AO1453" s="113">
        <v>0</v>
      </c>
      <c r="AP1453" s="113">
        <v>0</v>
      </c>
      <c r="AQ1453" s="107" t="s">
        <v>699</v>
      </c>
      <c r="AR1453" s="107" t="s">
        <v>699</v>
      </c>
      <c r="AS1453" s="107" t="s">
        <v>396</v>
      </c>
      <c r="AT1453" s="107" t="s">
        <v>2926</v>
      </c>
      <c r="AU1453" s="107" t="s">
        <v>1123</v>
      </c>
      <c r="AV1453" s="107" t="s">
        <v>391</v>
      </c>
      <c r="AW1453" s="108">
        <v>2</v>
      </c>
      <c r="AX1453" s="107" t="s">
        <v>473</v>
      </c>
      <c r="AY1453" s="107" t="s">
        <v>762</v>
      </c>
      <c r="AZ1453" s="107" t="s">
        <v>706</v>
      </c>
      <c r="BA1453" s="107" t="s">
        <v>433</v>
      </c>
      <c r="BB1453" s="109">
        <v>45355.272070752311</v>
      </c>
      <c r="BC1453" s="107" t="s">
        <v>22</v>
      </c>
      <c r="BD1453" s="107" t="s">
        <v>293</v>
      </c>
    </row>
    <row r="1454" spans="1:56" x14ac:dyDescent="0.2">
      <c r="A1454" s="107" t="s">
        <v>409</v>
      </c>
      <c r="B1454" s="105">
        <v>610677</v>
      </c>
      <c r="C1454" s="105" t="s">
        <v>2393</v>
      </c>
      <c r="D1454" s="107" t="s">
        <v>970</v>
      </c>
      <c r="E1454" s="105" t="s">
        <v>1954</v>
      </c>
      <c r="F1454" s="107" t="s">
        <v>3162</v>
      </c>
      <c r="G1454" s="107" t="s">
        <v>830</v>
      </c>
      <c r="H1454" s="107" t="s">
        <v>830</v>
      </c>
      <c r="I1454" s="107" t="b">
        <v>1</v>
      </c>
      <c r="J1454" s="107" t="s">
        <v>463</v>
      </c>
      <c r="K1454" s="107" t="s">
        <v>464</v>
      </c>
      <c r="L1454" s="107" t="s">
        <v>193</v>
      </c>
      <c r="M1454" s="107" t="s">
        <v>192</v>
      </c>
      <c r="N1454" s="107" t="s">
        <v>410</v>
      </c>
      <c r="O1454" s="107" t="s">
        <v>395</v>
      </c>
      <c r="P1454" s="109">
        <v>43904</v>
      </c>
      <c r="Q1454" s="107" t="s">
        <v>656</v>
      </c>
      <c r="R1454" s="108">
        <v>1</v>
      </c>
      <c r="S1454" s="109">
        <v>44035</v>
      </c>
      <c r="T1454" s="109">
        <v>44095</v>
      </c>
      <c r="U1454" s="109">
        <v>45291</v>
      </c>
      <c r="V1454" s="108">
        <v>1256</v>
      </c>
      <c r="W1454" s="107" t="s">
        <v>398</v>
      </c>
      <c r="X1454" s="107" t="s">
        <v>720</v>
      </c>
      <c r="Y1454" s="107" t="s">
        <v>293</v>
      </c>
      <c r="Z1454" s="108">
        <v>0</v>
      </c>
      <c r="AA1454" s="113">
        <v>5329873.25</v>
      </c>
      <c r="AB1454" s="113">
        <v>0</v>
      </c>
      <c r="AC1454" s="113">
        <v>6.4</v>
      </c>
      <c r="AD1454" s="113">
        <v>0</v>
      </c>
      <c r="AE1454" s="113">
        <v>6.4</v>
      </c>
      <c r="AF1454" s="113">
        <v>6.4</v>
      </c>
      <c r="AG1454" s="113">
        <v>5329879.6500000004</v>
      </c>
      <c r="AH1454" s="113">
        <f>CFR_Data[[#This Row],[Total Spent SFY]]+CFR_Data[[#This Row],[CF Current SFY]]</f>
        <v>6.4</v>
      </c>
      <c r="AI1454" s="113">
        <v>0</v>
      </c>
      <c r="AJ1454" s="113">
        <v>0</v>
      </c>
      <c r="AK1454" s="113">
        <v>0</v>
      </c>
      <c r="AL1454" s="113">
        <v>0</v>
      </c>
      <c r="AM1454" s="113">
        <v>0</v>
      </c>
      <c r="AN1454" s="113">
        <v>0</v>
      </c>
      <c r="AO1454" s="113">
        <v>0</v>
      </c>
      <c r="AP1454" s="113">
        <v>0</v>
      </c>
      <c r="AQ1454" s="107" t="s">
        <v>699</v>
      </c>
      <c r="AR1454" s="107" t="s">
        <v>699</v>
      </c>
      <c r="AS1454" s="107" t="s">
        <v>396</v>
      </c>
      <c r="AT1454" s="107" t="s">
        <v>395</v>
      </c>
      <c r="AU1454" s="107" t="s">
        <v>1123</v>
      </c>
      <c r="AV1454" s="107" t="s">
        <v>391</v>
      </c>
      <c r="AW1454" s="108">
        <v>4</v>
      </c>
      <c r="AX1454" s="107" t="s">
        <v>473</v>
      </c>
      <c r="AY1454" s="107" t="s">
        <v>731</v>
      </c>
      <c r="AZ1454" s="107" t="s">
        <v>706</v>
      </c>
      <c r="BA1454" s="107" t="s">
        <v>435</v>
      </c>
      <c r="BB1454" s="109">
        <v>45355.272070752311</v>
      </c>
      <c r="BC1454" s="107" t="s">
        <v>465</v>
      </c>
      <c r="BD1454" s="107" t="s">
        <v>293</v>
      </c>
    </row>
    <row r="1455" spans="1:56" x14ac:dyDescent="0.2">
      <c r="A1455" s="107" t="s">
        <v>409</v>
      </c>
      <c r="B1455" s="105">
        <v>610677</v>
      </c>
      <c r="C1455" s="105" t="s">
        <v>2393</v>
      </c>
      <c r="D1455" s="107" t="s">
        <v>970</v>
      </c>
      <c r="E1455" s="105" t="s">
        <v>1954</v>
      </c>
      <c r="F1455" s="107" t="s">
        <v>3162</v>
      </c>
      <c r="G1455" s="107" t="s">
        <v>830</v>
      </c>
      <c r="H1455" s="107" t="s">
        <v>830</v>
      </c>
      <c r="I1455" s="107" t="b">
        <v>1</v>
      </c>
      <c r="J1455" s="107" t="s">
        <v>463</v>
      </c>
      <c r="K1455" s="107" t="s">
        <v>464</v>
      </c>
      <c r="L1455" s="107" t="s">
        <v>193</v>
      </c>
      <c r="M1455" s="107" t="s">
        <v>192</v>
      </c>
      <c r="N1455" s="107" t="s">
        <v>410</v>
      </c>
      <c r="O1455" s="107" t="s">
        <v>395</v>
      </c>
      <c r="P1455" s="109">
        <v>43904</v>
      </c>
      <c r="Q1455" s="107" t="s">
        <v>656</v>
      </c>
      <c r="R1455" s="108">
        <v>1</v>
      </c>
      <c r="S1455" s="109">
        <v>44035</v>
      </c>
      <c r="T1455" s="109">
        <v>44095</v>
      </c>
      <c r="U1455" s="109">
        <v>45291</v>
      </c>
      <c r="V1455" s="108">
        <v>1256</v>
      </c>
      <c r="W1455" s="107" t="s">
        <v>438</v>
      </c>
      <c r="X1455" s="107" t="s">
        <v>800</v>
      </c>
      <c r="Y1455" s="107" t="s">
        <v>293</v>
      </c>
      <c r="Z1455" s="108">
        <v>0</v>
      </c>
      <c r="AA1455" s="113">
        <v>293711.65000000002</v>
      </c>
      <c r="AB1455" s="113">
        <v>0</v>
      </c>
      <c r="AC1455" s="113">
        <v>2675068.7000000002</v>
      </c>
      <c r="AD1455" s="113">
        <v>0</v>
      </c>
      <c r="AE1455" s="113">
        <v>2675068.7000000002</v>
      </c>
      <c r="AF1455" s="113">
        <v>2675068.7000000002</v>
      </c>
      <c r="AG1455" s="113">
        <v>2968780.35</v>
      </c>
      <c r="AH1455" s="113">
        <f>CFR_Data[[#This Row],[Total Spent SFY]]+CFR_Data[[#This Row],[CF Current SFY]]</f>
        <v>2675068.7000000002</v>
      </c>
      <c r="AI1455" s="113">
        <v>0</v>
      </c>
      <c r="AJ1455" s="113">
        <v>0</v>
      </c>
      <c r="AK1455" s="113">
        <v>0</v>
      </c>
      <c r="AL1455" s="113">
        <v>0</v>
      </c>
      <c r="AM1455" s="113">
        <v>0</v>
      </c>
      <c r="AN1455" s="113">
        <v>0</v>
      </c>
      <c r="AO1455" s="113">
        <v>0</v>
      </c>
      <c r="AP1455" s="113">
        <v>0</v>
      </c>
      <c r="AQ1455" s="107" t="s">
        <v>699</v>
      </c>
      <c r="AR1455" s="107" t="s">
        <v>699</v>
      </c>
      <c r="AS1455" s="107" t="s">
        <v>396</v>
      </c>
      <c r="AT1455" s="107" t="s">
        <v>395</v>
      </c>
      <c r="AU1455" s="107" t="s">
        <v>1123</v>
      </c>
      <c r="AV1455" s="107" t="s">
        <v>391</v>
      </c>
      <c r="AW1455" s="108">
        <v>4</v>
      </c>
      <c r="AX1455" s="107" t="s">
        <v>473</v>
      </c>
      <c r="AY1455" s="107" t="s">
        <v>731</v>
      </c>
      <c r="AZ1455" s="107" t="s">
        <v>706</v>
      </c>
      <c r="BA1455" s="107" t="s">
        <v>435</v>
      </c>
      <c r="BB1455" s="109">
        <v>45355.272070752311</v>
      </c>
      <c r="BC1455" s="107" t="s">
        <v>465</v>
      </c>
      <c r="BD1455" s="107" t="s">
        <v>293</v>
      </c>
    </row>
    <row r="1456" spans="1:56" x14ac:dyDescent="0.2">
      <c r="A1456" s="107" t="s">
        <v>409</v>
      </c>
      <c r="B1456" s="105">
        <v>610677</v>
      </c>
      <c r="C1456" s="105" t="s">
        <v>2393</v>
      </c>
      <c r="D1456" s="107" t="s">
        <v>970</v>
      </c>
      <c r="E1456" s="105" t="s">
        <v>1954</v>
      </c>
      <c r="F1456" s="107" t="s">
        <v>3162</v>
      </c>
      <c r="G1456" s="107" t="s">
        <v>830</v>
      </c>
      <c r="H1456" s="107" t="s">
        <v>830</v>
      </c>
      <c r="I1456" s="107" t="b">
        <v>1</v>
      </c>
      <c r="J1456" s="107" t="s">
        <v>463</v>
      </c>
      <c r="K1456" s="107" t="s">
        <v>464</v>
      </c>
      <c r="L1456" s="107" t="s">
        <v>193</v>
      </c>
      <c r="M1456" s="107" t="s">
        <v>192</v>
      </c>
      <c r="N1456" s="107" t="s">
        <v>410</v>
      </c>
      <c r="O1456" s="107" t="s">
        <v>395</v>
      </c>
      <c r="P1456" s="109">
        <v>43904</v>
      </c>
      <c r="Q1456" s="107" t="s">
        <v>656</v>
      </c>
      <c r="R1456" s="108">
        <v>1</v>
      </c>
      <c r="S1456" s="109">
        <v>44035</v>
      </c>
      <c r="T1456" s="109">
        <v>44095</v>
      </c>
      <c r="U1456" s="109">
        <v>45291</v>
      </c>
      <c r="V1456" s="108">
        <v>1256</v>
      </c>
      <c r="W1456" s="107" t="s">
        <v>398</v>
      </c>
      <c r="X1456" s="107" t="s">
        <v>1100</v>
      </c>
      <c r="Y1456" s="107" t="s">
        <v>293</v>
      </c>
      <c r="Z1456" s="108">
        <v>0</v>
      </c>
      <c r="AA1456" s="113">
        <v>16123446.779999999</v>
      </c>
      <c r="AB1456" s="113">
        <v>0</v>
      </c>
      <c r="AC1456" s="113">
        <v>156719.32999999999</v>
      </c>
      <c r="AD1456" s="113">
        <v>0</v>
      </c>
      <c r="AE1456" s="113">
        <v>156719.32999999999</v>
      </c>
      <c r="AF1456" s="113">
        <v>156719.32999999999</v>
      </c>
      <c r="AG1456" s="113">
        <v>16280166.109999999</v>
      </c>
      <c r="AH1456" s="113">
        <f>CFR_Data[[#This Row],[Total Spent SFY]]+CFR_Data[[#This Row],[CF Current SFY]]</f>
        <v>156719.32999999999</v>
      </c>
      <c r="AI1456" s="113">
        <v>0</v>
      </c>
      <c r="AJ1456" s="113">
        <v>0</v>
      </c>
      <c r="AK1456" s="113">
        <v>0</v>
      </c>
      <c r="AL1456" s="113">
        <v>0</v>
      </c>
      <c r="AM1456" s="113">
        <v>0</v>
      </c>
      <c r="AN1456" s="113">
        <v>0</v>
      </c>
      <c r="AO1456" s="113">
        <v>0</v>
      </c>
      <c r="AP1456" s="113">
        <v>0</v>
      </c>
      <c r="AQ1456" s="107" t="s">
        <v>699</v>
      </c>
      <c r="AR1456" s="107" t="s">
        <v>699</v>
      </c>
      <c r="AS1456" s="107" t="s">
        <v>396</v>
      </c>
      <c r="AT1456" s="107" t="s">
        <v>395</v>
      </c>
      <c r="AU1456" s="107" t="s">
        <v>1123</v>
      </c>
      <c r="AV1456" s="107" t="s">
        <v>391</v>
      </c>
      <c r="AW1456" s="108">
        <v>4</v>
      </c>
      <c r="AX1456" s="107" t="s">
        <v>473</v>
      </c>
      <c r="AY1456" s="107" t="s">
        <v>731</v>
      </c>
      <c r="AZ1456" s="107" t="s">
        <v>706</v>
      </c>
      <c r="BA1456" s="107" t="s">
        <v>435</v>
      </c>
      <c r="BB1456" s="109">
        <v>45355.272070752311</v>
      </c>
      <c r="BC1456" s="107" t="s">
        <v>465</v>
      </c>
      <c r="BD1456" s="107" t="s">
        <v>293</v>
      </c>
    </row>
    <row r="1457" spans="1:56" x14ac:dyDescent="0.2">
      <c r="A1457" s="107" t="s">
        <v>409</v>
      </c>
      <c r="B1457" s="105">
        <v>610677</v>
      </c>
      <c r="C1457" s="105" t="s">
        <v>2393</v>
      </c>
      <c r="D1457" s="107" t="s">
        <v>970</v>
      </c>
      <c r="E1457" s="105" t="s">
        <v>1954</v>
      </c>
      <c r="F1457" s="107" t="s">
        <v>3162</v>
      </c>
      <c r="G1457" s="107" t="s">
        <v>830</v>
      </c>
      <c r="H1457" s="107" t="s">
        <v>830</v>
      </c>
      <c r="I1457" s="107" t="b">
        <v>1</v>
      </c>
      <c r="J1457" s="107" t="s">
        <v>463</v>
      </c>
      <c r="K1457" s="107" t="s">
        <v>464</v>
      </c>
      <c r="L1457" s="107" t="s">
        <v>193</v>
      </c>
      <c r="M1457" s="107" t="s">
        <v>192</v>
      </c>
      <c r="N1457" s="107" t="s">
        <v>410</v>
      </c>
      <c r="O1457" s="107" t="s">
        <v>395</v>
      </c>
      <c r="P1457" s="109">
        <v>43904</v>
      </c>
      <c r="Q1457" s="107" t="s">
        <v>656</v>
      </c>
      <c r="R1457" s="108">
        <v>1</v>
      </c>
      <c r="S1457" s="109">
        <v>44035</v>
      </c>
      <c r="T1457" s="109">
        <v>44095</v>
      </c>
      <c r="U1457" s="109">
        <v>45291</v>
      </c>
      <c r="V1457" s="108">
        <v>1256</v>
      </c>
      <c r="W1457" s="107" t="s">
        <v>1843</v>
      </c>
      <c r="X1457" s="107" t="s">
        <v>2774</v>
      </c>
      <c r="Y1457" s="107" t="s">
        <v>2612</v>
      </c>
      <c r="Z1457" s="108">
        <v>0</v>
      </c>
      <c r="AA1457" s="113">
        <v>5885354.9100000001</v>
      </c>
      <c r="AB1457" s="113">
        <v>0</v>
      </c>
      <c r="AC1457" s="113">
        <v>12116.58</v>
      </c>
      <c r="AD1457" s="113">
        <v>0</v>
      </c>
      <c r="AE1457" s="113">
        <v>12116.58</v>
      </c>
      <c r="AF1457" s="113">
        <v>12116.58</v>
      </c>
      <c r="AG1457" s="113">
        <v>5897471.4900000002</v>
      </c>
      <c r="AH1457" s="113">
        <f>CFR_Data[[#This Row],[Total Spent SFY]]+CFR_Data[[#This Row],[CF Current SFY]]</f>
        <v>12116.58</v>
      </c>
      <c r="AI1457" s="113">
        <v>0</v>
      </c>
      <c r="AJ1457" s="113">
        <v>0</v>
      </c>
      <c r="AK1457" s="113">
        <v>0</v>
      </c>
      <c r="AL1457" s="113">
        <v>0</v>
      </c>
      <c r="AM1457" s="113">
        <v>0</v>
      </c>
      <c r="AN1457" s="113">
        <v>0</v>
      </c>
      <c r="AO1457" s="113">
        <v>0</v>
      </c>
      <c r="AP1457" s="113">
        <v>0</v>
      </c>
      <c r="AQ1457" s="107" t="s">
        <v>699</v>
      </c>
      <c r="AR1457" s="107" t="s">
        <v>699</v>
      </c>
      <c r="AS1457" s="107" t="s">
        <v>396</v>
      </c>
      <c r="AT1457" s="107" t="s">
        <v>395</v>
      </c>
      <c r="AU1457" s="107" t="s">
        <v>1123</v>
      </c>
      <c r="AV1457" s="107" t="s">
        <v>391</v>
      </c>
      <c r="AW1457" s="108">
        <v>4</v>
      </c>
      <c r="AX1457" s="107" t="s">
        <v>473</v>
      </c>
      <c r="AY1457" s="107" t="s">
        <v>731</v>
      </c>
      <c r="AZ1457" s="107" t="s">
        <v>706</v>
      </c>
      <c r="BA1457" s="107" t="s">
        <v>435</v>
      </c>
      <c r="BB1457" s="109">
        <v>45355.272070752311</v>
      </c>
      <c r="BC1457" s="107" t="s">
        <v>465</v>
      </c>
      <c r="BD1457" s="107" t="s">
        <v>293</v>
      </c>
    </row>
    <row r="1458" spans="1:56" x14ac:dyDescent="0.2">
      <c r="A1458" s="107" t="s">
        <v>472</v>
      </c>
      <c r="B1458" s="105">
        <v>610680</v>
      </c>
      <c r="C1458" s="105" t="s">
        <v>395</v>
      </c>
      <c r="D1458" s="107" t="s">
        <v>1294</v>
      </c>
      <c r="E1458" s="105" t="s">
        <v>1954</v>
      </c>
      <c r="F1458" s="107" t="s">
        <v>1128</v>
      </c>
      <c r="G1458" s="107" t="s">
        <v>830</v>
      </c>
      <c r="H1458" s="107" t="s">
        <v>830</v>
      </c>
      <c r="I1458" s="107" t="s">
        <v>830</v>
      </c>
      <c r="J1458" s="107" t="s">
        <v>176</v>
      </c>
      <c r="K1458" s="107" t="s">
        <v>22</v>
      </c>
      <c r="L1458" s="107" t="s">
        <v>237</v>
      </c>
      <c r="M1458" s="107" t="s">
        <v>236</v>
      </c>
      <c r="N1458" s="107" t="s">
        <v>472</v>
      </c>
      <c r="O1458" s="107" t="s">
        <v>1125</v>
      </c>
      <c r="P1458" s="109">
        <v>45710</v>
      </c>
      <c r="Q1458" s="107" t="s">
        <v>1101</v>
      </c>
      <c r="R1458" s="108">
        <v>0</v>
      </c>
      <c r="S1458" s="109">
        <v>45860</v>
      </c>
      <c r="T1458" s="109">
        <v>45920</v>
      </c>
      <c r="U1458" s="109">
        <v>46225</v>
      </c>
      <c r="V1458" s="108">
        <v>365</v>
      </c>
      <c r="W1458" s="107" t="s">
        <v>424</v>
      </c>
      <c r="X1458" s="107" t="s">
        <v>710</v>
      </c>
      <c r="Y1458" s="107" t="s">
        <v>411</v>
      </c>
      <c r="Z1458" s="108">
        <v>0.8</v>
      </c>
      <c r="AA1458" s="113">
        <v>0</v>
      </c>
      <c r="AB1458" s="113">
        <v>0</v>
      </c>
      <c r="AC1458" s="113">
        <v>3562744.1150000002</v>
      </c>
      <c r="AD1458" s="113">
        <v>0</v>
      </c>
      <c r="AE1458" s="113">
        <v>3562744.1150000002</v>
      </c>
      <c r="AF1458" s="113">
        <v>0</v>
      </c>
      <c r="AG1458" s="113">
        <v>0</v>
      </c>
      <c r="AH1458" s="113">
        <f>CFR_Data[[#This Row],[Total Spent SFY]]+CFR_Data[[#This Row],[CF Current SFY]]</f>
        <v>0</v>
      </c>
      <c r="AI1458" s="113">
        <v>0</v>
      </c>
      <c r="AJ1458" s="113">
        <v>3238858.2864000001</v>
      </c>
      <c r="AK1458" s="113">
        <v>323885.82860000001</v>
      </c>
      <c r="AL1458" s="113">
        <v>0</v>
      </c>
      <c r="AM1458" s="113">
        <v>0</v>
      </c>
      <c r="AN1458" s="113">
        <v>0</v>
      </c>
      <c r="AO1458" s="113">
        <v>0</v>
      </c>
      <c r="AP1458" s="113">
        <v>0</v>
      </c>
      <c r="AQ1458" s="107" t="s">
        <v>699</v>
      </c>
      <c r="AR1458" s="107" t="s">
        <v>699</v>
      </c>
      <c r="AS1458" s="107" t="s">
        <v>396</v>
      </c>
      <c r="AT1458" s="107" t="s">
        <v>3125</v>
      </c>
      <c r="AU1458" s="107" t="s">
        <v>1123</v>
      </c>
      <c r="AV1458" s="107" t="s">
        <v>391</v>
      </c>
      <c r="AW1458" s="108">
        <v>2</v>
      </c>
      <c r="AX1458" s="107" t="s">
        <v>473</v>
      </c>
      <c r="AY1458" s="107" t="s">
        <v>738</v>
      </c>
      <c r="AZ1458" s="107" t="s">
        <v>700</v>
      </c>
      <c r="BA1458" s="107" t="s">
        <v>652</v>
      </c>
      <c r="BB1458" s="109">
        <v>45355.272070752311</v>
      </c>
      <c r="BC1458" s="107" t="s">
        <v>22</v>
      </c>
      <c r="BD1458" s="107" t="s">
        <v>292</v>
      </c>
    </row>
    <row r="1459" spans="1:56" x14ac:dyDescent="0.2">
      <c r="A1459" s="107" t="s">
        <v>472</v>
      </c>
      <c r="B1459" s="105">
        <v>610680</v>
      </c>
      <c r="C1459" s="105" t="s">
        <v>395</v>
      </c>
      <c r="D1459" s="107" t="s">
        <v>1294</v>
      </c>
      <c r="E1459" s="105" t="s">
        <v>1954</v>
      </c>
      <c r="F1459" s="107" t="s">
        <v>1128</v>
      </c>
      <c r="G1459" s="107" t="s">
        <v>830</v>
      </c>
      <c r="H1459" s="107" t="s">
        <v>830</v>
      </c>
      <c r="I1459" s="107" t="s">
        <v>830</v>
      </c>
      <c r="J1459" s="107" t="s">
        <v>176</v>
      </c>
      <c r="K1459" s="107" t="s">
        <v>22</v>
      </c>
      <c r="L1459" s="107" t="s">
        <v>237</v>
      </c>
      <c r="M1459" s="107" t="s">
        <v>236</v>
      </c>
      <c r="N1459" s="107" t="s">
        <v>472</v>
      </c>
      <c r="O1459" s="107" t="s">
        <v>1125</v>
      </c>
      <c r="P1459" s="109">
        <v>45710</v>
      </c>
      <c r="Q1459" s="107" t="s">
        <v>1101</v>
      </c>
      <c r="R1459" s="108">
        <v>0</v>
      </c>
      <c r="S1459" s="109">
        <v>45860</v>
      </c>
      <c r="T1459" s="109">
        <v>45920</v>
      </c>
      <c r="U1459" s="109">
        <v>46225</v>
      </c>
      <c r="V1459" s="108">
        <v>365</v>
      </c>
      <c r="W1459" s="107" t="s">
        <v>398</v>
      </c>
      <c r="X1459" s="107" t="s">
        <v>702</v>
      </c>
      <c r="Y1459" s="107" t="s">
        <v>293</v>
      </c>
      <c r="Z1459" s="108">
        <v>0</v>
      </c>
      <c r="AA1459" s="113">
        <v>0</v>
      </c>
      <c r="AB1459" s="113">
        <v>0</v>
      </c>
      <c r="AC1459" s="113">
        <v>20000</v>
      </c>
      <c r="AD1459" s="113">
        <v>0</v>
      </c>
      <c r="AE1459" s="113">
        <v>20000</v>
      </c>
      <c r="AF1459" s="113">
        <v>0</v>
      </c>
      <c r="AG1459" s="113">
        <v>0</v>
      </c>
      <c r="AH1459" s="113">
        <f>CFR_Data[[#This Row],[Total Spent SFY]]+CFR_Data[[#This Row],[CF Current SFY]]</f>
        <v>0</v>
      </c>
      <c r="AI1459" s="113">
        <v>0</v>
      </c>
      <c r="AJ1459" s="113">
        <v>18181.818200000002</v>
      </c>
      <c r="AK1459" s="113">
        <v>1818.1818000000001</v>
      </c>
      <c r="AL1459" s="113">
        <v>0</v>
      </c>
      <c r="AM1459" s="113">
        <v>0</v>
      </c>
      <c r="AN1459" s="113">
        <v>0</v>
      </c>
      <c r="AO1459" s="113">
        <v>0</v>
      </c>
      <c r="AP1459" s="113">
        <v>0</v>
      </c>
      <c r="AQ1459" s="107" t="s">
        <v>699</v>
      </c>
      <c r="AR1459" s="107" t="s">
        <v>699</v>
      </c>
      <c r="AS1459" s="107" t="s">
        <v>396</v>
      </c>
      <c r="AT1459" s="107" t="s">
        <v>3125</v>
      </c>
      <c r="AU1459" s="107" t="s">
        <v>1123</v>
      </c>
      <c r="AV1459" s="107" t="s">
        <v>391</v>
      </c>
      <c r="AW1459" s="108">
        <v>2</v>
      </c>
      <c r="AX1459" s="107" t="s">
        <v>473</v>
      </c>
      <c r="AY1459" s="107" t="s">
        <v>738</v>
      </c>
      <c r="AZ1459" s="107" t="s">
        <v>700</v>
      </c>
      <c r="BA1459" s="107" t="s">
        <v>652</v>
      </c>
      <c r="BB1459" s="109">
        <v>45355.272070752311</v>
      </c>
      <c r="BC1459" s="107" t="s">
        <v>22</v>
      </c>
      <c r="BD1459" s="107" t="s">
        <v>293</v>
      </c>
    </row>
    <row r="1460" spans="1:56" x14ac:dyDescent="0.2">
      <c r="A1460" s="107" t="s">
        <v>472</v>
      </c>
      <c r="B1460" s="105">
        <v>610681</v>
      </c>
      <c r="C1460" s="105" t="s">
        <v>395</v>
      </c>
      <c r="D1460" s="107" t="s">
        <v>2394</v>
      </c>
      <c r="E1460" s="105" t="s">
        <v>1954</v>
      </c>
      <c r="F1460" s="107" t="s">
        <v>1128</v>
      </c>
      <c r="G1460" s="107" t="s">
        <v>830</v>
      </c>
      <c r="H1460" s="107" t="s">
        <v>830</v>
      </c>
      <c r="I1460" s="107" t="s">
        <v>830</v>
      </c>
      <c r="J1460" s="107" t="s">
        <v>106</v>
      </c>
      <c r="K1460" s="107" t="s">
        <v>28</v>
      </c>
      <c r="L1460" s="107" t="s">
        <v>187</v>
      </c>
      <c r="M1460" s="107" t="s">
        <v>158</v>
      </c>
      <c r="N1460" s="107" t="s">
        <v>472</v>
      </c>
      <c r="O1460" s="107" t="s">
        <v>1125</v>
      </c>
      <c r="P1460" s="109">
        <v>46410</v>
      </c>
      <c r="Q1460" s="107" t="s">
        <v>1914</v>
      </c>
      <c r="R1460" s="108">
        <v>0</v>
      </c>
      <c r="S1460" s="109">
        <v>46560</v>
      </c>
      <c r="T1460" s="109">
        <v>46620</v>
      </c>
      <c r="U1460" s="109">
        <v>46916</v>
      </c>
      <c r="V1460" s="108">
        <v>356</v>
      </c>
      <c r="W1460" s="107" t="s">
        <v>398</v>
      </c>
      <c r="X1460" s="107" t="s">
        <v>702</v>
      </c>
      <c r="Y1460" s="107" t="s">
        <v>293</v>
      </c>
      <c r="Z1460" s="108">
        <v>0</v>
      </c>
      <c r="AA1460" s="113">
        <v>0</v>
      </c>
      <c r="AB1460" s="113">
        <v>0</v>
      </c>
      <c r="AC1460" s="113">
        <v>80378.2</v>
      </c>
      <c r="AD1460" s="113">
        <v>0</v>
      </c>
      <c r="AE1460" s="113">
        <v>80378.2</v>
      </c>
      <c r="AF1460" s="113">
        <v>0</v>
      </c>
      <c r="AG1460" s="113">
        <v>0</v>
      </c>
      <c r="AH1460" s="113">
        <f>CFR_Data[[#This Row],[Total Spent SFY]]+CFR_Data[[#This Row],[CF Current SFY]]</f>
        <v>0</v>
      </c>
      <c r="AI1460" s="113">
        <v>0</v>
      </c>
      <c r="AJ1460" s="113">
        <v>0</v>
      </c>
      <c r="AK1460" s="113">
        <v>0</v>
      </c>
      <c r="AL1460" s="113">
        <v>80378.2</v>
      </c>
      <c r="AM1460" s="113">
        <v>0</v>
      </c>
      <c r="AN1460" s="113">
        <v>0</v>
      </c>
      <c r="AO1460" s="113">
        <v>0</v>
      </c>
      <c r="AP1460" s="113">
        <v>0</v>
      </c>
      <c r="AQ1460" s="107" t="s">
        <v>699</v>
      </c>
      <c r="AR1460" s="107" t="s">
        <v>699</v>
      </c>
      <c r="AS1460" s="107" t="s">
        <v>396</v>
      </c>
      <c r="AT1460" s="107" t="s">
        <v>2940</v>
      </c>
      <c r="AU1460" s="107" t="s">
        <v>1120</v>
      </c>
      <c r="AV1460" s="107" t="s">
        <v>391</v>
      </c>
      <c r="AW1460" s="108">
        <v>2</v>
      </c>
      <c r="AX1460" s="107" t="s">
        <v>473</v>
      </c>
      <c r="AY1460" s="107" t="s">
        <v>698</v>
      </c>
      <c r="AZ1460" s="107" t="s">
        <v>697</v>
      </c>
      <c r="BA1460" s="107" t="s">
        <v>392</v>
      </c>
      <c r="BB1460" s="109">
        <v>45355.272070752311</v>
      </c>
      <c r="BC1460" s="107" t="s">
        <v>28</v>
      </c>
      <c r="BD1460" s="107" t="s">
        <v>293</v>
      </c>
    </row>
    <row r="1461" spans="1:56" x14ac:dyDescent="0.2">
      <c r="A1461" s="107" t="s">
        <v>472</v>
      </c>
      <c r="B1461" s="105">
        <v>610681</v>
      </c>
      <c r="C1461" s="105" t="s">
        <v>395</v>
      </c>
      <c r="D1461" s="107" t="s">
        <v>2394</v>
      </c>
      <c r="E1461" s="105" t="s">
        <v>1954</v>
      </c>
      <c r="F1461" s="107" t="s">
        <v>1128</v>
      </c>
      <c r="G1461" s="107" t="s">
        <v>830</v>
      </c>
      <c r="H1461" s="107" t="s">
        <v>830</v>
      </c>
      <c r="I1461" s="107" t="s">
        <v>830</v>
      </c>
      <c r="J1461" s="107" t="s">
        <v>106</v>
      </c>
      <c r="K1461" s="107" t="s">
        <v>28</v>
      </c>
      <c r="L1461" s="107" t="s">
        <v>187</v>
      </c>
      <c r="M1461" s="107" t="s">
        <v>158</v>
      </c>
      <c r="N1461" s="107" t="s">
        <v>472</v>
      </c>
      <c r="O1461" s="107" t="s">
        <v>1125</v>
      </c>
      <c r="P1461" s="109">
        <v>46410</v>
      </c>
      <c r="Q1461" s="107" t="s">
        <v>1914</v>
      </c>
      <c r="R1461" s="108">
        <v>0</v>
      </c>
      <c r="S1461" s="109">
        <v>46560</v>
      </c>
      <c r="T1461" s="109">
        <v>46620</v>
      </c>
      <c r="U1461" s="109">
        <v>46916</v>
      </c>
      <c r="V1461" s="108">
        <v>356</v>
      </c>
      <c r="W1461" s="107" t="s">
        <v>424</v>
      </c>
      <c r="X1461" s="107" t="s">
        <v>726</v>
      </c>
      <c r="Y1461" s="107" t="s">
        <v>725</v>
      </c>
      <c r="Z1461" s="108">
        <v>0.8</v>
      </c>
      <c r="AA1461" s="113">
        <v>0</v>
      </c>
      <c r="AB1461" s="113">
        <v>0</v>
      </c>
      <c r="AC1461" s="113">
        <v>5133511</v>
      </c>
      <c r="AD1461" s="113">
        <v>0</v>
      </c>
      <c r="AE1461" s="113">
        <v>5133511</v>
      </c>
      <c r="AF1461" s="113">
        <v>0</v>
      </c>
      <c r="AG1461" s="113">
        <v>0</v>
      </c>
      <c r="AH1461" s="113">
        <f>CFR_Data[[#This Row],[Total Spent SFY]]+CFR_Data[[#This Row],[CF Current SFY]]</f>
        <v>0</v>
      </c>
      <c r="AI1461" s="113">
        <v>0</v>
      </c>
      <c r="AJ1461" s="113">
        <v>0</v>
      </c>
      <c r="AK1461" s="113">
        <v>0</v>
      </c>
      <c r="AL1461" s="113">
        <v>5133511</v>
      </c>
      <c r="AM1461" s="113">
        <v>0</v>
      </c>
      <c r="AN1461" s="113">
        <v>0</v>
      </c>
      <c r="AO1461" s="113">
        <v>0</v>
      </c>
      <c r="AP1461" s="113">
        <v>0</v>
      </c>
      <c r="AQ1461" s="107" t="s">
        <v>699</v>
      </c>
      <c r="AR1461" s="107" t="s">
        <v>699</v>
      </c>
      <c r="AS1461" s="107" t="s">
        <v>396</v>
      </c>
      <c r="AT1461" s="107" t="s">
        <v>2940</v>
      </c>
      <c r="AU1461" s="107" t="s">
        <v>1120</v>
      </c>
      <c r="AV1461" s="107" t="s">
        <v>391</v>
      </c>
      <c r="AW1461" s="108">
        <v>2</v>
      </c>
      <c r="AX1461" s="107" t="s">
        <v>473</v>
      </c>
      <c r="AY1461" s="107" t="s">
        <v>698</v>
      </c>
      <c r="AZ1461" s="107" t="s">
        <v>697</v>
      </c>
      <c r="BA1461" s="107" t="s">
        <v>392</v>
      </c>
      <c r="BB1461" s="109">
        <v>45355.272070752311</v>
      </c>
      <c r="BC1461" s="107" t="s">
        <v>28</v>
      </c>
      <c r="BD1461" s="107" t="s">
        <v>292</v>
      </c>
    </row>
    <row r="1462" spans="1:56" x14ac:dyDescent="0.2">
      <c r="A1462" s="107" t="s">
        <v>393</v>
      </c>
      <c r="B1462" s="105">
        <v>610684</v>
      </c>
      <c r="C1462" s="105" t="s">
        <v>2395</v>
      </c>
      <c r="D1462" s="107" t="s">
        <v>1370</v>
      </c>
      <c r="E1462" s="105" t="s">
        <v>1945</v>
      </c>
      <c r="F1462" s="107" t="s">
        <v>389</v>
      </c>
      <c r="G1462" s="107" t="s">
        <v>830</v>
      </c>
      <c r="H1462" s="107" t="b">
        <v>1</v>
      </c>
      <c r="I1462" s="107" t="s">
        <v>830</v>
      </c>
      <c r="J1462" s="107" t="s">
        <v>113</v>
      </c>
      <c r="K1462" s="107" t="s">
        <v>23</v>
      </c>
      <c r="L1462" s="107" t="s">
        <v>344</v>
      </c>
      <c r="M1462" s="107" t="s">
        <v>395</v>
      </c>
      <c r="N1462" s="107" t="s">
        <v>394</v>
      </c>
      <c r="O1462" s="107" t="s">
        <v>395</v>
      </c>
      <c r="P1462" s="109">
        <v>44198</v>
      </c>
      <c r="Q1462" s="107" t="s">
        <v>655</v>
      </c>
      <c r="R1462" s="108">
        <v>1</v>
      </c>
      <c r="S1462" s="109">
        <v>44258</v>
      </c>
      <c r="T1462" s="109">
        <v>44318</v>
      </c>
      <c r="U1462" s="109">
        <v>45093</v>
      </c>
      <c r="V1462" s="108">
        <v>835</v>
      </c>
      <c r="W1462" s="107" t="s">
        <v>398</v>
      </c>
      <c r="X1462" s="107" t="s">
        <v>702</v>
      </c>
      <c r="Y1462" s="107" t="s">
        <v>293</v>
      </c>
      <c r="Z1462" s="108">
        <v>0</v>
      </c>
      <c r="AA1462" s="113">
        <v>1427333.62</v>
      </c>
      <c r="AB1462" s="113">
        <v>72891.47</v>
      </c>
      <c r="AC1462" s="113">
        <v>76611.95</v>
      </c>
      <c r="AD1462" s="113">
        <v>0</v>
      </c>
      <c r="AE1462" s="113">
        <v>0</v>
      </c>
      <c r="AF1462" s="113">
        <v>0</v>
      </c>
      <c r="AG1462" s="113">
        <v>1427333.62</v>
      </c>
      <c r="AH1462" s="113">
        <f>CFR_Data[[#This Row],[Total Spent SFY]]+CFR_Data[[#This Row],[CF Current SFY]]</f>
        <v>72891.47</v>
      </c>
      <c r="AI1462" s="113">
        <v>0</v>
      </c>
      <c r="AJ1462" s="113">
        <v>0</v>
      </c>
      <c r="AK1462" s="113">
        <v>0</v>
      </c>
      <c r="AL1462" s="113">
        <v>0</v>
      </c>
      <c r="AM1462" s="113">
        <v>0</v>
      </c>
      <c r="AN1462" s="113">
        <v>0</v>
      </c>
      <c r="AO1462" s="113">
        <v>0</v>
      </c>
      <c r="AP1462" s="113">
        <v>0</v>
      </c>
      <c r="AQ1462" s="107" t="s">
        <v>699</v>
      </c>
      <c r="AR1462" s="107" t="s">
        <v>699</v>
      </c>
      <c r="AS1462" s="107" t="s">
        <v>396</v>
      </c>
      <c r="AT1462" s="107" t="s">
        <v>395</v>
      </c>
      <c r="AU1462" s="107" t="s">
        <v>1123</v>
      </c>
      <c r="AV1462" s="107" t="s">
        <v>391</v>
      </c>
      <c r="AW1462" s="108">
        <v>1</v>
      </c>
      <c r="AX1462" s="107" t="s">
        <v>473</v>
      </c>
      <c r="AY1462" s="107" t="s">
        <v>707</v>
      </c>
      <c r="AZ1462" s="107" t="s">
        <v>706</v>
      </c>
      <c r="BA1462" s="107" t="s">
        <v>412</v>
      </c>
      <c r="BB1462" s="109">
        <v>45355.272070752311</v>
      </c>
      <c r="BC1462" s="107" t="s">
        <v>23</v>
      </c>
      <c r="BD1462" s="107" t="s">
        <v>293</v>
      </c>
    </row>
    <row r="1463" spans="1:56" x14ac:dyDescent="0.2">
      <c r="A1463" s="107" t="s">
        <v>393</v>
      </c>
      <c r="B1463" s="105">
        <v>610685</v>
      </c>
      <c r="C1463" s="105" t="s">
        <v>2396</v>
      </c>
      <c r="D1463" s="107" t="s">
        <v>1371</v>
      </c>
      <c r="E1463" s="105" t="s">
        <v>1945</v>
      </c>
      <c r="F1463" s="107" t="s">
        <v>389</v>
      </c>
      <c r="G1463" s="107" t="s">
        <v>830</v>
      </c>
      <c r="H1463" s="107" t="b">
        <v>1</v>
      </c>
      <c r="I1463" s="107" t="s">
        <v>830</v>
      </c>
      <c r="J1463" s="107" t="s">
        <v>151</v>
      </c>
      <c r="K1463" s="107" t="s">
        <v>33</v>
      </c>
      <c r="L1463" s="107" t="s">
        <v>344</v>
      </c>
      <c r="M1463" s="107" t="s">
        <v>395</v>
      </c>
      <c r="N1463" s="107" t="s">
        <v>716</v>
      </c>
      <c r="O1463" s="107" t="s">
        <v>395</v>
      </c>
      <c r="P1463" s="109">
        <v>44233</v>
      </c>
      <c r="Q1463" s="107" t="s">
        <v>655</v>
      </c>
      <c r="R1463" s="108">
        <v>1</v>
      </c>
      <c r="S1463" s="109">
        <v>44301</v>
      </c>
      <c r="T1463" s="109">
        <v>44361</v>
      </c>
      <c r="U1463" s="109">
        <v>45245</v>
      </c>
      <c r="V1463" s="108">
        <v>944</v>
      </c>
      <c r="W1463" s="107" t="s">
        <v>398</v>
      </c>
      <c r="X1463" s="107" t="s">
        <v>702</v>
      </c>
      <c r="Y1463" s="107" t="s">
        <v>293</v>
      </c>
      <c r="Z1463" s="108">
        <v>0</v>
      </c>
      <c r="AA1463" s="113">
        <v>1182144.76</v>
      </c>
      <c r="AB1463" s="113">
        <v>175159.08</v>
      </c>
      <c r="AC1463" s="113">
        <v>226595.84</v>
      </c>
      <c r="AD1463" s="113">
        <v>5000</v>
      </c>
      <c r="AE1463" s="113">
        <v>5000</v>
      </c>
      <c r="AF1463" s="113">
        <v>5000</v>
      </c>
      <c r="AG1463" s="113">
        <v>1187144.76</v>
      </c>
      <c r="AH1463" s="113">
        <f>CFR_Data[[#This Row],[Total Spent SFY]]+CFR_Data[[#This Row],[CF Current SFY]]</f>
        <v>180159.08</v>
      </c>
      <c r="AI1463" s="113">
        <v>0</v>
      </c>
      <c r="AJ1463" s="113">
        <v>0</v>
      </c>
      <c r="AK1463" s="113">
        <v>0</v>
      </c>
      <c r="AL1463" s="113">
        <v>0</v>
      </c>
      <c r="AM1463" s="113">
        <v>0</v>
      </c>
      <c r="AN1463" s="113">
        <v>221595.84</v>
      </c>
      <c r="AO1463" s="113">
        <v>0</v>
      </c>
      <c r="AP1463" s="113">
        <v>0</v>
      </c>
      <c r="AQ1463" s="107" t="s">
        <v>699</v>
      </c>
      <c r="AR1463" s="107" t="s">
        <v>699</v>
      </c>
      <c r="AS1463" s="107" t="s">
        <v>396</v>
      </c>
      <c r="AT1463" s="107" t="s">
        <v>395</v>
      </c>
      <c r="AU1463" s="107" t="s">
        <v>1123</v>
      </c>
      <c r="AV1463" s="107" t="s">
        <v>391</v>
      </c>
      <c r="AW1463" s="108">
        <v>1</v>
      </c>
      <c r="AX1463" s="107" t="s">
        <v>473</v>
      </c>
      <c r="AY1463" s="107" t="s">
        <v>707</v>
      </c>
      <c r="AZ1463" s="107" t="s">
        <v>706</v>
      </c>
      <c r="BA1463" s="107" t="s">
        <v>412</v>
      </c>
      <c r="BB1463" s="109">
        <v>45355.272070752311</v>
      </c>
      <c r="BC1463" s="107" t="s">
        <v>33</v>
      </c>
      <c r="BD1463" s="107" t="s">
        <v>293</v>
      </c>
    </row>
    <row r="1464" spans="1:56" x14ac:dyDescent="0.2">
      <c r="A1464" s="107" t="s">
        <v>393</v>
      </c>
      <c r="B1464" s="105">
        <v>610686</v>
      </c>
      <c r="C1464" s="105" t="s">
        <v>2397</v>
      </c>
      <c r="D1464" s="107" t="s">
        <v>1295</v>
      </c>
      <c r="E1464" s="105" t="s">
        <v>1945</v>
      </c>
      <c r="F1464" s="107" t="s">
        <v>389</v>
      </c>
      <c r="G1464" s="107" t="s">
        <v>830</v>
      </c>
      <c r="H1464" s="107" t="b">
        <v>1</v>
      </c>
      <c r="I1464" s="107" t="s">
        <v>830</v>
      </c>
      <c r="J1464" s="107" t="s">
        <v>112</v>
      </c>
      <c r="K1464" s="107" t="s">
        <v>33</v>
      </c>
      <c r="L1464" s="107" t="s">
        <v>344</v>
      </c>
      <c r="M1464" s="107" t="s">
        <v>395</v>
      </c>
      <c r="N1464" s="107" t="s">
        <v>721</v>
      </c>
      <c r="O1464" s="107" t="s">
        <v>395</v>
      </c>
      <c r="P1464" s="109">
        <v>44247</v>
      </c>
      <c r="Q1464" s="107" t="s">
        <v>655</v>
      </c>
      <c r="R1464" s="108">
        <v>1</v>
      </c>
      <c r="S1464" s="109">
        <v>44315</v>
      </c>
      <c r="T1464" s="109">
        <v>44375</v>
      </c>
      <c r="U1464" s="109">
        <v>45119</v>
      </c>
      <c r="V1464" s="108">
        <v>804</v>
      </c>
      <c r="W1464" s="107" t="s">
        <v>398</v>
      </c>
      <c r="X1464" s="107" t="s">
        <v>702</v>
      </c>
      <c r="Y1464" s="107" t="s">
        <v>293</v>
      </c>
      <c r="Z1464" s="108">
        <v>0</v>
      </c>
      <c r="AA1464" s="113">
        <v>1441443.57</v>
      </c>
      <c r="AB1464" s="113">
        <v>2698.54</v>
      </c>
      <c r="AC1464" s="113">
        <v>33766.89</v>
      </c>
      <c r="AD1464" s="113">
        <v>0</v>
      </c>
      <c r="AE1464" s="113">
        <v>0</v>
      </c>
      <c r="AF1464" s="113">
        <v>0</v>
      </c>
      <c r="AG1464" s="113">
        <v>1441443.57</v>
      </c>
      <c r="AH1464" s="113">
        <f>CFR_Data[[#This Row],[Total Spent SFY]]+CFR_Data[[#This Row],[CF Current SFY]]</f>
        <v>2698.54</v>
      </c>
      <c r="AI1464" s="113">
        <v>0</v>
      </c>
      <c r="AJ1464" s="113">
        <v>0</v>
      </c>
      <c r="AK1464" s="113">
        <v>0</v>
      </c>
      <c r="AL1464" s="113">
        <v>0</v>
      </c>
      <c r="AM1464" s="113">
        <v>0</v>
      </c>
      <c r="AN1464" s="113">
        <v>0</v>
      </c>
      <c r="AO1464" s="113">
        <v>0</v>
      </c>
      <c r="AP1464" s="113">
        <v>0</v>
      </c>
      <c r="AQ1464" s="107" t="s">
        <v>699</v>
      </c>
      <c r="AR1464" s="107" t="s">
        <v>699</v>
      </c>
      <c r="AS1464" s="107" t="s">
        <v>396</v>
      </c>
      <c r="AT1464" s="107" t="s">
        <v>395</v>
      </c>
      <c r="AU1464" s="107" t="s">
        <v>1123</v>
      </c>
      <c r="AV1464" s="107" t="s">
        <v>391</v>
      </c>
      <c r="AW1464" s="108">
        <v>1</v>
      </c>
      <c r="AX1464" s="107" t="s">
        <v>473</v>
      </c>
      <c r="AY1464" s="107" t="s">
        <v>707</v>
      </c>
      <c r="AZ1464" s="107" t="s">
        <v>706</v>
      </c>
      <c r="BA1464" s="107" t="s">
        <v>412</v>
      </c>
      <c r="BB1464" s="109">
        <v>45355.272070752311</v>
      </c>
      <c r="BC1464" s="107" t="s">
        <v>33</v>
      </c>
      <c r="BD1464" s="107" t="s">
        <v>293</v>
      </c>
    </row>
    <row r="1465" spans="1:56" x14ac:dyDescent="0.2">
      <c r="A1465" s="107" t="s">
        <v>393</v>
      </c>
      <c r="B1465" s="105">
        <v>610687</v>
      </c>
      <c r="C1465" s="105" t="s">
        <v>2398</v>
      </c>
      <c r="D1465" s="107" t="s">
        <v>468</v>
      </c>
      <c r="E1465" s="105" t="s">
        <v>1945</v>
      </c>
      <c r="F1465" s="107" t="s">
        <v>1143</v>
      </c>
      <c r="G1465" s="107" t="s">
        <v>830</v>
      </c>
      <c r="H1465" s="107" t="b">
        <v>1</v>
      </c>
      <c r="I1465" s="107" t="b">
        <v>1</v>
      </c>
      <c r="J1465" s="107" t="s">
        <v>445</v>
      </c>
      <c r="K1465" s="107" t="s">
        <v>446</v>
      </c>
      <c r="L1465" s="107" t="s">
        <v>344</v>
      </c>
      <c r="M1465" s="107" t="s">
        <v>395</v>
      </c>
      <c r="N1465" s="107" t="s">
        <v>394</v>
      </c>
      <c r="O1465" s="107" t="s">
        <v>395</v>
      </c>
      <c r="P1465" s="109">
        <v>44282</v>
      </c>
      <c r="Q1465" s="107" t="s">
        <v>655</v>
      </c>
      <c r="R1465" s="108">
        <v>1</v>
      </c>
      <c r="S1465" s="109">
        <v>44341</v>
      </c>
      <c r="T1465" s="109">
        <v>44401</v>
      </c>
      <c r="U1465" s="109">
        <v>45071</v>
      </c>
      <c r="V1465" s="108">
        <v>730</v>
      </c>
      <c r="W1465" s="107" t="s">
        <v>398</v>
      </c>
      <c r="X1465" s="107" t="s">
        <v>720</v>
      </c>
      <c r="Y1465" s="107" t="s">
        <v>293</v>
      </c>
      <c r="Z1465" s="108">
        <v>0</v>
      </c>
      <c r="AA1465" s="113">
        <v>1358288.72</v>
      </c>
      <c r="AB1465" s="113">
        <v>334645.61</v>
      </c>
      <c r="AC1465" s="113">
        <v>66958.28</v>
      </c>
      <c r="AD1465" s="113">
        <v>0</v>
      </c>
      <c r="AE1465" s="113">
        <v>0</v>
      </c>
      <c r="AF1465" s="113">
        <v>0</v>
      </c>
      <c r="AG1465" s="113">
        <v>1358288.72</v>
      </c>
      <c r="AH1465" s="113">
        <f>CFR_Data[[#This Row],[Total Spent SFY]]+CFR_Data[[#This Row],[CF Current SFY]]</f>
        <v>334645.61</v>
      </c>
      <c r="AI1465" s="113">
        <v>0</v>
      </c>
      <c r="AJ1465" s="113">
        <v>0</v>
      </c>
      <c r="AK1465" s="113">
        <v>0</v>
      </c>
      <c r="AL1465" s="113">
        <v>0</v>
      </c>
      <c r="AM1465" s="113">
        <v>0</v>
      </c>
      <c r="AN1465" s="113">
        <v>0</v>
      </c>
      <c r="AO1465" s="113">
        <v>0</v>
      </c>
      <c r="AP1465" s="113">
        <v>0</v>
      </c>
      <c r="AQ1465" s="107" t="s">
        <v>699</v>
      </c>
      <c r="AR1465" s="107" t="s">
        <v>699</v>
      </c>
      <c r="AS1465" s="107" t="s">
        <v>396</v>
      </c>
      <c r="AT1465" s="107" t="s">
        <v>395</v>
      </c>
      <c r="AU1465" s="107" t="s">
        <v>1123</v>
      </c>
      <c r="AV1465" s="107" t="s">
        <v>391</v>
      </c>
      <c r="AW1465" s="108">
        <v>1</v>
      </c>
      <c r="AX1465" s="107" t="s">
        <v>473</v>
      </c>
      <c r="AY1465" s="107" t="s">
        <v>707</v>
      </c>
      <c r="AZ1465" s="107" t="s">
        <v>706</v>
      </c>
      <c r="BA1465" s="107" t="s">
        <v>412</v>
      </c>
      <c r="BB1465" s="109">
        <v>45355.272070752311</v>
      </c>
      <c r="BC1465" s="107" t="s">
        <v>465</v>
      </c>
      <c r="BD1465" s="107" t="s">
        <v>293</v>
      </c>
    </row>
    <row r="1466" spans="1:56" x14ac:dyDescent="0.2">
      <c r="A1466" s="107" t="s">
        <v>393</v>
      </c>
      <c r="B1466" s="105">
        <v>610688</v>
      </c>
      <c r="C1466" s="105" t="s">
        <v>2399</v>
      </c>
      <c r="D1466" s="107" t="s">
        <v>621</v>
      </c>
      <c r="E1466" s="105" t="s">
        <v>1945</v>
      </c>
      <c r="F1466" s="107" t="s">
        <v>1143</v>
      </c>
      <c r="G1466" s="107" t="s">
        <v>830</v>
      </c>
      <c r="H1466" s="107" t="b">
        <v>1</v>
      </c>
      <c r="I1466" s="107" t="b">
        <v>1</v>
      </c>
      <c r="J1466" s="107" t="s">
        <v>445</v>
      </c>
      <c r="K1466" s="107" t="s">
        <v>446</v>
      </c>
      <c r="L1466" s="107" t="s">
        <v>344</v>
      </c>
      <c r="M1466" s="107" t="s">
        <v>395</v>
      </c>
      <c r="N1466" s="107" t="s">
        <v>394</v>
      </c>
      <c r="O1466" s="107" t="s">
        <v>395</v>
      </c>
      <c r="P1466" s="109">
        <v>44303</v>
      </c>
      <c r="Q1466" s="107" t="s">
        <v>655</v>
      </c>
      <c r="R1466" s="108">
        <v>1</v>
      </c>
      <c r="S1466" s="109">
        <v>44365</v>
      </c>
      <c r="T1466" s="109">
        <v>44425</v>
      </c>
      <c r="U1466" s="109">
        <v>45095</v>
      </c>
      <c r="V1466" s="108">
        <v>730</v>
      </c>
      <c r="W1466" s="107" t="s">
        <v>398</v>
      </c>
      <c r="X1466" s="107" t="s">
        <v>720</v>
      </c>
      <c r="Y1466" s="107" t="s">
        <v>293</v>
      </c>
      <c r="Z1466" s="108">
        <v>0</v>
      </c>
      <c r="AA1466" s="113">
        <v>4188486.01</v>
      </c>
      <c r="AB1466" s="113">
        <v>5983.61</v>
      </c>
      <c r="AC1466" s="113">
        <v>106544.69</v>
      </c>
      <c r="AD1466" s="113">
        <v>0</v>
      </c>
      <c r="AE1466" s="113">
        <v>0</v>
      </c>
      <c r="AF1466" s="113">
        <v>0</v>
      </c>
      <c r="AG1466" s="113">
        <v>4188486.01</v>
      </c>
      <c r="AH1466" s="113">
        <f>CFR_Data[[#This Row],[Total Spent SFY]]+CFR_Data[[#This Row],[CF Current SFY]]</f>
        <v>5983.61</v>
      </c>
      <c r="AI1466" s="113">
        <v>0</v>
      </c>
      <c r="AJ1466" s="113">
        <v>0</v>
      </c>
      <c r="AK1466" s="113">
        <v>0</v>
      </c>
      <c r="AL1466" s="113">
        <v>0</v>
      </c>
      <c r="AM1466" s="113">
        <v>0</v>
      </c>
      <c r="AN1466" s="113">
        <v>0</v>
      </c>
      <c r="AO1466" s="113">
        <v>0</v>
      </c>
      <c r="AP1466" s="113">
        <v>0</v>
      </c>
      <c r="AQ1466" s="107" t="s">
        <v>699</v>
      </c>
      <c r="AR1466" s="107" t="s">
        <v>699</v>
      </c>
      <c r="AS1466" s="107" t="s">
        <v>396</v>
      </c>
      <c r="AT1466" s="107" t="s">
        <v>395</v>
      </c>
      <c r="AU1466" s="107" t="s">
        <v>1123</v>
      </c>
      <c r="AV1466" s="107" t="s">
        <v>391</v>
      </c>
      <c r="AW1466" s="108">
        <v>1</v>
      </c>
      <c r="AX1466" s="107" t="s">
        <v>473</v>
      </c>
      <c r="AY1466" s="107" t="s">
        <v>707</v>
      </c>
      <c r="AZ1466" s="107" t="s">
        <v>706</v>
      </c>
      <c r="BA1466" s="107" t="s">
        <v>412</v>
      </c>
      <c r="BB1466" s="109">
        <v>45355.272070752311</v>
      </c>
      <c r="BC1466" s="107" t="s">
        <v>465</v>
      </c>
      <c r="BD1466" s="107" t="s">
        <v>293</v>
      </c>
    </row>
    <row r="1467" spans="1:56" x14ac:dyDescent="0.2">
      <c r="A1467" s="107" t="s">
        <v>409</v>
      </c>
      <c r="B1467" s="105">
        <v>610689</v>
      </c>
      <c r="C1467" s="105" t="s">
        <v>2400</v>
      </c>
      <c r="D1467" s="107" t="s">
        <v>1349</v>
      </c>
      <c r="E1467" s="105" t="s">
        <v>1945</v>
      </c>
      <c r="F1467" s="107" t="s">
        <v>1329</v>
      </c>
      <c r="G1467" s="107" t="s">
        <v>830</v>
      </c>
      <c r="H1467" s="107" t="b">
        <v>1</v>
      </c>
      <c r="I1467" s="107" t="s">
        <v>830</v>
      </c>
      <c r="J1467" s="107" t="s">
        <v>445</v>
      </c>
      <c r="K1467" s="107" t="s">
        <v>446</v>
      </c>
      <c r="L1467" s="107" t="s">
        <v>344</v>
      </c>
      <c r="M1467" s="107" t="s">
        <v>395</v>
      </c>
      <c r="N1467" s="107" t="s">
        <v>410</v>
      </c>
      <c r="O1467" s="107" t="s">
        <v>395</v>
      </c>
      <c r="P1467" s="109">
        <v>44310</v>
      </c>
      <c r="Q1467" s="107" t="s">
        <v>655</v>
      </c>
      <c r="R1467" s="108">
        <v>1</v>
      </c>
      <c r="S1467" s="109">
        <v>44365</v>
      </c>
      <c r="T1467" s="109">
        <v>44425</v>
      </c>
      <c r="U1467" s="109">
        <v>45095</v>
      </c>
      <c r="V1467" s="108">
        <v>730</v>
      </c>
      <c r="W1467" s="107" t="s">
        <v>398</v>
      </c>
      <c r="X1467" s="107" t="s">
        <v>720</v>
      </c>
      <c r="Y1467" s="107" t="s">
        <v>293</v>
      </c>
      <c r="Z1467" s="108">
        <v>0</v>
      </c>
      <c r="AA1467" s="113">
        <v>710039.58</v>
      </c>
      <c r="AB1467" s="113">
        <v>17159.53</v>
      </c>
      <c r="AC1467" s="113">
        <v>15489.68</v>
      </c>
      <c r="AD1467" s="113">
        <v>0</v>
      </c>
      <c r="AE1467" s="113">
        <v>0</v>
      </c>
      <c r="AF1467" s="113">
        <v>0</v>
      </c>
      <c r="AG1467" s="113">
        <v>710039.58</v>
      </c>
      <c r="AH1467" s="113">
        <f>CFR_Data[[#This Row],[Total Spent SFY]]+CFR_Data[[#This Row],[CF Current SFY]]</f>
        <v>17159.53</v>
      </c>
      <c r="AI1467" s="113">
        <v>0</v>
      </c>
      <c r="AJ1467" s="113">
        <v>0</v>
      </c>
      <c r="AK1467" s="113">
        <v>0</v>
      </c>
      <c r="AL1467" s="113">
        <v>0</v>
      </c>
      <c r="AM1467" s="113">
        <v>0</v>
      </c>
      <c r="AN1467" s="113">
        <v>0</v>
      </c>
      <c r="AO1467" s="113">
        <v>0</v>
      </c>
      <c r="AP1467" s="113">
        <v>0</v>
      </c>
      <c r="AQ1467" s="107" t="s">
        <v>699</v>
      </c>
      <c r="AR1467" s="107" t="s">
        <v>699</v>
      </c>
      <c r="AS1467" s="107" t="s">
        <v>396</v>
      </c>
      <c r="AT1467" s="107" t="s">
        <v>395</v>
      </c>
      <c r="AU1467" s="107" t="s">
        <v>1123</v>
      </c>
      <c r="AV1467" s="107" t="s">
        <v>391</v>
      </c>
      <c r="AW1467" s="108">
        <v>1</v>
      </c>
      <c r="AX1467" s="107" t="s">
        <v>473</v>
      </c>
      <c r="AY1467" s="107" t="s">
        <v>707</v>
      </c>
      <c r="AZ1467" s="107" t="s">
        <v>706</v>
      </c>
      <c r="BA1467" s="107" t="s">
        <v>412</v>
      </c>
      <c r="BB1467" s="109">
        <v>45355.272070752311</v>
      </c>
      <c r="BC1467" s="107" t="s">
        <v>465</v>
      </c>
      <c r="BD1467" s="107" t="s">
        <v>293</v>
      </c>
    </row>
    <row r="1468" spans="1:56" x14ac:dyDescent="0.2">
      <c r="A1468" s="107" t="s">
        <v>472</v>
      </c>
      <c r="B1468" s="105">
        <v>610691</v>
      </c>
      <c r="C1468" s="105" t="s">
        <v>395</v>
      </c>
      <c r="D1468" s="107" t="s">
        <v>3163</v>
      </c>
      <c r="E1468" s="105" t="s">
        <v>1954</v>
      </c>
      <c r="F1468" s="107" t="s">
        <v>1128</v>
      </c>
      <c r="G1468" s="107" t="s">
        <v>830</v>
      </c>
      <c r="H1468" s="107" t="s">
        <v>830</v>
      </c>
      <c r="I1468" s="107" t="s">
        <v>830</v>
      </c>
      <c r="J1468" s="107" t="s">
        <v>176</v>
      </c>
      <c r="K1468" s="107" t="s">
        <v>22</v>
      </c>
      <c r="L1468" s="107" t="s">
        <v>237</v>
      </c>
      <c r="M1468" s="107" t="s">
        <v>236</v>
      </c>
      <c r="N1468" s="107" t="s">
        <v>472</v>
      </c>
      <c r="O1468" s="107" t="s">
        <v>1125</v>
      </c>
      <c r="P1468" s="109">
        <v>46725</v>
      </c>
      <c r="Q1468" s="107" t="s">
        <v>2912</v>
      </c>
      <c r="R1468" s="108">
        <v>0</v>
      </c>
      <c r="S1468" s="109">
        <v>46875</v>
      </c>
      <c r="T1468" s="109">
        <v>46935</v>
      </c>
      <c r="U1468" s="109">
        <v>47415</v>
      </c>
      <c r="V1468" s="108">
        <v>540</v>
      </c>
      <c r="W1468" s="107" t="s">
        <v>398</v>
      </c>
      <c r="X1468" s="107" t="s">
        <v>702</v>
      </c>
      <c r="Y1468" s="107" t="s">
        <v>293</v>
      </c>
      <c r="Z1468" s="108">
        <v>0</v>
      </c>
      <c r="AA1468" s="113">
        <v>0</v>
      </c>
      <c r="AB1468" s="113">
        <v>0</v>
      </c>
      <c r="AC1468" s="113">
        <v>90000</v>
      </c>
      <c r="AD1468" s="113">
        <v>0</v>
      </c>
      <c r="AE1468" s="113">
        <v>67500</v>
      </c>
      <c r="AF1468" s="113">
        <v>0</v>
      </c>
      <c r="AG1468" s="113">
        <v>0</v>
      </c>
      <c r="AH1468" s="113">
        <f>CFR_Data[[#This Row],[Total Spent SFY]]+CFR_Data[[#This Row],[CF Current SFY]]</f>
        <v>0</v>
      </c>
      <c r="AI1468" s="113">
        <v>0</v>
      </c>
      <c r="AJ1468" s="113">
        <v>0</v>
      </c>
      <c r="AK1468" s="113">
        <v>0</v>
      </c>
      <c r="AL1468" s="113">
        <v>0</v>
      </c>
      <c r="AM1468" s="113">
        <v>67500</v>
      </c>
      <c r="AN1468" s="113">
        <v>22500</v>
      </c>
      <c r="AO1468" s="113">
        <v>0</v>
      </c>
      <c r="AP1468" s="113">
        <v>0</v>
      </c>
      <c r="AQ1468" s="107" t="s">
        <v>699</v>
      </c>
      <c r="AR1468" s="107" t="s">
        <v>699</v>
      </c>
      <c r="AS1468" s="107" t="s">
        <v>396</v>
      </c>
      <c r="AT1468" s="107" t="s">
        <v>2951</v>
      </c>
      <c r="AU1468" s="107" t="s">
        <v>1120</v>
      </c>
      <c r="AV1468" s="107" t="s">
        <v>391</v>
      </c>
      <c r="AW1468" s="108">
        <v>2</v>
      </c>
      <c r="AX1468" s="107" t="s">
        <v>473</v>
      </c>
      <c r="AY1468" s="107" t="s">
        <v>738</v>
      </c>
      <c r="AZ1468" s="107" t="s">
        <v>700</v>
      </c>
      <c r="BA1468" s="107" t="s">
        <v>652</v>
      </c>
      <c r="BB1468" s="109">
        <v>45355.272070752311</v>
      </c>
      <c r="BC1468" s="107" t="s">
        <v>22</v>
      </c>
      <c r="BD1468" s="107" t="s">
        <v>293</v>
      </c>
    </row>
    <row r="1469" spans="1:56" x14ac:dyDescent="0.2">
      <c r="A1469" s="107" t="s">
        <v>472</v>
      </c>
      <c r="B1469" s="105">
        <v>610691</v>
      </c>
      <c r="C1469" s="105" t="s">
        <v>395</v>
      </c>
      <c r="D1469" s="107" t="s">
        <v>3163</v>
      </c>
      <c r="E1469" s="105" t="s">
        <v>1954</v>
      </c>
      <c r="F1469" s="107" t="s">
        <v>1128</v>
      </c>
      <c r="G1469" s="107" t="s">
        <v>830</v>
      </c>
      <c r="H1469" s="107" t="s">
        <v>830</v>
      </c>
      <c r="I1469" s="107" t="s">
        <v>830</v>
      </c>
      <c r="J1469" s="107" t="s">
        <v>176</v>
      </c>
      <c r="K1469" s="107" t="s">
        <v>22</v>
      </c>
      <c r="L1469" s="107" t="s">
        <v>237</v>
      </c>
      <c r="M1469" s="107" t="s">
        <v>236</v>
      </c>
      <c r="N1469" s="107" t="s">
        <v>472</v>
      </c>
      <c r="O1469" s="107" t="s">
        <v>1125</v>
      </c>
      <c r="P1469" s="109">
        <v>46725</v>
      </c>
      <c r="Q1469" s="107" t="s">
        <v>2912</v>
      </c>
      <c r="R1469" s="108">
        <v>0</v>
      </c>
      <c r="S1469" s="109">
        <v>46875</v>
      </c>
      <c r="T1469" s="109">
        <v>46935</v>
      </c>
      <c r="U1469" s="109">
        <v>47415</v>
      </c>
      <c r="V1469" s="108">
        <v>540</v>
      </c>
      <c r="W1469" s="107" t="s">
        <v>424</v>
      </c>
      <c r="X1469" s="107" t="s">
        <v>726</v>
      </c>
      <c r="Y1469" s="107" t="s">
        <v>725</v>
      </c>
      <c r="Z1469" s="108">
        <v>0.8</v>
      </c>
      <c r="AA1469" s="113">
        <v>0</v>
      </c>
      <c r="AB1469" s="113">
        <v>0</v>
      </c>
      <c r="AC1469" s="113">
        <v>7668769.7533999998</v>
      </c>
      <c r="AD1469" s="113">
        <v>0</v>
      </c>
      <c r="AE1469" s="113">
        <v>5751577.3151000002</v>
      </c>
      <c r="AF1469" s="113">
        <v>0</v>
      </c>
      <c r="AG1469" s="113">
        <v>0</v>
      </c>
      <c r="AH1469" s="113">
        <f>CFR_Data[[#This Row],[Total Spent SFY]]+CFR_Data[[#This Row],[CF Current SFY]]</f>
        <v>0</v>
      </c>
      <c r="AI1469" s="113">
        <v>0</v>
      </c>
      <c r="AJ1469" s="113">
        <v>0</v>
      </c>
      <c r="AK1469" s="113">
        <v>0</v>
      </c>
      <c r="AL1469" s="113">
        <v>0</v>
      </c>
      <c r="AM1469" s="113">
        <v>5751577.3151000002</v>
      </c>
      <c r="AN1469" s="113">
        <v>1917192.4383</v>
      </c>
      <c r="AO1469" s="113">
        <v>0</v>
      </c>
      <c r="AP1469" s="113">
        <v>0</v>
      </c>
      <c r="AQ1469" s="107" t="s">
        <v>699</v>
      </c>
      <c r="AR1469" s="107" t="s">
        <v>699</v>
      </c>
      <c r="AS1469" s="107" t="s">
        <v>396</v>
      </c>
      <c r="AT1469" s="107" t="s">
        <v>2951</v>
      </c>
      <c r="AU1469" s="107" t="s">
        <v>1120</v>
      </c>
      <c r="AV1469" s="107" t="s">
        <v>391</v>
      </c>
      <c r="AW1469" s="108">
        <v>2</v>
      </c>
      <c r="AX1469" s="107" t="s">
        <v>473</v>
      </c>
      <c r="AY1469" s="107" t="s">
        <v>738</v>
      </c>
      <c r="AZ1469" s="107" t="s">
        <v>700</v>
      </c>
      <c r="BA1469" s="107" t="s">
        <v>652</v>
      </c>
      <c r="BB1469" s="109">
        <v>45355.272070752311</v>
      </c>
      <c r="BC1469" s="107" t="s">
        <v>22</v>
      </c>
      <c r="BD1469" s="107" t="s">
        <v>292</v>
      </c>
    </row>
    <row r="1470" spans="1:56" x14ac:dyDescent="0.2">
      <c r="A1470" s="107" t="s">
        <v>409</v>
      </c>
      <c r="B1470" s="105">
        <v>610704</v>
      </c>
      <c r="C1470" s="105" t="s">
        <v>3164</v>
      </c>
      <c r="D1470" s="107" t="s">
        <v>1296</v>
      </c>
      <c r="E1470" s="105" t="s">
        <v>1941</v>
      </c>
      <c r="F1470" s="107" t="s">
        <v>1128</v>
      </c>
      <c r="G1470" s="107" t="s">
        <v>830</v>
      </c>
      <c r="H1470" s="107" t="s">
        <v>830</v>
      </c>
      <c r="I1470" s="107" t="s">
        <v>830</v>
      </c>
      <c r="J1470" s="107" t="s">
        <v>1297</v>
      </c>
      <c r="K1470" s="107" t="s">
        <v>429</v>
      </c>
      <c r="L1470" s="107" t="s">
        <v>193</v>
      </c>
      <c r="M1470" s="107" t="s">
        <v>192</v>
      </c>
      <c r="N1470" s="107" t="s">
        <v>410</v>
      </c>
      <c r="O1470" s="107" t="s">
        <v>395</v>
      </c>
      <c r="P1470" s="109">
        <v>45171</v>
      </c>
      <c r="Q1470" s="107" t="s">
        <v>712</v>
      </c>
      <c r="R1470" s="108">
        <v>1</v>
      </c>
      <c r="S1470" s="109">
        <v>45261</v>
      </c>
      <c r="T1470" s="109">
        <v>45321</v>
      </c>
      <c r="U1470" s="109">
        <v>45963</v>
      </c>
      <c r="V1470" s="108">
        <v>702</v>
      </c>
      <c r="W1470" s="107" t="s">
        <v>424</v>
      </c>
      <c r="X1470" s="107" t="s">
        <v>713</v>
      </c>
      <c r="Y1470" s="107" t="s">
        <v>397</v>
      </c>
      <c r="Z1470" s="108">
        <v>0.9</v>
      </c>
      <c r="AA1470" s="113">
        <v>0</v>
      </c>
      <c r="AB1470" s="113">
        <v>0</v>
      </c>
      <c r="AC1470" s="113">
        <v>2582963.9</v>
      </c>
      <c r="AD1470" s="113">
        <v>215253.77660000001</v>
      </c>
      <c r="AE1470" s="113">
        <v>2582963.9</v>
      </c>
      <c r="AF1470" s="113">
        <v>215253.77660000001</v>
      </c>
      <c r="AG1470" s="113">
        <v>215253.77660000001</v>
      </c>
      <c r="AH1470" s="113">
        <f>CFR_Data[[#This Row],[Total Spent SFY]]+CFR_Data[[#This Row],[CF Current SFY]]</f>
        <v>215253.77660000001</v>
      </c>
      <c r="AI1470" s="113">
        <v>1879746.2234</v>
      </c>
      <c r="AJ1470" s="113">
        <v>487963.9</v>
      </c>
      <c r="AK1470" s="113">
        <v>0</v>
      </c>
      <c r="AL1470" s="113">
        <v>0</v>
      </c>
      <c r="AM1470" s="113">
        <v>0</v>
      </c>
      <c r="AN1470" s="113">
        <v>0</v>
      </c>
      <c r="AO1470" s="113">
        <v>0</v>
      </c>
      <c r="AP1470" s="113">
        <v>0</v>
      </c>
      <c r="AQ1470" s="107" t="s">
        <v>699</v>
      </c>
      <c r="AR1470" s="107" t="s">
        <v>699</v>
      </c>
      <c r="AS1470" s="107" t="s">
        <v>396</v>
      </c>
      <c r="AT1470" s="107" t="s">
        <v>395</v>
      </c>
      <c r="AU1470" s="107" t="s">
        <v>1123</v>
      </c>
      <c r="AV1470" s="107" t="s">
        <v>391</v>
      </c>
      <c r="AW1470" s="108">
        <v>4</v>
      </c>
      <c r="AX1470" s="107" t="s">
        <v>473</v>
      </c>
      <c r="AY1470" s="107" t="s">
        <v>731</v>
      </c>
      <c r="AZ1470" s="107" t="s">
        <v>706</v>
      </c>
      <c r="BA1470" s="107" t="s">
        <v>435</v>
      </c>
      <c r="BB1470" s="109">
        <v>45355.272070752311</v>
      </c>
      <c r="BC1470" s="107" t="s">
        <v>465</v>
      </c>
      <c r="BD1470" s="107" t="s">
        <v>292</v>
      </c>
    </row>
    <row r="1471" spans="1:56" x14ac:dyDescent="0.2">
      <c r="A1471" s="107" t="s">
        <v>409</v>
      </c>
      <c r="B1471" s="105">
        <v>610704</v>
      </c>
      <c r="C1471" s="105" t="s">
        <v>3164</v>
      </c>
      <c r="D1471" s="107" t="s">
        <v>1296</v>
      </c>
      <c r="E1471" s="105" t="s">
        <v>1941</v>
      </c>
      <c r="F1471" s="107" t="s">
        <v>1128</v>
      </c>
      <c r="G1471" s="107" t="s">
        <v>830</v>
      </c>
      <c r="H1471" s="107" t="s">
        <v>830</v>
      </c>
      <c r="I1471" s="107" t="s">
        <v>830</v>
      </c>
      <c r="J1471" s="107" t="s">
        <v>1297</v>
      </c>
      <c r="K1471" s="107" t="s">
        <v>429</v>
      </c>
      <c r="L1471" s="107" t="s">
        <v>193</v>
      </c>
      <c r="M1471" s="107" t="s">
        <v>192</v>
      </c>
      <c r="N1471" s="107" t="s">
        <v>410</v>
      </c>
      <c r="O1471" s="107" t="s">
        <v>395</v>
      </c>
      <c r="P1471" s="109">
        <v>45171</v>
      </c>
      <c r="Q1471" s="107" t="s">
        <v>712</v>
      </c>
      <c r="R1471" s="108">
        <v>1</v>
      </c>
      <c r="S1471" s="109">
        <v>45261</v>
      </c>
      <c r="T1471" s="109">
        <v>45321</v>
      </c>
      <c r="U1471" s="109">
        <v>45963</v>
      </c>
      <c r="V1471" s="108">
        <v>702</v>
      </c>
      <c r="W1471" s="107" t="s">
        <v>398</v>
      </c>
      <c r="X1471" s="107" t="s">
        <v>702</v>
      </c>
      <c r="Y1471" s="107" t="s">
        <v>293</v>
      </c>
      <c r="Z1471" s="108">
        <v>0</v>
      </c>
      <c r="AA1471" s="113">
        <v>0</v>
      </c>
      <c r="AB1471" s="113">
        <v>0</v>
      </c>
      <c r="AC1471" s="113">
        <v>88800</v>
      </c>
      <c r="AD1471" s="113">
        <v>8140.2565999999997</v>
      </c>
      <c r="AE1471" s="113">
        <v>88800</v>
      </c>
      <c r="AF1471" s="113">
        <v>8140.2565999999997</v>
      </c>
      <c r="AG1471" s="113">
        <v>8140.2565999999997</v>
      </c>
      <c r="AH1471" s="113">
        <f>CFR_Data[[#This Row],[Total Spent SFY]]+CFR_Data[[#This Row],[CF Current SFY]]</f>
        <v>8140.2565999999997</v>
      </c>
      <c r="AI1471" s="113">
        <v>63859.743399999999</v>
      </c>
      <c r="AJ1471" s="113">
        <v>16800</v>
      </c>
      <c r="AK1471" s="113">
        <v>0</v>
      </c>
      <c r="AL1471" s="113">
        <v>0</v>
      </c>
      <c r="AM1471" s="113">
        <v>0</v>
      </c>
      <c r="AN1471" s="113">
        <v>0</v>
      </c>
      <c r="AO1471" s="113">
        <v>0</v>
      </c>
      <c r="AP1471" s="113">
        <v>0</v>
      </c>
      <c r="AQ1471" s="107" t="s">
        <v>699</v>
      </c>
      <c r="AR1471" s="107" t="s">
        <v>699</v>
      </c>
      <c r="AS1471" s="107" t="s">
        <v>396</v>
      </c>
      <c r="AT1471" s="107" t="s">
        <v>395</v>
      </c>
      <c r="AU1471" s="107" t="s">
        <v>1123</v>
      </c>
      <c r="AV1471" s="107" t="s">
        <v>391</v>
      </c>
      <c r="AW1471" s="108">
        <v>4</v>
      </c>
      <c r="AX1471" s="107" t="s">
        <v>473</v>
      </c>
      <c r="AY1471" s="107" t="s">
        <v>731</v>
      </c>
      <c r="AZ1471" s="107" t="s">
        <v>706</v>
      </c>
      <c r="BA1471" s="107" t="s">
        <v>435</v>
      </c>
      <c r="BB1471" s="109">
        <v>45355.272070752311</v>
      </c>
      <c r="BC1471" s="107" t="s">
        <v>465</v>
      </c>
      <c r="BD1471" s="107" t="s">
        <v>293</v>
      </c>
    </row>
    <row r="1472" spans="1:56" x14ac:dyDescent="0.2">
      <c r="A1472" s="107" t="s">
        <v>409</v>
      </c>
      <c r="B1472" s="105">
        <v>610704</v>
      </c>
      <c r="C1472" s="105" t="s">
        <v>3164</v>
      </c>
      <c r="D1472" s="107" t="s">
        <v>1296</v>
      </c>
      <c r="E1472" s="105" t="s">
        <v>1941</v>
      </c>
      <c r="F1472" s="107" t="s">
        <v>1128</v>
      </c>
      <c r="G1472" s="107" t="s">
        <v>830</v>
      </c>
      <c r="H1472" s="107" t="s">
        <v>830</v>
      </c>
      <c r="I1472" s="107" t="s">
        <v>830</v>
      </c>
      <c r="J1472" s="107" t="s">
        <v>1297</v>
      </c>
      <c r="K1472" s="107" t="s">
        <v>429</v>
      </c>
      <c r="L1472" s="107" t="s">
        <v>193</v>
      </c>
      <c r="M1472" s="107" t="s">
        <v>192</v>
      </c>
      <c r="N1472" s="107" t="s">
        <v>410</v>
      </c>
      <c r="O1472" s="107" t="s">
        <v>395</v>
      </c>
      <c r="P1472" s="109">
        <v>45171</v>
      </c>
      <c r="Q1472" s="107" t="s">
        <v>712</v>
      </c>
      <c r="R1472" s="108">
        <v>1</v>
      </c>
      <c r="S1472" s="109">
        <v>45261</v>
      </c>
      <c r="T1472" s="109">
        <v>45321</v>
      </c>
      <c r="U1472" s="109">
        <v>45963</v>
      </c>
      <c r="V1472" s="108">
        <v>702</v>
      </c>
      <c r="W1472" s="107" t="s">
        <v>424</v>
      </c>
      <c r="X1472" s="107" t="s">
        <v>733</v>
      </c>
      <c r="Y1472" s="107" t="s">
        <v>413</v>
      </c>
      <c r="Z1472" s="108">
        <v>0.8</v>
      </c>
      <c r="AA1472" s="113">
        <v>0</v>
      </c>
      <c r="AB1472" s="113">
        <v>0</v>
      </c>
      <c r="AC1472" s="113">
        <v>2355135.09</v>
      </c>
      <c r="AD1472" s="113">
        <v>198014.1661</v>
      </c>
      <c r="AE1472" s="113">
        <v>2355135.09</v>
      </c>
      <c r="AF1472" s="113">
        <v>198014.1661</v>
      </c>
      <c r="AG1472" s="113">
        <v>198014.1661</v>
      </c>
      <c r="AH1472" s="113">
        <f>CFR_Data[[#This Row],[Total Spent SFY]]+CFR_Data[[#This Row],[CF Current SFY]]</f>
        <v>198014.1661</v>
      </c>
      <c r="AI1472" s="113">
        <v>1706985.8339</v>
      </c>
      <c r="AJ1472" s="113">
        <v>450135.09</v>
      </c>
      <c r="AK1472" s="113">
        <v>0</v>
      </c>
      <c r="AL1472" s="113">
        <v>0</v>
      </c>
      <c r="AM1472" s="113">
        <v>0</v>
      </c>
      <c r="AN1472" s="113">
        <v>0</v>
      </c>
      <c r="AO1472" s="113">
        <v>0</v>
      </c>
      <c r="AP1472" s="113">
        <v>0</v>
      </c>
      <c r="AQ1472" s="107" t="s">
        <v>699</v>
      </c>
      <c r="AR1472" s="107" t="s">
        <v>699</v>
      </c>
      <c r="AS1472" s="107" t="s">
        <v>396</v>
      </c>
      <c r="AT1472" s="107" t="s">
        <v>395</v>
      </c>
      <c r="AU1472" s="107" t="s">
        <v>1123</v>
      </c>
      <c r="AV1472" s="107" t="s">
        <v>391</v>
      </c>
      <c r="AW1472" s="108">
        <v>4</v>
      </c>
      <c r="AX1472" s="107" t="s">
        <v>473</v>
      </c>
      <c r="AY1472" s="107" t="s">
        <v>731</v>
      </c>
      <c r="AZ1472" s="107" t="s">
        <v>706</v>
      </c>
      <c r="BA1472" s="107" t="s">
        <v>435</v>
      </c>
      <c r="BB1472" s="109">
        <v>45355.272070752311</v>
      </c>
      <c r="BC1472" s="107" t="s">
        <v>465</v>
      </c>
      <c r="BD1472" s="107" t="s">
        <v>292</v>
      </c>
    </row>
    <row r="1473" spans="1:56" x14ac:dyDescent="0.2">
      <c r="A1473" s="107" t="s">
        <v>409</v>
      </c>
      <c r="B1473" s="105">
        <v>610704</v>
      </c>
      <c r="C1473" s="105" t="s">
        <v>3164</v>
      </c>
      <c r="D1473" s="107" t="s">
        <v>1296</v>
      </c>
      <c r="E1473" s="105" t="s">
        <v>1941</v>
      </c>
      <c r="F1473" s="107" t="s">
        <v>1128</v>
      </c>
      <c r="G1473" s="107" t="s">
        <v>830</v>
      </c>
      <c r="H1473" s="107" t="s">
        <v>830</v>
      </c>
      <c r="I1473" s="107" t="s">
        <v>830</v>
      </c>
      <c r="J1473" s="107" t="s">
        <v>1297</v>
      </c>
      <c r="K1473" s="107" t="s">
        <v>429</v>
      </c>
      <c r="L1473" s="107" t="s">
        <v>193</v>
      </c>
      <c r="M1473" s="107" t="s">
        <v>192</v>
      </c>
      <c r="N1473" s="107" t="s">
        <v>410</v>
      </c>
      <c r="O1473" s="107" t="s">
        <v>395</v>
      </c>
      <c r="P1473" s="109">
        <v>45171</v>
      </c>
      <c r="Q1473" s="107" t="s">
        <v>712</v>
      </c>
      <c r="R1473" s="108">
        <v>1</v>
      </c>
      <c r="S1473" s="109">
        <v>45261</v>
      </c>
      <c r="T1473" s="109">
        <v>45321</v>
      </c>
      <c r="U1473" s="109">
        <v>45963</v>
      </c>
      <c r="V1473" s="108">
        <v>702</v>
      </c>
      <c r="W1473" s="107" t="s">
        <v>424</v>
      </c>
      <c r="X1473" s="107" t="s">
        <v>709</v>
      </c>
      <c r="Y1473" s="107" t="s">
        <v>416</v>
      </c>
      <c r="Z1473" s="108">
        <v>0.8</v>
      </c>
      <c r="AA1473" s="113">
        <v>0</v>
      </c>
      <c r="AB1473" s="113">
        <v>0</v>
      </c>
      <c r="AC1473" s="113">
        <v>926604.80000000005</v>
      </c>
      <c r="AD1473" s="113">
        <v>77219.500700000004</v>
      </c>
      <c r="AE1473" s="113">
        <v>926604.80000000005</v>
      </c>
      <c r="AF1473" s="113">
        <v>77219.500700000004</v>
      </c>
      <c r="AG1473" s="113">
        <v>77219.500700000004</v>
      </c>
      <c r="AH1473" s="113">
        <f>CFR_Data[[#This Row],[Total Spent SFY]]+CFR_Data[[#This Row],[CF Current SFY]]</f>
        <v>77219.500700000004</v>
      </c>
      <c r="AI1473" s="113">
        <v>672780.49930000002</v>
      </c>
      <c r="AJ1473" s="113">
        <v>176604.79999999999</v>
      </c>
      <c r="AK1473" s="113">
        <v>0</v>
      </c>
      <c r="AL1473" s="113">
        <v>0</v>
      </c>
      <c r="AM1473" s="113">
        <v>0</v>
      </c>
      <c r="AN1473" s="113">
        <v>0</v>
      </c>
      <c r="AO1473" s="113">
        <v>0</v>
      </c>
      <c r="AP1473" s="113">
        <v>0</v>
      </c>
      <c r="AQ1473" s="107" t="s">
        <v>699</v>
      </c>
      <c r="AR1473" s="107" t="s">
        <v>699</v>
      </c>
      <c r="AS1473" s="107" t="s">
        <v>396</v>
      </c>
      <c r="AT1473" s="107" t="s">
        <v>395</v>
      </c>
      <c r="AU1473" s="107" t="s">
        <v>1123</v>
      </c>
      <c r="AV1473" s="107" t="s">
        <v>391</v>
      </c>
      <c r="AW1473" s="108">
        <v>4</v>
      </c>
      <c r="AX1473" s="107" t="s">
        <v>473</v>
      </c>
      <c r="AY1473" s="107" t="s">
        <v>731</v>
      </c>
      <c r="AZ1473" s="107" t="s">
        <v>706</v>
      </c>
      <c r="BA1473" s="107" t="s">
        <v>435</v>
      </c>
      <c r="BB1473" s="109">
        <v>45355.272070752311</v>
      </c>
      <c r="BC1473" s="107" t="s">
        <v>465</v>
      </c>
      <c r="BD1473" s="107" t="s">
        <v>292</v>
      </c>
    </row>
    <row r="1474" spans="1:56" x14ac:dyDescent="0.2">
      <c r="A1474" s="107" t="s">
        <v>472</v>
      </c>
      <c r="B1474" s="105">
        <v>610714</v>
      </c>
      <c r="C1474" s="105" t="s">
        <v>395</v>
      </c>
      <c r="D1474" s="107" t="s">
        <v>3165</v>
      </c>
      <c r="E1474" s="105" t="s">
        <v>1945</v>
      </c>
      <c r="F1474" s="107" t="s">
        <v>1128</v>
      </c>
      <c r="G1474" s="107" t="s">
        <v>830</v>
      </c>
      <c r="H1474" s="107" t="s">
        <v>830</v>
      </c>
      <c r="I1474" s="107" t="s">
        <v>830</v>
      </c>
      <c r="J1474" s="107" t="s">
        <v>3166</v>
      </c>
      <c r="K1474" s="107" t="s">
        <v>465</v>
      </c>
      <c r="L1474" s="107" t="s">
        <v>218</v>
      </c>
      <c r="M1474" s="107" t="s">
        <v>217</v>
      </c>
      <c r="N1474" s="107" t="s">
        <v>472</v>
      </c>
      <c r="O1474" s="107" t="s">
        <v>1130</v>
      </c>
      <c r="P1474" s="109">
        <v>45633</v>
      </c>
      <c r="Q1474" s="107" t="s">
        <v>1101</v>
      </c>
      <c r="R1474" s="108">
        <v>0</v>
      </c>
      <c r="S1474" s="109">
        <v>45783</v>
      </c>
      <c r="T1474" s="109">
        <v>45843</v>
      </c>
      <c r="U1474" s="109">
        <v>46503</v>
      </c>
      <c r="V1474" s="108">
        <v>720</v>
      </c>
      <c r="W1474" s="107" t="s">
        <v>424</v>
      </c>
      <c r="X1474" s="107" t="s">
        <v>713</v>
      </c>
      <c r="Y1474" s="107" t="s">
        <v>397</v>
      </c>
      <c r="Z1474" s="108">
        <v>0.9</v>
      </c>
      <c r="AA1474" s="113">
        <v>0</v>
      </c>
      <c r="AB1474" s="113">
        <v>0</v>
      </c>
      <c r="AC1474" s="113">
        <v>4585733.7300000004</v>
      </c>
      <c r="AD1474" s="113">
        <v>0</v>
      </c>
      <c r="AE1474" s="113">
        <v>4585733.7300000004</v>
      </c>
      <c r="AF1474" s="113">
        <v>0</v>
      </c>
      <c r="AG1474" s="113">
        <v>0</v>
      </c>
      <c r="AH1474" s="113">
        <f>CFR_Data[[#This Row],[Total Spent SFY]]+CFR_Data[[#This Row],[CF Current SFY]]</f>
        <v>0</v>
      </c>
      <c r="AI1474" s="113">
        <v>0</v>
      </c>
      <c r="AJ1474" s="113">
        <v>2501309.3073</v>
      </c>
      <c r="AK1474" s="113">
        <v>2084424.4227</v>
      </c>
      <c r="AL1474" s="113">
        <v>0</v>
      </c>
      <c r="AM1474" s="113">
        <v>0</v>
      </c>
      <c r="AN1474" s="113">
        <v>0</v>
      </c>
      <c r="AO1474" s="113">
        <v>0</v>
      </c>
      <c r="AP1474" s="113">
        <v>0</v>
      </c>
      <c r="AQ1474" s="107" t="s">
        <v>699</v>
      </c>
      <c r="AR1474" s="107" t="s">
        <v>699</v>
      </c>
      <c r="AS1474" s="107" t="s">
        <v>396</v>
      </c>
      <c r="AT1474" s="107" t="s">
        <v>395</v>
      </c>
      <c r="AU1474" s="107" t="s">
        <v>1123</v>
      </c>
      <c r="AV1474" s="107" t="s">
        <v>391</v>
      </c>
      <c r="AW1474" s="108">
        <v>2</v>
      </c>
      <c r="AX1474" s="107" t="s">
        <v>473</v>
      </c>
      <c r="AY1474" s="107" t="s">
        <v>762</v>
      </c>
      <c r="AZ1474" s="107" t="s">
        <v>706</v>
      </c>
      <c r="BA1474" s="107" t="s">
        <v>433</v>
      </c>
      <c r="BB1474" s="109">
        <v>45355.272070752311</v>
      </c>
      <c r="BC1474" s="107" t="s">
        <v>465</v>
      </c>
      <c r="BD1474" s="107" t="s">
        <v>292</v>
      </c>
    </row>
    <row r="1475" spans="1:56" x14ac:dyDescent="0.2">
      <c r="A1475" s="107" t="s">
        <v>472</v>
      </c>
      <c r="B1475" s="105">
        <v>610714</v>
      </c>
      <c r="C1475" s="105" t="s">
        <v>395</v>
      </c>
      <c r="D1475" s="107" t="s">
        <v>3165</v>
      </c>
      <c r="E1475" s="105" t="s">
        <v>1945</v>
      </c>
      <c r="F1475" s="107" t="s">
        <v>1128</v>
      </c>
      <c r="G1475" s="107" t="s">
        <v>830</v>
      </c>
      <c r="H1475" s="107" t="s">
        <v>830</v>
      </c>
      <c r="I1475" s="107" t="s">
        <v>830</v>
      </c>
      <c r="J1475" s="107" t="s">
        <v>3166</v>
      </c>
      <c r="K1475" s="107" t="s">
        <v>465</v>
      </c>
      <c r="L1475" s="107" t="s">
        <v>218</v>
      </c>
      <c r="M1475" s="107" t="s">
        <v>217</v>
      </c>
      <c r="N1475" s="107" t="s">
        <v>472</v>
      </c>
      <c r="O1475" s="107" t="s">
        <v>1130</v>
      </c>
      <c r="P1475" s="109">
        <v>45633</v>
      </c>
      <c r="Q1475" s="107" t="s">
        <v>1101</v>
      </c>
      <c r="R1475" s="108">
        <v>0</v>
      </c>
      <c r="S1475" s="109">
        <v>45783</v>
      </c>
      <c r="T1475" s="109">
        <v>45843</v>
      </c>
      <c r="U1475" s="109">
        <v>46503</v>
      </c>
      <c r="V1475" s="108">
        <v>720</v>
      </c>
      <c r="W1475" s="107" t="s">
        <v>398</v>
      </c>
      <c r="X1475" s="107" t="s">
        <v>720</v>
      </c>
      <c r="Y1475" s="107" t="s">
        <v>293</v>
      </c>
      <c r="Z1475" s="108">
        <v>0</v>
      </c>
      <c r="AA1475" s="113">
        <v>0</v>
      </c>
      <c r="AB1475" s="113">
        <v>0</v>
      </c>
      <c r="AC1475" s="113">
        <v>39000</v>
      </c>
      <c r="AD1475" s="113">
        <v>0</v>
      </c>
      <c r="AE1475" s="113">
        <v>39000</v>
      </c>
      <c r="AF1475" s="113">
        <v>0</v>
      </c>
      <c r="AG1475" s="113">
        <v>0</v>
      </c>
      <c r="AH1475" s="113">
        <f>CFR_Data[[#This Row],[Total Spent SFY]]+CFR_Data[[#This Row],[CF Current SFY]]</f>
        <v>0</v>
      </c>
      <c r="AI1475" s="113">
        <v>0</v>
      </c>
      <c r="AJ1475" s="113">
        <v>21272.727299999999</v>
      </c>
      <c r="AK1475" s="113">
        <v>17727.272700000001</v>
      </c>
      <c r="AL1475" s="113">
        <v>0</v>
      </c>
      <c r="AM1475" s="113">
        <v>0</v>
      </c>
      <c r="AN1475" s="113">
        <v>0</v>
      </c>
      <c r="AO1475" s="113">
        <v>0</v>
      </c>
      <c r="AP1475" s="113">
        <v>0</v>
      </c>
      <c r="AQ1475" s="107" t="s">
        <v>699</v>
      </c>
      <c r="AR1475" s="107" t="s">
        <v>699</v>
      </c>
      <c r="AS1475" s="107" t="s">
        <v>396</v>
      </c>
      <c r="AT1475" s="107" t="s">
        <v>395</v>
      </c>
      <c r="AU1475" s="107" t="s">
        <v>1123</v>
      </c>
      <c r="AV1475" s="107" t="s">
        <v>391</v>
      </c>
      <c r="AW1475" s="108">
        <v>2</v>
      </c>
      <c r="AX1475" s="107" t="s">
        <v>473</v>
      </c>
      <c r="AY1475" s="107" t="s">
        <v>762</v>
      </c>
      <c r="AZ1475" s="107" t="s">
        <v>706</v>
      </c>
      <c r="BA1475" s="107" t="s">
        <v>433</v>
      </c>
      <c r="BB1475" s="109">
        <v>45355.272070752311</v>
      </c>
      <c r="BC1475" s="107" t="s">
        <v>465</v>
      </c>
      <c r="BD1475" s="107" t="s">
        <v>293</v>
      </c>
    </row>
    <row r="1476" spans="1:56" x14ac:dyDescent="0.2">
      <c r="A1476" s="107" t="s">
        <v>472</v>
      </c>
      <c r="B1476" s="105">
        <v>610715</v>
      </c>
      <c r="C1476" s="105" t="s">
        <v>395</v>
      </c>
      <c r="D1476" s="107" t="s">
        <v>3167</v>
      </c>
      <c r="E1476" s="105" t="s">
        <v>1945</v>
      </c>
      <c r="F1476" s="107" t="s">
        <v>1128</v>
      </c>
      <c r="G1476" s="107" t="s">
        <v>830</v>
      </c>
      <c r="H1476" s="107" t="s">
        <v>830</v>
      </c>
      <c r="I1476" s="107" t="s">
        <v>830</v>
      </c>
      <c r="J1476" s="107" t="s">
        <v>3168</v>
      </c>
      <c r="K1476" s="107" t="s">
        <v>33</v>
      </c>
      <c r="L1476" s="107" t="s">
        <v>218</v>
      </c>
      <c r="M1476" s="107" t="s">
        <v>217</v>
      </c>
      <c r="N1476" s="107" t="s">
        <v>472</v>
      </c>
      <c r="O1476" s="107" t="s">
        <v>1122</v>
      </c>
      <c r="P1476" s="109">
        <v>45724</v>
      </c>
      <c r="Q1476" s="107" t="s">
        <v>1101</v>
      </c>
      <c r="R1476" s="108">
        <v>0</v>
      </c>
      <c r="S1476" s="109">
        <v>45874</v>
      </c>
      <c r="T1476" s="109">
        <v>45934</v>
      </c>
      <c r="U1476" s="109">
        <v>46414</v>
      </c>
      <c r="V1476" s="108">
        <v>540</v>
      </c>
      <c r="W1476" s="107" t="s">
        <v>424</v>
      </c>
      <c r="X1476" s="107" t="s">
        <v>1959</v>
      </c>
      <c r="Y1476" s="107" t="s">
        <v>292</v>
      </c>
      <c r="Z1476" s="108">
        <v>0.8</v>
      </c>
      <c r="AA1476" s="113">
        <v>0</v>
      </c>
      <c r="AB1476" s="113">
        <v>0</v>
      </c>
      <c r="AC1476" s="113">
        <v>61600</v>
      </c>
      <c r="AD1476" s="113">
        <v>0</v>
      </c>
      <c r="AE1476" s="113">
        <v>61600</v>
      </c>
      <c r="AF1476" s="113">
        <v>0</v>
      </c>
      <c r="AG1476" s="113">
        <v>0</v>
      </c>
      <c r="AH1476" s="113">
        <f>CFR_Data[[#This Row],[Total Spent SFY]]+CFR_Data[[#This Row],[CF Current SFY]]</f>
        <v>0</v>
      </c>
      <c r="AI1476" s="113">
        <v>0</v>
      </c>
      <c r="AJ1476" s="113">
        <v>34650</v>
      </c>
      <c r="AK1476" s="113">
        <v>26950</v>
      </c>
      <c r="AL1476" s="113">
        <v>0</v>
      </c>
      <c r="AM1476" s="113">
        <v>0</v>
      </c>
      <c r="AN1476" s="113">
        <v>0</v>
      </c>
      <c r="AO1476" s="113">
        <v>0</v>
      </c>
      <c r="AP1476" s="113">
        <v>0</v>
      </c>
      <c r="AQ1476" s="107" t="s">
        <v>699</v>
      </c>
      <c r="AR1476" s="107" t="s">
        <v>699</v>
      </c>
      <c r="AS1476" s="107" t="s">
        <v>396</v>
      </c>
      <c r="AT1476" s="107" t="s">
        <v>395</v>
      </c>
      <c r="AU1476" s="107" t="s">
        <v>1123</v>
      </c>
      <c r="AV1476" s="107" t="s">
        <v>391</v>
      </c>
      <c r="AW1476" s="108">
        <v>3</v>
      </c>
      <c r="AX1476" s="107" t="s">
        <v>473</v>
      </c>
      <c r="AY1476" s="107" t="s">
        <v>762</v>
      </c>
      <c r="AZ1476" s="107" t="s">
        <v>706</v>
      </c>
      <c r="BA1476" s="107" t="s">
        <v>433</v>
      </c>
      <c r="BB1476" s="109">
        <v>45355.272070752311</v>
      </c>
      <c r="BC1476" s="107" t="s">
        <v>33</v>
      </c>
      <c r="BD1476" s="107" t="s">
        <v>292</v>
      </c>
    </row>
    <row r="1477" spans="1:56" x14ac:dyDescent="0.2">
      <c r="A1477" s="107" t="s">
        <v>472</v>
      </c>
      <c r="B1477" s="105">
        <v>610715</v>
      </c>
      <c r="C1477" s="105" t="s">
        <v>395</v>
      </c>
      <c r="D1477" s="107" t="s">
        <v>3167</v>
      </c>
      <c r="E1477" s="105" t="s">
        <v>1945</v>
      </c>
      <c r="F1477" s="107" t="s">
        <v>1128</v>
      </c>
      <c r="G1477" s="107" t="s">
        <v>830</v>
      </c>
      <c r="H1477" s="107" t="s">
        <v>830</v>
      </c>
      <c r="I1477" s="107" t="s">
        <v>830</v>
      </c>
      <c r="J1477" s="107" t="s">
        <v>3168</v>
      </c>
      <c r="K1477" s="107" t="s">
        <v>33</v>
      </c>
      <c r="L1477" s="107" t="s">
        <v>218</v>
      </c>
      <c r="M1477" s="107" t="s">
        <v>217</v>
      </c>
      <c r="N1477" s="107" t="s">
        <v>472</v>
      </c>
      <c r="O1477" s="107" t="s">
        <v>1122</v>
      </c>
      <c r="P1477" s="109">
        <v>45724</v>
      </c>
      <c r="Q1477" s="107" t="s">
        <v>1101</v>
      </c>
      <c r="R1477" s="108">
        <v>0</v>
      </c>
      <c r="S1477" s="109">
        <v>45874</v>
      </c>
      <c r="T1477" s="109">
        <v>45934</v>
      </c>
      <c r="U1477" s="109">
        <v>46414</v>
      </c>
      <c r="V1477" s="108">
        <v>540</v>
      </c>
      <c r="W1477" s="107" t="s">
        <v>424</v>
      </c>
      <c r="X1477" s="107" t="s">
        <v>713</v>
      </c>
      <c r="Y1477" s="107" t="s">
        <v>397</v>
      </c>
      <c r="Z1477" s="108">
        <v>0.9</v>
      </c>
      <c r="AA1477" s="113">
        <v>0</v>
      </c>
      <c r="AB1477" s="113">
        <v>0</v>
      </c>
      <c r="AC1477" s="113">
        <v>812000</v>
      </c>
      <c r="AD1477" s="113">
        <v>0</v>
      </c>
      <c r="AE1477" s="113">
        <v>812000</v>
      </c>
      <c r="AF1477" s="113">
        <v>0</v>
      </c>
      <c r="AG1477" s="113">
        <v>0</v>
      </c>
      <c r="AH1477" s="113">
        <f>CFR_Data[[#This Row],[Total Spent SFY]]+CFR_Data[[#This Row],[CF Current SFY]]</f>
        <v>0</v>
      </c>
      <c r="AI1477" s="113">
        <v>0</v>
      </c>
      <c r="AJ1477" s="113">
        <v>456750</v>
      </c>
      <c r="AK1477" s="113">
        <v>355250</v>
      </c>
      <c r="AL1477" s="113">
        <v>0</v>
      </c>
      <c r="AM1477" s="113">
        <v>0</v>
      </c>
      <c r="AN1477" s="113">
        <v>0</v>
      </c>
      <c r="AO1477" s="113">
        <v>0</v>
      </c>
      <c r="AP1477" s="113">
        <v>0</v>
      </c>
      <c r="AQ1477" s="107" t="s">
        <v>699</v>
      </c>
      <c r="AR1477" s="107" t="s">
        <v>699</v>
      </c>
      <c r="AS1477" s="107" t="s">
        <v>396</v>
      </c>
      <c r="AT1477" s="107" t="s">
        <v>395</v>
      </c>
      <c r="AU1477" s="107" t="s">
        <v>1123</v>
      </c>
      <c r="AV1477" s="107" t="s">
        <v>391</v>
      </c>
      <c r="AW1477" s="108">
        <v>3</v>
      </c>
      <c r="AX1477" s="107" t="s">
        <v>473</v>
      </c>
      <c r="AY1477" s="107" t="s">
        <v>762</v>
      </c>
      <c r="AZ1477" s="107" t="s">
        <v>706</v>
      </c>
      <c r="BA1477" s="107" t="s">
        <v>433</v>
      </c>
      <c r="BB1477" s="109">
        <v>45355.272070752311</v>
      </c>
      <c r="BC1477" s="107" t="s">
        <v>33</v>
      </c>
      <c r="BD1477" s="107" t="s">
        <v>292</v>
      </c>
    </row>
    <row r="1478" spans="1:56" x14ac:dyDescent="0.2">
      <c r="A1478" s="107" t="s">
        <v>472</v>
      </c>
      <c r="B1478" s="105">
        <v>610715</v>
      </c>
      <c r="C1478" s="105" t="s">
        <v>395</v>
      </c>
      <c r="D1478" s="107" t="s">
        <v>3167</v>
      </c>
      <c r="E1478" s="105" t="s">
        <v>1945</v>
      </c>
      <c r="F1478" s="107" t="s">
        <v>1128</v>
      </c>
      <c r="G1478" s="107" t="s">
        <v>830</v>
      </c>
      <c r="H1478" s="107" t="s">
        <v>830</v>
      </c>
      <c r="I1478" s="107" t="s">
        <v>830</v>
      </c>
      <c r="J1478" s="107" t="s">
        <v>3168</v>
      </c>
      <c r="K1478" s="107" t="s">
        <v>33</v>
      </c>
      <c r="L1478" s="107" t="s">
        <v>218</v>
      </c>
      <c r="M1478" s="107" t="s">
        <v>217</v>
      </c>
      <c r="N1478" s="107" t="s">
        <v>472</v>
      </c>
      <c r="O1478" s="107" t="s">
        <v>1122</v>
      </c>
      <c r="P1478" s="109">
        <v>45724</v>
      </c>
      <c r="Q1478" s="107" t="s">
        <v>1101</v>
      </c>
      <c r="R1478" s="108">
        <v>0</v>
      </c>
      <c r="S1478" s="109">
        <v>45874</v>
      </c>
      <c r="T1478" s="109">
        <v>45934</v>
      </c>
      <c r="U1478" s="109">
        <v>46414</v>
      </c>
      <c r="V1478" s="108">
        <v>540</v>
      </c>
      <c r="W1478" s="107" t="s">
        <v>398</v>
      </c>
      <c r="X1478" s="107" t="s">
        <v>702</v>
      </c>
      <c r="Y1478" s="107" t="s">
        <v>293</v>
      </c>
      <c r="Z1478" s="108">
        <v>0</v>
      </c>
      <c r="AA1478" s="113">
        <v>0</v>
      </c>
      <c r="AB1478" s="113">
        <v>0</v>
      </c>
      <c r="AC1478" s="113">
        <v>18000</v>
      </c>
      <c r="AD1478" s="113">
        <v>0</v>
      </c>
      <c r="AE1478" s="113">
        <v>18000</v>
      </c>
      <c r="AF1478" s="113">
        <v>0</v>
      </c>
      <c r="AG1478" s="113">
        <v>0</v>
      </c>
      <c r="AH1478" s="113">
        <f>CFR_Data[[#This Row],[Total Spent SFY]]+CFR_Data[[#This Row],[CF Current SFY]]</f>
        <v>0</v>
      </c>
      <c r="AI1478" s="113">
        <v>0</v>
      </c>
      <c r="AJ1478" s="113">
        <v>10125</v>
      </c>
      <c r="AK1478" s="113">
        <v>7875</v>
      </c>
      <c r="AL1478" s="113">
        <v>0</v>
      </c>
      <c r="AM1478" s="113">
        <v>0</v>
      </c>
      <c r="AN1478" s="113">
        <v>0</v>
      </c>
      <c r="AO1478" s="113">
        <v>0</v>
      </c>
      <c r="AP1478" s="113">
        <v>0</v>
      </c>
      <c r="AQ1478" s="107" t="s">
        <v>699</v>
      </c>
      <c r="AR1478" s="107" t="s">
        <v>699</v>
      </c>
      <c r="AS1478" s="107" t="s">
        <v>396</v>
      </c>
      <c r="AT1478" s="107" t="s">
        <v>395</v>
      </c>
      <c r="AU1478" s="107" t="s">
        <v>1123</v>
      </c>
      <c r="AV1478" s="107" t="s">
        <v>391</v>
      </c>
      <c r="AW1478" s="108">
        <v>3</v>
      </c>
      <c r="AX1478" s="107" t="s">
        <v>473</v>
      </c>
      <c r="AY1478" s="107" t="s">
        <v>762</v>
      </c>
      <c r="AZ1478" s="107" t="s">
        <v>706</v>
      </c>
      <c r="BA1478" s="107" t="s">
        <v>433</v>
      </c>
      <c r="BB1478" s="109">
        <v>45355.272070752311</v>
      </c>
      <c r="BC1478" s="107" t="s">
        <v>33</v>
      </c>
      <c r="BD1478" s="107" t="s">
        <v>293</v>
      </c>
    </row>
    <row r="1479" spans="1:56" x14ac:dyDescent="0.2">
      <c r="A1479" s="107" t="s">
        <v>409</v>
      </c>
      <c r="B1479" s="105">
        <v>610716</v>
      </c>
      <c r="C1479" s="105" t="s">
        <v>3169</v>
      </c>
      <c r="D1479" s="107" t="s">
        <v>1298</v>
      </c>
      <c r="E1479" s="105" t="s">
        <v>1962</v>
      </c>
      <c r="F1479" s="107" t="s">
        <v>1121</v>
      </c>
      <c r="G1479" s="107" t="s">
        <v>830</v>
      </c>
      <c r="H1479" s="107" t="s">
        <v>830</v>
      </c>
      <c r="I1479" s="107" t="s">
        <v>830</v>
      </c>
      <c r="J1479" s="107" t="s">
        <v>120</v>
      </c>
      <c r="K1479" s="107" t="s">
        <v>21</v>
      </c>
      <c r="L1479" s="107" t="s">
        <v>210</v>
      </c>
      <c r="M1479" s="107" t="s">
        <v>208</v>
      </c>
      <c r="N1479" s="107" t="s">
        <v>410</v>
      </c>
      <c r="O1479" s="107" t="s">
        <v>395</v>
      </c>
      <c r="P1479" s="109">
        <v>45164</v>
      </c>
      <c r="Q1479" s="107" t="s">
        <v>712</v>
      </c>
      <c r="R1479" s="108">
        <v>1</v>
      </c>
      <c r="S1479" s="109">
        <v>45271</v>
      </c>
      <c r="T1479" s="109">
        <v>45331</v>
      </c>
      <c r="U1479" s="109">
        <v>46341</v>
      </c>
      <c r="V1479" s="108">
        <v>1070</v>
      </c>
      <c r="W1479" s="107" t="s">
        <v>398</v>
      </c>
      <c r="X1479" s="107" t="s">
        <v>702</v>
      </c>
      <c r="Y1479" s="107" t="s">
        <v>293</v>
      </c>
      <c r="Z1479" s="108">
        <v>0</v>
      </c>
      <c r="AA1479" s="113">
        <v>0</v>
      </c>
      <c r="AB1479" s="113">
        <v>0</v>
      </c>
      <c r="AC1479" s="113">
        <v>58300</v>
      </c>
      <c r="AD1479" s="113">
        <v>59366.361400000002</v>
      </c>
      <c r="AE1479" s="113">
        <v>59366.361299999997</v>
      </c>
      <c r="AF1479" s="113">
        <v>2647.4834000000001</v>
      </c>
      <c r="AG1479" s="113">
        <v>2647.4834000000001</v>
      </c>
      <c r="AH1479" s="113">
        <f>CFR_Data[[#This Row],[Total Spent SFY]]+CFR_Data[[#This Row],[CF Current SFY]]</f>
        <v>2647.4834000000001</v>
      </c>
      <c r="AI1479" s="113">
        <v>23954.143899999999</v>
      </c>
      <c r="AJ1479" s="113">
        <v>28803.9512</v>
      </c>
      <c r="AK1479" s="113">
        <v>3960.7828</v>
      </c>
      <c r="AL1479" s="113">
        <v>0</v>
      </c>
      <c r="AM1479" s="113">
        <v>0</v>
      </c>
      <c r="AN1479" s="113">
        <v>-1066.3613</v>
      </c>
      <c r="AO1479" s="113">
        <v>0</v>
      </c>
      <c r="AP1479" s="113">
        <v>0</v>
      </c>
      <c r="AQ1479" s="107" t="s">
        <v>699</v>
      </c>
      <c r="AR1479" s="107" t="s">
        <v>699</v>
      </c>
      <c r="AS1479" s="107" t="s">
        <v>396</v>
      </c>
      <c r="AT1479" s="107" t="s">
        <v>3123</v>
      </c>
      <c r="AU1479" s="107" t="s">
        <v>1123</v>
      </c>
      <c r="AV1479" s="107" t="s">
        <v>391</v>
      </c>
      <c r="AW1479" s="108">
        <v>2</v>
      </c>
      <c r="AX1479" s="107" t="s">
        <v>473</v>
      </c>
      <c r="AY1479" s="107" t="s">
        <v>762</v>
      </c>
      <c r="AZ1479" s="107" t="s">
        <v>706</v>
      </c>
      <c r="BA1479" s="107" t="s">
        <v>433</v>
      </c>
      <c r="BB1479" s="109">
        <v>45355.272070752311</v>
      </c>
      <c r="BC1479" s="107" t="s">
        <v>21</v>
      </c>
      <c r="BD1479" s="107" t="s">
        <v>293</v>
      </c>
    </row>
    <row r="1480" spans="1:56" x14ac:dyDescent="0.2">
      <c r="A1480" s="107" t="s">
        <v>409</v>
      </c>
      <c r="B1480" s="105">
        <v>610716</v>
      </c>
      <c r="C1480" s="105" t="s">
        <v>3169</v>
      </c>
      <c r="D1480" s="107" t="s">
        <v>1298</v>
      </c>
      <c r="E1480" s="105" t="s">
        <v>1962</v>
      </c>
      <c r="F1480" s="107" t="s">
        <v>1121</v>
      </c>
      <c r="G1480" s="107" t="s">
        <v>830</v>
      </c>
      <c r="H1480" s="107" t="s">
        <v>830</v>
      </c>
      <c r="I1480" s="107" t="s">
        <v>830</v>
      </c>
      <c r="J1480" s="107" t="s">
        <v>120</v>
      </c>
      <c r="K1480" s="107" t="s">
        <v>21</v>
      </c>
      <c r="L1480" s="107" t="s">
        <v>210</v>
      </c>
      <c r="M1480" s="107" t="s">
        <v>208</v>
      </c>
      <c r="N1480" s="107" t="s">
        <v>410</v>
      </c>
      <c r="O1480" s="107" t="s">
        <v>395</v>
      </c>
      <c r="P1480" s="109">
        <v>45164</v>
      </c>
      <c r="Q1480" s="107" t="s">
        <v>712</v>
      </c>
      <c r="R1480" s="108">
        <v>1</v>
      </c>
      <c r="S1480" s="109">
        <v>45271</v>
      </c>
      <c r="T1480" s="109">
        <v>45331</v>
      </c>
      <c r="U1480" s="109">
        <v>46341</v>
      </c>
      <c r="V1480" s="108">
        <v>1070</v>
      </c>
      <c r="W1480" s="107" t="s">
        <v>424</v>
      </c>
      <c r="X1480" s="107" t="s">
        <v>726</v>
      </c>
      <c r="Y1480" s="107" t="s">
        <v>725</v>
      </c>
      <c r="Z1480" s="108">
        <v>0.8</v>
      </c>
      <c r="AA1480" s="113">
        <v>71400</v>
      </c>
      <c r="AB1480" s="113">
        <v>71400</v>
      </c>
      <c r="AC1480" s="113">
        <v>4225201.42</v>
      </c>
      <c r="AD1480" s="113">
        <v>3915607.6586000002</v>
      </c>
      <c r="AE1480" s="113">
        <v>3915607.6587</v>
      </c>
      <c r="AF1480" s="113">
        <v>174619.1966</v>
      </c>
      <c r="AG1480" s="113">
        <v>246019.1966</v>
      </c>
      <c r="AH1480" s="113">
        <f>CFR_Data[[#This Row],[Total Spent SFY]]+CFR_Data[[#This Row],[CF Current SFY]]</f>
        <v>246019.1966</v>
      </c>
      <c r="AI1480" s="113">
        <v>1579935.6261</v>
      </c>
      <c r="AJ1480" s="113">
        <v>1899812.7788</v>
      </c>
      <c r="AK1480" s="113">
        <v>261240.05720000001</v>
      </c>
      <c r="AL1480" s="113">
        <v>0</v>
      </c>
      <c r="AM1480" s="113">
        <v>0</v>
      </c>
      <c r="AN1480" s="113">
        <v>309593.76130000001</v>
      </c>
      <c r="AO1480" s="113">
        <v>0</v>
      </c>
      <c r="AP1480" s="113">
        <v>0</v>
      </c>
      <c r="AQ1480" s="107" t="s">
        <v>699</v>
      </c>
      <c r="AR1480" s="107" t="s">
        <v>699</v>
      </c>
      <c r="AS1480" s="107" t="s">
        <v>396</v>
      </c>
      <c r="AT1480" s="107" t="s">
        <v>3123</v>
      </c>
      <c r="AU1480" s="107" t="s">
        <v>1123</v>
      </c>
      <c r="AV1480" s="107" t="s">
        <v>391</v>
      </c>
      <c r="AW1480" s="108">
        <v>2</v>
      </c>
      <c r="AX1480" s="107" t="s">
        <v>473</v>
      </c>
      <c r="AY1480" s="107" t="s">
        <v>762</v>
      </c>
      <c r="AZ1480" s="107" t="s">
        <v>706</v>
      </c>
      <c r="BA1480" s="107" t="s">
        <v>433</v>
      </c>
      <c r="BB1480" s="109">
        <v>45355.272070752311</v>
      </c>
      <c r="BC1480" s="107" t="s">
        <v>21</v>
      </c>
      <c r="BD1480" s="107" t="s">
        <v>292</v>
      </c>
    </row>
    <row r="1481" spans="1:56" x14ac:dyDescent="0.2">
      <c r="A1481" s="107" t="s">
        <v>472</v>
      </c>
      <c r="B1481" s="105">
        <v>610717</v>
      </c>
      <c r="C1481" s="105" t="s">
        <v>395</v>
      </c>
      <c r="D1481" s="107" t="s">
        <v>597</v>
      </c>
      <c r="E1481" s="105" t="s">
        <v>1954</v>
      </c>
      <c r="F1481" s="107" t="s">
        <v>1128</v>
      </c>
      <c r="G1481" s="107" t="s">
        <v>830</v>
      </c>
      <c r="H1481" s="107" t="s">
        <v>830</v>
      </c>
      <c r="I1481" s="107" t="s">
        <v>830</v>
      </c>
      <c r="J1481" s="107" t="s">
        <v>1299</v>
      </c>
      <c r="K1481" s="107" t="s">
        <v>24</v>
      </c>
      <c r="L1481" s="107" t="s">
        <v>218</v>
      </c>
      <c r="M1481" s="107" t="s">
        <v>217</v>
      </c>
      <c r="N1481" s="107" t="s">
        <v>472</v>
      </c>
      <c r="O1481" s="107" t="s">
        <v>1125</v>
      </c>
      <c r="P1481" s="109">
        <v>45626</v>
      </c>
      <c r="Q1481" s="107" t="s">
        <v>1101</v>
      </c>
      <c r="R1481" s="108">
        <v>0</v>
      </c>
      <c r="S1481" s="109">
        <v>45776</v>
      </c>
      <c r="T1481" s="109">
        <v>45836</v>
      </c>
      <c r="U1481" s="109">
        <v>46496</v>
      </c>
      <c r="V1481" s="108">
        <v>720</v>
      </c>
      <c r="W1481" s="107" t="s">
        <v>424</v>
      </c>
      <c r="X1481" s="107" t="s">
        <v>713</v>
      </c>
      <c r="Y1481" s="107" t="s">
        <v>397</v>
      </c>
      <c r="Z1481" s="108">
        <v>0.9</v>
      </c>
      <c r="AA1481" s="113">
        <v>0</v>
      </c>
      <c r="AB1481" s="113">
        <v>0</v>
      </c>
      <c r="AC1481" s="113">
        <v>7304916.0800000001</v>
      </c>
      <c r="AD1481" s="113">
        <v>0</v>
      </c>
      <c r="AE1481" s="113">
        <v>7304916.0800999999</v>
      </c>
      <c r="AF1481" s="113">
        <v>0</v>
      </c>
      <c r="AG1481" s="113">
        <v>0</v>
      </c>
      <c r="AH1481" s="113">
        <f>CFR_Data[[#This Row],[Total Spent SFY]]+CFR_Data[[#This Row],[CF Current SFY]]</f>
        <v>0</v>
      </c>
      <c r="AI1481" s="113">
        <v>317605.04700000002</v>
      </c>
      <c r="AJ1481" s="113">
        <v>3811260.5635000002</v>
      </c>
      <c r="AK1481" s="113">
        <v>3176050.4696</v>
      </c>
      <c r="AL1481" s="113">
        <v>0</v>
      </c>
      <c r="AM1481" s="113">
        <v>0</v>
      </c>
      <c r="AN1481" s="113">
        <v>-1E-4</v>
      </c>
      <c r="AO1481" s="113">
        <v>0</v>
      </c>
      <c r="AP1481" s="113">
        <v>0</v>
      </c>
      <c r="AQ1481" s="107" t="s">
        <v>699</v>
      </c>
      <c r="AR1481" s="107" t="s">
        <v>699</v>
      </c>
      <c r="AS1481" s="107" t="s">
        <v>396</v>
      </c>
      <c r="AT1481" s="107" t="s">
        <v>395</v>
      </c>
      <c r="AU1481" s="107" t="s">
        <v>1123</v>
      </c>
      <c r="AV1481" s="107" t="s">
        <v>391</v>
      </c>
      <c r="AW1481" s="108">
        <v>2</v>
      </c>
      <c r="AX1481" s="107" t="s">
        <v>473</v>
      </c>
      <c r="AY1481" s="107" t="s">
        <v>762</v>
      </c>
      <c r="AZ1481" s="107" t="s">
        <v>706</v>
      </c>
      <c r="BA1481" s="107" t="s">
        <v>433</v>
      </c>
      <c r="BB1481" s="109">
        <v>45355.272070752311</v>
      </c>
      <c r="BC1481" s="107" t="s">
        <v>24</v>
      </c>
      <c r="BD1481" s="107" t="s">
        <v>292</v>
      </c>
    </row>
    <row r="1482" spans="1:56" x14ac:dyDescent="0.2">
      <c r="A1482" s="107" t="s">
        <v>472</v>
      </c>
      <c r="B1482" s="105">
        <v>610717</v>
      </c>
      <c r="C1482" s="105" t="s">
        <v>395</v>
      </c>
      <c r="D1482" s="107" t="s">
        <v>597</v>
      </c>
      <c r="E1482" s="105" t="s">
        <v>1954</v>
      </c>
      <c r="F1482" s="107" t="s">
        <v>1128</v>
      </c>
      <c r="G1482" s="107" t="s">
        <v>830</v>
      </c>
      <c r="H1482" s="107" t="s">
        <v>830</v>
      </c>
      <c r="I1482" s="107" t="s">
        <v>830</v>
      </c>
      <c r="J1482" s="107" t="s">
        <v>1299</v>
      </c>
      <c r="K1482" s="107" t="s">
        <v>24</v>
      </c>
      <c r="L1482" s="107" t="s">
        <v>218</v>
      </c>
      <c r="M1482" s="107" t="s">
        <v>217</v>
      </c>
      <c r="N1482" s="107" t="s">
        <v>472</v>
      </c>
      <c r="O1482" s="107" t="s">
        <v>1125</v>
      </c>
      <c r="P1482" s="109">
        <v>45626</v>
      </c>
      <c r="Q1482" s="107" t="s">
        <v>1101</v>
      </c>
      <c r="R1482" s="108">
        <v>0</v>
      </c>
      <c r="S1482" s="109">
        <v>45776</v>
      </c>
      <c r="T1482" s="109">
        <v>45836</v>
      </c>
      <c r="U1482" s="109">
        <v>46496</v>
      </c>
      <c r="V1482" s="108">
        <v>720</v>
      </c>
      <c r="W1482" s="107" t="s">
        <v>398</v>
      </c>
      <c r="X1482" s="107" t="s">
        <v>720</v>
      </c>
      <c r="Y1482" s="107" t="s">
        <v>293</v>
      </c>
      <c r="Z1482" s="108">
        <v>0</v>
      </c>
      <c r="AA1482" s="113">
        <v>0</v>
      </c>
      <c r="AB1482" s="113">
        <v>0</v>
      </c>
      <c r="AC1482" s="113">
        <v>54600</v>
      </c>
      <c r="AD1482" s="113">
        <v>0</v>
      </c>
      <c r="AE1482" s="113">
        <v>54599.999900000003</v>
      </c>
      <c r="AF1482" s="113">
        <v>0</v>
      </c>
      <c r="AG1482" s="113">
        <v>0</v>
      </c>
      <c r="AH1482" s="113">
        <f>CFR_Data[[#This Row],[Total Spent SFY]]+CFR_Data[[#This Row],[CF Current SFY]]</f>
        <v>0</v>
      </c>
      <c r="AI1482" s="113">
        <v>2373.913</v>
      </c>
      <c r="AJ1482" s="113">
        <v>28486.9565</v>
      </c>
      <c r="AK1482" s="113">
        <v>23739.130399999998</v>
      </c>
      <c r="AL1482" s="113">
        <v>0</v>
      </c>
      <c r="AM1482" s="113">
        <v>0</v>
      </c>
      <c r="AN1482" s="113">
        <v>1E-4</v>
      </c>
      <c r="AO1482" s="113">
        <v>0</v>
      </c>
      <c r="AP1482" s="113">
        <v>0</v>
      </c>
      <c r="AQ1482" s="107" t="s">
        <v>699</v>
      </c>
      <c r="AR1482" s="107" t="s">
        <v>699</v>
      </c>
      <c r="AS1482" s="107" t="s">
        <v>396</v>
      </c>
      <c r="AT1482" s="107" t="s">
        <v>395</v>
      </c>
      <c r="AU1482" s="107" t="s">
        <v>1123</v>
      </c>
      <c r="AV1482" s="107" t="s">
        <v>391</v>
      </c>
      <c r="AW1482" s="108">
        <v>2</v>
      </c>
      <c r="AX1482" s="107" t="s">
        <v>473</v>
      </c>
      <c r="AY1482" s="107" t="s">
        <v>762</v>
      </c>
      <c r="AZ1482" s="107" t="s">
        <v>706</v>
      </c>
      <c r="BA1482" s="107" t="s">
        <v>433</v>
      </c>
      <c r="BB1482" s="109">
        <v>45355.272070752311</v>
      </c>
      <c r="BC1482" s="107" t="s">
        <v>24</v>
      </c>
      <c r="BD1482" s="107" t="s">
        <v>293</v>
      </c>
    </row>
    <row r="1483" spans="1:56" x14ac:dyDescent="0.2">
      <c r="A1483" s="107" t="s">
        <v>472</v>
      </c>
      <c r="B1483" s="105">
        <v>610719</v>
      </c>
      <c r="C1483" s="105" t="s">
        <v>395</v>
      </c>
      <c r="D1483" s="107" t="s">
        <v>1300</v>
      </c>
      <c r="E1483" s="105" t="s">
        <v>1941</v>
      </c>
      <c r="F1483" s="107" t="s">
        <v>1128</v>
      </c>
      <c r="G1483" s="107" t="s">
        <v>830</v>
      </c>
      <c r="H1483" s="107" t="s">
        <v>830</v>
      </c>
      <c r="I1483" s="107" t="s">
        <v>830</v>
      </c>
      <c r="J1483" s="107" t="s">
        <v>1301</v>
      </c>
      <c r="K1483" s="107" t="s">
        <v>465</v>
      </c>
      <c r="L1483" s="107" t="s">
        <v>368</v>
      </c>
      <c r="M1483" s="107" t="s">
        <v>395</v>
      </c>
      <c r="N1483" s="107" t="s">
        <v>472</v>
      </c>
      <c r="O1483" s="107" t="s">
        <v>1122</v>
      </c>
      <c r="P1483" s="109">
        <v>46361</v>
      </c>
      <c r="Q1483" s="107" t="s">
        <v>1914</v>
      </c>
      <c r="R1483" s="108">
        <v>0</v>
      </c>
      <c r="S1483" s="109">
        <v>46511</v>
      </c>
      <c r="T1483" s="109">
        <v>46571</v>
      </c>
      <c r="U1483" s="109">
        <v>47058</v>
      </c>
      <c r="V1483" s="108">
        <v>547</v>
      </c>
      <c r="W1483" s="107" t="s">
        <v>424</v>
      </c>
      <c r="X1483" s="107" t="s">
        <v>733</v>
      </c>
      <c r="Y1483" s="107" t="s">
        <v>413</v>
      </c>
      <c r="Z1483" s="108">
        <v>0.8</v>
      </c>
      <c r="AA1483" s="113">
        <v>0</v>
      </c>
      <c r="AB1483" s="113">
        <v>0</v>
      </c>
      <c r="AC1483" s="113">
        <v>18550410</v>
      </c>
      <c r="AD1483" s="113">
        <v>0</v>
      </c>
      <c r="AE1483" s="113">
        <v>18550410</v>
      </c>
      <c r="AF1483" s="113">
        <v>0</v>
      </c>
      <c r="AG1483" s="113">
        <v>0</v>
      </c>
      <c r="AH1483" s="113">
        <f>CFR_Data[[#This Row],[Total Spent SFY]]+CFR_Data[[#This Row],[CF Current SFY]]</f>
        <v>0</v>
      </c>
      <c r="AI1483" s="113">
        <v>0</v>
      </c>
      <c r="AJ1483" s="113">
        <v>0</v>
      </c>
      <c r="AK1483" s="113">
        <v>0</v>
      </c>
      <c r="AL1483" s="113">
        <v>13094407.058800001</v>
      </c>
      <c r="AM1483" s="113">
        <v>5456002.9412000002</v>
      </c>
      <c r="AN1483" s="113">
        <v>0</v>
      </c>
      <c r="AO1483" s="113">
        <v>0</v>
      </c>
      <c r="AP1483" s="113">
        <v>0</v>
      </c>
      <c r="AQ1483" s="107" t="s">
        <v>699</v>
      </c>
      <c r="AR1483" s="107" t="s">
        <v>699</v>
      </c>
      <c r="AS1483" s="107" t="s">
        <v>396</v>
      </c>
      <c r="AT1483" s="107" t="s">
        <v>395</v>
      </c>
      <c r="AU1483" s="107" t="s">
        <v>1123</v>
      </c>
      <c r="AV1483" s="107" t="s">
        <v>391</v>
      </c>
      <c r="AW1483" s="108">
        <v>1</v>
      </c>
      <c r="AX1483" s="107" t="s">
        <v>473</v>
      </c>
      <c r="AY1483" s="107" t="s">
        <v>731</v>
      </c>
      <c r="AZ1483" s="107" t="s">
        <v>706</v>
      </c>
      <c r="BA1483" s="107" t="s">
        <v>435</v>
      </c>
      <c r="BB1483" s="109">
        <v>45355.272070752311</v>
      </c>
      <c r="BC1483" s="107" t="s">
        <v>465</v>
      </c>
      <c r="BD1483" s="107" t="s">
        <v>292</v>
      </c>
    </row>
    <row r="1484" spans="1:56" x14ac:dyDescent="0.2">
      <c r="A1484" s="107" t="s">
        <v>472</v>
      </c>
      <c r="B1484" s="105">
        <v>610721</v>
      </c>
      <c r="C1484" s="105" t="s">
        <v>395</v>
      </c>
      <c r="D1484" s="107" t="s">
        <v>1302</v>
      </c>
      <c r="E1484" s="105" t="s">
        <v>1947</v>
      </c>
      <c r="F1484" s="107" t="s">
        <v>1128</v>
      </c>
      <c r="G1484" s="107" t="s">
        <v>830</v>
      </c>
      <c r="H1484" s="107" t="s">
        <v>830</v>
      </c>
      <c r="I1484" s="107" t="s">
        <v>830</v>
      </c>
      <c r="J1484" s="107" t="s">
        <v>1303</v>
      </c>
      <c r="K1484" s="107" t="s">
        <v>465</v>
      </c>
      <c r="L1484" s="107" t="s">
        <v>368</v>
      </c>
      <c r="M1484" s="107" t="s">
        <v>395</v>
      </c>
      <c r="N1484" s="107" t="s">
        <v>472</v>
      </c>
      <c r="O1484" s="107" t="s">
        <v>1127</v>
      </c>
      <c r="P1484" s="109">
        <v>45567</v>
      </c>
      <c r="Q1484" s="107" t="s">
        <v>1101</v>
      </c>
      <c r="R1484" s="108">
        <v>0</v>
      </c>
      <c r="S1484" s="109">
        <v>45717</v>
      </c>
      <c r="T1484" s="109">
        <v>45777</v>
      </c>
      <c r="U1484" s="109">
        <v>46067</v>
      </c>
      <c r="V1484" s="108">
        <v>350</v>
      </c>
      <c r="W1484" s="107" t="s">
        <v>398</v>
      </c>
      <c r="X1484" s="107" t="s">
        <v>702</v>
      </c>
      <c r="Y1484" s="107" t="s">
        <v>293</v>
      </c>
      <c r="Z1484" s="108">
        <v>0</v>
      </c>
      <c r="AA1484" s="113">
        <v>0</v>
      </c>
      <c r="AB1484" s="113">
        <v>0</v>
      </c>
      <c r="AC1484" s="113">
        <v>88549</v>
      </c>
      <c r="AD1484" s="113">
        <v>0</v>
      </c>
      <c r="AE1484" s="113">
        <v>88549</v>
      </c>
      <c r="AF1484" s="113">
        <v>0</v>
      </c>
      <c r="AG1484" s="113">
        <v>0</v>
      </c>
      <c r="AH1484" s="113">
        <f>CFR_Data[[#This Row],[Total Spent SFY]]+CFR_Data[[#This Row],[CF Current SFY]]</f>
        <v>0</v>
      </c>
      <c r="AI1484" s="113">
        <v>24149.727299999999</v>
      </c>
      <c r="AJ1484" s="113">
        <v>64399.272700000001</v>
      </c>
      <c r="AK1484" s="113">
        <v>0</v>
      </c>
      <c r="AL1484" s="113">
        <v>0</v>
      </c>
      <c r="AM1484" s="113">
        <v>0</v>
      </c>
      <c r="AN1484" s="113">
        <v>0</v>
      </c>
      <c r="AO1484" s="113">
        <v>0</v>
      </c>
      <c r="AP1484" s="113">
        <v>0</v>
      </c>
      <c r="AQ1484" s="107" t="s">
        <v>699</v>
      </c>
      <c r="AR1484" s="107" t="s">
        <v>699</v>
      </c>
      <c r="AS1484" s="107" t="s">
        <v>396</v>
      </c>
      <c r="AT1484" s="107" t="s">
        <v>2918</v>
      </c>
      <c r="AU1484" s="107" t="s">
        <v>1123</v>
      </c>
      <c r="AV1484" s="107" t="s">
        <v>391</v>
      </c>
      <c r="AW1484" s="108">
        <v>2</v>
      </c>
      <c r="AX1484" s="107" t="s">
        <v>473</v>
      </c>
      <c r="AY1484" s="107" t="s">
        <v>731</v>
      </c>
      <c r="AZ1484" s="107" t="s">
        <v>706</v>
      </c>
      <c r="BA1484" s="107" t="s">
        <v>435</v>
      </c>
      <c r="BB1484" s="109">
        <v>45355.272070752311</v>
      </c>
      <c r="BC1484" s="107" t="s">
        <v>465</v>
      </c>
      <c r="BD1484" s="107" t="s">
        <v>293</v>
      </c>
    </row>
    <row r="1485" spans="1:56" x14ac:dyDescent="0.2">
      <c r="A1485" s="107" t="s">
        <v>472</v>
      </c>
      <c r="B1485" s="105">
        <v>610721</v>
      </c>
      <c r="C1485" s="105" t="s">
        <v>395</v>
      </c>
      <c r="D1485" s="107" t="s">
        <v>1302</v>
      </c>
      <c r="E1485" s="105" t="s">
        <v>1947</v>
      </c>
      <c r="F1485" s="107" t="s">
        <v>1128</v>
      </c>
      <c r="G1485" s="107" t="s">
        <v>830</v>
      </c>
      <c r="H1485" s="107" t="s">
        <v>830</v>
      </c>
      <c r="I1485" s="107" t="s">
        <v>830</v>
      </c>
      <c r="J1485" s="107" t="s">
        <v>1303</v>
      </c>
      <c r="K1485" s="107" t="s">
        <v>465</v>
      </c>
      <c r="L1485" s="107" t="s">
        <v>368</v>
      </c>
      <c r="M1485" s="107" t="s">
        <v>395</v>
      </c>
      <c r="N1485" s="107" t="s">
        <v>472</v>
      </c>
      <c r="O1485" s="107" t="s">
        <v>1127</v>
      </c>
      <c r="P1485" s="109">
        <v>45567</v>
      </c>
      <c r="Q1485" s="107" t="s">
        <v>1101</v>
      </c>
      <c r="R1485" s="108">
        <v>0</v>
      </c>
      <c r="S1485" s="109">
        <v>45717</v>
      </c>
      <c r="T1485" s="109">
        <v>45777</v>
      </c>
      <c r="U1485" s="109">
        <v>46067</v>
      </c>
      <c r="V1485" s="108">
        <v>350</v>
      </c>
      <c r="W1485" s="107" t="s">
        <v>424</v>
      </c>
      <c r="X1485" s="107" t="s">
        <v>733</v>
      </c>
      <c r="Y1485" s="107" t="s">
        <v>413</v>
      </c>
      <c r="Z1485" s="108">
        <v>0.8</v>
      </c>
      <c r="AA1485" s="113">
        <v>0</v>
      </c>
      <c r="AB1485" s="113">
        <v>0</v>
      </c>
      <c r="AC1485" s="113">
        <v>4088841.7310000001</v>
      </c>
      <c r="AD1485" s="113">
        <v>0</v>
      </c>
      <c r="AE1485" s="113">
        <v>4088841.7310000001</v>
      </c>
      <c r="AF1485" s="113">
        <v>0</v>
      </c>
      <c r="AG1485" s="113">
        <v>0</v>
      </c>
      <c r="AH1485" s="113">
        <f>CFR_Data[[#This Row],[Total Spent SFY]]+CFR_Data[[#This Row],[CF Current SFY]]</f>
        <v>0</v>
      </c>
      <c r="AI1485" s="113">
        <v>1115138.6539</v>
      </c>
      <c r="AJ1485" s="113">
        <v>2973703.0770999999</v>
      </c>
      <c r="AK1485" s="113">
        <v>0</v>
      </c>
      <c r="AL1485" s="113">
        <v>0</v>
      </c>
      <c r="AM1485" s="113">
        <v>0</v>
      </c>
      <c r="AN1485" s="113">
        <v>0</v>
      </c>
      <c r="AO1485" s="113">
        <v>0</v>
      </c>
      <c r="AP1485" s="113">
        <v>0</v>
      </c>
      <c r="AQ1485" s="107" t="s">
        <v>699</v>
      </c>
      <c r="AR1485" s="107" t="s">
        <v>699</v>
      </c>
      <c r="AS1485" s="107" t="s">
        <v>396</v>
      </c>
      <c r="AT1485" s="107" t="s">
        <v>2918</v>
      </c>
      <c r="AU1485" s="107" t="s">
        <v>1123</v>
      </c>
      <c r="AV1485" s="107" t="s">
        <v>391</v>
      </c>
      <c r="AW1485" s="108">
        <v>2</v>
      </c>
      <c r="AX1485" s="107" t="s">
        <v>473</v>
      </c>
      <c r="AY1485" s="107" t="s">
        <v>731</v>
      </c>
      <c r="AZ1485" s="107" t="s">
        <v>706</v>
      </c>
      <c r="BA1485" s="107" t="s">
        <v>435</v>
      </c>
      <c r="BB1485" s="109">
        <v>45355.272070752311</v>
      </c>
      <c r="BC1485" s="107" t="s">
        <v>465</v>
      </c>
      <c r="BD1485" s="107" t="s">
        <v>292</v>
      </c>
    </row>
    <row r="1486" spans="1:56" x14ac:dyDescent="0.2">
      <c r="A1486" s="107" t="s">
        <v>472</v>
      </c>
      <c r="B1486" s="105">
        <v>610722</v>
      </c>
      <c r="C1486" s="105" t="s">
        <v>395</v>
      </c>
      <c r="D1486" s="107" t="s">
        <v>3170</v>
      </c>
      <c r="E1486" s="105" t="s">
        <v>1954</v>
      </c>
      <c r="F1486" s="107" t="s">
        <v>1166</v>
      </c>
      <c r="G1486" s="107" t="s">
        <v>830</v>
      </c>
      <c r="H1486" s="107" t="s">
        <v>830</v>
      </c>
      <c r="I1486" s="107" t="s">
        <v>830</v>
      </c>
      <c r="J1486" s="107" t="s">
        <v>1304</v>
      </c>
      <c r="K1486" s="107" t="s">
        <v>22</v>
      </c>
      <c r="L1486" s="107" t="s">
        <v>368</v>
      </c>
      <c r="M1486" s="107" t="s">
        <v>395</v>
      </c>
      <c r="N1486" s="107" t="s">
        <v>472</v>
      </c>
      <c r="O1486" s="107" t="s">
        <v>1127</v>
      </c>
      <c r="P1486" s="109">
        <v>45381</v>
      </c>
      <c r="Q1486" s="107" t="s">
        <v>754</v>
      </c>
      <c r="R1486" s="108">
        <v>0</v>
      </c>
      <c r="S1486" s="109">
        <v>45531</v>
      </c>
      <c r="T1486" s="109">
        <v>45591</v>
      </c>
      <c r="U1486" s="109">
        <v>46011</v>
      </c>
      <c r="V1486" s="108">
        <v>480</v>
      </c>
      <c r="W1486" s="107" t="s">
        <v>398</v>
      </c>
      <c r="X1486" s="107" t="s">
        <v>702</v>
      </c>
      <c r="Y1486" s="107" t="s">
        <v>293</v>
      </c>
      <c r="Z1486" s="108">
        <v>0</v>
      </c>
      <c r="AA1486" s="113">
        <v>0</v>
      </c>
      <c r="AB1486" s="113">
        <v>0</v>
      </c>
      <c r="AC1486" s="113">
        <v>137243.20000000001</v>
      </c>
      <c r="AD1486" s="113">
        <v>0</v>
      </c>
      <c r="AE1486" s="113">
        <v>137243.20000000001</v>
      </c>
      <c r="AF1486" s="113">
        <v>0</v>
      </c>
      <c r="AG1486" s="113">
        <v>0</v>
      </c>
      <c r="AH1486" s="113">
        <f>CFR_Data[[#This Row],[Total Spent SFY]]+CFR_Data[[#This Row],[CF Current SFY]]</f>
        <v>0</v>
      </c>
      <c r="AI1486" s="113">
        <v>82345.919999999998</v>
      </c>
      <c r="AJ1486" s="113">
        <v>54897.279999999999</v>
      </c>
      <c r="AK1486" s="113">
        <v>0</v>
      </c>
      <c r="AL1486" s="113">
        <v>0</v>
      </c>
      <c r="AM1486" s="113">
        <v>0</v>
      </c>
      <c r="AN1486" s="113">
        <v>0</v>
      </c>
      <c r="AO1486" s="113">
        <v>0</v>
      </c>
      <c r="AP1486" s="113">
        <v>0</v>
      </c>
      <c r="AQ1486" s="107" t="s">
        <v>699</v>
      </c>
      <c r="AR1486" s="107" t="s">
        <v>699</v>
      </c>
      <c r="AS1486" s="107" t="s">
        <v>396</v>
      </c>
      <c r="AT1486" s="107" t="s">
        <v>395</v>
      </c>
      <c r="AU1486" s="107" t="s">
        <v>1123</v>
      </c>
      <c r="AV1486" s="107" t="s">
        <v>391</v>
      </c>
      <c r="AW1486" s="108">
        <v>2</v>
      </c>
      <c r="AX1486" s="107" t="s">
        <v>473</v>
      </c>
      <c r="AY1486" s="107" t="s">
        <v>731</v>
      </c>
      <c r="AZ1486" s="107" t="s">
        <v>706</v>
      </c>
      <c r="BA1486" s="107" t="s">
        <v>435</v>
      </c>
      <c r="BB1486" s="109">
        <v>45355.272070752311</v>
      </c>
      <c r="BC1486" s="107" t="s">
        <v>22</v>
      </c>
      <c r="BD1486" s="107" t="s">
        <v>293</v>
      </c>
    </row>
    <row r="1487" spans="1:56" x14ac:dyDescent="0.2">
      <c r="A1487" s="107" t="s">
        <v>472</v>
      </c>
      <c r="B1487" s="105">
        <v>610722</v>
      </c>
      <c r="C1487" s="105" t="s">
        <v>395</v>
      </c>
      <c r="D1487" s="107" t="s">
        <v>3170</v>
      </c>
      <c r="E1487" s="105" t="s">
        <v>1954</v>
      </c>
      <c r="F1487" s="107" t="s">
        <v>1166</v>
      </c>
      <c r="G1487" s="107" t="s">
        <v>830</v>
      </c>
      <c r="H1487" s="107" t="s">
        <v>830</v>
      </c>
      <c r="I1487" s="107" t="s">
        <v>830</v>
      </c>
      <c r="J1487" s="107" t="s">
        <v>1304</v>
      </c>
      <c r="K1487" s="107" t="s">
        <v>22</v>
      </c>
      <c r="L1487" s="107" t="s">
        <v>368</v>
      </c>
      <c r="M1487" s="107" t="s">
        <v>395</v>
      </c>
      <c r="N1487" s="107" t="s">
        <v>472</v>
      </c>
      <c r="O1487" s="107" t="s">
        <v>1127</v>
      </c>
      <c r="P1487" s="109">
        <v>45381</v>
      </c>
      <c r="Q1487" s="107" t="s">
        <v>754</v>
      </c>
      <c r="R1487" s="108">
        <v>0</v>
      </c>
      <c r="S1487" s="109">
        <v>45531</v>
      </c>
      <c r="T1487" s="109">
        <v>45591</v>
      </c>
      <c r="U1487" s="109">
        <v>46011</v>
      </c>
      <c r="V1487" s="108">
        <v>480</v>
      </c>
      <c r="W1487" s="107" t="s">
        <v>424</v>
      </c>
      <c r="X1487" s="107" t="s">
        <v>733</v>
      </c>
      <c r="Y1487" s="107" t="s">
        <v>413</v>
      </c>
      <c r="Z1487" s="108">
        <v>0.8</v>
      </c>
      <c r="AA1487" s="113">
        <v>0</v>
      </c>
      <c r="AB1487" s="113">
        <v>0</v>
      </c>
      <c r="AC1487" s="113">
        <v>7193298.0478999997</v>
      </c>
      <c r="AD1487" s="113">
        <v>0</v>
      </c>
      <c r="AE1487" s="113">
        <v>7193298.0478999997</v>
      </c>
      <c r="AF1487" s="113">
        <v>0</v>
      </c>
      <c r="AG1487" s="113">
        <v>0</v>
      </c>
      <c r="AH1487" s="113">
        <f>CFR_Data[[#This Row],[Total Spent SFY]]+CFR_Data[[#This Row],[CF Current SFY]]</f>
        <v>0</v>
      </c>
      <c r="AI1487" s="113">
        <v>4315978.8287000004</v>
      </c>
      <c r="AJ1487" s="113">
        <v>2877319.2192000002</v>
      </c>
      <c r="AK1487" s="113">
        <v>0</v>
      </c>
      <c r="AL1487" s="113">
        <v>0</v>
      </c>
      <c r="AM1487" s="113">
        <v>0</v>
      </c>
      <c r="AN1487" s="113">
        <v>0</v>
      </c>
      <c r="AO1487" s="113">
        <v>0</v>
      </c>
      <c r="AP1487" s="113">
        <v>0</v>
      </c>
      <c r="AQ1487" s="107" t="s">
        <v>699</v>
      </c>
      <c r="AR1487" s="107" t="s">
        <v>699</v>
      </c>
      <c r="AS1487" s="107" t="s">
        <v>396</v>
      </c>
      <c r="AT1487" s="107" t="s">
        <v>395</v>
      </c>
      <c r="AU1487" s="107" t="s">
        <v>1123</v>
      </c>
      <c r="AV1487" s="107" t="s">
        <v>391</v>
      </c>
      <c r="AW1487" s="108">
        <v>2</v>
      </c>
      <c r="AX1487" s="107" t="s">
        <v>473</v>
      </c>
      <c r="AY1487" s="107" t="s">
        <v>731</v>
      </c>
      <c r="AZ1487" s="107" t="s">
        <v>706</v>
      </c>
      <c r="BA1487" s="107" t="s">
        <v>435</v>
      </c>
      <c r="BB1487" s="109">
        <v>45355.272070752311</v>
      </c>
      <c r="BC1487" s="107" t="s">
        <v>22</v>
      </c>
      <c r="BD1487" s="107" t="s">
        <v>292</v>
      </c>
    </row>
    <row r="1488" spans="1:56" x14ac:dyDescent="0.2">
      <c r="A1488" s="107" t="s">
        <v>409</v>
      </c>
      <c r="B1488" s="105">
        <v>610723</v>
      </c>
      <c r="C1488" s="105" t="s">
        <v>2401</v>
      </c>
      <c r="D1488" s="107" t="s">
        <v>1357</v>
      </c>
      <c r="E1488" s="105" t="s">
        <v>1954</v>
      </c>
      <c r="F1488" s="107" t="s">
        <v>1128</v>
      </c>
      <c r="G1488" s="107" t="s">
        <v>830</v>
      </c>
      <c r="H1488" s="107" t="s">
        <v>830</v>
      </c>
      <c r="I1488" s="107" t="s">
        <v>830</v>
      </c>
      <c r="J1488" s="107" t="s">
        <v>1358</v>
      </c>
      <c r="K1488" s="107" t="s">
        <v>1202</v>
      </c>
      <c r="L1488" s="107" t="s">
        <v>369</v>
      </c>
      <c r="M1488" s="107" t="s">
        <v>395</v>
      </c>
      <c r="N1488" s="107" t="s">
        <v>410</v>
      </c>
      <c r="O1488" s="107" t="s">
        <v>395</v>
      </c>
      <c r="P1488" s="109">
        <v>44261</v>
      </c>
      <c r="Q1488" s="107" t="s">
        <v>655</v>
      </c>
      <c r="R1488" s="108">
        <v>1</v>
      </c>
      <c r="S1488" s="109">
        <v>44355</v>
      </c>
      <c r="T1488" s="109">
        <v>44415</v>
      </c>
      <c r="U1488" s="109">
        <v>45289</v>
      </c>
      <c r="V1488" s="108">
        <v>934</v>
      </c>
      <c r="W1488" s="107" t="s">
        <v>398</v>
      </c>
      <c r="X1488" s="107" t="s">
        <v>702</v>
      </c>
      <c r="Y1488" s="107" t="s">
        <v>293</v>
      </c>
      <c r="Z1488" s="108">
        <v>0</v>
      </c>
      <c r="AA1488" s="113">
        <v>122959.64</v>
      </c>
      <c r="AB1488" s="113">
        <v>1418</v>
      </c>
      <c r="AC1488" s="113">
        <v>476964.15</v>
      </c>
      <c r="AD1488" s="113">
        <v>0</v>
      </c>
      <c r="AE1488" s="113">
        <v>476964.15</v>
      </c>
      <c r="AF1488" s="113">
        <v>476964.15</v>
      </c>
      <c r="AG1488" s="113">
        <v>599923.79</v>
      </c>
      <c r="AH1488" s="113">
        <f>CFR_Data[[#This Row],[Total Spent SFY]]+CFR_Data[[#This Row],[CF Current SFY]]</f>
        <v>478382.15</v>
      </c>
      <c r="AI1488" s="113">
        <v>0</v>
      </c>
      <c r="AJ1488" s="113">
        <v>0</v>
      </c>
      <c r="AK1488" s="113">
        <v>0</v>
      </c>
      <c r="AL1488" s="113">
        <v>0</v>
      </c>
      <c r="AM1488" s="113">
        <v>0</v>
      </c>
      <c r="AN1488" s="113">
        <v>0</v>
      </c>
      <c r="AO1488" s="113">
        <v>0</v>
      </c>
      <c r="AP1488" s="113">
        <v>0</v>
      </c>
      <c r="AQ1488" s="107" t="s">
        <v>699</v>
      </c>
      <c r="AR1488" s="107" t="s">
        <v>699</v>
      </c>
      <c r="AS1488" s="107" t="s">
        <v>396</v>
      </c>
      <c r="AT1488" s="107" t="s">
        <v>395</v>
      </c>
      <c r="AU1488" s="107" t="s">
        <v>1123</v>
      </c>
      <c r="AV1488" s="107" t="s">
        <v>391</v>
      </c>
      <c r="AW1488" s="108">
        <v>2</v>
      </c>
      <c r="AX1488" s="107" t="s">
        <v>473</v>
      </c>
      <c r="AY1488" s="107" t="s">
        <v>763</v>
      </c>
      <c r="AZ1488" s="107" t="s">
        <v>706</v>
      </c>
      <c r="BA1488" s="107" t="s">
        <v>430</v>
      </c>
      <c r="BB1488" s="109">
        <v>45355.272070752311</v>
      </c>
      <c r="BC1488" s="107" t="s">
        <v>465</v>
      </c>
      <c r="BD1488" s="107" t="s">
        <v>293</v>
      </c>
    </row>
    <row r="1489" spans="1:56" x14ac:dyDescent="0.2">
      <c r="A1489" s="107" t="s">
        <v>409</v>
      </c>
      <c r="B1489" s="105">
        <v>610723</v>
      </c>
      <c r="C1489" s="105" t="s">
        <v>2401</v>
      </c>
      <c r="D1489" s="107" t="s">
        <v>1357</v>
      </c>
      <c r="E1489" s="105" t="s">
        <v>1954</v>
      </c>
      <c r="F1489" s="107" t="s">
        <v>1128</v>
      </c>
      <c r="G1489" s="107" t="s">
        <v>830</v>
      </c>
      <c r="H1489" s="107" t="s">
        <v>830</v>
      </c>
      <c r="I1489" s="107" t="s">
        <v>830</v>
      </c>
      <c r="J1489" s="107" t="s">
        <v>1358</v>
      </c>
      <c r="K1489" s="107" t="s">
        <v>1202</v>
      </c>
      <c r="L1489" s="107" t="s">
        <v>369</v>
      </c>
      <c r="M1489" s="107" t="s">
        <v>395</v>
      </c>
      <c r="N1489" s="107" t="s">
        <v>410</v>
      </c>
      <c r="O1489" s="107" t="s">
        <v>395</v>
      </c>
      <c r="P1489" s="109">
        <v>44261</v>
      </c>
      <c r="Q1489" s="107" t="s">
        <v>655</v>
      </c>
      <c r="R1489" s="108">
        <v>1</v>
      </c>
      <c r="S1489" s="109">
        <v>44355</v>
      </c>
      <c r="T1489" s="109">
        <v>44415</v>
      </c>
      <c r="U1489" s="109">
        <v>45289</v>
      </c>
      <c r="V1489" s="108">
        <v>934</v>
      </c>
      <c r="W1489" s="107" t="s">
        <v>424</v>
      </c>
      <c r="X1489" s="107" t="s">
        <v>715</v>
      </c>
      <c r="Y1489" s="107" t="s">
        <v>413</v>
      </c>
      <c r="Z1489" s="108">
        <v>0.9</v>
      </c>
      <c r="AA1489" s="113">
        <v>9707923.7899999991</v>
      </c>
      <c r="AB1489" s="113">
        <v>1496360.15</v>
      </c>
      <c r="AC1489" s="113">
        <v>4504209.1100000003</v>
      </c>
      <c r="AD1489" s="113">
        <v>0</v>
      </c>
      <c r="AE1489" s="113">
        <v>4504209.1100000003</v>
      </c>
      <c r="AF1489" s="113">
        <v>4504209.1100000003</v>
      </c>
      <c r="AG1489" s="113">
        <v>14212132.9</v>
      </c>
      <c r="AH1489" s="113">
        <f>CFR_Data[[#This Row],[Total Spent SFY]]+CFR_Data[[#This Row],[CF Current SFY]]</f>
        <v>6000569.2599999998</v>
      </c>
      <c r="AI1489" s="113">
        <v>0</v>
      </c>
      <c r="AJ1489" s="113">
        <v>0</v>
      </c>
      <c r="AK1489" s="113">
        <v>0</v>
      </c>
      <c r="AL1489" s="113">
        <v>0</v>
      </c>
      <c r="AM1489" s="113">
        <v>0</v>
      </c>
      <c r="AN1489" s="113">
        <v>0</v>
      </c>
      <c r="AO1489" s="113">
        <v>0</v>
      </c>
      <c r="AP1489" s="113">
        <v>0</v>
      </c>
      <c r="AQ1489" s="107" t="s">
        <v>699</v>
      </c>
      <c r="AR1489" s="107" t="s">
        <v>699</v>
      </c>
      <c r="AS1489" s="107" t="s">
        <v>396</v>
      </c>
      <c r="AT1489" s="107" t="s">
        <v>395</v>
      </c>
      <c r="AU1489" s="107" t="s">
        <v>1123</v>
      </c>
      <c r="AV1489" s="107" t="s">
        <v>391</v>
      </c>
      <c r="AW1489" s="108">
        <v>2</v>
      </c>
      <c r="AX1489" s="107" t="s">
        <v>473</v>
      </c>
      <c r="AY1489" s="107" t="s">
        <v>763</v>
      </c>
      <c r="AZ1489" s="107" t="s">
        <v>706</v>
      </c>
      <c r="BA1489" s="107" t="s">
        <v>430</v>
      </c>
      <c r="BB1489" s="109">
        <v>45355.272070752311</v>
      </c>
      <c r="BC1489" s="107" t="s">
        <v>465</v>
      </c>
      <c r="BD1489" s="107" t="s">
        <v>292</v>
      </c>
    </row>
    <row r="1490" spans="1:56" x14ac:dyDescent="0.2">
      <c r="A1490" s="107" t="s">
        <v>393</v>
      </c>
      <c r="B1490" s="105">
        <v>610724</v>
      </c>
      <c r="C1490" s="105" t="s">
        <v>2402</v>
      </c>
      <c r="D1490" s="107" t="s">
        <v>1452</v>
      </c>
      <c r="E1490" s="105" t="s">
        <v>1941</v>
      </c>
      <c r="F1490" s="107" t="s">
        <v>1128</v>
      </c>
      <c r="G1490" s="107" t="s">
        <v>830</v>
      </c>
      <c r="H1490" s="107" t="s">
        <v>830</v>
      </c>
      <c r="I1490" s="107" t="s">
        <v>830</v>
      </c>
      <c r="J1490" s="107" t="s">
        <v>1453</v>
      </c>
      <c r="K1490" s="107" t="s">
        <v>429</v>
      </c>
      <c r="L1490" s="107" t="s">
        <v>369</v>
      </c>
      <c r="M1490" s="107" t="s">
        <v>395</v>
      </c>
      <c r="N1490" s="107" t="s">
        <v>394</v>
      </c>
      <c r="O1490" s="107" t="s">
        <v>395</v>
      </c>
      <c r="P1490" s="109">
        <v>44219</v>
      </c>
      <c r="Q1490" s="107" t="s">
        <v>655</v>
      </c>
      <c r="R1490" s="108">
        <v>1</v>
      </c>
      <c r="S1490" s="109">
        <v>44299</v>
      </c>
      <c r="T1490" s="109">
        <v>44359</v>
      </c>
      <c r="U1490" s="109">
        <v>45597</v>
      </c>
      <c r="V1490" s="108">
        <v>1298</v>
      </c>
      <c r="W1490" s="107" t="s">
        <v>398</v>
      </c>
      <c r="X1490" s="107" t="s">
        <v>702</v>
      </c>
      <c r="Y1490" s="107" t="s">
        <v>293</v>
      </c>
      <c r="Z1490" s="108">
        <v>0</v>
      </c>
      <c r="AA1490" s="113">
        <v>1097913</v>
      </c>
      <c r="AB1490" s="113">
        <v>9742.91</v>
      </c>
      <c r="AC1490" s="113">
        <v>19123.62</v>
      </c>
      <c r="AD1490" s="113">
        <v>0</v>
      </c>
      <c r="AE1490" s="113">
        <v>19123.62</v>
      </c>
      <c r="AF1490" s="113">
        <v>19123.62</v>
      </c>
      <c r="AG1490" s="113">
        <v>1117036.6200000001</v>
      </c>
      <c r="AH1490" s="113">
        <f>CFR_Data[[#This Row],[Total Spent SFY]]+CFR_Data[[#This Row],[CF Current SFY]]</f>
        <v>28866.53</v>
      </c>
      <c r="AI1490" s="113">
        <v>0</v>
      </c>
      <c r="AJ1490" s="113">
        <v>0</v>
      </c>
      <c r="AK1490" s="113">
        <v>0</v>
      </c>
      <c r="AL1490" s="113">
        <v>0</v>
      </c>
      <c r="AM1490" s="113">
        <v>0</v>
      </c>
      <c r="AN1490" s="113">
        <v>0</v>
      </c>
      <c r="AO1490" s="113">
        <v>0</v>
      </c>
      <c r="AP1490" s="113">
        <v>0</v>
      </c>
      <c r="AQ1490" s="107" t="s">
        <v>699</v>
      </c>
      <c r="AR1490" s="107" t="s">
        <v>699</v>
      </c>
      <c r="AS1490" s="107" t="s">
        <v>396</v>
      </c>
      <c r="AT1490" s="107" t="s">
        <v>395</v>
      </c>
      <c r="AU1490" s="107" t="s">
        <v>1123</v>
      </c>
      <c r="AV1490" s="107" t="s">
        <v>391</v>
      </c>
      <c r="AW1490" s="108">
        <v>2</v>
      </c>
      <c r="AX1490" s="107" t="s">
        <v>473</v>
      </c>
      <c r="AY1490" s="107" t="s">
        <v>763</v>
      </c>
      <c r="AZ1490" s="107" t="s">
        <v>706</v>
      </c>
      <c r="BA1490" s="107" t="s">
        <v>430</v>
      </c>
      <c r="BB1490" s="109">
        <v>45355.272070752311</v>
      </c>
      <c r="BC1490" s="107" t="s">
        <v>465</v>
      </c>
      <c r="BD1490" s="107" t="s">
        <v>293</v>
      </c>
    </row>
    <row r="1491" spans="1:56" x14ac:dyDescent="0.2">
      <c r="A1491" s="107" t="s">
        <v>393</v>
      </c>
      <c r="B1491" s="105">
        <v>610724</v>
      </c>
      <c r="C1491" s="105" t="s">
        <v>2402</v>
      </c>
      <c r="D1491" s="107" t="s">
        <v>1452</v>
      </c>
      <c r="E1491" s="105" t="s">
        <v>1941</v>
      </c>
      <c r="F1491" s="107" t="s">
        <v>1128</v>
      </c>
      <c r="G1491" s="107" t="s">
        <v>830</v>
      </c>
      <c r="H1491" s="107" t="s">
        <v>830</v>
      </c>
      <c r="I1491" s="107" t="s">
        <v>830</v>
      </c>
      <c r="J1491" s="107" t="s">
        <v>1453</v>
      </c>
      <c r="K1491" s="107" t="s">
        <v>429</v>
      </c>
      <c r="L1491" s="107" t="s">
        <v>369</v>
      </c>
      <c r="M1491" s="107" t="s">
        <v>395</v>
      </c>
      <c r="N1491" s="107" t="s">
        <v>394</v>
      </c>
      <c r="O1491" s="107" t="s">
        <v>395</v>
      </c>
      <c r="P1491" s="109">
        <v>44219</v>
      </c>
      <c r="Q1491" s="107" t="s">
        <v>655</v>
      </c>
      <c r="R1491" s="108">
        <v>1</v>
      </c>
      <c r="S1491" s="109">
        <v>44299</v>
      </c>
      <c r="T1491" s="109">
        <v>44359</v>
      </c>
      <c r="U1491" s="109">
        <v>45597</v>
      </c>
      <c r="V1491" s="108">
        <v>1298</v>
      </c>
      <c r="W1491" s="107" t="s">
        <v>424</v>
      </c>
      <c r="X1491" s="107" t="s">
        <v>715</v>
      </c>
      <c r="Y1491" s="107" t="s">
        <v>413</v>
      </c>
      <c r="Z1491" s="108">
        <v>0.9</v>
      </c>
      <c r="AA1491" s="113">
        <v>5900602.6299999999</v>
      </c>
      <c r="AB1491" s="113">
        <v>166948.62</v>
      </c>
      <c r="AC1491" s="113">
        <v>637312.69999999995</v>
      </c>
      <c r="AD1491" s="113">
        <v>0</v>
      </c>
      <c r="AE1491" s="113">
        <v>637312.69999999995</v>
      </c>
      <c r="AF1491" s="113">
        <v>637292.69999999995</v>
      </c>
      <c r="AG1491" s="113">
        <v>6537895.3300000001</v>
      </c>
      <c r="AH1491" s="113">
        <f>CFR_Data[[#This Row],[Total Spent SFY]]+CFR_Data[[#This Row],[CF Current SFY]]</f>
        <v>804241.32</v>
      </c>
      <c r="AI1491" s="113">
        <v>20</v>
      </c>
      <c r="AJ1491" s="113">
        <v>0</v>
      </c>
      <c r="AK1491" s="113">
        <v>0</v>
      </c>
      <c r="AL1491" s="113">
        <v>0</v>
      </c>
      <c r="AM1491" s="113">
        <v>0</v>
      </c>
      <c r="AN1491" s="113">
        <v>0</v>
      </c>
      <c r="AO1491" s="113">
        <v>0</v>
      </c>
      <c r="AP1491" s="113">
        <v>0</v>
      </c>
      <c r="AQ1491" s="107" t="s">
        <v>699</v>
      </c>
      <c r="AR1491" s="107" t="s">
        <v>699</v>
      </c>
      <c r="AS1491" s="107" t="s">
        <v>396</v>
      </c>
      <c r="AT1491" s="107" t="s">
        <v>395</v>
      </c>
      <c r="AU1491" s="107" t="s">
        <v>1123</v>
      </c>
      <c r="AV1491" s="107" t="s">
        <v>391</v>
      </c>
      <c r="AW1491" s="108">
        <v>2</v>
      </c>
      <c r="AX1491" s="107" t="s">
        <v>473</v>
      </c>
      <c r="AY1491" s="107" t="s">
        <v>763</v>
      </c>
      <c r="AZ1491" s="107" t="s">
        <v>706</v>
      </c>
      <c r="BA1491" s="107" t="s">
        <v>430</v>
      </c>
      <c r="BB1491" s="109">
        <v>45355.272070752311</v>
      </c>
      <c r="BC1491" s="107" t="s">
        <v>465</v>
      </c>
      <c r="BD1491" s="107" t="s">
        <v>292</v>
      </c>
    </row>
    <row r="1492" spans="1:56" x14ac:dyDescent="0.2">
      <c r="A1492" s="107" t="s">
        <v>409</v>
      </c>
      <c r="B1492" s="105">
        <v>610726</v>
      </c>
      <c r="C1492" s="105" t="s">
        <v>2403</v>
      </c>
      <c r="D1492" s="107" t="s">
        <v>2404</v>
      </c>
      <c r="E1492" s="105" t="s">
        <v>1941</v>
      </c>
      <c r="F1492" s="107" t="s">
        <v>1128</v>
      </c>
      <c r="G1492" s="107" t="s">
        <v>830</v>
      </c>
      <c r="H1492" s="107" t="s">
        <v>830</v>
      </c>
      <c r="I1492" s="107" t="s">
        <v>830</v>
      </c>
      <c r="J1492" s="107" t="s">
        <v>2405</v>
      </c>
      <c r="K1492" s="107" t="s">
        <v>22</v>
      </c>
      <c r="L1492" s="107" t="s">
        <v>369</v>
      </c>
      <c r="M1492" s="107" t="s">
        <v>395</v>
      </c>
      <c r="N1492" s="107" t="s">
        <v>410</v>
      </c>
      <c r="O1492" s="107" t="s">
        <v>395</v>
      </c>
      <c r="P1492" s="109">
        <v>45010</v>
      </c>
      <c r="Q1492" s="107" t="s">
        <v>712</v>
      </c>
      <c r="R1492" s="108">
        <v>1</v>
      </c>
      <c r="S1492" s="109">
        <v>45147</v>
      </c>
      <c r="T1492" s="109">
        <v>45207</v>
      </c>
      <c r="U1492" s="109">
        <v>46858</v>
      </c>
      <c r="V1492" s="108">
        <v>1711</v>
      </c>
      <c r="W1492" s="107" t="s">
        <v>398</v>
      </c>
      <c r="X1492" s="107" t="s">
        <v>702</v>
      </c>
      <c r="Y1492" s="107" t="s">
        <v>293</v>
      </c>
      <c r="Z1492" s="108">
        <v>0</v>
      </c>
      <c r="AA1492" s="113">
        <v>0</v>
      </c>
      <c r="AB1492" s="113">
        <v>0</v>
      </c>
      <c r="AC1492" s="113">
        <v>827847.5</v>
      </c>
      <c r="AD1492" s="113">
        <v>793348.72860000003</v>
      </c>
      <c r="AE1492" s="113">
        <v>793348.72849999997</v>
      </c>
      <c r="AF1492" s="113">
        <v>141287.52900000001</v>
      </c>
      <c r="AG1492" s="113">
        <v>141287.52900000001</v>
      </c>
      <c r="AH1492" s="113">
        <f>CFR_Data[[#This Row],[Total Spent SFY]]+CFR_Data[[#This Row],[CF Current SFY]]</f>
        <v>141287.52900000001</v>
      </c>
      <c r="AI1492" s="113">
        <v>265439.47460000002</v>
      </c>
      <c r="AJ1492" s="113">
        <v>179835.82800000001</v>
      </c>
      <c r="AK1492" s="113">
        <v>100756.9871</v>
      </c>
      <c r="AL1492" s="113">
        <v>106028.90979999999</v>
      </c>
      <c r="AM1492" s="113">
        <v>0</v>
      </c>
      <c r="AN1492" s="113">
        <v>34498.771500000003</v>
      </c>
      <c r="AO1492" s="113">
        <v>0</v>
      </c>
      <c r="AP1492" s="113">
        <v>0</v>
      </c>
      <c r="AQ1492" s="107" t="s">
        <v>699</v>
      </c>
      <c r="AR1492" s="107" t="s">
        <v>699</v>
      </c>
      <c r="AS1492" s="107" t="s">
        <v>396</v>
      </c>
      <c r="AT1492" s="107" t="s">
        <v>395</v>
      </c>
      <c r="AU1492" s="107" t="s">
        <v>1123</v>
      </c>
      <c r="AV1492" s="107" t="s">
        <v>391</v>
      </c>
      <c r="AW1492" s="108">
        <v>3</v>
      </c>
      <c r="AX1492" s="107" t="s">
        <v>473</v>
      </c>
      <c r="AY1492" s="107" t="s">
        <v>763</v>
      </c>
      <c r="AZ1492" s="107" t="s">
        <v>706</v>
      </c>
      <c r="BA1492" s="107" t="s">
        <v>430</v>
      </c>
      <c r="BB1492" s="109">
        <v>45355.272070752311</v>
      </c>
      <c r="BC1492" s="107" t="s">
        <v>22</v>
      </c>
      <c r="BD1492" s="107" t="s">
        <v>293</v>
      </c>
    </row>
    <row r="1493" spans="1:56" x14ac:dyDescent="0.2">
      <c r="A1493" s="107" t="s">
        <v>409</v>
      </c>
      <c r="B1493" s="105">
        <v>610726</v>
      </c>
      <c r="C1493" s="105" t="s">
        <v>2403</v>
      </c>
      <c r="D1493" s="107" t="s">
        <v>2404</v>
      </c>
      <c r="E1493" s="105" t="s">
        <v>1941</v>
      </c>
      <c r="F1493" s="107" t="s">
        <v>1128</v>
      </c>
      <c r="G1493" s="107" t="s">
        <v>830</v>
      </c>
      <c r="H1493" s="107" t="s">
        <v>830</v>
      </c>
      <c r="I1493" s="107" t="s">
        <v>830</v>
      </c>
      <c r="J1493" s="107" t="s">
        <v>2405</v>
      </c>
      <c r="K1493" s="107" t="s">
        <v>22</v>
      </c>
      <c r="L1493" s="107" t="s">
        <v>369</v>
      </c>
      <c r="M1493" s="107" t="s">
        <v>395</v>
      </c>
      <c r="N1493" s="107" t="s">
        <v>410</v>
      </c>
      <c r="O1493" s="107" t="s">
        <v>395</v>
      </c>
      <c r="P1493" s="109">
        <v>45010</v>
      </c>
      <c r="Q1493" s="107" t="s">
        <v>712</v>
      </c>
      <c r="R1493" s="108">
        <v>1</v>
      </c>
      <c r="S1493" s="109">
        <v>45147</v>
      </c>
      <c r="T1493" s="109">
        <v>45207</v>
      </c>
      <c r="U1493" s="109">
        <v>46858</v>
      </c>
      <c r="V1493" s="108">
        <v>1711</v>
      </c>
      <c r="W1493" s="107" t="s">
        <v>424</v>
      </c>
      <c r="X1493" s="107" t="s">
        <v>715</v>
      </c>
      <c r="Y1493" s="107" t="s">
        <v>413</v>
      </c>
      <c r="Z1493" s="108">
        <v>0.9</v>
      </c>
      <c r="AA1493" s="113">
        <v>475637.76000000001</v>
      </c>
      <c r="AB1493" s="113">
        <v>475637.76000000001</v>
      </c>
      <c r="AC1493" s="113">
        <v>25001965.239999998</v>
      </c>
      <c r="AD1493" s="113">
        <v>22817396.322099999</v>
      </c>
      <c r="AE1493" s="113">
        <v>22817396.322000001</v>
      </c>
      <c r="AF1493" s="113">
        <v>4063551.6628999999</v>
      </c>
      <c r="AG1493" s="113">
        <v>4539189.4228999997</v>
      </c>
      <c r="AH1493" s="113">
        <f>CFR_Data[[#This Row],[Total Spent SFY]]+CFR_Data[[#This Row],[CF Current SFY]]</f>
        <v>4539189.4228999997</v>
      </c>
      <c r="AI1493" s="113">
        <v>7634269.1086999997</v>
      </c>
      <c r="AJ1493" s="113">
        <v>5172234.1166000003</v>
      </c>
      <c r="AK1493" s="113">
        <v>2897858.1858999999</v>
      </c>
      <c r="AL1493" s="113">
        <v>3049483.2478999998</v>
      </c>
      <c r="AM1493" s="113">
        <v>0</v>
      </c>
      <c r="AN1493" s="113">
        <v>2184568.9180000001</v>
      </c>
      <c r="AO1493" s="113">
        <v>0</v>
      </c>
      <c r="AP1493" s="113">
        <v>0</v>
      </c>
      <c r="AQ1493" s="107" t="s">
        <v>699</v>
      </c>
      <c r="AR1493" s="107" t="s">
        <v>699</v>
      </c>
      <c r="AS1493" s="107" t="s">
        <v>396</v>
      </c>
      <c r="AT1493" s="107" t="s">
        <v>395</v>
      </c>
      <c r="AU1493" s="107" t="s">
        <v>1123</v>
      </c>
      <c r="AV1493" s="107" t="s">
        <v>391</v>
      </c>
      <c r="AW1493" s="108">
        <v>3</v>
      </c>
      <c r="AX1493" s="107" t="s">
        <v>473</v>
      </c>
      <c r="AY1493" s="107" t="s">
        <v>763</v>
      </c>
      <c r="AZ1493" s="107" t="s">
        <v>706</v>
      </c>
      <c r="BA1493" s="107" t="s">
        <v>430</v>
      </c>
      <c r="BB1493" s="109">
        <v>45355.272070752311</v>
      </c>
      <c r="BC1493" s="107" t="s">
        <v>22</v>
      </c>
      <c r="BD1493" s="107" t="s">
        <v>292</v>
      </c>
    </row>
    <row r="1494" spans="1:56" x14ac:dyDescent="0.2">
      <c r="A1494" s="107" t="s">
        <v>409</v>
      </c>
      <c r="B1494" s="105">
        <v>610726</v>
      </c>
      <c r="C1494" s="105" t="s">
        <v>2403</v>
      </c>
      <c r="D1494" s="107" t="s">
        <v>2404</v>
      </c>
      <c r="E1494" s="105" t="s">
        <v>1941</v>
      </c>
      <c r="F1494" s="107" t="s">
        <v>1128</v>
      </c>
      <c r="G1494" s="107" t="s">
        <v>830</v>
      </c>
      <c r="H1494" s="107" t="s">
        <v>830</v>
      </c>
      <c r="I1494" s="107" t="s">
        <v>830</v>
      </c>
      <c r="J1494" s="107" t="s">
        <v>2405</v>
      </c>
      <c r="K1494" s="107" t="s">
        <v>22</v>
      </c>
      <c r="L1494" s="107" t="s">
        <v>369</v>
      </c>
      <c r="M1494" s="107" t="s">
        <v>395</v>
      </c>
      <c r="N1494" s="107" t="s">
        <v>410</v>
      </c>
      <c r="O1494" s="107" t="s">
        <v>395</v>
      </c>
      <c r="P1494" s="109">
        <v>45010</v>
      </c>
      <c r="Q1494" s="107" t="s">
        <v>712</v>
      </c>
      <c r="R1494" s="108">
        <v>1</v>
      </c>
      <c r="S1494" s="109">
        <v>45147</v>
      </c>
      <c r="T1494" s="109">
        <v>45207</v>
      </c>
      <c r="U1494" s="109">
        <v>46858</v>
      </c>
      <c r="V1494" s="108">
        <v>1711</v>
      </c>
      <c r="W1494" s="107" t="s">
        <v>424</v>
      </c>
      <c r="X1494" s="107" t="s">
        <v>1149</v>
      </c>
      <c r="Y1494" s="107" t="s">
        <v>771</v>
      </c>
      <c r="Z1494" s="108">
        <v>0.8</v>
      </c>
      <c r="AA1494" s="113">
        <v>0</v>
      </c>
      <c r="AB1494" s="113">
        <v>0</v>
      </c>
      <c r="AC1494" s="113">
        <v>15369255</v>
      </c>
      <c r="AD1494" s="113">
        <v>14010667.9493</v>
      </c>
      <c r="AE1494" s="113">
        <v>14010667.9493</v>
      </c>
      <c r="AF1494" s="113">
        <v>2495160.8080000002</v>
      </c>
      <c r="AG1494" s="113">
        <v>2495160.8080000002</v>
      </c>
      <c r="AH1494" s="113">
        <f>CFR_Data[[#This Row],[Total Spent SFY]]+CFR_Data[[#This Row],[CF Current SFY]]</f>
        <v>2495160.8080000002</v>
      </c>
      <c r="AI1494" s="113">
        <v>4687704.4166999999</v>
      </c>
      <c r="AJ1494" s="113">
        <v>3175930.0554</v>
      </c>
      <c r="AK1494" s="113">
        <v>1779384.827</v>
      </c>
      <c r="AL1494" s="113">
        <v>1872487.8422000001</v>
      </c>
      <c r="AM1494" s="113">
        <v>0</v>
      </c>
      <c r="AN1494" s="113">
        <v>1358587.0507</v>
      </c>
      <c r="AO1494" s="113">
        <v>0</v>
      </c>
      <c r="AP1494" s="113">
        <v>0</v>
      </c>
      <c r="AQ1494" s="107" t="s">
        <v>699</v>
      </c>
      <c r="AR1494" s="107" t="s">
        <v>699</v>
      </c>
      <c r="AS1494" s="107" t="s">
        <v>396</v>
      </c>
      <c r="AT1494" s="107" t="s">
        <v>395</v>
      </c>
      <c r="AU1494" s="107" t="s">
        <v>1123</v>
      </c>
      <c r="AV1494" s="107" t="s">
        <v>391</v>
      </c>
      <c r="AW1494" s="108">
        <v>3</v>
      </c>
      <c r="AX1494" s="107" t="s">
        <v>473</v>
      </c>
      <c r="AY1494" s="107" t="s">
        <v>763</v>
      </c>
      <c r="AZ1494" s="107" t="s">
        <v>706</v>
      </c>
      <c r="BA1494" s="107" t="s">
        <v>430</v>
      </c>
      <c r="BB1494" s="109">
        <v>45355.272070752311</v>
      </c>
      <c r="BC1494" s="107" t="s">
        <v>22</v>
      </c>
      <c r="BD1494" s="107" t="s">
        <v>292</v>
      </c>
    </row>
    <row r="1495" spans="1:56" x14ac:dyDescent="0.2">
      <c r="A1495" s="107" t="s">
        <v>472</v>
      </c>
      <c r="B1495" s="105">
        <v>610728</v>
      </c>
      <c r="C1495" s="105" t="s">
        <v>395</v>
      </c>
      <c r="D1495" s="107" t="s">
        <v>1005</v>
      </c>
      <c r="E1495" s="105" t="s">
        <v>1962</v>
      </c>
      <c r="F1495" s="107" t="s">
        <v>1128</v>
      </c>
      <c r="G1495" s="107" t="s">
        <v>830</v>
      </c>
      <c r="H1495" s="107" t="s">
        <v>830</v>
      </c>
      <c r="I1495" s="107" t="s">
        <v>830</v>
      </c>
      <c r="J1495" s="107" t="s">
        <v>134</v>
      </c>
      <c r="K1495" s="107" t="s">
        <v>21</v>
      </c>
      <c r="L1495" s="107" t="s">
        <v>368</v>
      </c>
      <c r="M1495" s="107" t="s">
        <v>395</v>
      </c>
      <c r="N1495" s="107" t="s">
        <v>472</v>
      </c>
      <c r="O1495" s="107" t="s">
        <v>1125</v>
      </c>
      <c r="P1495" s="109">
        <v>45689</v>
      </c>
      <c r="Q1495" s="107" t="s">
        <v>1101</v>
      </c>
      <c r="R1495" s="108">
        <v>0</v>
      </c>
      <c r="S1495" s="109">
        <v>45839</v>
      </c>
      <c r="T1495" s="109">
        <v>45899</v>
      </c>
      <c r="U1495" s="109">
        <v>46639</v>
      </c>
      <c r="V1495" s="108">
        <v>800</v>
      </c>
      <c r="W1495" s="107" t="s">
        <v>398</v>
      </c>
      <c r="X1495" s="107" t="s">
        <v>702</v>
      </c>
      <c r="Y1495" s="107" t="s">
        <v>293</v>
      </c>
      <c r="Z1495" s="108">
        <v>0</v>
      </c>
      <c r="AA1495" s="113">
        <v>0</v>
      </c>
      <c r="AB1495" s="113">
        <v>0</v>
      </c>
      <c r="AC1495" s="113">
        <v>60000</v>
      </c>
      <c r="AD1495" s="113">
        <v>0</v>
      </c>
      <c r="AE1495" s="113">
        <v>60000</v>
      </c>
      <c r="AF1495" s="113">
        <v>0</v>
      </c>
      <c r="AG1495" s="113">
        <v>0</v>
      </c>
      <c r="AH1495" s="113">
        <f>CFR_Data[[#This Row],[Total Spent SFY]]+CFR_Data[[#This Row],[CF Current SFY]]</f>
        <v>0</v>
      </c>
      <c r="AI1495" s="113">
        <v>0</v>
      </c>
      <c r="AJ1495" s="113">
        <v>25384.615399999999</v>
      </c>
      <c r="AK1495" s="113">
        <v>27692.307700000001</v>
      </c>
      <c r="AL1495" s="113">
        <v>6923.0769</v>
      </c>
      <c r="AM1495" s="113">
        <v>0</v>
      </c>
      <c r="AN1495" s="113">
        <v>0</v>
      </c>
      <c r="AO1495" s="113">
        <v>0</v>
      </c>
      <c r="AP1495" s="113">
        <v>0</v>
      </c>
      <c r="AQ1495" s="107" t="s">
        <v>699</v>
      </c>
      <c r="AR1495" s="107" t="s">
        <v>699</v>
      </c>
      <c r="AS1495" s="107" t="s">
        <v>396</v>
      </c>
      <c r="AT1495" s="107" t="s">
        <v>395</v>
      </c>
      <c r="AU1495" s="107" t="s">
        <v>1123</v>
      </c>
      <c r="AV1495" s="107" t="s">
        <v>391</v>
      </c>
      <c r="AW1495" s="108">
        <v>2</v>
      </c>
      <c r="AX1495" s="107" t="s">
        <v>473</v>
      </c>
      <c r="AY1495" s="107" t="s">
        <v>731</v>
      </c>
      <c r="AZ1495" s="107" t="s">
        <v>706</v>
      </c>
      <c r="BA1495" s="107" t="s">
        <v>435</v>
      </c>
      <c r="BB1495" s="109">
        <v>45355.272070752311</v>
      </c>
      <c r="BC1495" s="107" t="s">
        <v>21</v>
      </c>
      <c r="BD1495" s="107" t="s">
        <v>293</v>
      </c>
    </row>
    <row r="1496" spans="1:56" x14ac:dyDescent="0.2">
      <c r="A1496" s="107" t="s">
        <v>472</v>
      </c>
      <c r="B1496" s="105">
        <v>610728</v>
      </c>
      <c r="C1496" s="105" t="s">
        <v>395</v>
      </c>
      <c r="D1496" s="107" t="s">
        <v>1005</v>
      </c>
      <c r="E1496" s="105" t="s">
        <v>1962</v>
      </c>
      <c r="F1496" s="107" t="s">
        <v>1128</v>
      </c>
      <c r="G1496" s="107" t="s">
        <v>830</v>
      </c>
      <c r="H1496" s="107" t="s">
        <v>830</v>
      </c>
      <c r="I1496" s="107" t="s">
        <v>830</v>
      </c>
      <c r="J1496" s="107" t="s">
        <v>134</v>
      </c>
      <c r="K1496" s="107" t="s">
        <v>21</v>
      </c>
      <c r="L1496" s="107" t="s">
        <v>368</v>
      </c>
      <c r="M1496" s="107" t="s">
        <v>395</v>
      </c>
      <c r="N1496" s="107" t="s">
        <v>472</v>
      </c>
      <c r="O1496" s="107" t="s">
        <v>1125</v>
      </c>
      <c r="P1496" s="109">
        <v>45689</v>
      </c>
      <c r="Q1496" s="107" t="s">
        <v>1101</v>
      </c>
      <c r="R1496" s="108">
        <v>0</v>
      </c>
      <c r="S1496" s="109">
        <v>45839</v>
      </c>
      <c r="T1496" s="109">
        <v>45899</v>
      </c>
      <c r="U1496" s="109">
        <v>46639</v>
      </c>
      <c r="V1496" s="108">
        <v>800</v>
      </c>
      <c r="W1496" s="107" t="s">
        <v>424</v>
      </c>
      <c r="X1496" s="107" t="s">
        <v>733</v>
      </c>
      <c r="Y1496" s="107" t="s">
        <v>413</v>
      </c>
      <c r="Z1496" s="108">
        <v>0.8</v>
      </c>
      <c r="AA1496" s="113">
        <v>0</v>
      </c>
      <c r="AB1496" s="113">
        <v>0</v>
      </c>
      <c r="AC1496" s="113">
        <v>7147096.8646</v>
      </c>
      <c r="AD1496" s="113">
        <v>0</v>
      </c>
      <c r="AE1496" s="113">
        <v>7147096.8646</v>
      </c>
      <c r="AF1496" s="113">
        <v>0</v>
      </c>
      <c r="AG1496" s="113">
        <v>0</v>
      </c>
      <c r="AH1496" s="113">
        <f>CFR_Data[[#This Row],[Total Spent SFY]]+CFR_Data[[#This Row],[CF Current SFY]]</f>
        <v>0</v>
      </c>
      <c r="AI1496" s="113">
        <v>0</v>
      </c>
      <c r="AJ1496" s="113">
        <v>3023771.7503999998</v>
      </c>
      <c r="AK1496" s="113">
        <v>3298660.0913999998</v>
      </c>
      <c r="AL1496" s="113">
        <v>824665.02280000004</v>
      </c>
      <c r="AM1496" s="113">
        <v>0</v>
      </c>
      <c r="AN1496" s="113">
        <v>0</v>
      </c>
      <c r="AO1496" s="113">
        <v>0</v>
      </c>
      <c r="AP1496" s="113">
        <v>0</v>
      </c>
      <c r="AQ1496" s="107" t="s">
        <v>699</v>
      </c>
      <c r="AR1496" s="107" t="s">
        <v>699</v>
      </c>
      <c r="AS1496" s="107" t="s">
        <v>396</v>
      </c>
      <c r="AT1496" s="107" t="s">
        <v>395</v>
      </c>
      <c r="AU1496" s="107" t="s">
        <v>1123</v>
      </c>
      <c r="AV1496" s="107" t="s">
        <v>391</v>
      </c>
      <c r="AW1496" s="108">
        <v>2</v>
      </c>
      <c r="AX1496" s="107" t="s">
        <v>473</v>
      </c>
      <c r="AY1496" s="107" t="s">
        <v>731</v>
      </c>
      <c r="AZ1496" s="107" t="s">
        <v>706</v>
      </c>
      <c r="BA1496" s="107" t="s">
        <v>435</v>
      </c>
      <c r="BB1496" s="109">
        <v>45355.272070752311</v>
      </c>
      <c r="BC1496" s="107" t="s">
        <v>21</v>
      </c>
      <c r="BD1496" s="107" t="s">
        <v>292</v>
      </c>
    </row>
    <row r="1497" spans="1:56" x14ac:dyDescent="0.2">
      <c r="A1497" s="107" t="s">
        <v>409</v>
      </c>
      <c r="B1497" s="105">
        <v>610729</v>
      </c>
      <c r="C1497" s="105" t="s">
        <v>2406</v>
      </c>
      <c r="D1497" s="107" t="s">
        <v>1305</v>
      </c>
      <c r="E1497" s="105" t="s">
        <v>1954</v>
      </c>
      <c r="F1497" s="107" t="s">
        <v>1343</v>
      </c>
      <c r="G1497" s="107" t="s">
        <v>830</v>
      </c>
      <c r="H1497" s="107" t="s">
        <v>830</v>
      </c>
      <c r="I1497" s="107" t="s">
        <v>830</v>
      </c>
      <c r="J1497" s="107" t="s">
        <v>1306</v>
      </c>
      <c r="K1497" s="107" t="s">
        <v>28</v>
      </c>
      <c r="L1497" s="107" t="s">
        <v>368</v>
      </c>
      <c r="M1497" s="107" t="s">
        <v>395</v>
      </c>
      <c r="N1497" s="107" t="s">
        <v>410</v>
      </c>
      <c r="O1497" s="107" t="s">
        <v>395</v>
      </c>
      <c r="P1497" s="109">
        <v>44758</v>
      </c>
      <c r="Q1497" s="107" t="s">
        <v>658</v>
      </c>
      <c r="R1497" s="108">
        <v>1</v>
      </c>
      <c r="S1497" s="109">
        <v>44848</v>
      </c>
      <c r="T1497" s="109">
        <v>44908</v>
      </c>
      <c r="U1497" s="109">
        <v>45409</v>
      </c>
      <c r="V1497" s="108">
        <v>561</v>
      </c>
      <c r="W1497" s="107" t="s">
        <v>424</v>
      </c>
      <c r="X1497" s="107" t="s">
        <v>733</v>
      </c>
      <c r="Y1497" s="107" t="s">
        <v>413</v>
      </c>
      <c r="Z1497" s="108">
        <v>0.8</v>
      </c>
      <c r="AA1497" s="113">
        <v>6350565.8600000003</v>
      </c>
      <c r="AB1497" s="113">
        <v>5099252.4400000004</v>
      </c>
      <c r="AC1497" s="113">
        <v>3672454.29</v>
      </c>
      <c r="AD1497" s="113">
        <v>3325811.0049000001</v>
      </c>
      <c r="AE1497" s="113">
        <v>3325811.0049000001</v>
      </c>
      <c r="AF1497" s="113">
        <v>799878.59609999997</v>
      </c>
      <c r="AG1497" s="113">
        <v>7150444.4561000001</v>
      </c>
      <c r="AH1497" s="113">
        <f>CFR_Data[[#This Row],[Total Spent SFY]]+CFR_Data[[#This Row],[CF Current SFY]]</f>
        <v>5899131.0361000001</v>
      </c>
      <c r="AI1497" s="113">
        <v>2525932.4087999999</v>
      </c>
      <c r="AJ1497" s="113">
        <v>0</v>
      </c>
      <c r="AK1497" s="113">
        <v>0</v>
      </c>
      <c r="AL1497" s="113">
        <v>0</v>
      </c>
      <c r="AM1497" s="113">
        <v>0</v>
      </c>
      <c r="AN1497" s="113">
        <v>346643.28509999998</v>
      </c>
      <c r="AO1497" s="113">
        <v>0</v>
      </c>
      <c r="AP1497" s="113">
        <v>0</v>
      </c>
      <c r="AQ1497" s="107" t="s">
        <v>699</v>
      </c>
      <c r="AR1497" s="107" t="s">
        <v>699</v>
      </c>
      <c r="AS1497" s="107" t="s">
        <v>396</v>
      </c>
      <c r="AT1497" s="107" t="s">
        <v>395</v>
      </c>
      <c r="AU1497" s="107" t="s">
        <v>1123</v>
      </c>
      <c r="AV1497" s="107" t="s">
        <v>391</v>
      </c>
      <c r="AW1497" s="108">
        <v>2</v>
      </c>
      <c r="AX1497" s="107" t="s">
        <v>473</v>
      </c>
      <c r="AY1497" s="107" t="s">
        <v>731</v>
      </c>
      <c r="AZ1497" s="107" t="s">
        <v>706</v>
      </c>
      <c r="BA1497" s="107" t="s">
        <v>435</v>
      </c>
      <c r="BB1497" s="109">
        <v>45355.272070752311</v>
      </c>
      <c r="BC1497" s="107" t="s">
        <v>28</v>
      </c>
      <c r="BD1497" s="107" t="s">
        <v>292</v>
      </c>
    </row>
    <row r="1498" spans="1:56" x14ac:dyDescent="0.2">
      <c r="A1498" s="107" t="s">
        <v>409</v>
      </c>
      <c r="B1498" s="105">
        <v>610729</v>
      </c>
      <c r="C1498" s="105" t="s">
        <v>2406</v>
      </c>
      <c r="D1498" s="107" t="s">
        <v>1305</v>
      </c>
      <c r="E1498" s="105" t="s">
        <v>1954</v>
      </c>
      <c r="F1498" s="107" t="s">
        <v>1343</v>
      </c>
      <c r="G1498" s="107" t="s">
        <v>830</v>
      </c>
      <c r="H1498" s="107" t="s">
        <v>830</v>
      </c>
      <c r="I1498" s="107" t="s">
        <v>830</v>
      </c>
      <c r="J1498" s="107" t="s">
        <v>1306</v>
      </c>
      <c r="K1498" s="107" t="s">
        <v>28</v>
      </c>
      <c r="L1498" s="107" t="s">
        <v>368</v>
      </c>
      <c r="M1498" s="107" t="s">
        <v>395</v>
      </c>
      <c r="N1498" s="107" t="s">
        <v>410</v>
      </c>
      <c r="O1498" s="107" t="s">
        <v>395</v>
      </c>
      <c r="P1498" s="109">
        <v>44758</v>
      </c>
      <c r="Q1498" s="107" t="s">
        <v>658</v>
      </c>
      <c r="R1498" s="108">
        <v>1</v>
      </c>
      <c r="S1498" s="109">
        <v>44848</v>
      </c>
      <c r="T1498" s="109">
        <v>44908</v>
      </c>
      <c r="U1498" s="109">
        <v>45409</v>
      </c>
      <c r="V1498" s="108">
        <v>561</v>
      </c>
      <c r="W1498" s="107" t="s">
        <v>398</v>
      </c>
      <c r="X1498" s="107" t="s">
        <v>1100</v>
      </c>
      <c r="Y1498" s="107" t="s">
        <v>293</v>
      </c>
      <c r="Z1498" s="108">
        <v>0</v>
      </c>
      <c r="AA1498" s="113">
        <v>763663.51</v>
      </c>
      <c r="AB1498" s="113">
        <v>692619.49</v>
      </c>
      <c r="AC1498" s="113">
        <v>994269.49</v>
      </c>
      <c r="AD1498" s="113">
        <v>624188.99509999994</v>
      </c>
      <c r="AE1498" s="113">
        <v>624188.99509999994</v>
      </c>
      <c r="AF1498" s="113">
        <v>150121.4039</v>
      </c>
      <c r="AG1498" s="113">
        <v>913784.91390000004</v>
      </c>
      <c r="AH1498" s="113">
        <f>CFR_Data[[#This Row],[Total Spent SFY]]+CFR_Data[[#This Row],[CF Current SFY]]</f>
        <v>842740.89390000002</v>
      </c>
      <c r="AI1498" s="113">
        <v>474067.59120000002</v>
      </c>
      <c r="AJ1498" s="113">
        <v>0</v>
      </c>
      <c r="AK1498" s="113">
        <v>0</v>
      </c>
      <c r="AL1498" s="113">
        <v>0</v>
      </c>
      <c r="AM1498" s="113">
        <v>0</v>
      </c>
      <c r="AN1498" s="113">
        <v>370080.49489999999</v>
      </c>
      <c r="AO1498" s="113">
        <v>0</v>
      </c>
      <c r="AP1498" s="113">
        <v>0</v>
      </c>
      <c r="AQ1498" s="107" t="s">
        <v>699</v>
      </c>
      <c r="AR1498" s="107" t="s">
        <v>699</v>
      </c>
      <c r="AS1498" s="107" t="s">
        <v>396</v>
      </c>
      <c r="AT1498" s="107" t="s">
        <v>395</v>
      </c>
      <c r="AU1498" s="107" t="s">
        <v>1123</v>
      </c>
      <c r="AV1498" s="107" t="s">
        <v>391</v>
      </c>
      <c r="AW1498" s="108">
        <v>2</v>
      </c>
      <c r="AX1498" s="107" t="s">
        <v>473</v>
      </c>
      <c r="AY1498" s="107" t="s">
        <v>731</v>
      </c>
      <c r="AZ1498" s="107" t="s">
        <v>706</v>
      </c>
      <c r="BA1498" s="107" t="s">
        <v>435</v>
      </c>
      <c r="BB1498" s="109">
        <v>45355.272070752311</v>
      </c>
      <c r="BC1498" s="107" t="s">
        <v>28</v>
      </c>
      <c r="BD1498" s="107" t="s">
        <v>293</v>
      </c>
    </row>
    <row r="1499" spans="1:56" x14ac:dyDescent="0.2">
      <c r="A1499" s="107" t="s">
        <v>409</v>
      </c>
      <c r="B1499" s="105">
        <v>610730</v>
      </c>
      <c r="C1499" s="105" t="s">
        <v>2407</v>
      </c>
      <c r="D1499" s="107" t="s">
        <v>1307</v>
      </c>
      <c r="E1499" s="105" t="s">
        <v>1954</v>
      </c>
      <c r="F1499" s="107" t="s">
        <v>1790</v>
      </c>
      <c r="G1499" s="107" t="s">
        <v>830</v>
      </c>
      <c r="H1499" s="107" t="s">
        <v>830</v>
      </c>
      <c r="I1499" s="107" t="s">
        <v>830</v>
      </c>
      <c r="J1499" s="107" t="s">
        <v>1308</v>
      </c>
      <c r="K1499" s="107" t="s">
        <v>28</v>
      </c>
      <c r="L1499" s="107" t="s">
        <v>368</v>
      </c>
      <c r="M1499" s="107" t="s">
        <v>395</v>
      </c>
      <c r="N1499" s="107" t="s">
        <v>410</v>
      </c>
      <c r="O1499" s="107" t="s">
        <v>395</v>
      </c>
      <c r="P1499" s="109">
        <v>44548</v>
      </c>
      <c r="Q1499" s="107" t="s">
        <v>658</v>
      </c>
      <c r="R1499" s="108">
        <v>1</v>
      </c>
      <c r="S1499" s="109">
        <v>44629</v>
      </c>
      <c r="T1499" s="109">
        <v>44689</v>
      </c>
      <c r="U1499" s="109">
        <v>45089</v>
      </c>
      <c r="V1499" s="108">
        <v>460</v>
      </c>
      <c r="W1499" s="107" t="s">
        <v>398</v>
      </c>
      <c r="X1499" s="107" t="s">
        <v>1100</v>
      </c>
      <c r="Y1499" s="107" t="s">
        <v>293</v>
      </c>
      <c r="Z1499" s="108">
        <v>0</v>
      </c>
      <c r="AA1499" s="113">
        <v>10584913.77</v>
      </c>
      <c r="AB1499" s="113">
        <v>718494.2</v>
      </c>
      <c r="AC1499" s="113">
        <v>615955.21</v>
      </c>
      <c r="AD1499" s="113">
        <v>300000</v>
      </c>
      <c r="AE1499" s="113">
        <v>300000</v>
      </c>
      <c r="AF1499" s="113">
        <v>300000</v>
      </c>
      <c r="AG1499" s="113">
        <v>10884913.77</v>
      </c>
      <c r="AH1499" s="113">
        <f>CFR_Data[[#This Row],[Total Spent SFY]]+CFR_Data[[#This Row],[CF Current SFY]]</f>
        <v>1018494.2</v>
      </c>
      <c r="AI1499" s="113">
        <v>0</v>
      </c>
      <c r="AJ1499" s="113">
        <v>0</v>
      </c>
      <c r="AK1499" s="113">
        <v>0</v>
      </c>
      <c r="AL1499" s="113">
        <v>0</v>
      </c>
      <c r="AM1499" s="113">
        <v>0</v>
      </c>
      <c r="AN1499" s="113">
        <v>315955.21000000002</v>
      </c>
      <c r="AO1499" s="113">
        <v>0</v>
      </c>
      <c r="AP1499" s="113">
        <v>0</v>
      </c>
      <c r="AQ1499" s="107" t="s">
        <v>699</v>
      </c>
      <c r="AR1499" s="107" t="s">
        <v>699</v>
      </c>
      <c r="AS1499" s="107" t="s">
        <v>396</v>
      </c>
      <c r="AT1499" s="107" t="s">
        <v>395</v>
      </c>
      <c r="AU1499" s="107" t="s">
        <v>1123</v>
      </c>
      <c r="AV1499" s="107" t="s">
        <v>391</v>
      </c>
      <c r="AW1499" s="108">
        <v>1</v>
      </c>
      <c r="AX1499" s="107" t="s">
        <v>473</v>
      </c>
      <c r="AY1499" s="107" t="s">
        <v>731</v>
      </c>
      <c r="AZ1499" s="107" t="s">
        <v>706</v>
      </c>
      <c r="BA1499" s="107" t="s">
        <v>435</v>
      </c>
      <c r="BB1499" s="109">
        <v>45355.272070752311</v>
      </c>
      <c r="BC1499" s="107" t="s">
        <v>28</v>
      </c>
      <c r="BD1499" s="107" t="s">
        <v>293</v>
      </c>
    </row>
    <row r="1500" spans="1:56" x14ac:dyDescent="0.2">
      <c r="A1500" s="107" t="s">
        <v>409</v>
      </c>
      <c r="B1500" s="105">
        <v>610731</v>
      </c>
      <c r="C1500" s="105" t="s">
        <v>2408</v>
      </c>
      <c r="D1500" s="107" t="s">
        <v>1791</v>
      </c>
      <c r="E1500" s="105" t="s">
        <v>1954</v>
      </c>
      <c r="F1500" s="107" t="s">
        <v>1128</v>
      </c>
      <c r="G1500" s="107" t="s">
        <v>830</v>
      </c>
      <c r="H1500" s="107" t="s">
        <v>830</v>
      </c>
      <c r="I1500" s="107" t="s">
        <v>830</v>
      </c>
      <c r="J1500" s="107" t="s">
        <v>91</v>
      </c>
      <c r="K1500" s="107" t="s">
        <v>28</v>
      </c>
      <c r="L1500" s="107" t="s">
        <v>368</v>
      </c>
      <c r="M1500" s="107" t="s">
        <v>395</v>
      </c>
      <c r="N1500" s="107" t="s">
        <v>410</v>
      </c>
      <c r="O1500" s="107" t="s">
        <v>395</v>
      </c>
      <c r="P1500" s="109">
        <v>44961</v>
      </c>
      <c r="Q1500" s="107" t="s">
        <v>712</v>
      </c>
      <c r="R1500" s="108">
        <v>1</v>
      </c>
      <c r="S1500" s="109">
        <v>45015</v>
      </c>
      <c r="T1500" s="109">
        <v>45075</v>
      </c>
      <c r="U1500" s="109">
        <v>45405</v>
      </c>
      <c r="V1500" s="108">
        <v>390</v>
      </c>
      <c r="W1500" s="107" t="s">
        <v>398</v>
      </c>
      <c r="X1500" s="107" t="s">
        <v>702</v>
      </c>
      <c r="Y1500" s="107" t="s">
        <v>293</v>
      </c>
      <c r="Z1500" s="108">
        <v>0</v>
      </c>
      <c r="AA1500" s="113">
        <v>103078.86</v>
      </c>
      <c r="AB1500" s="113">
        <v>103078.86</v>
      </c>
      <c r="AC1500" s="113">
        <v>69451.37</v>
      </c>
      <c r="AD1500" s="113">
        <v>64657.304900000003</v>
      </c>
      <c r="AE1500" s="113">
        <v>64657.304900000003</v>
      </c>
      <c r="AF1500" s="113">
        <v>64657.304900000003</v>
      </c>
      <c r="AG1500" s="113">
        <v>167736.1649</v>
      </c>
      <c r="AH1500" s="113">
        <f>CFR_Data[[#This Row],[Total Spent SFY]]+CFR_Data[[#This Row],[CF Current SFY]]</f>
        <v>167736.1649</v>
      </c>
      <c r="AI1500" s="113">
        <v>0</v>
      </c>
      <c r="AJ1500" s="113">
        <v>0</v>
      </c>
      <c r="AK1500" s="113">
        <v>0</v>
      </c>
      <c r="AL1500" s="113">
        <v>0</v>
      </c>
      <c r="AM1500" s="113">
        <v>0</v>
      </c>
      <c r="AN1500" s="113">
        <v>4794.0650999999998</v>
      </c>
      <c r="AO1500" s="113">
        <v>0</v>
      </c>
      <c r="AP1500" s="113">
        <v>0</v>
      </c>
      <c r="AQ1500" s="107" t="s">
        <v>699</v>
      </c>
      <c r="AR1500" s="107" t="s">
        <v>699</v>
      </c>
      <c r="AS1500" s="107" t="s">
        <v>396</v>
      </c>
      <c r="AT1500" s="107" t="s">
        <v>395</v>
      </c>
      <c r="AU1500" s="107" t="s">
        <v>1123</v>
      </c>
      <c r="AV1500" s="107" t="s">
        <v>391</v>
      </c>
      <c r="AW1500" s="108">
        <v>2</v>
      </c>
      <c r="AX1500" s="107" t="s">
        <v>473</v>
      </c>
      <c r="AY1500" s="107" t="s">
        <v>731</v>
      </c>
      <c r="AZ1500" s="107" t="s">
        <v>706</v>
      </c>
      <c r="BA1500" s="107" t="s">
        <v>435</v>
      </c>
      <c r="BB1500" s="109">
        <v>45355.272070752311</v>
      </c>
      <c r="BC1500" s="107" t="s">
        <v>28</v>
      </c>
      <c r="BD1500" s="107" t="s">
        <v>293</v>
      </c>
    </row>
    <row r="1501" spans="1:56" x14ac:dyDescent="0.2">
      <c r="A1501" s="107" t="s">
        <v>409</v>
      </c>
      <c r="B1501" s="105">
        <v>610731</v>
      </c>
      <c r="C1501" s="105" t="s">
        <v>2408</v>
      </c>
      <c r="D1501" s="107" t="s">
        <v>1791</v>
      </c>
      <c r="E1501" s="105" t="s">
        <v>1954</v>
      </c>
      <c r="F1501" s="107" t="s">
        <v>1128</v>
      </c>
      <c r="G1501" s="107" t="s">
        <v>830</v>
      </c>
      <c r="H1501" s="107" t="s">
        <v>830</v>
      </c>
      <c r="I1501" s="107" t="s">
        <v>830</v>
      </c>
      <c r="J1501" s="107" t="s">
        <v>91</v>
      </c>
      <c r="K1501" s="107" t="s">
        <v>28</v>
      </c>
      <c r="L1501" s="107" t="s">
        <v>368</v>
      </c>
      <c r="M1501" s="107" t="s">
        <v>395</v>
      </c>
      <c r="N1501" s="107" t="s">
        <v>410</v>
      </c>
      <c r="O1501" s="107" t="s">
        <v>395</v>
      </c>
      <c r="P1501" s="109">
        <v>44961</v>
      </c>
      <c r="Q1501" s="107" t="s">
        <v>712</v>
      </c>
      <c r="R1501" s="108">
        <v>1</v>
      </c>
      <c r="S1501" s="109">
        <v>45015</v>
      </c>
      <c r="T1501" s="109">
        <v>45075</v>
      </c>
      <c r="U1501" s="109">
        <v>45405</v>
      </c>
      <c r="V1501" s="108">
        <v>390</v>
      </c>
      <c r="W1501" s="107" t="s">
        <v>424</v>
      </c>
      <c r="X1501" s="107" t="s">
        <v>733</v>
      </c>
      <c r="Y1501" s="107" t="s">
        <v>413</v>
      </c>
      <c r="Z1501" s="108">
        <v>0.8</v>
      </c>
      <c r="AA1501" s="113">
        <v>4891492.72</v>
      </c>
      <c r="AB1501" s="113">
        <v>3942392.18</v>
      </c>
      <c r="AC1501" s="113">
        <v>2143569.4900000002</v>
      </c>
      <c r="AD1501" s="113">
        <v>1435342.6952</v>
      </c>
      <c r="AE1501" s="113">
        <v>1435342.6952</v>
      </c>
      <c r="AF1501" s="113">
        <v>1435342.6952</v>
      </c>
      <c r="AG1501" s="113">
        <v>6326835.4151999997</v>
      </c>
      <c r="AH1501" s="113">
        <f>CFR_Data[[#This Row],[Total Spent SFY]]+CFR_Data[[#This Row],[CF Current SFY]]</f>
        <v>5377734.8751999997</v>
      </c>
      <c r="AI1501" s="113">
        <v>0</v>
      </c>
      <c r="AJ1501" s="113">
        <v>0</v>
      </c>
      <c r="AK1501" s="113">
        <v>0</v>
      </c>
      <c r="AL1501" s="113">
        <v>0</v>
      </c>
      <c r="AM1501" s="113">
        <v>0</v>
      </c>
      <c r="AN1501" s="113">
        <v>708226.79480000003</v>
      </c>
      <c r="AO1501" s="113">
        <v>0</v>
      </c>
      <c r="AP1501" s="113">
        <v>0</v>
      </c>
      <c r="AQ1501" s="107" t="s">
        <v>699</v>
      </c>
      <c r="AR1501" s="107" t="s">
        <v>699</v>
      </c>
      <c r="AS1501" s="107" t="s">
        <v>396</v>
      </c>
      <c r="AT1501" s="107" t="s">
        <v>395</v>
      </c>
      <c r="AU1501" s="107" t="s">
        <v>1123</v>
      </c>
      <c r="AV1501" s="107" t="s">
        <v>391</v>
      </c>
      <c r="AW1501" s="108">
        <v>2</v>
      </c>
      <c r="AX1501" s="107" t="s">
        <v>473</v>
      </c>
      <c r="AY1501" s="107" t="s">
        <v>731</v>
      </c>
      <c r="AZ1501" s="107" t="s">
        <v>706</v>
      </c>
      <c r="BA1501" s="107" t="s">
        <v>435</v>
      </c>
      <c r="BB1501" s="109">
        <v>45355.272070752311</v>
      </c>
      <c r="BC1501" s="107" t="s">
        <v>28</v>
      </c>
      <c r="BD1501" s="107" t="s">
        <v>292</v>
      </c>
    </row>
    <row r="1502" spans="1:56" x14ac:dyDescent="0.2">
      <c r="A1502" s="107" t="s">
        <v>472</v>
      </c>
      <c r="B1502" s="105">
        <v>610768</v>
      </c>
      <c r="C1502" s="105" t="s">
        <v>395</v>
      </c>
      <c r="D1502" s="107" t="s">
        <v>2409</v>
      </c>
      <c r="E1502" s="105" t="s">
        <v>1947</v>
      </c>
      <c r="F1502" s="107" t="s">
        <v>1739</v>
      </c>
      <c r="G1502" s="107" t="s">
        <v>830</v>
      </c>
      <c r="H1502" s="107" t="s">
        <v>830</v>
      </c>
      <c r="I1502" s="107" t="s">
        <v>830</v>
      </c>
      <c r="J1502" s="107" t="s">
        <v>166</v>
      </c>
      <c r="K1502" s="107" t="s">
        <v>32</v>
      </c>
      <c r="L1502" s="107" t="s">
        <v>88</v>
      </c>
      <c r="M1502" s="107" t="s">
        <v>41</v>
      </c>
      <c r="N1502" s="107" t="s">
        <v>472</v>
      </c>
      <c r="O1502" s="107" t="s">
        <v>1130</v>
      </c>
      <c r="P1502" s="109">
        <v>45654</v>
      </c>
      <c r="Q1502" s="107" t="s">
        <v>1101</v>
      </c>
      <c r="R1502" s="108">
        <v>0</v>
      </c>
      <c r="S1502" s="109">
        <v>45804</v>
      </c>
      <c r="T1502" s="109">
        <v>45864</v>
      </c>
      <c r="U1502" s="109">
        <v>46394</v>
      </c>
      <c r="V1502" s="108">
        <v>590</v>
      </c>
      <c r="W1502" s="107" t="s">
        <v>398</v>
      </c>
      <c r="X1502" s="107" t="s">
        <v>702</v>
      </c>
      <c r="Y1502" s="107" t="s">
        <v>293</v>
      </c>
      <c r="Z1502" s="108">
        <v>0</v>
      </c>
      <c r="AA1502" s="113">
        <v>0</v>
      </c>
      <c r="AB1502" s="113">
        <v>0</v>
      </c>
      <c r="AC1502" s="113">
        <v>56640</v>
      </c>
      <c r="AD1502" s="113">
        <v>0</v>
      </c>
      <c r="AE1502" s="113">
        <v>56640</v>
      </c>
      <c r="AF1502" s="113">
        <v>0</v>
      </c>
      <c r="AG1502" s="113">
        <v>0</v>
      </c>
      <c r="AH1502" s="113">
        <f>CFR_Data[[#This Row],[Total Spent SFY]]+CFR_Data[[#This Row],[CF Current SFY]]</f>
        <v>0</v>
      </c>
      <c r="AI1502" s="113">
        <v>0</v>
      </c>
      <c r="AJ1502" s="113">
        <v>35772.631600000001</v>
      </c>
      <c r="AK1502" s="113">
        <v>20867.368399999999</v>
      </c>
      <c r="AL1502" s="113">
        <v>0</v>
      </c>
      <c r="AM1502" s="113">
        <v>0</v>
      </c>
      <c r="AN1502" s="113">
        <v>0</v>
      </c>
      <c r="AO1502" s="113">
        <v>0</v>
      </c>
      <c r="AP1502" s="113">
        <v>0</v>
      </c>
      <c r="AQ1502" s="107" t="s">
        <v>699</v>
      </c>
      <c r="AR1502" s="107" t="s">
        <v>699</v>
      </c>
      <c r="AS1502" s="107" t="s">
        <v>396</v>
      </c>
      <c r="AT1502" s="107" t="s">
        <v>395</v>
      </c>
      <c r="AU1502" s="107" t="s">
        <v>1123</v>
      </c>
      <c r="AV1502" s="107" t="s">
        <v>391</v>
      </c>
      <c r="AW1502" s="108">
        <v>2</v>
      </c>
      <c r="AX1502" s="107" t="s">
        <v>473</v>
      </c>
      <c r="AY1502" s="107" t="s">
        <v>707</v>
      </c>
      <c r="AZ1502" s="107" t="s">
        <v>706</v>
      </c>
      <c r="BA1502" s="107" t="s">
        <v>412</v>
      </c>
      <c r="BB1502" s="109">
        <v>45355.272070752311</v>
      </c>
      <c r="BC1502" s="107" t="s">
        <v>32</v>
      </c>
      <c r="BD1502" s="107" t="s">
        <v>293</v>
      </c>
    </row>
    <row r="1503" spans="1:56" x14ac:dyDescent="0.2">
      <c r="A1503" s="107" t="s">
        <v>472</v>
      </c>
      <c r="B1503" s="105">
        <v>610768</v>
      </c>
      <c r="C1503" s="105" t="s">
        <v>395</v>
      </c>
      <c r="D1503" s="107" t="s">
        <v>2409</v>
      </c>
      <c r="E1503" s="105" t="s">
        <v>1947</v>
      </c>
      <c r="F1503" s="107" t="s">
        <v>1739</v>
      </c>
      <c r="G1503" s="107" t="s">
        <v>830</v>
      </c>
      <c r="H1503" s="107" t="s">
        <v>830</v>
      </c>
      <c r="I1503" s="107" t="s">
        <v>830</v>
      </c>
      <c r="J1503" s="107" t="s">
        <v>166</v>
      </c>
      <c r="K1503" s="107" t="s">
        <v>32</v>
      </c>
      <c r="L1503" s="107" t="s">
        <v>88</v>
      </c>
      <c r="M1503" s="107" t="s">
        <v>41</v>
      </c>
      <c r="N1503" s="107" t="s">
        <v>472</v>
      </c>
      <c r="O1503" s="107" t="s">
        <v>1130</v>
      </c>
      <c r="P1503" s="109">
        <v>45654</v>
      </c>
      <c r="Q1503" s="107" t="s">
        <v>1101</v>
      </c>
      <c r="R1503" s="108">
        <v>0</v>
      </c>
      <c r="S1503" s="109">
        <v>45804</v>
      </c>
      <c r="T1503" s="109">
        <v>45864</v>
      </c>
      <c r="U1503" s="109">
        <v>46394</v>
      </c>
      <c r="V1503" s="108">
        <v>590</v>
      </c>
      <c r="W1503" s="107" t="s">
        <v>424</v>
      </c>
      <c r="X1503" s="107" t="s">
        <v>802</v>
      </c>
      <c r="Y1503" s="107" t="s">
        <v>725</v>
      </c>
      <c r="Z1503" s="108">
        <v>0.8</v>
      </c>
      <c r="AA1503" s="113">
        <v>0</v>
      </c>
      <c r="AB1503" s="113">
        <v>0</v>
      </c>
      <c r="AC1503" s="113">
        <v>1618515.1872</v>
      </c>
      <c r="AD1503" s="113">
        <v>0</v>
      </c>
      <c r="AE1503" s="113">
        <v>1618515.1872</v>
      </c>
      <c r="AF1503" s="113">
        <v>0</v>
      </c>
      <c r="AG1503" s="113">
        <v>0</v>
      </c>
      <c r="AH1503" s="113">
        <f>CFR_Data[[#This Row],[Total Spent SFY]]+CFR_Data[[#This Row],[CF Current SFY]]</f>
        <v>0</v>
      </c>
      <c r="AI1503" s="113">
        <v>0</v>
      </c>
      <c r="AJ1503" s="113">
        <v>1022220.1182</v>
      </c>
      <c r="AK1503" s="113">
        <v>596295.06900000002</v>
      </c>
      <c r="AL1503" s="113">
        <v>0</v>
      </c>
      <c r="AM1503" s="113">
        <v>0</v>
      </c>
      <c r="AN1503" s="113">
        <v>0</v>
      </c>
      <c r="AO1503" s="113">
        <v>0</v>
      </c>
      <c r="AP1503" s="113">
        <v>0</v>
      </c>
      <c r="AQ1503" s="107" t="s">
        <v>699</v>
      </c>
      <c r="AR1503" s="107" t="s">
        <v>699</v>
      </c>
      <c r="AS1503" s="107" t="s">
        <v>396</v>
      </c>
      <c r="AT1503" s="107" t="s">
        <v>395</v>
      </c>
      <c r="AU1503" s="107" t="s">
        <v>1123</v>
      </c>
      <c r="AV1503" s="107" t="s">
        <v>391</v>
      </c>
      <c r="AW1503" s="108">
        <v>2</v>
      </c>
      <c r="AX1503" s="107" t="s">
        <v>473</v>
      </c>
      <c r="AY1503" s="107" t="s">
        <v>707</v>
      </c>
      <c r="AZ1503" s="107" t="s">
        <v>706</v>
      </c>
      <c r="BA1503" s="107" t="s">
        <v>412</v>
      </c>
      <c r="BB1503" s="109">
        <v>45355.272070752311</v>
      </c>
      <c r="BC1503" s="107" t="s">
        <v>32</v>
      </c>
      <c r="BD1503" s="107" t="s">
        <v>292</v>
      </c>
    </row>
    <row r="1504" spans="1:56" x14ac:dyDescent="0.2">
      <c r="A1504" s="107" t="s">
        <v>472</v>
      </c>
      <c r="B1504" s="105">
        <v>610769</v>
      </c>
      <c r="C1504" s="105" t="s">
        <v>395</v>
      </c>
      <c r="D1504" s="107" t="s">
        <v>2410</v>
      </c>
      <c r="E1504" s="105" t="s">
        <v>1954</v>
      </c>
      <c r="F1504" s="107" t="s">
        <v>1739</v>
      </c>
      <c r="G1504" s="107" t="s">
        <v>830</v>
      </c>
      <c r="H1504" s="107" t="s">
        <v>830</v>
      </c>
      <c r="I1504" s="107" t="s">
        <v>830</v>
      </c>
      <c r="J1504" s="107" t="s">
        <v>56</v>
      </c>
      <c r="K1504" s="107" t="s">
        <v>24</v>
      </c>
      <c r="L1504" s="107" t="s">
        <v>88</v>
      </c>
      <c r="M1504" s="107" t="s">
        <v>41</v>
      </c>
      <c r="N1504" s="107" t="s">
        <v>472</v>
      </c>
      <c r="O1504" s="107" t="s">
        <v>1125</v>
      </c>
      <c r="P1504" s="109">
        <v>45752</v>
      </c>
      <c r="Q1504" s="107" t="s">
        <v>1101</v>
      </c>
      <c r="R1504" s="108">
        <v>0</v>
      </c>
      <c r="S1504" s="109">
        <v>45902</v>
      </c>
      <c r="T1504" s="109">
        <v>45962</v>
      </c>
      <c r="U1504" s="109">
        <v>46631</v>
      </c>
      <c r="V1504" s="108">
        <v>729</v>
      </c>
      <c r="W1504" s="107" t="s">
        <v>424</v>
      </c>
      <c r="X1504" s="107" t="s">
        <v>2265</v>
      </c>
      <c r="Y1504" s="107" t="s">
        <v>2266</v>
      </c>
      <c r="Z1504" s="108">
        <v>1</v>
      </c>
      <c r="AA1504" s="113">
        <v>0</v>
      </c>
      <c r="AB1504" s="113">
        <v>0</v>
      </c>
      <c r="AC1504" s="113">
        <v>14784024.3936</v>
      </c>
      <c r="AD1504" s="113">
        <v>0</v>
      </c>
      <c r="AE1504" s="113">
        <v>14784024.3936</v>
      </c>
      <c r="AF1504" s="113">
        <v>0</v>
      </c>
      <c r="AG1504" s="113">
        <v>0</v>
      </c>
      <c r="AH1504" s="113">
        <f>CFR_Data[[#This Row],[Total Spent SFY]]+CFR_Data[[#This Row],[CF Current SFY]]</f>
        <v>0</v>
      </c>
      <c r="AI1504" s="113">
        <v>0</v>
      </c>
      <c r="AJ1504" s="113">
        <v>5142269.3542999998</v>
      </c>
      <c r="AK1504" s="113">
        <v>7713404.0313999997</v>
      </c>
      <c r="AL1504" s="113">
        <v>1928351.0079000001</v>
      </c>
      <c r="AM1504" s="113">
        <v>0</v>
      </c>
      <c r="AN1504" s="113">
        <v>0</v>
      </c>
      <c r="AO1504" s="113">
        <v>0</v>
      </c>
      <c r="AP1504" s="113">
        <v>0</v>
      </c>
      <c r="AQ1504" s="107" t="s">
        <v>699</v>
      </c>
      <c r="AR1504" s="107" t="s">
        <v>699</v>
      </c>
      <c r="AS1504" s="107" t="s">
        <v>396</v>
      </c>
      <c r="AT1504" s="107" t="s">
        <v>395</v>
      </c>
      <c r="AU1504" s="107" t="s">
        <v>1123</v>
      </c>
      <c r="AV1504" s="107" t="s">
        <v>391</v>
      </c>
      <c r="AW1504" s="108">
        <v>1</v>
      </c>
      <c r="AX1504" s="107" t="s">
        <v>473</v>
      </c>
      <c r="AY1504" s="107" t="s">
        <v>707</v>
      </c>
      <c r="AZ1504" s="107" t="s">
        <v>706</v>
      </c>
      <c r="BA1504" s="107" t="s">
        <v>412</v>
      </c>
      <c r="BB1504" s="109">
        <v>45355.272070752311</v>
      </c>
      <c r="BC1504" s="107" t="s">
        <v>24</v>
      </c>
      <c r="BD1504" s="107" t="s">
        <v>292</v>
      </c>
    </row>
    <row r="1505" spans="1:56" x14ac:dyDescent="0.2">
      <c r="A1505" s="107" t="s">
        <v>472</v>
      </c>
      <c r="B1505" s="105">
        <v>610776</v>
      </c>
      <c r="C1505" s="105" t="s">
        <v>395</v>
      </c>
      <c r="D1505" s="107" t="s">
        <v>1411</v>
      </c>
      <c r="E1505" s="105" t="s">
        <v>1943</v>
      </c>
      <c r="F1505" s="107" t="s">
        <v>1126</v>
      </c>
      <c r="G1505" s="107" t="s">
        <v>830</v>
      </c>
      <c r="H1505" s="107" t="s">
        <v>830</v>
      </c>
      <c r="I1505" s="107" t="s">
        <v>830</v>
      </c>
      <c r="J1505" s="107" t="s">
        <v>1309</v>
      </c>
      <c r="K1505" s="107" t="s">
        <v>22</v>
      </c>
      <c r="L1505" s="107" t="s">
        <v>42</v>
      </c>
      <c r="M1505" s="107" t="s">
        <v>41</v>
      </c>
      <c r="N1505" s="107" t="s">
        <v>472</v>
      </c>
      <c r="O1505" s="107" t="s">
        <v>1125</v>
      </c>
      <c r="P1505" s="109">
        <v>45654</v>
      </c>
      <c r="Q1505" s="107" t="s">
        <v>1101</v>
      </c>
      <c r="R1505" s="108">
        <v>0</v>
      </c>
      <c r="S1505" s="109">
        <v>45804</v>
      </c>
      <c r="T1505" s="109">
        <v>45864</v>
      </c>
      <c r="U1505" s="109">
        <v>46237</v>
      </c>
      <c r="V1505" s="108">
        <v>433</v>
      </c>
      <c r="W1505" s="107" t="s">
        <v>398</v>
      </c>
      <c r="X1505" s="107" t="s">
        <v>702</v>
      </c>
      <c r="Y1505" s="107" t="s">
        <v>293</v>
      </c>
      <c r="Z1505" s="108">
        <v>0</v>
      </c>
      <c r="AA1505" s="113">
        <v>0</v>
      </c>
      <c r="AB1505" s="113">
        <v>0</v>
      </c>
      <c r="AC1505" s="113">
        <v>75558.453800000003</v>
      </c>
      <c r="AD1505" s="113">
        <v>0</v>
      </c>
      <c r="AE1505" s="113">
        <v>75558.453800000003</v>
      </c>
      <c r="AF1505" s="113">
        <v>0</v>
      </c>
      <c r="AG1505" s="113">
        <v>0</v>
      </c>
      <c r="AH1505" s="113">
        <f>CFR_Data[[#This Row],[Total Spent SFY]]+CFR_Data[[#This Row],[CF Current SFY]]</f>
        <v>0</v>
      </c>
      <c r="AI1505" s="113">
        <v>0</v>
      </c>
      <c r="AJ1505" s="113">
        <v>64764.389000000003</v>
      </c>
      <c r="AK1505" s="113">
        <v>10794.0648</v>
      </c>
      <c r="AL1505" s="113">
        <v>0</v>
      </c>
      <c r="AM1505" s="113">
        <v>0</v>
      </c>
      <c r="AN1505" s="113">
        <v>0</v>
      </c>
      <c r="AO1505" s="113">
        <v>0</v>
      </c>
      <c r="AP1505" s="113">
        <v>0</v>
      </c>
      <c r="AQ1505" s="107" t="s">
        <v>699</v>
      </c>
      <c r="AR1505" s="107" t="s">
        <v>699</v>
      </c>
      <c r="AS1505" s="107" t="s">
        <v>396</v>
      </c>
      <c r="AT1505" s="107" t="s">
        <v>395</v>
      </c>
      <c r="AU1505" s="107" t="s">
        <v>1123</v>
      </c>
      <c r="AV1505" s="107" t="s">
        <v>391</v>
      </c>
      <c r="AW1505" s="108">
        <v>2</v>
      </c>
      <c r="AX1505" s="107" t="s">
        <v>473</v>
      </c>
      <c r="AY1505" s="107" t="s">
        <v>707</v>
      </c>
      <c r="AZ1505" s="107" t="s">
        <v>706</v>
      </c>
      <c r="BA1505" s="107" t="s">
        <v>412</v>
      </c>
      <c r="BB1505" s="109">
        <v>45355.272070752311</v>
      </c>
      <c r="BC1505" s="107" t="s">
        <v>22</v>
      </c>
      <c r="BD1505" s="107" t="s">
        <v>293</v>
      </c>
    </row>
    <row r="1506" spans="1:56" x14ac:dyDescent="0.2">
      <c r="A1506" s="107" t="s">
        <v>472</v>
      </c>
      <c r="B1506" s="105">
        <v>610776</v>
      </c>
      <c r="C1506" s="105" t="s">
        <v>395</v>
      </c>
      <c r="D1506" s="107" t="s">
        <v>1411</v>
      </c>
      <c r="E1506" s="105" t="s">
        <v>1943</v>
      </c>
      <c r="F1506" s="107" t="s">
        <v>1126</v>
      </c>
      <c r="G1506" s="107" t="s">
        <v>830</v>
      </c>
      <c r="H1506" s="107" t="s">
        <v>830</v>
      </c>
      <c r="I1506" s="107" t="s">
        <v>830</v>
      </c>
      <c r="J1506" s="107" t="s">
        <v>1309</v>
      </c>
      <c r="K1506" s="107" t="s">
        <v>22</v>
      </c>
      <c r="L1506" s="107" t="s">
        <v>42</v>
      </c>
      <c r="M1506" s="107" t="s">
        <v>41</v>
      </c>
      <c r="N1506" s="107" t="s">
        <v>472</v>
      </c>
      <c r="O1506" s="107" t="s">
        <v>1125</v>
      </c>
      <c r="P1506" s="109">
        <v>45654</v>
      </c>
      <c r="Q1506" s="107" t="s">
        <v>1101</v>
      </c>
      <c r="R1506" s="108">
        <v>0</v>
      </c>
      <c r="S1506" s="109">
        <v>45804</v>
      </c>
      <c r="T1506" s="109">
        <v>45864</v>
      </c>
      <c r="U1506" s="109">
        <v>46237</v>
      </c>
      <c r="V1506" s="108">
        <v>433</v>
      </c>
      <c r="W1506" s="107" t="s">
        <v>424</v>
      </c>
      <c r="X1506" s="107" t="s">
        <v>705</v>
      </c>
      <c r="Y1506" s="107" t="s">
        <v>413</v>
      </c>
      <c r="Z1506" s="108">
        <v>0.8</v>
      </c>
      <c r="AA1506" s="113">
        <v>0</v>
      </c>
      <c r="AB1506" s="113">
        <v>0</v>
      </c>
      <c r="AC1506" s="113">
        <v>7110155.1885000002</v>
      </c>
      <c r="AD1506" s="113">
        <v>0</v>
      </c>
      <c r="AE1506" s="113">
        <v>7110155.1885000002</v>
      </c>
      <c r="AF1506" s="113">
        <v>0</v>
      </c>
      <c r="AG1506" s="113">
        <v>0</v>
      </c>
      <c r="AH1506" s="113">
        <f>CFR_Data[[#This Row],[Total Spent SFY]]+CFR_Data[[#This Row],[CF Current SFY]]</f>
        <v>0</v>
      </c>
      <c r="AI1506" s="113">
        <v>0</v>
      </c>
      <c r="AJ1506" s="113">
        <v>6094418.733</v>
      </c>
      <c r="AK1506" s="113">
        <v>1015736.4555</v>
      </c>
      <c r="AL1506" s="113">
        <v>0</v>
      </c>
      <c r="AM1506" s="113">
        <v>0</v>
      </c>
      <c r="AN1506" s="113">
        <v>0</v>
      </c>
      <c r="AO1506" s="113">
        <v>0</v>
      </c>
      <c r="AP1506" s="113">
        <v>0</v>
      </c>
      <c r="AQ1506" s="107" t="s">
        <v>699</v>
      </c>
      <c r="AR1506" s="107" t="s">
        <v>699</v>
      </c>
      <c r="AS1506" s="107" t="s">
        <v>396</v>
      </c>
      <c r="AT1506" s="107" t="s">
        <v>395</v>
      </c>
      <c r="AU1506" s="107" t="s">
        <v>1123</v>
      </c>
      <c r="AV1506" s="107" t="s">
        <v>391</v>
      </c>
      <c r="AW1506" s="108">
        <v>2</v>
      </c>
      <c r="AX1506" s="107" t="s">
        <v>473</v>
      </c>
      <c r="AY1506" s="107" t="s">
        <v>707</v>
      </c>
      <c r="AZ1506" s="107" t="s">
        <v>706</v>
      </c>
      <c r="BA1506" s="107" t="s">
        <v>412</v>
      </c>
      <c r="BB1506" s="109">
        <v>45355.272070752311</v>
      </c>
      <c r="BC1506" s="107" t="s">
        <v>22</v>
      </c>
      <c r="BD1506" s="107" t="s">
        <v>292</v>
      </c>
    </row>
    <row r="1507" spans="1:56" x14ac:dyDescent="0.2">
      <c r="A1507" s="107" t="s">
        <v>472</v>
      </c>
      <c r="B1507" s="105">
        <v>610777</v>
      </c>
      <c r="C1507" s="105" t="s">
        <v>395</v>
      </c>
      <c r="D1507" s="107" t="s">
        <v>2411</v>
      </c>
      <c r="E1507" s="105" t="s">
        <v>1962</v>
      </c>
      <c r="F1507" s="107" t="s">
        <v>1133</v>
      </c>
      <c r="G1507" s="107" t="s">
        <v>830</v>
      </c>
      <c r="H1507" s="107" t="s">
        <v>830</v>
      </c>
      <c r="I1507" s="107" t="s">
        <v>830</v>
      </c>
      <c r="J1507" s="107" t="s">
        <v>75</v>
      </c>
      <c r="K1507" s="107" t="s">
        <v>21</v>
      </c>
      <c r="L1507" s="107" t="s">
        <v>88</v>
      </c>
      <c r="M1507" s="107" t="s">
        <v>41</v>
      </c>
      <c r="N1507" s="107" t="s">
        <v>472</v>
      </c>
      <c r="O1507" s="107" t="s">
        <v>1125</v>
      </c>
      <c r="P1507" s="109">
        <v>45654</v>
      </c>
      <c r="Q1507" s="107" t="s">
        <v>1101</v>
      </c>
      <c r="R1507" s="108">
        <v>0</v>
      </c>
      <c r="S1507" s="109">
        <v>45804</v>
      </c>
      <c r="T1507" s="109">
        <v>45864</v>
      </c>
      <c r="U1507" s="109">
        <v>46169</v>
      </c>
      <c r="V1507" s="108">
        <v>365</v>
      </c>
      <c r="W1507" s="107" t="s">
        <v>398</v>
      </c>
      <c r="X1507" s="107" t="s">
        <v>702</v>
      </c>
      <c r="Y1507" s="107" t="s">
        <v>293</v>
      </c>
      <c r="Z1507" s="108">
        <v>0</v>
      </c>
      <c r="AA1507" s="113">
        <v>0</v>
      </c>
      <c r="AB1507" s="113">
        <v>0</v>
      </c>
      <c r="AC1507" s="113">
        <v>22200</v>
      </c>
      <c r="AD1507" s="113">
        <v>0</v>
      </c>
      <c r="AE1507" s="113">
        <v>22200</v>
      </c>
      <c r="AF1507" s="113">
        <v>0</v>
      </c>
      <c r="AG1507" s="113">
        <v>0</v>
      </c>
      <c r="AH1507" s="113">
        <f>CFR_Data[[#This Row],[Total Spent SFY]]+CFR_Data[[#This Row],[CF Current SFY]]</f>
        <v>0</v>
      </c>
      <c r="AI1507" s="113">
        <v>0</v>
      </c>
      <c r="AJ1507" s="113">
        <v>22200</v>
      </c>
      <c r="AK1507" s="113">
        <v>0</v>
      </c>
      <c r="AL1507" s="113">
        <v>0</v>
      </c>
      <c r="AM1507" s="113">
        <v>0</v>
      </c>
      <c r="AN1507" s="113">
        <v>0</v>
      </c>
      <c r="AO1507" s="113">
        <v>0</v>
      </c>
      <c r="AP1507" s="113">
        <v>0</v>
      </c>
      <c r="AQ1507" s="107" t="s">
        <v>699</v>
      </c>
      <c r="AR1507" s="107" t="s">
        <v>699</v>
      </c>
      <c r="AS1507" s="107" t="s">
        <v>396</v>
      </c>
      <c r="AT1507" s="107" t="s">
        <v>395</v>
      </c>
      <c r="AU1507" s="107" t="s">
        <v>1123</v>
      </c>
      <c r="AV1507" s="107" t="s">
        <v>391</v>
      </c>
      <c r="AW1507" s="108">
        <v>2</v>
      </c>
      <c r="AX1507" s="107" t="s">
        <v>473</v>
      </c>
      <c r="AY1507" s="107" t="s">
        <v>707</v>
      </c>
      <c r="AZ1507" s="107" t="s">
        <v>706</v>
      </c>
      <c r="BA1507" s="107" t="s">
        <v>412</v>
      </c>
      <c r="BB1507" s="109">
        <v>45355.272070752311</v>
      </c>
      <c r="BC1507" s="107" t="s">
        <v>21</v>
      </c>
      <c r="BD1507" s="107" t="s">
        <v>293</v>
      </c>
    </row>
    <row r="1508" spans="1:56" x14ac:dyDescent="0.2">
      <c r="A1508" s="107" t="s">
        <v>472</v>
      </c>
      <c r="B1508" s="105">
        <v>610777</v>
      </c>
      <c r="C1508" s="105" t="s">
        <v>395</v>
      </c>
      <c r="D1508" s="107" t="s">
        <v>2411</v>
      </c>
      <c r="E1508" s="105" t="s">
        <v>1962</v>
      </c>
      <c r="F1508" s="107" t="s">
        <v>1133</v>
      </c>
      <c r="G1508" s="107" t="s">
        <v>830</v>
      </c>
      <c r="H1508" s="107" t="s">
        <v>830</v>
      </c>
      <c r="I1508" s="107" t="s">
        <v>830</v>
      </c>
      <c r="J1508" s="107" t="s">
        <v>75</v>
      </c>
      <c r="K1508" s="107" t="s">
        <v>21</v>
      </c>
      <c r="L1508" s="107" t="s">
        <v>88</v>
      </c>
      <c r="M1508" s="107" t="s">
        <v>41</v>
      </c>
      <c r="N1508" s="107" t="s">
        <v>472</v>
      </c>
      <c r="O1508" s="107" t="s">
        <v>1125</v>
      </c>
      <c r="P1508" s="109">
        <v>45654</v>
      </c>
      <c r="Q1508" s="107" t="s">
        <v>1101</v>
      </c>
      <c r="R1508" s="108">
        <v>0</v>
      </c>
      <c r="S1508" s="109">
        <v>45804</v>
      </c>
      <c r="T1508" s="109">
        <v>45864</v>
      </c>
      <c r="U1508" s="109">
        <v>46169</v>
      </c>
      <c r="V1508" s="108">
        <v>365</v>
      </c>
      <c r="W1508" s="107" t="s">
        <v>424</v>
      </c>
      <c r="X1508" s="107" t="s">
        <v>802</v>
      </c>
      <c r="Y1508" s="107" t="s">
        <v>725</v>
      </c>
      <c r="Z1508" s="108">
        <v>0.8</v>
      </c>
      <c r="AA1508" s="113">
        <v>0</v>
      </c>
      <c r="AB1508" s="113">
        <v>0</v>
      </c>
      <c r="AC1508" s="113">
        <v>4557365.5575999999</v>
      </c>
      <c r="AD1508" s="113">
        <v>0</v>
      </c>
      <c r="AE1508" s="113">
        <v>4557365.5575999999</v>
      </c>
      <c r="AF1508" s="113">
        <v>0</v>
      </c>
      <c r="AG1508" s="113">
        <v>0</v>
      </c>
      <c r="AH1508" s="113">
        <f>CFR_Data[[#This Row],[Total Spent SFY]]+CFR_Data[[#This Row],[CF Current SFY]]</f>
        <v>0</v>
      </c>
      <c r="AI1508" s="113">
        <v>0</v>
      </c>
      <c r="AJ1508" s="113">
        <v>4557365.5575999999</v>
      </c>
      <c r="AK1508" s="113">
        <v>0</v>
      </c>
      <c r="AL1508" s="113">
        <v>0</v>
      </c>
      <c r="AM1508" s="113">
        <v>0</v>
      </c>
      <c r="AN1508" s="113">
        <v>0</v>
      </c>
      <c r="AO1508" s="113">
        <v>0</v>
      </c>
      <c r="AP1508" s="113">
        <v>0</v>
      </c>
      <c r="AQ1508" s="107" t="s">
        <v>699</v>
      </c>
      <c r="AR1508" s="107" t="s">
        <v>699</v>
      </c>
      <c r="AS1508" s="107" t="s">
        <v>396</v>
      </c>
      <c r="AT1508" s="107" t="s">
        <v>395</v>
      </c>
      <c r="AU1508" s="107" t="s">
        <v>1123</v>
      </c>
      <c r="AV1508" s="107" t="s">
        <v>391</v>
      </c>
      <c r="AW1508" s="108">
        <v>2</v>
      </c>
      <c r="AX1508" s="107" t="s">
        <v>473</v>
      </c>
      <c r="AY1508" s="107" t="s">
        <v>707</v>
      </c>
      <c r="AZ1508" s="107" t="s">
        <v>706</v>
      </c>
      <c r="BA1508" s="107" t="s">
        <v>412</v>
      </c>
      <c r="BB1508" s="109">
        <v>45355.272070752311</v>
      </c>
      <c r="BC1508" s="107" t="s">
        <v>21</v>
      </c>
      <c r="BD1508" s="107" t="s">
        <v>292</v>
      </c>
    </row>
    <row r="1509" spans="1:56" x14ac:dyDescent="0.2">
      <c r="A1509" s="107" t="s">
        <v>472</v>
      </c>
      <c r="B1509" s="105">
        <v>610779</v>
      </c>
      <c r="C1509" s="105" t="s">
        <v>395</v>
      </c>
      <c r="D1509" s="107" t="s">
        <v>2412</v>
      </c>
      <c r="E1509" s="105" t="s">
        <v>1947</v>
      </c>
      <c r="F1509" s="107" t="s">
        <v>1128</v>
      </c>
      <c r="G1509" s="107" t="s">
        <v>830</v>
      </c>
      <c r="H1509" s="107" t="s">
        <v>830</v>
      </c>
      <c r="I1509" s="107" t="s">
        <v>830</v>
      </c>
      <c r="J1509" s="107" t="s">
        <v>1311</v>
      </c>
      <c r="K1509" s="107" t="s">
        <v>32</v>
      </c>
      <c r="L1509" s="107" t="s">
        <v>88</v>
      </c>
      <c r="M1509" s="107" t="s">
        <v>41</v>
      </c>
      <c r="N1509" s="107" t="s">
        <v>472</v>
      </c>
      <c r="O1509" s="107" t="s">
        <v>1122</v>
      </c>
      <c r="P1509" s="109">
        <v>46039</v>
      </c>
      <c r="Q1509" s="107" t="s">
        <v>1353</v>
      </c>
      <c r="R1509" s="108">
        <v>0</v>
      </c>
      <c r="S1509" s="109">
        <v>46189</v>
      </c>
      <c r="T1509" s="109">
        <v>46249</v>
      </c>
      <c r="U1509" s="109">
        <v>46918</v>
      </c>
      <c r="V1509" s="108">
        <v>729</v>
      </c>
      <c r="W1509" s="107" t="s">
        <v>424</v>
      </c>
      <c r="X1509" s="107" t="s">
        <v>1959</v>
      </c>
      <c r="Y1509" s="107" t="s">
        <v>292</v>
      </c>
      <c r="Z1509" s="108">
        <v>0.8</v>
      </c>
      <c r="AA1509" s="113">
        <v>0</v>
      </c>
      <c r="AB1509" s="113">
        <v>0</v>
      </c>
      <c r="AC1509" s="113">
        <v>59972</v>
      </c>
      <c r="AD1509" s="113">
        <v>0</v>
      </c>
      <c r="AE1509" s="113">
        <v>59972</v>
      </c>
      <c r="AF1509" s="113">
        <v>0</v>
      </c>
      <c r="AG1509" s="113">
        <v>0</v>
      </c>
      <c r="AH1509" s="113">
        <f>CFR_Data[[#This Row],[Total Spent SFY]]+CFR_Data[[#This Row],[CF Current SFY]]</f>
        <v>0</v>
      </c>
      <c r="AI1509" s="113">
        <v>0</v>
      </c>
      <c r="AJ1509" s="113">
        <v>0</v>
      </c>
      <c r="AK1509" s="113">
        <v>28682.260900000001</v>
      </c>
      <c r="AL1509" s="113">
        <v>31289.739099999999</v>
      </c>
      <c r="AM1509" s="113">
        <v>0</v>
      </c>
      <c r="AN1509" s="113">
        <v>0</v>
      </c>
      <c r="AO1509" s="113">
        <v>0</v>
      </c>
      <c r="AP1509" s="113">
        <v>0</v>
      </c>
      <c r="AQ1509" s="107" t="s">
        <v>699</v>
      </c>
      <c r="AR1509" s="107" t="s">
        <v>699</v>
      </c>
      <c r="AS1509" s="107" t="s">
        <v>396</v>
      </c>
      <c r="AT1509" s="107" t="s">
        <v>395</v>
      </c>
      <c r="AU1509" s="107" t="s">
        <v>1123</v>
      </c>
      <c r="AV1509" s="107" t="s">
        <v>391</v>
      </c>
      <c r="AW1509" s="108">
        <v>3</v>
      </c>
      <c r="AX1509" s="107" t="s">
        <v>473</v>
      </c>
      <c r="AY1509" s="107" t="s">
        <v>707</v>
      </c>
      <c r="AZ1509" s="107" t="s">
        <v>706</v>
      </c>
      <c r="BA1509" s="107" t="s">
        <v>412</v>
      </c>
      <c r="BB1509" s="109">
        <v>45355.272070752311</v>
      </c>
      <c r="BC1509" s="107" t="s">
        <v>32</v>
      </c>
      <c r="BD1509" s="107" t="s">
        <v>292</v>
      </c>
    </row>
    <row r="1510" spans="1:56" x14ac:dyDescent="0.2">
      <c r="A1510" s="107" t="s">
        <v>472</v>
      </c>
      <c r="B1510" s="105">
        <v>610779</v>
      </c>
      <c r="C1510" s="105" t="s">
        <v>395</v>
      </c>
      <c r="D1510" s="107" t="s">
        <v>2412</v>
      </c>
      <c r="E1510" s="105" t="s">
        <v>1947</v>
      </c>
      <c r="F1510" s="107" t="s">
        <v>1128</v>
      </c>
      <c r="G1510" s="107" t="s">
        <v>830</v>
      </c>
      <c r="H1510" s="107" t="s">
        <v>830</v>
      </c>
      <c r="I1510" s="107" t="s">
        <v>830</v>
      </c>
      <c r="J1510" s="107" t="s">
        <v>1311</v>
      </c>
      <c r="K1510" s="107" t="s">
        <v>32</v>
      </c>
      <c r="L1510" s="107" t="s">
        <v>88</v>
      </c>
      <c r="M1510" s="107" t="s">
        <v>41</v>
      </c>
      <c r="N1510" s="107" t="s">
        <v>472</v>
      </c>
      <c r="O1510" s="107" t="s">
        <v>1122</v>
      </c>
      <c r="P1510" s="109">
        <v>46039</v>
      </c>
      <c r="Q1510" s="107" t="s">
        <v>1353</v>
      </c>
      <c r="R1510" s="108">
        <v>0</v>
      </c>
      <c r="S1510" s="109">
        <v>46189</v>
      </c>
      <c r="T1510" s="109">
        <v>46249</v>
      </c>
      <c r="U1510" s="109">
        <v>46918</v>
      </c>
      <c r="V1510" s="108">
        <v>729</v>
      </c>
      <c r="W1510" s="107" t="s">
        <v>398</v>
      </c>
      <c r="X1510" s="107" t="s">
        <v>702</v>
      </c>
      <c r="Y1510" s="107" t="s">
        <v>293</v>
      </c>
      <c r="Z1510" s="108">
        <v>0</v>
      </c>
      <c r="AA1510" s="113">
        <v>0</v>
      </c>
      <c r="AB1510" s="113">
        <v>0</v>
      </c>
      <c r="AC1510" s="113">
        <v>12000</v>
      </c>
      <c r="AD1510" s="113">
        <v>0</v>
      </c>
      <c r="AE1510" s="113">
        <v>12000</v>
      </c>
      <c r="AF1510" s="113">
        <v>0</v>
      </c>
      <c r="AG1510" s="113">
        <v>0</v>
      </c>
      <c r="AH1510" s="113">
        <f>CFR_Data[[#This Row],[Total Spent SFY]]+CFR_Data[[#This Row],[CF Current SFY]]</f>
        <v>0</v>
      </c>
      <c r="AI1510" s="113">
        <v>0</v>
      </c>
      <c r="AJ1510" s="113">
        <v>0</v>
      </c>
      <c r="AK1510" s="113">
        <v>5739.1304</v>
      </c>
      <c r="AL1510" s="113">
        <v>6260.8696</v>
      </c>
      <c r="AM1510" s="113">
        <v>0</v>
      </c>
      <c r="AN1510" s="113">
        <v>0</v>
      </c>
      <c r="AO1510" s="113">
        <v>0</v>
      </c>
      <c r="AP1510" s="113">
        <v>0</v>
      </c>
      <c r="AQ1510" s="107" t="s">
        <v>699</v>
      </c>
      <c r="AR1510" s="107" t="s">
        <v>699</v>
      </c>
      <c r="AS1510" s="107" t="s">
        <v>396</v>
      </c>
      <c r="AT1510" s="107" t="s">
        <v>395</v>
      </c>
      <c r="AU1510" s="107" t="s">
        <v>1123</v>
      </c>
      <c r="AV1510" s="107" t="s">
        <v>391</v>
      </c>
      <c r="AW1510" s="108">
        <v>3</v>
      </c>
      <c r="AX1510" s="107" t="s">
        <v>473</v>
      </c>
      <c r="AY1510" s="107" t="s">
        <v>707</v>
      </c>
      <c r="AZ1510" s="107" t="s">
        <v>706</v>
      </c>
      <c r="BA1510" s="107" t="s">
        <v>412</v>
      </c>
      <c r="BB1510" s="109">
        <v>45355.272070752311</v>
      </c>
      <c r="BC1510" s="107" t="s">
        <v>32</v>
      </c>
      <c r="BD1510" s="107" t="s">
        <v>293</v>
      </c>
    </row>
    <row r="1511" spans="1:56" x14ac:dyDescent="0.2">
      <c r="A1511" s="107" t="s">
        <v>472</v>
      </c>
      <c r="B1511" s="105">
        <v>610779</v>
      </c>
      <c r="C1511" s="105" t="s">
        <v>395</v>
      </c>
      <c r="D1511" s="107" t="s">
        <v>2412</v>
      </c>
      <c r="E1511" s="105" t="s">
        <v>1947</v>
      </c>
      <c r="F1511" s="107" t="s">
        <v>1128</v>
      </c>
      <c r="G1511" s="107" t="s">
        <v>830</v>
      </c>
      <c r="H1511" s="107" t="s">
        <v>830</v>
      </c>
      <c r="I1511" s="107" t="s">
        <v>830</v>
      </c>
      <c r="J1511" s="107" t="s">
        <v>1311</v>
      </c>
      <c r="K1511" s="107" t="s">
        <v>32</v>
      </c>
      <c r="L1511" s="107" t="s">
        <v>88</v>
      </c>
      <c r="M1511" s="107" t="s">
        <v>41</v>
      </c>
      <c r="N1511" s="107" t="s">
        <v>472</v>
      </c>
      <c r="O1511" s="107" t="s">
        <v>1122</v>
      </c>
      <c r="P1511" s="109">
        <v>46039</v>
      </c>
      <c r="Q1511" s="107" t="s">
        <v>1353</v>
      </c>
      <c r="R1511" s="108">
        <v>0</v>
      </c>
      <c r="S1511" s="109">
        <v>46189</v>
      </c>
      <c r="T1511" s="109">
        <v>46249</v>
      </c>
      <c r="U1511" s="109">
        <v>46918</v>
      </c>
      <c r="V1511" s="108">
        <v>729</v>
      </c>
      <c r="W1511" s="107" t="s">
        <v>424</v>
      </c>
      <c r="X1511" s="107" t="s">
        <v>802</v>
      </c>
      <c r="Y1511" s="107" t="s">
        <v>725</v>
      </c>
      <c r="Z1511" s="108">
        <v>0.8</v>
      </c>
      <c r="AA1511" s="113">
        <v>0</v>
      </c>
      <c r="AB1511" s="113">
        <v>0</v>
      </c>
      <c r="AC1511" s="113">
        <v>1521113.2501999999</v>
      </c>
      <c r="AD1511" s="113">
        <v>0</v>
      </c>
      <c r="AE1511" s="113">
        <v>1521113.2501999999</v>
      </c>
      <c r="AF1511" s="113">
        <v>0</v>
      </c>
      <c r="AG1511" s="113">
        <v>0</v>
      </c>
      <c r="AH1511" s="113">
        <f>CFR_Data[[#This Row],[Total Spent SFY]]+CFR_Data[[#This Row],[CF Current SFY]]</f>
        <v>0</v>
      </c>
      <c r="AI1511" s="113">
        <v>0</v>
      </c>
      <c r="AJ1511" s="113">
        <v>0</v>
      </c>
      <c r="AK1511" s="113">
        <v>727488.94570000004</v>
      </c>
      <c r="AL1511" s="113">
        <v>793624.30449999997</v>
      </c>
      <c r="AM1511" s="113">
        <v>0</v>
      </c>
      <c r="AN1511" s="113">
        <v>0</v>
      </c>
      <c r="AO1511" s="113">
        <v>0</v>
      </c>
      <c r="AP1511" s="113">
        <v>0</v>
      </c>
      <c r="AQ1511" s="107" t="s">
        <v>699</v>
      </c>
      <c r="AR1511" s="107" t="s">
        <v>699</v>
      </c>
      <c r="AS1511" s="107" t="s">
        <v>396</v>
      </c>
      <c r="AT1511" s="107" t="s">
        <v>395</v>
      </c>
      <c r="AU1511" s="107" t="s">
        <v>1123</v>
      </c>
      <c r="AV1511" s="107" t="s">
        <v>391</v>
      </c>
      <c r="AW1511" s="108">
        <v>3</v>
      </c>
      <c r="AX1511" s="107" t="s">
        <v>473</v>
      </c>
      <c r="AY1511" s="107" t="s">
        <v>707</v>
      </c>
      <c r="AZ1511" s="107" t="s">
        <v>706</v>
      </c>
      <c r="BA1511" s="107" t="s">
        <v>412</v>
      </c>
      <c r="BB1511" s="109">
        <v>45355.272070752311</v>
      </c>
      <c r="BC1511" s="107" t="s">
        <v>32</v>
      </c>
      <c r="BD1511" s="107" t="s">
        <v>292</v>
      </c>
    </row>
    <row r="1512" spans="1:56" x14ac:dyDescent="0.2">
      <c r="A1512" s="107" t="s">
        <v>472</v>
      </c>
      <c r="B1512" s="105">
        <v>610782</v>
      </c>
      <c r="C1512" s="105" t="s">
        <v>395</v>
      </c>
      <c r="D1512" s="107" t="s">
        <v>2413</v>
      </c>
      <c r="E1512" s="105" t="s">
        <v>1941</v>
      </c>
      <c r="F1512" s="107" t="s">
        <v>1126</v>
      </c>
      <c r="G1512" s="107" t="s">
        <v>830</v>
      </c>
      <c r="H1512" s="107" t="s">
        <v>830</v>
      </c>
      <c r="I1512" s="107" t="s">
        <v>830</v>
      </c>
      <c r="J1512" s="107" t="s">
        <v>1312</v>
      </c>
      <c r="K1512" s="107" t="s">
        <v>22</v>
      </c>
      <c r="L1512" s="107" t="s">
        <v>88</v>
      </c>
      <c r="M1512" s="107" t="s">
        <v>41</v>
      </c>
      <c r="N1512" s="107" t="s">
        <v>472</v>
      </c>
      <c r="O1512" s="107" t="s">
        <v>1122</v>
      </c>
      <c r="P1512" s="109">
        <v>45801</v>
      </c>
      <c r="Q1512" s="107" t="s">
        <v>1101</v>
      </c>
      <c r="R1512" s="108">
        <v>0</v>
      </c>
      <c r="S1512" s="109">
        <v>45951</v>
      </c>
      <c r="T1512" s="109">
        <v>46011</v>
      </c>
      <c r="U1512" s="109">
        <v>46680</v>
      </c>
      <c r="V1512" s="108">
        <v>729</v>
      </c>
      <c r="W1512" s="107" t="s">
        <v>424</v>
      </c>
      <c r="X1512" s="107" t="s">
        <v>1959</v>
      </c>
      <c r="Y1512" s="107" t="s">
        <v>292</v>
      </c>
      <c r="Z1512" s="108">
        <v>0.8</v>
      </c>
      <c r="AA1512" s="113">
        <v>0</v>
      </c>
      <c r="AB1512" s="113">
        <v>0</v>
      </c>
      <c r="AC1512" s="113">
        <v>433840</v>
      </c>
      <c r="AD1512" s="113">
        <v>0</v>
      </c>
      <c r="AE1512" s="113">
        <v>433840</v>
      </c>
      <c r="AF1512" s="113">
        <v>0</v>
      </c>
      <c r="AG1512" s="113">
        <v>0</v>
      </c>
      <c r="AH1512" s="113">
        <f>CFR_Data[[#This Row],[Total Spent SFY]]+CFR_Data[[#This Row],[CF Current SFY]]</f>
        <v>0</v>
      </c>
      <c r="AI1512" s="113">
        <v>0</v>
      </c>
      <c r="AJ1512" s="113">
        <v>132038.26089999999</v>
      </c>
      <c r="AK1512" s="113">
        <v>226351.30429999999</v>
      </c>
      <c r="AL1512" s="113">
        <v>75450.434800000003</v>
      </c>
      <c r="AM1512" s="113">
        <v>0</v>
      </c>
      <c r="AN1512" s="113">
        <v>0</v>
      </c>
      <c r="AO1512" s="113">
        <v>0</v>
      </c>
      <c r="AP1512" s="113">
        <v>0</v>
      </c>
      <c r="AQ1512" s="107" t="s">
        <v>699</v>
      </c>
      <c r="AR1512" s="107" t="s">
        <v>699</v>
      </c>
      <c r="AS1512" s="107" t="s">
        <v>396</v>
      </c>
      <c r="AT1512" s="107" t="s">
        <v>395</v>
      </c>
      <c r="AU1512" s="107" t="s">
        <v>1123</v>
      </c>
      <c r="AV1512" s="107" t="s">
        <v>391</v>
      </c>
      <c r="AW1512" s="108">
        <v>2</v>
      </c>
      <c r="AX1512" s="107" t="s">
        <v>473</v>
      </c>
      <c r="AY1512" s="107" t="s">
        <v>707</v>
      </c>
      <c r="AZ1512" s="107" t="s">
        <v>706</v>
      </c>
      <c r="BA1512" s="107" t="s">
        <v>412</v>
      </c>
      <c r="BB1512" s="109">
        <v>45355.272070752311</v>
      </c>
      <c r="BC1512" s="107" t="s">
        <v>22</v>
      </c>
      <c r="BD1512" s="107" t="s">
        <v>292</v>
      </c>
    </row>
    <row r="1513" spans="1:56" x14ac:dyDescent="0.2">
      <c r="A1513" s="107" t="s">
        <v>472</v>
      </c>
      <c r="B1513" s="105">
        <v>610782</v>
      </c>
      <c r="C1513" s="105" t="s">
        <v>395</v>
      </c>
      <c r="D1513" s="107" t="s">
        <v>2413</v>
      </c>
      <c r="E1513" s="105" t="s">
        <v>1941</v>
      </c>
      <c r="F1513" s="107" t="s">
        <v>1126</v>
      </c>
      <c r="G1513" s="107" t="s">
        <v>830</v>
      </c>
      <c r="H1513" s="107" t="s">
        <v>830</v>
      </c>
      <c r="I1513" s="107" t="s">
        <v>830</v>
      </c>
      <c r="J1513" s="107" t="s">
        <v>1312</v>
      </c>
      <c r="K1513" s="107" t="s">
        <v>22</v>
      </c>
      <c r="L1513" s="107" t="s">
        <v>88</v>
      </c>
      <c r="M1513" s="107" t="s">
        <v>41</v>
      </c>
      <c r="N1513" s="107" t="s">
        <v>472</v>
      </c>
      <c r="O1513" s="107" t="s">
        <v>1122</v>
      </c>
      <c r="P1513" s="109">
        <v>45801</v>
      </c>
      <c r="Q1513" s="107" t="s">
        <v>1101</v>
      </c>
      <c r="R1513" s="108">
        <v>0</v>
      </c>
      <c r="S1513" s="109">
        <v>45951</v>
      </c>
      <c r="T1513" s="109">
        <v>46011</v>
      </c>
      <c r="U1513" s="109">
        <v>46680</v>
      </c>
      <c r="V1513" s="108">
        <v>729</v>
      </c>
      <c r="W1513" s="107" t="s">
        <v>424</v>
      </c>
      <c r="X1513" s="107" t="s">
        <v>705</v>
      </c>
      <c r="Y1513" s="107" t="s">
        <v>413</v>
      </c>
      <c r="Z1513" s="108">
        <v>0.8</v>
      </c>
      <c r="AA1513" s="113">
        <v>0</v>
      </c>
      <c r="AB1513" s="113">
        <v>0</v>
      </c>
      <c r="AC1513" s="113">
        <v>5397490</v>
      </c>
      <c r="AD1513" s="113">
        <v>0</v>
      </c>
      <c r="AE1513" s="113">
        <v>5397489.9999000002</v>
      </c>
      <c r="AF1513" s="113">
        <v>0</v>
      </c>
      <c r="AG1513" s="113">
        <v>0</v>
      </c>
      <c r="AH1513" s="113">
        <f>CFR_Data[[#This Row],[Total Spent SFY]]+CFR_Data[[#This Row],[CF Current SFY]]</f>
        <v>0</v>
      </c>
      <c r="AI1513" s="113">
        <v>0</v>
      </c>
      <c r="AJ1513" s="113">
        <v>1642714.3478000001</v>
      </c>
      <c r="AK1513" s="113">
        <v>2816081.7390999999</v>
      </c>
      <c r="AL1513" s="113">
        <v>938693.91299999994</v>
      </c>
      <c r="AM1513" s="113">
        <v>0</v>
      </c>
      <c r="AN1513" s="113">
        <v>1E-4</v>
      </c>
      <c r="AO1513" s="113">
        <v>0</v>
      </c>
      <c r="AP1513" s="113">
        <v>0</v>
      </c>
      <c r="AQ1513" s="107" t="s">
        <v>699</v>
      </c>
      <c r="AR1513" s="107" t="s">
        <v>699</v>
      </c>
      <c r="AS1513" s="107" t="s">
        <v>396</v>
      </c>
      <c r="AT1513" s="107" t="s">
        <v>395</v>
      </c>
      <c r="AU1513" s="107" t="s">
        <v>1123</v>
      </c>
      <c r="AV1513" s="107" t="s">
        <v>391</v>
      </c>
      <c r="AW1513" s="108">
        <v>2</v>
      </c>
      <c r="AX1513" s="107" t="s">
        <v>473</v>
      </c>
      <c r="AY1513" s="107" t="s">
        <v>707</v>
      </c>
      <c r="AZ1513" s="107" t="s">
        <v>706</v>
      </c>
      <c r="BA1513" s="107" t="s">
        <v>412</v>
      </c>
      <c r="BB1513" s="109">
        <v>45355.272070752311</v>
      </c>
      <c r="BC1513" s="107" t="s">
        <v>22</v>
      </c>
      <c r="BD1513" s="107" t="s">
        <v>292</v>
      </c>
    </row>
    <row r="1514" spans="1:56" x14ac:dyDescent="0.2">
      <c r="A1514" s="107" t="s">
        <v>393</v>
      </c>
      <c r="B1514" s="105">
        <v>610784</v>
      </c>
      <c r="C1514" s="105" t="s">
        <v>2414</v>
      </c>
      <c r="D1514" s="107" t="s">
        <v>1313</v>
      </c>
      <c r="E1514" s="105" t="s">
        <v>1941</v>
      </c>
      <c r="F1514" s="107" t="s">
        <v>389</v>
      </c>
      <c r="G1514" s="107" t="s">
        <v>830</v>
      </c>
      <c r="H1514" s="107" t="b">
        <v>1</v>
      </c>
      <c r="I1514" s="107" t="s">
        <v>830</v>
      </c>
      <c r="J1514" s="107" t="s">
        <v>436</v>
      </c>
      <c r="K1514" s="107" t="s">
        <v>437</v>
      </c>
      <c r="L1514" s="107" t="s">
        <v>143</v>
      </c>
      <c r="M1514" s="107" t="s">
        <v>41</v>
      </c>
      <c r="N1514" s="107" t="s">
        <v>394</v>
      </c>
      <c r="O1514" s="107" t="s">
        <v>395</v>
      </c>
      <c r="P1514" s="109">
        <v>44030</v>
      </c>
      <c r="Q1514" s="107" t="s">
        <v>656</v>
      </c>
      <c r="R1514" s="108">
        <v>1</v>
      </c>
      <c r="S1514" s="109">
        <v>44168</v>
      </c>
      <c r="T1514" s="109">
        <v>44228</v>
      </c>
      <c r="U1514" s="109">
        <v>45220</v>
      </c>
      <c r="V1514" s="108">
        <v>1052</v>
      </c>
      <c r="W1514" s="107" t="s">
        <v>398</v>
      </c>
      <c r="X1514" s="107" t="s">
        <v>720</v>
      </c>
      <c r="Y1514" s="107" t="s">
        <v>293</v>
      </c>
      <c r="Z1514" s="108">
        <v>0</v>
      </c>
      <c r="AA1514" s="113">
        <v>11157112.380000001</v>
      </c>
      <c r="AB1514" s="113">
        <v>1236041.8799999999</v>
      </c>
      <c r="AC1514" s="113">
        <v>361582.38</v>
      </c>
      <c r="AD1514" s="113">
        <v>361394.28</v>
      </c>
      <c r="AE1514" s="113">
        <v>361394.28</v>
      </c>
      <c r="AF1514" s="113">
        <v>361394.28</v>
      </c>
      <c r="AG1514" s="113">
        <v>11518506.66</v>
      </c>
      <c r="AH1514" s="113">
        <f>CFR_Data[[#This Row],[Total Spent SFY]]+CFR_Data[[#This Row],[CF Current SFY]]</f>
        <v>1597436.16</v>
      </c>
      <c r="AI1514" s="113">
        <v>0</v>
      </c>
      <c r="AJ1514" s="113">
        <v>0</v>
      </c>
      <c r="AK1514" s="113">
        <v>0</v>
      </c>
      <c r="AL1514" s="113">
        <v>0</v>
      </c>
      <c r="AM1514" s="113">
        <v>0</v>
      </c>
      <c r="AN1514" s="113">
        <v>188.1</v>
      </c>
      <c r="AO1514" s="113">
        <v>0</v>
      </c>
      <c r="AP1514" s="113">
        <v>0</v>
      </c>
      <c r="AQ1514" s="107" t="s">
        <v>699</v>
      </c>
      <c r="AR1514" s="107" t="s">
        <v>699</v>
      </c>
      <c r="AS1514" s="107" t="s">
        <v>396</v>
      </c>
      <c r="AT1514" s="107" t="s">
        <v>395</v>
      </c>
      <c r="AU1514" s="107" t="s">
        <v>1123</v>
      </c>
      <c r="AV1514" s="107" t="s">
        <v>391</v>
      </c>
      <c r="AW1514" s="108">
        <v>1</v>
      </c>
      <c r="AX1514" s="107" t="s">
        <v>473</v>
      </c>
      <c r="AY1514" s="107" t="s">
        <v>707</v>
      </c>
      <c r="AZ1514" s="107" t="s">
        <v>706</v>
      </c>
      <c r="BA1514" s="107" t="s">
        <v>412</v>
      </c>
      <c r="BB1514" s="109">
        <v>45355.272070752311</v>
      </c>
      <c r="BC1514" s="107" t="s">
        <v>465</v>
      </c>
      <c r="BD1514" s="107" t="s">
        <v>293</v>
      </c>
    </row>
    <row r="1515" spans="1:56" x14ac:dyDescent="0.2">
      <c r="A1515" s="107" t="s">
        <v>409</v>
      </c>
      <c r="B1515" s="105">
        <v>610786</v>
      </c>
      <c r="C1515" s="105" t="s">
        <v>2415</v>
      </c>
      <c r="D1515" s="107" t="s">
        <v>1314</v>
      </c>
      <c r="E1515" s="105" t="s">
        <v>1941</v>
      </c>
      <c r="F1515" s="107" t="s">
        <v>1792</v>
      </c>
      <c r="G1515" s="107" t="s">
        <v>830</v>
      </c>
      <c r="H1515" s="107" t="b">
        <v>1</v>
      </c>
      <c r="I1515" s="107" t="s">
        <v>830</v>
      </c>
      <c r="J1515" s="107" t="s">
        <v>436</v>
      </c>
      <c r="K1515" s="107" t="s">
        <v>437</v>
      </c>
      <c r="L1515" s="107" t="s">
        <v>344</v>
      </c>
      <c r="M1515" s="107" t="s">
        <v>395</v>
      </c>
      <c r="N1515" s="107" t="s">
        <v>410</v>
      </c>
      <c r="O1515" s="107" t="s">
        <v>395</v>
      </c>
      <c r="P1515" s="109">
        <v>44324</v>
      </c>
      <c r="Q1515" s="107" t="s">
        <v>655</v>
      </c>
      <c r="R1515" s="108">
        <v>1</v>
      </c>
      <c r="S1515" s="109">
        <v>44523</v>
      </c>
      <c r="T1515" s="109">
        <v>44583</v>
      </c>
      <c r="U1515" s="109">
        <v>45443</v>
      </c>
      <c r="V1515" s="108">
        <v>920</v>
      </c>
      <c r="W1515" s="107" t="s">
        <v>415</v>
      </c>
      <c r="X1515" s="107" t="s">
        <v>717</v>
      </c>
      <c r="Y1515" s="107" t="s">
        <v>293</v>
      </c>
      <c r="Z1515" s="108">
        <v>0</v>
      </c>
      <c r="AA1515" s="113">
        <v>2070849.71</v>
      </c>
      <c r="AB1515" s="113">
        <v>93487.17</v>
      </c>
      <c r="AC1515" s="113">
        <v>0</v>
      </c>
      <c r="AD1515" s="113">
        <v>-823.41240000000005</v>
      </c>
      <c r="AE1515" s="113">
        <v>-823.41240000000005</v>
      </c>
      <c r="AF1515" s="113">
        <v>-823.41240000000005</v>
      </c>
      <c r="AG1515" s="113">
        <v>2070026.2975999999</v>
      </c>
      <c r="AH1515" s="113">
        <f>CFR_Data[[#This Row],[Total Spent SFY]]+CFR_Data[[#This Row],[CF Current SFY]]</f>
        <v>92663.757599999997</v>
      </c>
      <c r="AI1515" s="113">
        <v>0</v>
      </c>
      <c r="AJ1515" s="113">
        <v>0</v>
      </c>
      <c r="AK1515" s="113">
        <v>0</v>
      </c>
      <c r="AL1515" s="113">
        <v>0</v>
      </c>
      <c r="AM1515" s="113">
        <v>0</v>
      </c>
      <c r="AN1515" s="113">
        <v>823.41240000000005</v>
      </c>
      <c r="AO1515" s="113">
        <v>0</v>
      </c>
      <c r="AP1515" s="113">
        <v>0</v>
      </c>
      <c r="AQ1515" s="107" t="s">
        <v>699</v>
      </c>
      <c r="AR1515" s="107" t="s">
        <v>699</v>
      </c>
      <c r="AS1515" s="107" t="s">
        <v>396</v>
      </c>
      <c r="AT1515" s="107" t="s">
        <v>395</v>
      </c>
      <c r="AU1515" s="107" t="s">
        <v>1123</v>
      </c>
      <c r="AV1515" s="107" t="s">
        <v>391</v>
      </c>
      <c r="AW1515" s="108">
        <v>2</v>
      </c>
      <c r="AX1515" s="107" t="s">
        <v>473</v>
      </c>
      <c r="AY1515" s="107" t="s">
        <v>707</v>
      </c>
      <c r="AZ1515" s="107" t="s">
        <v>706</v>
      </c>
      <c r="BA1515" s="107" t="s">
        <v>412</v>
      </c>
      <c r="BB1515" s="109">
        <v>45355.272070752311</v>
      </c>
      <c r="BC1515" s="107" t="s">
        <v>465</v>
      </c>
      <c r="BD1515" s="107" t="s">
        <v>293</v>
      </c>
    </row>
    <row r="1516" spans="1:56" x14ac:dyDescent="0.2">
      <c r="A1516" s="107" t="s">
        <v>409</v>
      </c>
      <c r="B1516" s="105">
        <v>610786</v>
      </c>
      <c r="C1516" s="105" t="s">
        <v>2415</v>
      </c>
      <c r="D1516" s="107" t="s">
        <v>1314</v>
      </c>
      <c r="E1516" s="105" t="s">
        <v>1941</v>
      </c>
      <c r="F1516" s="107" t="s">
        <v>1792</v>
      </c>
      <c r="G1516" s="107" t="s">
        <v>830</v>
      </c>
      <c r="H1516" s="107" t="b">
        <v>1</v>
      </c>
      <c r="I1516" s="107" t="s">
        <v>830</v>
      </c>
      <c r="J1516" s="107" t="s">
        <v>436</v>
      </c>
      <c r="K1516" s="107" t="s">
        <v>437</v>
      </c>
      <c r="L1516" s="107" t="s">
        <v>344</v>
      </c>
      <c r="M1516" s="107" t="s">
        <v>395</v>
      </c>
      <c r="N1516" s="107" t="s">
        <v>410</v>
      </c>
      <c r="O1516" s="107" t="s">
        <v>395</v>
      </c>
      <c r="P1516" s="109">
        <v>44324</v>
      </c>
      <c r="Q1516" s="107" t="s">
        <v>655</v>
      </c>
      <c r="R1516" s="108">
        <v>1</v>
      </c>
      <c r="S1516" s="109">
        <v>44523</v>
      </c>
      <c r="T1516" s="109">
        <v>44583</v>
      </c>
      <c r="U1516" s="109">
        <v>45443</v>
      </c>
      <c r="V1516" s="108">
        <v>920</v>
      </c>
      <c r="W1516" s="107" t="s">
        <v>398</v>
      </c>
      <c r="X1516" s="107" t="s">
        <v>720</v>
      </c>
      <c r="Y1516" s="107" t="s">
        <v>293</v>
      </c>
      <c r="Z1516" s="108">
        <v>0</v>
      </c>
      <c r="AA1516" s="113">
        <v>344579.66</v>
      </c>
      <c r="AB1516" s="113">
        <v>344579.66</v>
      </c>
      <c r="AC1516" s="113">
        <v>3034749.27</v>
      </c>
      <c r="AD1516" s="113">
        <v>439763.7524</v>
      </c>
      <c r="AE1516" s="113">
        <v>439763.7524</v>
      </c>
      <c r="AF1516" s="113">
        <v>439763.7524</v>
      </c>
      <c r="AG1516" s="113">
        <v>784343.41240000003</v>
      </c>
      <c r="AH1516" s="113">
        <f>CFR_Data[[#This Row],[Total Spent SFY]]+CFR_Data[[#This Row],[CF Current SFY]]</f>
        <v>784343.41240000003</v>
      </c>
      <c r="AI1516" s="113">
        <v>0</v>
      </c>
      <c r="AJ1516" s="113">
        <v>0</v>
      </c>
      <c r="AK1516" s="113">
        <v>0</v>
      </c>
      <c r="AL1516" s="113">
        <v>0</v>
      </c>
      <c r="AM1516" s="113">
        <v>0</v>
      </c>
      <c r="AN1516" s="113">
        <v>2594985.5175999999</v>
      </c>
      <c r="AO1516" s="113">
        <v>0</v>
      </c>
      <c r="AP1516" s="113">
        <v>0</v>
      </c>
      <c r="AQ1516" s="107" t="s">
        <v>699</v>
      </c>
      <c r="AR1516" s="107" t="s">
        <v>699</v>
      </c>
      <c r="AS1516" s="107" t="s">
        <v>396</v>
      </c>
      <c r="AT1516" s="107" t="s">
        <v>395</v>
      </c>
      <c r="AU1516" s="107" t="s">
        <v>1123</v>
      </c>
      <c r="AV1516" s="107" t="s">
        <v>391</v>
      </c>
      <c r="AW1516" s="108">
        <v>2</v>
      </c>
      <c r="AX1516" s="107" t="s">
        <v>473</v>
      </c>
      <c r="AY1516" s="107" t="s">
        <v>707</v>
      </c>
      <c r="AZ1516" s="107" t="s">
        <v>706</v>
      </c>
      <c r="BA1516" s="107" t="s">
        <v>412</v>
      </c>
      <c r="BB1516" s="109">
        <v>45355.272070752311</v>
      </c>
      <c r="BC1516" s="107" t="s">
        <v>465</v>
      </c>
      <c r="BD1516" s="107" t="s">
        <v>293</v>
      </c>
    </row>
    <row r="1517" spans="1:56" x14ac:dyDescent="0.2">
      <c r="A1517" s="107" t="s">
        <v>409</v>
      </c>
      <c r="B1517" s="105">
        <v>610787</v>
      </c>
      <c r="C1517" s="105" t="s">
        <v>2416</v>
      </c>
      <c r="D1517" s="107" t="s">
        <v>1315</v>
      </c>
      <c r="E1517" s="105" t="s">
        <v>1941</v>
      </c>
      <c r="F1517" s="107" t="s">
        <v>1793</v>
      </c>
      <c r="G1517" s="107" t="s">
        <v>830</v>
      </c>
      <c r="H1517" s="107" t="b">
        <v>1</v>
      </c>
      <c r="I1517" s="107" t="s">
        <v>830</v>
      </c>
      <c r="J1517" s="107" t="s">
        <v>436</v>
      </c>
      <c r="K1517" s="107" t="s">
        <v>437</v>
      </c>
      <c r="L1517" s="107" t="s">
        <v>344</v>
      </c>
      <c r="M1517" s="107" t="s">
        <v>395</v>
      </c>
      <c r="N1517" s="107" t="s">
        <v>410</v>
      </c>
      <c r="O1517" s="107" t="s">
        <v>395</v>
      </c>
      <c r="P1517" s="109">
        <v>44352</v>
      </c>
      <c r="Q1517" s="107" t="s">
        <v>655</v>
      </c>
      <c r="R1517" s="108">
        <v>1</v>
      </c>
      <c r="S1517" s="109">
        <v>44397</v>
      </c>
      <c r="T1517" s="109">
        <v>44457</v>
      </c>
      <c r="U1517" s="109">
        <v>45382</v>
      </c>
      <c r="V1517" s="108">
        <v>985</v>
      </c>
      <c r="W1517" s="107" t="s">
        <v>415</v>
      </c>
      <c r="X1517" s="107" t="s">
        <v>717</v>
      </c>
      <c r="Y1517" s="107" t="s">
        <v>293</v>
      </c>
      <c r="Z1517" s="108">
        <v>0</v>
      </c>
      <c r="AA1517" s="113">
        <v>3640676.21</v>
      </c>
      <c r="AB1517" s="113">
        <v>98.56</v>
      </c>
      <c r="AC1517" s="113">
        <v>2103.04</v>
      </c>
      <c r="AD1517" s="113">
        <v>19647.113000000001</v>
      </c>
      <c r="AE1517" s="113">
        <v>19647.113000000001</v>
      </c>
      <c r="AF1517" s="113">
        <v>19647.113000000001</v>
      </c>
      <c r="AG1517" s="113">
        <v>3660323.3229999999</v>
      </c>
      <c r="AH1517" s="113">
        <f>CFR_Data[[#This Row],[Total Spent SFY]]+CFR_Data[[#This Row],[CF Current SFY]]</f>
        <v>19745.673000000003</v>
      </c>
      <c r="AI1517" s="113">
        <v>0</v>
      </c>
      <c r="AJ1517" s="113">
        <v>0</v>
      </c>
      <c r="AK1517" s="113">
        <v>0</v>
      </c>
      <c r="AL1517" s="113">
        <v>0</v>
      </c>
      <c r="AM1517" s="113">
        <v>0</v>
      </c>
      <c r="AN1517" s="113">
        <v>-17544.073</v>
      </c>
      <c r="AO1517" s="113">
        <v>0</v>
      </c>
      <c r="AP1517" s="113">
        <v>0</v>
      </c>
      <c r="AQ1517" s="107" t="s">
        <v>699</v>
      </c>
      <c r="AR1517" s="107" t="s">
        <v>699</v>
      </c>
      <c r="AS1517" s="107" t="s">
        <v>396</v>
      </c>
      <c r="AT1517" s="107" t="s">
        <v>395</v>
      </c>
      <c r="AU1517" s="107" t="s">
        <v>1123</v>
      </c>
      <c r="AV1517" s="107" t="s">
        <v>391</v>
      </c>
      <c r="AW1517" s="108">
        <v>2</v>
      </c>
      <c r="AX1517" s="107" t="s">
        <v>473</v>
      </c>
      <c r="AY1517" s="107" t="s">
        <v>707</v>
      </c>
      <c r="AZ1517" s="107" t="s">
        <v>706</v>
      </c>
      <c r="BA1517" s="107" t="s">
        <v>412</v>
      </c>
      <c r="BB1517" s="109">
        <v>45355.272070752311</v>
      </c>
      <c r="BC1517" s="107" t="s">
        <v>465</v>
      </c>
      <c r="BD1517" s="107" t="s">
        <v>293</v>
      </c>
    </row>
    <row r="1518" spans="1:56" x14ac:dyDescent="0.2">
      <c r="A1518" s="107" t="s">
        <v>409</v>
      </c>
      <c r="B1518" s="105">
        <v>610787</v>
      </c>
      <c r="C1518" s="105" t="s">
        <v>2416</v>
      </c>
      <c r="D1518" s="107" t="s">
        <v>1315</v>
      </c>
      <c r="E1518" s="105" t="s">
        <v>1941</v>
      </c>
      <c r="F1518" s="107" t="s">
        <v>1793</v>
      </c>
      <c r="G1518" s="107" t="s">
        <v>830</v>
      </c>
      <c r="H1518" s="107" t="b">
        <v>1</v>
      </c>
      <c r="I1518" s="107" t="s">
        <v>830</v>
      </c>
      <c r="J1518" s="107" t="s">
        <v>436</v>
      </c>
      <c r="K1518" s="107" t="s">
        <v>437</v>
      </c>
      <c r="L1518" s="107" t="s">
        <v>344</v>
      </c>
      <c r="M1518" s="107" t="s">
        <v>395</v>
      </c>
      <c r="N1518" s="107" t="s">
        <v>410</v>
      </c>
      <c r="O1518" s="107" t="s">
        <v>395</v>
      </c>
      <c r="P1518" s="109">
        <v>44352</v>
      </c>
      <c r="Q1518" s="107" t="s">
        <v>655</v>
      </c>
      <c r="R1518" s="108">
        <v>1</v>
      </c>
      <c r="S1518" s="109">
        <v>44397</v>
      </c>
      <c r="T1518" s="109">
        <v>44457</v>
      </c>
      <c r="U1518" s="109">
        <v>45382</v>
      </c>
      <c r="V1518" s="108">
        <v>985</v>
      </c>
      <c r="W1518" s="107" t="s">
        <v>398</v>
      </c>
      <c r="X1518" s="107" t="s">
        <v>720</v>
      </c>
      <c r="Y1518" s="107" t="s">
        <v>293</v>
      </c>
      <c r="Z1518" s="108">
        <v>0</v>
      </c>
      <c r="AA1518" s="113">
        <v>1558260.47</v>
      </c>
      <c r="AB1518" s="113">
        <v>476604.24</v>
      </c>
      <c r="AC1518" s="113">
        <v>637082.81000000006</v>
      </c>
      <c r="AD1518" s="113">
        <v>87498.157000000007</v>
      </c>
      <c r="AE1518" s="113">
        <v>87498.157000000007</v>
      </c>
      <c r="AF1518" s="113">
        <v>87498.157000000007</v>
      </c>
      <c r="AG1518" s="113">
        <v>1645758.6270000001</v>
      </c>
      <c r="AH1518" s="113">
        <f>CFR_Data[[#This Row],[Total Spent SFY]]+CFR_Data[[#This Row],[CF Current SFY]]</f>
        <v>564102.397</v>
      </c>
      <c r="AI1518" s="113">
        <v>0</v>
      </c>
      <c r="AJ1518" s="113">
        <v>0</v>
      </c>
      <c r="AK1518" s="113">
        <v>0</v>
      </c>
      <c r="AL1518" s="113">
        <v>0</v>
      </c>
      <c r="AM1518" s="113">
        <v>0</v>
      </c>
      <c r="AN1518" s="113">
        <v>549584.65300000005</v>
      </c>
      <c r="AO1518" s="113">
        <v>0</v>
      </c>
      <c r="AP1518" s="113">
        <v>0</v>
      </c>
      <c r="AQ1518" s="107" t="s">
        <v>699</v>
      </c>
      <c r="AR1518" s="107" t="s">
        <v>699</v>
      </c>
      <c r="AS1518" s="107" t="s">
        <v>396</v>
      </c>
      <c r="AT1518" s="107" t="s">
        <v>395</v>
      </c>
      <c r="AU1518" s="107" t="s">
        <v>1123</v>
      </c>
      <c r="AV1518" s="107" t="s">
        <v>391</v>
      </c>
      <c r="AW1518" s="108">
        <v>2</v>
      </c>
      <c r="AX1518" s="107" t="s">
        <v>473</v>
      </c>
      <c r="AY1518" s="107" t="s">
        <v>707</v>
      </c>
      <c r="AZ1518" s="107" t="s">
        <v>706</v>
      </c>
      <c r="BA1518" s="107" t="s">
        <v>412</v>
      </c>
      <c r="BB1518" s="109">
        <v>45355.272070752311</v>
      </c>
      <c r="BC1518" s="107" t="s">
        <v>465</v>
      </c>
      <c r="BD1518" s="107" t="s">
        <v>293</v>
      </c>
    </row>
    <row r="1519" spans="1:56" x14ac:dyDescent="0.2">
      <c r="A1519" s="107" t="s">
        <v>393</v>
      </c>
      <c r="B1519" s="105">
        <v>610789</v>
      </c>
      <c r="C1519" s="105" t="s">
        <v>2417</v>
      </c>
      <c r="D1519" s="107" t="s">
        <v>967</v>
      </c>
      <c r="E1519" s="105" t="s">
        <v>1962</v>
      </c>
      <c r="F1519" s="107" t="s">
        <v>1359</v>
      </c>
      <c r="G1519" s="107" t="s">
        <v>830</v>
      </c>
      <c r="H1519" s="107" t="b">
        <v>1</v>
      </c>
      <c r="I1519" s="107" t="s">
        <v>830</v>
      </c>
      <c r="J1519" s="107" t="s">
        <v>407</v>
      </c>
      <c r="K1519" s="107" t="s">
        <v>408</v>
      </c>
      <c r="L1519" s="107" t="s">
        <v>222</v>
      </c>
      <c r="M1519" s="107" t="s">
        <v>221</v>
      </c>
      <c r="N1519" s="107" t="s">
        <v>716</v>
      </c>
      <c r="O1519" s="107" t="s">
        <v>395</v>
      </c>
      <c r="P1519" s="109">
        <v>44296</v>
      </c>
      <c r="Q1519" s="107" t="s">
        <v>655</v>
      </c>
      <c r="R1519" s="108">
        <v>1</v>
      </c>
      <c r="S1519" s="109">
        <v>44341</v>
      </c>
      <c r="T1519" s="109">
        <v>44401</v>
      </c>
      <c r="U1519" s="109">
        <v>45253</v>
      </c>
      <c r="V1519" s="108">
        <v>912</v>
      </c>
      <c r="W1519" s="107" t="s">
        <v>398</v>
      </c>
      <c r="X1519" s="107" t="s">
        <v>720</v>
      </c>
      <c r="Y1519" s="107" t="s">
        <v>293</v>
      </c>
      <c r="Z1519" s="108">
        <v>0</v>
      </c>
      <c r="AA1519" s="113">
        <v>277266.53999999998</v>
      </c>
      <c r="AB1519" s="113">
        <v>65165.919999999998</v>
      </c>
      <c r="AC1519" s="113">
        <v>19.66</v>
      </c>
      <c r="AD1519" s="113">
        <v>0</v>
      </c>
      <c r="AE1519" s="113">
        <v>19.66</v>
      </c>
      <c r="AF1519" s="113">
        <v>19.66</v>
      </c>
      <c r="AG1519" s="113">
        <v>277286.2</v>
      </c>
      <c r="AH1519" s="113">
        <f>CFR_Data[[#This Row],[Total Spent SFY]]+CFR_Data[[#This Row],[CF Current SFY]]</f>
        <v>65185.58</v>
      </c>
      <c r="AI1519" s="113">
        <v>0</v>
      </c>
      <c r="AJ1519" s="113">
        <v>0</v>
      </c>
      <c r="AK1519" s="113">
        <v>0</v>
      </c>
      <c r="AL1519" s="113">
        <v>0</v>
      </c>
      <c r="AM1519" s="113">
        <v>0</v>
      </c>
      <c r="AN1519" s="113">
        <v>0</v>
      </c>
      <c r="AO1519" s="113">
        <v>0</v>
      </c>
      <c r="AP1519" s="113">
        <v>0</v>
      </c>
      <c r="AQ1519" s="107" t="s">
        <v>699</v>
      </c>
      <c r="AR1519" s="107" t="s">
        <v>699</v>
      </c>
      <c r="AS1519" s="107" t="s">
        <v>396</v>
      </c>
      <c r="AT1519" s="107" t="s">
        <v>395</v>
      </c>
      <c r="AU1519" s="107" t="s">
        <v>1123</v>
      </c>
      <c r="AV1519" s="107" t="s">
        <v>391</v>
      </c>
      <c r="AW1519" s="108">
        <v>2</v>
      </c>
      <c r="AX1519" s="107" t="s">
        <v>473</v>
      </c>
      <c r="AY1519" s="107" t="s">
        <v>765</v>
      </c>
      <c r="AZ1519" s="107" t="s">
        <v>706</v>
      </c>
      <c r="BA1519" s="107" t="s">
        <v>406</v>
      </c>
      <c r="BB1519" s="109">
        <v>45355.272070752311</v>
      </c>
      <c r="BC1519" s="107" t="s">
        <v>465</v>
      </c>
      <c r="BD1519" s="107" t="s">
        <v>293</v>
      </c>
    </row>
    <row r="1520" spans="1:56" x14ac:dyDescent="0.2">
      <c r="A1520" s="107" t="s">
        <v>393</v>
      </c>
      <c r="B1520" s="105">
        <v>610789</v>
      </c>
      <c r="C1520" s="105" t="s">
        <v>2417</v>
      </c>
      <c r="D1520" s="107" t="s">
        <v>967</v>
      </c>
      <c r="E1520" s="105" t="s">
        <v>1962</v>
      </c>
      <c r="F1520" s="107" t="s">
        <v>1359</v>
      </c>
      <c r="G1520" s="107" t="s">
        <v>830</v>
      </c>
      <c r="H1520" s="107" t="b">
        <v>1</v>
      </c>
      <c r="I1520" s="107" t="s">
        <v>830</v>
      </c>
      <c r="J1520" s="107" t="s">
        <v>407</v>
      </c>
      <c r="K1520" s="107" t="s">
        <v>408</v>
      </c>
      <c r="L1520" s="107" t="s">
        <v>222</v>
      </c>
      <c r="M1520" s="107" t="s">
        <v>221</v>
      </c>
      <c r="N1520" s="107" t="s">
        <v>716</v>
      </c>
      <c r="O1520" s="107" t="s">
        <v>395</v>
      </c>
      <c r="P1520" s="109">
        <v>44296</v>
      </c>
      <c r="Q1520" s="107" t="s">
        <v>655</v>
      </c>
      <c r="R1520" s="108">
        <v>1</v>
      </c>
      <c r="S1520" s="109">
        <v>44341</v>
      </c>
      <c r="T1520" s="109">
        <v>44401</v>
      </c>
      <c r="U1520" s="109">
        <v>45253</v>
      </c>
      <c r="V1520" s="108">
        <v>912</v>
      </c>
      <c r="W1520" s="107" t="s">
        <v>438</v>
      </c>
      <c r="X1520" s="107" t="s">
        <v>800</v>
      </c>
      <c r="Y1520" s="107" t="s">
        <v>293</v>
      </c>
      <c r="Z1520" s="108">
        <v>0</v>
      </c>
      <c r="AA1520" s="113">
        <v>128567.19</v>
      </c>
      <c r="AB1520" s="113">
        <v>34.299999999999997</v>
      </c>
      <c r="AC1520" s="113">
        <v>70.849999999999994</v>
      </c>
      <c r="AD1520" s="113">
        <v>0</v>
      </c>
      <c r="AE1520" s="113">
        <v>70.849999999999994</v>
      </c>
      <c r="AF1520" s="113">
        <v>70.849999999999994</v>
      </c>
      <c r="AG1520" s="113">
        <v>128638.04</v>
      </c>
      <c r="AH1520" s="113">
        <f>CFR_Data[[#This Row],[Total Spent SFY]]+CFR_Data[[#This Row],[CF Current SFY]]</f>
        <v>105.14999999999999</v>
      </c>
      <c r="AI1520" s="113">
        <v>0</v>
      </c>
      <c r="AJ1520" s="113">
        <v>0</v>
      </c>
      <c r="AK1520" s="113">
        <v>0</v>
      </c>
      <c r="AL1520" s="113">
        <v>0</v>
      </c>
      <c r="AM1520" s="113">
        <v>0</v>
      </c>
      <c r="AN1520" s="113">
        <v>0</v>
      </c>
      <c r="AO1520" s="113">
        <v>0</v>
      </c>
      <c r="AP1520" s="113">
        <v>0</v>
      </c>
      <c r="AQ1520" s="107" t="s">
        <v>699</v>
      </c>
      <c r="AR1520" s="107" t="s">
        <v>699</v>
      </c>
      <c r="AS1520" s="107" t="s">
        <v>396</v>
      </c>
      <c r="AT1520" s="107" t="s">
        <v>395</v>
      </c>
      <c r="AU1520" s="107" t="s">
        <v>1123</v>
      </c>
      <c r="AV1520" s="107" t="s">
        <v>391</v>
      </c>
      <c r="AW1520" s="108">
        <v>2</v>
      </c>
      <c r="AX1520" s="107" t="s">
        <v>473</v>
      </c>
      <c r="AY1520" s="107" t="s">
        <v>765</v>
      </c>
      <c r="AZ1520" s="107" t="s">
        <v>706</v>
      </c>
      <c r="BA1520" s="107" t="s">
        <v>406</v>
      </c>
      <c r="BB1520" s="109">
        <v>45355.272070752311</v>
      </c>
      <c r="BC1520" s="107" t="s">
        <v>465</v>
      </c>
      <c r="BD1520" s="107" t="s">
        <v>293</v>
      </c>
    </row>
    <row r="1521" spans="1:56" x14ac:dyDescent="0.2">
      <c r="A1521" s="107" t="s">
        <v>409</v>
      </c>
      <c r="B1521" s="105">
        <v>610791</v>
      </c>
      <c r="C1521" s="105" t="s">
        <v>2418</v>
      </c>
      <c r="D1521" s="107" t="s">
        <v>1412</v>
      </c>
      <c r="E1521" s="105" t="s">
        <v>1943</v>
      </c>
      <c r="F1521" s="107" t="s">
        <v>1128</v>
      </c>
      <c r="G1521" s="107" t="s">
        <v>830</v>
      </c>
      <c r="H1521" s="107" t="s">
        <v>830</v>
      </c>
      <c r="I1521" s="107" t="s">
        <v>830</v>
      </c>
      <c r="J1521" s="107" t="s">
        <v>812</v>
      </c>
      <c r="K1521" s="107" t="s">
        <v>441</v>
      </c>
      <c r="L1521" s="107" t="s">
        <v>242</v>
      </c>
      <c r="M1521" s="107" t="s">
        <v>239</v>
      </c>
      <c r="N1521" s="107" t="s">
        <v>410</v>
      </c>
      <c r="O1521" s="107" t="s">
        <v>395</v>
      </c>
      <c r="P1521" s="109">
        <v>44352</v>
      </c>
      <c r="Q1521" s="107" t="s">
        <v>655</v>
      </c>
      <c r="R1521" s="108">
        <v>1</v>
      </c>
      <c r="S1521" s="109">
        <v>44424</v>
      </c>
      <c r="T1521" s="109">
        <v>44484</v>
      </c>
      <c r="U1521" s="109">
        <v>45807</v>
      </c>
      <c r="V1521" s="108">
        <v>1383</v>
      </c>
      <c r="W1521" s="107" t="s">
        <v>398</v>
      </c>
      <c r="X1521" s="107" t="s">
        <v>720</v>
      </c>
      <c r="Y1521" s="107" t="s">
        <v>293</v>
      </c>
      <c r="Z1521" s="108">
        <v>0</v>
      </c>
      <c r="AA1521" s="113">
        <v>32.5</v>
      </c>
      <c r="AB1521" s="113">
        <v>32.5</v>
      </c>
      <c r="AC1521" s="113">
        <v>24967.5</v>
      </c>
      <c r="AD1521" s="113">
        <v>0</v>
      </c>
      <c r="AE1521" s="113">
        <v>24967.5</v>
      </c>
      <c r="AF1521" s="113">
        <v>23867.5</v>
      </c>
      <c r="AG1521" s="113">
        <v>23900</v>
      </c>
      <c r="AH1521" s="113">
        <f>CFR_Data[[#This Row],[Total Spent SFY]]+CFR_Data[[#This Row],[CF Current SFY]]</f>
        <v>23900</v>
      </c>
      <c r="AI1521" s="113">
        <v>1100</v>
      </c>
      <c r="AJ1521" s="113">
        <v>0</v>
      </c>
      <c r="AK1521" s="113">
        <v>0</v>
      </c>
      <c r="AL1521" s="113">
        <v>0</v>
      </c>
      <c r="AM1521" s="113">
        <v>0</v>
      </c>
      <c r="AN1521" s="113">
        <v>0</v>
      </c>
      <c r="AO1521" s="113">
        <v>0</v>
      </c>
      <c r="AP1521" s="113">
        <v>0</v>
      </c>
      <c r="AQ1521" s="107" t="s">
        <v>699</v>
      </c>
      <c r="AR1521" s="107" t="s">
        <v>699</v>
      </c>
      <c r="AS1521" s="107" t="s">
        <v>396</v>
      </c>
      <c r="AT1521" s="107" t="s">
        <v>395</v>
      </c>
      <c r="AU1521" s="107" t="s">
        <v>1123</v>
      </c>
      <c r="AV1521" s="107" t="s">
        <v>391</v>
      </c>
      <c r="AW1521" s="108">
        <v>2</v>
      </c>
      <c r="AX1521" s="107" t="s">
        <v>473</v>
      </c>
      <c r="AY1521" s="107" t="s">
        <v>742</v>
      </c>
      <c r="AZ1521" s="107" t="s">
        <v>697</v>
      </c>
      <c r="BA1521" s="107" t="s">
        <v>420</v>
      </c>
      <c r="BB1521" s="109">
        <v>45355.272070752311</v>
      </c>
      <c r="BC1521" s="107" t="s">
        <v>465</v>
      </c>
      <c r="BD1521" s="107" t="s">
        <v>293</v>
      </c>
    </row>
    <row r="1522" spans="1:56" x14ac:dyDescent="0.2">
      <c r="A1522" s="107" t="s">
        <v>409</v>
      </c>
      <c r="B1522" s="105">
        <v>610791</v>
      </c>
      <c r="C1522" s="105" t="s">
        <v>2418</v>
      </c>
      <c r="D1522" s="107" t="s">
        <v>1412</v>
      </c>
      <c r="E1522" s="105" t="s">
        <v>1943</v>
      </c>
      <c r="F1522" s="107" t="s">
        <v>1128</v>
      </c>
      <c r="G1522" s="107" t="s">
        <v>830</v>
      </c>
      <c r="H1522" s="107" t="s">
        <v>830</v>
      </c>
      <c r="I1522" s="107" t="s">
        <v>830</v>
      </c>
      <c r="J1522" s="107" t="s">
        <v>812</v>
      </c>
      <c r="K1522" s="107" t="s">
        <v>441</v>
      </c>
      <c r="L1522" s="107" t="s">
        <v>242</v>
      </c>
      <c r="M1522" s="107" t="s">
        <v>239</v>
      </c>
      <c r="N1522" s="107" t="s">
        <v>410</v>
      </c>
      <c r="O1522" s="107" t="s">
        <v>395</v>
      </c>
      <c r="P1522" s="109">
        <v>44352</v>
      </c>
      <c r="Q1522" s="107" t="s">
        <v>655</v>
      </c>
      <c r="R1522" s="108">
        <v>1</v>
      </c>
      <c r="S1522" s="109">
        <v>44424</v>
      </c>
      <c r="T1522" s="109">
        <v>44484</v>
      </c>
      <c r="U1522" s="109">
        <v>45807</v>
      </c>
      <c r="V1522" s="108">
        <v>1383</v>
      </c>
      <c r="W1522" s="107" t="s">
        <v>424</v>
      </c>
      <c r="X1522" s="107" t="s">
        <v>733</v>
      </c>
      <c r="Y1522" s="107" t="s">
        <v>413</v>
      </c>
      <c r="Z1522" s="108">
        <v>0.8</v>
      </c>
      <c r="AA1522" s="113">
        <v>1613739.19</v>
      </c>
      <c r="AB1522" s="113">
        <v>339533.91</v>
      </c>
      <c r="AC1522" s="113">
        <v>391954.63</v>
      </c>
      <c r="AD1522" s="113">
        <v>180313.16</v>
      </c>
      <c r="AE1522" s="113">
        <v>180313.16</v>
      </c>
      <c r="AF1522" s="113">
        <v>156313.16</v>
      </c>
      <c r="AG1522" s="113">
        <v>1770052.35</v>
      </c>
      <c r="AH1522" s="113">
        <f>CFR_Data[[#This Row],[Total Spent SFY]]+CFR_Data[[#This Row],[CF Current SFY]]</f>
        <v>495847.06999999995</v>
      </c>
      <c r="AI1522" s="113">
        <v>24000</v>
      </c>
      <c r="AJ1522" s="113">
        <v>0</v>
      </c>
      <c r="AK1522" s="113">
        <v>0</v>
      </c>
      <c r="AL1522" s="113">
        <v>0</v>
      </c>
      <c r="AM1522" s="113">
        <v>0</v>
      </c>
      <c r="AN1522" s="113">
        <v>211641.47</v>
      </c>
      <c r="AO1522" s="113">
        <v>0</v>
      </c>
      <c r="AP1522" s="113">
        <v>0</v>
      </c>
      <c r="AQ1522" s="107" t="s">
        <v>699</v>
      </c>
      <c r="AR1522" s="107" t="s">
        <v>699</v>
      </c>
      <c r="AS1522" s="107" t="s">
        <v>396</v>
      </c>
      <c r="AT1522" s="107" t="s">
        <v>395</v>
      </c>
      <c r="AU1522" s="107" t="s">
        <v>1123</v>
      </c>
      <c r="AV1522" s="107" t="s">
        <v>391</v>
      </c>
      <c r="AW1522" s="108">
        <v>2</v>
      </c>
      <c r="AX1522" s="107" t="s">
        <v>473</v>
      </c>
      <c r="AY1522" s="107" t="s">
        <v>742</v>
      </c>
      <c r="AZ1522" s="107" t="s">
        <v>697</v>
      </c>
      <c r="BA1522" s="107" t="s">
        <v>420</v>
      </c>
      <c r="BB1522" s="109">
        <v>45355.272070752311</v>
      </c>
      <c r="BC1522" s="107" t="s">
        <v>465</v>
      </c>
      <c r="BD1522" s="107" t="s">
        <v>292</v>
      </c>
    </row>
    <row r="1523" spans="1:56" x14ac:dyDescent="0.2">
      <c r="A1523" s="107" t="s">
        <v>409</v>
      </c>
      <c r="B1523" s="105">
        <v>610792</v>
      </c>
      <c r="C1523" s="105" t="s">
        <v>2419</v>
      </c>
      <c r="D1523" s="107" t="s">
        <v>1316</v>
      </c>
      <c r="E1523" s="105" t="s">
        <v>1954</v>
      </c>
      <c r="F1523" s="107" t="s">
        <v>1128</v>
      </c>
      <c r="G1523" s="107" t="s">
        <v>830</v>
      </c>
      <c r="H1523" s="107" t="s">
        <v>830</v>
      </c>
      <c r="I1523" s="107" t="s">
        <v>830</v>
      </c>
      <c r="J1523" s="107" t="s">
        <v>463</v>
      </c>
      <c r="K1523" s="107" t="s">
        <v>464</v>
      </c>
      <c r="L1523" s="107" t="s">
        <v>242</v>
      </c>
      <c r="M1523" s="107" t="s">
        <v>239</v>
      </c>
      <c r="N1523" s="107" t="s">
        <v>410</v>
      </c>
      <c r="O1523" s="107" t="s">
        <v>395</v>
      </c>
      <c r="P1523" s="109">
        <v>44338</v>
      </c>
      <c r="Q1523" s="107" t="s">
        <v>655</v>
      </c>
      <c r="R1523" s="108">
        <v>1</v>
      </c>
      <c r="S1523" s="109">
        <v>44420</v>
      </c>
      <c r="T1523" s="109">
        <v>44480</v>
      </c>
      <c r="U1523" s="109">
        <v>45880</v>
      </c>
      <c r="V1523" s="108">
        <v>1460</v>
      </c>
      <c r="W1523" s="107" t="s">
        <v>398</v>
      </c>
      <c r="X1523" s="107" t="s">
        <v>720</v>
      </c>
      <c r="Y1523" s="107" t="s">
        <v>293</v>
      </c>
      <c r="Z1523" s="108">
        <v>0</v>
      </c>
      <c r="AA1523" s="113">
        <v>0</v>
      </c>
      <c r="AB1523" s="113">
        <v>0</v>
      </c>
      <c r="AC1523" s="113">
        <v>27000</v>
      </c>
      <c r="AD1523" s="113">
        <v>0</v>
      </c>
      <c r="AE1523" s="113">
        <v>27000</v>
      </c>
      <c r="AF1523" s="113">
        <v>25450</v>
      </c>
      <c r="AG1523" s="113">
        <v>25450</v>
      </c>
      <c r="AH1523" s="113">
        <f>CFR_Data[[#This Row],[Total Spent SFY]]+CFR_Data[[#This Row],[CF Current SFY]]</f>
        <v>25450</v>
      </c>
      <c r="AI1523" s="113">
        <v>1350</v>
      </c>
      <c r="AJ1523" s="113">
        <v>200</v>
      </c>
      <c r="AK1523" s="113">
        <v>0</v>
      </c>
      <c r="AL1523" s="113">
        <v>0</v>
      </c>
      <c r="AM1523" s="113">
        <v>0</v>
      </c>
      <c r="AN1523" s="113">
        <v>0</v>
      </c>
      <c r="AO1523" s="113">
        <v>0</v>
      </c>
      <c r="AP1523" s="113">
        <v>0</v>
      </c>
      <c r="AQ1523" s="107" t="s">
        <v>699</v>
      </c>
      <c r="AR1523" s="107" t="s">
        <v>699</v>
      </c>
      <c r="AS1523" s="107" t="s">
        <v>396</v>
      </c>
      <c r="AT1523" s="107" t="s">
        <v>395</v>
      </c>
      <c r="AU1523" s="107" t="s">
        <v>1123</v>
      </c>
      <c r="AV1523" s="107" t="s">
        <v>391</v>
      </c>
      <c r="AW1523" s="108">
        <v>2</v>
      </c>
      <c r="AX1523" s="107" t="s">
        <v>473</v>
      </c>
      <c r="AY1523" s="107" t="s">
        <v>742</v>
      </c>
      <c r="AZ1523" s="107" t="s">
        <v>697</v>
      </c>
      <c r="BA1523" s="107" t="s">
        <v>420</v>
      </c>
      <c r="BB1523" s="109">
        <v>45355.272070752311</v>
      </c>
      <c r="BC1523" s="107" t="s">
        <v>465</v>
      </c>
      <c r="BD1523" s="107" t="s">
        <v>293</v>
      </c>
    </row>
    <row r="1524" spans="1:56" x14ac:dyDescent="0.2">
      <c r="A1524" s="107" t="s">
        <v>409</v>
      </c>
      <c r="B1524" s="105">
        <v>610792</v>
      </c>
      <c r="C1524" s="105" t="s">
        <v>2419</v>
      </c>
      <c r="D1524" s="107" t="s">
        <v>1316</v>
      </c>
      <c r="E1524" s="105" t="s">
        <v>1954</v>
      </c>
      <c r="F1524" s="107" t="s">
        <v>1128</v>
      </c>
      <c r="G1524" s="107" t="s">
        <v>830</v>
      </c>
      <c r="H1524" s="107" t="s">
        <v>830</v>
      </c>
      <c r="I1524" s="107" t="s">
        <v>830</v>
      </c>
      <c r="J1524" s="107" t="s">
        <v>463</v>
      </c>
      <c r="K1524" s="107" t="s">
        <v>464</v>
      </c>
      <c r="L1524" s="107" t="s">
        <v>242</v>
      </c>
      <c r="M1524" s="107" t="s">
        <v>239</v>
      </c>
      <c r="N1524" s="107" t="s">
        <v>410</v>
      </c>
      <c r="O1524" s="107" t="s">
        <v>395</v>
      </c>
      <c r="P1524" s="109">
        <v>44338</v>
      </c>
      <c r="Q1524" s="107" t="s">
        <v>655</v>
      </c>
      <c r="R1524" s="108">
        <v>1</v>
      </c>
      <c r="S1524" s="109">
        <v>44420</v>
      </c>
      <c r="T1524" s="109">
        <v>44480</v>
      </c>
      <c r="U1524" s="109">
        <v>45880</v>
      </c>
      <c r="V1524" s="108">
        <v>1460</v>
      </c>
      <c r="W1524" s="107" t="s">
        <v>424</v>
      </c>
      <c r="X1524" s="107" t="s">
        <v>733</v>
      </c>
      <c r="Y1524" s="107" t="s">
        <v>413</v>
      </c>
      <c r="Z1524" s="108">
        <v>0.8</v>
      </c>
      <c r="AA1524" s="113">
        <v>1651483.1</v>
      </c>
      <c r="AB1524" s="113">
        <v>1247814.5</v>
      </c>
      <c r="AC1524" s="113">
        <v>793165.4</v>
      </c>
      <c r="AD1524" s="113">
        <v>0</v>
      </c>
      <c r="AE1524" s="113">
        <v>793165.4</v>
      </c>
      <c r="AF1524" s="113">
        <v>755516.9</v>
      </c>
      <c r="AG1524" s="113">
        <v>2407000</v>
      </c>
      <c r="AH1524" s="113">
        <f>CFR_Data[[#This Row],[Total Spent SFY]]+CFR_Data[[#This Row],[CF Current SFY]]</f>
        <v>2003331.4</v>
      </c>
      <c r="AI1524" s="113">
        <v>35000</v>
      </c>
      <c r="AJ1524" s="113">
        <v>2648.5</v>
      </c>
      <c r="AK1524" s="113">
        <v>0</v>
      </c>
      <c r="AL1524" s="113">
        <v>0</v>
      </c>
      <c r="AM1524" s="113">
        <v>0</v>
      </c>
      <c r="AN1524" s="113">
        <v>0</v>
      </c>
      <c r="AO1524" s="113">
        <v>0</v>
      </c>
      <c r="AP1524" s="113">
        <v>0</v>
      </c>
      <c r="AQ1524" s="107" t="s">
        <v>699</v>
      </c>
      <c r="AR1524" s="107" t="s">
        <v>699</v>
      </c>
      <c r="AS1524" s="107" t="s">
        <v>396</v>
      </c>
      <c r="AT1524" s="107" t="s">
        <v>395</v>
      </c>
      <c r="AU1524" s="107" t="s">
        <v>1123</v>
      </c>
      <c r="AV1524" s="107" t="s">
        <v>391</v>
      </c>
      <c r="AW1524" s="108">
        <v>2</v>
      </c>
      <c r="AX1524" s="107" t="s">
        <v>473</v>
      </c>
      <c r="AY1524" s="107" t="s">
        <v>742</v>
      </c>
      <c r="AZ1524" s="107" t="s">
        <v>697</v>
      </c>
      <c r="BA1524" s="107" t="s">
        <v>420</v>
      </c>
      <c r="BB1524" s="109">
        <v>45355.272070752311</v>
      </c>
      <c r="BC1524" s="107" t="s">
        <v>465</v>
      </c>
      <c r="BD1524" s="107" t="s">
        <v>292</v>
      </c>
    </row>
    <row r="1525" spans="1:56" x14ac:dyDescent="0.2">
      <c r="A1525" s="107" t="s">
        <v>409</v>
      </c>
      <c r="B1525" s="105">
        <v>610794</v>
      </c>
      <c r="C1525" s="105" t="s">
        <v>2420</v>
      </c>
      <c r="D1525" s="107" t="s">
        <v>1317</v>
      </c>
      <c r="E1525" s="105" t="s">
        <v>830</v>
      </c>
      <c r="F1525" s="107" t="s">
        <v>1128</v>
      </c>
      <c r="G1525" s="107" t="s">
        <v>830</v>
      </c>
      <c r="H1525" s="107" t="s">
        <v>830</v>
      </c>
      <c r="I1525" s="107" t="s">
        <v>830</v>
      </c>
      <c r="J1525" s="107" t="s">
        <v>243</v>
      </c>
      <c r="K1525" s="107" t="s">
        <v>465</v>
      </c>
      <c r="L1525" s="107" t="s">
        <v>210</v>
      </c>
      <c r="M1525" s="107" t="s">
        <v>208</v>
      </c>
      <c r="N1525" s="107" t="s">
        <v>410</v>
      </c>
      <c r="O1525" s="107" t="s">
        <v>395</v>
      </c>
      <c r="P1525" s="109">
        <v>44940</v>
      </c>
      <c r="Q1525" s="107" t="s">
        <v>712</v>
      </c>
      <c r="R1525" s="108">
        <v>1</v>
      </c>
      <c r="S1525" s="109">
        <v>44993</v>
      </c>
      <c r="T1525" s="109">
        <v>45053</v>
      </c>
      <c r="U1525" s="109">
        <v>45358</v>
      </c>
      <c r="V1525" s="108">
        <v>365</v>
      </c>
      <c r="W1525" s="107" t="s">
        <v>424</v>
      </c>
      <c r="X1525" s="107" t="s">
        <v>713</v>
      </c>
      <c r="Y1525" s="107" t="s">
        <v>397</v>
      </c>
      <c r="Z1525" s="108">
        <v>0.9</v>
      </c>
      <c r="AA1525" s="113">
        <v>735893.93</v>
      </c>
      <c r="AB1525" s="113">
        <v>735893.93</v>
      </c>
      <c r="AC1525" s="113">
        <v>880276.47</v>
      </c>
      <c r="AD1525" s="113">
        <v>599962.29619999998</v>
      </c>
      <c r="AE1525" s="113">
        <v>599962.29619999998</v>
      </c>
      <c r="AF1525" s="113">
        <v>599962.29619999998</v>
      </c>
      <c r="AG1525" s="113">
        <v>1335856.2261999999</v>
      </c>
      <c r="AH1525" s="113">
        <f>CFR_Data[[#This Row],[Total Spent SFY]]+CFR_Data[[#This Row],[CF Current SFY]]</f>
        <v>1335856.2261999999</v>
      </c>
      <c r="AI1525" s="113">
        <v>0</v>
      </c>
      <c r="AJ1525" s="113">
        <v>0</v>
      </c>
      <c r="AK1525" s="113">
        <v>0</v>
      </c>
      <c r="AL1525" s="113">
        <v>0</v>
      </c>
      <c r="AM1525" s="113">
        <v>0</v>
      </c>
      <c r="AN1525" s="113">
        <v>280314.17379999999</v>
      </c>
      <c r="AO1525" s="113">
        <v>0</v>
      </c>
      <c r="AP1525" s="113">
        <v>0</v>
      </c>
      <c r="AQ1525" s="107" t="s">
        <v>699</v>
      </c>
      <c r="AR1525" s="107" t="s">
        <v>699</v>
      </c>
      <c r="AS1525" s="107" t="s">
        <v>396</v>
      </c>
      <c r="AT1525" s="107" t="s">
        <v>395</v>
      </c>
      <c r="AU1525" s="107" t="s">
        <v>1123</v>
      </c>
      <c r="AV1525" s="107" t="s">
        <v>391</v>
      </c>
      <c r="AW1525" s="108">
        <v>2</v>
      </c>
      <c r="AX1525" s="107" t="s">
        <v>473</v>
      </c>
      <c r="AY1525" s="107" t="s">
        <v>762</v>
      </c>
      <c r="AZ1525" s="107" t="s">
        <v>706</v>
      </c>
      <c r="BA1525" s="107" t="s">
        <v>433</v>
      </c>
      <c r="BB1525" s="109">
        <v>45355.272070752311</v>
      </c>
      <c r="BC1525" s="107" t="s">
        <v>465</v>
      </c>
      <c r="BD1525" s="107" t="s">
        <v>292</v>
      </c>
    </row>
    <row r="1526" spans="1:56" x14ac:dyDescent="0.2">
      <c r="A1526" s="107" t="s">
        <v>409</v>
      </c>
      <c r="B1526" s="105">
        <v>610794</v>
      </c>
      <c r="C1526" s="105" t="s">
        <v>2420</v>
      </c>
      <c r="D1526" s="107" t="s">
        <v>1317</v>
      </c>
      <c r="E1526" s="105" t="s">
        <v>830</v>
      </c>
      <c r="F1526" s="107" t="s">
        <v>1128</v>
      </c>
      <c r="G1526" s="107" t="s">
        <v>830</v>
      </c>
      <c r="H1526" s="107" t="s">
        <v>830</v>
      </c>
      <c r="I1526" s="107" t="s">
        <v>830</v>
      </c>
      <c r="J1526" s="107" t="s">
        <v>243</v>
      </c>
      <c r="K1526" s="107" t="s">
        <v>465</v>
      </c>
      <c r="L1526" s="107" t="s">
        <v>210</v>
      </c>
      <c r="M1526" s="107" t="s">
        <v>208</v>
      </c>
      <c r="N1526" s="107" t="s">
        <v>410</v>
      </c>
      <c r="O1526" s="107" t="s">
        <v>395</v>
      </c>
      <c r="P1526" s="109">
        <v>44940</v>
      </c>
      <c r="Q1526" s="107" t="s">
        <v>712</v>
      </c>
      <c r="R1526" s="108">
        <v>1</v>
      </c>
      <c r="S1526" s="109">
        <v>44993</v>
      </c>
      <c r="T1526" s="109">
        <v>45053</v>
      </c>
      <c r="U1526" s="109">
        <v>45358</v>
      </c>
      <c r="V1526" s="108">
        <v>365</v>
      </c>
      <c r="W1526" s="107" t="s">
        <v>398</v>
      </c>
      <c r="X1526" s="107" t="s">
        <v>702</v>
      </c>
      <c r="Y1526" s="107" t="s">
        <v>293</v>
      </c>
      <c r="Z1526" s="108">
        <v>0</v>
      </c>
      <c r="AA1526" s="113">
        <v>0</v>
      </c>
      <c r="AB1526" s="113">
        <v>0</v>
      </c>
      <c r="AC1526" s="113">
        <v>10000</v>
      </c>
      <c r="AD1526" s="113">
        <v>8973.5337999999992</v>
      </c>
      <c r="AE1526" s="113">
        <v>8973.5337999999992</v>
      </c>
      <c r="AF1526" s="113">
        <v>8973.5337999999992</v>
      </c>
      <c r="AG1526" s="113">
        <v>8973.5337999999992</v>
      </c>
      <c r="AH1526" s="113">
        <f>CFR_Data[[#This Row],[Total Spent SFY]]+CFR_Data[[#This Row],[CF Current SFY]]</f>
        <v>8973.5337999999992</v>
      </c>
      <c r="AI1526" s="113">
        <v>0</v>
      </c>
      <c r="AJ1526" s="113">
        <v>0</v>
      </c>
      <c r="AK1526" s="113">
        <v>0</v>
      </c>
      <c r="AL1526" s="113">
        <v>0</v>
      </c>
      <c r="AM1526" s="113">
        <v>0</v>
      </c>
      <c r="AN1526" s="113">
        <v>1026.4662000000001</v>
      </c>
      <c r="AO1526" s="113">
        <v>0</v>
      </c>
      <c r="AP1526" s="113">
        <v>0</v>
      </c>
      <c r="AQ1526" s="107" t="s">
        <v>699</v>
      </c>
      <c r="AR1526" s="107" t="s">
        <v>699</v>
      </c>
      <c r="AS1526" s="107" t="s">
        <v>396</v>
      </c>
      <c r="AT1526" s="107" t="s">
        <v>395</v>
      </c>
      <c r="AU1526" s="107" t="s">
        <v>1123</v>
      </c>
      <c r="AV1526" s="107" t="s">
        <v>391</v>
      </c>
      <c r="AW1526" s="108">
        <v>2</v>
      </c>
      <c r="AX1526" s="107" t="s">
        <v>473</v>
      </c>
      <c r="AY1526" s="107" t="s">
        <v>762</v>
      </c>
      <c r="AZ1526" s="107" t="s">
        <v>706</v>
      </c>
      <c r="BA1526" s="107" t="s">
        <v>433</v>
      </c>
      <c r="BB1526" s="109">
        <v>45355.272070752311</v>
      </c>
      <c r="BC1526" s="107" t="s">
        <v>465</v>
      </c>
      <c r="BD1526" s="107" t="s">
        <v>293</v>
      </c>
    </row>
    <row r="1527" spans="1:56" x14ac:dyDescent="0.2">
      <c r="A1527" s="107" t="s">
        <v>472</v>
      </c>
      <c r="B1527" s="105">
        <v>610797</v>
      </c>
      <c r="C1527" s="105" t="s">
        <v>395</v>
      </c>
      <c r="D1527" s="107" t="s">
        <v>1318</v>
      </c>
      <c r="E1527" s="105" t="s">
        <v>1962</v>
      </c>
      <c r="F1527" s="107" t="s">
        <v>1128</v>
      </c>
      <c r="G1527" s="107" t="s">
        <v>830</v>
      </c>
      <c r="H1527" s="107" t="s">
        <v>830</v>
      </c>
      <c r="I1527" s="107" t="s">
        <v>830</v>
      </c>
      <c r="J1527" s="107" t="s">
        <v>407</v>
      </c>
      <c r="K1527" s="107" t="s">
        <v>408</v>
      </c>
      <c r="L1527" s="107" t="s">
        <v>1737</v>
      </c>
      <c r="M1527" s="107" t="s">
        <v>395</v>
      </c>
      <c r="N1527" s="107" t="s">
        <v>472</v>
      </c>
      <c r="O1527" s="107" t="s">
        <v>1122</v>
      </c>
      <c r="P1527" s="109">
        <v>45598</v>
      </c>
      <c r="Q1527" s="107" t="s">
        <v>1101</v>
      </c>
      <c r="R1527" s="108">
        <v>0</v>
      </c>
      <c r="S1527" s="109">
        <v>45748</v>
      </c>
      <c r="T1527" s="109">
        <v>45808</v>
      </c>
      <c r="U1527" s="109">
        <v>46325</v>
      </c>
      <c r="V1527" s="108">
        <v>577</v>
      </c>
      <c r="W1527" s="107" t="s">
        <v>424</v>
      </c>
      <c r="X1527" s="107" t="s">
        <v>1959</v>
      </c>
      <c r="Y1527" s="107" t="s">
        <v>292</v>
      </c>
      <c r="Z1527" s="108">
        <v>0.8</v>
      </c>
      <c r="AA1527" s="113">
        <v>0</v>
      </c>
      <c r="AB1527" s="113">
        <v>0</v>
      </c>
      <c r="AC1527" s="113">
        <v>56672</v>
      </c>
      <c r="AD1527" s="113">
        <v>0</v>
      </c>
      <c r="AE1527" s="113">
        <v>56672</v>
      </c>
      <c r="AF1527" s="113">
        <v>0</v>
      </c>
      <c r="AG1527" s="113">
        <v>0</v>
      </c>
      <c r="AH1527" s="113">
        <f>CFR_Data[[#This Row],[Total Spent SFY]]+CFR_Data[[#This Row],[CF Current SFY]]</f>
        <v>0</v>
      </c>
      <c r="AI1527" s="113">
        <v>6296.8888999999999</v>
      </c>
      <c r="AJ1527" s="113">
        <v>37781.333299999998</v>
      </c>
      <c r="AK1527" s="113">
        <v>12593.7778</v>
      </c>
      <c r="AL1527" s="113">
        <v>0</v>
      </c>
      <c r="AM1527" s="113">
        <v>0</v>
      </c>
      <c r="AN1527" s="113">
        <v>0</v>
      </c>
      <c r="AO1527" s="113">
        <v>0</v>
      </c>
      <c r="AP1527" s="113">
        <v>0</v>
      </c>
      <c r="AQ1527" s="107" t="s">
        <v>699</v>
      </c>
      <c r="AR1527" s="107" t="s">
        <v>699</v>
      </c>
      <c r="AS1527" s="107" t="s">
        <v>396</v>
      </c>
      <c r="AT1527" s="107" t="s">
        <v>395</v>
      </c>
      <c r="AU1527" s="107" t="s">
        <v>1123</v>
      </c>
      <c r="AV1527" s="107" t="s">
        <v>391</v>
      </c>
      <c r="AW1527" s="108">
        <v>2</v>
      </c>
      <c r="AX1527" s="107" t="s">
        <v>473</v>
      </c>
      <c r="AY1527" s="107" t="s">
        <v>813</v>
      </c>
      <c r="AZ1527" s="107" t="s">
        <v>697</v>
      </c>
      <c r="BA1527" s="107" t="s">
        <v>459</v>
      </c>
      <c r="BB1527" s="109">
        <v>45355.272070752311</v>
      </c>
      <c r="BC1527" s="107" t="s">
        <v>465</v>
      </c>
      <c r="BD1527" s="107" t="s">
        <v>292</v>
      </c>
    </row>
    <row r="1528" spans="1:56" x14ac:dyDescent="0.2">
      <c r="A1528" s="107" t="s">
        <v>472</v>
      </c>
      <c r="B1528" s="105">
        <v>610797</v>
      </c>
      <c r="C1528" s="105" t="s">
        <v>395</v>
      </c>
      <c r="D1528" s="107" t="s">
        <v>1318</v>
      </c>
      <c r="E1528" s="105" t="s">
        <v>1962</v>
      </c>
      <c r="F1528" s="107" t="s">
        <v>1128</v>
      </c>
      <c r="G1528" s="107" t="s">
        <v>830</v>
      </c>
      <c r="H1528" s="107" t="s">
        <v>830</v>
      </c>
      <c r="I1528" s="107" t="s">
        <v>830</v>
      </c>
      <c r="J1528" s="107" t="s">
        <v>407</v>
      </c>
      <c r="K1528" s="107" t="s">
        <v>408</v>
      </c>
      <c r="L1528" s="107" t="s">
        <v>1737</v>
      </c>
      <c r="M1528" s="107" t="s">
        <v>395</v>
      </c>
      <c r="N1528" s="107" t="s">
        <v>472</v>
      </c>
      <c r="O1528" s="107" t="s">
        <v>1122</v>
      </c>
      <c r="P1528" s="109">
        <v>45598</v>
      </c>
      <c r="Q1528" s="107" t="s">
        <v>1101</v>
      </c>
      <c r="R1528" s="108">
        <v>0</v>
      </c>
      <c r="S1528" s="109">
        <v>45748</v>
      </c>
      <c r="T1528" s="109">
        <v>45808</v>
      </c>
      <c r="U1528" s="109">
        <v>46325</v>
      </c>
      <c r="V1528" s="108">
        <v>577</v>
      </c>
      <c r="W1528" s="107" t="s">
        <v>424</v>
      </c>
      <c r="X1528" s="107" t="s">
        <v>709</v>
      </c>
      <c r="Y1528" s="107" t="s">
        <v>416</v>
      </c>
      <c r="Z1528" s="108">
        <v>0.8</v>
      </c>
      <c r="AA1528" s="113">
        <v>0</v>
      </c>
      <c r="AB1528" s="113">
        <v>0</v>
      </c>
      <c r="AC1528" s="113">
        <v>1510080</v>
      </c>
      <c r="AD1528" s="113">
        <v>0</v>
      </c>
      <c r="AE1528" s="113">
        <v>1510080</v>
      </c>
      <c r="AF1528" s="113">
        <v>0</v>
      </c>
      <c r="AG1528" s="113">
        <v>0</v>
      </c>
      <c r="AH1528" s="113">
        <f>CFR_Data[[#This Row],[Total Spent SFY]]+CFR_Data[[#This Row],[CF Current SFY]]</f>
        <v>0</v>
      </c>
      <c r="AI1528" s="113">
        <v>167786.6667</v>
      </c>
      <c r="AJ1528" s="113">
        <v>1006720</v>
      </c>
      <c r="AK1528" s="113">
        <v>335573.3333</v>
      </c>
      <c r="AL1528" s="113">
        <v>0</v>
      </c>
      <c r="AM1528" s="113">
        <v>0</v>
      </c>
      <c r="AN1528" s="113">
        <v>0</v>
      </c>
      <c r="AO1528" s="113">
        <v>0</v>
      </c>
      <c r="AP1528" s="113">
        <v>0</v>
      </c>
      <c r="AQ1528" s="107" t="s">
        <v>699</v>
      </c>
      <c r="AR1528" s="107" t="s">
        <v>699</v>
      </c>
      <c r="AS1528" s="107" t="s">
        <v>396</v>
      </c>
      <c r="AT1528" s="107" t="s">
        <v>395</v>
      </c>
      <c r="AU1528" s="107" t="s">
        <v>1123</v>
      </c>
      <c r="AV1528" s="107" t="s">
        <v>391</v>
      </c>
      <c r="AW1528" s="108">
        <v>2</v>
      </c>
      <c r="AX1528" s="107" t="s">
        <v>473</v>
      </c>
      <c r="AY1528" s="107" t="s">
        <v>813</v>
      </c>
      <c r="AZ1528" s="107" t="s">
        <v>697</v>
      </c>
      <c r="BA1528" s="107" t="s">
        <v>459</v>
      </c>
      <c r="BB1528" s="109">
        <v>45355.272070752311</v>
      </c>
      <c r="BC1528" s="107" t="s">
        <v>465</v>
      </c>
      <c r="BD1528" s="107" t="s">
        <v>292</v>
      </c>
    </row>
    <row r="1529" spans="1:56" x14ac:dyDescent="0.2">
      <c r="A1529" s="107" t="s">
        <v>472</v>
      </c>
      <c r="B1529" s="105">
        <v>610798</v>
      </c>
      <c r="C1529" s="105" t="s">
        <v>395</v>
      </c>
      <c r="D1529" s="107" t="s">
        <v>2421</v>
      </c>
      <c r="E1529" s="105" t="s">
        <v>1945</v>
      </c>
      <c r="F1529" s="107" t="s">
        <v>1128</v>
      </c>
      <c r="G1529" s="107" t="s">
        <v>830</v>
      </c>
      <c r="H1529" s="107" t="s">
        <v>830</v>
      </c>
      <c r="I1529" s="107" t="s">
        <v>830</v>
      </c>
      <c r="J1529" s="107" t="s">
        <v>151</v>
      </c>
      <c r="K1529" s="107" t="s">
        <v>33</v>
      </c>
      <c r="L1529" s="107" t="s">
        <v>187</v>
      </c>
      <c r="M1529" s="107" t="s">
        <v>158</v>
      </c>
      <c r="N1529" s="107" t="s">
        <v>472</v>
      </c>
      <c r="O1529" s="107" t="s">
        <v>1122</v>
      </c>
      <c r="P1529" s="109">
        <v>46046</v>
      </c>
      <c r="Q1529" s="107" t="s">
        <v>1353</v>
      </c>
      <c r="R1529" s="108">
        <v>0</v>
      </c>
      <c r="S1529" s="109">
        <v>46196</v>
      </c>
      <c r="T1529" s="109">
        <v>46256</v>
      </c>
      <c r="U1529" s="109">
        <v>46925</v>
      </c>
      <c r="V1529" s="108">
        <v>729</v>
      </c>
      <c r="W1529" s="107" t="s">
        <v>398</v>
      </c>
      <c r="X1529" s="107" t="s">
        <v>702</v>
      </c>
      <c r="Y1529" s="107" t="s">
        <v>293</v>
      </c>
      <c r="Z1529" s="108">
        <v>0</v>
      </c>
      <c r="AA1529" s="113">
        <v>0</v>
      </c>
      <c r="AB1529" s="113">
        <v>0</v>
      </c>
      <c r="AC1529" s="113">
        <v>33000</v>
      </c>
      <c r="AD1529" s="113">
        <v>0</v>
      </c>
      <c r="AE1529" s="113">
        <v>33000</v>
      </c>
      <c r="AF1529" s="113">
        <v>0</v>
      </c>
      <c r="AG1529" s="113">
        <v>0</v>
      </c>
      <c r="AH1529" s="113">
        <f>CFR_Data[[#This Row],[Total Spent SFY]]+CFR_Data[[#This Row],[CF Current SFY]]</f>
        <v>0</v>
      </c>
      <c r="AI1529" s="113">
        <v>0</v>
      </c>
      <c r="AJ1529" s="113">
        <v>0</v>
      </c>
      <c r="AK1529" s="113">
        <v>15782.608700000001</v>
      </c>
      <c r="AL1529" s="113">
        <v>17217.391299999999</v>
      </c>
      <c r="AM1529" s="113">
        <v>0</v>
      </c>
      <c r="AN1529" s="113">
        <v>0</v>
      </c>
      <c r="AO1529" s="113">
        <v>0</v>
      </c>
      <c r="AP1529" s="113">
        <v>0</v>
      </c>
      <c r="AQ1529" s="107" t="s">
        <v>699</v>
      </c>
      <c r="AR1529" s="107" t="s">
        <v>699</v>
      </c>
      <c r="AS1529" s="107" t="s">
        <v>396</v>
      </c>
      <c r="AT1529" s="107" t="s">
        <v>395</v>
      </c>
      <c r="AU1529" s="107" t="s">
        <v>1120</v>
      </c>
      <c r="AV1529" s="107" t="s">
        <v>391</v>
      </c>
      <c r="AW1529" s="108">
        <v>2</v>
      </c>
      <c r="AX1529" s="107" t="s">
        <v>473</v>
      </c>
      <c r="AY1529" s="107" t="s">
        <v>698</v>
      </c>
      <c r="AZ1529" s="107" t="s">
        <v>697</v>
      </c>
      <c r="BA1529" s="107" t="s">
        <v>392</v>
      </c>
      <c r="BB1529" s="109">
        <v>45355.272070752311</v>
      </c>
      <c r="BC1529" s="107" t="s">
        <v>33</v>
      </c>
      <c r="BD1529" s="107" t="s">
        <v>293</v>
      </c>
    </row>
    <row r="1530" spans="1:56" x14ac:dyDescent="0.2">
      <c r="A1530" s="107" t="s">
        <v>472</v>
      </c>
      <c r="B1530" s="105">
        <v>610798</v>
      </c>
      <c r="C1530" s="105" t="s">
        <v>395</v>
      </c>
      <c r="D1530" s="107" t="s">
        <v>2421</v>
      </c>
      <c r="E1530" s="105" t="s">
        <v>1945</v>
      </c>
      <c r="F1530" s="107" t="s">
        <v>1128</v>
      </c>
      <c r="G1530" s="107" t="s">
        <v>830</v>
      </c>
      <c r="H1530" s="107" t="s">
        <v>830</v>
      </c>
      <c r="I1530" s="107" t="s">
        <v>830</v>
      </c>
      <c r="J1530" s="107" t="s">
        <v>151</v>
      </c>
      <c r="K1530" s="107" t="s">
        <v>33</v>
      </c>
      <c r="L1530" s="107" t="s">
        <v>187</v>
      </c>
      <c r="M1530" s="107" t="s">
        <v>158</v>
      </c>
      <c r="N1530" s="107" t="s">
        <v>472</v>
      </c>
      <c r="O1530" s="107" t="s">
        <v>1122</v>
      </c>
      <c r="P1530" s="109">
        <v>46046</v>
      </c>
      <c r="Q1530" s="107" t="s">
        <v>1353</v>
      </c>
      <c r="R1530" s="108">
        <v>0</v>
      </c>
      <c r="S1530" s="109">
        <v>46196</v>
      </c>
      <c r="T1530" s="109">
        <v>46256</v>
      </c>
      <c r="U1530" s="109">
        <v>46925</v>
      </c>
      <c r="V1530" s="108">
        <v>729</v>
      </c>
      <c r="W1530" s="107" t="s">
        <v>424</v>
      </c>
      <c r="X1530" s="107" t="s">
        <v>726</v>
      </c>
      <c r="Y1530" s="107" t="s">
        <v>725</v>
      </c>
      <c r="Z1530" s="108">
        <v>0.8</v>
      </c>
      <c r="AA1530" s="113">
        <v>0</v>
      </c>
      <c r="AB1530" s="113">
        <v>0</v>
      </c>
      <c r="AC1530" s="113">
        <v>3403401</v>
      </c>
      <c r="AD1530" s="113">
        <v>0</v>
      </c>
      <c r="AE1530" s="113">
        <v>3403401</v>
      </c>
      <c r="AF1530" s="113">
        <v>0</v>
      </c>
      <c r="AG1530" s="113">
        <v>0</v>
      </c>
      <c r="AH1530" s="113">
        <f>CFR_Data[[#This Row],[Total Spent SFY]]+CFR_Data[[#This Row],[CF Current SFY]]</f>
        <v>0</v>
      </c>
      <c r="AI1530" s="113">
        <v>0</v>
      </c>
      <c r="AJ1530" s="113">
        <v>0</v>
      </c>
      <c r="AK1530" s="113">
        <v>1627713.5216999999</v>
      </c>
      <c r="AL1530" s="113">
        <v>1775687.4783000001</v>
      </c>
      <c r="AM1530" s="113">
        <v>0</v>
      </c>
      <c r="AN1530" s="113">
        <v>0</v>
      </c>
      <c r="AO1530" s="113">
        <v>0</v>
      </c>
      <c r="AP1530" s="113">
        <v>0</v>
      </c>
      <c r="AQ1530" s="107" t="s">
        <v>699</v>
      </c>
      <c r="AR1530" s="107" t="s">
        <v>699</v>
      </c>
      <c r="AS1530" s="107" t="s">
        <v>396</v>
      </c>
      <c r="AT1530" s="107" t="s">
        <v>395</v>
      </c>
      <c r="AU1530" s="107" t="s">
        <v>1120</v>
      </c>
      <c r="AV1530" s="107" t="s">
        <v>391</v>
      </c>
      <c r="AW1530" s="108">
        <v>2</v>
      </c>
      <c r="AX1530" s="107" t="s">
        <v>473</v>
      </c>
      <c r="AY1530" s="107" t="s">
        <v>698</v>
      </c>
      <c r="AZ1530" s="107" t="s">
        <v>697</v>
      </c>
      <c r="BA1530" s="107" t="s">
        <v>392</v>
      </c>
      <c r="BB1530" s="109">
        <v>45355.272070752311</v>
      </c>
      <c r="BC1530" s="107" t="s">
        <v>33</v>
      </c>
      <c r="BD1530" s="107" t="s">
        <v>292</v>
      </c>
    </row>
    <row r="1531" spans="1:56" x14ac:dyDescent="0.2">
      <c r="A1531" s="107" t="s">
        <v>472</v>
      </c>
      <c r="B1531" s="105">
        <v>610800</v>
      </c>
      <c r="C1531" s="105" t="s">
        <v>395</v>
      </c>
      <c r="D1531" s="107" t="s">
        <v>2422</v>
      </c>
      <c r="E1531" s="105" t="s">
        <v>1945</v>
      </c>
      <c r="F1531" s="107" t="s">
        <v>1175</v>
      </c>
      <c r="G1531" s="107" t="s">
        <v>830</v>
      </c>
      <c r="H1531" s="107" t="s">
        <v>830</v>
      </c>
      <c r="I1531" s="107" t="s">
        <v>830</v>
      </c>
      <c r="J1531" s="107" t="s">
        <v>113</v>
      </c>
      <c r="K1531" s="107" t="s">
        <v>23</v>
      </c>
      <c r="L1531" s="107" t="s">
        <v>311</v>
      </c>
      <c r="M1531" s="107" t="s">
        <v>158</v>
      </c>
      <c r="N1531" s="107" t="s">
        <v>472</v>
      </c>
      <c r="O1531" s="107" t="s">
        <v>1125</v>
      </c>
      <c r="P1531" s="109">
        <v>45565</v>
      </c>
      <c r="Q1531" s="107" t="s">
        <v>754</v>
      </c>
      <c r="R1531" s="108">
        <v>0</v>
      </c>
      <c r="S1531" s="109">
        <v>45715</v>
      </c>
      <c r="T1531" s="109">
        <v>45775</v>
      </c>
      <c r="U1531" s="109">
        <v>46473</v>
      </c>
      <c r="V1531" s="108">
        <v>758</v>
      </c>
      <c r="W1531" s="107" t="s">
        <v>398</v>
      </c>
      <c r="X1531" s="107" t="s">
        <v>702</v>
      </c>
      <c r="Y1531" s="107" t="s">
        <v>293</v>
      </c>
      <c r="Z1531" s="108">
        <v>0</v>
      </c>
      <c r="AA1531" s="113">
        <v>0</v>
      </c>
      <c r="AB1531" s="113">
        <v>0</v>
      </c>
      <c r="AC1531" s="113">
        <v>45330</v>
      </c>
      <c r="AD1531" s="113">
        <v>0</v>
      </c>
      <c r="AE1531" s="113">
        <v>45330</v>
      </c>
      <c r="AF1531" s="113">
        <v>0</v>
      </c>
      <c r="AG1531" s="113">
        <v>0</v>
      </c>
      <c r="AH1531" s="113">
        <f>CFR_Data[[#This Row],[Total Spent SFY]]+CFR_Data[[#This Row],[CF Current SFY]]</f>
        <v>0</v>
      </c>
      <c r="AI1531" s="113">
        <v>5666.25</v>
      </c>
      <c r="AJ1531" s="113">
        <v>22665</v>
      </c>
      <c r="AK1531" s="113">
        <v>16998.75</v>
      </c>
      <c r="AL1531" s="113">
        <v>0</v>
      </c>
      <c r="AM1531" s="113">
        <v>0</v>
      </c>
      <c r="AN1531" s="113">
        <v>0</v>
      </c>
      <c r="AO1531" s="113">
        <v>0</v>
      </c>
      <c r="AP1531" s="113">
        <v>0</v>
      </c>
      <c r="AQ1531" s="107" t="s">
        <v>699</v>
      </c>
      <c r="AR1531" s="107" t="s">
        <v>699</v>
      </c>
      <c r="AS1531" s="107" t="s">
        <v>396</v>
      </c>
      <c r="AT1531" s="107" t="s">
        <v>395</v>
      </c>
      <c r="AU1531" s="107" t="s">
        <v>1123</v>
      </c>
      <c r="AV1531" s="107" t="s">
        <v>391</v>
      </c>
      <c r="AW1531" s="108">
        <v>2</v>
      </c>
      <c r="AX1531" s="107" t="s">
        <v>473</v>
      </c>
      <c r="AY1531" s="107" t="s">
        <v>698</v>
      </c>
      <c r="AZ1531" s="107" t="s">
        <v>697</v>
      </c>
      <c r="BA1531" s="107" t="s">
        <v>392</v>
      </c>
      <c r="BB1531" s="109">
        <v>45355.272070752311</v>
      </c>
      <c r="BC1531" s="107" t="s">
        <v>23</v>
      </c>
      <c r="BD1531" s="107" t="s">
        <v>293</v>
      </c>
    </row>
    <row r="1532" spans="1:56" x14ac:dyDescent="0.2">
      <c r="A1532" s="107" t="s">
        <v>472</v>
      </c>
      <c r="B1532" s="105">
        <v>610800</v>
      </c>
      <c r="C1532" s="105" t="s">
        <v>395</v>
      </c>
      <c r="D1532" s="107" t="s">
        <v>2422</v>
      </c>
      <c r="E1532" s="105" t="s">
        <v>1945</v>
      </c>
      <c r="F1532" s="107" t="s">
        <v>1175</v>
      </c>
      <c r="G1532" s="107" t="s">
        <v>830</v>
      </c>
      <c r="H1532" s="107" t="s">
        <v>830</v>
      </c>
      <c r="I1532" s="107" t="s">
        <v>830</v>
      </c>
      <c r="J1532" s="107" t="s">
        <v>113</v>
      </c>
      <c r="K1532" s="107" t="s">
        <v>23</v>
      </c>
      <c r="L1532" s="107" t="s">
        <v>311</v>
      </c>
      <c r="M1532" s="107" t="s">
        <v>158</v>
      </c>
      <c r="N1532" s="107" t="s">
        <v>472</v>
      </c>
      <c r="O1532" s="107" t="s">
        <v>1125</v>
      </c>
      <c r="P1532" s="109">
        <v>45565</v>
      </c>
      <c r="Q1532" s="107" t="s">
        <v>754</v>
      </c>
      <c r="R1532" s="108">
        <v>0</v>
      </c>
      <c r="S1532" s="109">
        <v>45715</v>
      </c>
      <c r="T1532" s="109">
        <v>45775</v>
      </c>
      <c r="U1532" s="109">
        <v>46473</v>
      </c>
      <c r="V1532" s="108">
        <v>758</v>
      </c>
      <c r="W1532" s="107" t="s">
        <v>424</v>
      </c>
      <c r="X1532" s="107" t="s">
        <v>726</v>
      </c>
      <c r="Y1532" s="107" t="s">
        <v>725</v>
      </c>
      <c r="Z1532" s="108">
        <v>0.8</v>
      </c>
      <c r="AA1532" s="113">
        <v>0</v>
      </c>
      <c r="AB1532" s="113">
        <v>0</v>
      </c>
      <c r="AC1532" s="113">
        <v>13244541.7269</v>
      </c>
      <c r="AD1532" s="113">
        <v>0</v>
      </c>
      <c r="AE1532" s="113">
        <v>13244541.727</v>
      </c>
      <c r="AF1532" s="113">
        <v>0</v>
      </c>
      <c r="AG1532" s="113">
        <v>0</v>
      </c>
      <c r="AH1532" s="113">
        <f>CFR_Data[[#This Row],[Total Spent SFY]]+CFR_Data[[#This Row],[CF Current SFY]]</f>
        <v>0</v>
      </c>
      <c r="AI1532" s="113">
        <v>1655567.7159</v>
      </c>
      <c r="AJ1532" s="113">
        <v>6622270.8635</v>
      </c>
      <c r="AK1532" s="113">
        <v>4966703.1475999998</v>
      </c>
      <c r="AL1532" s="113">
        <v>0</v>
      </c>
      <c r="AM1532" s="113">
        <v>0</v>
      </c>
      <c r="AN1532" s="113">
        <v>-1E-4</v>
      </c>
      <c r="AO1532" s="113">
        <v>0</v>
      </c>
      <c r="AP1532" s="113">
        <v>0</v>
      </c>
      <c r="AQ1532" s="107" t="s">
        <v>699</v>
      </c>
      <c r="AR1532" s="107" t="s">
        <v>699</v>
      </c>
      <c r="AS1532" s="107" t="s">
        <v>396</v>
      </c>
      <c r="AT1532" s="107" t="s">
        <v>395</v>
      </c>
      <c r="AU1532" s="107" t="s">
        <v>1123</v>
      </c>
      <c r="AV1532" s="107" t="s">
        <v>391</v>
      </c>
      <c r="AW1532" s="108">
        <v>2</v>
      </c>
      <c r="AX1532" s="107" t="s">
        <v>473</v>
      </c>
      <c r="AY1532" s="107" t="s">
        <v>698</v>
      </c>
      <c r="AZ1532" s="107" t="s">
        <v>697</v>
      </c>
      <c r="BA1532" s="107" t="s">
        <v>392</v>
      </c>
      <c r="BB1532" s="109">
        <v>45355.272070752311</v>
      </c>
      <c r="BC1532" s="107" t="s">
        <v>23</v>
      </c>
      <c r="BD1532" s="107" t="s">
        <v>292</v>
      </c>
    </row>
    <row r="1533" spans="1:56" x14ac:dyDescent="0.2">
      <c r="A1533" s="107" t="s">
        <v>393</v>
      </c>
      <c r="B1533" s="105">
        <v>610801</v>
      </c>
      <c r="C1533" s="105" t="s">
        <v>2423</v>
      </c>
      <c r="D1533" s="107" t="s">
        <v>1319</v>
      </c>
      <c r="E1533" s="105" t="s">
        <v>1945</v>
      </c>
      <c r="F1533" s="107" t="s">
        <v>1128</v>
      </c>
      <c r="G1533" s="107" t="s">
        <v>830</v>
      </c>
      <c r="H1533" s="107" t="s">
        <v>830</v>
      </c>
      <c r="I1533" s="107" t="s">
        <v>830</v>
      </c>
      <c r="J1533" s="107" t="s">
        <v>1320</v>
      </c>
      <c r="K1533" s="107" t="s">
        <v>33</v>
      </c>
      <c r="L1533" s="107" t="s">
        <v>356</v>
      </c>
      <c r="M1533" s="107" t="s">
        <v>395</v>
      </c>
      <c r="N1533" s="107" t="s">
        <v>716</v>
      </c>
      <c r="O1533" s="107" t="s">
        <v>395</v>
      </c>
      <c r="P1533" s="109">
        <v>44863</v>
      </c>
      <c r="Q1533" s="107" t="s">
        <v>712</v>
      </c>
      <c r="R1533" s="108">
        <v>1</v>
      </c>
      <c r="S1533" s="109">
        <v>44936</v>
      </c>
      <c r="T1533" s="109">
        <v>44996</v>
      </c>
      <c r="U1533" s="109">
        <v>45116</v>
      </c>
      <c r="V1533" s="108">
        <v>180</v>
      </c>
      <c r="W1533" s="107" t="s">
        <v>398</v>
      </c>
      <c r="X1533" s="107" t="s">
        <v>702</v>
      </c>
      <c r="Y1533" s="107" t="s">
        <v>293</v>
      </c>
      <c r="Z1533" s="108">
        <v>0</v>
      </c>
      <c r="AA1533" s="113">
        <v>3074.19</v>
      </c>
      <c r="AB1533" s="113">
        <v>443.14</v>
      </c>
      <c r="AC1533" s="113">
        <v>9769.02</v>
      </c>
      <c r="AD1533" s="113">
        <v>1217.8825999999999</v>
      </c>
      <c r="AE1533" s="113">
        <v>1217.8825999999999</v>
      </c>
      <c r="AF1533" s="113">
        <v>1217.8825999999999</v>
      </c>
      <c r="AG1533" s="113">
        <v>4292.0726000000004</v>
      </c>
      <c r="AH1533" s="113">
        <f>CFR_Data[[#This Row],[Total Spent SFY]]+CFR_Data[[#This Row],[CF Current SFY]]</f>
        <v>1661.0225999999998</v>
      </c>
      <c r="AI1533" s="113">
        <v>0</v>
      </c>
      <c r="AJ1533" s="113">
        <v>0</v>
      </c>
      <c r="AK1533" s="113">
        <v>0</v>
      </c>
      <c r="AL1533" s="113">
        <v>0</v>
      </c>
      <c r="AM1533" s="113">
        <v>0</v>
      </c>
      <c r="AN1533" s="113">
        <v>8551.1373999999996</v>
      </c>
      <c r="AO1533" s="113">
        <v>0</v>
      </c>
      <c r="AP1533" s="113">
        <v>0</v>
      </c>
      <c r="AQ1533" s="107" t="s">
        <v>699</v>
      </c>
      <c r="AR1533" s="107" t="s">
        <v>699</v>
      </c>
      <c r="AS1533" s="107" t="s">
        <v>396</v>
      </c>
      <c r="AT1533" s="107" t="s">
        <v>395</v>
      </c>
      <c r="AU1533" s="107" t="s">
        <v>1123</v>
      </c>
      <c r="AV1533" s="107" t="s">
        <v>391</v>
      </c>
      <c r="AW1533" s="108">
        <v>2</v>
      </c>
      <c r="AX1533" s="107" t="s">
        <v>473</v>
      </c>
      <c r="AY1533" s="107" t="s">
        <v>765</v>
      </c>
      <c r="AZ1533" s="107" t="s">
        <v>706</v>
      </c>
      <c r="BA1533" s="107" t="s">
        <v>406</v>
      </c>
      <c r="BB1533" s="109">
        <v>45355.272070752311</v>
      </c>
      <c r="BC1533" s="107" t="s">
        <v>33</v>
      </c>
      <c r="BD1533" s="107" t="s">
        <v>293</v>
      </c>
    </row>
    <row r="1534" spans="1:56" x14ac:dyDescent="0.2">
      <c r="A1534" s="107" t="s">
        <v>393</v>
      </c>
      <c r="B1534" s="105">
        <v>610801</v>
      </c>
      <c r="C1534" s="105" t="s">
        <v>2423</v>
      </c>
      <c r="D1534" s="107" t="s">
        <v>1319</v>
      </c>
      <c r="E1534" s="105" t="s">
        <v>1945</v>
      </c>
      <c r="F1534" s="107" t="s">
        <v>1128</v>
      </c>
      <c r="G1534" s="107" t="s">
        <v>830</v>
      </c>
      <c r="H1534" s="107" t="s">
        <v>830</v>
      </c>
      <c r="I1534" s="107" t="s">
        <v>830</v>
      </c>
      <c r="J1534" s="107" t="s">
        <v>1320</v>
      </c>
      <c r="K1534" s="107" t="s">
        <v>33</v>
      </c>
      <c r="L1534" s="107" t="s">
        <v>356</v>
      </c>
      <c r="M1534" s="107" t="s">
        <v>395</v>
      </c>
      <c r="N1534" s="107" t="s">
        <v>716</v>
      </c>
      <c r="O1534" s="107" t="s">
        <v>395</v>
      </c>
      <c r="P1534" s="109">
        <v>44863</v>
      </c>
      <c r="Q1534" s="107" t="s">
        <v>712</v>
      </c>
      <c r="R1534" s="108">
        <v>1</v>
      </c>
      <c r="S1534" s="109">
        <v>44936</v>
      </c>
      <c r="T1534" s="109">
        <v>44996</v>
      </c>
      <c r="U1534" s="109">
        <v>45116</v>
      </c>
      <c r="V1534" s="108">
        <v>180</v>
      </c>
      <c r="W1534" s="107" t="s">
        <v>424</v>
      </c>
      <c r="X1534" s="107" t="s">
        <v>726</v>
      </c>
      <c r="Y1534" s="107" t="s">
        <v>725</v>
      </c>
      <c r="Z1534" s="108">
        <v>0.8</v>
      </c>
      <c r="AA1534" s="113">
        <v>867466.78</v>
      </c>
      <c r="AB1534" s="113">
        <v>63606.27</v>
      </c>
      <c r="AC1534" s="113">
        <v>122989.98</v>
      </c>
      <c r="AD1534" s="113">
        <v>21919.767400000001</v>
      </c>
      <c r="AE1534" s="113">
        <v>21919.767400000001</v>
      </c>
      <c r="AF1534" s="113">
        <v>21919.767400000001</v>
      </c>
      <c r="AG1534" s="113">
        <v>889386.54740000004</v>
      </c>
      <c r="AH1534" s="113">
        <f>CFR_Data[[#This Row],[Total Spent SFY]]+CFR_Data[[#This Row],[CF Current SFY]]</f>
        <v>85526.037400000001</v>
      </c>
      <c r="AI1534" s="113">
        <v>0</v>
      </c>
      <c r="AJ1534" s="113">
        <v>0</v>
      </c>
      <c r="AK1534" s="113">
        <v>0</v>
      </c>
      <c r="AL1534" s="113">
        <v>0</v>
      </c>
      <c r="AM1534" s="113">
        <v>0</v>
      </c>
      <c r="AN1534" s="113">
        <v>101070.2126</v>
      </c>
      <c r="AO1534" s="113">
        <v>0</v>
      </c>
      <c r="AP1534" s="113">
        <v>0</v>
      </c>
      <c r="AQ1534" s="107" t="s">
        <v>699</v>
      </c>
      <c r="AR1534" s="107" t="s">
        <v>699</v>
      </c>
      <c r="AS1534" s="107" t="s">
        <v>396</v>
      </c>
      <c r="AT1534" s="107" t="s">
        <v>395</v>
      </c>
      <c r="AU1534" s="107" t="s">
        <v>1123</v>
      </c>
      <c r="AV1534" s="107" t="s">
        <v>391</v>
      </c>
      <c r="AW1534" s="108">
        <v>2</v>
      </c>
      <c r="AX1534" s="107" t="s">
        <v>473</v>
      </c>
      <c r="AY1534" s="107" t="s">
        <v>765</v>
      </c>
      <c r="AZ1534" s="107" t="s">
        <v>706</v>
      </c>
      <c r="BA1534" s="107" t="s">
        <v>406</v>
      </c>
      <c r="BB1534" s="109">
        <v>45355.272070752311</v>
      </c>
      <c r="BC1534" s="107" t="s">
        <v>33</v>
      </c>
      <c r="BD1534" s="107" t="s">
        <v>292</v>
      </c>
    </row>
    <row r="1535" spans="1:56" x14ac:dyDescent="0.2">
      <c r="A1535" s="107" t="s">
        <v>472</v>
      </c>
      <c r="B1535" s="105">
        <v>610802</v>
      </c>
      <c r="C1535" s="105" t="s">
        <v>395</v>
      </c>
      <c r="D1535" s="107" t="s">
        <v>1321</v>
      </c>
      <c r="E1535" s="105" t="s">
        <v>1945</v>
      </c>
      <c r="F1535" s="107" t="s">
        <v>1128</v>
      </c>
      <c r="G1535" s="107" t="s">
        <v>830</v>
      </c>
      <c r="H1535" s="107" t="s">
        <v>830</v>
      </c>
      <c r="I1535" s="107" t="s">
        <v>830</v>
      </c>
      <c r="J1535" s="107" t="s">
        <v>1320</v>
      </c>
      <c r="K1535" s="107" t="s">
        <v>33</v>
      </c>
      <c r="L1535" s="107" t="s">
        <v>356</v>
      </c>
      <c r="M1535" s="107" t="s">
        <v>395</v>
      </c>
      <c r="N1535" s="107" t="s">
        <v>472</v>
      </c>
      <c r="O1535" s="107" t="s">
        <v>1122</v>
      </c>
      <c r="P1535" s="109">
        <v>45983</v>
      </c>
      <c r="Q1535" s="107" t="s">
        <v>1353</v>
      </c>
      <c r="R1535" s="108">
        <v>0</v>
      </c>
      <c r="S1535" s="109">
        <v>46133</v>
      </c>
      <c r="T1535" s="109">
        <v>46193</v>
      </c>
      <c r="U1535" s="109">
        <v>46862</v>
      </c>
      <c r="V1535" s="108">
        <v>729</v>
      </c>
      <c r="W1535" s="107" t="s">
        <v>424</v>
      </c>
      <c r="X1535" s="107" t="s">
        <v>1959</v>
      </c>
      <c r="Y1535" s="107" t="s">
        <v>292</v>
      </c>
      <c r="Z1535" s="108">
        <v>0.8</v>
      </c>
      <c r="AA1535" s="113">
        <v>0</v>
      </c>
      <c r="AB1535" s="113">
        <v>0</v>
      </c>
      <c r="AC1535" s="113">
        <v>89320</v>
      </c>
      <c r="AD1535" s="113">
        <v>0</v>
      </c>
      <c r="AE1535" s="113">
        <v>89320</v>
      </c>
      <c r="AF1535" s="113">
        <v>0</v>
      </c>
      <c r="AG1535" s="113">
        <v>0</v>
      </c>
      <c r="AH1535" s="113">
        <f>CFR_Data[[#This Row],[Total Spent SFY]]+CFR_Data[[#This Row],[CF Current SFY]]</f>
        <v>0</v>
      </c>
      <c r="AI1535" s="113">
        <v>0</v>
      </c>
      <c r="AJ1535" s="113">
        <v>3883.4783000000002</v>
      </c>
      <c r="AK1535" s="113">
        <v>46601.739099999999</v>
      </c>
      <c r="AL1535" s="113">
        <v>38834.782599999999</v>
      </c>
      <c r="AM1535" s="113">
        <v>0</v>
      </c>
      <c r="AN1535" s="113">
        <v>0</v>
      </c>
      <c r="AO1535" s="113">
        <v>0</v>
      </c>
      <c r="AP1535" s="113">
        <v>0</v>
      </c>
      <c r="AQ1535" s="107" t="s">
        <v>699</v>
      </c>
      <c r="AR1535" s="107" t="s">
        <v>699</v>
      </c>
      <c r="AS1535" s="107" t="s">
        <v>396</v>
      </c>
      <c r="AT1535" s="107" t="s">
        <v>395</v>
      </c>
      <c r="AU1535" s="107" t="s">
        <v>1123</v>
      </c>
      <c r="AV1535" s="107" t="s">
        <v>391</v>
      </c>
      <c r="AW1535" s="108">
        <v>2</v>
      </c>
      <c r="AX1535" s="107" t="s">
        <v>473</v>
      </c>
      <c r="AY1535" s="107" t="s">
        <v>2957</v>
      </c>
      <c r="AZ1535" s="107" t="s">
        <v>697</v>
      </c>
      <c r="BA1535" s="107" t="s">
        <v>2958</v>
      </c>
      <c r="BB1535" s="109">
        <v>45355.272070752311</v>
      </c>
      <c r="BC1535" s="107" t="s">
        <v>33</v>
      </c>
      <c r="BD1535" s="107" t="s">
        <v>292</v>
      </c>
    </row>
    <row r="1536" spans="1:56" x14ac:dyDescent="0.2">
      <c r="A1536" s="107" t="s">
        <v>472</v>
      </c>
      <c r="B1536" s="105">
        <v>610802</v>
      </c>
      <c r="C1536" s="105" t="s">
        <v>395</v>
      </c>
      <c r="D1536" s="107" t="s">
        <v>1321</v>
      </c>
      <c r="E1536" s="105" t="s">
        <v>1945</v>
      </c>
      <c r="F1536" s="107" t="s">
        <v>1128</v>
      </c>
      <c r="G1536" s="107" t="s">
        <v>830</v>
      </c>
      <c r="H1536" s="107" t="s">
        <v>830</v>
      </c>
      <c r="I1536" s="107" t="s">
        <v>830</v>
      </c>
      <c r="J1536" s="107" t="s">
        <v>1320</v>
      </c>
      <c r="K1536" s="107" t="s">
        <v>33</v>
      </c>
      <c r="L1536" s="107" t="s">
        <v>356</v>
      </c>
      <c r="M1536" s="107" t="s">
        <v>395</v>
      </c>
      <c r="N1536" s="107" t="s">
        <v>472</v>
      </c>
      <c r="O1536" s="107" t="s">
        <v>1122</v>
      </c>
      <c r="P1536" s="109">
        <v>45983</v>
      </c>
      <c r="Q1536" s="107" t="s">
        <v>1353</v>
      </c>
      <c r="R1536" s="108">
        <v>0</v>
      </c>
      <c r="S1536" s="109">
        <v>46133</v>
      </c>
      <c r="T1536" s="109">
        <v>46193</v>
      </c>
      <c r="U1536" s="109">
        <v>46862</v>
      </c>
      <c r="V1536" s="108">
        <v>729</v>
      </c>
      <c r="W1536" s="107" t="s">
        <v>424</v>
      </c>
      <c r="X1536" s="107" t="s">
        <v>726</v>
      </c>
      <c r="Y1536" s="107" t="s">
        <v>725</v>
      </c>
      <c r="Z1536" s="108">
        <v>0.8</v>
      </c>
      <c r="AA1536" s="113">
        <v>0</v>
      </c>
      <c r="AB1536" s="113">
        <v>0</v>
      </c>
      <c r="AC1536" s="113">
        <v>1232010</v>
      </c>
      <c r="AD1536" s="113">
        <v>0</v>
      </c>
      <c r="AE1536" s="113">
        <v>1232010</v>
      </c>
      <c r="AF1536" s="113">
        <v>0</v>
      </c>
      <c r="AG1536" s="113">
        <v>0</v>
      </c>
      <c r="AH1536" s="113">
        <f>CFR_Data[[#This Row],[Total Spent SFY]]+CFR_Data[[#This Row],[CF Current SFY]]</f>
        <v>0</v>
      </c>
      <c r="AI1536" s="113">
        <v>0</v>
      </c>
      <c r="AJ1536" s="113">
        <v>53565.652199999997</v>
      </c>
      <c r="AK1536" s="113">
        <v>642787.82609999995</v>
      </c>
      <c r="AL1536" s="113">
        <v>535656.52170000004</v>
      </c>
      <c r="AM1536" s="113">
        <v>0</v>
      </c>
      <c r="AN1536" s="113">
        <v>0</v>
      </c>
      <c r="AO1536" s="113">
        <v>0</v>
      </c>
      <c r="AP1536" s="113">
        <v>0</v>
      </c>
      <c r="AQ1536" s="107" t="s">
        <v>699</v>
      </c>
      <c r="AR1536" s="107" t="s">
        <v>699</v>
      </c>
      <c r="AS1536" s="107" t="s">
        <v>396</v>
      </c>
      <c r="AT1536" s="107" t="s">
        <v>395</v>
      </c>
      <c r="AU1536" s="107" t="s">
        <v>1123</v>
      </c>
      <c r="AV1536" s="107" t="s">
        <v>391</v>
      </c>
      <c r="AW1536" s="108">
        <v>2</v>
      </c>
      <c r="AX1536" s="107" t="s">
        <v>473</v>
      </c>
      <c r="AY1536" s="107" t="s">
        <v>2957</v>
      </c>
      <c r="AZ1536" s="107" t="s">
        <v>697</v>
      </c>
      <c r="BA1536" s="107" t="s">
        <v>2958</v>
      </c>
      <c r="BB1536" s="109">
        <v>45355.272070752311</v>
      </c>
      <c r="BC1536" s="107" t="s">
        <v>33</v>
      </c>
      <c r="BD1536" s="107" t="s">
        <v>292</v>
      </c>
    </row>
    <row r="1537" spans="1:56" x14ac:dyDescent="0.2">
      <c r="A1537" s="107" t="s">
        <v>409</v>
      </c>
      <c r="B1537" s="105">
        <v>610806</v>
      </c>
      <c r="C1537" s="105" t="s">
        <v>2424</v>
      </c>
      <c r="D1537" s="107" t="s">
        <v>1322</v>
      </c>
      <c r="E1537" s="105" t="s">
        <v>1943</v>
      </c>
      <c r="F1537" s="107" t="s">
        <v>1128</v>
      </c>
      <c r="G1537" s="107" t="s">
        <v>830</v>
      </c>
      <c r="H1537" s="107" t="s">
        <v>830</v>
      </c>
      <c r="I1537" s="107" t="s">
        <v>830</v>
      </c>
      <c r="J1537" s="107" t="s">
        <v>440</v>
      </c>
      <c r="K1537" s="107" t="s">
        <v>441</v>
      </c>
      <c r="L1537" s="107" t="s">
        <v>356</v>
      </c>
      <c r="M1537" s="107" t="s">
        <v>395</v>
      </c>
      <c r="N1537" s="107" t="s">
        <v>410</v>
      </c>
      <c r="O1537" s="107" t="s">
        <v>395</v>
      </c>
      <c r="P1537" s="109">
        <v>45010</v>
      </c>
      <c r="Q1537" s="107" t="s">
        <v>712</v>
      </c>
      <c r="R1537" s="108">
        <v>1</v>
      </c>
      <c r="S1537" s="109">
        <v>45086</v>
      </c>
      <c r="T1537" s="109">
        <v>45146</v>
      </c>
      <c r="U1537" s="109">
        <v>45516</v>
      </c>
      <c r="V1537" s="108">
        <v>430</v>
      </c>
      <c r="W1537" s="107" t="s">
        <v>398</v>
      </c>
      <c r="X1537" s="107" t="s">
        <v>702</v>
      </c>
      <c r="Y1537" s="107" t="s">
        <v>293</v>
      </c>
      <c r="Z1537" s="108">
        <v>0</v>
      </c>
      <c r="AA1537" s="113">
        <v>0</v>
      </c>
      <c r="AB1537" s="113">
        <v>0</v>
      </c>
      <c r="AC1537" s="113">
        <v>13002.47</v>
      </c>
      <c r="AD1537" s="113">
        <v>12863.72</v>
      </c>
      <c r="AE1537" s="113">
        <v>12863.72</v>
      </c>
      <c r="AF1537" s="113">
        <v>4444.9865</v>
      </c>
      <c r="AG1537" s="113">
        <v>4444.9865</v>
      </c>
      <c r="AH1537" s="113">
        <f>CFR_Data[[#This Row],[Total Spent SFY]]+CFR_Data[[#This Row],[CF Current SFY]]</f>
        <v>4444.9865</v>
      </c>
      <c r="AI1537" s="113">
        <v>8418.7335000000003</v>
      </c>
      <c r="AJ1537" s="113">
        <v>0</v>
      </c>
      <c r="AK1537" s="113">
        <v>0</v>
      </c>
      <c r="AL1537" s="113">
        <v>0</v>
      </c>
      <c r="AM1537" s="113">
        <v>0</v>
      </c>
      <c r="AN1537" s="113">
        <v>138.75</v>
      </c>
      <c r="AO1537" s="113">
        <v>0</v>
      </c>
      <c r="AP1537" s="113">
        <v>0</v>
      </c>
      <c r="AQ1537" s="107" t="s">
        <v>699</v>
      </c>
      <c r="AR1537" s="107" t="s">
        <v>699</v>
      </c>
      <c r="AS1537" s="107" t="s">
        <v>396</v>
      </c>
      <c r="AT1537" s="107" t="s">
        <v>395</v>
      </c>
      <c r="AU1537" s="107" t="s">
        <v>1123</v>
      </c>
      <c r="AV1537" s="107" t="s">
        <v>391</v>
      </c>
      <c r="AW1537" s="108">
        <v>2</v>
      </c>
      <c r="AX1537" s="107" t="s">
        <v>473</v>
      </c>
      <c r="AY1537" s="107" t="s">
        <v>765</v>
      </c>
      <c r="AZ1537" s="107" t="s">
        <v>706</v>
      </c>
      <c r="BA1537" s="107" t="s">
        <v>406</v>
      </c>
      <c r="BB1537" s="109">
        <v>45355.272070752311</v>
      </c>
      <c r="BC1537" s="107" t="s">
        <v>465</v>
      </c>
      <c r="BD1537" s="107" t="s">
        <v>293</v>
      </c>
    </row>
    <row r="1538" spans="1:56" x14ac:dyDescent="0.2">
      <c r="A1538" s="107" t="s">
        <v>409</v>
      </c>
      <c r="B1538" s="105">
        <v>610806</v>
      </c>
      <c r="C1538" s="105" t="s">
        <v>2424</v>
      </c>
      <c r="D1538" s="107" t="s">
        <v>1322</v>
      </c>
      <c r="E1538" s="105" t="s">
        <v>1943</v>
      </c>
      <c r="F1538" s="107" t="s">
        <v>1128</v>
      </c>
      <c r="G1538" s="107" t="s">
        <v>830</v>
      </c>
      <c r="H1538" s="107" t="s">
        <v>830</v>
      </c>
      <c r="I1538" s="107" t="s">
        <v>830</v>
      </c>
      <c r="J1538" s="107" t="s">
        <v>440</v>
      </c>
      <c r="K1538" s="107" t="s">
        <v>441</v>
      </c>
      <c r="L1538" s="107" t="s">
        <v>356</v>
      </c>
      <c r="M1538" s="107" t="s">
        <v>395</v>
      </c>
      <c r="N1538" s="107" t="s">
        <v>410</v>
      </c>
      <c r="O1538" s="107" t="s">
        <v>395</v>
      </c>
      <c r="P1538" s="109">
        <v>45010</v>
      </c>
      <c r="Q1538" s="107" t="s">
        <v>712</v>
      </c>
      <c r="R1538" s="108">
        <v>1</v>
      </c>
      <c r="S1538" s="109">
        <v>45086</v>
      </c>
      <c r="T1538" s="109">
        <v>45146</v>
      </c>
      <c r="U1538" s="109">
        <v>45516</v>
      </c>
      <c r="V1538" s="108">
        <v>430</v>
      </c>
      <c r="W1538" s="107" t="s">
        <v>424</v>
      </c>
      <c r="X1538" s="107" t="s">
        <v>726</v>
      </c>
      <c r="Y1538" s="107" t="s">
        <v>725</v>
      </c>
      <c r="Z1538" s="108">
        <v>0.8</v>
      </c>
      <c r="AA1538" s="113">
        <v>0</v>
      </c>
      <c r="AB1538" s="113">
        <v>0</v>
      </c>
      <c r="AC1538" s="113">
        <v>1378116.84</v>
      </c>
      <c r="AD1538" s="113">
        <v>1255365.95</v>
      </c>
      <c r="AE1538" s="113">
        <v>1255365.95</v>
      </c>
      <c r="AF1538" s="113">
        <v>433784.68349999998</v>
      </c>
      <c r="AG1538" s="113">
        <v>433784.68349999998</v>
      </c>
      <c r="AH1538" s="113">
        <f>CFR_Data[[#This Row],[Total Spent SFY]]+CFR_Data[[#This Row],[CF Current SFY]]</f>
        <v>433784.68349999998</v>
      </c>
      <c r="AI1538" s="113">
        <v>821581.26650000003</v>
      </c>
      <c r="AJ1538" s="113">
        <v>0</v>
      </c>
      <c r="AK1538" s="113">
        <v>0</v>
      </c>
      <c r="AL1538" s="113">
        <v>0</v>
      </c>
      <c r="AM1538" s="113">
        <v>0</v>
      </c>
      <c r="AN1538" s="113">
        <v>122750.89</v>
      </c>
      <c r="AO1538" s="113">
        <v>0</v>
      </c>
      <c r="AP1538" s="113">
        <v>0</v>
      </c>
      <c r="AQ1538" s="107" t="s">
        <v>699</v>
      </c>
      <c r="AR1538" s="107" t="s">
        <v>699</v>
      </c>
      <c r="AS1538" s="107" t="s">
        <v>396</v>
      </c>
      <c r="AT1538" s="107" t="s">
        <v>395</v>
      </c>
      <c r="AU1538" s="107" t="s">
        <v>1123</v>
      </c>
      <c r="AV1538" s="107" t="s">
        <v>391</v>
      </c>
      <c r="AW1538" s="108">
        <v>2</v>
      </c>
      <c r="AX1538" s="107" t="s">
        <v>473</v>
      </c>
      <c r="AY1538" s="107" t="s">
        <v>765</v>
      </c>
      <c r="AZ1538" s="107" t="s">
        <v>706</v>
      </c>
      <c r="BA1538" s="107" t="s">
        <v>406</v>
      </c>
      <c r="BB1538" s="109">
        <v>45355.272070752311</v>
      </c>
      <c r="BC1538" s="107" t="s">
        <v>465</v>
      </c>
      <c r="BD1538" s="107" t="s">
        <v>292</v>
      </c>
    </row>
    <row r="1539" spans="1:56" x14ac:dyDescent="0.2">
      <c r="A1539" s="107" t="s">
        <v>472</v>
      </c>
      <c r="B1539" s="105">
        <v>610825</v>
      </c>
      <c r="C1539" s="105" t="s">
        <v>395</v>
      </c>
      <c r="D1539" s="107" t="s">
        <v>2425</v>
      </c>
      <c r="E1539" s="105" t="s">
        <v>1954</v>
      </c>
      <c r="F1539" s="107" t="s">
        <v>1128</v>
      </c>
      <c r="G1539" s="107" t="s">
        <v>830</v>
      </c>
      <c r="H1539" s="107" t="s">
        <v>830</v>
      </c>
      <c r="I1539" s="107" t="s">
        <v>830</v>
      </c>
      <c r="J1539" s="107" t="s">
        <v>57</v>
      </c>
      <c r="K1539" s="107" t="s">
        <v>24</v>
      </c>
      <c r="L1539" s="107" t="s">
        <v>187</v>
      </c>
      <c r="M1539" s="107" t="s">
        <v>158</v>
      </c>
      <c r="N1539" s="107" t="s">
        <v>472</v>
      </c>
      <c r="O1539" s="107" t="s">
        <v>1125</v>
      </c>
      <c r="P1539" s="109">
        <v>46060</v>
      </c>
      <c r="Q1539" s="107" t="s">
        <v>1353</v>
      </c>
      <c r="R1539" s="108">
        <v>0</v>
      </c>
      <c r="S1539" s="109">
        <v>46210</v>
      </c>
      <c r="T1539" s="109">
        <v>46270</v>
      </c>
      <c r="U1539" s="109">
        <v>47410</v>
      </c>
      <c r="V1539" s="108">
        <v>1200</v>
      </c>
      <c r="W1539" s="107" t="s">
        <v>398</v>
      </c>
      <c r="X1539" s="107" t="s">
        <v>702</v>
      </c>
      <c r="Y1539" s="107" t="s">
        <v>293</v>
      </c>
      <c r="Z1539" s="108">
        <v>0</v>
      </c>
      <c r="AA1539" s="113">
        <v>0</v>
      </c>
      <c r="AB1539" s="113">
        <v>0</v>
      </c>
      <c r="AC1539" s="113">
        <v>483047.33</v>
      </c>
      <c r="AD1539" s="113">
        <v>0</v>
      </c>
      <c r="AE1539" s="113">
        <v>432200.2426</v>
      </c>
      <c r="AF1539" s="113">
        <v>0</v>
      </c>
      <c r="AG1539" s="113">
        <v>0</v>
      </c>
      <c r="AH1539" s="113">
        <f>CFR_Data[[#This Row],[Total Spent SFY]]+CFR_Data[[#This Row],[CF Current SFY]]</f>
        <v>0</v>
      </c>
      <c r="AI1539" s="113">
        <v>0</v>
      </c>
      <c r="AJ1539" s="113">
        <v>0</v>
      </c>
      <c r="AK1539" s="113">
        <v>127117.7184</v>
      </c>
      <c r="AL1539" s="113">
        <v>152541.26209999999</v>
      </c>
      <c r="AM1539" s="113">
        <v>152541.26209999999</v>
      </c>
      <c r="AN1539" s="113">
        <v>50847.087399999997</v>
      </c>
      <c r="AO1539" s="113">
        <v>0</v>
      </c>
      <c r="AP1539" s="113">
        <v>0</v>
      </c>
      <c r="AQ1539" s="107" t="s">
        <v>699</v>
      </c>
      <c r="AR1539" s="107" t="s">
        <v>699</v>
      </c>
      <c r="AS1539" s="107" t="s">
        <v>396</v>
      </c>
      <c r="AT1539" s="107" t="s">
        <v>2936</v>
      </c>
      <c r="AU1539" s="107" t="s">
        <v>1123</v>
      </c>
      <c r="AV1539" s="107" t="s">
        <v>391</v>
      </c>
      <c r="AW1539" s="108">
        <v>2</v>
      </c>
      <c r="AX1539" s="107" t="s">
        <v>473</v>
      </c>
      <c r="AY1539" s="107" t="s">
        <v>698</v>
      </c>
      <c r="AZ1539" s="107" t="s">
        <v>697</v>
      </c>
      <c r="BA1539" s="107" t="s">
        <v>392</v>
      </c>
      <c r="BB1539" s="109">
        <v>45355.272070752311</v>
      </c>
      <c r="BC1539" s="107" t="s">
        <v>24</v>
      </c>
      <c r="BD1539" s="107" t="s">
        <v>293</v>
      </c>
    </row>
    <row r="1540" spans="1:56" x14ac:dyDescent="0.2">
      <c r="A1540" s="107" t="s">
        <v>472</v>
      </c>
      <c r="B1540" s="105">
        <v>610825</v>
      </c>
      <c r="C1540" s="105" t="s">
        <v>395</v>
      </c>
      <c r="D1540" s="107" t="s">
        <v>2425</v>
      </c>
      <c r="E1540" s="105" t="s">
        <v>1954</v>
      </c>
      <c r="F1540" s="107" t="s">
        <v>1128</v>
      </c>
      <c r="G1540" s="107" t="s">
        <v>830</v>
      </c>
      <c r="H1540" s="107" t="s">
        <v>830</v>
      </c>
      <c r="I1540" s="107" t="s">
        <v>830</v>
      </c>
      <c r="J1540" s="107" t="s">
        <v>57</v>
      </c>
      <c r="K1540" s="107" t="s">
        <v>24</v>
      </c>
      <c r="L1540" s="107" t="s">
        <v>187</v>
      </c>
      <c r="M1540" s="107" t="s">
        <v>158</v>
      </c>
      <c r="N1540" s="107" t="s">
        <v>472</v>
      </c>
      <c r="O1540" s="107" t="s">
        <v>1125</v>
      </c>
      <c r="P1540" s="109">
        <v>46060</v>
      </c>
      <c r="Q1540" s="107" t="s">
        <v>1353</v>
      </c>
      <c r="R1540" s="108">
        <v>0</v>
      </c>
      <c r="S1540" s="109">
        <v>46210</v>
      </c>
      <c r="T1540" s="109">
        <v>46270</v>
      </c>
      <c r="U1540" s="109">
        <v>47410</v>
      </c>
      <c r="V1540" s="108">
        <v>1200</v>
      </c>
      <c r="W1540" s="107" t="s">
        <v>424</v>
      </c>
      <c r="X1540" s="107" t="s">
        <v>733</v>
      </c>
      <c r="Y1540" s="107" t="s">
        <v>413</v>
      </c>
      <c r="Z1540" s="108">
        <v>0.8</v>
      </c>
      <c r="AA1540" s="113">
        <v>0</v>
      </c>
      <c r="AB1540" s="113">
        <v>0</v>
      </c>
      <c r="AC1540" s="113">
        <v>32522477.9045</v>
      </c>
      <c r="AD1540" s="113">
        <v>0</v>
      </c>
      <c r="AE1540" s="113">
        <v>29099059.1778</v>
      </c>
      <c r="AF1540" s="113">
        <v>0</v>
      </c>
      <c r="AG1540" s="113">
        <v>0</v>
      </c>
      <c r="AH1540" s="113">
        <f>CFR_Data[[#This Row],[Total Spent SFY]]+CFR_Data[[#This Row],[CF Current SFY]]</f>
        <v>0</v>
      </c>
      <c r="AI1540" s="113">
        <v>0</v>
      </c>
      <c r="AJ1540" s="113">
        <v>0</v>
      </c>
      <c r="AK1540" s="113">
        <v>8558546.8169999998</v>
      </c>
      <c r="AL1540" s="113">
        <v>10270256.180400001</v>
      </c>
      <c r="AM1540" s="113">
        <v>10270256.180400001</v>
      </c>
      <c r="AN1540" s="113">
        <v>3423418.7267</v>
      </c>
      <c r="AO1540" s="113">
        <v>0</v>
      </c>
      <c r="AP1540" s="113">
        <v>0</v>
      </c>
      <c r="AQ1540" s="107" t="s">
        <v>699</v>
      </c>
      <c r="AR1540" s="107" t="s">
        <v>699</v>
      </c>
      <c r="AS1540" s="107" t="s">
        <v>396</v>
      </c>
      <c r="AT1540" s="107" t="s">
        <v>2936</v>
      </c>
      <c r="AU1540" s="107" t="s">
        <v>1123</v>
      </c>
      <c r="AV1540" s="107" t="s">
        <v>391</v>
      </c>
      <c r="AW1540" s="108">
        <v>2</v>
      </c>
      <c r="AX1540" s="107" t="s">
        <v>473</v>
      </c>
      <c r="AY1540" s="107" t="s">
        <v>698</v>
      </c>
      <c r="AZ1540" s="107" t="s">
        <v>697</v>
      </c>
      <c r="BA1540" s="107" t="s">
        <v>392</v>
      </c>
      <c r="BB1540" s="109">
        <v>45355.272070752311</v>
      </c>
      <c r="BC1540" s="107" t="s">
        <v>24</v>
      </c>
      <c r="BD1540" s="107" t="s">
        <v>292</v>
      </c>
    </row>
    <row r="1541" spans="1:56" x14ac:dyDescent="0.2">
      <c r="A1541" s="107" t="s">
        <v>409</v>
      </c>
      <c r="B1541" s="105">
        <v>610826</v>
      </c>
      <c r="C1541" s="105" t="s">
        <v>3171</v>
      </c>
      <c r="D1541" s="107" t="s">
        <v>1323</v>
      </c>
      <c r="E1541" s="105" t="s">
        <v>1954</v>
      </c>
      <c r="F1541" s="107" t="s">
        <v>1128</v>
      </c>
      <c r="G1541" s="107" t="s">
        <v>830</v>
      </c>
      <c r="H1541" s="107" t="s">
        <v>830</v>
      </c>
      <c r="I1541" s="107" t="s">
        <v>830</v>
      </c>
      <c r="J1541" s="107" t="s">
        <v>50</v>
      </c>
      <c r="K1541" s="107" t="s">
        <v>24</v>
      </c>
      <c r="L1541" s="107" t="s">
        <v>88</v>
      </c>
      <c r="M1541" s="107" t="s">
        <v>41</v>
      </c>
      <c r="N1541" s="107" t="s">
        <v>410</v>
      </c>
      <c r="O1541" s="107" t="s">
        <v>395</v>
      </c>
      <c r="P1541" s="109">
        <v>45101</v>
      </c>
      <c r="Q1541" s="107" t="s">
        <v>712</v>
      </c>
      <c r="R1541" s="108">
        <v>1</v>
      </c>
      <c r="S1541" s="109">
        <v>45160</v>
      </c>
      <c r="T1541" s="109">
        <v>45220</v>
      </c>
      <c r="U1541" s="109">
        <v>45890</v>
      </c>
      <c r="V1541" s="108">
        <v>730</v>
      </c>
      <c r="W1541" s="107" t="s">
        <v>398</v>
      </c>
      <c r="X1541" s="107" t="s">
        <v>702</v>
      </c>
      <c r="Y1541" s="107" t="s">
        <v>293</v>
      </c>
      <c r="Z1541" s="108">
        <v>0</v>
      </c>
      <c r="AA1541" s="113">
        <v>0</v>
      </c>
      <c r="AB1541" s="113">
        <v>0</v>
      </c>
      <c r="AC1541" s="113">
        <v>8006.69</v>
      </c>
      <c r="AD1541" s="113">
        <v>7444.4522999999999</v>
      </c>
      <c r="AE1541" s="113">
        <v>8006.69</v>
      </c>
      <c r="AF1541" s="113">
        <v>2206.8535000000002</v>
      </c>
      <c r="AG1541" s="113">
        <v>2206.8535000000002</v>
      </c>
      <c r="AH1541" s="113">
        <f>CFR_Data[[#This Row],[Total Spent SFY]]+CFR_Data[[#This Row],[CF Current SFY]]</f>
        <v>2206.8535000000002</v>
      </c>
      <c r="AI1541" s="113">
        <v>5237.5989</v>
      </c>
      <c r="AJ1541" s="113">
        <v>562.23760000000004</v>
      </c>
      <c r="AK1541" s="113">
        <v>0</v>
      </c>
      <c r="AL1541" s="113">
        <v>0</v>
      </c>
      <c r="AM1541" s="113">
        <v>0</v>
      </c>
      <c r="AN1541" s="113">
        <v>0</v>
      </c>
      <c r="AO1541" s="113">
        <v>0</v>
      </c>
      <c r="AP1541" s="113">
        <v>0</v>
      </c>
      <c r="AQ1541" s="107" t="s">
        <v>699</v>
      </c>
      <c r="AR1541" s="107" t="s">
        <v>699</v>
      </c>
      <c r="AS1541" s="107" t="s">
        <v>396</v>
      </c>
      <c r="AT1541" s="107" t="s">
        <v>395</v>
      </c>
      <c r="AU1541" s="107" t="s">
        <v>1123</v>
      </c>
      <c r="AV1541" s="107" t="s">
        <v>391</v>
      </c>
      <c r="AW1541" s="108">
        <v>2</v>
      </c>
      <c r="AX1541" s="107" t="s">
        <v>473</v>
      </c>
      <c r="AY1541" s="107" t="s">
        <v>707</v>
      </c>
      <c r="AZ1541" s="107" t="s">
        <v>706</v>
      </c>
      <c r="BA1541" s="107" t="s">
        <v>412</v>
      </c>
      <c r="BB1541" s="109">
        <v>45355.272070752311</v>
      </c>
      <c r="BC1541" s="107" t="s">
        <v>24</v>
      </c>
      <c r="BD1541" s="107" t="s">
        <v>293</v>
      </c>
    </row>
    <row r="1542" spans="1:56" x14ac:dyDescent="0.2">
      <c r="A1542" s="107" t="s">
        <v>409</v>
      </c>
      <c r="B1542" s="105">
        <v>610826</v>
      </c>
      <c r="C1542" s="105" t="s">
        <v>3171</v>
      </c>
      <c r="D1542" s="107" t="s">
        <v>1323</v>
      </c>
      <c r="E1542" s="105" t="s">
        <v>1954</v>
      </c>
      <c r="F1542" s="107" t="s">
        <v>1128</v>
      </c>
      <c r="G1542" s="107" t="s">
        <v>830</v>
      </c>
      <c r="H1542" s="107" t="s">
        <v>830</v>
      </c>
      <c r="I1542" s="107" t="s">
        <v>830</v>
      </c>
      <c r="J1542" s="107" t="s">
        <v>50</v>
      </c>
      <c r="K1542" s="107" t="s">
        <v>24</v>
      </c>
      <c r="L1542" s="107" t="s">
        <v>88</v>
      </c>
      <c r="M1542" s="107" t="s">
        <v>41</v>
      </c>
      <c r="N1542" s="107" t="s">
        <v>410</v>
      </c>
      <c r="O1542" s="107" t="s">
        <v>395</v>
      </c>
      <c r="P1542" s="109">
        <v>45101</v>
      </c>
      <c r="Q1542" s="107" t="s">
        <v>712</v>
      </c>
      <c r="R1542" s="108">
        <v>1</v>
      </c>
      <c r="S1542" s="109">
        <v>45160</v>
      </c>
      <c r="T1542" s="109">
        <v>45220</v>
      </c>
      <c r="U1542" s="109">
        <v>45890</v>
      </c>
      <c r="V1542" s="108">
        <v>730</v>
      </c>
      <c r="W1542" s="107" t="s">
        <v>424</v>
      </c>
      <c r="X1542" s="107" t="s">
        <v>802</v>
      </c>
      <c r="Y1542" s="107" t="s">
        <v>725</v>
      </c>
      <c r="Z1542" s="108">
        <v>0.8</v>
      </c>
      <c r="AA1542" s="113">
        <v>868545.55</v>
      </c>
      <c r="AB1542" s="113">
        <v>868545.55</v>
      </c>
      <c r="AC1542" s="113">
        <v>1750349.72</v>
      </c>
      <c r="AD1542" s="113">
        <v>1510555.5477</v>
      </c>
      <c r="AE1542" s="113">
        <v>1750349.72</v>
      </c>
      <c r="AF1542" s="113">
        <v>447793.14649999997</v>
      </c>
      <c r="AG1542" s="113">
        <v>1316338.6965000001</v>
      </c>
      <c r="AH1542" s="113">
        <f>CFR_Data[[#This Row],[Total Spent SFY]]+CFR_Data[[#This Row],[CF Current SFY]]</f>
        <v>1316338.6965000001</v>
      </c>
      <c r="AI1542" s="113">
        <v>1062762.4010999999</v>
      </c>
      <c r="AJ1542" s="113">
        <v>239794.17240000001</v>
      </c>
      <c r="AK1542" s="113">
        <v>0</v>
      </c>
      <c r="AL1542" s="113">
        <v>0</v>
      </c>
      <c r="AM1542" s="113">
        <v>0</v>
      </c>
      <c r="AN1542" s="113">
        <v>0</v>
      </c>
      <c r="AO1542" s="113">
        <v>0</v>
      </c>
      <c r="AP1542" s="113">
        <v>0</v>
      </c>
      <c r="AQ1542" s="107" t="s">
        <v>699</v>
      </c>
      <c r="AR1542" s="107" t="s">
        <v>699</v>
      </c>
      <c r="AS1542" s="107" t="s">
        <v>396</v>
      </c>
      <c r="AT1542" s="107" t="s">
        <v>395</v>
      </c>
      <c r="AU1542" s="107" t="s">
        <v>1123</v>
      </c>
      <c r="AV1542" s="107" t="s">
        <v>391</v>
      </c>
      <c r="AW1542" s="108">
        <v>2</v>
      </c>
      <c r="AX1542" s="107" t="s">
        <v>473</v>
      </c>
      <c r="AY1542" s="107" t="s">
        <v>707</v>
      </c>
      <c r="AZ1542" s="107" t="s">
        <v>706</v>
      </c>
      <c r="BA1542" s="107" t="s">
        <v>412</v>
      </c>
      <c r="BB1542" s="109">
        <v>45355.272070752311</v>
      </c>
      <c r="BC1542" s="107" t="s">
        <v>24</v>
      </c>
      <c r="BD1542" s="107" t="s">
        <v>292</v>
      </c>
    </row>
    <row r="1543" spans="1:56" x14ac:dyDescent="0.2">
      <c r="A1543" s="107" t="s">
        <v>409</v>
      </c>
      <c r="B1543" s="105">
        <v>610832</v>
      </c>
      <c r="C1543" s="105" t="s">
        <v>2426</v>
      </c>
      <c r="D1543" s="107" t="s">
        <v>154</v>
      </c>
      <c r="E1543" s="105" t="s">
        <v>1947</v>
      </c>
      <c r="F1543" s="107" t="s">
        <v>389</v>
      </c>
      <c r="G1543" s="107" t="s">
        <v>830</v>
      </c>
      <c r="H1543" s="107" t="b">
        <v>1</v>
      </c>
      <c r="I1543" s="107" t="s">
        <v>830</v>
      </c>
      <c r="J1543" s="107" t="s">
        <v>404</v>
      </c>
      <c r="K1543" s="107" t="s">
        <v>405</v>
      </c>
      <c r="L1543" s="107" t="s">
        <v>344</v>
      </c>
      <c r="M1543" s="107" t="s">
        <v>395</v>
      </c>
      <c r="N1543" s="107" t="s">
        <v>410</v>
      </c>
      <c r="O1543" s="107" t="s">
        <v>395</v>
      </c>
      <c r="P1543" s="109">
        <v>44226</v>
      </c>
      <c r="Q1543" s="107" t="s">
        <v>655</v>
      </c>
      <c r="R1543" s="108">
        <v>1</v>
      </c>
      <c r="S1543" s="109">
        <v>44275</v>
      </c>
      <c r="T1543" s="109">
        <v>44335</v>
      </c>
      <c r="U1543" s="109">
        <v>45182</v>
      </c>
      <c r="V1543" s="108">
        <v>907</v>
      </c>
      <c r="W1543" s="107" t="s">
        <v>398</v>
      </c>
      <c r="X1543" s="107" t="s">
        <v>720</v>
      </c>
      <c r="Y1543" s="107" t="s">
        <v>293</v>
      </c>
      <c r="Z1543" s="108">
        <v>0</v>
      </c>
      <c r="AA1543" s="113">
        <v>992239.44</v>
      </c>
      <c r="AB1543" s="113">
        <v>372971.34</v>
      </c>
      <c r="AC1543" s="113">
        <v>190928.56</v>
      </c>
      <c r="AD1543" s="113">
        <v>0</v>
      </c>
      <c r="AE1543" s="113">
        <v>190928.56</v>
      </c>
      <c r="AF1543" s="113">
        <v>190928.56</v>
      </c>
      <c r="AG1543" s="113">
        <v>1183168</v>
      </c>
      <c r="AH1543" s="113">
        <f>CFR_Data[[#This Row],[Total Spent SFY]]+CFR_Data[[#This Row],[CF Current SFY]]</f>
        <v>563899.9</v>
      </c>
      <c r="AI1543" s="113">
        <v>0</v>
      </c>
      <c r="AJ1543" s="113">
        <v>0</v>
      </c>
      <c r="AK1543" s="113">
        <v>0</v>
      </c>
      <c r="AL1543" s="113">
        <v>0</v>
      </c>
      <c r="AM1543" s="113">
        <v>0</v>
      </c>
      <c r="AN1543" s="113">
        <v>0</v>
      </c>
      <c r="AO1543" s="113">
        <v>0</v>
      </c>
      <c r="AP1543" s="113">
        <v>0</v>
      </c>
      <c r="AQ1543" s="107" t="s">
        <v>699</v>
      </c>
      <c r="AR1543" s="107" t="s">
        <v>699</v>
      </c>
      <c r="AS1543" s="107" t="s">
        <v>396</v>
      </c>
      <c r="AT1543" s="107" t="s">
        <v>395</v>
      </c>
      <c r="AU1543" s="107" t="s">
        <v>1123</v>
      </c>
      <c r="AV1543" s="107" t="s">
        <v>391</v>
      </c>
      <c r="AW1543" s="108">
        <v>1</v>
      </c>
      <c r="AX1543" s="107" t="s">
        <v>473</v>
      </c>
      <c r="AY1543" s="107" t="s">
        <v>707</v>
      </c>
      <c r="AZ1543" s="107" t="s">
        <v>706</v>
      </c>
      <c r="BA1543" s="107" t="s">
        <v>412</v>
      </c>
      <c r="BB1543" s="109">
        <v>45355.272070752311</v>
      </c>
      <c r="BC1543" s="107" t="s">
        <v>465</v>
      </c>
      <c r="BD1543" s="107" t="s">
        <v>293</v>
      </c>
    </row>
    <row r="1544" spans="1:56" x14ac:dyDescent="0.2">
      <c r="A1544" s="107" t="s">
        <v>393</v>
      </c>
      <c r="B1544" s="105">
        <v>610833</v>
      </c>
      <c r="C1544" s="105" t="s">
        <v>2427</v>
      </c>
      <c r="D1544" s="107" t="s">
        <v>1239</v>
      </c>
      <c r="E1544" s="105" t="s">
        <v>1947</v>
      </c>
      <c r="F1544" s="107" t="s">
        <v>389</v>
      </c>
      <c r="G1544" s="107" t="s">
        <v>830</v>
      </c>
      <c r="H1544" s="107" t="b">
        <v>1</v>
      </c>
      <c r="I1544" s="107" t="s">
        <v>830</v>
      </c>
      <c r="J1544" s="107" t="s">
        <v>404</v>
      </c>
      <c r="K1544" s="107" t="s">
        <v>405</v>
      </c>
      <c r="L1544" s="107" t="s">
        <v>347</v>
      </c>
      <c r="M1544" s="107" t="s">
        <v>395</v>
      </c>
      <c r="N1544" s="107" t="s">
        <v>403</v>
      </c>
      <c r="O1544" s="107" t="s">
        <v>395</v>
      </c>
      <c r="P1544" s="109">
        <v>44240</v>
      </c>
      <c r="Q1544" s="107" t="s">
        <v>655</v>
      </c>
      <c r="R1544" s="108">
        <v>1</v>
      </c>
      <c r="S1544" s="109">
        <v>44307</v>
      </c>
      <c r="T1544" s="109">
        <v>44367</v>
      </c>
      <c r="U1544" s="109">
        <v>45037</v>
      </c>
      <c r="V1544" s="108">
        <v>730</v>
      </c>
      <c r="W1544" s="107" t="s">
        <v>398</v>
      </c>
      <c r="X1544" s="107" t="s">
        <v>720</v>
      </c>
      <c r="Y1544" s="107" t="s">
        <v>293</v>
      </c>
      <c r="Z1544" s="108">
        <v>0</v>
      </c>
      <c r="AA1544" s="113">
        <v>1329514.3999999999</v>
      </c>
      <c r="AB1544" s="113">
        <v>1370.82</v>
      </c>
      <c r="AC1544" s="113">
        <v>36597.01</v>
      </c>
      <c r="AD1544" s="113">
        <v>0</v>
      </c>
      <c r="AE1544" s="113">
        <v>0</v>
      </c>
      <c r="AF1544" s="113">
        <v>0</v>
      </c>
      <c r="AG1544" s="113">
        <v>1329514.3999999999</v>
      </c>
      <c r="AH1544" s="113">
        <f>CFR_Data[[#This Row],[Total Spent SFY]]+CFR_Data[[#This Row],[CF Current SFY]]</f>
        <v>1370.82</v>
      </c>
      <c r="AI1544" s="113">
        <v>0</v>
      </c>
      <c r="AJ1544" s="113">
        <v>0</v>
      </c>
      <c r="AK1544" s="113">
        <v>0</v>
      </c>
      <c r="AL1544" s="113">
        <v>0</v>
      </c>
      <c r="AM1544" s="113">
        <v>0</v>
      </c>
      <c r="AN1544" s="113">
        <v>0</v>
      </c>
      <c r="AO1544" s="113">
        <v>0</v>
      </c>
      <c r="AP1544" s="113">
        <v>0</v>
      </c>
      <c r="AQ1544" s="107" t="s">
        <v>699</v>
      </c>
      <c r="AR1544" s="107" t="s">
        <v>699</v>
      </c>
      <c r="AS1544" s="107" t="s">
        <v>396</v>
      </c>
      <c r="AT1544" s="107" t="s">
        <v>395</v>
      </c>
      <c r="AU1544" s="107" t="s">
        <v>1123</v>
      </c>
      <c r="AV1544" s="107" t="s">
        <v>391</v>
      </c>
      <c r="AW1544" s="108">
        <v>1</v>
      </c>
      <c r="AX1544" s="107" t="s">
        <v>473</v>
      </c>
      <c r="AY1544" s="107" t="s">
        <v>707</v>
      </c>
      <c r="AZ1544" s="107" t="s">
        <v>706</v>
      </c>
      <c r="BA1544" s="107" t="s">
        <v>412</v>
      </c>
      <c r="BB1544" s="109">
        <v>45355.272070752311</v>
      </c>
      <c r="BC1544" s="107" t="s">
        <v>465</v>
      </c>
      <c r="BD1544" s="107" t="s">
        <v>293</v>
      </c>
    </row>
    <row r="1545" spans="1:56" x14ac:dyDescent="0.2">
      <c r="A1545" s="107" t="s">
        <v>393</v>
      </c>
      <c r="B1545" s="105">
        <v>610835</v>
      </c>
      <c r="C1545" s="105" t="s">
        <v>2428</v>
      </c>
      <c r="D1545" s="107" t="s">
        <v>1043</v>
      </c>
      <c r="E1545" s="105" t="s">
        <v>1947</v>
      </c>
      <c r="F1545" s="107" t="s">
        <v>1143</v>
      </c>
      <c r="G1545" s="107" t="s">
        <v>830</v>
      </c>
      <c r="H1545" s="107" t="b">
        <v>1</v>
      </c>
      <c r="I1545" s="107" t="b">
        <v>1</v>
      </c>
      <c r="J1545" s="107" t="s">
        <v>404</v>
      </c>
      <c r="K1545" s="107" t="s">
        <v>405</v>
      </c>
      <c r="L1545" s="107" t="s">
        <v>344</v>
      </c>
      <c r="M1545" s="107" t="s">
        <v>395</v>
      </c>
      <c r="N1545" s="107" t="s">
        <v>403</v>
      </c>
      <c r="O1545" s="107" t="s">
        <v>395</v>
      </c>
      <c r="P1545" s="109">
        <v>44247</v>
      </c>
      <c r="Q1545" s="107" t="s">
        <v>655</v>
      </c>
      <c r="R1545" s="108">
        <v>1</v>
      </c>
      <c r="S1545" s="109">
        <v>44322</v>
      </c>
      <c r="T1545" s="109">
        <v>44382</v>
      </c>
      <c r="U1545" s="109">
        <v>45074</v>
      </c>
      <c r="V1545" s="108">
        <v>752</v>
      </c>
      <c r="W1545" s="107" t="s">
        <v>398</v>
      </c>
      <c r="X1545" s="107" t="s">
        <v>720</v>
      </c>
      <c r="Y1545" s="107" t="s">
        <v>293</v>
      </c>
      <c r="Z1545" s="108">
        <v>0</v>
      </c>
      <c r="AA1545" s="113">
        <v>1594159.33</v>
      </c>
      <c r="AB1545" s="113">
        <v>0</v>
      </c>
      <c r="AC1545" s="113">
        <v>98140.67</v>
      </c>
      <c r="AD1545" s="113">
        <v>0</v>
      </c>
      <c r="AE1545" s="113">
        <v>0</v>
      </c>
      <c r="AF1545" s="113">
        <v>0</v>
      </c>
      <c r="AG1545" s="113">
        <v>1594159.33</v>
      </c>
      <c r="AH1545" s="113">
        <f>CFR_Data[[#This Row],[Total Spent SFY]]+CFR_Data[[#This Row],[CF Current SFY]]</f>
        <v>0</v>
      </c>
      <c r="AI1545" s="113">
        <v>0</v>
      </c>
      <c r="AJ1545" s="113">
        <v>0</v>
      </c>
      <c r="AK1545" s="113">
        <v>0</v>
      </c>
      <c r="AL1545" s="113">
        <v>0</v>
      </c>
      <c r="AM1545" s="113">
        <v>0</v>
      </c>
      <c r="AN1545" s="113">
        <v>0</v>
      </c>
      <c r="AO1545" s="113">
        <v>0</v>
      </c>
      <c r="AP1545" s="113">
        <v>0</v>
      </c>
      <c r="AQ1545" s="107" t="s">
        <v>699</v>
      </c>
      <c r="AR1545" s="107" t="s">
        <v>699</v>
      </c>
      <c r="AS1545" s="107" t="s">
        <v>396</v>
      </c>
      <c r="AT1545" s="107" t="s">
        <v>395</v>
      </c>
      <c r="AU1545" s="107" t="s">
        <v>1123</v>
      </c>
      <c r="AV1545" s="107" t="s">
        <v>391</v>
      </c>
      <c r="AW1545" s="108">
        <v>1</v>
      </c>
      <c r="AX1545" s="107" t="s">
        <v>473</v>
      </c>
      <c r="AY1545" s="107" t="s">
        <v>707</v>
      </c>
      <c r="AZ1545" s="107" t="s">
        <v>706</v>
      </c>
      <c r="BA1545" s="107" t="s">
        <v>412</v>
      </c>
      <c r="BB1545" s="109">
        <v>45355.272070752311</v>
      </c>
      <c r="BC1545" s="107" t="s">
        <v>465</v>
      </c>
      <c r="BD1545" s="107" t="s">
        <v>293</v>
      </c>
    </row>
    <row r="1546" spans="1:56" x14ac:dyDescent="0.2">
      <c r="A1546" s="107" t="s">
        <v>393</v>
      </c>
      <c r="B1546" s="105">
        <v>610836</v>
      </c>
      <c r="C1546" s="105" t="s">
        <v>2429</v>
      </c>
      <c r="D1546" s="107" t="s">
        <v>1057</v>
      </c>
      <c r="E1546" s="105" t="s">
        <v>1947</v>
      </c>
      <c r="F1546" s="107" t="s">
        <v>1143</v>
      </c>
      <c r="G1546" s="107" t="s">
        <v>830</v>
      </c>
      <c r="H1546" s="107" t="b">
        <v>1</v>
      </c>
      <c r="I1546" s="107" t="b">
        <v>1</v>
      </c>
      <c r="J1546" s="107" t="s">
        <v>404</v>
      </c>
      <c r="K1546" s="107" t="s">
        <v>405</v>
      </c>
      <c r="L1546" s="107" t="s">
        <v>348</v>
      </c>
      <c r="M1546" s="107" t="s">
        <v>395</v>
      </c>
      <c r="N1546" s="107" t="s">
        <v>394</v>
      </c>
      <c r="O1546" s="107" t="s">
        <v>395</v>
      </c>
      <c r="P1546" s="109">
        <v>44254</v>
      </c>
      <c r="Q1546" s="107" t="s">
        <v>655</v>
      </c>
      <c r="R1546" s="108">
        <v>1</v>
      </c>
      <c r="S1546" s="109">
        <v>44313</v>
      </c>
      <c r="T1546" s="109">
        <v>44373</v>
      </c>
      <c r="U1546" s="109">
        <v>45033</v>
      </c>
      <c r="V1546" s="108">
        <v>720</v>
      </c>
      <c r="W1546" s="107" t="s">
        <v>398</v>
      </c>
      <c r="X1546" s="107" t="s">
        <v>720</v>
      </c>
      <c r="Y1546" s="107" t="s">
        <v>293</v>
      </c>
      <c r="Z1546" s="108">
        <v>0</v>
      </c>
      <c r="AA1546" s="113">
        <v>1901053.16</v>
      </c>
      <c r="AB1546" s="113">
        <v>1590</v>
      </c>
      <c r="AC1546" s="113">
        <v>18.73</v>
      </c>
      <c r="AD1546" s="113">
        <v>0</v>
      </c>
      <c r="AE1546" s="113">
        <v>0</v>
      </c>
      <c r="AF1546" s="113">
        <v>0</v>
      </c>
      <c r="AG1546" s="113">
        <v>1901053.16</v>
      </c>
      <c r="AH1546" s="113">
        <f>CFR_Data[[#This Row],[Total Spent SFY]]+CFR_Data[[#This Row],[CF Current SFY]]</f>
        <v>1590</v>
      </c>
      <c r="AI1546" s="113">
        <v>0</v>
      </c>
      <c r="AJ1546" s="113">
        <v>0</v>
      </c>
      <c r="AK1546" s="113">
        <v>0</v>
      </c>
      <c r="AL1546" s="113">
        <v>0</v>
      </c>
      <c r="AM1546" s="113">
        <v>0</v>
      </c>
      <c r="AN1546" s="113">
        <v>0</v>
      </c>
      <c r="AO1546" s="113">
        <v>0</v>
      </c>
      <c r="AP1546" s="113">
        <v>0</v>
      </c>
      <c r="AQ1546" s="107" t="s">
        <v>699</v>
      </c>
      <c r="AR1546" s="107" t="s">
        <v>699</v>
      </c>
      <c r="AS1546" s="107" t="s">
        <v>396</v>
      </c>
      <c r="AT1546" s="107" t="s">
        <v>395</v>
      </c>
      <c r="AU1546" s="107" t="s">
        <v>1123</v>
      </c>
      <c r="AV1546" s="107" t="s">
        <v>391</v>
      </c>
      <c r="AW1546" s="108">
        <v>1</v>
      </c>
      <c r="AX1546" s="107" t="s">
        <v>473</v>
      </c>
      <c r="AY1546" s="107" t="s">
        <v>707</v>
      </c>
      <c r="AZ1546" s="107" t="s">
        <v>706</v>
      </c>
      <c r="BA1546" s="107" t="s">
        <v>412</v>
      </c>
      <c r="BB1546" s="109">
        <v>45355.272070752311</v>
      </c>
      <c r="BC1546" s="107" t="s">
        <v>465</v>
      </c>
      <c r="BD1546" s="107" t="s">
        <v>293</v>
      </c>
    </row>
    <row r="1547" spans="1:56" x14ac:dyDescent="0.2">
      <c r="A1547" s="107" t="s">
        <v>393</v>
      </c>
      <c r="B1547" s="105">
        <v>610840</v>
      </c>
      <c r="C1547" s="105" t="s">
        <v>2430</v>
      </c>
      <c r="D1547" s="107" t="s">
        <v>1455</v>
      </c>
      <c r="E1547" s="105" t="s">
        <v>1947</v>
      </c>
      <c r="F1547" s="107" t="s">
        <v>3172</v>
      </c>
      <c r="G1547" s="107" t="s">
        <v>830</v>
      </c>
      <c r="H1547" s="107" t="b">
        <v>1</v>
      </c>
      <c r="I1547" s="107" t="b">
        <v>1</v>
      </c>
      <c r="J1547" s="107" t="s">
        <v>404</v>
      </c>
      <c r="K1547" s="107" t="s">
        <v>405</v>
      </c>
      <c r="L1547" s="107" t="s">
        <v>235</v>
      </c>
      <c r="M1547" s="107" t="s">
        <v>233</v>
      </c>
      <c r="N1547" s="107" t="s">
        <v>716</v>
      </c>
      <c r="O1547" s="107" t="s">
        <v>395</v>
      </c>
      <c r="P1547" s="109">
        <v>44156</v>
      </c>
      <c r="Q1547" s="107" t="s">
        <v>655</v>
      </c>
      <c r="R1547" s="108">
        <v>1</v>
      </c>
      <c r="S1547" s="109">
        <v>44217</v>
      </c>
      <c r="T1547" s="109">
        <v>44277</v>
      </c>
      <c r="U1547" s="109">
        <v>44947</v>
      </c>
      <c r="V1547" s="108">
        <v>730</v>
      </c>
      <c r="W1547" s="107" t="s">
        <v>398</v>
      </c>
      <c r="X1547" s="107" t="s">
        <v>720</v>
      </c>
      <c r="Y1547" s="107" t="s">
        <v>293</v>
      </c>
      <c r="Z1547" s="108">
        <v>0</v>
      </c>
      <c r="AA1547" s="113">
        <v>628396.27</v>
      </c>
      <c r="AB1547" s="113">
        <v>13626.22</v>
      </c>
      <c r="AC1547" s="113">
        <v>6346.68</v>
      </c>
      <c r="AD1547" s="113">
        <v>0</v>
      </c>
      <c r="AE1547" s="113">
        <v>0</v>
      </c>
      <c r="AF1547" s="113">
        <v>0</v>
      </c>
      <c r="AG1547" s="113">
        <v>628396.27</v>
      </c>
      <c r="AH1547" s="113">
        <f>CFR_Data[[#This Row],[Total Spent SFY]]+CFR_Data[[#This Row],[CF Current SFY]]</f>
        <v>13626.22</v>
      </c>
      <c r="AI1547" s="113">
        <v>0</v>
      </c>
      <c r="AJ1547" s="113">
        <v>0</v>
      </c>
      <c r="AK1547" s="113">
        <v>0</v>
      </c>
      <c r="AL1547" s="113">
        <v>0</v>
      </c>
      <c r="AM1547" s="113">
        <v>0</v>
      </c>
      <c r="AN1547" s="113">
        <v>0</v>
      </c>
      <c r="AO1547" s="113">
        <v>0</v>
      </c>
      <c r="AP1547" s="113">
        <v>0</v>
      </c>
      <c r="AQ1547" s="107" t="s">
        <v>699</v>
      </c>
      <c r="AR1547" s="107" t="s">
        <v>699</v>
      </c>
      <c r="AS1547" s="107" t="s">
        <v>396</v>
      </c>
      <c r="AT1547" s="107" t="s">
        <v>395</v>
      </c>
      <c r="AU1547" s="107" t="s">
        <v>1123</v>
      </c>
      <c r="AV1547" s="107" t="s">
        <v>391</v>
      </c>
      <c r="AW1547" s="108">
        <v>3</v>
      </c>
      <c r="AX1547" s="107" t="s">
        <v>473</v>
      </c>
      <c r="AY1547" s="107" t="s">
        <v>736</v>
      </c>
      <c r="AZ1547" s="107" t="s">
        <v>706</v>
      </c>
      <c r="BA1547" s="107" t="s">
        <v>434</v>
      </c>
      <c r="BB1547" s="109">
        <v>45355.272070752311</v>
      </c>
      <c r="BC1547" s="107" t="s">
        <v>465</v>
      </c>
      <c r="BD1547" s="107" t="s">
        <v>293</v>
      </c>
    </row>
    <row r="1548" spans="1:56" x14ac:dyDescent="0.2">
      <c r="A1548" s="107" t="s">
        <v>393</v>
      </c>
      <c r="B1548" s="105">
        <v>610840</v>
      </c>
      <c r="C1548" s="105" t="s">
        <v>2430</v>
      </c>
      <c r="D1548" s="107" t="s">
        <v>1455</v>
      </c>
      <c r="E1548" s="105" t="s">
        <v>1947</v>
      </c>
      <c r="F1548" s="107" t="s">
        <v>3172</v>
      </c>
      <c r="G1548" s="107" t="s">
        <v>830</v>
      </c>
      <c r="H1548" s="107" t="b">
        <v>1</v>
      </c>
      <c r="I1548" s="107" t="b">
        <v>1</v>
      </c>
      <c r="J1548" s="107" t="s">
        <v>404</v>
      </c>
      <c r="K1548" s="107" t="s">
        <v>405</v>
      </c>
      <c r="L1548" s="107" t="s">
        <v>235</v>
      </c>
      <c r="M1548" s="107" t="s">
        <v>233</v>
      </c>
      <c r="N1548" s="107" t="s">
        <v>716</v>
      </c>
      <c r="O1548" s="107" t="s">
        <v>395</v>
      </c>
      <c r="P1548" s="109">
        <v>44156</v>
      </c>
      <c r="Q1548" s="107" t="s">
        <v>655</v>
      </c>
      <c r="R1548" s="108">
        <v>1</v>
      </c>
      <c r="S1548" s="109">
        <v>44217</v>
      </c>
      <c r="T1548" s="109">
        <v>44277</v>
      </c>
      <c r="U1548" s="109">
        <v>44947</v>
      </c>
      <c r="V1548" s="108">
        <v>730</v>
      </c>
      <c r="W1548" s="107" t="s">
        <v>438</v>
      </c>
      <c r="X1548" s="107" t="s">
        <v>800</v>
      </c>
      <c r="Y1548" s="107" t="s">
        <v>293</v>
      </c>
      <c r="Z1548" s="108">
        <v>0</v>
      </c>
      <c r="AA1548" s="113">
        <v>53459.9</v>
      </c>
      <c r="AB1548" s="113">
        <v>0</v>
      </c>
      <c r="AC1548" s="113">
        <v>0</v>
      </c>
      <c r="AD1548" s="113">
        <v>0</v>
      </c>
      <c r="AE1548" s="113">
        <v>0</v>
      </c>
      <c r="AF1548" s="113">
        <v>0</v>
      </c>
      <c r="AG1548" s="113">
        <v>53459.9</v>
      </c>
      <c r="AH1548" s="113">
        <f>CFR_Data[[#This Row],[Total Spent SFY]]+CFR_Data[[#This Row],[CF Current SFY]]</f>
        <v>0</v>
      </c>
      <c r="AI1548" s="113">
        <v>0</v>
      </c>
      <c r="AJ1548" s="113">
        <v>0</v>
      </c>
      <c r="AK1548" s="113">
        <v>0</v>
      </c>
      <c r="AL1548" s="113">
        <v>0</v>
      </c>
      <c r="AM1548" s="113">
        <v>0</v>
      </c>
      <c r="AN1548" s="113">
        <v>0</v>
      </c>
      <c r="AO1548" s="113">
        <v>0</v>
      </c>
      <c r="AP1548" s="113">
        <v>0</v>
      </c>
      <c r="AQ1548" s="107" t="s">
        <v>699</v>
      </c>
      <c r="AR1548" s="107" t="s">
        <v>699</v>
      </c>
      <c r="AS1548" s="107" t="s">
        <v>396</v>
      </c>
      <c r="AT1548" s="107" t="s">
        <v>395</v>
      </c>
      <c r="AU1548" s="107" t="s">
        <v>1123</v>
      </c>
      <c r="AV1548" s="107" t="s">
        <v>391</v>
      </c>
      <c r="AW1548" s="108">
        <v>3</v>
      </c>
      <c r="AX1548" s="107" t="s">
        <v>473</v>
      </c>
      <c r="AY1548" s="107" t="s">
        <v>736</v>
      </c>
      <c r="AZ1548" s="107" t="s">
        <v>706</v>
      </c>
      <c r="BA1548" s="107" t="s">
        <v>434</v>
      </c>
      <c r="BB1548" s="109">
        <v>45355.272070752311</v>
      </c>
      <c r="BC1548" s="107" t="s">
        <v>465</v>
      </c>
      <c r="BD1548" s="107" t="s">
        <v>293</v>
      </c>
    </row>
    <row r="1549" spans="1:56" x14ac:dyDescent="0.2">
      <c r="A1549" s="107" t="s">
        <v>393</v>
      </c>
      <c r="B1549" s="105">
        <v>610840</v>
      </c>
      <c r="C1549" s="105" t="s">
        <v>2430</v>
      </c>
      <c r="D1549" s="107" t="s">
        <v>1455</v>
      </c>
      <c r="E1549" s="105" t="s">
        <v>1947</v>
      </c>
      <c r="F1549" s="107" t="s">
        <v>3172</v>
      </c>
      <c r="G1549" s="107" t="s">
        <v>830</v>
      </c>
      <c r="H1549" s="107" t="b">
        <v>1</v>
      </c>
      <c r="I1549" s="107" t="b">
        <v>1</v>
      </c>
      <c r="J1549" s="107" t="s">
        <v>404</v>
      </c>
      <c r="K1549" s="107" t="s">
        <v>405</v>
      </c>
      <c r="L1549" s="107" t="s">
        <v>235</v>
      </c>
      <c r="M1549" s="107" t="s">
        <v>233</v>
      </c>
      <c r="N1549" s="107" t="s">
        <v>716</v>
      </c>
      <c r="O1549" s="107" t="s">
        <v>395</v>
      </c>
      <c r="P1549" s="109">
        <v>44156</v>
      </c>
      <c r="Q1549" s="107" t="s">
        <v>655</v>
      </c>
      <c r="R1549" s="108">
        <v>1</v>
      </c>
      <c r="S1549" s="109">
        <v>44217</v>
      </c>
      <c r="T1549" s="109">
        <v>44277</v>
      </c>
      <c r="U1549" s="109">
        <v>44947</v>
      </c>
      <c r="V1549" s="108">
        <v>730</v>
      </c>
      <c r="W1549" s="107" t="s">
        <v>422</v>
      </c>
      <c r="X1549" s="107" t="s">
        <v>422</v>
      </c>
      <c r="Y1549" s="107" t="s">
        <v>395</v>
      </c>
      <c r="Z1549" s="108">
        <v>0</v>
      </c>
      <c r="AA1549" s="113">
        <v>0</v>
      </c>
      <c r="AB1549" s="113">
        <v>0</v>
      </c>
      <c r="AC1549" s="113">
        <v>750.1</v>
      </c>
      <c r="AD1549" s="113">
        <v>0</v>
      </c>
      <c r="AE1549" s="113">
        <v>0</v>
      </c>
      <c r="AF1549" s="113">
        <v>0</v>
      </c>
      <c r="AG1549" s="113">
        <v>0</v>
      </c>
      <c r="AH1549" s="113">
        <f>CFR_Data[[#This Row],[Total Spent SFY]]+CFR_Data[[#This Row],[CF Current SFY]]</f>
        <v>0</v>
      </c>
      <c r="AI1549" s="113">
        <v>0</v>
      </c>
      <c r="AJ1549" s="113">
        <v>0</v>
      </c>
      <c r="AK1549" s="113">
        <v>0</v>
      </c>
      <c r="AL1549" s="113">
        <v>0</v>
      </c>
      <c r="AM1549" s="113">
        <v>0</v>
      </c>
      <c r="AN1549" s="113">
        <v>0</v>
      </c>
      <c r="AO1549" s="113">
        <v>0</v>
      </c>
      <c r="AP1549" s="113">
        <v>0</v>
      </c>
      <c r="AQ1549" s="107" t="s">
        <v>699</v>
      </c>
      <c r="AR1549" s="107" t="s">
        <v>699</v>
      </c>
      <c r="AS1549" s="107" t="s">
        <v>396</v>
      </c>
      <c r="AT1549" s="107" t="s">
        <v>395</v>
      </c>
      <c r="AU1549" s="107" t="s">
        <v>1123</v>
      </c>
      <c r="AV1549" s="107" t="s">
        <v>391</v>
      </c>
      <c r="AW1549" s="108">
        <v>3</v>
      </c>
      <c r="AX1549" s="107" t="s">
        <v>473</v>
      </c>
      <c r="AY1549" s="107" t="s">
        <v>736</v>
      </c>
      <c r="AZ1549" s="107" t="s">
        <v>706</v>
      </c>
      <c r="BA1549" s="107" t="s">
        <v>434</v>
      </c>
      <c r="BB1549" s="109">
        <v>45355.272070752311</v>
      </c>
      <c r="BC1549" s="107" t="s">
        <v>465</v>
      </c>
      <c r="BD1549" s="107" t="s">
        <v>293</v>
      </c>
    </row>
    <row r="1550" spans="1:56" x14ac:dyDescent="0.2">
      <c r="A1550" s="107" t="s">
        <v>409</v>
      </c>
      <c r="B1550" s="105">
        <v>610841</v>
      </c>
      <c r="C1550" s="105" t="s">
        <v>2431</v>
      </c>
      <c r="D1550" s="107" t="s">
        <v>286</v>
      </c>
      <c r="E1550" s="105" t="s">
        <v>1947</v>
      </c>
      <c r="F1550" s="107" t="s">
        <v>1330</v>
      </c>
      <c r="G1550" s="107" t="s">
        <v>830</v>
      </c>
      <c r="H1550" s="107" t="b">
        <v>1</v>
      </c>
      <c r="I1550" s="107" t="s">
        <v>830</v>
      </c>
      <c r="J1550" s="107" t="s">
        <v>404</v>
      </c>
      <c r="K1550" s="107" t="s">
        <v>405</v>
      </c>
      <c r="L1550" s="107" t="s">
        <v>209</v>
      </c>
      <c r="M1550" s="107" t="s">
        <v>208</v>
      </c>
      <c r="N1550" s="107" t="s">
        <v>410</v>
      </c>
      <c r="O1550" s="107" t="s">
        <v>395</v>
      </c>
      <c r="P1550" s="109">
        <v>44450</v>
      </c>
      <c r="Q1550" s="107" t="s">
        <v>655</v>
      </c>
      <c r="R1550" s="108">
        <v>1</v>
      </c>
      <c r="S1550" s="109">
        <v>44504</v>
      </c>
      <c r="T1550" s="109">
        <v>44564</v>
      </c>
      <c r="U1550" s="109">
        <v>45353</v>
      </c>
      <c r="V1550" s="108">
        <v>849</v>
      </c>
      <c r="W1550" s="107" t="s">
        <v>398</v>
      </c>
      <c r="X1550" s="107" t="s">
        <v>720</v>
      </c>
      <c r="Y1550" s="107" t="s">
        <v>293</v>
      </c>
      <c r="Z1550" s="108">
        <v>0</v>
      </c>
      <c r="AA1550" s="113">
        <v>37340.800000000003</v>
      </c>
      <c r="AB1550" s="113">
        <v>6132.6</v>
      </c>
      <c r="AC1550" s="113">
        <v>284464.19</v>
      </c>
      <c r="AD1550" s="113">
        <v>40000</v>
      </c>
      <c r="AE1550" s="113">
        <v>40000</v>
      </c>
      <c r="AF1550" s="113">
        <v>40000</v>
      </c>
      <c r="AG1550" s="113">
        <v>77340.800000000003</v>
      </c>
      <c r="AH1550" s="113">
        <f>CFR_Data[[#This Row],[Total Spent SFY]]+CFR_Data[[#This Row],[CF Current SFY]]</f>
        <v>46132.6</v>
      </c>
      <c r="AI1550" s="113">
        <v>0</v>
      </c>
      <c r="AJ1550" s="113">
        <v>0</v>
      </c>
      <c r="AK1550" s="113">
        <v>0</v>
      </c>
      <c r="AL1550" s="113">
        <v>0</v>
      </c>
      <c r="AM1550" s="113">
        <v>0</v>
      </c>
      <c r="AN1550" s="113">
        <v>244464.19</v>
      </c>
      <c r="AO1550" s="113">
        <v>0</v>
      </c>
      <c r="AP1550" s="113">
        <v>0</v>
      </c>
      <c r="AQ1550" s="107" t="s">
        <v>699</v>
      </c>
      <c r="AR1550" s="107" t="s">
        <v>699</v>
      </c>
      <c r="AS1550" s="107" t="s">
        <v>396</v>
      </c>
      <c r="AT1550" s="107" t="s">
        <v>395</v>
      </c>
      <c r="AU1550" s="107" t="s">
        <v>1123</v>
      </c>
      <c r="AV1550" s="107" t="s">
        <v>391</v>
      </c>
      <c r="AW1550" s="108">
        <v>1</v>
      </c>
      <c r="AX1550" s="107" t="s">
        <v>473</v>
      </c>
      <c r="AY1550" s="107" t="s">
        <v>762</v>
      </c>
      <c r="AZ1550" s="107" t="s">
        <v>706</v>
      </c>
      <c r="BA1550" s="107" t="s">
        <v>433</v>
      </c>
      <c r="BB1550" s="109">
        <v>45355.272070752311</v>
      </c>
      <c r="BC1550" s="107" t="s">
        <v>465</v>
      </c>
      <c r="BD1550" s="107" t="s">
        <v>293</v>
      </c>
    </row>
    <row r="1551" spans="1:56" x14ac:dyDescent="0.2">
      <c r="A1551" s="107" t="s">
        <v>409</v>
      </c>
      <c r="B1551" s="105">
        <v>610843</v>
      </c>
      <c r="C1551" s="105" t="s">
        <v>2432</v>
      </c>
      <c r="D1551" s="107" t="s">
        <v>1324</v>
      </c>
      <c r="E1551" s="105" t="s">
        <v>1943</v>
      </c>
      <c r="F1551" s="107" t="s">
        <v>1166</v>
      </c>
      <c r="G1551" s="107" t="s">
        <v>830</v>
      </c>
      <c r="H1551" s="107" t="s">
        <v>830</v>
      </c>
      <c r="I1551" s="107" t="s">
        <v>830</v>
      </c>
      <c r="J1551" s="107" t="s">
        <v>1040</v>
      </c>
      <c r="K1551" s="107" t="s">
        <v>22</v>
      </c>
      <c r="L1551" s="107" t="s">
        <v>344</v>
      </c>
      <c r="M1551" s="107" t="s">
        <v>395</v>
      </c>
      <c r="N1551" s="107" t="s">
        <v>410</v>
      </c>
      <c r="O1551" s="107" t="s">
        <v>395</v>
      </c>
      <c r="P1551" s="109">
        <v>44079</v>
      </c>
      <c r="Q1551" s="107" t="s">
        <v>656</v>
      </c>
      <c r="R1551" s="108">
        <v>1</v>
      </c>
      <c r="S1551" s="109">
        <v>44179</v>
      </c>
      <c r="T1551" s="109">
        <v>44239</v>
      </c>
      <c r="U1551" s="109">
        <v>45380</v>
      </c>
      <c r="V1551" s="108">
        <v>1201</v>
      </c>
      <c r="W1551" s="107" t="s">
        <v>398</v>
      </c>
      <c r="X1551" s="107" t="s">
        <v>702</v>
      </c>
      <c r="Y1551" s="107" t="s">
        <v>293</v>
      </c>
      <c r="Z1551" s="108">
        <v>0</v>
      </c>
      <c r="AA1551" s="113">
        <v>57790.8</v>
      </c>
      <c r="AB1551" s="113">
        <v>0</v>
      </c>
      <c r="AC1551" s="113">
        <v>188526.2</v>
      </c>
      <c r="AD1551" s="113">
        <v>91551.214800000002</v>
      </c>
      <c r="AE1551" s="113">
        <v>91551.214800000002</v>
      </c>
      <c r="AF1551" s="113">
        <v>53300.535199999998</v>
      </c>
      <c r="AG1551" s="113">
        <v>111091.3352</v>
      </c>
      <c r="AH1551" s="113">
        <f>CFR_Data[[#This Row],[Total Spent SFY]]+CFR_Data[[#This Row],[CF Current SFY]]</f>
        <v>53300.535199999998</v>
      </c>
      <c r="AI1551" s="113">
        <v>38250.679600000003</v>
      </c>
      <c r="AJ1551" s="113">
        <v>0</v>
      </c>
      <c r="AK1551" s="113">
        <v>0</v>
      </c>
      <c r="AL1551" s="113">
        <v>0</v>
      </c>
      <c r="AM1551" s="113">
        <v>0</v>
      </c>
      <c r="AN1551" s="113">
        <v>96974.985199999996</v>
      </c>
      <c r="AO1551" s="113">
        <v>0</v>
      </c>
      <c r="AP1551" s="113">
        <v>0</v>
      </c>
      <c r="AQ1551" s="107" t="s">
        <v>699</v>
      </c>
      <c r="AR1551" s="107" t="s">
        <v>699</v>
      </c>
      <c r="AS1551" s="107" t="s">
        <v>396</v>
      </c>
      <c r="AT1551" s="107" t="s">
        <v>395</v>
      </c>
      <c r="AU1551" s="107" t="s">
        <v>1123</v>
      </c>
      <c r="AV1551" s="107" t="s">
        <v>391</v>
      </c>
      <c r="AW1551" s="108">
        <v>3</v>
      </c>
      <c r="AX1551" s="107" t="s">
        <v>473</v>
      </c>
      <c r="AY1551" s="107" t="s">
        <v>707</v>
      </c>
      <c r="AZ1551" s="107" t="s">
        <v>706</v>
      </c>
      <c r="BA1551" s="107" t="s">
        <v>412</v>
      </c>
      <c r="BB1551" s="109">
        <v>45355.272070752311</v>
      </c>
      <c r="BC1551" s="107" t="s">
        <v>22</v>
      </c>
      <c r="BD1551" s="107" t="s">
        <v>293</v>
      </c>
    </row>
    <row r="1552" spans="1:56" x14ac:dyDescent="0.2">
      <c r="A1552" s="107" t="s">
        <v>409</v>
      </c>
      <c r="B1552" s="105">
        <v>610843</v>
      </c>
      <c r="C1552" s="105" t="s">
        <v>2432</v>
      </c>
      <c r="D1552" s="107" t="s">
        <v>1324</v>
      </c>
      <c r="E1552" s="105" t="s">
        <v>1943</v>
      </c>
      <c r="F1552" s="107" t="s">
        <v>1166</v>
      </c>
      <c r="G1552" s="107" t="s">
        <v>830</v>
      </c>
      <c r="H1552" s="107" t="s">
        <v>830</v>
      </c>
      <c r="I1552" s="107" t="s">
        <v>830</v>
      </c>
      <c r="J1552" s="107" t="s">
        <v>1040</v>
      </c>
      <c r="K1552" s="107" t="s">
        <v>22</v>
      </c>
      <c r="L1552" s="107" t="s">
        <v>344</v>
      </c>
      <c r="M1552" s="107" t="s">
        <v>395</v>
      </c>
      <c r="N1552" s="107" t="s">
        <v>410</v>
      </c>
      <c r="O1552" s="107" t="s">
        <v>395</v>
      </c>
      <c r="P1552" s="109">
        <v>44079</v>
      </c>
      <c r="Q1552" s="107" t="s">
        <v>656</v>
      </c>
      <c r="R1552" s="108">
        <v>1</v>
      </c>
      <c r="S1552" s="109">
        <v>44179</v>
      </c>
      <c r="T1552" s="109">
        <v>44239</v>
      </c>
      <c r="U1552" s="109">
        <v>45380</v>
      </c>
      <c r="V1552" s="108">
        <v>1201</v>
      </c>
      <c r="W1552" s="107" t="s">
        <v>424</v>
      </c>
      <c r="X1552" s="107" t="s">
        <v>772</v>
      </c>
      <c r="Y1552" s="107" t="s">
        <v>771</v>
      </c>
      <c r="Z1552" s="108">
        <v>0.8</v>
      </c>
      <c r="AA1552" s="113">
        <v>6994997.8899999997</v>
      </c>
      <c r="AB1552" s="113">
        <v>2491775.65</v>
      </c>
      <c r="AC1552" s="113">
        <v>200008.06</v>
      </c>
      <c r="AD1552" s="113">
        <v>386657.31599999999</v>
      </c>
      <c r="AE1552" s="113">
        <v>386657.31599999999</v>
      </c>
      <c r="AF1552" s="113">
        <v>225109.43119999999</v>
      </c>
      <c r="AG1552" s="113">
        <v>7220107.3212000001</v>
      </c>
      <c r="AH1552" s="113">
        <f>CFR_Data[[#This Row],[Total Spent SFY]]+CFR_Data[[#This Row],[CF Current SFY]]</f>
        <v>2716885.0811999999</v>
      </c>
      <c r="AI1552" s="113">
        <v>161547.8848</v>
      </c>
      <c r="AJ1552" s="113">
        <v>0</v>
      </c>
      <c r="AK1552" s="113">
        <v>0</v>
      </c>
      <c r="AL1552" s="113">
        <v>0</v>
      </c>
      <c r="AM1552" s="113">
        <v>0</v>
      </c>
      <c r="AN1552" s="113">
        <v>-186649.25599999999</v>
      </c>
      <c r="AO1552" s="113">
        <v>0</v>
      </c>
      <c r="AP1552" s="113">
        <v>0</v>
      </c>
      <c r="AQ1552" s="107" t="s">
        <v>699</v>
      </c>
      <c r="AR1552" s="107" t="s">
        <v>699</v>
      </c>
      <c r="AS1552" s="107" t="s">
        <v>396</v>
      </c>
      <c r="AT1552" s="107" t="s">
        <v>395</v>
      </c>
      <c r="AU1552" s="107" t="s">
        <v>1123</v>
      </c>
      <c r="AV1552" s="107" t="s">
        <v>391</v>
      </c>
      <c r="AW1552" s="108">
        <v>3</v>
      </c>
      <c r="AX1552" s="107" t="s">
        <v>473</v>
      </c>
      <c r="AY1552" s="107" t="s">
        <v>707</v>
      </c>
      <c r="AZ1552" s="107" t="s">
        <v>706</v>
      </c>
      <c r="BA1552" s="107" t="s">
        <v>412</v>
      </c>
      <c r="BB1552" s="109">
        <v>45355.272070752311</v>
      </c>
      <c r="BC1552" s="107" t="s">
        <v>22</v>
      </c>
      <c r="BD1552" s="107" t="s">
        <v>292</v>
      </c>
    </row>
    <row r="1553" spans="1:56" x14ac:dyDescent="0.2">
      <c r="A1553" s="107" t="s">
        <v>409</v>
      </c>
      <c r="B1553" s="105">
        <v>610843</v>
      </c>
      <c r="C1553" s="105" t="s">
        <v>2432</v>
      </c>
      <c r="D1553" s="107" t="s">
        <v>1324</v>
      </c>
      <c r="E1553" s="105" t="s">
        <v>1943</v>
      </c>
      <c r="F1553" s="107" t="s">
        <v>1166</v>
      </c>
      <c r="G1553" s="107" t="s">
        <v>830</v>
      </c>
      <c r="H1553" s="107" t="s">
        <v>830</v>
      </c>
      <c r="I1553" s="107" t="s">
        <v>830</v>
      </c>
      <c r="J1553" s="107" t="s">
        <v>1040</v>
      </c>
      <c r="K1553" s="107" t="s">
        <v>22</v>
      </c>
      <c r="L1553" s="107" t="s">
        <v>344</v>
      </c>
      <c r="M1553" s="107" t="s">
        <v>395</v>
      </c>
      <c r="N1553" s="107" t="s">
        <v>410</v>
      </c>
      <c r="O1553" s="107" t="s">
        <v>395</v>
      </c>
      <c r="P1553" s="109">
        <v>44079</v>
      </c>
      <c r="Q1553" s="107" t="s">
        <v>656</v>
      </c>
      <c r="R1553" s="108">
        <v>1</v>
      </c>
      <c r="S1553" s="109">
        <v>44179</v>
      </c>
      <c r="T1553" s="109">
        <v>44239</v>
      </c>
      <c r="U1553" s="109">
        <v>45380</v>
      </c>
      <c r="V1553" s="108">
        <v>1201</v>
      </c>
      <c r="W1553" s="107" t="s">
        <v>424</v>
      </c>
      <c r="X1553" s="107" t="s">
        <v>1149</v>
      </c>
      <c r="Y1553" s="107" t="s">
        <v>771</v>
      </c>
      <c r="Z1553" s="108">
        <v>0.8</v>
      </c>
      <c r="AA1553" s="113">
        <v>1939496.42</v>
      </c>
      <c r="AB1553" s="113">
        <v>797290.93</v>
      </c>
      <c r="AC1553" s="113">
        <v>3158696.78</v>
      </c>
      <c r="AD1553" s="113">
        <v>1436554.0992000001</v>
      </c>
      <c r="AE1553" s="113">
        <v>1436554.0992000001</v>
      </c>
      <c r="AF1553" s="113">
        <v>836352.66359999997</v>
      </c>
      <c r="AG1553" s="113">
        <v>2775849.0836</v>
      </c>
      <c r="AH1553" s="113">
        <f>CFR_Data[[#This Row],[Total Spent SFY]]+CFR_Data[[#This Row],[CF Current SFY]]</f>
        <v>1633643.5936</v>
      </c>
      <c r="AI1553" s="113">
        <v>600201.43559999997</v>
      </c>
      <c r="AJ1553" s="113">
        <v>0</v>
      </c>
      <c r="AK1553" s="113">
        <v>0</v>
      </c>
      <c r="AL1553" s="113">
        <v>0</v>
      </c>
      <c r="AM1553" s="113">
        <v>0</v>
      </c>
      <c r="AN1553" s="113">
        <v>1722142.6808</v>
      </c>
      <c r="AO1553" s="113">
        <v>0</v>
      </c>
      <c r="AP1553" s="113">
        <v>0</v>
      </c>
      <c r="AQ1553" s="107" t="s">
        <v>699</v>
      </c>
      <c r="AR1553" s="107" t="s">
        <v>699</v>
      </c>
      <c r="AS1553" s="107" t="s">
        <v>396</v>
      </c>
      <c r="AT1553" s="107" t="s">
        <v>395</v>
      </c>
      <c r="AU1553" s="107" t="s">
        <v>1123</v>
      </c>
      <c r="AV1553" s="107" t="s">
        <v>391</v>
      </c>
      <c r="AW1553" s="108">
        <v>3</v>
      </c>
      <c r="AX1553" s="107" t="s">
        <v>473</v>
      </c>
      <c r="AY1553" s="107" t="s">
        <v>707</v>
      </c>
      <c r="AZ1553" s="107" t="s">
        <v>706</v>
      </c>
      <c r="BA1553" s="107" t="s">
        <v>412</v>
      </c>
      <c r="BB1553" s="109">
        <v>45355.272070752311</v>
      </c>
      <c r="BC1553" s="107" t="s">
        <v>22</v>
      </c>
      <c r="BD1553" s="107" t="s">
        <v>292</v>
      </c>
    </row>
    <row r="1554" spans="1:56" x14ac:dyDescent="0.2">
      <c r="A1554" s="107" t="s">
        <v>393</v>
      </c>
      <c r="B1554" s="105">
        <v>610844</v>
      </c>
      <c r="C1554" s="105" t="s">
        <v>2433</v>
      </c>
      <c r="D1554" s="107" t="s">
        <v>1405</v>
      </c>
      <c r="E1554" s="105" t="s">
        <v>1962</v>
      </c>
      <c r="F1554" s="107" t="s">
        <v>1359</v>
      </c>
      <c r="G1554" s="107" t="s">
        <v>830</v>
      </c>
      <c r="H1554" s="107" t="b">
        <v>1</v>
      </c>
      <c r="I1554" s="107" t="s">
        <v>830</v>
      </c>
      <c r="J1554" s="107" t="s">
        <v>407</v>
      </c>
      <c r="K1554" s="107" t="s">
        <v>408</v>
      </c>
      <c r="L1554" s="107" t="s">
        <v>224</v>
      </c>
      <c r="M1554" s="107" t="s">
        <v>223</v>
      </c>
      <c r="N1554" s="107" t="s">
        <v>403</v>
      </c>
      <c r="O1554" s="107" t="s">
        <v>395</v>
      </c>
      <c r="P1554" s="109">
        <v>44331</v>
      </c>
      <c r="Q1554" s="107" t="s">
        <v>655</v>
      </c>
      <c r="R1554" s="108">
        <v>1</v>
      </c>
      <c r="S1554" s="109">
        <v>44378</v>
      </c>
      <c r="T1554" s="109">
        <v>44438</v>
      </c>
      <c r="U1554" s="109">
        <v>45290</v>
      </c>
      <c r="V1554" s="108">
        <v>912</v>
      </c>
      <c r="W1554" s="107" t="s">
        <v>398</v>
      </c>
      <c r="X1554" s="107" t="s">
        <v>720</v>
      </c>
      <c r="Y1554" s="107" t="s">
        <v>293</v>
      </c>
      <c r="Z1554" s="108">
        <v>0</v>
      </c>
      <c r="AA1554" s="113">
        <v>246421.3</v>
      </c>
      <c r="AB1554" s="113">
        <v>98196</v>
      </c>
      <c r="AC1554" s="113">
        <v>4618.13</v>
      </c>
      <c r="AD1554" s="113">
        <v>0</v>
      </c>
      <c r="AE1554" s="113">
        <v>4618.13</v>
      </c>
      <c r="AF1554" s="113">
        <v>4618.13</v>
      </c>
      <c r="AG1554" s="113">
        <v>251039.43</v>
      </c>
      <c r="AH1554" s="113">
        <f>CFR_Data[[#This Row],[Total Spent SFY]]+CFR_Data[[#This Row],[CF Current SFY]]</f>
        <v>102814.13</v>
      </c>
      <c r="AI1554" s="113">
        <v>0</v>
      </c>
      <c r="AJ1554" s="113">
        <v>0</v>
      </c>
      <c r="AK1554" s="113">
        <v>0</v>
      </c>
      <c r="AL1554" s="113">
        <v>0</v>
      </c>
      <c r="AM1554" s="113">
        <v>0</v>
      </c>
      <c r="AN1554" s="113">
        <v>0</v>
      </c>
      <c r="AO1554" s="113">
        <v>0</v>
      </c>
      <c r="AP1554" s="113">
        <v>0</v>
      </c>
      <c r="AQ1554" s="107" t="s">
        <v>699</v>
      </c>
      <c r="AR1554" s="107" t="s">
        <v>699</v>
      </c>
      <c r="AS1554" s="107" t="s">
        <v>396</v>
      </c>
      <c r="AT1554" s="107" t="s">
        <v>395</v>
      </c>
      <c r="AU1554" s="107" t="s">
        <v>1123</v>
      </c>
      <c r="AV1554" s="107" t="s">
        <v>391</v>
      </c>
      <c r="AW1554" s="108">
        <v>2</v>
      </c>
      <c r="AX1554" s="107" t="s">
        <v>473</v>
      </c>
      <c r="AY1554" s="107" t="s">
        <v>765</v>
      </c>
      <c r="AZ1554" s="107" t="s">
        <v>706</v>
      </c>
      <c r="BA1554" s="107" t="s">
        <v>406</v>
      </c>
      <c r="BB1554" s="109">
        <v>45355.272070752311</v>
      </c>
      <c r="BC1554" s="107" t="s">
        <v>465</v>
      </c>
      <c r="BD1554" s="107" t="s">
        <v>293</v>
      </c>
    </row>
    <row r="1555" spans="1:56" x14ac:dyDescent="0.2">
      <c r="A1555" s="107" t="s">
        <v>393</v>
      </c>
      <c r="B1555" s="105">
        <v>610844</v>
      </c>
      <c r="C1555" s="105" t="s">
        <v>2433</v>
      </c>
      <c r="D1555" s="107" t="s">
        <v>1405</v>
      </c>
      <c r="E1555" s="105" t="s">
        <v>1962</v>
      </c>
      <c r="F1555" s="107" t="s">
        <v>1359</v>
      </c>
      <c r="G1555" s="107" t="s">
        <v>830</v>
      </c>
      <c r="H1555" s="107" t="b">
        <v>1</v>
      </c>
      <c r="I1555" s="107" t="s">
        <v>830</v>
      </c>
      <c r="J1555" s="107" t="s">
        <v>407</v>
      </c>
      <c r="K1555" s="107" t="s">
        <v>408</v>
      </c>
      <c r="L1555" s="107" t="s">
        <v>224</v>
      </c>
      <c r="M1555" s="107" t="s">
        <v>223</v>
      </c>
      <c r="N1555" s="107" t="s">
        <v>403</v>
      </c>
      <c r="O1555" s="107" t="s">
        <v>395</v>
      </c>
      <c r="P1555" s="109">
        <v>44331</v>
      </c>
      <c r="Q1555" s="107" t="s">
        <v>655</v>
      </c>
      <c r="R1555" s="108">
        <v>1</v>
      </c>
      <c r="S1555" s="109">
        <v>44378</v>
      </c>
      <c r="T1555" s="109">
        <v>44438</v>
      </c>
      <c r="U1555" s="109">
        <v>45290</v>
      </c>
      <c r="V1555" s="108">
        <v>912</v>
      </c>
      <c r="W1555" s="107" t="s">
        <v>438</v>
      </c>
      <c r="X1555" s="107" t="s">
        <v>800</v>
      </c>
      <c r="Y1555" s="107" t="s">
        <v>293</v>
      </c>
      <c r="Z1555" s="108">
        <v>0</v>
      </c>
      <c r="AA1555" s="113">
        <v>0</v>
      </c>
      <c r="AB1555" s="113">
        <v>0</v>
      </c>
      <c r="AC1555" s="113">
        <v>2350</v>
      </c>
      <c r="AD1555" s="113">
        <v>0</v>
      </c>
      <c r="AE1555" s="113">
        <v>2350</v>
      </c>
      <c r="AF1555" s="113">
        <v>2350</v>
      </c>
      <c r="AG1555" s="113">
        <v>2350</v>
      </c>
      <c r="AH1555" s="113">
        <f>CFR_Data[[#This Row],[Total Spent SFY]]+CFR_Data[[#This Row],[CF Current SFY]]</f>
        <v>2350</v>
      </c>
      <c r="AI1555" s="113">
        <v>0</v>
      </c>
      <c r="AJ1555" s="113">
        <v>0</v>
      </c>
      <c r="AK1555" s="113">
        <v>0</v>
      </c>
      <c r="AL1555" s="113">
        <v>0</v>
      </c>
      <c r="AM1555" s="113">
        <v>0</v>
      </c>
      <c r="AN1555" s="113">
        <v>0</v>
      </c>
      <c r="AO1555" s="113">
        <v>0</v>
      </c>
      <c r="AP1555" s="113">
        <v>0</v>
      </c>
      <c r="AQ1555" s="107" t="s">
        <v>699</v>
      </c>
      <c r="AR1555" s="107" t="s">
        <v>699</v>
      </c>
      <c r="AS1555" s="107" t="s">
        <v>396</v>
      </c>
      <c r="AT1555" s="107" t="s">
        <v>395</v>
      </c>
      <c r="AU1555" s="107" t="s">
        <v>1123</v>
      </c>
      <c r="AV1555" s="107" t="s">
        <v>391</v>
      </c>
      <c r="AW1555" s="108">
        <v>2</v>
      </c>
      <c r="AX1555" s="107" t="s">
        <v>473</v>
      </c>
      <c r="AY1555" s="107" t="s">
        <v>765</v>
      </c>
      <c r="AZ1555" s="107" t="s">
        <v>706</v>
      </c>
      <c r="BA1555" s="107" t="s">
        <v>406</v>
      </c>
      <c r="BB1555" s="109">
        <v>45355.272070752311</v>
      </c>
      <c r="BC1555" s="107" t="s">
        <v>465</v>
      </c>
      <c r="BD1555" s="107" t="s">
        <v>293</v>
      </c>
    </row>
    <row r="1556" spans="1:56" x14ac:dyDescent="0.2">
      <c r="A1556" s="107" t="s">
        <v>393</v>
      </c>
      <c r="B1556" s="105">
        <v>610848</v>
      </c>
      <c r="C1556" s="105" t="s">
        <v>2434</v>
      </c>
      <c r="D1556" s="107" t="s">
        <v>1331</v>
      </c>
      <c r="E1556" s="105" t="s">
        <v>1945</v>
      </c>
      <c r="F1556" s="107" t="s">
        <v>1424</v>
      </c>
      <c r="G1556" s="107" t="s">
        <v>830</v>
      </c>
      <c r="H1556" s="107" t="b">
        <v>1</v>
      </c>
      <c r="I1556" s="107" t="b">
        <v>1</v>
      </c>
      <c r="J1556" s="107" t="s">
        <v>445</v>
      </c>
      <c r="K1556" s="107" t="s">
        <v>446</v>
      </c>
      <c r="L1556" s="107" t="s">
        <v>373</v>
      </c>
      <c r="M1556" s="107" t="s">
        <v>395</v>
      </c>
      <c r="N1556" s="107" t="s">
        <v>716</v>
      </c>
      <c r="O1556" s="107" t="s">
        <v>395</v>
      </c>
      <c r="P1556" s="109">
        <v>44233</v>
      </c>
      <c r="Q1556" s="107" t="s">
        <v>655</v>
      </c>
      <c r="R1556" s="108">
        <v>1</v>
      </c>
      <c r="S1556" s="109">
        <v>44301</v>
      </c>
      <c r="T1556" s="109">
        <v>44361</v>
      </c>
      <c r="U1556" s="109">
        <v>45031</v>
      </c>
      <c r="V1556" s="108">
        <v>730</v>
      </c>
      <c r="W1556" s="107" t="s">
        <v>398</v>
      </c>
      <c r="X1556" s="107" t="s">
        <v>720</v>
      </c>
      <c r="Y1556" s="107" t="s">
        <v>293</v>
      </c>
      <c r="Z1556" s="108">
        <v>0</v>
      </c>
      <c r="AA1556" s="113">
        <v>1022785.49</v>
      </c>
      <c r="AB1556" s="113">
        <v>11916.46</v>
      </c>
      <c r="AC1556" s="113">
        <v>167268.38</v>
      </c>
      <c r="AD1556" s="113">
        <v>0</v>
      </c>
      <c r="AE1556" s="113">
        <v>0</v>
      </c>
      <c r="AF1556" s="113">
        <v>0</v>
      </c>
      <c r="AG1556" s="113">
        <v>1022785.49</v>
      </c>
      <c r="AH1556" s="113">
        <f>CFR_Data[[#This Row],[Total Spent SFY]]+CFR_Data[[#This Row],[CF Current SFY]]</f>
        <v>11916.46</v>
      </c>
      <c r="AI1556" s="113">
        <v>0</v>
      </c>
      <c r="AJ1556" s="113">
        <v>0</v>
      </c>
      <c r="AK1556" s="113">
        <v>0</v>
      </c>
      <c r="AL1556" s="113">
        <v>0</v>
      </c>
      <c r="AM1556" s="113">
        <v>0</v>
      </c>
      <c r="AN1556" s="113">
        <v>0</v>
      </c>
      <c r="AO1556" s="113">
        <v>0</v>
      </c>
      <c r="AP1556" s="113">
        <v>0</v>
      </c>
      <c r="AQ1556" s="107" t="s">
        <v>699</v>
      </c>
      <c r="AR1556" s="107" t="s">
        <v>699</v>
      </c>
      <c r="AS1556" s="107" t="s">
        <v>396</v>
      </c>
      <c r="AT1556" s="107" t="s">
        <v>395</v>
      </c>
      <c r="AU1556" s="107" t="s">
        <v>1123</v>
      </c>
      <c r="AV1556" s="107" t="s">
        <v>391</v>
      </c>
      <c r="AW1556" s="108">
        <v>1</v>
      </c>
      <c r="AX1556" s="107" t="s">
        <v>473</v>
      </c>
      <c r="AY1556" s="107" t="s">
        <v>765</v>
      </c>
      <c r="AZ1556" s="107" t="s">
        <v>706</v>
      </c>
      <c r="BA1556" s="107" t="s">
        <v>406</v>
      </c>
      <c r="BB1556" s="109">
        <v>45355.272070752311</v>
      </c>
      <c r="BC1556" s="107" t="s">
        <v>465</v>
      </c>
      <c r="BD1556" s="107" t="s">
        <v>293</v>
      </c>
    </row>
    <row r="1557" spans="1:56" x14ac:dyDescent="0.2">
      <c r="A1557" s="107" t="s">
        <v>393</v>
      </c>
      <c r="B1557" s="105">
        <v>610850</v>
      </c>
      <c r="C1557" s="105" t="s">
        <v>2435</v>
      </c>
      <c r="D1557" s="107" t="s">
        <v>1332</v>
      </c>
      <c r="E1557" s="105" t="s">
        <v>1945</v>
      </c>
      <c r="F1557" s="107" t="s">
        <v>1424</v>
      </c>
      <c r="G1557" s="107" t="s">
        <v>830</v>
      </c>
      <c r="H1557" s="107" t="b">
        <v>1</v>
      </c>
      <c r="I1557" s="107" t="b">
        <v>1</v>
      </c>
      <c r="J1557" s="107" t="s">
        <v>445</v>
      </c>
      <c r="K1557" s="107" t="s">
        <v>446</v>
      </c>
      <c r="L1557" s="107" t="s">
        <v>193</v>
      </c>
      <c r="M1557" s="107" t="s">
        <v>192</v>
      </c>
      <c r="N1557" s="107" t="s">
        <v>721</v>
      </c>
      <c r="O1557" s="107" t="s">
        <v>395</v>
      </c>
      <c r="P1557" s="109">
        <v>44212</v>
      </c>
      <c r="Q1557" s="107" t="s">
        <v>655</v>
      </c>
      <c r="R1557" s="108">
        <v>1</v>
      </c>
      <c r="S1557" s="109">
        <v>44272</v>
      </c>
      <c r="T1557" s="109">
        <v>44332</v>
      </c>
      <c r="U1557" s="109">
        <v>45002</v>
      </c>
      <c r="V1557" s="108">
        <v>730</v>
      </c>
      <c r="W1557" s="107" t="s">
        <v>398</v>
      </c>
      <c r="X1557" s="107" t="s">
        <v>720</v>
      </c>
      <c r="Y1557" s="107" t="s">
        <v>293</v>
      </c>
      <c r="Z1557" s="108">
        <v>0</v>
      </c>
      <c r="AA1557" s="113">
        <v>965205.45</v>
      </c>
      <c r="AB1557" s="113">
        <v>71.55</v>
      </c>
      <c r="AC1557" s="113">
        <v>862.55</v>
      </c>
      <c r="AD1557" s="113">
        <v>0</v>
      </c>
      <c r="AE1557" s="113">
        <v>0</v>
      </c>
      <c r="AF1557" s="113">
        <v>0</v>
      </c>
      <c r="AG1557" s="113">
        <v>965205.45</v>
      </c>
      <c r="AH1557" s="113">
        <f>CFR_Data[[#This Row],[Total Spent SFY]]+CFR_Data[[#This Row],[CF Current SFY]]</f>
        <v>71.55</v>
      </c>
      <c r="AI1557" s="113">
        <v>0</v>
      </c>
      <c r="AJ1557" s="113">
        <v>0</v>
      </c>
      <c r="AK1557" s="113">
        <v>0</v>
      </c>
      <c r="AL1557" s="113">
        <v>0</v>
      </c>
      <c r="AM1557" s="113">
        <v>0</v>
      </c>
      <c r="AN1557" s="113">
        <v>0</v>
      </c>
      <c r="AO1557" s="113">
        <v>0</v>
      </c>
      <c r="AP1557" s="113">
        <v>0</v>
      </c>
      <c r="AQ1557" s="107" t="s">
        <v>699</v>
      </c>
      <c r="AR1557" s="107" t="s">
        <v>699</v>
      </c>
      <c r="AS1557" s="107" t="s">
        <v>396</v>
      </c>
      <c r="AT1557" s="107" t="s">
        <v>395</v>
      </c>
      <c r="AU1557" s="107" t="s">
        <v>1123</v>
      </c>
      <c r="AV1557" s="107" t="s">
        <v>391</v>
      </c>
      <c r="AW1557" s="108">
        <v>1</v>
      </c>
      <c r="AX1557" s="107" t="s">
        <v>473</v>
      </c>
      <c r="AY1557" s="107" t="s">
        <v>731</v>
      </c>
      <c r="AZ1557" s="107" t="s">
        <v>706</v>
      </c>
      <c r="BA1557" s="107" t="s">
        <v>435</v>
      </c>
      <c r="BB1557" s="109">
        <v>45355.272070752311</v>
      </c>
      <c r="BC1557" s="107" t="s">
        <v>465</v>
      </c>
      <c r="BD1557" s="107" t="s">
        <v>293</v>
      </c>
    </row>
    <row r="1558" spans="1:56" x14ac:dyDescent="0.2">
      <c r="A1558" s="107" t="s">
        <v>393</v>
      </c>
      <c r="B1558" s="105">
        <v>610851</v>
      </c>
      <c r="C1558" s="105" t="s">
        <v>2436</v>
      </c>
      <c r="D1558" s="107" t="s">
        <v>625</v>
      </c>
      <c r="E1558" s="105" t="s">
        <v>1945</v>
      </c>
      <c r="F1558" s="107" t="s">
        <v>1330</v>
      </c>
      <c r="G1558" s="107" t="s">
        <v>830</v>
      </c>
      <c r="H1558" s="107" t="b">
        <v>1</v>
      </c>
      <c r="I1558" s="107" t="s">
        <v>830</v>
      </c>
      <c r="J1558" s="107" t="s">
        <v>445</v>
      </c>
      <c r="K1558" s="107" t="s">
        <v>446</v>
      </c>
      <c r="L1558" s="107" t="s">
        <v>273</v>
      </c>
      <c r="M1558" s="107" t="s">
        <v>239</v>
      </c>
      <c r="N1558" s="107" t="s">
        <v>403</v>
      </c>
      <c r="O1558" s="107" t="s">
        <v>395</v>
      </c>
      <c r="P1558" s="109">
        <v>44289</v>
      </c>
      <c r="Q1558" s="107" t="s">
        <v>655</v>
      </c>
      <c r="R1558" s="108">
        <v>1</v>
      </c>
      <c r="S1558" s="109">
        <v>44341</v>
      </c>
      <c r="T1558" s="109">
        <v>44401</v>
      </c>
      <c r="U1558" s="109">
        <v>45071</v>
      </c>
      <c r="V1558" s="108">
        <v>730</v>
      </c>
      <c r="W1558" s="107" t="s">
        <v>398</v>
      </c>
      <c r="X1558" s="107" t="s">
        <v>720</v>
      </c>
      <c r="Y1558" s="107" t="s">
        <v>293</v>
      </c>
      <c r="Z1558" s="108">
        <v>0</v>
      </c>
      <c r="AA1558" s="113">
        <v>1260560.8799999999</v>
      </c>
      <c r="AB1558" s="113">
        <v>12833.1</v>
      </c>
      <c r="AC1558" s="113">
        <v>274316.12</v>
      </c>
      <c r="AD1558" s="113">
        <v>0</v>
      </c>
      <c r="AE1558" s="113">
        <v>0</v>
      </c>
      <c r="AF1558" s="113">
        <v>0</v>
      </c>
      <c r="AG1558" s="113">
        <v>1260560.8799999999</v>
      </c>
      <c r="AH1558" s="113">
        <f>CFR_Data[[#This Row],[Total Spent SFY]]+CFR_Data[[#This Row],[CF Current SFY]]</f>
        <v>12833.1</v>
      </c>
      <c r="AI1558" s="113">
        <v>0</v>
      </c>
      <c r="AJ1558" s="113">
        <v>0</v>
      </c>
      <c r="AK1558" s="113">
        <v>0</v>
      </c>
      <c r="AL1558" s="113">
        <v>0</v>
      </c>
      <c r="AM1558" s="113">
        <v>0</v>
      </c>
      <c r="AN1558" s="113">
        <v>0</v>
      </c>
      <c r="AO1558" s="113">
        <v>0</v>
      </c>
      <c r="AP1558" s="113">
        <v>0</v>
      </c>
      <c r="AQ1558" s="107" t="s">
        <v>699</v>
      </c>
      <c r="AR1558" s="107" t="s">
        <v>699</v>
      </c>
      <c r="AS1558" s="107" t="s">
        <v>396</v>
      </c>
      <c r="AT1558" s="107" t="s">
        <v>395</v>
      </c>
      <c r="AU1558" s="107" t="s">
        <v>1123</v>
      </c>
      <c r="AV1558" s="107" t="s">
        <v>391</v>
      </c>
      <c r="AW1558" s="108">
        <v>1</v>
      </c>
      <c r="AX1558" s="107" t="s">
        <v>473</v>
      </c>
      <c r="AY1558" s="107" t="s">
        <v>765</v>
      </c>
      <c r="AZ1558" s="107" t="s">
        <v>706</v>
      </c>
      <c r="BA1558" s="107" t="s">
        <v>406</v>
      </c>
      <c r="BB1558" s="109">
        <v>45355.272070752311</v>
      </c>
      <c r="BC1558" s="107" t="s">
        <v>465</v>
      </c>
      <c r="BD1558" s="107" t="s">
        <v>293</v>
      </c>
    </row>
    <row r="1559" spans="1:56" x14ac:dyDescent="0.2">
      <c r="A1559" s="107" t="s">
        <v>409</v>
      </c>
      <c r="B1559" s="105">
        <v>610853</v>
      </c>
      <c r="C1559" s="105" t="s">
        <v>2437</v>
      </c>
      <c r="D1559" s="107" t="s">
        <v>1406</v>
      </c>
      <c r="E1559" s="105" t="s">
        <v>1945</v>
      </c>
      <c r="F1559" s="107" t="s">
        <v>1330</v>
      </c>
      <c r="G1559" s="107" t="s">
        <v>830</v>
      </c>
      <c r="H1559" s="107" t="b">
        <v>1</v>
      </c>
      <c r="I1559" s="107" t="s">
        <v>830</v>
      </c>
      <c r="J1559" s="107" t="s">
        <v>445</v>
      </c>
      <c r="K1559" s="107" t="s">
        <v>446</v>
      </c>
      <c r="L1559" s="107" t="s">
        <v>356</v>
      </c>
      <c r="M1559" s="107" t="s">
        <v>395</v>
      </c>
      <c r="N1559" s="107" t="s">
        <v>410</v>
      </c>
      <c r="O1559" s="107" t="s">
        <v>395</v>
      </c>
      <c r="P1559" s="109">
        <v>44352</v>
      </c>
      <c r="Q1559" s="107" t="s">
        <v>655</v>
      </c>
      <c r="R1559" s="108">
        <v>1</v>
      </c>
      <c r="S1559" s="109">
        <v>44399</v>
      </c>
      <c r="T1559" s="109">
        <v>44459</v>
      </c>
      <c r="U1559" s="109">
        <v>45260</v>
      </c>
      <c r="V1559" s="108">
        <v>861</v>
      </c>
      <c r="W1559" s="107" t="s">
        <v>398</v>
      </c>
      <c r="X1559" s="107" t="s">
        <v>720</v>
      </c>
      <c r="Y1559" s="107" t="s">
        <v>293</v>
      </c>
      <c r="Z1559" s="108">
        <v>0</v>
      </c>
      <c r="AA1559" s="113">
        <v>2517296.88</v>
      </c>
      <c r="AB1559" s="113">
        <v>171771.98</v>
      </c>
      <c r="AC1559" s="113">
        <v>59547.72</v>
      </c>
      <c r="AD1559" s="113">
        <v>0</v>
      </c>
      <c r="AE1559" s="113">
        <v>59547.72</v>
      </c>
      <c r="AF1559" s="113">
        <v>59547.72</v>
      </c>
      <c r="AG1559" s="113">
        <v>2576844.6</v>
      </c>
      <c r="AH1559" s="113">
        <f>CFR_Data[[#This Row],[Total Spent SFY]]+CFR_Data[[#This Row],[CF Current SFY]]</f>
        <v>231319.7</v>
      </c>
      <c r="AI1559" s="113">
        <v>0</v>
      </c>
      <c r="AJ1559" s="113">
        <v>0</v>
      </c>
      <c r="AK1559" s="113">
        <v>0</v>
      </c>
      <c r="AL1559" s="113">
        <v>0</v>
      </c>
      <c r="AM1559" s="113">
        <v>0</v>
      </c>
      <c r="AN1559" s="113">
        <v>0</v>
      </c>
      <c r="AO1559" s="113">
        <v>0</v>
      </c>
      <c r="AP1559" s="113">
        <v>0</v>
      </c>
      <c r="AQ1559" s="107" t="s">
        <v>699</v>
      </c>
      <c r="AR1559" s="107" t="s">
        <v>699</v>
      </c>
      <c r="AS1559" s="107" t="s">
        <v>396</v>
      </c>
      <c r="AT1559" s="107" t="s">
        <v>395</v>
      </c>
      <c r="AU1559" s="107" t="s">
        <v>1123</v>
      </c>
      <c r="AV1559" s="107" t="s">
        <v>391</v>
      </c>
      <c r="AW1559" s="108">
        <v>1</v>
      </c>
      <c r="AX1559" s="107" t="s">
        <v>473</v>
      </c>
      <c r="AY1559" s="107" t="s">
        <v>765</v>
      </c>
      <c r="AZ1559" s="107" t="s">
        <v>706</v>
      </c>
      <c r="BA1559" s="107" t="s">
        <v>406</v>
      </c>
      <c r="BB1559" s="109">
        <v>45355.272070752311</v>
      </c>
      <c r="BC1559" s="107" t="s">
        <v>465</v>
      </c>
      <c r="BD1559" s="107" t="s">
        <v>293</v>
      </c>
    </row>
    <row r="1560" spans="1:56" x14ac:dyDescent="0.2">
      <c r="A1560" s="107" t="s">
        <v>393</v>
      </c>
      <c r="B1560" s="105">
        <v>610854</v>
      </c>
      <c r="C1560" s="105" t="s">
        <v>2438</v>
      </c>
      <c r="D1560" s="107" t="s">
        <v>990</v>
      </c>
      <c r="E1560" s="105" t="s">
        <v>1945</v>
      </c>
      <c r="F1560" s="107" t="s">
        <v>1329</v>
      </c>
      <c r="G1560" s="107" t="s">
        <v>830</v>
      </c>
      <c r="H1560" s="107" t="b">
        <v>1</v>
      </c>
      <c r="I1560" s="107" t="s">
        <v>830</v>
      </c>
      <c r="J1560" s="107" t="s">
        <v>445</v>
      </c>
      <c r="K1560" s="107" t="s">
        <v>446</v>
      </c>
      <c r="L1560" s="107" t="s">
        <v>227</v>
      </c>
      <c r="M1560" s="107" t="s">
        <v>223</v>
      </c>
      <c r="N1560" s="107" t="s">
        <v>716</v>
      </c>
      <c r="O1560" s="107" t="s">
        <v>395</v>
      </c>
      <c r="P1560" s="109">
        <v>44352</v>
      </c>
      <c r="Q1560" s="107" t="s">
        <v>655</v>
      </c>
      <c r="R1560" s="108">
        <v>1</v>
      </c>
      <c r="S1560" s="109">
        <v>44407</v>
      </c>
      <c r="T1560" s="109">
        <v>44467</v>
      </c>
      <c r="U1560" s="109">
        <v>45137</v>
      </c>
      <c r="V1560" s="108">
        <v>730</v>
      </c>
      <c r="W1560" s="107" t="s">
        <v>398</v>
      </c>
      <c r="X1560" s="107" t="s">
        <v>720</v>
      </c>
      <c r="Y1560" s="107" t="s">
        <v>293</v>
      </c>
      <c r="Z1560" s="108">
        <v>0</v>
      </c>
      <c r="AA1560" s="113">
        <v>2226586.0699999998</v>
      </c>
      <c r="AB1560" s="113">
        <v>144170.41</v>
      </c>
      <c r="AC1560" s="113">
        <v>646.42999999999995</v>
      </c>
      <c r="AD1560" s="113">
        <v>0</v>
      </c>
      <c r="AE1560" s="113">
        <v>0</v>
      </c>
      <c r="AF1560" s="113">
        <v>0</v>
      </c>
      <c r="AG1560" s="113">
        <v>2226586.0699999998</v>
      </c>
      <c r="AH1560" s="113">
        <f>CFR_Data[[#This Row],[Total Spent SFY]]+CFR_Data[[#This Row],[CF Current SFY]]</f>
        <v>144170.41</v>
      </c>
      <c r="AI1560" s="113">
        <v>0</v>
      </c>
      <c r="AJ1560" s="113">
        <v>0</v>
      </c>
      <c r="AK1560" s="113">
        <v>0</v>
      </c>
      <c r="AL1560" s="113">
        <v>0</v>
      </c>
      <c r="AM1560" s="113">
        <v>0</v>
      </c>
      <c r="AN1560" s="113">
        <v>0</v>
      </c>
      <c r="AO1560" s="113">
        <v>0</v>
      </c>
      <c r="AP1560" s="113">
        <v>0</v>
      </c>
      <c r="AQ1560" s="107" t="s">
        <v>699</v>
      </c>
      <c r="AR1560" s="107" t="s">
        <v>699</v>
      </c>
      <c r="AS1560" s="107" t="s">
        <v>396</v>
      </c>
      <c r="AT1560" s="107" t="s">
        <v>395</v>
      </c>
      <c r="AU1560" s="107" t="s">
        <v>1123</v>
      </c>
      <c r="AV1560" s="107" t="s">
        <v>391</v>
      </c>
      <c r="AW1560" s="108">
        <v>1</v>
      </c>
      <c r="AX1560" s="107" t="s">
        <v>473</v>
      </c>
      <c r="AY1560" s="107" t="s">
        <v>762</v>
      </c>
      <c r="AZ1560" s="107" t="s">
        <v>706</v>
      </c>
      <c r="BA1560" s="107" t="s">
        <v>433</v>
      </c>
      <c r="BB1560" s="109">
        <v>45355.272070752311</v>
      </c>
      <c r="BC1560" s="107" t="s">
        <v>465</v>
      </c>
      <c r="BD1560" s="107" t="s">
        <v>293</v>
      </c>
    </row>
    <row r="1561" spans="1:56" x14ac:dyDescent="0.2">
      <c r="A1561" s="107" t="s">
        <v>409</v>
      </c>
      <c r="B1561" s="105">
        <v>610855</v>
      </c>
      <c r="C1561" s="105" t="s">
        <v>2439</v>
      </c>
      <c r="D1561" s="107" t="s">
        <v>1360</v>
      </c>
      <c r="E1561" s="105" t="s">
        <v>1945</v>
      </c>
      <c r="F1561" s="107" t="s">
        <v>3130</v>
      </c>
      <c r="G1561" s="107" t="s">
        <v>830</v>
      </c>
      <c r="H1561" s="107" t="b">
        <v>1</v>
      </c>
      <c r="I1561" s="107" t="b">
        <v>1</v>
      </c>
      <c r="J1561" s="107" t="s">
        <v>445</v>
      </c>
      <c r="K1561" s="107" t="s">
        <v>446</v>
      </c>
      <c r="L1561" s="107" t="s">
        <v>219</v>
      </c>
      <c r="M1561" s="107" t="s">
        <v>217</v>
      </c>
      <c r="N1561" s="107" t="s">
        <v>410</v>
      </c>
      <c r="O1561" s="107" t="s">
        <v>395</v>
      </c>
      <c r="P1561" s="109">
        <v>44289</v>
      </c>
      <c r="Q1561" s="107" t="s">
        <v>655</v>
      </c>
      <c r="R1561" s="108">
        <v>1</v>
      </c>
      <c r="S1561" s="109">
        <v>44333</v>
      </c>
      <c r="T1561" s="109">
        <v>44393</v>
      </c>
      <c r="U1561" s="109">
        <v>45063</v>
      </c>
      <c r="V1561" s="108">
        <v>730</v>
      </c>
      <c r="W1561" s="107" t="s">
        <v>398</v>
      </c>
      <c r="X1561" s="107" t="s">
        <v>720</v>
      </c>
      <c r="Y1561" s="107" t="s">
        <v>293</v>
      </c>
      <c r="Z1561" s="108">
        <v>0</v>
      </c>
      <c r="AA1561" s="113">
        <v>376309.43</v>
      </c>
      <c r="AB1561" s="113">
        <v>0</v>
      </c>
      <c r="AC1561" s="113">
        <v>0</v>
      </c>
      <c r="AD1561" s="113">
        <v>9675.48</v>
      </c>
      <c r="AE1561" s="113">
        <v>9675.48</v>
      </c>
      <c r="AF1561" s="113">
        <v>9675.48</v>
      </c>
      <c r="AG1561" s="113">
        <v>385984.91</v>
      </c>
      <c r="AH1561" s="113">
        <f>CFR_Data[[#This Row],[Total Spent SFY]]+CFR_Data[[#This Row],[CF Current SFY]]</f>
        <v>9675.48</v>
      </c>
      <c r="AI1561" s="113">
        <v>0</v>
      </c>
      <c r="AJ1561" s="113">
        <v>0</v>
      </c>
      <c r="AK1561" s="113">
        <v>0</v>
      </c>
      <c r="AL1561" s="113">
        <v>0</v>
      </c>
      <c r="AM1561" s="113">
        <v>0</v>
      </c>
      <c r="AN1561" s="113">
        <v>-9675.48</v>
      </c>
      <c r="AO1561" s="113">
        <v>0</v>
      </c>
      <c r="AP1561" s="113">
        <v>0</v>
      </c>
      <c r="AQ1561" s="107" t="s">
        <v>699</v>
      </c>
      <c r="AR1561" s="107" t="s">
        <v>699</v>
      </c>
      <c r="AS1561" s="107" t="s">
        <v>396</v>
      </c>
      <c r="AT1561" s="107" t="s">
        <v>395</v>
      </c>
      <c r="AU1561" s="107" t="s">
        <v>1123</v>
      </c>
      <c r="AV1561" s="107" t="s">
        <v>391</v>
      </c>
      <c r="AW1561" s="108">
        <v>1</v>
      </c>
      <c r="AX1561" s="107" t="s">
        <v>473</v>
      </c>
      <c r="AY1561" s="107" t="s">
        <v>762</v>
      </c>
      <c r="AZ1561" s="107" t="s">
        <v>706</v>
      </c>
      <c r="BA1561" s="107" t="s">
        <v>433</v>
      </c>
      <c r="BB1561" s="109">
        <v>45355.272070752311</v>
      </c>
      <c r="BC1561" s="107" t="s">
        <v>465</v>
      </c>
      <c r="BD1561" s="107" t="s">
        <v>293</v>
      </c>
    </row>
    <row r="1562" spans="1:56" x14ac:dyDescent="0.2">
      <c r="A1562" s="107" t="s">
        <v>393</v>
      </c>
      <c r="B1562" s="105">
        <v>610856</v>
      </c>
      <c r="C1562" s="105" t="s">
        <v>2440</v>
      </c>
      <c r="D1562" s="107" t="s">
        <v>1407</v>
      </c>
      <c r="E1562" s="105" t="s">
        <v>1945</v>
      </c>
      <c r="F1562" s="107" t="s">
        <v>1424</v>
      </c>
      <c r="G1562" s="107" t="s">
        <v>830</v>
      </c>
      <c r="H1562" s="107" t="b">
        <v>1</v>
      </c>
      <c r="I1562" s="107" t="b">
        <v>1</v>
      </c>
      <c r="J1562" s="107" t="s">
        <v>445</v>
      </c>
      <c r="K1562" s="107" t="s">
        <v>446</v>
      </c>
      <c r="L1562" s="107" t="s">
        <v>222</v>
      </c>
      <c r="M1562" s="107" t="s">
        <v>221</v>
      </c>
      <c r="N1562" s="107" t="s">
        <v>403</v>
      </c>
      <c r="O1562" s="107" t="s">
        <v>395</v>
      </c>
      <c r="P1562" s="109">
        <v>44331</v>
      </c>
      <c r="Q1562" s="107" t="s">
        <v>655</v>
      </c>
      <c r="R1562" s="108">
        <v>1</v>
      </c>
      <c r="S1562" s="109">
        <v>44378</v>
      </c>
      <c r="T1562" s="109">
        <v>44438</v>
      </c>
      <c r="U1562" s="109">
        <v>45108</v>
      </c>
      <c r="V1562" s="108">
        <v>730</v>
      </c>
      <c r="W1562" s="107" t="s">
        <v>398</v>
      </c>
      <c r="X1562" s="107" t="s">
        <v>720</v>
      </c>
      <c r="Y1562" s="107" t="s">
        <v>293</v>
      </c>
      <c r="Z1562" s="108">
        <v>0</v>
      </c>
      <c r="AA1562" s="113">
        <v>1808125.16</v>
      </c>
      <c r="AB1562" s="113">
        <v>24554.09</v>
      </c>
      <c r="AC1562" s="113">
        <v>8539.84</v>
      </c>
      <c r="AD1562" s="113">
        <v>0</v>
      </c>
      <c r="AE1562" s="113">
        <v>0</v>
      </c>
      <c r="AF1562" s="113">
        <v>0</v>
      </c>
      <c r="AG1562" s="113">
        <v>1808125.16</v>
      </c>
      <c r="AH1562" s="113">
        <f>CFR_Data[[#This Row],[Total Spent SFY]]+CFR_Data[[#This Row],[CF Current SFY]]</f>
        <v>24554.09</v>
      </c>
      <c r="AI1562" s="113">
        <v>0</v>
      </c>
      <c r="AJ1562" s="113">
        <v>0</v>
      </c>
      <c r="AK1562" s="113">
        <v>0</v>
      </c>
      <c r="AL1562" s="113">
        <v>0</v>
      </c>
      <c r="AM1562" s="113">
        <v>0</v>
      </c>
      <c r="AN1562" s="113">
        <v>0</v>
      </c>
      <c r="AO1562" s="113">
        <v>0</v>
      </c>
      <c r="AP1562" s="113">
        <v>0</v>
      </c>
      <c r="AQ1562" s="107" t="s">
        <v>699</v>
      </c>
      <c r="AR1562" s="107" t="s">
        <v>699</v>
      </c>
      <c r="AS1562" s="107" t="s">
        <v>396</v>
      </c>
      <c r="AT1562" s="107" t="s">
        <v>395</v>
      </c>
      <c r="AU1562" s="107" t="s">
        <v>1123</v>
      </c>
      <c r="AV1562" s="107" t="s">
        <v>391</v>
      </c>
      <c r="AW1562" s="108">
        <v>1</v>
      </c>
      <c r="AX1562" s="107" t="s">
        <v>473</v>
      </c>
      <c r="AY1562" s="107" t="s">
        <v>765</v>
      </c>
      <c r="AZ1562" s="107" t="s">
        <v>706</v>
      </c>
      <c r="BA1562" s="107" t="s">
        <v>406</v>
      </c>
      <c r="BB1562" s="109">
        <v>45355.272070752311</v>
      </c>
      <c r="BC1562" s="107" t="s">
        <v>465</v>
      </c>
      <c r="BD1562" s="107" t="s">
        <v>293</v>
      </c>
    </row>
    <row r="1563" spans="1:56" x14ac:dyDescent="0.2">
      <c r="A1563" s="107" t="s">
        <v>393</v>
      </c>
      <c r="B1563" s="105">
        <v>610858</v>
      </c>
      <c r="C1563" s="105" t="s">
        <v>2441</v>
      </c>
      <c r="D1563" s="107" t="s">
        <v>1408</v>
      </c>
      <c r="E1563" s="105" t="s">
        <v>1947</v>
      </c>
      <c r="F1563" s="107" t="s">
        <v>1166</v>
      </c>
      <c r="G1563" s="107" t="s">
        <v>830</v>
      </c>
      <c r="H1563" s="107" t="s">
        <v>830</v>
      </c>
      <c r="I1563" s="107" t="s">
        <v>830</v>
      </c>
      <c r="J1563" s="107" t="s">
        <v>1409</v>
      </c>
      <c r="K1563" s="107" t="s">
        <v>405</v>
      </c>
      <c r="L1563" s="107" t="s">
        <v>210</v>
      </c>
      <c r="M1563" s="107" t="s">
        <v>208</v>
      </c>
      <c r="N1563" s="107" t="s">
        <v>403</v>
      </c>
      <c r="O1563" s="107" t="s">
        <v>395</v>
      </c>
      <c r="P1563" s="109">
        <v>44345</v>
      </c>
      <c r="Q1563" s="107" t="s">
        <v>655</v>
      </c>
      <c r="R1563" s="108">
        <v>1</v>
      </c>
      <c r="S1563" s="109">
        <v>44420</v>
      </c>
      <c r="T1563" s="109">
        <v>44480</v>
      </c>
      <c r="U1563" s="109">
        <v>44785</v>
      </c>
      <c r="V1563" s="108">
        <v>365</v>
      </c>
      <c r="W1563" s="107" t="s">
        <v>424</v>
      </c>
      <c r="X1563" s="107" t="s">
        <v>713</v>
      </c>
      <c r="Y1563" s="107" t="s">
        <v>397</v>
      </c>
      <c r="Z1563" s="108">
        <v>0.9</v>
      </c>
      <c r="AA1563" s="113">
        <v>1888847.64</v>
      </c>
      <c r="AB1563" s="113">
        <v>8830.5</v>
      </c>
      <c r="AC1563" s="113">
        <v>999381.95</v>
      </c>
      <c r="AD1563" s="113">
        <v>0</v>
      </c>
      <c r="AE1563" s="113">
        <v>0</v>
      </c>
      <c r="AF1563" s="113">
        <v>0</v>
      </c>
      <c r="AG1563" s="113">
        <v>1888847.64</v>
      </c>
      <c r="AH1563" s="113">
        <f>CFR_Data[[#This Row],[Total Spent SFY]]+CFR_Data[[#This Row],[CF Current SFY]]</f>
        <v>8830.5</v>
      </c>
      <c r="AI1563" s="113">
        <v>0</v>
      </c>
      <c r="AJ1563" s="113">
        <v>0</v>
      </c>
      <c r="AK1563" s="113">
        <v>0</v>
      </c>
      <c r="AL1563" s="113">
        <v>0</v>
      </c>
      <c r="AM1563" s="113">
        <v>0</v>
      </c>
      <c r="AN1563" s="113">
        <v>0</v>
      </c>
      <c r="AO1563" s="113">
        <v>0</v>
      </c>
      <c r="AP1563" s="113">
        <v>0</v>
      </c>
      <c r="AQ1563" s="107" t="s">
        <v>699</v>
      </c>
      <c r="AR1563" s="107" t="s">
        <v>699</v>
      </c>
      <c r="AS1563" s="107" t="s">
        <v>396</v>
      </c>
      <c r="AT1563" s="107" t="s">
        <v>395</v>
      </c>
      <c r="AU1563" s="107" t="s">
        <v>1123</v>
      </c>
      <c r="AV1563" s="107" t="s">
        <v>391</v>
      </c>
      <c r="AW1563" s="108">
        <v>2</v>
      </c>
      <c r="AX1563" s="107" t="s">
        <v>473</v>
      </c>
      <c r="AY1563" s="107" t="s">
        <v>762</v>
      </c>
      <c r="AZ1563" s="107" t="s">
        <v>706</v>
      </c>
      <c r="BA1563" s="107" t="s">
        <v>433</v>
      </c>
      <c r="BB1563" s="109">
        <v>45355.272070752311</v>
      </c>
      <c r="BC1563" s="107" t="s">
        <v>465</v>
      </c>
      <c r="BD1563" s="107" t="s">
        <v>292</v>
      </c>
    </row>
    <row r="1564" spans="1:56" x14ac:dyDescent="0.2">
      <c r="A1564" s="107" t="s">
        <v>393</v>
      </c>
      <c r="B1564" s="105">
        <v>610858</v>
      </c>
      <c r="C1564" s="105" t="s">
        <v>2441</v>
      </c>
      <c r="D1564" s="107" t="s">
        <v>1408</v>
      </c>
      <c r="E1564" s="105" t="s">
        <v>1947</v>
      </c>
      <c r="F1564" s="107" t="s">
        <v>1166</v>
      </c>
      <c r="G1564" s="107" t="s">
        <v>830</v>
      </c>
      <c r="H1564" s="107" t="s">
        <v>830</v>
      </c>
      <c r="I1564" s="107" t="s">
        <v>830</v>
      </c>
      <c r="J1564" s="107" t="s">
        <v>1409</v>
      </c>
      <c r="K1564" s="107" t="s">
        <v>405</v>
      </c>
      <c r="L1564" s="107" t="s">
        <v>210</v>
      </c>
      <c r="M1564" s="107" t="s">
        <v>208</v>
      </c>
      <c r="N1564" s="107" t="s">
        <v>403</v>
      </c>
      <c r="O1564" s="107" t="s">
        <v>395</v>
      </c>
      <c r="P1564" s="109">
        <v>44345</v>
      </c>
      <c r="Q1564" s="107" t="s">
        <v>655</v>
      </c>
      <c r="R1564" s="108">
        <v>1</v>
      </c>
      <c r="S1564" s="109">
        <v>44420</v>
      </c>
      <c r="T1564" s="109">
        <v>44480</v>
      </c>
      <c r="U1564" s="109">
        <v>44785</v>
      </c>
      <c r="V1564" s="108">
        <v>365</v>
      </c>
      <c r="W1564" s="107" t="s">
        <v>398</v>
      </c>
      <c r="X1564" s="107" t="s">
        <v>702</v>
      </c>
      <c r="Y1564" s="107" t="s">
        <v>293</v>
      </c>
      <c r="Z1564" s="108">
        <v>0</v>
      </c>
      <c r="AA1564" s="113">
        <v>1279.5</v>
      </c>
      <c r="AB1564" s="113">
        <v>0</v>
      </c>
      <c r="AC1564" s="113">
        <v>43162.75</v>
      </c>
      <c r="AD1564" s="113">
        <v>0</v>
      </c>
      <c r="AE1564" s="113">
        <v>0</v>
      </c>
      <c r="AF1564" s="113">
        <v>0</v>
      </c>
      <c r="AG1564" s="113">
        <v>1279.5</v>
      </c>
      <c r="AH1564" s="113">
        <f>CFR_Data[[#This Row],[Total Spent SFY]]+CFR_Data[[#This Row],[CF Current SFY]]</f>
        <v>0</v>
      </c>
      <c r="AI1564" s="113">
        <v>0</v>
      </c>
      <c r="AJ1564" s="113">
        <v>0</v>
      </c>
      <c r="AK1564" s="113">
        <v>0</v>
      </c>
      <c r="AL1564" s="113">
        <v>0</v>
      </c>
      <c r="AM1564" s="113">
        <v>0</v>
      </c>
      <c r="AN1564" s="113">
        <v>0</v>
      </c>
      <c r="AO1564" s="113">
        <v>0</v>
      </c>
      <c r="AP1564" s="113">
        <v>0</v>
      </c>
      <c r="AQ1564" s="107" t="s">
        <v>699</v>
      </c>
      <c r="AR1564" s="107" t="s">
        <v>699</v>
      </c>
      <c r="AS1564" s="107" t="s">
        <v>396</v>
      </c>
      <c r="AT1564" s="107" t="s">
        <v>395</v>
      </c>
      <c r="AU1564" s="107" t="s">
        <v>1123</v>
      </c>
      <c r="AV1564" s="107" t="s">
        <v>391</v>
      </c>
      <c r="AW1564" s="108">
        <v>2</v>
      </c>
      <c r="AX1564" s="107" t="s">
        <v>473</v>
      </c>
      <c r="AY1564" s="107" t="s">
        <v>762</v>
      </c>
      <c r="AZ1564" s="107" t="s">
        <v>706</v>
      </c>
      <c r="BA1564" s="107" t="s">
        <v>433</v>
      </c>
      <c r="BB1564" s="109">
        <v>45355.272070752311</v>
      </c>
      <c r="BC1564" s="107" t="s">
        <v>465</v>
      </c>
      <c r="BD1564" s="107" t="s">
        <v>293</v>
      </c>
    </row>
    <row r="1565" spans="1:56" x14ac:dyDescent="0.2">
      <c r="A1565" s="107" t="s">
        <v>409</v>
      </c>
      <c r="B1565" s="105">
        <v>610859</v>
      </c>
      <c r="C1565" s="105" t="s">
        <v>2442</v>
      </c>
      <c r="D1565" s="107" t="s">
        <v>969</v>
      </c>
      <c r="E1565" s="105" t="s">
        <v>1954</v>
      </c>
      <c r="F1565" s="107" t="s">
        <v>3173</v>
      </c>
      <c r="G1565" s="107" t="s">
        <v>830</v>
      </c>
      <c r="H1565" s="107" t="b">
        <v>1</v>
      </c>
      <c r="I1565" s="107" t="b">
        <v>1</v>
      </c>
      <c r="J1565" s="107" t="s">
        <v>463</v>
      </c>
      <c r="K1565" s="107" t="s">
        <v>464</v>
      </c>
      <c r="L1565" s="107" t="s">
        <v>368</v>
      </c>
      <c r="M1565" s="107" t="s">
        <v>395</v>
      </c>
      <c r="N1565" s="107" t="s">
        <v>410</v>
      </c>
      <c r="O1565" s="107" t="s">
        <v>395</v>
      </c>
      <c r="P1565" s="109">
        <v>44198</v>
      </c>
      <c r="Q1565" s="107" t="s">
        <v>655</v>
      </c>
      <c r="R1565" s="108">
        <v>1</v>
      </c>
      <c r="S1565" s="109">
        <v>44264</v>
      </c>
      <c r="T1565" s="109">
        <v>44324</v>
      </c>
      <c r="U1565" s="109">
        <v>45077</v>
      </c>
      <c r="V1565" s="108">
        <v>813</v>
      </c>
      <c r="W1565" s="107" t="s">
        <v>398</v>
      </c>
      <c r="X1565" s="107" t="s">
        <v>720</v>
      </c>
      <c r="Y1565" s="107" t="s">
        <v>293</v>
      </c>
      <c r="Z1565" s="108">
        <v>0</v>
      </c>
      <c r="AA1565" s="113">
        <v>3910512.69</v>
      </c>
      <c r="AB1565" s="113">
        <v>110229.86</v>
      </c>
      <c r="AC1565" s="113">
        <v>145.71</v>
      </c>
      <c r="AD1565" s="113">
        <v>0</v>
      </c>
      <c r="AE1565" s="113">
        <v>0</v>
      </c>
      <c r="AF1565" s="113">
        <v>0</v>
      </c>
      <c r="AG1565" s="113">
        <v>3910512.69</v>
      </c>
      <c r="AH1565" s="113">
        <f>CFR_Data[[#This Row],[Total Spent SFY]]+CFR_Data[[#This Row],[CF Current SFY]]</f>
        <v>110229.86</v>
      </c>
      <c r="AI1565" s="113">
        <v>0</v>
      </c>
      <c r="AJ1565" s="113">
        <v>0</v>
      </c>
      <c r="AK1565" s="113">
        <v>0</v>
      </c>
      <c r="AL1565" s="113">
        <v>0</v>
      </c>
      <c r="AM1565" s="113">
        <v>0</v>
      </c>
      <c r="AN1565" s="113">
        <v>0</v>
      </c>
      <c r="AO1565" s="113">
        <v>0</v>
      </c>
      <c r="AP1565" s="113">
        <v>0</v>
      </c>
      <c r="AQ1565" s="107" t="s">
        <v>699</v>
      </c>
      <c r="AR1565" s="107" t="s">
        <v>699</v>
      </c>
      <c r="AS1565" s="107" t="s">
        <v>396</v>
      </c>
      <c r="AT1565" s="107" t="s">
        <v>395</v>
      </c>
      <c r="AU1565" s="107" t="s">
        <v>1123</v>
      </c>
      <c r="AV1565" s="107" t="s">
        <v>391</v>
      </c>
      <c r="AW1565" s="108">
        <v>2</v>
      </c>
      <c r="AX1565" s="107" t="s">
        <v>473</v>
      </c>
      <c r="AY1565" s="107" t="s">
        <v>731</v>
      </c>
      <c r="AZ1565" s="107" t="s">
        <v>706</v>
      </c>
      <c r="BA1565" s="107" t="s">
        <v>435</v>
      </c>
      <c r="BB1565" s="109">
        <v>45355.272070752311</v>
      </c>
      <c r="BC1565" s="107" t="s">
        <v>465</v>
      </c>
      <c r="BD1565" s="107" t="s">
        <v>293</v>
      </c>
    </row>
    <row r="1566" spans="1:56" x14ac:dyDescent="0.2">
      <c r="A1566" s="107" t="s">
        <v>409</v>
      </c>
      <c r="B1566" s="105">
        <v>610859</v>
      </c>
      <c r="C1566" s="105" t="s">
        <v>2442</v>
      </c>
      <c r="D1566" s="107" t="s">
        <v>969</v>
      </c>
      <c r="E1566" s="105" t="s">
        <v>1954</v>
      </c>
      <c r="F1566" s="107" t="s">
        <v>3173</v>
      </c>
      <c r="G1566" s="107" t="s">
        <v>830</v>
      </c>
      <c r="H1566" s="107" t="b">
        <v>1</v>
      </c>
      <c r="I1566" s="107" t="b">
        <v>1</v>
      </c>
      <c r="J1566" s="107" t="s">
        <v>463</v>
      </c>
      <c r="K1566" s="107" t="s">
        <v>464</v>
      </c>
      <c r="L1566" s="107" t="s">
        <v>368</v>
      </c>
      <c r="M1566" s="107" t="s">
        <v>395</v>
      </c>
      <c r="N1566" s="107" t="s">
        <v>410</v>
      </c>
      <c r="O1566" s="107" t="s">
        <v>395</v>
      </c>
      <c r="P1566" s="109">
        <v>44198</v>
      </c>
      <c r="Q1566" s="107" t="s">
        <v>655</v>
      </c>
      <c r="R1566" s="108">
        <v>1</v>
      </c>
      <c r="S1566" s="109">
        <v>44264</v>
      </c>
      <c r="T1566" s="109">
        <v>44324</v>
      </c>
      <c r="U1566" s="109">
        <v>45077</v>
      </c>
      <c r="V1566" s="108">
        <v>813</v>
      </c>
      <c r="W1566" s="107" t="s">
        <v>438</v>
      </c>
      <c r="X1566" s="107" t="s">
        <v>800</v>
      </c>
      <c r="Y1566" s="107" t="s">
        <v>293</v>
      </c>
      <c r="Z1566" s="108">
        <v>0</v>
      </c>
      <c r="AA1566" s="113">
        <v>964510.13</v>
      </c>
      <c r="AB1566" s="113">
        <v>40782.94</v>
      </c>
      <c r="AC1566" s="113">
        <v>1214.8699999999999</v>
      </c>
      <c r="AD1566" s="113">
        <v>0</v>
      </c>
      <c r="AE1566" s="113">
        <v>0</v>
      </c>
      <c r="AF1566" s="113">
        <v>0</v>
      </c>
      <c r="AG1566" s="113">
        <v>964510.13</v>
      </c>
      <c r="AH1566" s="113">
        <f>CFR_Data[[#This Row],[Total Spent SFY]]+CFR_Data[[#This Row],[CF Current SFY]]</f>
        <v>40782.94</v>
      </c>
      <c r="AI1566" s="113">
        <v>0</v>
      </c>
      <c r="AJ1566" s="113">
        <v>0</v>
      </c>
      <c r="AK1566" s="113">
        <v>0</v>
      </c>
      <c r="AL1566" s="113">
        <v>0</v>
      </c>
      <c r="AM1566" s="113">
        <v>0</v>
      </c>
      <c r="AN1566" s="113">
        <v>0</v>
      </c>
      <c r="AO1566" s="113">
        <v>0</v>
      </c>
      <c r="AP1566" s="113">
        <v>0</v>
      </c>
      <c r="AQ1566" s="107" t="s">
        <v>699</v>
      </c>
      <c r="AR1566" s="107" t="s">
        <v>699</v>
      </c>
      <c r="AS1566" s="107" t="s">
        <v>396</v>
      </c>
      <c r="AT1566" s="107" t="s">
        <v>395</v>
      </c>
      <c r="AU1566" s="107" t="s">
        <v>1123</v>
      </c>
      <c r="AV1566" s="107" t="s">
        <v>391</v>
      </c>
      <c r="AW1566" s="108">
        <v>2</v>
      </c>
      <c r="AX1566" s="107" t="s">
        <v>473</v>
      </c>
      <c r="AY1566" s="107" t="s">
        <v>731</v>
      </c>
      <c r="AZ1566" s="107" t="s">
        <v>706</v>
      </c>
      <c r="BA1566" s="107" t="s">
        <v>435</v>
      </c>
      <c r="BB1566" s="109">
        <v>45355.272070752311</v>
      </c>
      <c r="BC1566" s="107" t="s">
        <v>465</v>
      </c>
      <c r="BD1566" s="107" t="s">
        <v>293</v>
      </c>
    </row>
    <row r="1567" spans="1:56" x14ac:dyDescent="0.2">
      <c r="A1567" s="107" t="s">
        <v>409</v>
      </c>
      <c r="B1567" s="105">
        <v>610860</v>
      </c>
      <c r="C1567" s="105" t="s">
        <v>2443</v>
      </c>
      <c r="D1567" s="107" t="s">
        <v>1794</v>
      </c>
      <c r="E1567" s="105" t="s">
        <v>1954</v>
      </c>
      <c r="F1567" s="107" t="s">
        <v>1329</v>
      </c>
      <c r="G1567" s="107" t="s">
        <v>830</v>
      </c>
      <c r="H1567" s="107" t="b">
        <v>1</v>
      </c>
      <c r="I1567" s="107" t="s">
        <v>830</v>
      </c>
      <c r="J1567" s="107" t="s">
        <v>463</v>
      </c>
      <c r="K1567" s="107" t="s">
        <v>464</v>
      </c>
      <c r="L1567" s="107" t="s">
        <v>231</v>
      </c>
      <c r="M1567" s="107" t="s">
        <v>395</v>
      </c>
      <c r="N1567" s="107" t="s">
        <v>410</v>
      </c>
      <c r="O1567" s="107" t="s">
        <v>395</v>
      </c>
      <c r="P1567" s="109">
        <v>44338</v>
      </c>
      <c r="Q1567" s="107" t="s">
        <v>655</v>
      </c>
      <c r="R1567" s="108">
        <v>1</v>
      </c>
      <c r="S1567" s="109">
        <v>44384</v>
      </c>
      <c r="T1567" s="109">
        <v>44444</v>
      </c>
      <c r="U1567" s="109">
        <v>45114</v>
      </c>
      <c r="V1567" s="108">
        <v>730</v>
      </c>
      <c r="W1567" s="107" t="s">
        <v>398</v>
      </c>
      <c r="X1567" s="107" t="s">
        <v>720</v>
      </c>
      <c r="Y1567" s="107" t="s">
        <v>293</v>
      </c>
      <c r="Z1567" s="108">
        <v>0</v>
      </c>
      <c r="AA1567" s="113">
        <v>139313.01999999999</v>
      </c>
      <c r="AB1567" s="113">
        <v>21252.75</v>
      </c>
      <c r="AC1567" s="113">
        <v>97843.38</v>
      </c>
      <c r="AD1567" s="113">
        <v>0</v>
      </c>
      <c r="AE1567" s="113">
        <v>0</v>
      </c>
      <c r="AF1567" s="113">
        <v>0</v>
      </c>
      <c r="AG1567" s="113">
        <v>139313.01999999999</v>
      </c>
      <c r="AH1567" s="113">
        <f>CFR_Data[[#This Row],[Total Spent SFY]]+CFR_Data[[#This Row],[CF Current SFY]]</f>
        <v>21252.75</v>
      </c>
      <c r="AI1567" s="113">
        <v>0</v>
      </c>
      <c r="AJ1567" s="113">
        <v>0</v>
      </c>
      <c r="AK1567" s="113">
        <v>0</v>
      </c>
      <c r="AL1567" s="113">
        <v>0</v>
      </c>
      <c r="AM1567" s="113">
        <v>0</v>
      </c>
      <c r="AN1567" s="113">
        <v>0</v>
      </c>
      <c r="AO1567" s="113">
        <v>0</v>
      </c>
      <c r="AP1567" s="113">
        <v>0</v>
      </c>
      <c r="AQ1567" s="107" t="s">
        <v>699</v>
      </c>
      <c r="AR1567" s="107" t="s">
        <v>699</v>
      </c>
      <c r="AS1567" s="107" t="s">
        <v>396</v>
      </c>
      <c r="AT1567" s="107" t="s">
        <v>395</v>
      </c>
      <c r="AU1567" s="107" t="s">
        <v>1123</v>
      </c>
      <c r="AV1567" s="107" t="s">
        <v>391</v>
      </c>
      <c r="AW1567" s="108">
        <v>2</v>
      </c>
      <c r="AX1567" s="107" t="s">
        <v>473</v>
      </c>
      <c r="AY1567" s="107" t="s">
        <v>765</v>
      </c>
      <c r="AZ1567" s="107" t="s">
        <v>706</v>
      </c>
      <c r="BA1567" s="107" t="s">
        <v>406</v>
      </c>
      <c r="BB1567" s="109">
        <v>45355.272070752311</v>
      </c>
      <c r="BC1567" s="107" t="s">
        <v>465</v>
      </c>
      <c r="BD1567" s="107" t="s">
        <v>293</v>
      </c>
    </row>
    <row r="1568" spans="1:56" x14ac:dyDescent="0.2">
      <c r="A1568" s="107" t="s">
        <v>409</v>
      </c>
      <c r="B1568" s="105">
        <v>610860</v>
      </c>
      <c r="C1568" s="105" t="s">
        <v>2443</v>
      </c>
      <c r="D1568" s="107" t="s">
        <v>1794</v>
      </c>
      <c r="E1568" s="105" t="s">
        <v>1954</v>
      </c>
      <c r="F1568" s="107" t="s">
        <v>1329</v>
      </c>
      <c r="G1568" s="107" t="s">
        <v>830</v>
      </c>
      <c r="H1568" s="107" t="b">
        <v>1</v>
      </c>
      <c r="I1568" s="107" t="s">
        <v>830</v>
      </c>
      <c r="J1568" s="107" t="s">
        <v>463</v>
      </c>
      <c r="K1568" s="107" t="s">
        <v>464</v>
      </c>
      <c r="L1568" s="107" t="s">
        <v>231</v>
      </c>
      <c r="M1568" s="107" t="s">
        <v>395</v>
      </c>
      <c r="N1568" s="107" t="s">
        <v>410</v>
      </c>
      <c r="O1568" s="107" t="s">
        <v>395</v>
      </c>
      <c r="P1568" s="109">
        <v>44338</v>
      </c>
      <c r="Q1568" s="107" t="s">
        <v>655</v>
      </c>
      <c r="R1568" s="108">
        <v>1</v>
      </c>
      <c r="S1568" s="109">
        <v>44384</v>
      </c>
      <c r="T1568" s="109">
        <v>44444</v>
      </c>
      <c r="U1568" s="109">
        <v>45114</v>
      </c>
      <c r="V1568" s="108">
        <v>730</v>
      </c>
      <c r="W1568" s="107" t="s">
        <v>438</v>
      </c>
      <c r="X1568" s="107" t="s">
        <v>800</v>
      </c>
      <c r="Y1568" s="107" t="s">
        <v>293</v>
      </c>
      <c r="Z1568" s="108">
        <v>0</v>
      </c>
      <c r="AA1568" s="113">
        <v>291921.73</v>
      </c>
      <c r="AB1568" s="113">
        <v>3070.04</v>
      </c>
      <c r="AC1568" s="113">
        <v>40984.32</v>
      </c>
      <c r="AD1568" s="113">
        <v>0</v>
      </c>
      <c r="AE1568" s="113">
        <v>0</v>
      </c>
      <c r="AF1568" s="113">
        <v>0</v>
      </c>
      <c r="AG1568" s="113">
        <v>291921.73</v>
      </c>
      <c r="AH1568" s="113">
        <f>CFR_Data[[#This Row],[Total Spent SFY]]+CFR_Data[[#This Row],[CF Current SFY]]</f>
        <v>3070.04</v>
      </c>
      <c r="AI1568" s="113">
        <v>0</v>
      </c>
      <c r="AJ1568" s="113">
        <v>0</v>
      </c>
      <c r="AK1568" s="113">
        <v>0</v>
      </c>
      <c r="AL1568" s="113">
        <v>0</v>
      </c>
      <c r="AM1568" s="113">
        <v>0</v>
      </c>
      <c r="AN1568" s="113">
        <v>0</v>
      </c>
      <c r="AO1568" s="113">
        <v>0</v>
      </c>
      <c r="AP1568" s="113">
        <v>0</v>
      </c>
      <c r="AQ1568" s="107" t="s">
        <v>699</v>
      </c>
      <c r="AR1568" s="107" t="s">
        <v>699</v>
      </c>
      <c r="AS1568" s="107" t="s">
        <v>396</v>
      </c>
      <c r="AT1568" s="107" t="s">
        <v>395</v>
      </c>
      <c r="AU1568" s="107" t="s">
        <v>1123</v>
      </c>
      <c r="AV1568" s="107" t="s">
        <v>391</v>
      </c>
      <c r="AW1568" s="108">
        <v>2</v>
      </c>
      <c r="AX1568" s="107" t="s">
        <v>473</v>
      </c>
      <c r="AY1568" s="107" t="s">
        <v>765</v>
      </c>
      <c r="AZ1568" s="107" t="s">
        <v>706</v>
      </c>
      <c r="BA1568" s="107" t="s">
        <v>406</v>
      </c>
      <c r="BB1568" s="109">
        <v>45355.272070752311</v>
      </c>
      <c r="BC1568" s="107" t="s">
        <v>465</v>
      </c>
      <c r="BD1568" s="107" t="s">
        <v>293</v>
      </c>
    </row>
    <row r="1569" spans="1:56" x14ac:dyDescent="0.2">
      <c r="A1569" s="107" t="s">
        <v>393</v>
      </c>
      <c r="B1569" s="105">
        <v>610861</v>
      </c>
      <c r="C1569" s="105" t="s">
        <v>2444</v>
      </c>
      <c r="D1569" s="107" t="s">
        <v>1410</v>
      </c>
      <c r="E1569" s="105" t="s">
        <v>1954</v>
      </c>
      <c r="F1569" s="107" t="s">
        <v>1359</v>
      </c>
      <c r="G1569" s="107" t="s">
        <v>830</v>
      </c>
      <c r="H1569" s="107" t="b">
        <v>1</v>
      </c>
      <c r="I1569" s="107" t="s">
        <v>830</v>
      </c>
      <c r="J1569" s="107" t="s">
        <v>463</v>
      </c>
      <c r="K1569" s="107" t="s">
        <v>464</v>
      </c>
      <c r="L1569" s="107" t="s">
        <v>235</v>
      </c>
      <c r="M1569" s="107" t="s">
        <v>233</v>
      </c>
      <c r="N1569" s="107" t="s">
        <v>403</v>
      </c>
      <c r="O1569" s="107" t="s">
        <v>395</v>
      </c>
      <c r="P1569" s="109">
        <v>44345</v>
      </c>
      <c r="Q1569" s="107" t="s">
        <v>655</v>
      </c>
      <c r="R1569" s="108">
        <v>1</v>
      </c>
      <c r="S1569" s="109">
        <v>44389</v>
      </c>
      <c r="T1569" s="109">
        <v>44449</v>
      </c>
      <c r="U1569" s="109">
        <v>45119</v>
      </c>
      <c r="V1569" s="108">
        <v>730</v>
      </c>
      <c r="W1569" s="107" t="s">
        <v>398</v>
      </c>
      <c r="X1569" s="107" t="s">
        <v>720</v>
      </c>
      <c r="Y1569" s="107" t="s">
        <v>293</v>
      </c>
      <c r="Z1569" s="108">
        <v>0</v>
      </c>
      <c r="AA1569" s="113">
        <v>1286755.94</v>
      </c>
      <c r="AB1569" s="113">
        <v>84268.45</v>
      </c>
      <c r="AC1569" s="113">
        <v>28.81</v>
      </c>
      <c r="AD1569" s="113">
        <v>0</v>
      </c>
      <c r="AE1569" s="113">
        <v>0</v>
      </c>
      <c r="AF1569" s="113">
        <v>0</v>
      </c>
      <c r="AG1569" s="113">
        <v>1286755.94</v>
      </c>
      <c r="AH1569" s="113">
        <f>CFR_Data[[#This Row],[Total Spent SFY]]+CFR_Data[[#This Row],[CF Current SFY]]</f>
        <v>84268.45</v>
      </c>
      <c r="AI1569" s="113">
        <v>0</v>
      </c>
      <c r="AJ1569" s="113">
        <v>0</v>
      </c>
      <c r="AK1569" s="113">
        <v>0</v>
      </c>
      <c r="AL1569" s="113">
        <v>0</v>
      </c>
      <c r="AM1569" s="113">
        <v>0</v>
      </c>
      <c r="AN1569" s="113">
        <v>0</v>
      </c>
      <c r="AO1569" s="113">
        <v>0</v>
      </c>
      <c r="AP1569" s="113">
        <v>0</v>
      </c>
      <c r="AQ1569" s="107" t="s">
        <v>699</v>
      </c>
      <c r="AR1569" s="107" t="s">
        <v>699</v>
      </c>
      <c r="AS1569" s="107" t="s">
        <v>396</v>
      </c>
      <c r="AT1569" s="107" t="s">
        <v>395</v>
      </c>
      <c r="AU1569" s="107" t="s">
        <v>1123</v>
      </c>
      <c r="AV1569" s="107" t="s">
        <v>391</v>
      </c>
      <c r="AW1569" s="108">
        <v>2</v>
      </c>
      <c r="AX1569" s="107" t="s">
        <v>473</v>
      </c>
      <c r="AY1569" s="107" t="s">
        <v>736</v>
      </c>
      <c r="AZ1569" s="107" t="s">
        <v>706</v>
      </c>
      <c r="BA1569" s="107" t="s">
        <v>434</v>
      </c>
      <c r="BB1569" s="109">
        <v>45355.272070752311</v>
      </c>
      <c r="BC1569" s="107" t="s">
        <v>465</v>
      </c>
      <c r="BD1569" s="107" t="s">
        <v>293</v>
      </c>
    </row>
    <row r="1570" spans="1:56" x14ac:dyDescent="0.2">
      <c r="A1570" s="107" t="s">
        <v>393</v>
      </c>
      <c r="B1570" s="105">
        <v>610861</v>
      </c>
      <c r="C1570" s="105" t="s">
        <v>2444</v>
      </c>
      <c r="D1570" s="107" t="s">
        <v>1410</v>
      </c>
      <c r="E1570" s="105" t="s">
        <v>1954</v>
      </c>
      <c r="F1570" s="107" t="s">
        <v>1359</v>
      </c>
      <c r="G1570" s="107" t="s">
        <v>830</v>
      </c>
      <c r="H1570" s="107" t="b">
        <v>1</v>
      </c>
      <c r="I1570" s="107" t="s">
        <v>830</v>
      </c>
      <c r="J1570" s="107" t="s">
        <v>463</v>
      </c>
      <c r="K1570" s="107" t="s">
        <v>464</v>
      </c>
      <c r="L1570" s="107" t="s">
        <v>235</v>
      </c>
      <c r="M1570" s="107" t="s">
        <v>233</v>
      </c>
      <c r="N1570" s="107" t="s">
        <v>403</v>
      </c>
      <c r="O1570" s="107" t="s">
        <v>395</v>
      </c>
      <c r="P1570" s="109">
        <v>44345</v>
      </c>
      <c r="Q1570" s="107" t="s">
        <v>655</v>
      </c>
      <c r="R1570" s="108">
        <v>1</v>
      </c>
      <c r="S1570" s="109">
        <v>44389</v>
      </c>
      <c r="T1570" s="109">
        <v>44449</v>
      </c>
      <c r="U1570" s="109">
        <v>45119</v>
      </c>
      <c r="V1570" s="108">
        <v>730</v>
      </c>
      <c r="W1570" s="107" t="s">
        <v>438</v>
      </c>
      <c r="X1570" s="107" t="s">
        <v>800</v>
      </c>
      <c r="Y1570" s="107" t="s">
        <v>293</v>
      </c>
      <c r="Z1570" s="108">
        <v>0</v>
      </c>
      <c r="AA1570" s="113">
        <v>163710.29999999999</v>
      </c>
      <c r="AB1570" s="113">
        <v>2453.79</v>
      </c>
      <c r="AC1570" s="113">
        <v>13069.7</v>
      </c>
      <c r="AD1570" s="113">
        <v>0</v>
      </c>
      <c r="AE1570" s="113">
        <v>0</v>
      </c>
      <c r="AF1570" s="113">
        <v>0</v>
      </c>
      <c r="AG1570" s="113">
        <v>163710.29999999999</v>
      </c>
      <c r="AH1570" s="113">
        <f>CFR_Data[[#This Row],[Total Spent SFY]]+CFR_Data[[#This Row],[CF Current SFY]]</f>
        <v>2453.79</v>
      </c>
      <c r="AI1570" s="113">
        <v>0</v>
      </c>
      <c r="AJ1570" s="113">
        <v>0</v>
      </c>
      <c r="AK1570" s="113">
        <v>0</v>
      </c>
      <c r="AL1570" s="113">
        <v>0</v>
      </c>
      <c r="AM1570" s="113">
        <v>0</v>
      </c>
      <c r="AN1570" s="113">
        <v>0</v>
      </c>
      <c r="AO1570" s="113">
        <v>0</v>
      </c>
      <c r="AP1570" s="113">
        <v>0</v>
      </c>
      <c r="AQ1570" s="107" t="s">
        <v>699</v>
      </c>
      <c r="AR1570" s="107" t="s">
        <v>699</v>
      </c>
      <c r="AS1570" s="107" t="s">
        <v>396</v>
      </c>
      <c r="AT1570" s="107" t="s">
        <v>395</v>
      </c>
      <c r="AU1570" s="107" t="s">
        <v>1123</v>
      </c>
      <c r="AV1570" s="107" t="s">
        <v>391</v>
      </c>
      <c r="AW1570" s="108">
        <v>2</v>
      </c>
      <c r="AX1570" s="107" t="s">
        <v>473</v>
      </c>
      <c r="AY1570" s="107" t="s">
        <v>736</v>
      </c>
      <c r="AZ1570" s="107" t="s">
        <v>706</v>
      </c>
      <c r="BA1570" s="107" t="s">
        <v>434</v>
      </c>
      <c r="BB1570" s="109">
        <v>45355.272070752311</v>
      </c>
      <c r="BC1570" s="107" t="s">
        <v>465</v>
      </c>
      <c r="BD1570" s="107" t="s">
        <v>293</v>
      </c>
    </row>
    <row r="1571" spans="1:56" x14ac:dyDescent="0.2">
      <c r="A1571" s="107" t="s">
        <v>409</v>
      </c>
      <c r="B1571" s="105">
        <v>610862</v>
      </c>
      <c r="C1571" s="105" t="s">
        <v>2445</v>
      </c>
      <c r="D1571" s="107" t="s">
        <v>620</v>
      </c>
      <c r="E1571" s="105" t="s">
        <v>1954</v>
      </c>
      <c r="F1571" s="107" t="s">
        <v>1359</v>
      </c>
      <c r="G1571" s="107" t="s">
        <v>830</v>
      </c>
      <c r="H1571" s="107" t="b">
        <v>1</v>
      </c>
      <c r="I1571" s="107" t="s">
        <v>830</v>
      </c>
      <c r="J1571" s="107" t="s">
        <v>463</v>
      </c>
      <c r="K1571" s="107" t="s">
        <v>464</v>
      </c>
      <c r="L1571" s="107" t="s">
        <v>230</v>
      </c>
      <c r="M1571" s="107" t="s">
        <v>223</v>
      </c>
      <c r="N1571" s="107" t="s">
        <v>410</v>
      </c>
      <c r="O1571" s="107" t="s">
        <v>395</v>
      </c>
      <c r="P1571" s="109">
        <v>44415</v>
      </c>
      <c r="Q1571" s="107" t="s">
        <v>655</v>
      </c>
      <c r="R1571" s="108">
        <v>1</v>
      </c>
      <c r="S1571" s="109">
        <v>44476</v>
      </c>
      <c r="T1571" s="109">
        <v>44536</v>
      </c>
      <c r="U1571" s="109">
        <v>45206</v>
      </c>
      <c r="V1571" s="108">
        <v>730</v>
      </c>
      <c r="W1571" s="107" t="s">
        <v>398</v>
      </c>
      <c r="X1571" s="107" t="s">
        <v>720</v>
      </c>
      <c r="Y1571" s="107" t="s">
        <v>293</v>
      </c>
      <c r="Z1571" s="108">
        <v>0</v>
      </c>
      <c r="AA1571" s="113">
        <v>1807497.29</v>
      </c>
      <c r="AB1571" s="113">
        <v>521250.69</v>
      </c>
      <c r="AC1571" s="113">
        <v>138616.41</v>
      </c>
      <c r="AD1571" s="113">
        <v>0</v>
      </c>
      <c r="AE1571" s="113">
        <v>138616.41</v>
      </c>
      <c r="AF1571" s="113">
        <v>138616.41</v>
      </c>
      <c r="AG1571" s="113">
        <v>1946113.7</v>
      </c>
      <c r="AH1571" s="113">
        <f>CFR_Data[[#This Row],[Total Spent SFY]]+CFR_Data[[#This Row],[CF Current SFY]]</f>
        <v>659867.1</v>
      </c>
      <c r="AI1571" s="113">
        <v>0</v>
      </c>
      <c r="AJ1571" s="113">
        <v>0</v>
      </c>
      <c r="AK1571" s="113">
        <v>0</v>
      </c>
      <c r="AL1571" s="113">
        <v>0</v>
      </c>
      <c r="AM1571" s="113">
        <v>0</v>
      </c>
      <c r="AN1571" s="113">
        <v>0</v>
      </c>
      <c r="AO1571" s="113">
        <v>0</v>
      </c>
      <c r="AP1571" s="113">
        <v>0</v>
      </c>
      <c r="AQ1571" s="107" t="s">
        <v>699</v>
      </c>
      <c r="AR1571" s="107" t="s">
        <v>699</v>
      </c>
      <c r="AS1571" s="107" t="s">
        <v>396</v>
      </c>
      <c r="AT1571" s="107" t="s">
        <v>395</v>
      </c>
      <c r="AU1571" s="107" t="s">
        <v>1123</v>
      </c>
      <c r="AV1571" s="107" t="s">
        <v>391</v>
      </c>
      <c r="AW1571" s="108">
        <v>2</v>
      </c>
      <c r="AX1571" s="107" t="s">
        <v>473</v>
      </c>
      <c r="AY1571" s="107" t="s">
        <v>765</v>
      </c>
      <c r="AZ1571" s="107" t="s">
        <v>706</v>
      </c>
      <c r="BA1571" s="107" t="s">
        <v>406</v>
      </c>
      <c r="BB1571" s="109">
        <v>45355.272070752311</v>
      </c>
      <c r="BC1571" s="107" t="s">
        <v>465</v>
      </c>
      <c r="BD1571" s="107" t="s">
        <v>293</v>
      </c>
    </row>
    <row r="1572" spans="1:56" x14ac:dyDescent="0.2">
      <c r="A1572" s="107" t="s">
        <v>409</v>
      </c>
      <c r="B1572" s="105">
        <v>610862</v>
      </c>
      <c r="C1572" s="105" t="s">
        <v>2445</v>
      </c>
      <c r="D1572" s="107" t="s">
        <v>620</v>
      </c>
      <c r="E1572" s="105" t="s">
        <v>1954</v>
      </c>
      <c r="F1572" s="107" t="s">
        <v>1359</v>
      </c>
      <c r="G1572" s="107" t="s">
        <v>830</v>
      </c>
      <c r="H1572" s="107" t="b">
        <v>1</v>
      </c>
      <c r="I1572" s="107" t="s">
        <v>830</v>
      </c>
      <c r="J1572" s="107" t="s">
        <v>463</v>
      </c>
      <c r="K1572" s="107" t="s">
        <v>464</v>
      </c>
      <c r="L1572" s="107" t="s">
        <v>230</v>
      </c>
      <c r="M1572" s="107" t="s">
        <v>223</v>
      </c>
      <c r="N1572" s="107" t="s">
        <v>410</v>
      </c>
      <c r="O1572" s="107" t="s">
        <v>395</v>
      </c>
      <c r="P1572" s="109">
        <v>44415</v>
      </c>
      <c r="Q1572" s="107" t="s">
        <v>655</v>
      </c>
      <c r="R1572" s="108">
        <v>1</v>
      </c>
      <c r="S1572" s="109">
        <v>44476</v>
      </c>
      <c r="T1572" s="109">
        <v>44536</v>
      </c>
      <c r="U1572" s="109">
        <v>45206</v>
      </c>
      <c r="V1572" s="108">
        <v>730</v>
      </c>
      <c r="W1572" s="107" t="s">
        <v>438</v>
      </c>
      <c r="X1572" s="107" t="s">
        <v>800</v>
      </c>
      <c r="Y1572" s="107" t="s">
        <v>293</v>
      </c>
      <c r="Z1572" s="108">
        <v>0</v>
      </c>
      <c r="AA1572" s="113">
        <v>150.06</v>
      </c>
      <c r="AB1572" s="113">
        <v>70</v>
      </c>
      <c r="AC1572" s="113">
        <v>0</v>
      </c>
      <c r="AD1572" s="113">
        <v>0</v>
      </c>
      <c r="AE1572" s="113">
        <v>0</v>
      </c>
      <c r="AF1572" s="113">
        <v>0</v>
      </c>
      <c r="AG1572" s="113">
        <v>150.06</v>
      </c>
      <c r="AH1572" s="113">
        <f>CFR_Data[[#This Row],[Total Spent SFY]]+CFR_Data[[#This Row],[CF Current SFY]]</f>
        <v>70</v>
      </c>
      <c r="AI1572" s="113">
        <v>0</v>
      </c>
      <c r="AJ1572" s="113">
        <v>0</v>
      </c>
      <c r="AK1572" s="113">
        <v>0</v>
      </c>
      <c r="AL1572" s="113">
        <v>0</v>
      </c>
      <c r="AM1572" s="113">
        <v>0</v>
      </c>
      <c r="AN1572" s="113">
        <v>0</v>
      </c>
      <c r="AO1572" s="113">
        <v>0</v>
      </c>
      <c r="AP1572" s="113">
        <v>0</v>
      </c>
      <c r="AQ1572" s="107" t="s">
        <v>699</v>
      </c>
      <c r="AR1572" s="107" t="s">
        <v>699</v>
      </c>
      <c r="AS1572" s="107" t="s">
        <v>396</v>
      </c>
      <c r="AT1572" s="107" t="s">
        <v>395</v>
      </c>
      <c r="AU1572" s="107" t="s">
        <v>1123</v>
      </c>
      <c r="AV1572" s="107" t="s">
        <v>391</v>
      </c>
      <c r="AW1572" s="108">
        <v>2</v>
      </c>
      <c r="AX1572" s="107" t="s">
        <v>473</v>
      </c>
      <c r="AY1572" s="107" t="s">
        <v>765</v>
      </c>
      <c r="AZ1572" s="107" t="s">
        <v>706</v>
      </c>
      <c r="BA1572" s="107" t="s">
        <v>406</v>
      </c>
      <c r="BB1572" s="109">
        <v>45355.272070752311</v>
      </c>
      <c r="BC1572" s="107" t="s">
        <v>465</v>
      </c>
      <c r="BD1572" s="107" t="s">
        <v>293</v>
      </c>
    </row>
    <row r="1573" spans="1:56" x14ac:dyDescent="0.2">
      <c r="A1573" s="107" t="s">
        <v>409</v>
      </c>
      <c r="B1573" s="105">
        <v>610863</v>
      </c>
      <c r="C1573" s="105" t="s">
        <v>2446</v>
      </c>
      <c r="D1573" s="107" t="s">
        <v>1064</v>
      </c>
      <c r="E1573" s="105" t="s">
        <v>1954</v>
      </c>
      <c r="F1573" s="107" t="s">
        <v>1330</v>
      </c>
      <c r="G1573" s="107" t="s">
        <v>830</v>
      </c>
      <c r="H1573" s="107" t="b">
        <v>1</v>
      </c>
      <c r="I1573" s="107" t="s">
        <v>830</v>
      </c>
      <c r="J1573" s="107" t="s">
        <v>463</v>
      </c>
      <c r="K1573" s="107" t="s">
        <v>464</v>
      </c>
      <c r="L1573" s="107" t="s">
        <v>373</v>
      </c>
      <c r="M1573" s="107" t="s">
        <v>395</v>
      </c>
      <c r="N1573" s="107" t="s">
        <v>410</v>
      </c>
      <c r="O1573" s="107" t="s">
        <v>395</v>
      </c>
      <c r="P1573" s="109">
        <v>44401</v>
      </c>
      <c r="Q1573" s="107" t="s">
        <v>655</v>
      </c>
      <c r="R1573" s="108">
        <v>1</v>
      </c>
      <c r="S1573" s="109">
        <v>44455</v>
      </c>
      <c r="T1573" s="109">
        <v>44515</v>
      </c>
      <c r="U1573" s="109">
        <v>45381</v>
      </c>
      <c r="V1573" s="108">
        <v>926</v>
      </c>
      <c r="W1573" s="107" t="s">
        <v>398</v>
      </c>
      <c r="X1573" s="107" t="s">
        <v>720</v>
      </c>
      <c r="Y1573" s="107" t="s">
        <v>293</v>
      </c>
      <c r="Z1573" s="108">
        <v>0</v>
      </c>
      <c r="AA1573" s="113">
        <v>2362528.17</v>
      </c>
      <c r="AB1573" s="113">
        <v>262650.06</v>
      </c>
      <c r="AC1573" s="113">
        <v>167.68</v>
      </c>
      <c r="AD1573" s="113">
        <v>0</v>
      </c>
      <c r="AE1573" s="113">
        <v>167.68</v>
      </c>
      <c r="AF1573" s="113">
        <v>167.68</v>
      </c>
      <c r="AG1573" s="113">
        <v>2362695.85</v>
      </c>
      <c r="AH1573" s="113">
        <f>CFR_Data[[#This Row],[Total Spent SFY]]+CFR_Data[[#This Row],[CF Current SFY]]</f>
        <v>262817.74</v>
      </c>
      <c r="AI1573" s="113">
        <v>0</v>
      </c>
      <c r="AJ1573" s="113">
        <v>0</v>
      </c>
      <c r="AK1573" s="113">
        <v>0</v>
      </c>
      <c r="AL1573" s="113">
        <v>0</v>
      </c>
      <c r="AM1573" s="113">
        <v>0</v>
      </c>
      <c r="AN1573" s="113">
        <v>0</v>
      </c>
      <c r="AO1573" s="113">
        <v>0</v>
      </c>
      <c r="AP1573" s="113">
        <v>0</v>
      </c>
      <c r="AQ1573" s="107" t="s">
        <v>699</v>
      </c>
      <c r="AR1573" s="107" t="s">
        <v>699</v>
      </c>
      <c r="AS1573" s="107" t="s">
        <v>396</v>
      </c>
      <c r="AT1573" s="107" t="s">
        <v>395</v>
      </c>
      <c r="AU1573" s="107" t="s">
        <v>1123</v>
      </c>
      <c r="AV1573" s="107" t="s">
        <v>391</v>
      </c>
      <c r="AW1573" s="108">
        <v>2</v>
      </c>
      <c r="AX1573" s="107" t="s">
        <v>473</v>
      </c>
      <c r="AY1573" s="107" t="s">
        <v>765</v>
      </c>
      <c r="AZ1573" s="107" t="s">
        <v>706</v>
      </c>
      <c r="BA1573" s="107" t="s">
        <v>406</v>
      </c>
      <c r="BB1573" s="109">
        <v>45355.272070752311</v>
      </c>
      <c r="BC1573" s="107" t="s">
        <v>465</v>
      </c>
      <c r="BD1573" s="107" t="s">
        <v>293</v>
      </c>
    </row>
    <row r="1574" spans="1:56" x14ac:dyDescent="0.2">
      <c r="A1574" s="107" t="s">
        <v>409</v>
      </c>
      <c r="B1574" s="105">
        <v>610863</v>
      </c>
      <c r="C1574" s="105" t="s">
        <v>2446</v>
      </c>
      <c r="D1574" s="107" t="s">
        <v>1064</v>
      </c>
      <c r="E1574" s="105" t="s">
        <v>1954</v>
      </c>
      <c r="F1574" s="107" t="s">
        <v>1330</v>
      </c>
      <c r="G1574" s="107" t="s">
        <v>830</v>
      </c>
      <c r="H1574" s="107" t="b">
        <v>1</v>
      </c>
      <c r="I1574" s="107" t="s">
        <v>830</v>
      </c>
      <c r="J1574" s="107" t="s">
        <v>463</v>
      </c>
      <c r="K1574" s="107" t="s">
        <v>464</v>
      </c>
      <c r="L1574" s="107" t="s">
        <v>373</v>
      </c>
      <c r="M1574" s="107" t="s">
        <v>395</v>
      </c>
      <c r="N1574" s="107" t="s">
        <v>410</v>
      </c>
      <c r="O1574" s="107" t="s">
        <v>395</v>
      </c>
      <c r="P1574" s="109">
        <v>44401</v>
      </c>
      <c r="Q1574" s="107" t="s">
        <v>655</v>
      </c>
      <c r="R1574" s="108">
        <v>1</v>
      </c>
      <c r="S1574" s="109">
        <v>44455</v>
      </c>
      <c r="T1574" s="109">
        <v>44515</v>
      </c>
      <c r="U1574" s="109">
        <v>45381</v>
      </c>
      <c r="V1574" s="108">
        <v>926</v>
      </c>
      <c r="W1574" s="107" t="s">
        <v>438</v>
      </c>
      <c r="X1574" s="107" t="s">
        <v>800</v>
      </c>
      <c r="Y1574" s="107" t="s">
        <v>293</v>
      </c>
      <c r="Z1574" s="108">
        <v>0</v>
      </c>
      <c r="AA1574" s="113">
        <v>165926.01</v>
      </c>
      <c r="AB1574" s="113">
        <v>3590</v>
      </c>
      <c r="AC1574" s="113">
        <v>47594.59</v>
      </c>
      <c r="AD1574" s="113">
        <v>0</v>
      </c>
      <c r="AE1574" s="113">
        <v>47594.59</v>
      </c>
      <c r="AF1574" s="113">
        <v>47594.59</v>
      </c>
      <c r="AG1574" s="113">
        <v>213520.6</v>
      </c>
      <c r="AH1574" s="113">
        <f>CFR_Data[[#This Row],[Total Spent SFY]]+CFR_Data[[#This Row],[CF Current SFY]]</f>
        <v>51184.59</v>
      </c>
      <c r="AI1574" s="113">
        <v>0</v>
      </c>
      <c r="AJ1574" s="113">
        <v>0</v>
      </c>
      <c r="AK1574" s="113">
        <v>0</v>
      </c>
      <c r="AL1574" s="113">
        <v>0</v>
      </c>
      <c r="AM1574" s="113">
        <v>0</v>
      </c>
      <c r="AN1574" s="113">
        <v>0</v>
      </c>
      <c r="AO1574" s="113">
        <v>0</v>
      </c>
      <c r="AP1574" s="113">
        <v>0</v>
      </c>
      <c r="AQ1574" s="107" t="s">
        <v>699</v>
      </c>
      <c r="AR1574" s="107" t="s">
        <v>699</v>
      </c>
      <c r="AS1574" s="107" t="s">
        <v>396</v>
      </c>
      <c r="AT1574" s="107" t="s">
        <v>395</v>
      </c>
      <c r="AU1574" s="107" t="s">
        <v>1123</v>
      </c>
      <c r="AV1574" s="107" t="s">
        <v>391</v>
      </c>
      <c r="AW1574" s="108">
        <v>2</v>
      </c>
      <c r="AX1574" s="107" t="s">
        <v>473</v>
      </c>
      <c r="AY1574" s="107" t="s">
        <v>765</v>
      </c>
      <c r="AZ1574" s="107" t="s">
        <v>706</v>
      </c>
      <c r="BA1574" s="107" t="s">
        <v>406</v>
      </c>
      <c r="BB1574" s="109">
        <v>45355.272070752311</v>
      </c>
      <c r="BC1574" s="107" t="s">
        <v>465</v>
      </c>
      <c r="BD1574" s="107" t="s">
        <v>293</v>
      </c>
    </row>
    <row r="1575" spans="1:56" x14ac:dyDescent="0.2">
      <c r="A1575" s="107" t="s">
        <v>409</v>
      </c>
      <c r="B1575" s="105">
        <v>610864</v>
      </c>
      <c r="C1575" s="105" t="s">
        <v>2447</v>
      </c>
      <c r="D1575" s="107" t="s">
        <v>1350</v>
      </c>
      <c r="E1575" s="105" t="s">
        <v>1954</v>
      </c>
      <c r="F1575" s="107" t="s">
        <v>1795</v>
      </c>
      <c r="G1575" s="107" t="s">
        <v>830</v>
      </c>
      <c r="H1575" s="107" t="b">
        <v>1</v>
      </c>
      <c r="I1575" s="107" t="s">
        <v>830</v>
      </c>
      <c r="J1575" s="107" t="s">
        <v>463</v>
      </c>
      <c r="K1575" s="107" t="s">
        <v>464</v>
      </c>
      <c r="L1575" s="107" t="s">
        <v>235</v>
      </c>
      <c r="M1575" s="107" t="s">
        <v>233</v>
      </c>
      <c r="N1575" s="107" t="s">
        <v>410</v>
      </c>
      <c r="O1575" s="107" t="s">
        <v>395</v>
      </c>
      <c r="P1575" s="109">
        <v>44513</v>
      </c>
      <c r="Q1575" s="107" t="s">
        <v>658</v>
      </c>
      <c r="R1575" s="108">
        <v>1</v>
      </c>
      <c r="S1575" s="109">
        <v>44593</v>
      </c>
      <c r="T1575" s="109">
        <v>44653</v>
      </c>
      <c r="U1575" s="109">
        <v>45323</v>
      </c>
      <c r="V1575" s="108">
        <v>730</v>
      </c>
      <c r="W1575" s="107" t="s">
        <v>398</v>
      </c>
      <c r="X1575" s="107" t="s">
        <v>720</v>
      </c>
      <c r="Y1575" s="107" t="s">
        <v>293</v>
      </c>
      <c r="Z1575" s="108">
        <v>0</v>
      </c>
      <c r="AA1575" s="113">
        <v>12480</v>
      </c>
      <c r="AB1575" s="113">
        <v>5800</v>
      </c>
      <c r="AC1575" s="113">
        <v>24920</v>
      </c>
      <c r="AD1575" s="113">
        <v>0</v>
      </c>
      <c r="AE1575" s="113">
        <v>24920</v>
      </c>
      <c r="AF1575" s="113">
        <v>24920</v>
      </c>
      <c r="AG1575" s="113">
        <v>37400</v>
      </c>
      <c r="AH1575" s="113">
        <f>CFR_Data[[#This Row],[Total Spent SFY]]+CFR_Data[[#This Row],[CF Current SFY]]</f>
        <v>30720</v>
      </c>
      <c r="AI1575" s="113">
        <v>0</v>
      </c>
      <c r="AJ1575" s="113">
        <v>0</v>
      </c>
      <c r="AK1575" s="113">
        <v>0</v>
      </c>
      <c r="AL1575" s="113">
        <v>0</v>
      </c>
      <c r="AM1575" s="113">
        <v>0</v>
      </c>
      <c r="AN1575" s="113">
        <v>0</v>
      </c>
      <c r="AO1575" s="113">
        <v>0</v>
      </c>
      <c r="AP1575" s="113">
        <v>0</v>
      </c>
      <c r="AQ1575" s="107" t="s">
        <v>699</v>
      </c>
      <c r="AR1575" s="107" t="s">
        <v>699</v>
      </c>
      <c r="AS1575" s="107" t="s">
        <v>396</v>
      </c>
      <c r="AT1575" s="107" t="s">
        <v>395</v>
      </c>
      <c r="AU1575" s="107" t="s">
        <v>1123</v>
      </c>
      <c r="AV1575" s="107" t="s">
        <v>391</v>
      </c>
      <c r="AW1575" s="108">
        <v>2</v>
      </c>
      <c r="AX1575" s="107" t="s">
        <v>473</v>
      </c>
      <c r="AY1575" s="107" t="s">
        <v>736</v>
      </c>
      <c r="AZ1575" s="107" t="s">
        <v>706</v>
      </c>
      <c r="BA1575" s="107" t="s">
        <v>434</v>
      </c>
      <c r="BB1575" s="109">
        <v>45355.272070752311</v>
      </c>
      <c r="BC1575" s="107" t="s">
        <v>465</v>
      </c>
      <c r="BD1575" s="107" t="s">
        <v>293</v>
      </c>
    </row>
    <row r="1576" spans="1:56" x14ac:dyDescent="0.2">
      <c r="A1576" s="107" t="s">
        <v>409</v>
      </c>
      <c r="B1576" s="105">
        <v>610864</v>
      </c>
      <c r="C1576" s="105" t="s">
        <v>2447</v>
      </c>
      <c r="D1576" s="107" t="s">
        <v>1350</v>
      </c>
      <c r="E1576" s="105" t="s">
        <v>1954</v>
      </c>
      <c r="F1576" s="107" t="s">
        <v>1795</v>
      </c>
      <c r="G1576" s="107" t="s">
        <v>830</v>
      </c>
      <c r="H1576" s="107" t="b">
        <v>1</v>
      </c>
      <c r="I1576" s="107" t="s">
        <v>830</v>
      </c>
      <c r="J1576" s="107" t="s">
        <v>463</v>
      </c>
      <c r="K1576" s="107" t="s">
        <v>464</v>
      </c>
      <c r="L1576" s="107" t="s">
        <v>235</v>
      </c>
      <c r="M1576" s="107" t="s">
        <v>233</v>
      </c>
      <c r="N1576" s="107" t="s">
        <v>410</v>
      </c>
      <c r="O1576" s="107" t="s">
        <v>395</v>
      </c>
      <c r="P1576" s="109">
        <v>44513</v>
      </c>
      <c r="Q1576" s="107" t="s">
        <v>658</v>
      </c>
      <c r="R1576" s="108">
        <v>1</v>
      </c>
      <c r="S1576" s="109">
        <v>44593</v>
      </c>
      <c r="T1576" s="109">
        <v>44653</v>
      </c>
      <c r="U1576" s="109">
        <v>45323</v>
      </c>
      <c r="V1576" s="108">
        <v>730</v>
      </c>
      <c r="W1576" s="107" t="s">
        <v>438</v>
      </c>
      <c r="X1576" s="107" t="s">
        <v>800</v>
      </c>
      <c r="Y1576" s="107" t="s">
        <v>293</v>
      </c>
      <c r="Z1576" s="108">
        <v>0</v>
      </c>
      <c r="AA1576" s="113">
        <v>56673.9</v>
      </c>
      <c r="AB1576" s="113">
        <v>30253.9</v>
      </c>
      <c r="AC1576" s="113">
        <v>85826.1</v>
      </c>
      <c r="AD1576" s="113">
        <v>0</v>
      </c>
      <c r="AE1576" s="113">
        <v>85826.1</v>
      </c>
      <c r="AF1576" s="113">
        <v>85826.1</v>
      </c>
      <c r="AG1576" s="113">
        <v>142500</v>
      </c>
      <c r="AH1576" s="113">
        <f>CFR_Data[[#This Row],[Total Spent SFY]]+CFR_Data[[#This Row],[CF Current SFY]]</f>
        <v>116080</v>
      </c>
      <c r="AI1576" s="113">
        <v>0</v>
      </c>
      <c r="AJ1576" s="113">
        <v>0</v>
      </c>
      <c r="AK1576" s="113">
        <v>0</v>
      </c>
      <c r="AL1576" s="113">
        <v>0</v>
      </c>
      <c r="AM1576" s="113">
        <v>0</v>
      </c>
      <c r="AN1576" s="113">
        <v>0</v>
      </c>
      <c r="AO1576" s="113">
        <v>0</v>
      </c>
      <c r="AP1576" s="113">
        <v>0</v>
      </c>
      <c r="AQ1576" s="107" t="s">
        <v>699</v>
      </c>
      <c r="AR1576" s="107" t="s">
        <v>699</v>
      </c>
      <c r="AS1576" s="107" t="s">
        <v>396</v>
      </c>
      <c r="AT1576" s="107" t="s">
        <v>395</v>
      </c>
      <c r="AU1576" s="107" t="s">
        <v>1123</v>
      </c>
      <c r="AV1576" s="107" t="s">
        <v>391</v>
      </c>
      <c r="AW1576" s="108">
        <v>2</v>
      </c>
      <c r="AX1576" s="107" t="s">
        <v>473</v>
      </c>
      <c r="AY1576" s="107" t="s">
        <v>736</v>
      </c>
      <c r="AZ1576" s="107" t="s">
        <v>706</v>
      </c>
      <c r="BA1576" s="107" t="s">
        <v>434</v>
      </c>
      <c r="BB1576" s="109">
        <v>45355.272070752311</v>
      </c>
      <c r="BC1576" s="107" t="s">
        <v>465</v>
      </c>
      <c r="BD1576" s="107" t="s">
        <v>293</v>
      </c>
    </row>
    <row r="1577" spans="1:56" x14ac:dyDescent="0.2">
      <c r="A1577" s="107" t="s">
        <v>409</v>
      </c>
      <c r="B1577" s="105">
        <v>610865</v>
      </c>
      <c r="C1577" s="105" t="s">
        <v>2448</v>
      </c>
      <c r="D1577" s="107" t="s">
        <v>1794</v>
      </c>
      <c r="E1577" s="105" t="s">
        <v>1954</v>
      </c>
      <c r="F1577" s="107" t="s">
        <v>1796</v>
      </c>
      <c r="G1577" s="107" t="s">
        <v>830</v>
      </c>
      <c r="H1577" s="107" t="b">
        <v>1</v>
      </c>
      <c r="I1577" s="107" t="s">
        <v>830</v>
      </c>
      <c r="J1577" s="107" t="s">
        <v>463</v>
      </c>
      <c r="K1577" s="107" t="s">
        <v>464</v>
      </c>
      <c r="L1577" s="107" t="s">
        <v>231</v>
      </c>
      <c r="M1577" s="107" t="s">
        <v>395</v>
      </c>
      <c r="N1577" s="107" t="s">
        <v>410</v>
      </c>
      <c r="O1577" s="107" t="s">
        <v>395</v>
      </c>
      <c r="P1577" s="109">
        <v>44345</v>
      </c>
      <c r="Q1577" s="107" t="s">
        <v>655</v>
      </c>
      <c r="R1577" s="108">
        <v>1</v>
      </c>
      <c r="S1577" s="109">
        <v>44411</v>
      </c>
      <c r="T1577" s="109">
        <v>44471</v>
      </c>
      <c r="U1577" s="109">
        <v>45141</v>
      </c>
      <c r="V1577" s="108">
        <v>730</v>
      </c>
      <c r="W1577" s="107" t="s">
        <v>398</v>
      </c>
      <c r="X1577" s="107" t="s">
        <v>720</v>
      </c>
      <c r="Y1577" s="107" t="s">
        <v>293</v>
      </c>
      <c r="Z1577" s="108">
        <v>0</v>
      </c>
      <c r="AA1577" s="113">
        <v>403744</v>
      </c>
      <c r="AB1577" s="113">
        <v>78520</v>
      </c>
      <c r="AC1577" s="113">
        <v>2481.1</v>
      </c>
      <c r="AD1577" s="113">
        <v>0</v>
      </c>
      <c r="AE1577" s="113">
        <v>0</v>
      </c>
      <c r="AF1577" s="113">
        <v>0</v>
      </c>
      <c r="AG1577" s="113">
        <v>403744</v>
      </c>
      <c r="AH1577" s="113">
        <f>CFR_Data[[#This Row],[Total Spent SFY]]+CFR_Data[[#This Row],[CF Current SFY]]</f>
        <v>78520</v>
      </c>
      <c r="AI1577" s="113">
        <v>0</v>
      </c>
      <c r="AJ1577" s="113">
        <v>0</v>
      </c>
      <c r="AK1577" s="113">
        <v>0</v>
      </c>
      <c r="AL1577" s="113">
        <v>0</v>
      </c>
      <c r="AM1577" s="113">
        <v>0</v>
      </c>
      <c r="AN1577" s="113">
        <v>0</v>
      </c>
      <c r="AO1577" s="113">
        <v>0</v>
      </c>
      <c r="AP1577" s="113">
        <v>0</v>
      </c>
      <c r="AQ1577" s="107" t="s">
        <v>699</v>
      </c>
      <c r="AR1577" s="107" t="s">
        <v>699</v>
      </c>
      <c r="AS1577" s="107" t="s">
        <v>396</v>
      </c>
      <c r="AT1577" s="107" t="s">
        <v>395</v>
      </c>
      <c r="AU1577" s="107" t="s">
        <v>1123</v>
      </c>
      <c r="AV1577" s="107" t="s">
        <v>391</v>
      </c>
      <c r="AW1577" s="108">
        <v>2</v>
      </c>
      <c r="AX1577" s="107" t="s">
        <v>473</v>
      </c>
      <c r="AY1577" s="107" t="s">
        <v>765</v>
      </c>
      <c r="AZ1577" s="107" t="s">
        <v>706</v>
      </c>
      <c r="BA1577" s="107" t="s">
        <v>406</v>
      </c>
      <c r="BB1577" s="109">
        <v>45355.272070752311</v>
      </c>
      <c r="BC1577" s="107" t="s">
        <v>465</v>
      </c>
      <c r="BD1577" s="107" t="s">
        <v>293</v>
      </c>
    </row>
    <row r="1578" spans="1:56" x14ac:dyDescent="0.2">
      <c r="A1578" s="107" t="s">
        <v>409</v>
      </c>
      <c r="B1578" s="105">
        <v>610865</v>
      </c>
      <c r="C1578" s="105" t="s">
        <v>2448</v>
      </c>
      <c r="D1578" s="107" t="s">
        <v>1794</v>
      </c>
      <c r="E1578" s="105" t="s">
        <v>1954</v>
      </c>
      <c r="F1578" s="107" t="s">
        <v>1796</v>
      </c>
      <c r="G1578" s="107" t="s">
        <v>830</v>
      </c>
      <c r="H1578" s="107" t="b">
        <v>1</v>
      </c>
      <c r="I1578" s="107" t="s">
        <v>830</v>
      </c>
      <c r="J1578" s="107" t="s">
        <v>463</v>
      </c>
      <c r="K1578" s="107" t="s">
        <v>464</v>
      </c>
      <c r="L1578" s="107" t="s">
        <v>231</v>
      </c>
      <c r="M1578" s="107" t="s">
        <v>395</v>
      </c>
      <c r="N1578" s="107" t="s">
        <v>410</v>
      </c>
      <c r="O1578" s="107" t="s">
        <v>395</v>
      </c>
      <c r="P1578" s="109">
        <v>44345</v>
      </c>
      <c r="Q1578" s="107" t="s">
        <v>655</v>
      </c>
      <c r="R1578" s="108">
        <v>1</v>
      </c>
      <c r="S1578" s="109">
        <v>44411</v>
      </c>
      <c r="T1578" s="109">
        <v>44471</v>
      </c>
      <c r="U1578" s="109">
        <v>45141</v>
      </c>
      <c r="V1578" s="108">
        <v>730</v>
      </c>
      <c r="W1578" s="107" t="s">
        <v>438</v>
      </c>
      <c r="X1578" s="107" t="s">
        <v>800</v>
      </c>
      <c r="Y1578" s="107" t="s">
        <v>293</v>
      </c>
      <c r="Z1578" s="108">
        <v>0</v>
      </c>
      <c r="AA1578" s="113">
        <v>115002</v>
      </c>
      <c r="AB1578" s="113">
        <v>20600</v>
      </c>
      <c r="AC1578" s="113">
        <v>0.45</v>
      </c>
      <c r="AD1578" s="113">
        <v>0</v>
      </c>
      <c r="AE1578" s="113">
        <v>0</v>
      </c>
      <c r="AF1578" s="113">
        <v>0</v>
      </c>
      <c r="AG1578" s="113">
        <v>115002</v>
      </c>
      <c r="AH1578" s="113">
        <f>CFR_Data[[#This Row],[Total Spent SFY]]+CFR_Data[[#This Row],[CF Current SFY]]</f>
        <v>20600</v>
      </c>
      <c r="AI1578" s="113">
        <v>0</v>
      </c>
      <c r="AJ1578" s="113">
        <v>0</v>
      </c>
      <c r="AK1578" s="113">
        <v>0</v>
      </c>
      <c r="AL1578" s="113">
        <v>0</v>
      </c>
      <c r="AM1578" s="113">
        <v>0</v>
      </c>
      <c r="AN1578" s="113">
        <v>0</v>
      </c>
      <c r="AO1578" s="113">
        <v>0</v>
      </c>
      <c r="AP1578" s="113">
        <v>0</v>
      </c>
      <c r="AQ1578" s="107" t="s">
        <v>699</v>
      </c>
      <c r="AR1578" s="107" t="s">
        <v>699</v>
      </c>
      <c r="AS1578" s="107" t="s">
        <v>396</v>
      </c>
      <c r="AT1578" s="107" t="s">
        <v>395</v>
      </c>
      <c r="AU1578" s="107" t="s">
        <v>1123</v>
      </c>
      <c r="AV1578" s="107" t="s">
        <v>391</v>
      </c>
      <c r="AW1578" s="108">
        <v>2</v>
      </c>
      <c r="AX1578" s="107" t="s">
        <v>473</v>
      </c>
      <c r="AY1578" s="107" t="s">
        <v>765</v>
      </c>
      <c r="AZ1578" s="107" t="s">
        <v>706</v>
      </c>
      <c r="BA1578" s="107" t="s">
        <v>406</v>
      </c>
      <c r="BB1578" s="109">
        <v>45355.272070752311</v>
      </c>
      <c r="BC1578" s="107" t="s">
        <v>465</v>
      </c>
      <c r="BD1578" s="107" t="s">
        <v>293</v>
      </c>
    </row>
    <row r="1579" spans="1:56" x14ac:dyDescent="0.2">
      <c r="A1579" s="107" t="s">
        <v>472</v>
      </c>
      <c r="B1579" s="105">
        <v>610869</v>
      </c>
      <c r="C1579" s="105" t="s">
        <v>395</v>
      </c>
      <c r="D1579" s="107" t="s">
        <v>3174</v>
      </c>
      <c r="E1579" s="105" t="s">
        <v>1954</v>
      </c>
      <c r="F1579" s="107" t="s">
        <v>389</v>
      </c>
      <c r="G1579" s="107" t="s">
        <v>830</v>
      </c>
      <c r="H1579" s="107" t="b">
        <v>1</v>
      </c>
      <c r="I1579" s="107" t="s">
        <v>830</v>
      </c>
      <c r="J1579" s="107" t="s">
        <v>176</v>
      </c>
      <c r="K1579" s="107" t="s">
        <v>22</v>
      </c>
      <c r="L1579" s="107" t="s">
        <v>88</v>
      </c>
      <c r="M1579" s="107" t="s">
        <v>41</v>
      </c>
      <c r="N1579" s="107" t="s">
        <v>472</v>
      </c>
      <c r="O1579" s="107" t="s">
        <v>1125</v>
      </c>
      <c r="P1579" s="109">
        <v>45521</v>
      </c>
      <c r="Q1579" s="107" t="s">
        <v>754</v>
      </c>
      <c r="R1579" s="108">
        <v>0</v>
      </c>
      <c r="S1579" s="109">
        <v>45671</v>
      </c>
      <c r="T1579" s="109">
        <v>45731</v>
      </c>
      <c r="U1579" s="109">
        <v>46256</v>
      </c>
      <c r="V1579" s="108">
        <v>585</v>
      </c>
      <c r="W1579" s="107" t="s">
        <v>398</v>
      </c>
      <c r="X1579" s="107" t="s">
        <v>702</v>
      </c>
      <c r="Y1579" s="107" t="s">
        <v>293</v>
      </c>
      <c r="Z1579" s="108">
        <v>0</v>
      </c>
      <c r="AA1579" s="113">
        <v>0</v>
      </c>
      <c r="AB1579" s="113">
        <v>0</v>
      </c>
      <c r="AC1579" s="113">
        <v>2694391.6949999998</v>
      </c>
      <c r="AD1579" s="113">
        <v>0</v>
      </c>
      <c r="AE1579" s="113">
        <v>2694391.6949999998</v>
      </c>
      <c r="AF1579" s="113">
        <v>0</v>
      </c>
      <c r="AG1579" s="113">
        <v>0</v>
      </c>
      <c r="AH1579" s="113">
        <f>CFR_Data[[#This Row],[Total Spent SFY]]+CFR_Data[[#This Row],[CF Current SFY]]</f>
        <v>0</v>
      </c>
      <c r="AI1579" s="113">
        <v>598753.71</v>
      </c>
      <c r="AJ1579" s="113">
        <v>1796261.13</v>
      </c>
      <c r="AK1579" s="113">
        <v>299376.85499999998</v>
      </c>
      <c r="AL1579" s="113">
        <v>0</v>
      </c>
      <c r="AM1579" s="113">
        <v>0</v>
      </c>
      <c r="AN1579" s="113">
        <v>0</v>
      </c>
      <c r="AO1579" s="113">
        <v>0</v>
      </c>
      <c r="AP1579" s="113">
        <v>0</v>
      </c>
      <c r="AQ1579" s="107" t="s">
        <v>699</v>
      </c>
      <c r="AR1579" s="107" t="s">
        <v>699</v>
      </c>
      <c r="AS1579" s="107" t="s">
        <v>396</v>
      </c>
      <c r="AT1579" s="107" t="s">
        <v>395</v>
      </c>
      <c r="AU1579" s="107" t="s">
        <v>1123</v>
      </c>
      <c r="AV1579" s="107" t="s">
        <v>391</v>
      </c>
      <c r="AW1579" s="108">
        <v>1</v>
      </c>
      <c r="AX1579" s="107" t="s">
        <v>473</v>
      </c>
      <c r="AY1579" s="107" t="s">
        <v>707</v>
      </c>
      <c r="AZ1579" s="107" t="s">
        <v>706</v>
      </c>
      <c r="BA1579" s="107" t="s">
        <v>412</v>
      </c>
      <c r="BB1579" s="109">
        <v>45355.272070752311</v>
      </c>
      <c r="BC1579" s="107" t="s">
        <v>22</v>
      </c>
      <c r="BD1579" s="107" t="s">
        <v>293</v>
      </c>
    </row>
    <row r="1580" spans="1:56" x14ac:dyDescent="0.2">
      <c r="A1580" s="107" t="s">
        <v>393</v>
      </c>
      <c r="B1580" s="105">
        <v>610872</v>
      </c>
      <c r="C1580" s="105" t="s">
        <v>2449</v>
      </c>
      <c r="D1580" s="107" t="s">
        <v>1351</v>
      </c>
      <c r="E1580" s="105" t="s">
        <v>1941</v>
      </c>
      <c r="F1580" s="107" t="s">
        <v>1330</v>
      </c>
      <c r="G1580" s="107" t="s">
        <v>830</v>
      </c>
      <c r="H1580" s="107" t="b">
        <v>1</v>
      </c>
      <c r="I1580" s="107" t="s">
        <v>830</v>
      </c>
      <c r="J1580" s="107" t="s">
        <v>436</v>
      </c>
      <c r="K1580" s="107" t="s">
        <v>437</v>
      </c>
      <c r="L1580" s="107" t="s">
        <v>235</v>
      </c>
      <c r="M1580" s="107" t="s">
        <v>233</v>
      </c>
      <c r="N1580" s="107" t="s">
        <v>403</v>
      </c>
      <c r="O1580" s="107" t="s">
        <v>395</v>
      </c>
      <c r="P1580" s="109">
        <v>44352</v>
      </c>
      <c r="Q1580" s="107" t="s">
        <v>655</v>
      </c>
      <c r="R1580" s="108">
        <v>1</v>
      </c>
      <c r="S1580" s="109">
        <v>44397</v>
      </c>
      <c r="T1580" s="109">
        <v>44457</v>
      </c>
      <c r="U1580" s="109">
        <v>45127</v>
      </c>
      <c r="V1580" s="108">
        <v>730</v>
      </c>
      <c r="W1580" s="107" t="s">
        <v>398</v>
      </c>
      <c r="X1580" s="107" t="s">
        <v>720</v>
      </c>
      <c r="Y1580" s="107" t="s">
        <v>293</v>
      </c>
      <c r="Z1580" s="108">
        <v>0</v>
      </c>
      <c r="AA1580" s="113">
        <v>993408.49</v>
      </c>
      <c r="AB1580" s="113">
        <v>43910.82</v>
      </c>
      <c r="AC1580" s="113">
        <v>65391.51</v>
      </c>
      <c r="AD1580" s="113">
        <v>65391.51</v>
      </c>
      <c r="AE1580" s="113">
        <v>65391.51</v>
      </c>
      <c r="AF1580" s="113">
        <v>65391.51</v>
      </c>
      <c r="AG1580" s="113">
        <v>1058800</v>
      </c>
      <c r="AH1580" s="113">
        <f>CFR_Data[[#This Row],[Total Spent SFY]]+CFR_Data[[#This Row],[CF Current SFY]]</f>
        <v>109302.33</v>
      </c>
      <c r="AI1580" s="113">
        <v>0</v>
      </c>
      <c r="AJ1580" s="113">
        <v>0</v>
      </c>
      <c r="AK1580" s="113">
        <v>0</v>
      </c>
      <c r="AL1580" s="113">
        <v>0</v>
      </c>
      <c r="AM1580" s="113">
        <v>0</v>
      </c>
      <c r="AN1580" s="113">
        <v>0</v>
      </c>
      <c r="AO1580" s="113">
        <v>0</v>
      </c>
      <c r="AP1580" s="113">
        <v>0</v>
      </c>
      <c r="AQ1580" s="107" t="s">
        <v>699</v>
      </c>
      <c r="AR1580" s="107" t="s">
        <v>699</v>
      </c>
      <c r="AS1580" s="107" t="s">
        <v>396</v>
      </c>
      <c r="AT1580" s="107" t="s">
        <v>395</v>
      </c>
      <c r="AU1580" s="107" t="s">
        <v>1123</v>
      </c>
      <c r="AV1580" s="107" t="s">
        <v>391</v>
      </c>
      <c r="AW1580" s="108">
        <v>1</v>
      </c>
      <c r="AX1580" s="107" t="s">
        <v>473</v>
      </c>
      <c r="AY1580" s="107" t="s">
        <v>736</v>
      </c>
      <c r="AZ1580" s="107" t="s">
        <v>706</v>
      </c>
      <c r="BA1580" s="107" t="s">
        <v>434</v>
      </c>
      <c r="BB1580" s="109">
        <v>45355.272070752311</v>
      </c>
      <c r="BC1580" s="107" t="s">
        <v>465</v>
      </c>
      <c r="BD1580" s="107" t="s">
        <v>293</v>
      </c>
    </row>
    <row r="1581" spans="1:56" x14ac:dyDescent="0.2">
      <c r="A1581" s="107" t="s">
        <v>393</v>
      </c>
      <c r="B1581" s="105">
        <v>610873</v>
      </c>
      <c r="C1581" s="105" t="s">
        <v>2450</v>
      </c>
      <c r="D1581" s="107" t="s">
        <v>1352</v>
      </c>
      <c r="E1581" s="105" t="s">
        <v>1941</v>
      </c>
      <c r="F1581" s="107" t="s">
        <v>1330</v>
      </c>
      <c r="G1581" s="107" t="s">
        <v>830</v>
      </c>
      <c r="H1581" s="107" t="b">
        <v>1</v>
      </c>
      <c r="I1581" s="107" t="s">
        <v>830</v>
      </c>
      <c r="J1581" s="107" t="s">
        <v>436</v>
      </c>
      <c r="K1581" s="107" t="s">
        <v>437</v>
      </c>
      <c r="L1581" s="107" t="s">
        <v>235</v>
      </c>
      <c r="M1581" s="107" t="s">
        <v>233</v>
      </c>
      <c r="N1581" s="107" t="s">
        <v>394</v>
      </c>
      <c r="O1581" s="107" t="s">
        <v>395</v>
      </c>
      <c r="P1581" s="109">
        <v>44373</v>
      </c>
      <c r="Q1581" s="107" t="s">
        <v>655</v>
      </c>
      <c r="R1581" s="108">
        <v>1</v>
      </c>
      <c r="S1581" s="109">
        <v>44418</v>
      </c>
      <c r="T1581" s="109">
        <v>44478</v>
      </c>
      <c r="U1581" s="109">
        <v>45148</v>
      </c>
      <c r="V1581" s="108">
        <v>730</v>
      </c>
      <c r="W1581" s="107" t="s">
        <v>398</v>
      </c>
      <c r="X1581" s="107" t="s">
        <v>720</v>
      </c>
      <c r="Y1581" s="107" t="s">
        <v>293</v>
      </c>
      <c r="Z1581" s="108">
        <v>0</v>
      </c>
      <c r="AA1581" s="113">
        <v>811942.08</v>
      </c>
      <c r="AB1581" s="113">
        <v>110873.18</v>
      </c>
      <c r="AC1581" s="113">
        <v>17387.919999999998</v>
      </c>
      <c r="AD1581" s="113">
        <v>0</v>
      </c>
      <c r="AE1581" s="113">
        <v>0</v>
      </c>
      <c r="AF1581" s="113">
        <v>0</v>
      </c>
      <c r="AG1581" s="113">
        <v>811942.08</v>
      </c>
      <c r="AH1581" s="113">
        <f>CFR_Data[[#This Row],[Total Spent SFY]]+CFR_Data[[#This Row],[CF Current SFY]]</f>
        <v>110873.18</v>
      </c>
      <c r="AI1581" s="113">
        <v>0</v>
      </c>
      <c r="AJ1581" s="113">
        <v>0</v>
      </c>
      <c r="AK1581" s="113">
        <v>0</v>
      </c>
      <c r="AL1581" s="113">
        <v>0</v>
      </c>
      <c r="AM1581" s="113">
        <v>0</v>
      </c>
      <c r="AN1581" s="113">
        <v>0</v>
      </c>
      <c r="AO1581" s="113">
        <v>0</v>
      </c>
      <c r="AP1581" s="113">
        <v>0</v>
      </c>
      <c r="AQ1581" s="107" t="s">
        <v>699</v>
      </c>
      <c r="AR1581" s="107" t="s">
        <v>699</v>
      </c>
      <c r="AS1581" s="107" t="s">
        <v>396</v>
      </c>
      <c r="AT1581" s="107" t="s">
        <v>395</v>
      </c>
      <c r="AU1581" s="107" t="s">
        <v>1123</v>
      </c>
      <c r="AV1581" s="107" t="s">
        <v>391</v>
      </c>
      <c r="AW1581" s="108">
        <v>1</v>
      </c>
      <c r="AX1581" s="107" t="s">
        <v>473</v>
      </c>
      <c r="AY1581" s="107" t="s">
        <v>736</v>
      </c>
      <c r="AZ1581" s="107" t="s">
        <v>706</v>
      </c>
      <c r="BA1581" s="107" t="s">
        <v>434</v>
      </c>
      <c r="BB1581" s="109">
        <v>45355.272070752311</v>
      </c>
      <c r="BC1581" s="107" t="s">
        <v>465</v>
      </c>
      <c r="BD1581" s="107" t="s">
        <v>293</v>
      </c>
    </row>
    <row r="1582" spans="1:56" x14ac:dyDescent="0.2">
      <c r="A1582" s="107" t="s">
        <v>393</v>
      </c>
      <c r="B1582" s="105">
        <v>610874</v>
      </c>
      <c r="C1582" s="105" t="s">
        <v>2451</v>
      </c>
      <c r="D1582" s="107" t="s">
        <v>205</v>
      </c>
      <c r="E1582" s="105" t="s">
        <v>1941</v>
      </c>
      <c r="F1582" s="107" t="s">
        <v>389</v>
      </c>
      <c r="G1582" s="107" t="s">
        <v>830</v>
      </c>
      <c r="H1582" s="107" t="b">
        <v>1</v>
      </c>
      <c r="I1582" s="107" t="s">
        <v>830</v>
      </c>
      <c r="J1582" s="107" t="s">
        <v>436</v>
      </c>
      <c r="K1582" s="107" t="s">
        <v>437</v>
      </c>
      <c r="L1582" s="107" t="s">
        <v>359</v>
      </c>
      <c r="M1582" s="107" t="s">
        <v>395</v>
      </c>
      <c r="N1582" s="107" t="s">
        <v>394</v>
      </c>
      <c r="O1582" s="107" t="s">
        <v>395</v>
      </c>
      <c r="P1582" s="109">
        <v>44324</v>
      </c>
      <c r="Q1582" s="107" t="s">
        <v>655</v>
      </c>
      <c r="R1582" s="108">
        <v>1</v>
      </c>
      <c r="S1582" s="109">
        <v>44390</v>
      </c>
      <c r="T1582" s="109">
        <v>44450</v>
      </c>
      <c r="U1582" s="109">
        <v>45291</v>
      </c>
      <c r="V1582" s="108">
        <v>901</v>
      </c>
      <c r="W1582" s="107" t="s">
        <v>398</v>
      </c>
      <c r="X1582" s="107" t="s">
        <v>720</v>
      </c>
      <c r="Y1582" s="107" t="s">
        <v>293</v>
      </c>
      <c r="Z1582" s="108">
        <v>0</v>
      </c>
      <c r="AA1582" s="113">
        <v>7678494.6100000003</v>
      </c>
      <c r="AB1582" s="113">
        <v>3915080.73</v>
      </c>
      <c r="AC1582" s="113">
        <v>449989.28</v>
      </c>
      <c r="AD1582" s="113">
        <v>0</v>
      </c>
      <c r="AE1582" s="113">
        <v>449989.28</v>
      </c>
      <c r="AF1582" s="113">
        <v>449989.28</v>
      </c>
      <c r="AG1582" s="113">
        <v>8128483.8899999997</v>
      </c>
      <c r="AH1582" s="113">
        <f>CFR_Data[[#This Row],[Total Spent SFY]]+CFR_Data[[#This Row],[CF Current SFY]]</f>
        <v>4365070.01</v>
      </c>
      <c r="AI1582" s="113">
        <v>0</v>
      </c>
      <c r="AJ1582" s="113">
        <v>0</v>
      </c>
      <c r="AK1582" s="113">
        <v>0</v>
      </c>
      <c r="AL1582" s="113">
        <v>0</v>
      </c>
      <c r="AM1582" s="113">
        <v>0</v>
      </c>
      <c r="AN1582" s="113">
        <v>0</v>
      </c>
      <c r="AO1582" s="113">
        <v>0</v>
      </c>
      <c r="AP1582" s="113">
        <v>0</v>
      </c>
      <c r="AQ1582" s="107" t="s">
        <v>699</v>
      </c>
      <c r="AR1582" s="107" t="s">
        <v>699</v>
      </c>
      <c r="AS1582" s="107" t="s">
        <v>396</v>
      </c>
      <c r="AT1582" s="107" t="s">
        <v>395</v>
      </c>
      <c r="AU1582" s="107" t="s">
        <v>1123</v>
      </c>
      <c r="AV1582" s="107" t="s">
        <v>391</v>
      </c>
      <c r="AW1582" s="108">
        <v>2</v>
      </c>
      <c r="AX1582" s="107" t="s">
        <v>473</v>
      </c>
      <c r="AY1582" s="107" t="s">
        <v>731</v>
      </c>
      <c r="AZ1582" s="107" t="s">
        <v>706</v>
      </c>
      <c r="BA1582" s="107" t="s">
        <v>435</v>
      </c>
      <c r="BB1582" s="109">
        <v>45355.272070752311</v>
      </c>
      <c r="BC1582" s="107" t="s">
        <v>465</v>
      </c>
      <c r="BD1582" s="107" t="s">
        <v>293</v>
      </c>
    </row>
    <row r="1583" spans="1:56" x14ac:dyDescent="0.2">
      <c r="A1583" s="107" t="s">
        <v>393</v>
      </c>
      <c r="B1583" s="105">
        <v>610874</v>
      </c>
      <c r="C1583" s="105" t="s">
        <v>2451</v>
      </c>
      <c r="D1583" s="107" t="s">
        <v>205</v>
      </c>
      <c r="E1583" s="105" t="s">
        <v>1941</v>
      </c>
      <c r="F1583" s="107" t="s">
        <v>389</v>
      </c>
      <c r="G1583" s="107" t="s">
        <v>830</v>
      </c>
      <c r="H1583" s="107" t="b">
        <v>1</v>
      </c>
      <c r="I1583" s="107" t="s">
        <v>830</v>
      </c>
      <c r="J1583" s="107" t="s">
        <v>436</v>
      </c>
      <c r="K1583" s="107" t="s">
        <v>437</v>
      </c>
      <c r="L1583" s="107" t="s">
        <v>359</v>
      </c>
      <c r="M1583" s="107" t="s">
        <v>395</v>
      </c>
      <c r="N1583" s="107" t="s">
        <v>394</v>
      </c>
      <c r="O1583" s="107" t="s">
        <v>395</v>
      </c>
      <c r="P1583" s="109">
        <v>44324</v>
      </c>
      <c r="Q1583" s="107" t="s">
        <v>655</v>
      </c>
      <c r="R1583" s="108">
        <v>1</v>
      </c>
      <c r="S1583" s="109">
        <v>44390</v>
      </c>
      <c r="T1583" s="109">
        <v>44450</v>
      </c>
      <c r="U1583" s="109">
        <v>45291</v>
      </c>
      <c r="V1583" s="108">
        <v>901</v>
      </c>
      <c r="W1583" s="107" t="s">
        <v>1843</v>
      </c>
      <c r="X1583" s="107" t="s">
        <v>2774</v>
      </c>
      <c r="Y1583" s="107" t="s">
        <v>2612</v>
      </c>
      <c r="Z1583" s="108">
        <v>0</v>
      </c>
      <c r="AA1583" s="113">
        <v>1571341.45</v>
      </c>
      <c r="AB1583" s="113">
        <v>877299.47</v>
      </c>
      <c r="AC1583" s="113">
        <v>126840.3</v>
      </c>
      <c r="AD1583" s="113">
        <v>0</v>
      </c>
      <c r="AE1583" s="113">
        <v>126840.3</v>
      </c>
      <c r="AF1583" s="113">
        <v>126840.3</v>
      </c>
      <c r="AG1583" s="113">
        <v>1698181.75</v>
      </c>
      <c r="AH1583" s="113">
        <f>CFR_Data[[#This Row],[Total Spent SFY]]+CFR_Data[[#This Row],[CF Current SFY]]</f>
        <v>1004139.77</v>
      </c>
      <c r="AI1583" s="113">
        <v>0</v>
      </c>
      <c r="AJ1583" s="113">
        <v>0</v>
      </c>
      <c r="AK1583" s="113">
        <v>0</v>
      </c>
      <c r="AL1583" s="113">
        <v>0</v>
      </c>
      <c r="AM1583" s="113">
        <v>0</v>
      </c>
      <c r="AN1583" s="113">
        <v>0</v>
      </c>
      <c r="AO1583" s="113">
        <v>0</v>
      </c>
      <c r="AP1583" s="113">
        <v>0</v>
      </c>
      <c r="AQ1583" s="107" t="s">
        <v>699</v>
      </c>
      <c r="AR1583" s="107" t="s">
        <v>699</v>
      </c>
      <c r="AS1583" s="107" t="s">
        <v>396</v>
      </c>
      <c r="AT1583" s="107" t="s">
        <v>395</v>
      </c>
      <c r="AU1583" s="107" t="s">
        <v>1123</v>
      </c>
      <c r="AV1583" s="107" t="s">
        <v>391</v>
      </c>
      <c r="AW1583" s="108">
        <v>2</v>
      </c>
      <c r="AX1583" s="107" t="s">
        <v>473</v>
      </c>
      <c r="AY1583" s="107" t="s">
        <v>731</v>
      </c>
      <c r="AZ1583" s="107" t="s">
        <v>706</v>
      </c>
      <c r="BA1583" s="107" t="s">
        <v>435</v>
      </c>
      <c r="BB1583" s="109">
        <v>45355.272070752311</v>
      </c>
      <c r="BC1583" s="107" t="s">
        <v>465</v>
      </c>
      <c r="BD1583" s="107" t="s">
        <v>293</v>
      </c>
    </row>
    <row r="1584" spans="1:56" x14ac:dyDescent="0.2">
      <c r="A1584" s="107" t="s">
        <v>393</v>
      </c>
      <c r="B1584" s="105">
        <v>610876</v>
      </c>
      <c r="C1584" s="105" t="s">
        <v>2452</v>
      </c>
      <c r="D1584" s="107" t="s">
        <v>1334</v>
      </c>
      <c r="E1584" s="105" t="s">
        <v>1941</v>
      </c>
      <c r="F1584" s="107" t="s">
        <v>1143</v>
      </c>
      <c r="G1584" s="107" t="s">
        <v>830</v>
      </c>
      <c r="H1584" s="107" t="b">
        <v>1</v>
      </c>
      <c r="I1584" s="107" t="b">
        <v>1</v>
      </c>
      <c r="J1584" s="107" t="s">
        <v>436</v>
      </c>
      <c r="K1584" s="107" t="s">
        <v>437</v>
      </c>
      <c r="L1584" s="107" t="s">
        <v>231</v>
      </c>
      <c r="M1584" s="107" t="s">
        <v>395</v>
      </c>
      <c r="N1584" s="107" t="s">
        <v>716</v>
      </c>
      <c r="O1584" s="107" t="s">
        <v>395</v>
      </c>
      <c r="P1584" s="109">
        <v>44247</v>
      </c>
      <c r="Q1584" s="107" t="s">
        <v>655</v>
      </c>
      <c r="R1584" s="108">
        <v>1</v>
      </c>
      <c r="S1584" s="109">
        <v>44301</v>
      </c>
      <c r="T1584" s="109">
        <v>44361</v>
      </c>
      <c r="U1584" s="109">
        <v>45031</v>
      </c>
      <c r="V1584" s="108">
        <v>730</v>
      </c>
      <c r="W1584" s="107" t="s">
        <v>398</v>
      </c>
      <c r="X1584" s="107" t="s">
        <v>720</v>
      </c>
      <c r="Y1584" s="107" t="s">
        <v>293</v>
      </c>
      <c r="Z1584" s="108">
        <v>0</v>
      </c>
      <c r="AA1584" s="113">
        <v>466937.14</v>
      </c>
      <c r="AB1584" s="113">
        <v>150.57</v>
      </c>
      <c r="AC1584" s="113">
        <v>11652.11</v>
      </c>
      <c r="AD1584" s="113">
        <v>0</v>
      </c>
      <c r="AE1584" s="113">
        <v>0</v>
      </c>
      <c r="AF1584" s="113">
        <v>0</v>
      </c>
      <c r="AG1584" s="113">
        <v>466937.14</v>
      </c>
      <c r="AH1584" s="113">
        <f>CFR_Data[[#This Row],[Total Spent SFY]]+CFR_Data[[#This Row],[CF Current SFY]]</f>
        <v>150.57</v>
      </c>
      <c r="AI1584" s="113">
        <v>0</v>
      </c>
      <c r="AJ1584" s="113">
        <v>0</v>
      </c>
      <c r="AK1584" s="113">
        <v>0</v>
      </c>
      <c r="AL1584" s="113">
        <v>0</v>
      </c>
      <c r="AM1584" s="113">
        <v>0</v>
      </c>
      <c r="AN1584" s="113">
        <v>0</v>
      </c>
      <c r="AO1584" s="113">
        <v>0</v>
      </c>
      <c r="AP1584" s="113">
        <v>0</v>
      </c>
      <c r="AQ1584" s="107" t="s">
        <v>699</v>
      </c>
      <c r="AR1584" s="107" t="s">
        <v>699</v>
      </c>
      <c r="AS1584" s="107" t="s">
        <v>396</v>
      </c>
      <c r="AT1584" s="107" t="s">
        <v>395</v>
      </c>
      <c r="AU1584" s="107" t="s">
        <v>1123</v>
      </c>
      <c r="AV1584" s="107" t="s">
        <v>391</v>
      </c>
      <c r="AW1584" s="108">
        <v>1</v>
      </c>
      <c r="AX1584" s="107" t="s">
        <v>473</v>
      </c>
      <c r="AY1584" s="107" t="s">
        <v>765</v>
      </c>
      <c r="AZ1584" s="107" t="s">
        <v>706</v>
      </c>
      <c r="BA1584" s="107" t="s">
        <v>406</v>
      </c>
      <c r="BB1584" s="109">
        <v>45355.272070752311</v>
      </c>
      <c r="BC1584" s="107" t="s">
        <v>465</v>
      </c>
      <c r="BD1584" s="107" t="s">
        <v>293</v>
      </c>
    </row>
    <row r="1585" spans="1:56" x14ac:dyDescent="0.2">
      <c r="A1585" s="107" t="s">
        <v>393</v>
      </c>
      <c r="B1585" s="105">
        <v>610877</v>
      </c>
      <c r="C1585" s="105" t="s">
        <v>2453</v>
      </c>
      <c r="D1585" s="107" t="s">
        <v>1044</v>
      </c>
      <c r="E1585" s="105" t="s">
        <v>1941</v>
      </c>
      <c r="F1585" s="107" t="s">
        <v>1330</v>
      </c>
      <c r="G1585" s="107" t="s">
        <v>830</v>
      </c>
      <c r="H1585" s="107" t="b">
        <v>1</v>
      </c>
      <c r="I1585" s="107" t="s">
        <v>830</v>
      </c>
      <c r="J1585" s="107" t="s">
        <v>436</v>
      </c>
      <c r="K1585" s="107" t="s">
        <v>437</v>
      </c>
      <c r="L1585" s="107" t="s">
        <v>273</v>
      </c>
      <c r="M1585" s="107" t="s">
        <v>239</v>
      </c>
      <c r="N1585" s="107" t="s">
        <v>403</v>
      </c>
      <c r="O1585" s="107" t="s">
        <v>395</v>
      </c>
      <c r="P1585" s="109">
        <v>44331</v>
      </c>
      <c r="Q1585" s="107" t="s">
        <v>655</v>
      </c>
      <c r="R1585" s="108">
        <v>1</v>
      </c>
      <c r="S1585" s="109">
        <v>44383</v>
      </c>
      <c r="T1585" s="109">
        <v>44443</v>
      </c>
      <c r="U1585" s="109">
        <v>45113</v>
      </c>
      <c r="V1585" s="108">
        <v>730</v>
      </c>
      <c r="W1585" s="107" t="s">
        <v>398</v>
      </c>
      <c r="X1585" s="107" t="s">
        <v>720</v>
      </c>
      <c r="Y1585" s="107" t="s">
        <v>293</v>
      </c>
      <c r="Z1585" s="108">
        <v>0</v>
      </c>
      <c r="AA1585" s="113">
        <v>567152.93999999994</v>
      </c>
      <c r="AB1585" s="113">
        <v>135734.53</v>
      </c>
      <c r="AC1585" s="113">
        <v>50091.06</v>
      </c>
      <c r="AD1585" s="113">
        <v>0</v>
      </c>
      <c r="AE1585" s="113">
        <v>0</v>
      </c>
      <c r="AF1585" s="113">
        <v>0</v>
      </c>
      <c r="AG1585" s="113">
        <v>567152.93999999994</v>
      </c>
      <c r="AH1585" s="113">
        <f>CFR_Data[[#This Row],[Total Spent SFY]]+CFR_Data[[#This Row],[CF Current SFY]]</f>
        <v>135734.53</v>
      </c>
      <c r="AI1585" s="113">
        <v>0</v>
      </c>
      <c r="AJ1585" s="113">
        <v>0</v>
      </c>
      <c r="AK1585" s="113">
        <v>0</v>
      </c>
      <c r="AL1585" s="113">
        <v>0</v>
      </c>
      <c r="AM1585" s="113">
        <v>0</v>
      </c>
      <c r="AN1585" s="113">
        <v>0</v>
      </c>
      <c r="AO1585" s="113">
        <v>0</v>
      </c>
      <c r="AP1585" s="113">
        <v>0</v>
      </c>
      <c r="AQ1585" s="107" t="s">
        <v>699</v>
      </c>
      <c r="AR1585" s="107" t="s">
        <v>699</v>
      </c>
      <c r="AS1585" s="107" t="s">
        <v>396</v>
      </c>
      <c r="AT1585" s="107" t="s">
        <v>395</v>
      </c>
      <c r="AU1585" s="107" t="s">
        <v>1123</v>
      </c>
      <c r="AV1585" s="107" t="s">
        <v>391</v>
      </c>
      <c r="AW1585" s="108">
        <v>1</v>
      </c>
      <c r="AX1585" s="107" t="s">
        <v>473</v>
      </c>
      <c r="AY1585" s="107" t="s">
        <v>765</v>
      </c>
      <c r="AZ1585" s="107" t="s">
        <v>706</v>
      </c>
      <c r="BA1585" s="107" t="s">
        <v>406</v>
      </c>
      <c r="BB1585" s="109">
        <v>45355.272070752311</v>
      </c>
      <c r="BC1585" s="107" t="s">
        <v>465</v>
      </c>
      <c r="BD1585" s="107" t="s">
        <v>293</v>
      </c>
    </row>
    <row r="1586" spans="1:56" x14ac:dyDescent="0.2">
      <c r="A1586" s="107" t="s">
        <v>393</v>
      </c>
      <c r="B1586" s="105">
        <v>610879</v>
      </c>
      <c r="C1586" s="105" t="s">
        <v>2454</v>
      </c>
      <c r="D1586" s="107" t="s">
        <v>1362</v>
      </c>
      <c r="E1586" s="105" t="s">
        <v>1941</v>
      </c>
      <c r="F1586" s="107" t="s">
        <v>1424</v>
      </c>
      <c r="G1586" s="107" t="s">
        <v>830</v>
      </c>
      <c r="H1586" s="107" t="b">
        <v>1</v>
      </c>
      <c r="I1586" s="107" t="b">
        <v>1</v>
      </c>
      <c r="J1586" s="107" t="s">
        <v>436</v>
      </c>
      <c r="K1586" s="107" t="s">
        <v>437</v>
      </c>
      <c r="L1586" s="107" t="s">
        <v>224</v>
      </c>
      <c r="M1586" s="107" t="s">
        <v>223</v>
      </c>
      <c r="N1586" s="107" t="s">
        <v>716</v>
      </c>
      <c r="O1586" s="107" t="s">
        <v>395</v>
      </c>
      <c r="P1586" s="109">
        <v>44254</v>
      </c>
      <c r="Q1586" s="107" t="s">
        <v>655</v>
      </c>
      <c r="R1586" s="108">
        <v>1</v>
      </c>
      <c r="S1586" s="109">
        <v>44313</v>
      </c>
      <c r="T1586" s="109">
        <v>44373</v>
      </c>
      <c r="U1586" s="109">
        <v>45107</v>
      </c>
      <c r="V1586" s="108">
        <v>794</v>
      </c>
      <c r="W1586" s="107" t="s">
        <v>398</v>
      </c>
      <c r="X1586" s="107" t="s">
        <v>720</v>
      </c>
      <c r="Y1586" s="107" t="s">
        <v>293</v>
      </c>
      <c r="Z1586" s="108">
        <v>0</v>
      </c>
      <c r="AA1586" s="113">
        <v>504978.82</v>
      </c>
      <c r="AB1586" s="113">
        <v>0</v>
      </c>
      <c r="AC1586" s="113">
        <v>0</v>
      </c>
      <c r="AD1586" s="113">
        <v>150000</v>
      </c>
      <c r="AE1586" s="113">
        <v>150000</v>
      </c>
      <c r="AF1586" s="113">
        <v>150000</v>
      </c>
      <c r="AG1586" s="113">
        <v>654978.81999999995</v>
      </c>
      <c r="AH1586" s="113">
        <f>CFR_Data[[#This Row],[Total Spent SFY]]+CFR_Data[[#This Row],[CF Current SFY]]</f>
        <v>150000</v>
      </c>
      <c r="AI1586" s="113">
        <v>0</v>
      </c>
      <c r="AJ1586" s="113">
        <v>0</v>
      </c>
      <c r="AK1586" s="113">
        <v>0</v>
      </c>
      <c r="AL1586" s="113">
        <v>0</v>
      </c>
      <c r="AM1586" s="113">
        <v>0</v>
      </c>
      <c r="AN1586" s="113">
        <v>-150000</v>
      </c>
      <c r="AO1586" s="113">
        <v>0</v>
      </c>
      <c r="AP1586" s="113">
        <v>0</v>
      </c>
      <c r="AQ1586" s="107" t="s">
        <v>699</v>
      </c>
      <c r="AR1586" s="107" t="s">
        <v>699</v>
      </c>
      <c r="AS1586" s="107" t="s">
        <v>396</v>
      </c>
      <c r="AT1586" s="107" t="s">
        <v>395</v>
      </c>
      <c r="AU1586" s="107" t="s">
        <v>1123</v>
      </c>
      <c r="AV1586" s="107" t="s">
        <v>391</v>
      </c>
      <c r="AW1586" s="108">
        <v>1</v>
      </c>
      <c r="AX1586" s="107" t="s">
        <v>473</v>
      </c>
      <c r="AY1586" s="107" t="s">
        <v>765</v>
      </c>
      <c r="AZ1586" s="107" t="s">
        <v>706</v>
      </c>
      <c r="BA1586" s="107" t="s">
        <v>406</v>
      </c>
      <c r="BB1586" s="109">
        <v>45355.272070752311</v>
      </c>
      <c r="BC1586" s="107" t="s">
        <v>465</v>
      </c>
      <c r="BD1586" s="107" t="s">
        <v>293</v>
      </c>
    </row>
    <row r="1587" spans="1:56" x14ac:dyDescent="0.2">
      <c r="A1587" s="107" t="s">
        <v>409</v>
      </c>
      <c r="B1587" s="105">
        <v>610880</v>
      </c>
      <c r="C1587" s="105" t="s">
        <v>2455</v>
      </c>
      <c r="D1587" s="107" t="s">
        <v>1797</v>
      </c>
      <c r="E1587" s="105" t="s">
        <v>1941</v>
      </c>
      <c r="F1587" s="107" t="s">
        <v>1330</v>
      </c>
      <c r="G1587" s="107" t="s">
        <v>830</v>
      </c>
      <c r="H1587" s="107" t="b">
        <v>1</v>
      </c>
      <c r="I1587" s="107" t="s">
        <v>830</v>
      </c>
      <c r="J1587" s="107" t="s">
        <v>436</v>
      </c>
      <c r="K1587" s="107" t="s">
        <v>437</v>
      </c>
      <c r="L1587" s="107" t="s">
        <v>356</v>
      </c>
      <c r="M1587" s="107" t="s">
        <v>395</v>
      </c>
      <c r="N1587" s="107" t="s">
        <v>410</v>
      </c>
      <c r="O1587" s="107" t="s">
        <v>395</v>
      </c>
      <c r="P1587" s="109">
        <v>44352</v>
      </c>
      <c r="Q1587" s="107" t="s">
        <v>655</v>
      </c>
      <c r="R1587" s="108">
        <v>1</v>
      </c>
      <c r="S1587" s="109">
        <v>44399</v>
      </c>
      <c r="T1587" s="109">
        <v>44459</v>
      </c>
      <c r="U1587" s="109">
        <v>45291</v>
      </c>
      <c r="V1587" s="108">
        <v>892</v>
      </c>
      <c r="W1587" s="107" t="s">
        <v>398</v>
      </c>
      <c r="X1587" s="107" t="s">
        <v>720</v>
      </c>
      <c r="Y1587" s="107" t="s">
        <v>293</v>
      </c>
      <c r="Z1587" s="108">
        <v>0</v>
      </c>
      <c r="AA1587" s="113">
        <v>536515.03</v>
      </c>
      <c r="AB1587" s="113">
        <v>85568.23</v>
      </c>
      <c r="AC1587" s="113">
        <v>17583.27</v>
      </c>
      <c r="AD1587" s="113">
        <v>0</v>
      </c>
      <c r="AE1587" s="113">
        <v>17583.27</v>
      </c>
      <c r="AF1587" s="113">
        <v>17583.27</v>
      </c>
      <c r="AG1587" s="113">
        <v>554098.30000000005</v>
      </c>
      <c r="AH1587" s="113">
        <f>CFR_Data[[#This Row],[Total Spent SFY]]+CFR_Data[[#This Row],[CF Current SFY]]</f>
        <v>103151.5</v>
      </c>
      <c r="AI1587" s="113">
        <v>0</v>
      </c>
      <c r="AJ1587" s="113">
        <v>0</v>
      </c>
      <c r="AK1587" s="113">
        <v>0</v>
      </c>
      <c r="AL1587" s="113">
        <v>0</v>
      </c>
      <c r="AM1587" s="113">
        <v>0</v>
      </c>
      <c r="AN1587" s="113">
        <v>0</v>
      </c>
      <c r="AO1587" s="113">
        <v>0</v>
      </c>
      <c r="AP1587" s="113">
        <v>0</v>
      </c>
      <c r="AQ1587" s="107" t="s">
        <v>699</v>
      </c>
      <c r="AR1587" s="107" t="s">
        <v>699</v>
      </c>
      <c r="AS1587" s="107" t="s">
        <v>396</v>
      </c>
      <c r="AT1587" s="107" t="s">
        <v>395</v>
      </c>
      <c r="AU1587" s="107" t="s">
        <v>1123</v>
      </c>
      <c r="AV1587" s="107" t="s">
        <v>391</v>
      </c>
      <c r="AW1587" s="108">
        <v>1</v>
      </c>
      <c r="AX1587" s="107" t="s">
        <v>473</v>
      </c>
      <c r="AY1587" s="107" t="s">
        <v>765</v>
      </c>
      <c r="AZ1587" s="107" t="s">
        <v>706</v>
      </c>
      <c r="BA1587" s="107" t="s">
        <v>406</v>
      </c>
      <c r="BB1587" s="109">
        <v>45355.272070752311</v>
      </c>
      <c r="BC1587" s="107" t="s">
        <v>465</v>
      </c>
      <c r="BD1587" s="107" t="s">
        <v>293</v>
      </c>
    </row>
    <row r="1588" spans="1:56" x14ac:dyDescent="0.2">
      <c r="A1588" s="107" t="s">
        <v>409</v>
      </c>
      <c r="B1588" s="105">
        <v>610881</v>
      </c>
      <c r="C1588" s="105" t="s">
        <v>2456</v>
      </c>
      <c r="D1588" s="107" t="s">
        <v>1335</v>
      </c>
      <c r="E1588" s="105" t="s">
        <v>1941</v>
      </c>
      <c r="F1588" s="107" t="s">
        <v>1329</v>
      </c>
      <c r="G1588" s="107" t="s">
        <v>830</v>
      </c>
      <c r="H1588" s="107" t="b">
        <v>1</v>
      </c>
      <c r="I1588" s="107" t="s">
        <v>830</v>
      </c>
      <c r="J1588" s="107" t="s">
        <v>436</v>
      </c>
      <c r="K1588" s="107" t="s">
        <v>437</v>
      </c>
      <c r="L1588" s="107" t="s">
        <v>218</v>
      </c>
      <c r="M1588" s="107" t="s">
        <v>217</v>
      </c>
      <c r="N1588" s="107" t="s">
        <v>410</v>
      </c>
      <c r="O1588" s="107" t="s">
        <v>395</v>
      </c>
      <c r="P1588" s="109">
        <v>44205</v>
      </c>
      <c r="Q1588" s="107" t="s">
        <v>655</v>
      </c>
      <c r="R1588" s="108">
        <v>1</v>
      </c>
      <c r="S1588" s="109">
        <v>44265</v>
      </c>
      <c r="T1588" s="109">
        <v>44325</v>
      </c>
      <c r="U1588" s="109">
        <v>45382</v>
      </c>
      <c r="V1588" s="108">
        <v>1117</v>
      </c>
      <c r="W1588" s="107" t="s">
        <v>398</v>
      </c>
      <c r="X1588" s="107" t="s">
        <v>720</v>
      </c>
      <c r="Y1588" s="107" t="s">
        <v>293</v>
      </c>
      <c r="Z1588" s="108">
        <v>0</v>
      </c>
      <c r="AA1588" s="113">
        <v>412381.83</v>
      </c>
      <c r="AB1588" s="113">
        <v>1697.61</v>
      </c>
      <c r="AC1588" s="113">
        <v>130124.83</v>
      </c>
      <c r="AD1588" s="113">
        <v>130000</v>
      </c>
      <c r="AE1588" s="113">
        <v>130000</v>
      </c>
      <c r="AF1588" s="113">
        <v>130000</v>
      </c>
      <c r="AG1588" s="113">
        <v>542381.82999999996</v>
      </c>
      <c r="AH1588" s="113">
        <f>CFR_Data[[#This Row],[Total Spent SFY]]+CFR_Data[[#This Row],[CF Current SFY]]</f>
        <v>131697.60999999999</v>
      </c>
      <c r="AI1588" s="113">
        <v>0</v>
      </c>
      <c r="AJ1588" s="113">
        <v>0</v>
      </c>
      <c r="AK1588" s="113">
        <v>0</v>
      </c>
      <c r="AL1588" s="113">
        <v>0</v>
      </c>
      <c r="AM1588" s="113">
        <v>0</v>
      </c>
      <c r="AN1588" s="113">
        <v>124.83</v>
      </c>
      <c r="AO1588" s="113">
        <v>0</v>
      </c>
      <c r="AP1588" s="113">
        <v>0</v>
      </c>
      <c r="AQ1588" s="107" t="s">
        <v>699</v>
      </c>
      <c r="AR1588" s="107" t="s">
        <v>699</v>
      </c>
      <c r="AS1588" s="107" t="s">
        <v>396</v>
      </c>
      <c r="AT1588" s="107" t="s">
        <v>395</v>
      </c>
      <c r="AU1588" s="107" t="s">
        <v>1123</v>
      </c>
      <c r="AV1588" s="107" t="s">
        <v>391</v>
      </c>
      <c r="AW1588" s="108">
        <v>1</v>
      </c>
      <c r="AX1588" s="107" t="s">
        <v>473</v>
      </c>
      <c r="AY1588" s="107" t="s">
        <v>762</v>
      </c>
      <c r="AZ1588" s="107" t="s">
        <v>706</v>
      </c>
      <c r="BA1588" s="107" t="s">
        <v>433</v>
      </c>
      <c r="BB1588" s="109">
        <v>45355.272070752311</v>
      </c>
      <c r="BC1588" s="107" t="s">
        <v>465</v>
      </c>
      <c r="BD1588" s="107" t="s">
        <v>293</v>
      </c>
    </row>
    <row r="1589" spans="1:56" x14ac:dyDescent="0.2">
      <c r="A1589" s="107" t="s">
        <v>393</v>
      </c>
      <c r="B1589" s="105">
        <v>610887</v>
      </c>
      <c r="C1589" s="105" t="s">
        <v>2457</v>
      </c>
      <c r="D1589" s="107" t="s">
        <v>971</v>
      </c>
      <c r="E1589" s="105" t="s">
        <v>1943</v>
      </c>
      <c r="F1589" s="107" t="s">
        <v>1338</v>
      </c>
      <c r="G1589" s="107" t="s">
        <v>830</v>
      </c>
      <c r="H1589" s="107" t="b">
        <v>1</v>
      </c>
      <c r="I1589" s="107" t="s">
        <v>830</v>
      </c>
      <c r="J1589" s="107" t="s">
        <v>440</v>
      </c>
      <c r="K1589" s="107" t="s">
        <v>441</v>
      </c>
      <c r="L1589" s="107" t="s">
        <v>344</v>
      </c>
      <c r="M1589" s="107" t="s">
        <v>395</v>
      </c>
      <c r="N1589" s="107" t="s">
        <v>716</v>
      </c>
      <c r="O1589" s="107" t="s">
        <v>395</v>
      </c>
      <c r="P1589" s="109">
        <v>44198</v>
      </c>
      <c r="Q1589" s="107" t="s">
        <v>655</v>
      </c>
      <c r="R1589" s="108">
        <v>1</v>
      </c>
      <c r="S1589" s="109">
        <v>44260</v>
      </c>
      <c r="T1589" s="109">
        <v>44320</v>
      </c>
      <c r="U1589" s="109">
        <v>45107</v>
      </c>
      <c r="V1589" s="108">
        <v>847</v>
      </c>
      <c r="W1589" s="107" t="s">
        <v>398</v>
      </c>
      <c r="X1589" s="107" t="s">
        <v>720</v>
      </c>
      <c r="Y1589" s="107" t="s">
        <v>293</v>
      </c>
      <c r="Z1589" s="108">
        <v>0</v>
      </c>
      <c r="AA1589" s="113">
        <v>636643.61</v>
      </c>
      <c r="AB1589" s="113">
        <v>104000</v>
      </c>
      <c r="AC1589" s="113">
        <v>25616.39</v>
      </c>
      <c r="AD1589" s="113">
        <v>25491.972399999999</v>
      </c>
      <c r="AE1589" s="113">
        <v>25491.972399999999</v>
      </c>
      <c r="AF1589" s="113">
        <v>25491.972399999999</v>
      </c>
      <c r="AG1589" s="113">
        <v>662135.58239999996</v>
      </c>
      <c r="AH1589" s="113">
        <f>CFR_Data[[#This Row],[Total Spent SFY]]+CFR_Data[[#This Row],[CF Current SFY]]</f>
        <v>129491.9724</v>
      </c>
      <c r="AI1589" s="113">
        <v>0</v>
      </c>
      <c r="AJ1589" s="113">
        <v>0</v>
      </c>
      <c r="AK1589" s="113">
        <v>0</v>
      </c>
      <c r="AL1589" s="113">
        <v>0</v>
      </c>
      <c r="AM1589" s="113">
        <v>0</v>
      </c>
      <c r="AN1589" s="113">
        <v>124.41759999999999</v>
      </c>
      <c r="AO1589" s="113">
        <v>0</v>
      </c>
      <c r="AP1589" s="113">
        <v>0</v>
      </c>
      <c r="AQ1589" s="107" t="s">
        <v>699</v>
      </c>
      <c r="AR1589" s="107" t="s">
        <v>699</v>
      </c>
      <c r="AS1589" s="107" t="s">
        <v>396</v>
      </c>
      <c r="AT1589" s="107" t="s">
        <v>395</v>
      </c>
      <c r="AU1589" s="107" t="s">
        <v>1123</v>
      </c>
      <c r="AV1589" s="107" t="s">
        <v>391</v>
      </c>
      <c r="AW1589" s="108">
        <v>3</v>
      </c>
      <c r="AX1589" s="107" t="s">
        <v>473</v>
      </c>
      <c r="AY1589" s="107" t="s">
        <v>707</v>
      </c>
      <c r="AZ1589" s="107" t="s">
        <v>706</v>
      </c>
      <c r="BA1589" s="107" t="s">
        <v>412</v>
      </c>
      <c r="BB1589" s="109">
        <v>45355.272070752311</v>
      </c>
      <c r="BC1589" s="107" t="s">
        <v>465</v>
      </c>
      <c r="BD1589" s="107" t="s">
        <v>293</v>
      </c>
    </row>
    <row r="1590" spans="1:56" x14ac:dyDescent="0.2">
      <c r="A1590" s="107" t="s">
        <v>393</v>
      </c>
      <c r="B1590" s="105">
        <v>610887</v>
      </c>
      <c r="C1590" s="105" t="s">
        <v>2457</v>
      </c>
      <c r="D1590" s="107" t="s">
        <v>971</v>
      </c>
      <c r="E1590" s="105" t="s">
        <v>1943</v>
      </c>
      <c r="F1590" s="107" t="s">
        <v>1338</v>
      </c>
      <c r="G1590" s="107" t="s">
        <v>830</v>
      </c>
      <c r="H1590" s="107" t="b">
        <v>1</v>
      </c>
      <c r="I1590" s="107" t="s">
        <v>830</v>
      </c>
      <c r="J1590" s="107" t="s">
        <v>440</v>
      </c>
      <c r="K1590" s="107" t="s">
        <v>441</v>
      </c>
      <c r="L1590" s="107" t="s">
        <v>344</v>
      </c>
      <c r="M1590" s="107" t="s">
        <v>395</v>
      </c>
      <c r="N1590" s="107" t="s">
        <v>716</v>
      </c>
      <c r="O1590" s="107" t="s">
        <v>395</v>
      </c>
      <c r="P1590" s="109">
        <v>44198</v>
      </c>
      <c r="Q1590" s="107" t="s">
        <v>655</v>
      </c>
      <c r="R1590" s="108">
        <v>1</v>
      </c>
      <c r="S1590" s="109">
        <v>44260</v>
      </c>
      <c r="T1590" s="109">
        <v>44320</v>
      </c>
      <c r="U1590" s="109">
        <v>45107</v>
      </c>
      <c r="V1590" s="108">
        <v>847</v>
      </c>
      <c r="W1590" s="107" t="s">
        <v>442</v>
      </c>
      <c r="X1590" s="107" t="s">
        <v>778</v>
      </c>
      <c r="Y1590" s="107" t="s">
        <v>293</v>
      </c>
      <c r="Z1590" s="108">
        <v>0</v>
      </c>
      <c r="AA1590" s="113">
        <v>0</v>
      </c>
      <c r="AB1590" s="113">
        <v>0</v>
      </c>
      <c r="AC1590" s="113">
        <v>0</v>
      </c>
      <c r="AD1590" s="113">
        <v>124.41759999999999</v>
      </c>
      <c r="AE1590" s="113">
        <v>124.41759999999999</v>
      </c>
      <c r="AF1590" s="113">
        <v>124.41759999999999</v>
      </c>
      <c r="AG1590" s="113">
        <v>124.41759999999999</v>
      </c>
      <c r="AH1590" s="113">
        <f>CFR_Data[[#This Row],[Total Spent SFY]]+CFR_Data[[#This Row],[CF Current SFY]]</f>
        <v>124.41759999999999</v>
      </c>
      <c r="AI1590" s="113">
        <v>0</v>
      </c>
      <c r="AJ1590" s="113">
        <v>0</v>
      </c>
      <c r="AK1590" s="113">
        <v>0</v>
      </c>
      <c r="AL1590" s="113">
        <v>0</v>
      </c>
      <c r="AM1590" s="113">
        <v>0</v>
      </c>
      <c r="AN1590" s="113">
        <v>-124.41759999999999</v>
      </c>
      <c r="AO1590" s="113">
        <v>0</v>
      </c>
      <c r="AP1590" s="113">
        <v>0</v>
      </c>
      <c r="AQ1590" s="107" t="s">
        <v>699</v>
      </c>
      <c r="AR1590" s="107" t="s">
        <v>699</v>
      </c>
      <c r="AS1590" s="107" t="s">
        <v>396</v>
      </c>
      <c r="AT1590" s="107" t="s">
        <v>395</v>
      </c>
      <c r="AU1590" s="107" t="s">
        <v>1123</v>
      </c>
      <c r="AV1590" s="107" t="s">
        <v>391</v>
      </c>
      <c r="AW1590" s="108">
        <v>3</v>
      </c>
      <c r="AX1590" s="107" t="s">
        <v>473</v>
      </c>
      <c r="AY1590" s="107" t="s">
        <v>707</v>
      </c>
      <c r="AZ1590" s="107" t="s">
        <v>706</v>
      </c>
      <c r="BA1590" s="107" t="s">
        <v>412</v>
      </c>
      <c r="BB1590" s="109">
        <v>45355.272070752311</v>
      </c>
      <c r="BC1590" s="107" t="s">
        <v>465</v>
      </c>
      <c r="BD1590" s="107" t="s">
        <v>293</v>
      </c>
    </row>
    <row r="1591" spans="1:56" x14ac:dyDescent="0.2">
      <c r="A1591" s="107" t="s">
        <v>393</v>
      </c>
      <c r="B1591" s="105">
        <v>610887</v>
      </c>
      <c r="C1591" s="105" t="s">
        <v>2457</v>
      </c>
      <c r="D1591" s="107" t="s">
        <v>971</v>
      </c>
      <c r="E1591" s="105" t="s">
        <v>1943</v>
      </c>
      <c r="F1591" s="107" t="s">
        <v>1338</v>
      </c>
      <c r="G1591" s="107" t="s">
        <v>830</v>
      </c>
      <c r="H1591" s="107" t="b">
        <v>1</v>
      </c>
      <c r="I1591" s="107" t="s">
        <v>830</v>
      </c>
      <c r="J1591" s="107" t="s">
        <v>440</v>
      </c>
      <c r="K1591" s="107" t="s">
        <v>441</v>
      </c>
      <c r="L1591" s="107" t="s">
        <v>344</v>
      </c>
      <c r="M1591" s="107" t="s">
        <v>395</v>
      </c>
      <c r="N1591" s="107" t="s">
        <v>716</v>
      </c>
      <c r="O1591" s="107" t="s">
        <v>395</v>
      </c>
      <c r="P1591" s="109">
        <v>44198</v>
      </c>
      <c r="Q1591" s="107" t="s">
        <v>655</v>
      </c>
      <c r="R1591" s="108">
        <v>1</v>
      </c>
      <c r="S1591" s="109">
        <v>44260</v>
      </c>
      <c r="T1591" s="109">
        <v>44320</v>
      </c>
      <c r="U1591" s="109">
        <v>45107</v>
      </c>
      <c r="V1591" s="108">
        <v>847</v>
      </c>
      <c r="W1591" s="107" t="s">
        <v>287</v>
      </c>
      <c r="X1591" s="107" t="s">
        <v>777</v>
      </c>
      <c r="Y1591" s="107" t="s">
        <v>293</v>
      </c>
      <c r="Z1591" s="108">
        <v>0</v>
      </c>
      <c r="AA1591" s="113">
        <v>0</v>
      </c>
      <c r="AB1591" s="113">
        <v>0</v>
      </c>
      <c r="AC1591" s="113">
        <v>0</v>
      </c>
      <c r="AD1591" s="113">
        <v>0</v>
      </c>
      <c r="AE1591" s="113">
        <v>0</v>
      </c>
      <c r="AF1591" s="113">
        <v>0</v>
      </c>
      <c r="AG1591" s="113">
        <v>0</v>
      </c>
      <c r="AH1591" s="113">
        <f>CFR_Data[[#This Row],[Total Spent SFY]]+CFR_Data[[#This Row],[CF Current SFY]]</f>
        <v>0</v>
      </c>
      <c r="AI1591" s="113">
        <v>0</v>
      </c>
      <c r="AJ1591" s="113">
        <v>0</v>
      </c>
      <c r="AK1591" s="113">
        <v>0</v>
      </c>
      <c r="AL1591" s="113">
        <v>0</v>
      </c>
      <c r="AM1591" s="113">
        <v>0</v>
      </c>
      <c r="AN1591" s="113">
        <v>0</v>
      </c>
      <c r="AO1591" s="113">
        <v>0</v>
      </c>
      <c r="AP1591" s="113">
        <v>0</v>
      </c>
      <c r="AQ1591" s="107" t="s">
        <v>699</v>
      </c>
      <c r="AR1591" s="107" t="s">
        <v>699</v>
      </c>
      <c r="AS1591" s="107" t="s">
        <v>396</v>
      </c>
      <c r="AT1591" s="107" t="s">
        <v>395</v>
      </c>
      <c r="AU1591" s="107" t="s">
        <v>1123</v>
      </c>
      <c r="AV1591" s="107" t="s">
        <v>391</v>
      </c>
      <c r="AW1591" s="108">
        <v>3</v>
      </c>
      <c r="AX1591" s="107" t="s">
        <v>473</v>
      </c>
      <c r="AY1591" s="107" t="s">
        <v>707</v>
      </c>
      <c r="AZ1591" s="107" t="s">
        <v>706</v>
      </c>
      <c r="BA1591" s="107" t="s">
        <v>412</v>
      </c>
      <c r="BB1591" s="109">
        <v>45355.272070752311</v>
      </c>
      <c r="BC1591" s="107" t="s">
        <v>465</v>
      </c>
      <c r="BD1591" s="107" t="s">
        <v>293</v>
      </c>
    </row>
    <row r="1592" spans="1:56" x14ac:dyDescent="0.2">
      <c r="A1592" s="107" t="s">
        <v>409</v>
      </c>
      <c r="B1592" s="105">
        <v>610888</v>
      </c>
      <c r="C1592" s="105" t="s">
        <v>2458</v>
      </c>
      <c r="D1592" s="107" t="s">
        <v>958</v>
      </c>
      <c r="E1592" s="105" t="s">
        <v>1943</v>
      </c>
      <c r="F1592" s="107" t="s">
        <v>1364</v>
      </c>
      <c r="G1592" s="107" t="s">
        <v>830</v>
      </c>
      <c r="H1592" s="107" t="b">
        <v>1</v>
      </c>
      <c r="I1592" s="107" t="s">
        <v>830</v>
      </c>
      <c r="J1592" s="107" t="s">
        <v>440</v>
      </c>
      <c r="K1592" s="107" t="s">
        <v>441</v>
      </c>
      <c r="L1592" s="107" t="s">
        <v>235</v>
      </c>
      <c r="M1592" s="107" t="s">
        <v>233</v>
      </c>
      <c r="N1592" s="107" t="s">
        <v>410</v>
      </c>
      <c r="O1592" s="107" t="s">
        <v>395</v>
      </c>
      <c r="P1592" s="109">
        <v>44569</v>
      </c>
      <c r="Q1592" s="107" t="s">
        <v>658</v>
      </c>
      <c r="R1592" s="108">
        <v>1</v>
      </c>
      <c r="S1592" s="109">
        <v>44645</v>
      </c>
      <c r="T1592" s="109">
        <v>44705</v>
      </c>
      <c r="U1592" s="109">
        <v>45375</v>
      </c>
      <c r="V1592" s="108">
        <v>730</v>
      </c>
      <c r="W1592" s="107" t="s">
        <v>398</v>
      </c>
      <c r="X1592" s="107" t="s">
        <v>720</v>
      </c>
      <c r="Y1592" s="107" t="s">
        <v>293</v>
      </c>
      <c r="Z1592" s="108">
        <v>0</v>
      </c>
      <c r="AA1592" s="113">
        <v>0</v>
      </c>
      <c r="AB1592" s="113">
        <v>0</v>
      </c>
      <c r="AC1592" s="113">
        <v>1600</v>
      </c>
      <c r="AD1592" s="113">
        <v>0</v>
      </c>
      <c r="AE1592" s="113">
        <v>1600</v>
      </c>
      <c r="AF1592" s="113">
        <v>1600</v>
      </c>
      <c r="AG1592" s="113">
        <v>1600</v>
      </c>
      <c r="AH1592" s="113">
        <f>CFR_Data[[#This Row],[Total Spent SFY]]+CFR_Data[[#This Row],[CF Current SFY]]</f>
        <v>1600</v>
      </c>
      <c r="AI1592" s="113">
        <v>0</v>
      </c>
      <c r="AJ1592" s="113">
        <v>0</v>
      </c>
      <c r="AK1592" s="113">
        <v>0</v>
      </c>
      <c r="AL1592" s="113">
        <v>0</v>
      </c>
      <c r="AM1592" s="113">
        <v>0</v>
      </c>
      <c r="AN1592" s="113">
        <v>0</v>
      </c>
      <c r="AO1592" s="113">
        <v>0</v>
      </c>
      <c r="AP1592" s="113">
        <v>0</v>
      </c>
      <c r="AQ1592" s="107" t="s">
        <v>699</v>
      </c>
      <c r="AR1592" s="107" t="s">
        <v>699</v>
      </c>
      <c r="AS1592" s="107" t="s">
        <v>396</v>
      </c>
      <c r="AT1592" s="107" t="s">
        <v>395</v>
      </c>
      <c r="AU1592" s="107" t="s">
        <v>1123</v>
      </c>
      <c r="AV1592" s="107" t="s">
        <v>391</v>
      </c>
      <c r="AW1592" s="108">
        <v>3</v>
      </c>
      <c r="AX1592" s="107" t="s">
        <v>473</v>
      </c>
      <c r="AY1592" s="107" t="s">
        <v>736</v>
      </c>
      <c r="AZ1592" s="107" t="s">
        <v>706</v>
      </c>
      <c r="BA1592" s="107" t="s">
        <v>434</v>
      </c>
      <c r="BB1592" s="109">
        <v>45355.272070752311</v>
      </c>
      <c r="BC1592" s="107" t="s">
        <v>465</v>
      </c>
      <c r="BD1592" s="107" t="s">
        <v>293</v>
      </c>
    </row>
    <row r="1593" spans="1:56" x14ac:dyDescent="0.2">
      <c r="A1593" s="107" t="s">
        <v>409</v>
      </c>
      <c r="B1593" s="105">
        <v>610888</v>
      </c>
      <c r="C1593" s="105" t="s">
        <v>2458</v>
      </c>
      <c r="D1593" s="107" t="s">
        <v>958</v>
      </c>
      <c r="E1593" s="105" t="s">
        <v>1943</v>
      </c>
      <c r="F1593" s="107" t="s">
        <v>1364</v>
      </c>
      <c r="G1593" s="107" t="s">
        <v>830</v>
      </c>
      <c r="H1593" s="107" t="b">
        <v>1</v>
      </c>
      <c r="I1593" s="107" t="s">
        <v>830</v>
      </c>
      <c r="J1593" s="107" t="s">
        <v>440</v>
      </c>
      <c r="K1593" s="107" t="s">
        <v>441</v>
      </c>
      <c r="L1593" s="107" t="s">
        <v>235</v>
      </c>
      <c r="M1593" s="107" t="s">
        <v>233</v>
      </c>
      <c r="N1593" s="107" t="s">
        <v>410</v>
      </c>
      <c r="O1593" s="107" t="s">
        <v>395</v>
      </c>
      <c r="P1593" s="109">
        <v>44569</v>
      </c>
      <c r="Q1593" s="107" t="s">
        <v>658</v>
      </c>
      <c r="R1593" s="108">
        <v>1</v>
      </c>
      <c r="S1593" s="109">
        <v>44645</v>
      </c>
      <c r="T1593" s="109">
        <v>44705</v>
      </c>
      <c r="U1593" s="109">
        <v>45375</v>
      </c>
      <c r="V1593" s="108">
        <v>730</v>
      </c>
      <c r="W1593" s="107" t="s">
        <v>442</v>
      </c>
      <c r="X1593" s="107" t="s">
        <v>778</v>
      </c>
      <c r="Y1593" s="107" t="s">
        <v>293</v>
      </c>
      <c r="Z1593" s="108">
        <v>0</v>
      </c>
      <c r="AA1593" s="113">
        <v>678828.92</v>
      </c>
      <c r="AB1593" s="113">
        <v>265939.77</v>
      </c>
      <c r="AC1593" s="113">
        <v>677141.08</v>
      </c>
      <c r="AD1593" s="113">
        <v>0</v>
      </c>
      <c r="AE1593" s="113">
        <v>677141.08</v>
      </c>
      <c r="AF1593" s="113">
        <v>677141.08</v>
      </c>
      <c r="AG1593" s="113">
        <v>1355970</v>
      </c>
      <c r="AH1593" s="113">
        <f>CFR_Data[[#This Row],[Total Spent SFY]]+CFR_Data[[#This Row],[CF Current SFY]]</f>
        <v>943080.85</v>
      </c>
      <c r="AI1593" s="113">
        <v>0</v>
      </c>
      <c r="AJ1593" s="113">
        <v>0</v>
      </c>
      <c r="AK1593" s="113">
        <v>0</v>
      </c>
      <c r="AL1593" s="113">
        <v>0</v>
      </c>
      <c r="AM1593" s="113">
        <v>0</v>
      </c>
      <c r="AN1593" s="113">
        <v>0</v>
      </c>
      <c r="AO1593" s="113">
        <v>0</v>
      </c>
      <c r="AP1593" s="113">
        <v>0</v>
      </c>
      <c r="AQ1593" s="107" t="s">
        <v>699</v>
      </c>
      <c r="AR1593" s="107" t="s">
        <v>699</v>
      </c>
      <c r="AS1593" s="107" t="s">
        <v>396</v>
      </c>
      <c r="AT1593" s="107" t="s">
        <v>395</v>
      </c>
      <c r="AU1593" s="107" t="s">
        <v>1123</v>
      </c>
      <c r="AV1593" s="107" t="s">
        <v>391</v>
      </c>
      <c r="AW1593" s="108">
        <v>3</v>
      </c>
      <c r="AX1593" s="107" t="s">
        <v>473</v>
      </c>
      <c r="AY1593" s="107" t="s">
        <v>736</v>
      </c>
      <c r="AZ1593" s="107" t="s">
        <v>706</v>
      </c>
      <c r="BA1593" s="107" t="s">
        <v>434</v>
      </c>
      <c r="BB1593" s="109">
        <v>45355.272070752311</v>
      </c>
      <c r="BC1593" s="107" t="s">
        <v>465</v>
      </c>
      <c r="BD1593" s="107" t="s">
        <v>293</v>
      </c>
    </row>
    <row r="1594" spans="1:56" x14ac:dyDescent="0.2">
      <c r="A1594" s="107" t="s">
        <v>409</v>
      </c>
      <c r="B1594" s="105">
        <v>610888</v>
      </c>
      <c r="C1594" s="105" t="s">
        <v>2458</v>
      </c>
      <c r="D1594" s="107" t="s">
        <v>958</v>
      </c>
      <c r="E1594" s="105" t="s">
        <v>1943</v>
      </c>
      <c r="F1594" s="107" t="s">
        <v>1364</v>
      </c>
      <c r="G1594" s="107" t="s">
        <v>830</v>
      </c>
      <c r="H1594" s="107" t="b">
        <v>1</v>
      </c>
      <c r="I1594" s="107" t="s">
        <v>830</v>
      </c>
      <c r="J1594" s="107" t="s">
        <v>440</v>
      </c>
      <c r="K1594" s="107" t="s">
        <v>441</v>
      </c>
      <c r="L1594" s="107" t="s">
        <v>235</v>
      </c>
      <c r="M1594" s="107" t="s">
        <v>233</v>
      </c>
      <c r="N1594" s="107" t="s">
        <v>410</v>
      </c>
      <c r="O1594" s="107" t="s">
        <v>395</v>
      </c>
      <c r="P1594" s="109">
        <v>44569</v>
      </c>
      <c r="Q1594" s="107" t="s">
        <v>658</v>
      </c>
      <c r="R1594" s="108">
        <v>1</v>
      </c>
      <c r="S1594" s="109">
        <v>44645</v>
      </c>
      <c r="T1594" s="109">
        <v>44705</v>
      </c>
      <c r="U1594" s="109">
        <v>45375</v>
      </c>
      <c r="V1594" s="108">
        <v>730</v>
      </c>
      <c r="W1594" s="107" t="s">
        <v>287</v>
      </c>
      <c r="X1594" s="107" t="s">
        <v>777</v>
      </c>
      <c r="Y1594" s="107" t="s">
        <v>293</v>
      </c>
      <c r="Z1594" s="108">
        <v>0</v>
      </c>
      <c r="AA1594" s="113">
        <v>6800</v>
      </c>
      <c r="AB1594" s="113">
        <v>1300</v>
      </c>
      <c r="AC1594" s="113">
        <v>35686</v>
      </c>
      <c r="AD1594" s="113">
        <v>0</v>
      </c>
      <c r="AE1594" s="113">
        <v>35686</v>
      </c>
      <c r="AF1594" s="113">
        <v>35686</v>
      </c>
      <c r="AG1594" s="113">
        <v>42486</v>
      </c>
      <c r="AH1594" s="113">
        <f>CFR_Data[[#This Row],[Total Spent SFY]]+CFR_Data[[#This Row],[CF Current SFY]]</f>
        <v>36986</v>
      </c>
      <c r="AI1594" s="113">
        <v>0</v>
      </c>
      <c r="AJ1594" s="113">
        <v>0</v>
      </c>
      <c r="AK1594" s="113">
        <v>0</v>
      </c>
      <c r="AL1594" s="113">
        <v>0</v>
      </c>
      <c r="AM1594" s="113">
        <v>0</v>
      </c>
      <c r="AN1594" s="113">
        <v>0</v>
      </c>
      <c r="AO1594" s="113">
        <v>0</v>
      </c>
      <c r="AP1594" s="113">
        <v>0</v>
      </c>
      <c r="AQ1594" s="107" t="s">
        <v>699</v>
      </c>
      <c r="AR1594" s="107" t="s">
        <v>699</v>
      </c>
      <c r="AS1594" s="107" t="s">
        <v>396</v>
      </c>
      <c r="AT1594" s="107" t="s">
        <v>395</v>
      </c>
      <c r="AU1594" s="107" t="s">
        <v>1123</v>
      </c>
      <c r="AV1594" s="107" t="s">
        <v>391</v>
      </c>
      <c r="AW1594" s="108">
        <v>3</v>
      </c>
      <c r="AX1594" s="107" t="s">
        <v>473</v>
      </c>
      <c r="AY1594" s="107" t="s">
        <v>736</v>
      </c>
      <c r="AZ1594" s="107" t="s">
        <v>706</v>
      </c>
      <c r="BA1594" s="107" t="s">
        <v>434</v>
      </c>
      <c r="BB1594" s="109">
        <v>45355.272070752311</v>
      </c>
      <c r="BC1594" s="107" t="s">
        <v>465</v>
      </c>
      <c r="BD1594" s="107" t="s">
        <v>293</v>
      </c>
    </row>
    <row r="1595" spans="1:56" x14ac:dyDescent="0.2">
      <c r="A1595" s="107" t="s">
        <v>409</v>
      </c>
      <c r="B1595" s="105">
        <v>610890</v>
      </c>
      <c r="C1595" s="105" t="s">
        <v>2459</v>
      </c>
      <c r="D1595" s="107" t="s">
        <v>260</v>
      </c>
      <c r="E1595" s="105" t="s">
        <v>1943</v>
      </c>
      <c r="F1595" s="107" t="s">
        <v>1364</v>
      </c>
      <c r="G1595" s="107" t="s">
        <v>830</v>
      </c>
      <c r="H1595" s="107" t="b">
        <v>1</v>
      </c>
      <c r="I1595" s="107" t="s">
        <v>830</v>
      </c>
      <c r="J1595" s="107" t="s">
        <v>440</v>
      </c>
      <c r="K1595" s="107" t="s">
        <v>441</v>
      </c>
      <c r="L1595" s="107" t="s">
        <v>344</v>
      </c>
      <c r="M1595" s="107" t="s">
        <v>395</v>
      </c>
      <c r="N1595" s="107" t="s">
        <v>410</v>
      </c>
      <c r="O1595" s="107" t="s">
        <v>395</v>
      </c>
      <c r="P1595" s="109">
        <v>44268</v>
      </c>
      <c r="Q1595" s="107" t="s">
        <v>655</v>
      </c>
      <c r="R1595" s="108">
        <v>1</v>
      </c>
      <c r="S1595" s="109">
        <v>44330</v>
      </c>
      <c r="T1595" s="109">
        <v>44390</v>
      </c>
      <c r="U1595" s="109">
        <v>45452</v>
      </c>
      <c r="V1595" s="108">
        <v>1122</v>
      </c>
      <c r="W1595" s="107" t="s">
        <v>398</v>
      </c>
      <c r="X1595" s="107" t="s">
        <v>720</v>
      </c>
      <c r="Y1595" s="107" t="s">
        <v>293</v>
      </c>
      <c r="Z1595" s="108">
        <v>0</v>
      </c>
      <c r="AA1595" s="113">
        <v>6864976.8700000001</v>
      </c>
      <c r="AB1595" s="113">
        <v>1157671.3700000001</v>
      </c>
      <c r="AC1595" s="113">
        <v>2130222.13</v>
      </c>
      <c r="AD1595" s="113">
        <v>5944640.4073999999</v>
      </c>
      <c r="AE1595" s="113">
        <v>5944640.4073999999</v>
      </c>
      <c r="AF1595" s="113">
        <v>2201614.6855000001</v>
      </c>
      <c r="AG1595" s="113">
        <v>9066591.5555000007</v>
      </c>
      <c r="AH1595" s="113">
        <f>CFR_Data[[#This Row],[Total Spent SFY]]+CFR_Data[[#This Row],[CF Current SFY]]</f>
        <v>3359286.0555000002</v>
      </c>
      <c r="AI1595" s="113">
        <v>3743025.7218999998</v>
      </c>
      <c r="AJ1595" s="113">
        <v>0</v>
      </c>
      <c r="AK1595" s="113">
        <v>0</v>
      </c>
      <c r="AL1595" s="113">
        <v>0</v>
      </c>
      <c r="AM1595" s="113">
        <v>0</v>
      </c>
      <c r="AN1595" s="113">
        <v>-3814418.2774</v>
      </c>
      <c r="AO1595" s="113">
        <v>0</v>
      </c>
      <c r="AP1595" s="113">
        <v>0</v>
      </c>
      <c r="AQ1595" s="107" t="s">
        <v>699</v>
      </c>
      <c r="AR1595" s="107" t="s">
        <v>699</v>
      </c>
      <c r="AS1595" s="107" t="s">
        <v>396</v>
      </c>
      <c r="AT1595" s="107" t="s">
        <v>395</v>
      </c>
      <c r="AU1595" s="107" t="s">
        <v>1123</v>
      </c>
      <c r="AV1595" s="107" t="s">
        <v>391</v>
      </c>
      <c r="AW1595" s="108">
        <v>3</v>
      </c>
      <c r="AX1595" s="107" t="s">
        <v>473</v>
      </c>
      <c r="AY1595" s="107" t="s">
        <v>707</v>
      </c>
      <c r="AZ1595" s="107" t="s">
        <v>706</v>
      </c>
      <c r="BA1595" s="107" t="s">
        <v>412</v>
      </c>
      <c r="BB1595" s="109">
        <v>45355.272070752311</v>
      </c>
      <c r="BC1595" s="107" t="s">
        <v>465</v>
      </c>
      <c r="BD1595" s="107" t="s">
        <v>293</v>
      </c>
    </row>
    <row r="1596" spans="1:56" x14ac:dyDescent="0.2">
      <c r="A1596" s="107" t="s">
        <v>409</v>
      </c>
      <c r="B1596" s="105">
        <v>610890</v>
      </c>
      <c r="C1596" s="105" t="s">
        <v>2459</v>
      </c>
      <c r="D1596" s="107" t="s">
        <v>260</v>
      </c>
      <c r="E1596" s="105" t="s">
        <v>1943</v>
      </c>
      <c r="F1596" s="107" t="s">
        <v>1364</v>
      </c>
      <c r="G1596" s="107" t="s">
        <v>830</v>
      </c>
      <c r="H1596" s="107" t="b">
        <v>1</v>
      </c>
      <c r="I1596" s="107" t="s">
        <v>830</v>
      </c>
      <c r="J1596" s="107" t="s">
        <v>440</v>
      </c>
      <c r="K1596" s="107" t="s">
        <v>441</v>
      </c>
      <c r="L1596" s="107" t="s">
        <v>344</v>
      </c>
      <c r="M1596" s="107" t="s">
        <v>395</v>
      </c>
      <c r="N1596" s="107" t="s">
        <v>410</v>
      </c>
      <c r="O1596" s="107" t="s">
        <v>395</v>
      </c>
      <c r="P1596" s="109">
        <v>44268</v>
      </c>
      <c r="Q1596" s="107" t="s">
        <v>655</v>
      </c>
      <c r="R1596" s="108">
        <v>1</v>
      </c>
      <c r="S1596" s="109">
        <v>44330</v>
      </c>
      <c r="T1596" s="109">
        <v>44390</v>
      </c>
      <c r="U1596" s="109">
        <v>45452</v>
      </c>
      <c r="V1596" s="108">
        <v>1122</v>
      </c>
      <c r="W1596" s="107" t="s">
        <v>442</v>
      </c>
      <c r="X1596" s="107" t="s">
        <v>778</v>
      </c>
      <c r="Y1596" s="107" t="s">
        <v>293</v>
      </c>
      <c r="Z1596" s="108">
        <v>0</v>
      </c>
      <c r="AA1596" s="113">
        <v>2674172.37</v>
      </c>
      <c r="AB1596" s="113">
        <v>34695.78</v>
      </c>
      <c r="AC1596" s="113">
        <v>185628.63</v>
      </c>
      <c r="AD1596" s="113">
        <v>10493.1126</v>
      </c>
      <c r="AE1596" s="113">
        <v>10493.1126</v>
      </c>
      <c r="AF1596" s="113">
        <v>3886.1545000000001</v>
      </c>
      <c r="AG1596" s="113">
        <v>2678058.5244999998</v>
      </c>
      <c r="AH1596" s="113">
        <f>CFR_Data[[#This Row],[Total Spent SFY]]+CFR_Data[[#This Row],[CF Current SFY]]</f>
        <v>38581.934499999996</v>
      </c>
      <c r="AI1596" s="113">
        <v>6606.9580999999998</v>
      </c>
      <c r="AJ1596" s="113">
        <v>0</v>
      </c>
      <c r="AK1596" s="113">
        <v>0</v>
      </c>
      <c r="AL1596" s="113">
        <v>0</v>
      </c>
      <c r="AM1596" s="113">
        <v>0</v>
      </c>
      <c r="AN1596" s="113">
        <v>175135.51740000001</v>
      </c>
      <c r="AO1596" s="113">
        <v>0</v>
      </c>
      <c r="AP1596" s="113">
        <v>0</v>
      </c>
      <c r="AQ1596" s="107" t="s">
        <v>699</v>
      </c>
      <c r="AR1596" s="107" t="s">
        <v>699</v>
      </c>
      <c r="AS1596" s="107" t="s">
        <v>396</v>
      </c>
      <c r="AT1596" s="107" t="s">
        <v>395</v>
      </c>
      <c r="AU1596" s="107" t="s">
        <v>1123</v>
      </c>
      <c r="AV1596" s="107" t="s">
        <v>391</v>
      </c>
      <c r="AW1596" s="108">
        <v>3</v>
      </c>
      <c r="AX1596" s="107" t="s">
        <v>473</v>
      </c>
      <c r="AY1596" s="107" t="s">
        <v>707</v>
      </c>
      <c r="AZ1596" s="107" t="s">
        <v>706</v>
      </c>
      <c r="BA1596" s="107" t="s">
        <v>412</v>
      </c>
      <c r="BB1596" s="109">
        <v>45355.272070752311</v>
      </c>
      <c r="BC1596" s="107" t="s">
        <v>465</v>
      </c>
      <c r="BD1596" s="107" t="s">
        <v>293</v>
      </c>
    </row>
    <row r="1597" spans="1:56" x14ac:dyDescent="0.2">
      <c r="A1597" s="107" t="s">
        <v>409</v>
      </c>
      <c r="B1597" s="105">
        <v>610890</v>
      </c>
      <c r="C1597" s="105" t="s">
        <v>2459</v>
      </c>
      <c r="D1597" s="107" t="s">
        <v>260</v>
      </c>
      <c r="E1597" s="105" t="s">
        <v>1943</v>
      </c>
      <c r="F1597" s="107" t="s">
        <v>1364</v>
      </c>
      <c r="G1597" s="107" t="s">
        <v>830</v>
      </c>
      <c r="H1597" s="107" t="b">
        <v>1</v>
      </c>
      <c r="I1597" s="107" t="s">
        <v>830</v>
      </c>
      <c r="J1597" s="107" t="s">
        <v>440</v>
      </c>
      <c r="K1597" s="107" t="s">
        <v>441</v>
      </c>
      <c r="L1597" s="107" t="s">
        <v>344</v>
      </c>
      <c r="M1597" s="107" t="s">
        <v>395</v>
      </c>
      <c r="N1597" s="107" t="s">
        <v>410</v>
      </c>
      <c r="O1597" s="107" t="s">
        <v>395</v>
      </c>
      <c r="P1597" s="109">
        <v>44268</v>
      </c>
      <c r="Q1597" s="107" t="s">
        <v>655</v>
      </c>
      <c r="R1597" s="108">
        <v>1</v>
      </c>
      <c r="S1597" s="109">
        <v>44330</v>
      </c>
      <c r="T1597" s="109">
        <v>44390</v>
      </c>
      <c r="U1597" s="109">
        <v>45452</v>
      </c>
      <c r="V1597" s="108">
        <v>1122</v>
      </c>
      <c r="W1597" s="107" t="s">
        <v>287</v>
      </c>
      <c r="X1597" s="107" t="s">
        <v>777</v>
      </c>
      <c r="Y1597" s="107" t="s">
        <v>293</v>
      </c>
      <c r="Z1597" s="108">
        <v>0</v>
      </c>
      <c r="AA1597" s="113">
        <v>320994.82</v>
      </c>
      <c r="AB1597" s="113">
        <v>0</v>
      </c>
      <c r="AC1597" s="113">
        <v>123959.93</v>
      </c>
      <c r="AD1597" s="113">
        <v>0</v>
      </c>
      <c r="AE1597" s="113">
        <v>123959.93</v>
      </c>
      <c r="AF1597" s="113">
        <v>123959.93</v>
      </c>
      <c r="AG1597" s="113">
        <v>444954.75</v>
      </c>
      <c r="AH1597" s="113">
        <f>CFR_Data[[#This Row],[Total Spent SFY]]+CFR_Data[[#This Row],[CF Current SFY]]</f>
        <v>123959.93</v>
      </c>
      <c r="AI1597" s="113">
        <v>0</v>
      </c>
      <c r="AJ1597" s="113">
        <v>0</v>
      </c>
      <c r="AK1597" s="113">
        <v>0</v>
      </c>
      <c r="AL1597" s="113">
        <v>0</v>
      </c>
      <c r="AM1597" s="113">
        <v>0</v>
      </c>
      <c r="AN1597" s="113">
        <v>0</v>
      </c>
      <c r="AO1597" s="113">
        <v>0</v>
      </c>
      <c r="AP1597" s="113">
        <v>0</v>
      </c>
      <c r="AQ1597" s="107" t="s">
        <v>699</v>
      </c>
      <c r="AR1597" s="107" t="s">
        <v>699</v>
      </c>
      <c r="AS1597" s="107" t="s">
        <v>396</v>
      </c>
      <c r="AT1597" s="107" t="s">
        <v>395</v>
      </c>
      <c r="AU1597" s="107" t="s">
        <v>1123</v>
      </c>
      <c r="AV1597" s="107" t="s">
        <v>391</v>
      </c>
      <c r="AW1597" s="108">
        <v>3</v>
      </c>
      <c r="AX1597" s="107" t="s">
        <v>473</v>
      </c>
      <c r="AY1597" s="107" t="s">
        <v>707</v>
      </c>
      <c r="AZ1597" s="107" t="s">
        <v>706</v>
      </c>
      <c r="BA1597" s="107" t="s">
        <v>412</v>
      </c>
      <c r="BB1597" s="109">
        <v>45355.272070752311</v>
      </c>
      <c r="BC1597" s="107" t="s">
        <v>465</v>
      </c>
      <c r="BD1597" s="107" t="s">
        <v>293</v>
      </c>
    </row>
    <row r="1598" spans="1:56" x14ac:dyDescent="0.2">
      <c r="A1598" s="107" t="s">
        <v>409</v>
      </c>
      <c r="B1598" s="105">
        <v>610893</v>
      </c>
      <c r="C1598" s="105" t="s">
        <v>2460</v>
      </c>
      <c r="D1598" s="107" t="s">
        <v>1054</v>
      </c>
      <c r="E1598" s="105" t="s">
        <v>1943</v>
      </c>
      <c r="F1598" s="107" t="s">
        <v>389</v>
      </c>
      <c r="G1598" s="107" t="s">
        <v>830</v>
      </c>
      <c r="H1598" s="107" t="b">
        <v>1</v>
      </c>
      <c r="I1598" s="107" t="s">
        <v>830</v>
      </c>
      <c r="J1598" s="107" t="s">
        <v>440</v>
      </c>
      <c r="K1598" s="107" t="s">
        <v>441</v>
      </c>
      <c r="L1598" s="107" t="s">
        <v>344</v>
      </c>
      <c r="M1598" s="107" t="s">
        <v>395</v>
      </c>
      <c r="N1598" s="107" t="s">
        <v>410</v>
      </c>
      <c r="O1598" s="107" t="s">
        <v>395</v>
      </c>
      <c r="P1598" s="109">
        <v>44366</v>
      </c>
      <c r="Q1598" s="107" t="s">
        <v>655</v>
      </c>
      <c r="R1598" s="108">
        <v>1</v>
      </c>
      <c r="S1598" s="109">
        <v>44432</v>
      </c>
      <c r="T1598" s="109">
        <v>44492</v>
      </c>
      <c r="U1598" s="109">
        <v>45473</v>
      </c>
      <c r="V1598" s="108">
        <v>1041</v>
      </c>
      <c r="W1598" s="107" t="s">
        <v>398</v>
      </c>
      <c r="X1598" s="107" t="s">
        <v>720</v>
      </c>
      <c r="Y1598" s="107" t="s">
        <v>293</v>
      </c>
      <c r="Z1598" s="108">
        <v>0</v>
      </c>
      <c r="AA1598" s="113">
        <v>3605537.52</v>
      </c>
      <c r="AB1598" s="113">
        <v>679121.01</v>
      </c>
      <c r="AC1598" s="113">
        <v>367642.48</v>
      </c>
      <c r="AD1598" s="113">
        <v>277811.45</v>
      </c>
      <c r="AE1598" s="113">
        <v>277811.45</v>
      </c>
      <c r="AF1598" s="113">
        <v>277811.45</v>
      </c>
      <c r="AG1598" s="113">
        <v>3883348.97</v>
      </c>
      <c r="AH1598" s="113">
        <f>CFR_Data[[#This Row],[Total Spent SFY]]+CFR_Data[[#This Row],[CF Current SFY]]</f>
        <v>956932.46</v>
      </c>
      <c r="AI1598" s="113">
        <v>0</v>
      </c>
      <c r="AJ1598" s="113">
        <v>0</v>
      </c>
      <c r="AK1598" s="113">
        <v>0</v>
      </c>
      <c r="AL1598" s="113">
        <v>0</v>
      </c>
      <c r="AM1598" s="113">
        <v>0</v>
      </c>
      <c r="AN1598" s="113">
        <v>89831.03</v>
      </c>
      <c r="AO1598" s="113">
        <v>0</v>
      </c>
      <c r="AP1598" s="113">
        <v>0</v>
      </c>
      <c r="AQ1598" s="107" t="s">
        <v>699</v>
      </c>
      <c r="AR1598" s="107" t="s">
        <v>699</v>
      </c>
      <c r="AS1598" s="107" t="s">
        <v>396</v>
      </c>
      <c r="AT1598" s="107" t="s">
        <v>395</v>
      </c>
      <c r="AU1598" s="107" t="s">
        <v>1123</v>
      </c>
      <c r="AV1598" s="107" t="s">
        <v>391</v>
      </c>
      <c r="AW1598" s="108">
        <v>1</v>
      </c>
      <c r="AX1598" s="107" t="s">
        <v>473</v>
      </c>
      <c r="AY1598" s="107" t="s">
        <v>707</v>
      </c>
      <c r="AZ1598" s="107" t="s">
        <v>706</v>
      </c>
      <c r="BA1598" s="107" t="s">
        <v>412</v>
      </c>
      <c r="BB1598" s="109">
        <v>45355.272070752311</v>
      </c>
      <c r="BC1598" s="107" t="s">
        <v>465</v>
      </c>
      <c r="BD1598" s="107" t="s">
        <v>293</v>
      </c>
    </row>
    <row r="1599" spans="1:56" x14ac:dyDescent="0.2">
      <c r="A1599" s="107" t="s">
        <v>409</v>
      </c>
      <c r="B1599" s="105">
        <v>610894</v>
      </c>
      <c r="C1599" s="105" t="s">
        <v>2461</v>
      </c>
      <c r="D1599" s="107" t="s">
        <v>1395</v>
      </c>
      <c r="E1599" s="105" t="s">
        <v>1943</v>
      </c>
      <c r="F1599" s="107" t="s">
        <v>443</v>
      </c>
      <c r="G1599" s="107" t="s">
        <v>830</v>
      </c>
      <c r="H1599" s="107" t="s">
        <v>830</v>
      </c>
      <c r="I1599" s="107" t="s">
        <v>830</v>
      </c>
      <c r="J1599" s="107" t="s">
        <v>44</v>
      </c>
      <c r="K1599" s="107" t="s">
        <v>22</v>
      </c>
      <c r="L1599" s="107" t="s">
        <v>323</v>
      </c>
      <c r="M1599" s="107" t="s">
        <v>239</v>
      </c>
      <c r="N1599" s="107" t="s">
        <v>410</v>
      </c>
      <c r="O1599" s="107" t="s">
        <v>395</v>
      </c>
      <c r="P1599" s="109">
        <v>44380</v>
      </c>
      <c r="Q1599" s="107" t="s">
        <v>655</v>
      </c>
      <c r="R1599" s="108">
        <v>1</v>
      </c>
      <c r="S1599" s="109">
        <v>44538</v>
      </c>
      <c r="T1599" s="109">
        <v>44598</v>
      </c>
      <c r="U1599" s="109">
        <v>45482</v>
      </c>
      <c r="V1599" s="108">
        <v>944</v>
      </c>
      <c r="W1599" s="107" t="s">
        <v>442</v>
      </c>
      <c r="X1599" s="107" t="s">
        <v>790</v>
      </c>
      <c r="Y1599" s="107" t="s">
        <v>293</v>
      </c>
      <c r="Z1599" s="108">
        <v>0</v>
      </c>
      <c r="AA1599" s="113">
        <v>44525063.869999997</v>
      </c>
      <c r="AB1599" s="113">
        <v>18594707.469999999</v>
      </c>
      <c r="AC1599" s="113">
        <v>13174816.43</v>
      </c>
      <c r="AD1599" s="113">
        <v>10400000</v>
      </c>
      <c r="AE1599" s="113">
        <v>10400000</v>
      </c>
      <c r="AF1599" s="113">
        <v>6000000</v>
      </c>
      <c r="AG1599" s="113">
        <v>50525063.869999997</v>
      </c>
      <c r="AH1599" s="113">
        <f>CFR_Data[[#This Row],[Total Spent SFY]]+CFR_Data[[#This Row],[CF Current SFY]]</f>
        <v>24594707.469999999</v>
      </c>
      <c r="AI1599" s="113">
        <v>4400000</v>
      </c>
      <c r="AJ1599" s="113">
        <v>0</v>
      </c>
      <c r="AK1599" s="113">
        <v>0</v>
      </c>
      <c r="AL1599" s="113">
        <v>0</v>
      </c>
      <c r="AM1599" s="113">
        <v>0</v>
      </c>
      <c r="AN1599" s="113">
        <v>2774816.43</v>
      </c>
      <c r="AO1599" s="113">
        <v>0</v>
      </c>
      <c r="AP1599" s="113">
        <v>0</v>
      </c>
      <c r="AQ1599" s="107" t="s">
        <v>699</v>
      </c>
      <c r="AR1599" s="107" t="s">
        <v>699</v>
      </c>
      <c r="AS1599" s="107" t="s">
        <v>396</v>
      </c>
      <c r="AT1599" s="107" t="s">
        <v>395</v>
      </c>
      <c r="AU1599" s="107" t="s">
        <v>1123</v>
      </c>
      <c r="AV1599" s="107" t="s">
        <v>391</v>
      </c>
      <c r="AW1599" s="108">
        <v>1</v>
      </c>
      <c r="AX1599" s="107" t="s">
        <v>473</v>
      </c>
      <c r="AY1599" s="107" t="s">
        <v>791</v>
      </c>
      <c r="AZ1599" s="107" t="s">
        <v>706</v>
      </c>
      <c r="BA1599" s="107" t="s">
        <v>449</v>
      </c>
      <c r="BB1599" s="109">
        <v>45355.272070752311</v>
      </c>
      <c r="BC1599" s="107" t="s">
        <v>22</v>
      </c>
      <c r="BD1599" s="107" t="s">
        <v>293</v>
      </c>
    </row>
    <row r="1600" spans="1:56" x14ac:dyDescent="0.2">
      <c r="A1600" s="107" t="s">
        <v>409</v>
      </c>
      <c r="B1600" s="105">
        <v>610896</v>
      </c>
      <c r="C1600" s="105" t="s">
        <v>2462</v>
      </c>
      <c r="D1600" s="107" t="s">
        <v>1442</v>
      </c>
      <c r="E1600" s="105" t="s">
        <v>2020</v>
      </c>
      <c r="F1600" s="107" t="s">
        <v>1189</v>
      </c>
      <c r="G1600" s="107" t="s">
        <v>830</v>
      </c>
      <c r="H1600" s="107" t="s">
        <v>830</v>
      </c>
      <c r="I1600" s="107" t="s">
        <v>830</v>
      </c>
      <c r="J1600" s="107" t="s">
        <v>44</v>
      </c>
      <c r="K1600" s="107" t="s">
        <v>22</v>
      </c>
      <c r="L1600" s="107" t="s">
        <v>235</v>
      </c>
      <c r="M1600" s="107" t="s">
        <v>233</v>
      </c>
      <c r="N1600" s="107" t="s">
        <v>454</v>
      </c>
      <c r="O1600" s="107" t="s">
        <v>395</v>
      </c>
      <c r="P1600" s="109">
        <v>44030</v>
      </c>
      <c r="Q1600" s="107" t="s">
        <v>656</v>
      </c>
      <c r="R1600" s="108">
        <v>1</v>
      </c>
      <c r="S1600" s="109">
        <v>45376.270996608793</v>
      </c>
      <c r="T1600" s="109">
        <v>45436.270996608793</v>
      </c>
      <c r="U1600" s="109">
        <v>45641</v>
      </c>
      <c r="V1600" s="108">
        <v>265</v>
      </c>
      <c r="W1600" s="107" t="s">
        <v>398</v>
      </c>
      <c r="X1600" s="107" t="s">
        <v>702</v>
      </c>
      <c r="Y1600" s="107" t="s">
        <v>293</v>
      </c>
      <c r="Z1600" s="108">
        <v>0</v>
      </c>
      <c r="AA1600" s="113">
        <v>0</v>
      </c>
      <c r="AB1600" s="113">
        <v>0</v>
      </c>
      <c r="AC1600" s="113">
        <v>1499537.79</v>
      </c>
      <c r="AD1600" s="113">
        <v>0</v>
      </c>
      <c r="AE1600" s="113">
        <v>1499537.79</v>
      </c>
      <c r="AF1600" s="113">
        <v>1025000</v>
      </c>
      <c r="AG1600" s="113">
        <v>1025000</v>
      </c>
      <c r="AH1600" s="113">
        <f>CFR_Data[[#This Row],[Total Spent SFY]]+CFR_Data[[#This Row],[CF Current SFY]]</f>
        <v>1025000</v>
      </c>
      <c r="AI1600" s="113">
        <v>474537.79</v>
      </c>
      <c r="AJ1600" s="113">
        <v>0</v>
      </c>
      <c r="AK1600" s="113">
        <v>0</v>
      </c>
      <c r="AL1600" s="113">
        <v>0</v>
      </c>
      <c r="AM1600" s="113">
        <v>0</v>
      </c>
      <c r="AN1600" s="113">
        <v>0</v>
      </c>
      <c r="AO1600" s="113">
        <v>0</v>
      </c>
      <c r="AP1600" s="113">
        <v>0</v>
      </c>
      <c r="AQ1600" s="107" t="s">
        <v>699</v>
      </c>
      <c r="AR1600" s="107" t="s">
        <v>699</v>
      </c>
      <c r="AS1600" s="107" t="s">
        <v>396</v>
      </c>
      <c r="AT1600" s="107" t="s">
        <v>395</v>
      </c>
      <c r="AU1600" s="107" t="s">
        <v>1123</v>
      </c>
      <c r="AV1600" s="107" t="s">
        <v>391</v>
      </c>
      <c r="AW1600" s="108">
        <v>1</v>
      </c>
      <c r="AX1600" s="107" t="s">
        <v>473</v>
      </c>
      <c r="AY1600" s="107" t="s">
        <v>736</v>
      </c>
      <c r="AZ1600" s="107" t="s">
        <v>706</v>
      </c>
      <c r="BA1600" s="107" t="s">
        <v>434</v>
      </c>
      <c r="BB1600" s="109">
        <v>45355.272070752311</v>
      </c>
      <c r="BC1600" s="107" t="s">
        <v>22</v>
      </c>
      <c r="BD1600" s="107" t="s">
        <v>293</v>
      </c>
    </row>
    <row r="1601" spans="1:56" x14ac:dyDescent="0.2">
      <c r="A1601" s="107" t="s">
        <v>409</v>
      </c>
      <c r="B1601" s="105">
        <v>610918</v>
      </c>
      <c r="C1601" s="105" t="s">
        <v>2463</v>
      </c>
      <c r="D1601" s="107" t="s">
        <v>1396</v>
      </c>
      <c r="E1601" s="105" t="s">
        <v>1943</v>
      </c>
      <c r="F1601" s="107" t="s">
        <v>1168</v>
      </c>
      <c r="G1601" s="107" t="s">
        <v>830</v>
      </c>
      <c r="H1601" s="107" t="s">
        <v>830</v>
      </c>
      <c r="I1601" s="107" t="s">
        <v>830</v>
      </c>
      <c r="J1601" s="107" t="s">
        <v>774</v>
      </c>
      <c r="K1601" s="107" t="s">
        <v>22</v>
      </c>
      <c r="L1601" s="107" t="s">
        <v>344</v>
      </c>
      <c r="M1601" s="107" t="s">
        <v>395</v>
      </c>
      <c r="N1601" s="107" t="s">
        <v>410</v>
      </c>
      <c r="O1601" s="107" t="s">
        <v>395</v>
      </c>
      <c r="P1601" s="109">
        <v>44373</v>
      </c>
      <c r="Q1601" s="107" t="s">
        <v>655</v>
      </c>
      <c r="R1601" s="108">
        <v>1</v>
      </c>
      <c r="S1601" s="109">
        <v>44487</v>
      </c>
      <c r="T1601" s="109">
        <v>44547</v>
      </c>
      <c r="U1601" s="109">
        <v>45608</v>
      </c>
      <c r="V1601" s="108">
        <v>1121</v>
      </c>
      <c r="W1601" s="107" t="s">
        <v>287</v>
      </c>
      <c r="X1601" s="107" t="s">
        <v>773</v>
      </c>
      <c r="Y1601" s="107" t="s">
        <v>293</v>
      </c>
      <c r="Z1601" s="108">
        <v>0</v>
      </c>
      <c r="AA1601" s="113">
        <v>30455810.289999999</v>
      </c>
      <c r="AB1601" s="113">
        <v>10930111.25</v>
      </c>
      <c r="AC1601" s="113">
        <v>4375301.12</v>
      </c>
      <c r="AD1601" s="113">
        <v>3823264.41</v>
      </c>
      <c r="AE1601" s="113">
        <v>3823264.41</v>
      </c>
      <c r="AF1601" s="113">
        <v>1165022.1000000001</v>
      </c>
      <c r="AG1601" s="113">
        <v>31620832.390000001</v>
      </c>
      <c r="AH1601" s="113">
        <f>CFR_Data[[#This Row],[Total Spent SFY]]+CFR_Data[[#This Row],[CF Current SFY]]</f>
        <v>12095133.35</v>
      </c>
      <c r="AI1601" s="113">
        <v>2658242.31</v>
      </c>
      <c r="AJ1601" s="113">
        <v>0</v>
      </c>
      <c r="AK1601" s="113">
        <v>0</v>
      </c>
      <c r="AL1601" s="113">
        <v>0</v>
      </c>
      <c r="AM1601" s="113">
        <v>0</v>
      </c>
      <c r="AN1601" s="113">
        <v>552036.71</v>
      </c>
      <c r="AO1601" s="113">
        <v>0</v>
      </c>
      <c r="AP1601" s="113">
        <v>0</v>
      </c>
      <c r="AQ1601" s="107" t="s">
        <v>699</v>
      </c>
      <c r="AR1601" s="107" t="s">
        <v>699</v>
      </c>
      <c r="AS1601" s="107" t="s">
        <v>396</v>
      </c>
      <c r="AT1601" s="107" t="s">
        <v>395</v>
      </c>
      <c r="AU1601" s="107" t="s">
        <v>1123</v>
      </c>
      <c r="AV1601" s="107" t="s">
        <v>391</v>
      </c>
      <c r="AW1601" s="108">
        <v>2</v>
      </c>
      <c r="AX1601" s="107" t="s">
        <v>473</v>
      </c>
      <c r="AY1601" s="107" t="s">
        <v>707</v>
      </c>
      <c r="AZ1601" s="107" t="s">
        <v>706</v>
      </c>
      <c r="BA1601" s="107" t="s">
        <v>412</v>
      </c>
      <c r="BB1601" s="109">
        <v>45355.272070752311</v>
      </c>
      <c r="BC1601" s="107" t="s">
        <v>22</v>
      </c>
      <c r="BD1601" s="107" t="s">
        <v>293</v>
      </c>
    </row>
    <row r="1602" spans="1:56" x14ac:dyDescent="0.2">
      <c r="A1602" s="107" t="s">
        <v>409</v>
      </c>
      <c r="B1602" s="105">
        <v>610918</v>
      </c>
      <c r="C1602" s="105" t="s">
        <v>2463</v>
      </c>
      <c r="D1602" s="107" t="s">
        <v>1396</v>
      </c>
      <c r="E1602" s="105" t="s">
        <v>1943</v>
      </c>
      <c r="F1602" s="107" t="s">
        <v>1168</v>
      </c>
      <c r="G1602" s="107" t="s">
        <v>830</v>
      </c>
      <c r="H1602" s="107" t="s">
        <v>830</v>
      </c>
      <c r="I1602" s="107" t="s">
        <v>830</v>
      </c>
      <c r="J1602" s="107" t="s">
        <v>774</v>
      </c>
      <c r="K1602" s="107" t="s">
        <v>22</v>
      </c>
      <c r="L1602" s="107" t="s">
        <v>344</v>
      </c>
      <c r="M1602" s="107" t="s">
        <v>395</v>
      </c>
      <c r="N1602" s="107" t="s">
        <v>410</v>
      </c>
      <c r="O1602" s="107" t="s">
        <v>395</v>
      </c>
      <c r="P1602" s="109">
        <v>44373</v>
      </c>
      <c r="Q1602" s="107" t="s">
        <v>655</v>
      </c>
      <c r="R1602" s="108">
        <v>1</v>
      </c>
      <c r="S1602" s="109">
        <v>44487</v>
      </c>
      <c r="T1602" s="109">
        <v>44547</v>
      </c>
      <c r="U1602" s="109">
        <v>45608</v>
      </c>
      <c r="V1602" s="108">
        <v>1121</v>
      </c>
      <c r="W1602" s="107" t="s">
        <v>422</v>
      </c>
      <c r="X1602" s="107" t="s">
        <v>422</v>
      </c>
      <c r="Y1602" s="107" t="s">
        <v>395</v>
      </c>
      <c r="Z1602" s="108">
        <v>0</v>
      </c>
      <c r="AA1602" s="113">
        <v>0</v>
      </c>
      <c r="AB1602" s="113">
        <v>0</v>
      </c>
      <c r="AC1602" s="113">
        <v>2500000</v>
      </c>
      <c r="AD1602" s="113">
        <v>0</v>
      </c>
      <c r="AE1602" s="113">
        <v>2500000</v>
      </c>
      <c r="AF1602" s="113">
        <v>0</v>
      </c>
      <c r="AG1602" s="113">
        <v>0</v>
      </c>
      <c r="AH1602" s="113">
        <f>CFR_Data[[#This Row],[Total Spent SFY]]+CFR_Data[[#This Row],[CF Current SFY]]</f>
        <v>0</v>
      </c>
      <c r="AI1602" s="113">
        <v>2500000</v>
      </c>
      <c r="AJ1602" s="113">
        <v>0</v>
      </c>
      <c r="AK1602" s="113">
        <v>0</v>
      </c>
      <c r="AL1602" s="113">
        <v>0</v>
      </c>
      <c r="AM1602" s="113">
        <v>0</v>
      </c>
      <c r="AN1602" s="113">
        <v>0</v>
      </c>
      <c r="AO1602" s="113">
        <v>0</v>
      </c>
      <c r="AP1602" s="113">
        <v>0</v>
      </c>
      <c r="AQ1602" s="107" t="s">
        <v>699</v>
      </c>
      <c r="AR1602" s="107" t="s">
        <v>699</v>
      </c>
      <c r="AS1602" s="107" t="s">
        <v>396</v>
      </c>
      <c r="AT1602" s="107" t="s">
        <v>395</v>
      </c>
      <c r="AU1602" s="107" t="s">
        <v>1123</v>
      </c>
      <c r="AV1602" s="107" t="s">
        <v>391</v>
      </c>
      <c r="AW1602" s="108">
        <v>2</v>
      </c>
      <c r="AX1602" s="107" t="s">
        <v>473</v>
      </c>
      <c r="AY1602" s="107" t="s">
        <v>707</v>
      </c>
      <c r="AZ1602" s="107" t="s">
        <v>706</v>
      </c>
      <c r="BA1602" s="107" t="s">
        <v>412</v>
      </c>
      <c r="BB1602" s="109">
        <v>45355.272070752311</v>
      </c>
      <c r="BC1602" s="107" t="s">
        <v>22</v>
      </c>
      <c r="BD1602" s="107" t="s">
        <v>293</v>
      </c>
    </row>
    <row r="1603" spans="1:56" x14ac:dyDescent="0.2">
      <c r="A1603" s="107" t="s">
        <v>409</v>
      </c>
      <c r="B1603" s="105">
        <v>610919</v>
      </c>
      <c r="C1603" s="105" t="s">
        <v>3175</v>
      </c>
      <c r="D1603" s="107" t="s">
        <v>2464</v>
      </c>
      <c r="E1603" s="105" t="s">
        <v>1941</v>
      </c>
      <c r="F1603" s="107" t="s">
        <v>1128</v>
      </c>
      <c r="G1603" s="107" t="s">
        <v>830</v>
      </c>
      <c r="H1603" s="107" t="s">
        <v>830</v>
      </c>
      <c r="I1603" s="107" t="s">
        <v>830</v>
      </c>
      <c r="J1603" s="107" t="s">
        <v>2465</v>
      </c>
      <c r="K1603" s="107" t="s">
        <v>22</v>
      </c>
      <c r="L1603" s="107" t="s">
        <v>237</v>
      </c>
      <c r="M1603" s="107" t="s">
        <v>236</v>
      </c>
      <c r="N1603" s="107" t="s">
        <v>410</v>
      </c>
      <c r="O1603" s="107" t="s">
        <v>395</v>
      </c>
      <c r="P1603" s="109">
        <v>45171</v>
      </c>
      <c r="Q1603" s="107" t="s">
        <v>712</v>
      </c>
      <c r="R1603" s="108">
        <v>1</v>
      </c>
      <c r="S1603" s="109">
        <v>45328</v>
      </c>
      <c r="T1603" s="109">
        <v>45388</v>
      </c>
      <c r="U1603" s="109">
        <v>46341</v>
      </c>
      <c r="V1603" s="108">
        <v>1013</v>
      </c>
      <c r="W1603" s="107" t="s">
        <v>424</v>
      </c>
      <c r="X1603" s="107" t="s">
        <v>710</v>
      </c>
      <c r="Y1603" s="107" t="s">
        <v>411</v>
      </c>
      <c r="Z1603" s="108">
        <v>0.8</v>
      </c>
      <c r="AA1603" s="113">
        <v>0</v>
      </c>
      <c r="AB1603" s="113">
        <v>0</v>
      </c>
      <c r="AC1603" s="113">
        <v>7946550.3700000001</v>
      </c>
      <c r="AD1603" s="113">
        <v>100401.88710000001</v>
      </c>
      <c r="AE1603" s="113">
        <v>7946550.3700000001</v>
      </c>
      <c r="AF1603" s="113">
        <v>100401.88710000001</v>
      </c>
      <c r="AG1603" s="113">
        <v>100401.88710000001</v>
      </c>
      <c r="AH1603" s="113">
        <f>CFR_Data[[#This Row],[Total Spent SFY]]+CFR_Data[[#This Row],[CF Current SFY]]</f>
        <v>100401.88710000001</v>
      </c>
      <c r="AI1603" s="113">
        <v>3951598.1129000001</v>
      </c>
      <c r="AJ1603" s="113">
        <v>2860000</v>
      </c>
      <c r="AK1603" s="113">
        <v>1034550.37</v>
      </c>
      <c r="AL1603" s="113">
        <v>0</v>
      </c>
      <c r="AM1603" s="113">
        <v>0</v>
      </c>
      <c r="AN1603" s="113">
        <v>0</v>
      </c>
      <c r="AO1603" s="113">
        <v>0</v>
      </c>
      <c r="AP1603" s="113">
        <v>0</v>
      </c>
      <c r="AQ1603" s="107" t="s">
        <v>699</v>
      </c>
      <c r="AR1603" s="107" t="s">
        <v>699</v>
      </c>
      <c r="AS1603" s="107" t="s">
        <v>396</v>
      </c>
      <c r="AT1603" s="107" t="s">
        <v>3088</v>
      </c>
      <c r="AU1603" s="107" t="s">
        <v>239</v>
      </c>
      <c r="AV1603" s="107" t="s">
        <v>391</v>
      </c>
      <c r="AW1603" s="108">
        <v>3</v>
      </c>
      <c r="AX1603" s="107" t="s">
        <v>473</v>
      </c>
      <c r="AY1603" s="107" t="s">
        <v>738</v>
      </c>
      <c r="AZ1603" s="107" t="s">
        <v>700</v>
      </c>
      <c r="BA1603" s="107" t="s">
        <v>652</v>
      </c>
      <c r="BB1603" s="109">
        <v>45355.272070752311</v>
      </c>
      <c r="BC1603" s="107" t="s">
        <v>22</v>
      </c>
      <c r="BD1603" s="107" t="s">
        <v>292</v>
      </c>
    </row>
    <row r="1604" spans="1:56" x14ac:dyDescent="0.2">
      <c r="A1604" s="107" t="s">
        <v>409</v>
      </c>
      <c r="B1604" s="105">
        <v>610919</v>
      </c>
      <c r="C1604" s="105" t="s">
        <v>3175</v>
      </c>
      <c r="D1604" s="107" t="s">
        <v>2464</v>
      </c>
      <c r="E1604" s="105" t="s">
        <v>1941</v>
      </c>
      <c r="F1604" s="107" t="s">
        <v>1128</v>
      </c>
      <c r="G1604" s="107" t="s">
        <v>830</v>
      </c>
      <c r="H1604" s="107" t="s">
        <v>830</v>
      </c>
      <c r="I1604" s="107" t="s">
        <v>830</v>
      </c>
      <c r="J1604" s="107" t="s">
        <v>2465</v>
      </c>
      <c r="K1604" s="107" t="s">
        <v>22</v>
      </c>
      <c r="L1604" s="107" t="s">
        <v>237</v>
      </c>
      <c r="M1604" s="107" t="s">
        <v>236</v>
      </c>
      <c r="N1604" s="107" t="s">
        <v>410</v>
      </c>
      <c r="O1604" s="107" t="s">
        <v>395</v>
      </c>
      <c r="P1604" s="109">
        <v>45171</v>
      </c>
      <c r="Q1604" s="107" t="s">
        <v>712</v>
      </c>
      <c r="R1604" s="108">
        <v>1</v>
      </c>
      <c r="S1604" s="109">
        <v>45328</v>
      </c>
      <c r="T1604" s="109">
        <v>45388</v>
      </c>
      <c r="U1604" s="109">
        <v>46341</v>
      </c>
      <c r="V1604" s="108">
        <v>1013</v>
      </c>
      <c r="W1604" s="107" t="s">
        <v>424</v>
      </c>
      <c r="X1604" s="107" t="s">
        <v>713</v>
      </c>
      <c r="Y1604" s="107" t="s">
        <v>397</v>
      </c>
      <c r="Z1604" s="108">
        <v>0.9</v>
      </c>
      <c r="AA1604" s="113">
        <v>0</v>
      </c>
      <c r="AB1604" s="113">
        <v>0</v>
      </c>
      <c r="AC1604" s="113">
        <v>3788884</v>
      </c>
      <c r="AD1604" s="113">
        <v>47730.220699999998</v>
      </c>
      <c r="AE1604" s="113">
        <v>3788884</v>
      </c>
      <c r="AF1604" s="113">
        <v>47730.220699999998</v>
      </c>
      <c r="AG1604" s="113">
        <v>47730.220699999998</v>
      </c>
      <c r="AH1604" s="113">
        <f>CFR_Data[[#This Row],[Total Spent SFY]]+CFR_Data[[#This Row],[CF Current SFY]]</f>
        <v>47730.220699999998</v>
      </c>
      <c r="AI1604" s="113">
        <v>1886269.7793000001</v>
      </c>
      <c r="AJ1604" s="113">
        <v>1364000</v>
      </c>
      <c r="AK1604" s="113">
        <v>490884</v>
      </c>
      <c r="AL1604" s="113">
        <v>0</v>
      </c>
      <c r="AM1604" s="113">
        <v>0</v>
      </c>
      <c r="AN1604" s="113">
        <v>0</v>
      </c>
      <c r="AO1604" s="113">
        <v>0</v>
      </c>
      <c r="AP1604" s="113">
        <v>0</v>
      </c>
      <c r="AQ1604" s="107" t="s">
        <v>699</v>
      </c>
      <c r="AR1604" s="107" t="s">
        <v>699</v>
      </c>
      <c r="AS1604" s="107" t="s">
        <v>396</v>
      </c>
      <c r="AT1604" s="107" t="s">
        <v>3088</v>
      </c>
      <c r="AU1604" s="107" t="s">
        <v>239</v>
      </c>
      <c r="AV1604" s="107" t="s">
        <v>391</v>
      </c>
      <c r="AW1604" s="108">
        <v>3</v>
      </c>
      <c r="AX1604" s="107" t="s">
        <v>473</v>
      </c>
      <c r="AY1604" s="107" t="s">
        <v>738</v>
      </c>
      <c r="AZ1604" s="107" t="s">
        <v>700</v>
      </c>
      <c r="BA1604" s="107" t="s">
        <v>652</v>
      </c>
      <c r="BB1604" s="109">
        <v>45355.272070752311</v>
      </c>
      <c r="BC1604" s="107" t="s">
        <v>22</v>
      </c>
      <c r="BD1604" s="107" t="s">
        <v>292</v>
      </c>
    </row>
    <row r="1605" spans="1:56" x14ac:dyDescent="0.2">
      <c r="A1605" s="107" t="s">
        <v>409</v>
      </c>
      <c r="B1605" s="105">
        <v>610919</v>
      </c>
      <c r="C1605" s="105" t="s">
        <v>3175</v>
      </c>
      <c r="D1605" s="107" t="s">
        <v>2464</v>
      </c>
      <c r="E1605" s="105" t="s">
        <v>1941</v>
      </c>
      <c r="F1605" s="107" t="s">
        <v>1128</v>
      </c>
      <c r="G1605" s="107" t="s">
        <v>830</v>
      </c>
      <c r="H1605" s="107" t="s">
        <v>830</v>
      </c>
      <c r="I1605" s="107" t="s">
        <v>830</v>
      </c>
      <c r="J1605" s="107" t="s">
        <v>2465</v>
      </c>
      <c r="K1605" s="107" t="s">
        <v>22</v>
      </c>
      <c r="L1605" s="107" t="s">
        <v>237</v>
      </c>
      <c r="M1605" s="107" t="s">
        <v>236</v>
      </c>
      <c r="N1605" s="107" t="s">
        <v>410</v>
      </c>
      <c r="O1605" s="107" t="s">
        <v>395</v>
      </c>
      <c r="P1605" s="109">
        <v>45171</v>
      </c>
      <c r="Q1605" s="107" t="s">
        <v>712</v>
      </c>
      <c r="R1605" s="108">
        <v>1</v>
      </c>
      <c r="S1605" s="109">
        <v>45328</v>
      </c>
      <c r="T1605" s="109">
        <v>45388</v>
      </c>
      <c r="U1605" s="109">
        <v>46341</v>
      </c>
      <c r="V1605" s="108">
        <v>1013</v>
      </c>
      <c r="W1605" s="107" t="s">
        <v>398</v>
      </c>
      <c r="X1605" s="107" t="s">
        <v>702</v>
      </c>
      <c r="Y1605" s="107" t="s">
        <v>293</v>
      </c>
      <c r="Z1605" s="108">
        <v>0</v>
      </c>
      <c r="AA1605" s="113">
        <v>0</v>
      </c>
      <c r="AB1605" s="113">
        <v>0</v>
      </c>
      <c r="AC1605" s="113">
        <v>140451</v>
      </c>
      <c r="AD1605" s="113">
        <v>1867.8923</v>
      </c>
      <c r="AE1605" s="113">
        <v>140451</v>
      </c>
      <c r="AF1605" s="113">
        <v>1867.8923</v>
      </c>
      <c r="AG1605" s="113">
        <v>1867.8923</v>
      </c>
      <c r="AH1605" s="113">
        <f>CFR_Data[[#This Row],[Total Spent SFY]]+CFR_Data[[#This Row],[CF Current SFY]]</f>
        <v>1867.8923</v>
      </c>
      <c r="AI1605" s="113">
        <v>70132.107699999993</v>
      </c>
      <c r="AJ1605" s="113">
        <v>51000</v>
      </c>
      <c r="AK1605" s="113">
        <v>17451</v>
      </c>
      <c r="AL1605" s="113">
        <v>0</v>
      </c>
      <c r="AM1605" s="113">
        <v>0</v>
      </c>
      <c r="AN1605" s="113">
        <v>0</v>
      </c>
      <c r="AO1605" s="113">
        <v>0</v>
      </c>
      <c r="AP1605" s="113">
        <v>0</v>
      </c>
      <c r="AQ1605" s="107" t="s">
        <v>699</v>
      </c>
      <c r="AR1605" s="107" t="s">
        <v>699</v>
      </c>
      <c r="AS1605" s="107" t="s">
        <v>396</v>
      </c>
      <c r="AT1605" s="107" t="s">
        <v>3088</v>
      </c>
      <c r="AU1605" s="107" t="s">
        <v>239</v>
      </c>
      <c r="AV1605" s="107" t="s">
        <v>391</v>
      </c>
      <c r="AW1605" s="108">
        <v>3</v>
      </c>
      <c r="AX1605" s="107" t="s">
        <v>473</v>
      </c>
      <c r="AY1605" s="107" t="s">
        <v>738</v>
      </c>
      <c r="AZ1605" s="107" t="s">
        <v>700</v>
      </c>
      <c r="BA1605" s="107" t="s">
        <v>652</v>
      </c>
      <c r="BB1605" s="109">
        <v>45355.272070752311</v>
      </c>
      <c r="BC1605" s="107" t="s">
        <v>22</v>
      </c>
      <c r="BD1605" s="107" t="s">
        <v>293</v>
      </c>
    </row>
    <row r="1606" spans="1:56" x14ac:dyDescent="0.2">
      <c r="A1606" s="107" t="s">
        <v>472</v>
      </c>
      <c r="B1606" s="105">
        <v>610921</v>
      </c>
      <c r="C1606" s="105" t="s">
        <v>395</v>
      </c>
      <c r="D1606" s="107" t="s">
        <v>2466</v>
      </c>
      <c r="E1606" s="105" t="s">
        <v>1947</v>
      </c>
      <c r="F1606" s="107" t="s">
        <v>1128</v>
      </c>
      <c r="G1606" s="107" t="s">
        <v>830</v>
      </c>
      <c r="H1606" s="107" t="s">
        <v>830</v>
      </c>
      <c r="I1606" s="107" t="s">
        <v>830</v>
      </c>
      <c r="J1606" s="107" t="s">
        <v>200</v>
      </c>
      <c r="K1606" s="107" t="s">
        <v>25</v>
      </c>
      <c r="L1606" s="107" t="s">
        <v>654</v>
      </c>
      <c r="M1606" s="107" t="s">
        <v>395</v>
      </c>
      <c r="N1606" s="107" t="s">
        <v>472</v>
      </c>
      <c r="O1606" s="107" t="s">
        <v>1122</v>
      </c>
      <c r="P1606" s="109">
        <v>46438</v>
      </c>
      <c r="Q1606" s="107" t="s">
        <v>1914</v>
      </c>
      <c r="R1606" s="108">
        <v>0</v>
      </c>
      <c r="S1606" s="109">
        <v>46588</v>
      </c>
      <c r="T1606" s="109">
        <v>46648</v>
      </c>
      <c r="U1606" s="109">
        <v>46952</v>
      </c>
      <c r="V1606" s="108">
        <v>364</v>
      </c>
      <c r="W1606" s="107" t="s">
        <v>424</v>
      </c>
      <c r="X1606" s="107" t="s">
        <v>726</v>
      </c>
      <c r="Y1606" s="107" t="s">
        <v>725</v>
      </c>
      <c r="Z1606" s="108">
        <v>0.8</v>
      </c>
      <c r="AA1606" s="113">
        <v>0</v>
      </c>
      <c r="AB1606" s="113">
        <v>0</v>
      </c>
      <c r="AC1606" s="113">
        <v>5632100</v>
      </c>
      <c r="AD1606" s="113">
        <v>0</v>
      </c>
      <c r="AE1606" s="113">
        <v>5632100</v>
      </c>
      <c r="AF1606" s="113">
        <v>0</v>
      </c>
      <c r="AG1606" s="113">
        <v>0</v>
      </c>
      <c r="AH1606" s="113">
        <f>CFR_Data[[#This Row],[Total Spent SFY]]+CFR_Data[[#This Row],[CF Current SFY]]</f>
        <v>0</v>
      </c>
      <c r="AI1606" s="113">
        <v>0</v>
      </c>
      <c r="AJ1606" s="113">
        <v>0</v>
      </c>
      <c r="AK1606" s="113">
        <v>0</v>
      </c>
      <c r="AL1606" s="113">
        <v>5120090.9090999998</v>
      </c>
      <c r="AM1606" s="113">
        <v>512009.09090000001</v>
      </c>
      <c r="AN1606" s="113">
        <v>0</v>
      </c>
      <c r="AO1606" s="113">
        <v>0</v>
      </c>
      <c r="AP1606" s="113">
        <v>0</v>
      </c>
      <c r="AQ1606" s="107" t="s">
        <v>699</v>
      </c>
      <c r="AR1606" s="107" t="s">
        <v>699</v>
      </c>
      <c r="AS1606" s="107" t="s">
        <v>396</v>
      </c>
      <c r="AT1606" s="107" t="s">
        <v>2993</v>
      </c>
      <c r="AU1606" s="107" t="s">
        <v>1120</v>
      </c>
      <c r="AV1606" s="107" t="s">
        <v>391</v>
      </c>
      <c r="AW1606" s="108">
        <v>1</v>
      </c>
      <c r="AX1606" s="107" t="s">
        <v>473</v>
      </c>
      <c r="AY1606" s="107" t="s">
        <v>698</v>
      </c>
      <c r="AZ1606" s="107" t="s">
        <v>697</v>
      </c>
      <c r="BA1606" s="107" t="s">
        <v>392</v>
      </c>
      <c r="BB1606" s="109">
        <v>45355.272070752311</v>
      </c>
      <c r="BC1606" s="107" t="s">
        <v>25</v>
      </c>
      <c r="BD1606" s="107" t="s">
        <v>292</v>
      </c>
    </row>
    <row r="1607" spans="1:56" x14ac:dyDescent="0.2">
      <c r="A1607" s="107" t="s">
        <v>472</v>
      </c>
      <c r="B1607" s="105">
        <v>610923</v>
      </c>
      <c r="C1607" s="105" t="s">
        <v>395</v>
      </c>
      <c r="D1607" s="107" t="s">
        <v>1397</v>
      </c>
      <c r="E1607" s="105" t="s">
        <v>1941</v>
      </c>
      <c r="F1607" s="107" t="s">
        <v>1343</v>
      </c>
      <c r="G1607" s="107" t="s">
        <v>830</v>
      </c>
      <c r="H1607" s="107" t="s">
        <v>830</v>
      </c>
      <c r="I1607" s="107" t="s">
        <v>830</v>
      </c>
      <c r="J1607" s="107" t="s">
        <v>66</v>
      </c>
      <c r="K1607" s="107" t="s">
        <v>27</v>
      </c>
      <c r="L1607" s="107" t="s">
        <v>312</v>
      </c>
      <c r="M1607" s="107" t="s">
        <v>158</v>
      </c>
      <c r="N1607" s="107" t="s">
        <v>472</v>
      </c>
      <c r="O1607" s="107" t="s">
        <v>1127</v>
      </c>
      <c r="P1607" s="109">
        <v>45409</v>
      </c>
      <c r="Q1607" s="107" t="s">
        <v>754</v>
      </c>
      <c r="R1607" s="108">
        <v>0</v>
      </c>
      <c r="S1607" s="109">
        <v>45559</v>
      </c>
      <c r="T1607" s="109">
        <v>45619</v>
      </c>
      <c r="U1607" s="109">
        <v>46060</v>
      </c>
      <c r="V1607" s="108">
        <v>501</v>
      </c>
      <c r="W1607" s="107" t="s">
        <v>398</v>
      </c>
      <c r="X1607" s="107" t="s">
        <v>702</v>
      </c>
      <c r="Y1607" s="107" t="s">
        <v>293</v>
      </c>
      <c r="Z1607" s="108">
        <v>0</v>
      </c>
      <c r="AA1607" s="113">
        <v>0</v>
      </c>
      <c r="AB1607" s="113">
        <v>0</v>
      </c>
      <c r="AC1607" s="113">
        <v>34445</v>
      </c>
      <c r="AD1607" s="113">
        <v>0</v>
      </c>
      <c r="AE1607" s="113">
        <v>34445</v>
      </c>
      <c r="AF1607" s="113">
        <v>0</v>
      </c>
      <c r="AG1607" s="113">
        <v>0</v>
      </c>
      <c r="AH1607" s="113">
        <f>CFR_Data[[#This Row],[Total Spent SFY]]+CFR_Data[[#This Row],[CF Current SFY]]</f>
        <v>0</v>
      </c>
      <c r="AI1607" s="113">
        <v>17222.5</v>
      </c>
      <c r="AJ1607" s="113">
        <v>17222.5</v>
      </c>
      <c r="AK1607" s="113">
        <v>0</v>
      </c>
      <c r="AL1607" s="113">
        <v>0</v>
      </c>
      <c r="AM1607" s="113">
        <v>0</v>
      </c>
      <c r="AN1607" s="113">
        <v>0</v>
      </c>
      <c r="AO1607" s="113">
        <v>0</v>
      </c>
      <c r="AP1607" s="113">
        <v>0</v>
      </c>
      <c r="AQ1607" s="107" t="s">
        <v>699</v>
      </c>
      <c r="AR1607" s="107" t="s">
        <v>699</v>
      </c>
      <c r="AS1607" s="107" t="s">
        <v>396</v>
      </c>
      <c r="AT1607" s="107" t="s">
        <v>3012</v>
      </c>
      <c r="AU1607" s="107" t="s">
        <v>1120</v>
      </c>
      <c r="AV1607" s="107" t="s">
        <v>391</v>
      </c>
      <c r="AW1607" s="108">
        <v>2</v>
      </c>
      <c r="AX1607" s="107" t="s">
        <v>473</v>
      </c>
      <c r="AY1607" s="107" t="s">
        <v>722</v>
      </c>
      <c r="AZ1607" s="107" t="s">
        <v>697</v>
      </c>
      <c r="BA1607" s="107" t="s">
        <v>402</v>
      </c>
      <c r="BB1607" s="109">
        <v>45355.272070752311</v>
      </c>
      <c r="BC1607" s="107" t="s">
        <v>27</v>
      </c>
      <c r="BD1607" s="107" t="s">
        <v>293</v>
      </c>
    </row>
    <row r="1608" spans="1:56" x14ac:dyDescent="0.2">
      <c r="A1608" s="107" t="s">
        <v>472</v>
      </c>
      <c r="B1608" s="105">
        <v>610923</v>
      </c>
      <c r="C1608" s="105" t="s">
        <v>395</v>
      </c>
      <c r="D1608" s="107" t="s">
        <v>1397</v>
      </c>
      <c r="E1608" s="105" t="s">
        <v>1941</v>
      </c>
      <c r="F1608" s="107" t="s">
        <v>1343</v>
      </c>
      <c r="G1608" s="107" t="s">
        <v>830</v>
      </c>
      <c r="H1608" s="107" t="s">
        <v>830</v>
      </c>
      <c r="I1608" s="107" t="s">
        <v>830</v>
      </c>
      <c r="J1608" s="107" t="s">
        <v>66</v>
      </c>
      <c r="K1608" s="107" t="s">
        <v>27</v>
      </c>
      <c r="L1608" s="107" t="s">
        <v>312</v>
      </c>
      <c r="M1608" s="107" t="s">
        <v>158</v>
      </c>
      <c r="N1608" s="107" t="s">
        <v>472</v>
      </c>
      <c r="O1608" s="107" t="s">
        <v>1127</v>
      </c>
      <c r="P1608" s="109">
        <v>45409</v>
      </c>
      <c r="Q1608" s="107" t="s">
        <v>754</v>
      </c>
      <c r="R1608" s="108">
        <v>0</v>
      </c>
      <c r="S1608" s="109">
        <v>45559</v>
      </c>
      <c r="T1608" s="109">
        <v>45619</v>
      </c>
      <c r="U1608" s="109">
        <v>46060</v>
      </c>
      <c r="V1608" s="108">
        <v>501</v>
      </c>
      <c r="W1608" s="107" t="s">
        <v>424</v>
      </c>
      <c r="X1608" s="107" t="s">
        <v>726</v>
      </c>
      <c r="Y1608" s="107" t="s">
        <v>725</v>
      </c>
      <c r="Z1608" s="108">
        <v>0.8</v>
      </c>
      <c r="AA1608" s="113">
        <v>0</v>
      </c>
      <c r="AB1608" s="113">
        <v>0</v>
      </c>
      <c r="AC1608" s="113">
        <v>1919680.09</v>
      </c>
      <c r="AD1608" s="113">
        <v>0</v>
      </c>
      <c r="AE1608" s="113">
        <v>1919680.09</v>
      </c>
      <c r="AF1608" s="113">
        <v>0</v>
      </c>
      <c r="AG1608" s="113">
        <v>0</v>
      </c>
      <c r="AH1608" s="113">
        <f>CFR_Data[[#This Row],[Total Spent SFY]]+CFR_Data[[#This Row],[CF Current SFY]]</f>
        <v>0</v>
      </c>
      <c r="AI1608" s="113">
        <v>959840.04500000004</v>
      </c>
      <c r="AJ1608" s="113">
        <v>959840.04500000004</v>
      </c>
      <c r="AK1608" s="113">
        <v>0</v>
      </c>
      <c r="AL1608" s="113">
        <v>0</v>
      </c>
      <c r="AM1608" s="113">
        <v>0</v>
      </c>
      <c r="AN1608" s="113">
        <v>0</v>
      </c>
      <c r="AO1608" s="113">
        <v>0</v>
      </c>
      <c r="AP1608" s="113">
        <v>0</v>
      </c>
      <c r="AQ1608" s="107" t="s">
        <v>699</v>
      </c>
      <c r="AR1608" s="107" t="s">
        <v>699</v>
      </c>
      <c r="AS1608" s="107" t="s">
        <v>396</v>
      </c>
      <c r="AT1608" s="107" t="s">
        <v>3012</v>
      </c>
      <c r="AU1608" s="107" t="s">
        <v>1120</v>
      </c>
      <c r="AV1608" s="107" t="s">
        <v>391</v>
      </c>
      <c r="AW1608" s="108">
        <v>2</v>
      </c>
      <c r="AX1608" s="107" t="s">
        <v>473</v>
      </c>
      <c r="AY1608" s="107" t="s">
        <v>722</v>
      </c>
      <c r="AZ1608" s="107" t="s">
        <v>697</v>
      </c>
      <c r="BA1608" s="107" t="s">
        <v>402</v>
      </c>
      <c r="BB1608" s="109">
        <v>45355.272070752311</v>
      </c>
      <c r="BC1608" s="107" t="s">
        <v>27</v>
      </c>
      <c r="BD1608" s="107" t="s">
        <v>292</v>
      </c>
    </row>
    <row r="1609" spans="1:56" x14ac:dyDescent="0.2">
      <c r="A1609" s="107" t="s">
        <v>472</v>
      </c>
      <c r="B1609" s="105">
        <v>610924</v>
      </c>
      <c r="C1609" s="105" t="s">
        <v>395</v>
      </c>
      <c r="D1609" s="107" t="s">
        <v>2467</v>
      </c>
      <c r="E1609" s="105" t="s">
        <v>1941</v>
      </c>
      <c r="F1609" s="107" t="s">
        <v>1175</v>
      </c>
      <c r="G1609" s="107" t="s">
        <v>830</v>
      </c>
      <c r="H1609" s="107" t="s">
        <v>830</v>
      </c>
      <c r="I1609" s="107" t="s">
        <v>830</v>
      </c>
      <c r="J1609" s="107" t="s">
        <v>66</v>
      </c>
      <c r="K1609" s="107" t="s">
        <v>27</v>
      </c>
      <c r="L1609" s="107" t="s">
        <v>312</v>
      </c>
      <c r="M1609" s="107" t="s">
        <v>158</v>
      </c>
      <c r="N1609" s="107" t="s">
        <v>472</v>
      </c>
      <c r="O1609" s="107" t="s">
        <v>1130</v>
      </c>
      <c r="P1609" s="109">
        <v>45507</v>
      </c>
      <c r="Q1609" s="107" t="s">
        <v>754</v>
      </c>
      <c r="R1609" s="108">
        <v>0</v>
      </c>
      <c r="S1609" s="109">
        <v>45657</v>
      </c>
      <c r="T1609" s="109">
        <v>45717</v>
      </c>
      <c r="U1609" s="109">
        <v>46017</v>
      </c>
      <c r="V1609" s="108">
        <v>360</v>
      </c>
      <c r="W1609" s="107" t="s">
        <v>398</v>
      </c>
      <c r="X1609" s="107" t="s">
        <v>702</v>
      </c>
      <c r="Y1609" s="107" t="s">
        <v>293</v>
      </c>
      <c r="Z1609" s="108">
        <v>0</v>
      </c>
      <c r="AA1609" s="113">
        <v>0</v>
      </c>
      <c r="AB1609" s="113">
        <v>0</v>
      </c>
      <c r="AC1609" s="113">
        <v>99090</v>
      </c>
      <c r="AD1609" s="113">
        <v>0</v>
      </c>
      <c r="AE1609" s="113">
        <v>99090</v>
      </c>
      <c r="AF1609" s="113">
        <v>0</v>
      </c>
      <c r="AG1609" s="113">
        <v>0</v>
      </c>
      <c r="AH1609" s="113">
        <f>CFR_Data[[#This Row],[Total Spent SFY]]+CFR_Data[[#This Row],[CF Current SFY]]</f>
        <v>0</v>
      </c>
      <c r="AI1609" s="113">
        <v>39636</v>
      </c>
      <c r="AJ1609" s="113">
        <v>59454</v>
      </c>
      <c r="AK1609" s="113">
        <v>0</v>
      </c>
      <c r="AL1609" s="113">
        <v>0</v>
      </c>
      <c r="AM1609" s="113">
        <v>0</v>
      </c>
      <c r="AN1609" s="113">
        <v>0</v>
      </c>
      <c r="AO1609" s="113">
        <v>0</v>
      </c>
      <c r="AP1609" s="113">
        <v>0</v>
      </c>
      <c r="AQ1609" s="107" t="s">
        <v>699</v>
      </c>
      <c r="AR1609" s="107" t="s">
        <v>699</v>
      </c>
      <c r="AS1609" s="107" t="s">
        <v>396</v>
      </c>
      <c r="AT1609" s="107" t="s">
        <v>2913</v>
      </c>
      <c r="AU1609" s="107" t="s">
        <v>1120</v>
      </c>
      <c r="AV1609" s="107" t="s">
        <v>391</v>
      </c>
      <c r="AW1609" s="108">
        <v>2</v>
      </c>
      <c r="AX1609" s="107" t="s">
        <v>473</v>
      </c>
      <c r="AY1609" s="107" t="s">
        <v>698</v>
      </c>
      <c r="AZ1609" s="107" t="s">
        <v>697</v>
      </c>
      <c r="BA1609" s="107" t="s">
        <v>392</v>
      </c>
      <c r="BB1609" s="109">
        <v>45355.272070752311</v>
      </c>
      <c r="BC1609" s="107" t="s">
        <v>27</v>
      </c>
      <c r="BD1609" s="107" t="s">
        <v>293</v>
      </c>
    </row>
    <row r="1610" spans="1:56" x14ac:dyDescent="0.2">
      <c r="A1610" s="107" t="s">
        <v>472</v>
      </c>
      <c r="B1610" s="105">
        <v>610924</v>
      </c>
      <c r="C1610" s="105" t="s">
        <v>395</v>
      </c>
      <c r="D1610" s="107" t="s">
        <v>2467</v>
      </c>
      <c r="E1610" s="105" t="s">
        <v>1941</v>
      </c>
      <c r="F1610" s="107" t="s">
        <v>1175</v>
      </c>
      <c r="G1610" s="107" t="s">
        <v>830</v>
      </c>
      <c r="H1610" s="107" t="s">
        <v>830</v>
      </c>
      <c r="I1610" s="107" t="s">
        <v>830</v>
      </c>
      <c r="J1610" s="107" t="s">
        <v>66</v>
      </c>
      <c r="K1610" s="107" t="s">
        <v>27</v>
      </c>
      <c r="L1610" s="107" t="s">
        <v>312</v>
      </c>
      <c r="M1610" s="107" t="s">
        <v>158</v>
      </c>
      <c r="N1610" s="107" t="s">
        <v>472</v>
      </c>
      <c r="O1610" s="107" t="s">
        <v>1130</v>
      </c>
      <c r="P1610" s="109">
        <v>45507</v>
      </c>
      <c r="Q1610" s="107" t="s">
        <v>754</v>
      </c>
      <c r="R1610" s="108">
        <v>0</v>
      </c>
      <c r="S1610" s="109">
        <v>45657</v>
      </c>
      <c r="T1610" s="109">
        <v>45717</v>
      </c>
      <c r="U1610" s="109">
        <v>46017</v>
      </c>
      <c r="V1610" s="108">
        <v>360</v>
      </c>
      <c r="W1610" s="107" t="s">
        <v>424</v>
      </c>
      <c r="X1610" s="107" t="s">
        <v>726</v>
      </c>
      <c r="Y1610" s="107" t="s">
        <v>725</v>
      </c>
      <c r="Z1610" s="108">
        <v>0.8</v>
      </c>
      <c r="AA1610" s="113">
        <v>0</v>
      </c>
      <c r="AB1610" s="113">
        <v>0</v>
      </c>
      <c r="AC1610" s="113">
        <v>7834984.7400000002</v>
      </c>
      <c r="AD1610" s="113">
        <v>0</v>
      </c>
      <c r="AE1610" s="113">
        <v>7834984.7400000002</v>
      </c>
      <c r="AF1610" s="113">
        <v>0</v>
      </c>
      <c r="AG1610" s="113">
        <v>0</v>
      </c>
      <c r="AH1610" s="113">
        <f>CFR_Data[[#This Row],[Total Spent SFY]]+CFR_Data[[#This Row],[CF Current SFY]]</f>
        <v>0</v>
      </c>
      <c r="AI1610" s="113">
        <v>3133993.8960000002</v>
      </c>
      <c r="AJ1610" s="113">
        <v>4700990.8439999996</v>
      </c>
      <c r="AK1610" s="113">
        <v>0</v>
      </c>
      <c r="AL1610" s="113">
        <v>0</v>
      </c>
      <c r="AM1610" s="113">
        <v>0</v>
      </c>
      <c r="AN1610" s="113">
        <v>0</v>
      </c>
      <c r="AO1610" s="113">
        <v>0</v>
      </c>
      <c r="AP1610" s="113">
        <v>0</v>
      </c>
      <c r="AQ1610" s="107" t="s">
        <v>699</v>
      </c>
      <c r="AR1610" s="107" t="s">
        <v>699</v>
      </c>
      <c r="AS1610" s="107" t="s">
        <v>396</v>
      </c>
      <c r="AT1610" s="107" t="s">
        <v>2913</v>
      </c>
      <c r="AU1610" s="107" t="s">
        <v>1120</v>
      </c>
      <c r="AV1610" s="107" t="s">
        <v>391</v>
      </c>
      <c r="AW1610" s="108">
        <v>2</v>
      </c>
      <c r="AX1610" s="107" t="s">
        <v>473</v>
      </c>
      <c r="AY1610" s="107" t="s">
        <v>698</v>
      </c>
      <c r="AZ1610" s="107" t="s">
        <v>697</v>
      </c>
      <c r="BA1610" s="107" t="s">
        <v>392</v>
      </c>
      <c r="BB1610" s="109">
        <v>45355.272070752311</v>
      </c>
      <c r="BC1610" s="107" t="s">
        <v>27</v>
      </c>
      <c r="BD1610" s="107" t="s">
        <v>292</v>
      </c>
    </row>
    <row r="1611" spans="1:56" x14ac:dyDescent="0.2">
      <c r="A1611" s="107" t="s">
        <v>472</v>
      </c>
      <c r="B1611" s="105">
        <v>610927</v>
      </c>
      <c r="C1611" s="105" t="s">
        <v>395</v>
      </c>
      <c r="D1611" s="107" t="s">
        <v>2468</v>
      </c>
      <c r="E1611" s="105" t="s">
        <v>1945</v>
      </c>
      <c r="F1611" s="107" t="s">
        <v>1128</v>
      </c>
      <c r="G1611" s="107" t="s">
        <v>830</v>
      </c>
      <c r="H1611" s="107" t="s">
        <v>830</v>
      </c>
      <c r="I1611" s="107" t="s">
        <v>830</v>
      </c>
      <c r="J1611" s="107" t="s">
        <v>2469</v>
      </c>
      <c r="K1611" s="107" t="s">
        <v>33</v>
      </c>
      <c r="L1611" s="107" t="s">
        <v>312</v>
      </c>
      <c r="M1611" s="107" t="s">
        <v>158</v>
      </c>
      <c r="N1611" s="107" t="s">
        <v>472</v>
      </c>
      <c r="O1611" s="107" t="s">
        <v>1125</v>
      </c>
      <c r="P1611" s="109">
        <v>46438</v>
      </c>
      <c r="Q1611" s="107" t="s">
        <v>1914</v>
      </c>
      <c r="R1611" s="108">
        <v>0</v>
      </c>
      <c r="S1611" s="109">
        <v>46588</v>
      </c>
      <c r="T1611" s="109">
        <v>46648</v>
      </c>
      <c r="U1611" s="109">
        <v>47218</v>
      </c>
      <c r="V1611" s="108">
        <v>630</v>
      </c>
      <c r="W1611" s="107" t="s">
        <v>398</v>
      </c>
      <c r="X1611" s="107" t="s">
        <v>702</v>
      </c>
      <c r="Y1611" s="107" t="s">
        <v>293</v>
      </c>
      <c r="Z1611" s="108">
        <v>0</v>
      </c>
      <c r="AA1611" s="113">
        <v>0</v>
      </c>
      <c r="AB1611" s="113">
        <v>0</v>
      </c>
      <c r="AC1611" s="113">
        <v>38532.775000000001</v>
      </c>
      <c r="AD1611" s="113">
        <v>0</v>
      </c>
      <c r="AE1611" s="113">
        <v>38532.775000000001</v>
      </c>
      <c r="AF1611" s="113">
        <v>0</v>
      </c>
      <c r="AG1611" s="113">
        <v>0</v>
      </c>
      <c r="AH1611" s="113">
        <f>CFR_Data[[#This Row],[Total Spent SFY]]+CFR_Data[[#This Row],[CF Current SFY]]</f>
        <v>0</v>
      </c>
      <c r="AI1611" s="113">
        <v>0</v>
      </c>
      <c r="AJ1611" s="113">
        <v>0</v>
      </c>
      <c r="AK1611" s="113">
        <v>0</v>
      </c>
      <c r="AL1611" s="113">
        <v>19266.387500000001</v>
      </c>
      <c r="AM1611" s="113">
        <v>19266.387500000001</v>
      </c>
      <c r="AN1611" s="113">
        <v>0</v>
      </c>
      <c r="AO1611" s="113">
        <v>0</v>
      </c>
      <c r="AP1611" s="113">
        <v>0</v>
      </c>
      <c r="AQ1611" s="107" t="s">
        <v>699</v>
      </c>
      <c r="AR1611" s="107" t="s">
        <v>699</v>
      </c>
      <c r="AS1611" s="107" t="s">
        <v>396</v>
      </c>
      <c r="AT1611" s="107" t="s">
        <v>2918</v>
      </c>
      <c r="AU1611" s="107" t="s">
        <v>1120</v>
      </c>
      <c r="AV1611" s="107" t="s">
        <v>391</v>
      </c>
      <c r="AW1611" s="108">
        <v>2</v>
      </c>
      <c r="AX1611" s="107" t="s">
        <v>473</v>
      </c>
      <c r="AY1611" s="107" t="s">
        <v>698</v>
      </c>
      <c r="AZ1611" s="107" t="s">
        <v>697</v>
      </c>
      <c r="BA1611" s="107" t="s">
        <v>392</v>
      </c>
      <c r="BB1611" s="109">
        <v>45355.272070752311</v>
      </c>
      <c r="BC1611" s="107" t="s">
        <v>33</v>
      </c>
      <c r="BD1611" s="107" t="s">
        <v>293</v>
      </c>
    </row>
    <row r="1612" spans="1:56" x14ac:dyDescent="0.2">
      <c r="A1612" s="107" t="s">
        <v>472</v>
      </c>
      <c r="B1612" s="105">
        <v>610927</v>
      </c>
      <c r="C1612" s="105" t="s">
        <v>395</v>
      </c>
      <c r="D1612" s="107" t="s">
        <v>2468</v>
      </c>
      <c r="E1612" s="105" t="s">
        <v>1945</v>
      </c>
      <c r="F1612" s="107" t="s">
        <v>1128</v>
      </c>
      <c r="G1612" s="107" t="s">
        <v>830</v>
      </c>
      <c r="H1612" s="107" t="s">
        <v>830</v>
      </c>
      <c r="I1612" s="107" t="s">
        <v>830</v>
      </c>
      <c r="J1612" s="107" t="s">
        <v>2469</v>
      </c>
      <c r="K1612" s="107" t="s">
        <v>33</v>
      </c>
      <c r="L1612" s="107" t="s">
        <v>312</v>
      </c>
      <c r="M1612" s="107" t="s">
        <v>158</v>
      </c>
      <c r="N1612" s="107" t="s">
        <v>472</v>
      </c>
      <c r="O1612" s="107" t="s">
        <v>1125</v>
      </c>
      <c r="P1612" s="109">
        <v>46438</v>
      </c>
      <c r="Q1612" s="107" t="s">
        <v>1914</v>
      </c>
      <c r="R1612" s="108">
        <v>0</v>
      </c>
      <c r="S1612" s="109">
        <v>46588</v>
      </c>
      <c r="T1612" s="109">
        <v>46648</v>
      </c>
      <c r="U1612" s="109">
        <v>47218</v>
      </c>
      <c r="V1612" s="108">
        <v>630</v>
      </c>
      <c r="W1612" s="107" t="s">
        <v>424</v>
      </c>
      <c r="X1612" s="107" t="s">
        <v>726</v>
      </c>
      <c r="Y1612" s="107" t="s">
        <v>725</v>
      </c>
      <c r="Z1612" s="108">
        <v>0.8</v>
      </c>
      <c r="AA1612" s="113">
        <v>0</v>
      </c>
      <c r="AB1612" s="113">
        <v>0</v>
      </c>
      <c r="AC1612" s="113">
        <v>3279005.6320000002</v>
      </c>
      <c r="AD1612" s="113">
        <v>0</v>
      </c>
      <c r="AE1612" s="113">
        <v>3279005.6320000002</v>
      </c>
      <c r="AF1612" s="113">
        <v>0</v>
      </c>
      <c r="AG1612" s="113">
        <v>0</v>
      </c>
      <c r="AH1612" s="113">
        <f>CFR_Data[[#This Row],[Total Spent SFY]]+CFR_Data[[#This Row],[CF Current SFY]]</f>
        <v>0</v>
      </c>
      <c r="AI1612" s="113">
        <v>0</v>
      </c>
      <c r="AJ1612" s="113">
        <v>0</v>
      </c>
      <c r="AK1612" s="113">
        <v>0</v>
      </c>
      <c r="AL1612" s="113">
        <v>1639502.8160000001</v>
      </c>
      <c r="AM1612" s="113">
        <v>1639502.8160000001</v>
      </c>
      <c r="AN1612" s="113">
        <v>0</v>
      </c>
      <c r="AO1612" s="113">
        <v>0</v>
      </c>
      <c r="AP1612" s="113">
        <v>0</v>
      </c>
      <c r="AQ1612" s="107" t="s">
        <v>699</v>
      </c>
      <c r="AR1612" s="107" t="s">
        <v>699</v>
      </c>
      <c r="AS1612" s="107" t="s">
        <v>396</v>
      </c>
      <c r="AT1612" s="107" t="s">
        <v>2918</v>
      </c>
      <c r="AU1612" s="107" t="s">
        <v>1120</v>
      </c>
      <c r="AV1612" s="107" t="s">
        <v>391</v>
      </c>
      <c r="AW1612" s="108">
        <v>2</v>
      </c>
      <c r="AX1612" s="107" t="s">
        <v>473</v>
      </c>
      <c r="AY1612" s="107" t="s">
        <v>698</v>
      </c>
      <c r="AZ1612" s="107" t="s">
        <v>697</v>
      </c>
      <c r="BA1612" s="107" t="s">
        <v>392</v>
      </c>
      <c r="BB1612" s="109">
        <v>45355.272070752311</v>
      </c>
      <c r="BC1612" s="107" t="s">
        <v>33</v>
      </c>
      <c r="BD1612" s="107" t="s">
        <v>292</v>
      </c>
    </row>
    <row r="1613" spans="1:56" x14ac:dyDescent="0.2">
      <c r="A1613" s="107" t="s">
        <v>472</v>
      </c>
      <c r="B1613" s="105">
        <v>610931</v>
      </c>
      <c r="C1613" s="105" t="s">
        <v>395</v>
      </c>
      <c r="D1613" s="107" t="s">
        <v>2470</v>
      </c>
      <c r="E1613" s="105" t="s">
        <v>1954</v>
      </c>
      <c r="F1613" s="107" t="s">
        <v>1128</v>
      </c>
      <c r="G1613" s="107" t="s">
        <v>830</v>
      </c>
      <c r="H1613" s="107" t="s">
        <v>830</v>
      </c>
      <c r="I1613" s="107" t="s">
        <v>830</v>
      </c>
      <c r="J1613" s="107" t="s">
        <v>92</v>
      </c>
      <c r="K1613" s="107" t="s">
        <v>24</v>
      </c>
      <c r="L1613" s="107" t="s">
        <v>187</v>
      </c>
      <c r="M1613" s="107" t="s">
        <v>158</v>
      </c>
      <c r="N1613" s="107" t="s">
        <v>472</v>
      </c>
      <c r="O1613" s="107" t="s">
        <v>1125</v>
      </c>
      <c r="P1613" s="109">
        <v>46438</v>
      </c>
      <c r="Q1613" s="107" t="s">
        <v>1914</v>
      </c>
      <c r="R1613" s="108">
        <v>0</v>
      </c>
      <c r="S1613" s="109">
        <v>46588</v>
      </c>
      <c r="T1613" s="109">
        <v>46648</v>
      </c>
      <c r="U1613" s="109">
        <v>47588</v>
      </c>
      <c r="V1613" s="108">
        <v>1000</v>
      </c>
      <c r="W1613" s="107" t="s">
        <v>398</v>
      </c>
      <c r="X1613" s="107" t="s">
        <v>702</v>
      </c>
      <c r="Y1613" s="107" t="s">
        <v>293</v>
      </c>
      <c r="Z1613" s="108">
        <v>0</v>
      </c>
      <c r="AA1613" s="113">
        <v>0</v>
      </c>
      <c r="AB1613" s="113">
        <v>0</v>
      </c>
      <c r="AC1613" s="113">
        <v>114000</v>
      </c>
      <c r="AD1613" s="113">
        <v>0</v>
      </c>
      <c r="AE1613" s="113">
        <v>78375</v>
      </c>
      <c r="AF1613" s="113">
        <v>0</v>
      </c>
      <c r="AG1613" s="113">
        <v>0</v>
      </c>
      <c r="AH1613" s="113">
        <f>CFR_Data[[#This Row],[Total Spent SFY]]+CFR_Data[[#This Row],[CF Current SFY]]</f>
        <v>0</v>
      </c>
      <c r="AI1613" s="113">
        <v>0</v>
      </c>
      <c r="AJ1613" s="113">
        <v>0</v>
      </c>
      <c r="AK1613" s="113">
        <v>0</v>
      </c>
      <c r="AL1613" s="113">
        <v>35625</v>
      </c>
      <c r="AM1613" s="113">
        <v>42750</v>
      </c>
      <c r="AN1613" s="113">
        <v>35625</v>
      </c>
      <c r="AO1613" s="113">
        <v>0</v>
      </c>
      <c r="AP1613" s="113">
        <v>0</v>
      </c>
      <c r="AQ1613" s="107" t="s">
        <v>699</v>
      </c>
      <c r="AR1613" s="107" t="s">
        <v>699</v>
      </c>
      <c r="AS1613" s="107" t="s">
        <v>396</v>
      </c>
      <c r="AT1613" s="107" t="s">
        <v>2908</v>
      </c>
      <c r="AU1613" s="107" t="s">
        <v>1120</v>
      </c>
      <c r="AV1613" s="107" t="s">
        <v>391</v>
      </c>
      <c r="AW1613" s="108">
        <v>2</v>
      </c>
      <c r="AX1613" s="107" t="s">
        <v>473</v>
      </c>
      <c r="AY1613" s="107" t="s">
        <v>698</v>
      </c>
      <c r="AZ1613" s="107" t="s">
        <v>697</v>
      </c>
      <c r="BA1613" s="107" t="s">
        <v>392</v>
      </c>
      <c r="BB1613" s="109">
        <v>45355.272070752311</v>
      </c>
      <c r="BC1613" s="107" t="s">
        <v>24</v>
      </c>
      <c r="BD1613" s="107" t="s">
        <v>293</v>
      </c>
    </row>
    <row r="1614" spans="1:56" x14ac:dyDescent="0.2">
      <c r="A1614" s="107" t="s">
        <v>472</v>
      </c>
      <c r="B1614" s="105">
        <v>610931</v>
      </c>
      <c r="C1614" s="105" t="s">
        <v>395</v>
      </c>
      <c r="D1614" s="107" t="s">
        <v>2470</v>
      </c>
      <c r="E1614" s="105" t="s">
        <v>1954</v>
      </c>
      <c r="F1614" s="107" t="s">
        <v>1128</v>
      </c>
      <c r="G1614" s="107" t="s">
        <v>830</v>
      </c>
      <c r="H1614" s="107" t="s">
        <v>830</v>
      </c>
      <c r="I1614" s="107" t="s">
        <v>830</v>
      </c>
      <c r="J1614" s="107" t="s">
        <v>92</v>
      </c>
      <c r="K1614" s="107" t="s">
        <v>24</v>
      </c>
      <c r="L1614" s="107" t="s">
        <v>187</v>
      </c>
      <c r="M1614" s="107" t="s">
        <v>158</v>
      </c>
      <c r="N1614" s="107" t="s">
        <v>472</v>
      </c>
      <c r="O1614" s="107" t="s">
        <v>1125</v>
      </c>
      <c r="P1614" s="109">
        <v>46438</v>
      </c>
      <c r="Q1614" s="107" t="s">
        <v>1914</v>
      </c>
      <c r="R1614" s="108">
        <v>0</v>
      </c>
      <c r="S1614" s="109">
        <v>46588</v>
      </c>
      <c r="T1614" s="109">
        <v>46648</v>
      </c>
      <c r="U1614" s="109">
        <v>47588</v>
      </c>
      <c r="V1614" s="108">
        <v>1000</v>
      </c>
      <c r="W1614" s="107" t="s">
        <v>424</v>
      </c>
      <c r="X1614" s="107" t="s">
        <v>726</v>
      </c>
      <c r="Y1614" s="107" t="s">
        <v>725</v>
      </c>
      <c r="Z1614" s="108">
        <v>0.8</v>
      </c>
      <c r="AA1614" s="113">
        <v>0</v>
      </c>
      <c r="AB1614" s="113">
        <v>0</v>
      </c>
      <c r="AC1614" s="113">
        <v>9473454.9499999993</v>
      </c>
      <c r="AD1614" s="113">
        <v>0</v>
      </c>
      <c r="AE1614" s="113">
        <v>6513000.2781999996</v>
      </c>
      <c r="AF1614" s="113">
        <v>0</v>
      </c>
      <c r="AG1614" s="113">
        <v>0</v>
      </c>
      <c r="AH1614" s="113">
        <f>CFR_Data[[#This Row],[Total Spent SFY]]+CFR_Data[[#This Row],[CF Current SFY]]</f>
        <v>0</v>
      </c>
      <c r="AI1614" s="113">
        <v>0</v>
      </c>
      <c r="AJ1614" s="113">
        <v>0</v>
      </c>
      <c r="AK1614" s="113">
        <v>0</v>
      </c>
      <c r="AL1614" s="113">
        <v>2960454.6719</v>
      </c>
      <c r="AM1614" s="113">
        <v>3552545.6063000001</v>
      </c>
      <c r="AN1614" s="113">
        <v>2960454.6718000001</v>
      </c>
      <c r="AO1614" s="113">
        <v>0</v>
      </c>
      <c r="AP1614" s="113">
        <v>0</v>
      </c>
      <c r="AQ1614" s="107" t="s">
        <v>699</v>
      </c>
      <c r="AR1614" s="107" t="s">
        <v>699</v>
      </c>
      <c r="AS1614" s="107" t="s">
        <v>396</v>
      </c>
      <c r="AT1614" s="107" t="s">
        <v>2908</v>
      </c>
      <c r="AU1614" s="107" t="s">
        <v>1120</v>
      </c>
      <c r="AV1614" s="107" t="s">
        <v>391</v>
      </c>
      <c r="AW1614" s="108">
        <v>2</v>
      </c>
      <c r="AX1614" s="107" t="s">
        <v>473</v>
      </c>
      <c r="AY1614" s="107" t="s">
        <v>698</v>
      </c>
      <c r="AZ1614" s="107" t="s">
        <v>697</v>
      </c>
      <c r="BA1614" s="107" t="s">
        <v>392</v>
      </c>
      <c r="BB1614" s="109">
        <v>45355.272070752311</v>
      </c>
      <c r="BC1614" s="107" t="s">
        <v>24</v>
      </c>
      <c r="BD1614" s="107" t="s">
        <v>292</v>
      </c>
    </row>
    <row r="1615" spans="1:56" x14ac:dyDescent="0.2">
      <c r="A1615" s="107" t="s">
        <v>472</v>
      </c>
      <c r="B1615" s="105">
        <v>610932</v>
      </c>
      <c r="C1615" s="105" t="s">
        <v>395</v>
      </c>
      <c r="D1615" s="107" t="s">
        <v>2471</v>
      </c>
      <c r="E1615" s="105" t="s">
        <v>1943</v>
      </c>
      <c r="F1615" s="107" t="s">
        <v>1128</v>
      </c>
      <c r="G1615" s="107" t="s">
        <v>830</v>
      </c>
      <c r="H1615" s="107" t="s">
        <v>830</v>
      </c>
      <c r="I1615" s="107" t="s">
        <v>830</v>
      </c>
      <c r="J1615" s="107" t="s">
        <v>212</v>
      </c>
      <c r="K1615" s="107" t="s">
        <v>22</v>
      </c>
      <c r="L1615" s="107" t="s">
        <v>187</v>
      </c>
      <c r="M1615" s="107" t="s">
        <v>158</v>
      </c>
      <c r="N1615" s="107" t="s">
        <v>472</v>
      </c>
      <c r="O1615" s="107" t="s">
        <v>1122</v>
      </c>
      <c r="P1615" s="109">
        <v>46480</v>
      </c>
      <c r="Q1615" s="107" t="s">
        <v>1914</v>
      </c>
      <c r="R1615" s="108">
        <v>0</v>
      </c>
      <c r="S1615" s="109">
        <v>46630</v>
      </c>
      <c r="T1615" s="109">
        <v>46690</v>
      </c>
      <c r="U1615" s="109">
        <v>47359</v>
      </c>
      <c r="V1615" s="108">
        <v>729</v>
      </c>
      <c r="W1615" s="107" t="s">
        <v>398</v>
      </c>
      <c r="X1615" s="107" t="s">
        <v>702</v>
      </c>
      <c r="Y1615" s="107" t="s">
        <v>293</v>
      </c>
      <c r="Z1615" s="108">
        <v>0</v>
      </c>
      <c r="AA1615" s="113">
        <v>0</v>
      </c>
      <c r="AB1615" s="113">
        <v>0</v>
      </c>
      <c r="AC1615" s="113">
        <v>284625</v>
      </c>
      <c r="AD1615" s="113">
        <v>0</v>
      </c>
      <c r="AE1615" s="113">
        <v>259875</v>
      </c>
      <c r="AF1615" s="113">
        <v>0</v>
      </c>
      <c r="AG1615" s="113">
        <v>0</v>
      </c>
      <c r="AH1615" s="113">
        <f>CFR_Data[[#This Row],[Total Spent SFY]]+CFR_Data[[#This Row],[CF Current SFY]]</f>
        <v>0</v>
      </c>
      <c r="AI1615" s="113">
        <v>0</v>
      </c>
      <c r="AJ1615" s="113">
        <v>0</v>
      </c>
      <c r="AK1615" s="113">
        <v>0</v>
      </c>
      <c r="AL1615" s="113">
        <v>111375</v>
      </c>
      <c r="AM1615" s="113">
        <v>148500</v>
      </c>
      <c r="AN1615" s="113">
        <v>24750</v>
      </c>
      <c r="AO1615" s="113">
        <v>0</v>
      </c>
      <c r="AP1615" s="113">
        <v>0</v>
      </c>
      <c r="AQ1615" s="107" t="s">
        <v>699</v>
      </c>
      <c r="AR1615" s="107" t="s">
        <v>699</v>
      </c>
      <c r="AS1615" s="107" t="s">
        <v>396</v>
      </c>
      <c r="AT1615" s="107" t="s">
        <v>2913</v>
      </c>
      <c r="AU1615" s="107" t="s">
        <v>1120</v>
      </c>
      <c r="AV1615" s="107" t="s">
        <v>391</v>
      </c>
      <c r="AW1615" s="108">
        <v>2</v>
      </c>
      <c r="AX1615" s="107" t="s">
        <v>473</v>
      </c>
      <c r="AY1615" s="107" t="s">
        <v>698</v>
      </c>
      <c r="AZ1615" s="107" t="s">
        <v>697</v>
      </c>
      <c r="BA1615" s="107" t="s">
        <v>392</v>
      </c>
      <c r="BB1615" s="109">
        <v>45355.272070752311</v>
      </c>
      <c r="BC1615" s="107" t="s">
        <v>22</v>
      </c>
      <c r="BD1615" s="107" t="s">
        <v>293</v>
      </c>
    </row>
    <row r="1616" spans="1:56" x14ac:dyDescent="0.2">
      <c r="A1616" s="107" t="s">
        <v>472</v>
      </c>
      <c r="B1616" s="105">
        <v>610932</v>
      </c>
      <c r="C1616" s="105" t="s">
        <v>395</v>
      </c>
      <c r="D1616" s="107" t="s">
        <v>2471</v>
      </c>
      <c r="E1616" s="105" t="s">
        <v>1943</v>
      </c>
      <c r="F1616" s="107" t="s">
        <v>1128</v>
      </c>
      <c r="G1616" s="107" t="s">
        <v>830</v>
      </c>
      <c r="H1616" s="107" t="s">
        <v>830</v>
      </c>
      <c r="I1616" s="107" t="s">
        <v>830</v>
      </c>
      <c r="J1616" s="107" t="s">
        <v>212</v>
      </c>
      <c r="K1616" s="107" t="s">
        <v>22</v>
      </c>
      <c r="L1616" s="107" t="s">
        <v>187</v>
      </c>
      <c r="M1616" s="107" t="s">
        <v>158</v>
      </c>
      <c r="N1616" s="107" t="s">
        <v>472</v>
      </c>
      <c r="O1616" s="107" t="s">
        <v>1122</v>
      </c>
      <c r="P1616" s="109">
        <v>46480</v>
      </c>
      <c r="Q1616" s="107" t="s">
        <v>1914</v>
      </c>
      <c r="R1616" s="108">
        <v>0</v>
      </c>
      <c r="S1616" s="109">
        <v>46630</v>
      </c>
      <c r="T1616" s="109">
        <v>46690</v>
      </c>
      <c r="U1616" s="109">
        <v>47359</v>
      </c>
      <c r="V1616" s="108">
        <v>729</v>
      </c>
      <c r="W1616" s="107" t="s">
        <v>424</v>
      </c>
      <c r="X1616" s="107" t="s">
        <v>726</v>
      </c>
      <c r="Y1616" s="107" t="s">
        <v>725</v>
      </c>
      <c r="Z1616" s="108">
        <v>0.8</v>
      </c>
      <c r="AA1616" s="113">
        <v>0</v>
      </c>
      <c r="AB1616" s="113">
        <v>0</v>
      </c>
      <c r="AC1616" s="113">
        <v>25717125</v>
      </c>
      <c r="AD1616" s="113">
        <v>0</v>
      </c>
      <c r="AE1616" s="113">
        <v>23480853.260899998</v>
      </c>
      <c r="AF1616" s="113">
        <v>0</v>
      </c>
      <c r="AG1616" s="113">
        <v>0</v>
      </c>
      <c r="AH1616" s="113">
        <f>CFR_Data[[#This Row],[Total Spent SFY]]+CFR_Data[[#This Row],[CF Current SFY]]</f>
        <v>0</v>
      </c>
      <c r="AI1616" s="113">
        <v>0</v>
      </c>
      <c r="AJ1616" s="113">
        <v>0</v>
      </c>
      <c r="AK1616" s="113">
        <v>0</v>
      </c>
      <c r="AL1616" s="113">
        <v>10063222.826099999</v>
      </c>
      <c r="AM1616" s="113">
        <v>13417630.434800001</v>
      </c>
      <c r="AN1616" s="113">
        <v>2236271.7390999999</v>
      </c>
      <c r="AO1616" s="113">
        <v>0</v>
      </c>
      <c r="AP1616" s="113">
        <v>0</v>
      </c>
      <c r="AQ1616" s="107" t="s">
        <v>699</v>
      </c>
      <c r="AR1616" s="107" t="s">
        <v>699</v>
      </c>
      <c r="AS1616" s="107" t="s">
        <v>396</v>
      </c>
      <c r="AT1616" s="107" t="s">
        <v>2913</v>
      </c>
      <c r="AU1616" s="107" t="s">
        <v>1120</v>
      </c>
      <c r="AV1616" s="107" t="s">
        <v>391</v>
      </c>
      <c r="AW1616" s="108">
        <v>2</v>
      </c>
      <c r="AX1616" s="107" t="s">
        <v>473</v>
      </c>
      <c r="AY1616" s="107" t="s">
        <v>698</v>
      </c>
      <c r="AZ1616" s="107" t="s">
        <v>697</v>
      </c>
      <c r="BA1616" s="107" t="s">
        <v>392</v>
      </c>
      <c r="BB1616" s="109">
        <v>45355.272070752311</v>
      </c>
      <c r="BC1616" s="107" t="s">
        <v>22</v>
      </c>
      <c r="BD1616" s="107" t="s">
        <v>292</v>
      </c>
    </row>
    <row r="1617" spans="1:56" x14ac:dyDescent="0.2">
      <c r="A1617" s="107" t="s">
        <v>472</v>
      </c>
      <c r="B1617" s="105">
        <v>611933</v>
      </c>
      <c r="C1617" s="105" t="s">
        <v>395</v>
      </c>
      <c r="D1617" s="107" t="s">
        <v>1798</v>
      </c>
      <c r="E1617" s="105" t="s">
        <v>1954</v>
      </c>
      <c r="F1617" s="107" t="s">
        <v>1128</v>
      </c>
      <c r="G1617" s="107" t="s">
        <v>830</v>
      </c>
      <c r="H1617" s="107" t="s">
        <v>830</v>
      </c>
      <c r="I1617" s="107" t="s">
        <v>830</v>
      </c>
      <c r="J1617" s="107" t="s">
        <v>50</v>
      </c>
      <c r="K1617" s="107" t="s">
        <v>24</v>
      </c>
      <c r="L1617" s="107" t="s">
        <v>187</v>
      </c>
      <c r="M1617" s="107" t="s">
        <v>158</v>
      </c>
      <c r="N1617" s="107" t="s">
        <v>472</v>
      </c>
      <c r="O1617" s="107" t="s">
        <v>1122</v>
      </c>
      <c r="P1617" s="109">
        <v>46081</v>
      </c>
      <c r="Q1617" s="107" t="s">
        <v>1353</v>
      </c>
      <c r="R1617" s="108">
        <v>0</v>
      </c>
      <c r="S1617" s="109">
        <v>46231</v>
      </c>
      <c r="T1617" s="109">
        <v>46291</v>
      </c>
      <c r="U1617" s="109">
        <v>46960</v>
      </c>
      <c r="V1617" s="108">
        <v>729</v>
      </c>
      <c r="W1617" s="107" t="s">
        <v>424</v>
      </c>
      <c r="X1617" s="107" t="s">
        <v>726</v>
      </c>
      <c r="Y1617" s="107" t="s">
        <v>725</v>
      </c>
      <c r="Z1617" s="108">
        <v>0.8</v>
      </c>
      <c r="AA1617" s="113">
        <v>0</v>
      </c>
      <c r="AB1617" s="113">
        <v>0</v>
      </c>
      <c r="AC1617" s="113">
        <v>7059700</v>
      </c>
      <c r="AD1617" s="113">
        <v>0</v>
      </c>
      <c r="AE1617" s="113">
        <v>7059700</v>
      </c>
      <c r="AF1617" s="113">
        <v>0</v>
      </c>
      <c r="AG1617" s="113">
        <v>0</v>
      </c>
      <c r="AH1617" s="113">
        <f>CFR_Data[[#This Row],[Total Spent SFY]]+CFR_Data[[#This Row],[CF Current SFY]]</f>
        <v>0</v>
      </c>
      <c r="AI1617" s="113">
        <v>0</v>
      </c>
      <c r="AJ1617" s="113">
        <v>0</v>
      </c>
      <c r="AK1617" s="113">
        <v>3069434.7826</v>
      </c>
      <c r="AL1617" s="113">
        <v>3683321.7390999999</v>
      </c>
      <c r="AM1617" s="113">
        <v>306943.47830000002</v>
      </c>
      <c r="AN1617" s="113">
        <v>0</v>
      </c>
      <c r="AO1617" s="113">
        <v>0</v>
      </c>
      <c r="AP1617" s="113">
        <v>0</v>
      </c>
      <c r="AQ1617" s="107" t="s">
        <v>699</v>
      </c>
      <c r="AR1617" s="107" t="s">
        <v>699</v>
      </c>
      <c r="AS1617" s="107" t="s">
        <v>396</v>
      </c>
      <c r="AT1617" s="107" t="s">
        <v>2901</v>
      </c>
      <c r="AU1617" s="107" t="s">
        <v>1123</v>
      </c>
      <c r="AV1617" s="107" t="s">
        <v>391</v>
      </c>
      <c r="AW1617" s="108">
        <v>1</v>
      </c>
      <c r="AX1617" s="107" t="s">
        <v>473</v>
      </c>
      <c r="AY1617" s="107" t="s">
        <v>698</v>
      </c>
      <c r="AZ1617" s="107" t="s">
        <v>697</v>
      </c>
      <c r="BA1617" s="107" t="s">
        <v>392</v>
      </c>
      <c r="BB1617" s="109">
        <v>45355.272070752311</v>
      </c>
      <c r="BC1617" s="107" t="s">
        <v>24</v>
      </c>
      <c r="BD1617" s="107" t="s">
        <v>292</v>
      </c>
    </row>
    <row r="1618" spans="1:56" x14ac:dyDescent="0.2">
      <c r="A1618" s="107" t="s">
        <v>393</v>
      </c>
      <c r="B1618" s="105">
        <v>611934</v>
      </c>
      <c r="C1618" s="105" t="s">
        <v>2472</v>
      </c>
      <c r="D1618" s="107" t="s">
        <v>1799</v>
      </c>
      <c r="E1618" s="105" t="s">
        <v>1954</v>
      </c>
      <c r="F1618" s="107" t="s">
        <v>1800</v>
      </c>
      <c r="G1618" s="107" t="s">
        <v>830</v>
      </c>
      <c r="H1618" s="107" t="s">
        <v>830</v>
      </c>
      <c r="I1618" s="107" t="s">
        <v>830</v>
      </c>
      <c r="J1618" s="107" t="s">
        <v>104</v>
      </c>
      <c r="K1618" s="107" t="s">
        <v>28</v>
      </c>
      <c r="L1618" s="107" t="s">
        <v>235</v>
      </c>
      <c r="M1618" s="107" t="s">
        <v>233</v>
      </c>
      <c r="N1618" s="107" t="s">
        <v>403</v>
      </c>
      <c r="O1618" s="107" t="s">
        <v>395</v>
      </c>
      <c r="P1618" s="109">
        <v>44506</v>
      </c>
      <c r="Q1618" s="107" t="s">
        <v>658</v>
      </c>
      <c r="R1618" s="108">
        <v>1</v>
      </c>
      <c r="S1618" s="109">
        <v>44621</v>
      </c>
      <c r="T1618" s="109">
        <v>44681</v>
      </c>
      <c r="U1618" s="109">
        <v>45016</v>
      </c>
      <c r="V1618" s="108">
        <v>395</v>
      </c>
      <c r="W1618" s="107" t="s">
        <v>398</v>
      </c>
      <c r="X1618" s="107" t="s">
        <v>702</v>
      </c>
      <c r="Y1618" s="107" t="s">
        <v>293</v>
      </c>
      <c r="Z1618" s="108">
        <v>0</v>
      </c>
      <c r="AA1618" s="113">
        <v>608191.14</v>
      </c>
      <c r="AB1618" s="113">
        <v>8758.4500000000007</v>
      </c>
      <c r="AC1618" s="113">
        <v>78358.86</v>
      </c>
      <c r="AD1618" s="113">
        <v>0</v>
      </c>
      <c r="AE1618" s="113">
        <v>0</v>
      </c>
      <c r="AF1618" s="113">
        <v>0</v>
      </c>
      <c r="AG1618" s="113">
        <v>608191.14</v>
      </c>
      <c r="AH1618" s="113">
        <f>CFR_Data[[#This Row],[Total Spent SFY]]+CFR_Data[[#This Row],[CF Current SFY]]</f>
        <v>8758.4500000000007</v>
      </c>
      <c r="AI1618" s="113">
        <v>0</v>
      </c>
      <c r="AJ1618" s="113">
        <v>0</v>
      </c>
      <c r="AK1618" s="113">
        <v>0</v>
      </c>
      <c r="AL1618" s="113">
        <v>0</v>
      </c>
      <c r="AM1618" s="113">
        <v>0</v>
      </c>
      <c r="AN1618" s="113">
        <v>0</v>
      </c>
      <c r="AO1618" s="113">
        <v>0</v>
      </c>
      <c r="AP1618" s="113">
        <v>0</v>
      </c>
      <c r="AQ1618" s="107" t="s">
        <v>699</v>
      </c>
      <c r="AR1618" s="107" t="s">
        <v>699</v>
      </c>
      <c r="AS1618" s="107" t="s">
        <v>396</v>
      </c>
      <c r="AT1618" s="107" t="s">
        <v>395</v>
      </c>
      <c r="AU1618" s="107" t="s">
        <v>1123</v>
      </c>
      <c r="AV1618" s="107" t="s">
        <v>391</v>
      </c>
      <c r="AW1618" s="108">
        <v>1</v>
      </c>
      <c r="AX1618" s="107" t="s">
        <v>473</v>
      </c>
      <c r="AY1618" s="107" t="s">
        <v>736</v>
      </c>
      <c r="AZ1618" s="107" t="s">
        <v>706</v>
      </c>
      <c r="BA1618" s="107" t="s">
        <v>434</v>
      </c>
      <c r="BB1618" s="109">
        <v>45355.272070752311</v>
      </c>
      <c r="BC1618" s="107" t="s">
        <v>28</v>
      </c>
      <c r="BD1618" s="107" t="s">
        <v>293</v>
      </c>
    </row>
    <row r="1619" spans="1:56" x14ac:dyDescent="0.2">
      <c r="A1619" s="107" t="s">
        <v>409</v>
      </c>
      <c r="B1619" s="105">
        <v>611937</v>
      </c>
      <c r="C1619" s="105" t="s">
        <v>2473</v>
      </c>
      <c r="D1619" s="107" t="s">
        <v>1398</v>
      </c>
      <c r="E1619" s="105" t="s">
        <v>1941</v>
      </c>
      <c r="F1619" s="107" t="s">
        <v>1801</v>
      </c>
      <c r="G1619" s="107" t="s">
        <v>830</v>
      </c>
      <c r="H1619" s="107" t="b">
        <v>1</v>
      </c>
      <c r="I1619" s="107" t="s">
        <v>830</v>
      </c>
      <c r="J1619" s="107" t="s">
        <v>181</v>
      </c>
      <c r="K1619" s="107" t="s">
        <v>22</v>
      </c>
      <c r="L1619" s="107" t="s">
        <v>235</v>
      </c>
      <c r="M1619" s="107" t="s">
        <v>233</v>
      </c>
      <c r="N1619" s="107" t="s">
        <v>410</v>
      </c>
      <c r="O1619" s="107" t="s">
        <v>395</v>
      </c>
      <c r="P1619" s="109">
        <v>44891</v>
      </c>
      <c r="Q1619" s="107" t="s">
        <v>712</v>
      </c>
      <c r="R1619" s="108">
        <v>1</v>
      </c>
      <c r="S1619" s="109">
        <v>44988</v>
      </c>
      <c r="T1619" s="109">
        <v>45048</v>
      </c>
      <c r="U1619" s="109">
        <v>45471</v>
      </c>
      <c r="V1619" s="108">
        <v>483</v>
      </c>
      <c r="W1619" s="107" t="s">
        <v>398</v>
      </c>
      <c r="X1619" s="107" t="s">
        <v>702</v>
      </c>
      <c r="Y1619" s="107" t="s">
        <v>293</v>
      </c>
      <c r="Z1619" s="108">
        <v>0</v>
      </c>
      <c r="AA1619" s="113">
        <v>2920920.6</v>
      </c>
      <c r="AB1619" s="113">
        <v>2920920.6</v>
      </c>
      <c r="AC1619" s="113">
        <v>5752114.9000000004</v>
      </c>
      <c r="AD1619" s="113">
        <v>5752114.9000000004</v>
      </c>
      <c r="AE1619" s="113">
        <v>5752114.9000000004</v>
      </c>
      <c r="AF1619" s="113">
        <v>3952114.9</v>
      </c>
      <c r="AG1619" s="113">
        <v>6873035.5</v>
      </c>
      <c r="AH1619" s="113">
        <f>CFR_Data[[#This Row],[Total Spent SFY]]+CFR_Data[[#This Row],[CF Current SFY]]</f>
        <v>6873035.5</v>
      </c>
      <c r="AI1619" s="113">
        <v>1800000</v>
      </c>
      <c r="AJ1619" s="113">
        <v>0</v>
      </c>
      <c r="AK1619" s="113">
        <v>0</v>
      </c>
      <c r="AL1619" s="113">
        <v>0</v>
      </c>
      <c r="AM1619" s="113">
        <v>0</v>
      </c>
      <c r="AN1619" s="113">
        <v>0</v>
      </c>
      <c r="AO1619" s="113">
        <v>0</v>
      </c>
      <c r="AP1619" s="113">
        <v>0</v>
      </c>
      <c r="AQ1619" s="107" t="s">
        <v>699</v>
      </c>
      <c r="AR1619" s="107" t="s">
        <v>699</v>
      </c>
      <c r="AS1619" s="107" t="s">
        <v>396</v>
      </c>
      <c r="AT1619" s="107" t="s">
        <v>395</v>
      </c>
      <c r="AU1619" s="107" t="s">
        <v>1123</v>
      </c>
      <c r="AV1619" s="107" t="s">
        <v>391</v>
      </c>
      <c r="AW1619" s="108">
        <v>1</v>
      </c>
      <c r="AX1619" s="107" t="s">
        <v>473</v>
      </c>
      <c r="AY1619" s="107" t="s">
        <v>736</v>
      </c>
      <c r="AZ1619" s="107" t="s">
        <v>706</v>
      </c>
      <c r="BA1619" s="107" t="s">
        <v>434</v>
      </c>
      <c r="BB1619" s="109">
        <v>45355.272070752311</v>
      </c>
      <c r="BC1619" s="107" t="s">
        <v>22</v>
      </c>
      <c r="BD1619" s="107" t="s">
        <v>293</v>
      </c>
    </row>
    <row r="1620" spans="1:56" x14ac:dyDescent="0.2">
      <c r="A1620" s="107" t="s">
        <v>472</v>
      </c>
      <c r="B1620" s="105">
        <v>611940</v>
      </c>
      <c r="C1620" s="105" t="s">
        <v>395</v>
      </c>
      <c r="D1620" s="107" t="s">
        <v>1399</v>
      </c>
      <c r="E1620" s="105" t="s">
        <v>1941</v>
      </c>
      <c r="F1620" s="107" t="s">
        <v>395</v>
      </c>
      <c r="G1620" s="107" t="s">
        <v>830</v>
      </c>
      <c r="H1620" s="107" t="s">
        <v>830</v>
      </c>
      <c r="I1620" s="107" t="s">
        <v>830</v>
      </c>
      <c r="J1620" s="107" t="s">
        <v>173</v>
      </c>
      <c r="K1620" s="107" t="s">
        <v>22</v>
      </c>
      <c r="L1620" s="107" t="s">
        <v>88</v>
      </c>
      <c r="M1620" s="107" t="s">
        <v>41</v>
      </c>
      <c r="N1620" s="107" t="s">
        <v>472</v>
      </c>
      <c r="O1620" s="107" t="s">
        <v>1125</v>
      </c>
      <c r="P1620" s="109">
        <v>45885</v>
      </c>
      <c r="Q1620" s="107" t="s">
        <v>1101</v>
      </c>
      <c r="R1620" s="108">
        <v>0</v>
      </c>
      <c r="S1620" s="109">
        <v>46035</v>
      </c>
      <c r="T1620" s="109">
        <v>46095</v>
      </c>
      <c r="U1620" s="109">
        <v>46949</v>
      </c>
      <c r="V1620" s="108">
        <v>914</v>
      </c>
      <c r="W1620" s="107" t="s">
        <v>398</v>
      </c>
      <c r="X1620" s="107" t="s">
        <v>702</v>
      </c>
      <c r="Y1620" s="107" t="s">
        <v>293</v>
      </c>
      <c r="Z1620" s="108">
        <v>0</v>
      </c>
      <c r="AA1620" s="113">
        <v>0</v>
      </c>
      <c r="AB1620" s="113">
        <v>0</v>
      </c>
      <c r="AC1620" s="113">
        <v>14122354.1043</v>
      </c>
      <c r="AD1620" s="113">
        <v>0</v>
      </c>
      <c r="AE1620" s="113">
        <v>14122354.1042</v>
      </c>
      <c r="AF1620" s="113">
        <v>0</v>
      </c>
      <c r="AG1620" s="113">
        <v>0</v>
      </c>
      <c r="AH1620" s="113">
        <f>CFR_Data[[#This Row],[Total Spent SFY]]+CFR_Data[[#This Row],[CF Current SFY]]</f>
        <v>0</v>
      </c>
      <c r="AI1620" s="113">
        <v>0</v>
      </c>
      <c r="AJ1620" s="113">
        <v>1947910.9109</v>
      </c>
      <c r="AK1620" s="113">
        <v>5843732.7328000003</v>
      </c>
      <c r="AL1620" s="113">
        <v>5843732.7328000003</v>
      </c>
      <c r="AM1620" s="113">
        <v>486977.72769999999</v>
      </c>
      <c r="AN1620" s="113">
        <v>1E-4</v>
      </c>
      <c r="AO1620" s="113">
        <v>0</v>
      </c>
      <c r="AP1620" s="113">
        <v>0</v>
      </c>
      <c r="AQ1620" s="107" t="s">
        <v>699</v>
      </c>
      <c r="AR1620" s="107" t="s">
        <v>699</v>
      </c>
      <c r="AS1620" s="107" t="s">
        <v>473</v>
      </c>
      <c r="AT1620" s="107" t="s">
        <v>395</v>
      </c>
      <c r="AU1620" s="107" t="s">
        <v>1123</v>
      </c>
      <c r="AV1620" s="107" t="s">
        <v>391</v>
      </c>
      <c r="AW1620" s="108">
        <v>1</v>
      </c>
      <c r="AX1620" s="107" t="s">
        <v>473</v>
      </c>
      <c r="AY1620" s="107" t="s">
        <v>707</v>
      </c>
      <c r="AZ1620" s="107" t="s">
        <v>706</v>
      </c>
      <c r="BA1620" s="107" t="s">
        <v>412</v>
      </c>
      <c r="BB1620" s="109">
        <v>45355.272070752311</v>
      </c>
      <c r="BC1620" s="107" t="s">
        <v>22</v>
      </c>
      <c r="BD1620" s="107" t="s">
        <v>293</v>
      </c>
    </row>
    <row r="1621" spans="1:56" x14ac:dyDescent="0.2">
      <c r="A1621" s="107" t="s">
        <v>472</v>
      </c>
      <c r="B1621" s="105">
        <v>611942</v>
      </c>
      <c r="C1621" s="105" t="s">
        <v>395</v>
      </c>
      <c r="D1621" s="107" t="s">
        <v>2474</v>
      </c>
      <c r="E1621" s="105" t="s">
        <v>1962</v>
      </c>
      <c r="F1621" s="107" t="s">
        <v>1969</v>
      </c>
      <c r="G1621" s="107" t="s">
        <v>830</v>
      </c>
      <c r="H1621" s="107" t="s">
        <v>830</v>
      </c>
      <c r="I1621" s="107" t="s">
        <v>830</v>
      </c>
      <c r="J1621" s="107" t="s">
        <v>289</v>
      </c>
      <c r="K1621" s="107" t="s">
        <v>21</v>
      </c>
      <c r="L1621" s="107" t="s">
        <v>88</v>
      </c>
      <c r="M1621" s="107" t="s">
        <v>41</v>
      </c>
      <c r="N1621" s="107" t="s">
        <v>472</v>
      </c>
      <c r="O1621" s="107" t="s">
        <v>1142</v>
      </c>
      <c r="P1621" s="109">
        <v>46452</v>
      </c>
      <c r="Q1621" s="107" t="s">
        <v>1914</v>
      </c>
      <c r="R1621" s="108">
        <v>0</v>
      </c>
      <c r="S1621" s="109">
        <v>46602</v>
      </c>
      <c r="T1621" s="109">
        <v>46662</v>
      </c>
      <c r="U1621" s="109">
        <v>47155</v>
      </c>
      <c r="V1621" s="108">
        <v>553</v>
      </c>
      <c r="W1621" s="107" t="s">
        <v>398</v>
      </c>
      <c r="X1621" s="107" t="s">
        <v>702</v>
      </c>
      <c r="Y1621" s="107" t="s">
        <v>293</v>
      </c>
      <c r="Z1621" s="108">
        <v>0</v>
      </c>
      <c r="AA1621" s="113">
        <v>0</v>
      </c>
      <c r="AB1621" s="113">
        <v>0</v>
      </c>
      <c r="AC1621" s="113">
        <v>5400</v>
      </c>
      <c r="AD1621" s="113">
        <v>0</v>
      </c>
      <c r="AE1621" s="113">
        <v>5400</v>
      </c>
      <c r="AF1621" s="113">
        <v>0</v>
      </c>
      <c r="AG1621" s="113">
        <v>0</v>
      </c>
      <c r="AH1621" s="113">
        <f>CFR_Data[[#This Row],[Total Spent SFY]]+CFR_Data[[#This Row],[CF Current SFY]]</f>
        <v>0</v>
      </c>
      <c r="AI1621" s="113">
        <v>0</v>
      </c>
      <c r="AJ1621" s="113">
        <v>0</v>
      </c>
      <c r="AK1621" s="113">
        <v>0</v>
      </c>
      <c r="AL1621" s="113">
        <v>2858.8235</v>
      </c>
      <c r="AM1621" s="113">
        <v>2541.1765</v>
      </c>
      <c r="AN1621" s="113">
        <v>0</v>
      </c>
      <c r="AO1621" s="113">
        <v>0</v>
      </c>
      <c r="AP1621" s="113">
        <v>0</v>
      </c>
      <c r="AQ1621" s="107" t="s">
        <v>699</v>
      </c>
      <c r="AR1621" s="107" t="s">
        <v>699</v>
      </c>
      <c r="AS1621" s="107" t="s">
        <v>396</v>
      </c>
      <c r="AT1621" s="107" t="s">
        <v>395</v>
      </c>
      <c r="AU1621" s="107" t="s">
        <v>1123</v>
      </c>
      <c r="AV1621" s="107" t="s">
        <v>391</v>
      </c>
      <c r="AW1621" s="108">
        <v>2</v>
      </c>
      <c r="AX1621" s="107" t="s">
        <v>473</v>
      </c>
      <c r="AY1621" s="107" t="s">
        <v>707</v>
      </c>
      <c r="AZ1621" s="107" t="s">
        <v>706</v>
      </c>
      <c r="BA1621" s="107" t="s">
        <v>412</v>
      </c>
      <c r="BB1621" s="109">
        <v>45355.272070752311</v>
      </c>
      <c r="BC1621" s="107" t="s">
        <v>21</v>
      </c>
      <c r="BD1621" s="107" t="s">
        <v>293</v>
      </c>
    </row>
    <row r="1622" spans="1:56" x14ac:dyDescent="0.2">
      <c r="A1622" s="107" t="s">
        <v>472</v>
      </c>
      <c r="B1622" s="105">
        <v>611942</v>
      </c>
      <c r="C1622" s="105" t="s">
        <v>395</v>
      </c>
      <c r="D1622" s="107" t="s">
        <v>2474</v>
      </c>
      <c r="E1622" s="105" t="s">
        <v>1962</v>
      </c>
      <c r="F1622" s="107" t="s">
        <v>1969</v>
      </c>
      <c r="G1622" s="107" t="s">
        <v>830</v>
      </c>
      <c r="H1622" s="107" t="s">
        <v>830</v>
      </c>
      <c r="I1622" s="107" t="s">
        <v>830</v>
      </c>
      <c r="J1622" s="107" t="s">
        <v>289</v>
      </c>
      <c r="K1622" s="107" t="s">
        <v>21</v>
      </c>
      <c r="L1622" s="107" t="s">
        <v>88</v>
      </c>
      <c r="M1622" s="107" t="s">
        <v>41</v>
      </c>
      <c r="N1622" s="107" t="s">
        <v>472</v>
      </c>
      <c r="O1622" s="107" t="s">
        <v>1142</v>
      </c>
      <c r="P1622" s="109">
        <v>46452</v>
      </c>
      <c r="Q1622" s="107" t="s">
        <v>1914</v>
      </c>
      <c r="R1622" s="108">
        <v>0</v>
      </c>
      <c r="S1622" s="109">
        <v>46602</v>
      </c>
      <c r="T1622" s="109">
        <v>46662</v>
      </c>
      <c r="U1622" s="109">
        <v>47155</v>
      </c>
      <c r="V1622" s="108">
        <v>553</v>
      </c>
      <c r="W1622" s="107" t="s">
        <v>1400</v>
      </c>
      <c r="X1622" s="107" t="s">
        <v>1401</v>
      </c>
      <c r="Y1622" s="107" t="s">
        <v>292</v>
      </c>
      <c r="Z1622" s="108">
        <v>0.8</v>
      </c>
      <c r="AA1622" s="113">
        <v>0</v>
      </c>
      <c r="AB1622" s="113">
        <v>0</v>
      </c>
      <c r="AC1622" s="113">
        <v>2607307.5207000002</v>
      </c>
      <c r="AD1622" s="113">
        <v>0</v>
      </c>
      <c r="AE1622" s="113">
        <v>2607307.5207000002</v>
      </c>
      <c r="AF1622" s="113">
        <v>0</v>
      </c>
      <c r="AG1622" s="113">
        <v>0</v>
      </c>
      <c r="AH1622" s="113">
        <f>CFR_Data[[#This Row],[Total Spent SFY]]+CFR_Data[[#This Row],[CF Current SFY]]</f>
        <v>0</v>
      </c>
      <c r="AI1622" s="113">
        <v>0</v>
      </c>
      <c r="AJ1622" s="113">
        <v>0</v>
      </c>
      <c r="AK1622" s="113">
        <v>0</v>
      </c>
      <c r="AL1622" s="113">
        <v>1380339.2757000001</v>
      </c>
      <c r="AM1622" s="113">
        <v>1226968.2450000001</v>
      </c>
      <c r="AN1622" s="113">
        <v>0</v>
      </c>
      <c r="AO1622" s="113">
        <v>0</v>
      </c>
      <c r="AP1622" s="113">
        <v>0</v>
      </c>
      <c r="AQ1622" s="107" t="s">
        <v>699</v>
      </c>
      <c r="AR1622" s="107" t="s">
        <v>699</v>
      </c>
      <c r="AS1622" s="107" t="s">
        <v>396</v>
      </c>
      <c r="AT1622" s="107" t="s">
        <v>395</v>
      </c>
      <c r="AU1622" s="107" t="s">
        <v>1123</v>
      </c>
      <c r="AV1622" s="107" t="s">
        <v>391</v>
      </c>
      <c r="AW1622" s="108">
        <v>2</v>
      </c>
      <c r="AX1622" s="107" t="s">
        <v>473</v>
      </c>
      <c r="AY1622" s="107" t="s">
        <v>707</v>
      </c>
      <c r="AZ1622" s="107" t="s">
        <v>706</v>
      </c>
      <c r="BA1622" s="107" t="s">
        <v>412</v>
      </c>
      <c r="BB1622" s="109">
        <v>45355.272070752311</v>
      </c>
      <c r="BC1622" s="107" t="s">
        <v>21</v>
      </c>
      <c r="BD1622" s="107" t="s">
        <v>292</v>
      </c>
    </row>
    <row r="1623" spans="1:56" x14ac:dyDescent="0.2">
      <c r="A1623" s="107" t="s">
        <v>472</v>
      </c>
      <c r="B1623" s="105">
        <v>611944</v>
      </c>
      <c r="C1623" s="105" t="s">
        <v>395</v>
      </c>
      <c r="D1623" s="107" t="s">
        <v>1402</v>
      </c>
      <c r="E1623" s="105" t="s">
        <v>1962</v>
      </c>
      <c r="F1623" s="107" t="s">
        <v>2475</v>
      </c>
      <c r="G1623" s="107" t="s">
        <v>830</v>
      </c>
      <c r="H1623" s="107" t="s">
        <v>830</v>
      </c>
      <c r="I1623" s="107" t="s">
        <v>830</v>
      </c>
      <c r="J1623" s="107" t="s">
        <v>407</v>
      </c>
      <c r="K1623" s="107" t="s">
        <v>408</v>
      </c>
      <c r="L1623" s="107" t="s">
        <v>230</v>
      </c>
      <c r="M1623" s="107" t="s">
        <v>223</v>
      </c>
      <c r="N1623" s="107" t="s">
        <v>472</v>
      </c>
      <c r="O1623" s="107" t="s">
        <v>1130</v>
      </c>
      <c r="P1623" s="109">
        <v>45668</v>
      </c>
      <c r="Q1623" s="107" t="s">
        <v>1101</v>
      </c>
      <c r="R1623" s="108">
        <v>0</v>
      </c>
      <c r="S1623" s="109">
        <v>45818</v>
      </c>
      <c r="T1623" s="109">
        <v>45878</v>
      </c>
      <c r="U1623" s="109">
        <v>46548</v>
      </c>
      <c r="V1623" s="108">
        <v>730</v>
      </c>
      <c r="W1623" s="107" t="s">
        <v>438</v>
      </c>
      <c r="X1623" s="107" t="s">
        <v>775</v>
      </c>
      <c r="Y1623" s="107" t="s">
        <v>293</v>
      </c>
      <c r="Z1623" s="108">
        <v>0</v>
      </c>
      <c r="AA1623" s="113">
        <v>0</v>
      </c>
      <c r="AB1623" s="113">
        <v>0</v>
      </c>
      <c r="AC1623" s="113">
        <v>182708</v>
      </c>
      <c r="AD1623" s="113">
        <v>0</v>
      </c>
      <c r="AE1623" s="113">
        <v>182708</v>
      </c>
      <c r="AF1623" s="113">
        <v>0</v>
      </c>
      <c r="AG1623" s="113">
        <v>0</v>
      </c>
      <c r="AH1623" s="113">
        <f>CFR_Data[[#This Row],[Total Spent SFY]]+CFR_Data[[#This Row],[CF Current SFY]]</f>
        <v>0</v>
      </c>
      <c r="AI1623" s="113">
        <v>0</v>
      </c>
      <c r="AJ1623" s="113">
        <v>87382.087</v>
      </c>
      <c r="AK1623" s="113">
        <v>95325.913</v>
      </c>
      <c r="AL1623" s="113">
        <v>0</v>
      </c>
      <c r="AM1623" s="113">
        <v>0</v>
      </c>
      <c r="AN1623" s="113">
        <v>0</v>
      </c>
      <c r="AO1623" s="113">
        <v>0</v>
      </c>
      <c r="AP1623" s="113">
        <v>0</v>
      </c>
      <c r="AQ1623" s="107" t="s">
        <v>699</v>
      </c>
      <c r="AR1623" s="107" t="s">
        <v>699</v>
      </c>
      <c r="AS1623" s="107" t="s">
        <v>473</v>
      </c>
      <c r="AT1623" s="107" t="s">
        <v>395</v>
      </c>
      <c r="AU1623" s="107" t="s">
        <v>1123</v>
      </c>
      <c r="AV1623" s="107" t="s">
        <v>391</v>
      </c>
      <c r="AW1623" s="108">
        <v>1</v>
      </c>
      <c r="AX1623" s="107" t="s">
        <v>473</v>
      </c>
      <c r="AY1623" s="107" t="s">
        <v>765</v>
      </c>
      <c r="AZ1623" s="107" t="s">
        <v>706</v>
      </c>
      <c r="BA1623" s="107" t="s">
        <v>406</v>
      </c>
      <c r="BB1623" s="109">
        <v>45355.272070752311</v>
      </c>
      <c r="BC1623" s="107" t="s">
        <v>465</v>
      </c>
      <c r="BD1623" s="107" t="s">
        <v>293</v>
      </c>
    </row>
    <row r="1624" spans="1:56" x14ac:dyDescent="0.2">
      <c r="A1624" s="107" t="s">
        <v>472</v>
      </c>
      <c r="B1624" s="105">
        <v>611946</v>
      </c>
      <c r="C1624" s="105" t="s">
        <v>395</v>
      </c>
      <c r="D1624" s="107" t="s">
        <v>1403</v>
      </c>
      <c r="E1624" s="105" t="s">
        <v>1945</v>
      </c>
      <c r="F1624" s="107" t="s">
        <v>1329</v>
      </c>
      <c r="G1624" s="107" t="s">
        <v>830</v>
      </c>
      <c r="H1624" s="107" t="b">
        <v>1</v>
      </c>
      <c r="I1624" s="107" t="s">
        <v>830</v>
      </c>
      <c r="J1624" s="107" t="s">
        <v>445</v>
      </c>
      <c r="K1624" s="107" t="s">
        <v>446</v>
      </c>
      <c r="L1624" s="107" t="s">
        <v>230</v>
      </c>
      <c r="M1624" s="107" t="s">
        <v>223</v>
      </c>
      <c r="N1624" s="107" t="s">
        <v>472</v>
      </c>
      <c r="O1624" s="107" t="s">
        <v>1122</v>
      </c>
      <c r="P1624" s="109">
        <v>45668</v>
      </c>
      <c r="Q1624" s="107" t="s">
        <v>1101</v>
      </c>
      <c r="R1624" s="108">
        <v>0</v>
      </c>
      <c r="S1624" s="109">
        <v>45818</v>
      </c>
      <c r="T1624" s="109">
        <v>45878</v>
      </c>
      <c r="U1624" s="109">
        <v>46547</v>
      </c>
      <c r="V1624" s="108">
        <v>729</v>
      </c>
      <c r="W1624" s="107" t="s">
        <v>398</v>
      </c>
      <c r="X1624" s="107" t="s">
        <v>720</v>
      </c>
      <c r="Y1624" s="107" t="s">
        <v>293</v>
      </c>
      <c r="Z1624" s="108">
        <v>0</v>
      </c>
      <c r="AA1624" s="113">
        <v>0</v>
      </c>
      <c r="AB1624" s="113">
        <v>0</v>
      </c>
      <c r="AC1624" s="113">
        <v>360000</v>
      </c>
      <c r="AD1624" s="113">
        <v>0</v>
      </c>
      <c r="AE1624" s="113">
        <v>360000</v>
      </c>
      <c r="AF1624" s="113">
        <v>0</v>
      </c>
      <c r="AG1624" s="113">
        <v>0</v>
      </c>
      <c r="AH1624" s="113">
        <f>CFR_Data[[#This Row],[Total Spent SFY]]+CFR_Data[[#This Row],[CF Current SFY]]</f>
        <v>0</v>
      </c>
      <c r="AI1624" s="113">
        <v>0</v>
      </c>
      <c r="AJ1624" s="113">
        <v>172173.913</v>
      </c>
      <c r="AK1624" s="113">
        <v>187826.087</v>
      </c>
      <c r="AL1624" s="113">
        <v>0</v>
      </c>
      <c r="AM1624" s="113">
        <v>0</v>
      </c>
      <c r="AN1624" s="113">
        <v>0</v>
      </c>
      <c r="AO1624" s="113">
        <v>0</v>
      </c>
      <c r="AP1624" s="113">
        <v>0</v>
      </c>
      <c r="AQ1624" s="107" t="s">
        <v>699</v>
      </c>
      <c r="AR1624" s="107" t="s">
        <v>699</v>
      </c>
      <c r="AS1624" s="107" t="s">
        <v>473</v>
      </c>
      <c r="AT1624" s="107" t="s">
        <v>395</v>
      </c>
      <c r="AU1624" s="107" t="s">
        <v>1123</v>
      </c>
      <c r="AV1624" s="107" t="s">
        <v>391</v>
      </c>
      <c r="AW1624" s="108">
        <v>1</v>
      </c>
      <c r="AX1624" s="107" t="s">
        <v>473</v>
      </c>
      <c r="AY1624" s="107" t="s">
        <v>765</v>
      </c>
      <c r="AZ1624" s="107" t="s">
        <v>706</v>
      </c>
      <c r="BA1624" s="107" t="s">
        <v>406</v>
      </c>
      <c r="BB1624" s="109">
        <v>45355.272070752311</v>
      </c>
      <c r="BC1624" s="107" t="s">
        <v>465</v>
      </c>
      <c r="BD1624" s="107" t="s">
        <v>293</v>
      </c>
    </row>
    <row r="1625" spans="1:56" x14ac:dyDescent="0.2">
      <c r="A1625" s="107" t="s">
        <v>409</v>
      </c>
      <c r="B1625" s="105">
        <v>611951</v>
      </c>
      <c r="C1625" s="105" t="s">
        <v>2476</v>
      </c>
      <c r="D1625" s="107" t="s">
        <v>1802</v>
      </c>
      <c r="E1625" s="105" t="s">
        <v>1954</v>
      </c>
      <c r="F1625" s="107" t="s">
        <v>2477</v>
      </c>
      <c r="G1625" s="107" t="s">
        <v>830</v>
      </c>
      <c r="H1625" s="107" t="b">
        <v>1</v>
      </c>
      <c r="I1625" s="107" t="s">
        <v>830</v>
      </c>
      <c r="J1625" s="107" t="s">
        <v>52</v>
      </c>
      <c r="K1625" s="107" t="s">
        <v>22</v>
      </c>
      <c r="L1625" s="107" t="s">
        <v>235</v>
      </c>
      <c r="M1625" s="107" t="s">
        <v>233</v>
      </c>
      <c r="N1625" s="107" t="s">
        <v>410</v>
      </c>
      <c r="O1625" s="107" t="s">
        <v>395</v>
      </c>
      <c r="P1625" s="109">
        <v>44625</v>
      </c>
      <c r="Q1625" s="107" t="s">
        <v>658</v>
      </c>
      <c r="R1625" s="108">
        <v>1</v>
      </c>
      <c r="S1625" s="109">
        <v>44743</v>
      </c>
      <c r="T1625" s="109">
        <v>44803</v>
      </c>
      <c r="U1625" s="109">
        <v>45303</v>
      </c>
      <c r="V1625" s="108">
        <v>560</v>
      </c>
      <c r="W1625" s="107" t="s">
        <v>398</v>
      </c>
      <c r="X1625" s="107" t="s">
        <v>702</v>
      </c>
      <c r="Y1625" s="107" t="s">
        <v>293</v>
      </c>
      <c r="Z1625" s="108">
        <v>0</v>
      </c>
      <c r="AA1625" s="113">
        <v>4944930.17</v>
      </c>
      <c r="AB1625" s="113">
        <v>1935893.28</v>
      </c>
      <c r="AC1625" s="113">
        <v>334660.5</v>
      </c>
      <c r="AD1625" s="113">
        <v>205908.03339999999</v>
      </c>
      <c r="AE1625" s="113">
        <v>205908.03339999999</v>
      </c>
      <c r="AF1625" s="113">
        <v>205908.03339999999</v>
      </c>
      <c r="AG1625" s="113">
        <v>5150838.2034</v>
      </c>
      <c r="AH1625" s="113">
        <f>CFR_Data[[#This Row],[Total Spent SFY]]+CFR_Data[[#This Row],[CF Current SFY]]</f>
        <v>2141801.3133999999</v>
      </c>
      <c r="AI1625" s="113">
        <v>0</v>
      </c>
      <c r="AJ1625" s="113">
        <v>0</v>
      </c>
      <c r="AK1625" s="113">
        <v>0</v>
      </c>
      <c r="AL1625" s="113">
        <v>0</v>
      </c>
      <c r="AM1625" s="113">
        <v>0</v>
      </c>
      <c r="AN1625" s="113">
        <v>128752.4666</v>
      </c>
      <c r="AO1625" s="113">
        <v>0</v>
      </c>
      <c r="AP1625" s="113">
        <v>0</v>
      </c>
      <c r="AQ1625" s="107" t="s">
        <v>699</v>
      </c>
      <c r="AR1625" s="107" t="s">
        <v>699</v>
      </c>
      <c r="AS1625" s="107" t="s">
        <v>396</v>
      </c>
      <c r="AT1625" s="107" t="s">
        <v>395</v>
      </c>
      <c r="AU1625" s="107" t="s">
        <v>1123</v>
      </c>
      <c r="AV1625" s="107" t="s">
        <v>391</v>
      </c>
      <c r="AW1625" s="108">
        <v>2</v>
      </c>
      <c r="AX1625" s="107" t="s">
        <v>473</v>
      </c>
      <c r="AY1625" s="107" t="s">
        <v>701</v>
      </c>
      <c r="AZ1625" s="107" t="s">
        <v>700</v>
      </c>
      <c r="BA1625" s="107" t="s">
        <v>418</v>
      </c>
      <c r="BB1625" s="109">
        <v>45355.272070752311</v>
      </c>
      <c r="BC1625" s="107" t="s">
        <v>22</v>
      </c>
      <c r="BD1625" s="107" t="s">
        <v>293</v>
      </c>
    </row>
    <row r="1626" spans="1:56" x14ac:dyDescent="0.2">
      <c r="A1626" s="107" t="s">
        <v>409</v>
      </c>
      <c r="B1626" s="105">
        <v>611951</v>
      </c>
      <c r="C1626" s="105" t="s">
        <v>2476</v>
      </c>
      <c r="D1626" s="107" t="s">
        <v>1802</v>
      </c>
      <c r="E1626" s="105" t="s">
        <v>1954</v>
      </c>
      <c r="F1626" s="107" t="s">
        <v>2477</v>
      </c>
      <c r="G1626" s="107" t="s">
        <v>830</v>
      </c>
      <c r="H1626" s="107" t="b">
        <v>1</v>
      </c>
      <c r="I1626" s="107" t="s">
        <v>830</v>
      </c>
      <c r="J1626" s="107" t="s">
        <v>52</v>
      </c>
      <c r="K1626" s="107" t="s">
        <v>22</v>
      </c>
      <c r="L1626" s="107" t="s">
        <v>235</v>
      </c>
      <c r="M1626" s="107" t="s">
        <v>233</v>
      </c>
      <c r="N1626" s="107" t="s">
        <v>410</v>
      </c>
      <c r="O1626" s="107" t="s">
        <v>395</v>
      </c>
      <c r="P1626" s="109">
        <v>44625</v>
      </c>
      <c r="Q1626" s="107" t="s">
        <v>658</v>
      </c>
      <c r="R1626" s="108">
        <v>1</v>
      </c>
      <c r="S1626" s="109">
        <v>44743</v>
      </c>
      <c r="T1626" s="109">
        <v>44803</v>
      </c>
      <c r="U1626" s="109">
        <v>45303</v>
      </c>
      <c r="V1626" s="108">
        <v>560</v>
      </c>
      <c r="W1626" s="107" t="s">
        <v>424</v>
      </c>
      <c r="X1626" s="107" t="s">
        <v>1759</v>
      </c>
      <c r="Y1626" s="107" t="s">
        <v>292</v>
      </c>
      <c r="Z1626" s="108">
        <v>1</v>
      </c>
      <c r="AA1626" s="113">
        <v>2453483.56</v>
      </c>
      <c r="AB1626" s="113">
        <v>446259.29</v>
      </c>
      <c r="AC1626" s="113">
        <v>126353.5</v>
      </c>
      <c r="AD1626" s="113">
        <v>1417.0866000000001</v>
      </c>
      <c r="AE1626" s="113">
        <v>1417.0866000000001</v>
      </c>
      <c r="AF1626" s="113">
        <v>1417.0866000000001</v>
      </c>
      <c r="AG1626" s="113">
        <v>2454900.6466000001</v>
      </c>
      <c r="AH1626" s="113">
        <f>CFR_Data[[#This Row],[Total Spent SFY]]+CFR_Data[[#This Row],[CF Current SFY]]</f>
        <v>447676.37659999996</v>
      </c>
      <c r="AI1626" s="113">
        <v>0</v>
      </c>
      <c r="AJ1626" s="113">
        <v>0</v>
      </c>
      <c r="AK1626" s="113">
        <v>0</v>
      </c>
      <c r="AL1626" s="113">
        <v>0</v>
      </c>
      <c r="AM1626" s="113">
        <v>0</v>
      </c>
      <c r="AN1626" s="113">
        <v>124936.4134</v>
      </c>
      <c r="AO1626" s="113">
        <v>0</v>
      </c>
      <c r="AP1626" s="113">
        <v>0</v>
      </c>
      <c r="AQ1626" s="107" t="s">
        <v>699</v>
      </c>
      <c r="AR1626" s="107" t="s">
        <v>699</v>
      </c>
      <c r="AS1626" s="107" t="s">
        <v>396</v>
      </c>
      <c r="AT1626" s="107" t="s">
        <v>395</v>
      </c>
      <c r="AU1626" s="107" t="s">
        <v>1123</v>
      </c>
      <c r="AV1626" s="107" t="s">
        <v>391</v>
      </c>
      <c r="AW1626" s="108">
        <v>2</v>
      </c>
      <c r="AX1626" s="107" t="s">
        <v>473</v>
      </c>
      <c r="AY1626" s="107" t="s">
        <v>701</v>
      </c>
      <c r="AZ1626" s="107" t="s">
        <v>700</v>
      </c>
      <c r="BA1626" s="107" t="s">
        <v>418</v>
      </c>
      <c r="BB1626" s="109">
        <v>45355.272070752311</v>
      </c>
      <c r="BC1626" s="107" t="s">
        <v>22</v>
      </c>
      <c r="BD1626" s="107" t="s">
        <v>292</v>
      </c>
    </row>
    <row r="1627" spans="1:56" x14ac:dyDescent="0.2">
      <c r="A1627" s="107" t="s">
        <v>472</v>
      </c>
      <c r="B1627" s="105">
        <v>611952</v>
      </c>
      <c r="C1627" s="105" t="s">
        <v>395</v>
      </c>
      <c r="D1627" s="107" t="s">
        <v>1803</v>
      </c>
      <c r="E1627" s="105" t="s">
        <v>1954</v>
      </c>
      <c r="F1627" s="107" t="s">
        <v>1128</v>
      </c>
      <c r="G1627" s="107" t="s">
        <v>830</v>
      </c>
      <c r="H1627" s="107" t="s">
        <v>830</v>
      </c>
      <c r="I1627" s="107" t="s">
        <v>830</v>
      </c>
      <c r="J1627" s="107" t="s">
        <v>1804</v>
      </c>
      <c r="K1627" s="107" t="s">
        <v>465</v>
      </c>
      <c r="L1627" s="107" t="s">
        <v>218</v>
      </c>
      <c r="M1627" s="107" t="s">
        <v>217</v>
      </c>
      <c r="N1627" s="107" t="s">
        <v>472</v>
      </c>
      <c r="O1627" s="107" t="s">
        <v>1122</v>
      </c>
      <c r="P1627" s="109">
        <v>46025</v>
      </c>
      <c r="Q1627" s="107" t="s">
        <v>1353</v>
      </c>
      <c r="R1627" s="108">
        <v>0</v>
      </c>
      <c r="S1627" s="109">
        <v>46175</v>
      </c>
      <c r="T1627" s="109">
        <v>46235</v>
      </c>
      <c r="U1627" s="109">
        <v>47087</v>
      </c>
      <c r="V1627" s="108">
        <v>912</v>
      </c>
      <c r="W1627" s="107" t="s">
        <v>424</v>
      </c>
      <c r="X1627" s="107" t="s">
        <v>713</v>
      </c>
      <c r="Y1627" s="107" t="s">
        <v>397</v>
      </c>
      <c r="Z1627" s="108">
        <v>0.9</v>
      </c>
      <c r="AA1627" s="113">
        <v>0</v>
      </c>
      <c r="AB1627" s="113">
        <v>0</v>
      </c>
      <c r="AC1627" s="113">
        <v>776720</v>
      </c>
      <c r="AD1627" s="113">
        <v>0</v>
      </c>
      <c r="AE1627" s="113">
        <v>776720</v>
      </c>
      <c r="AF1627" s="113">
        <v>0</v>
      </c>
      <c r="AG1627" s="113">
        <v>0</v>
      </c>
      <c r="AH1627" s="113">
        <f>CFR_Data[[#This Row],[Total Spent SFY]]+CFR_Data[[#This Row],[CF Current SFY]]</f>
        <v>0</v>
      </c>
      <c r="AI1627" s="113">
        <v>0</v>
      </c>
      <c r="AJ1627" s="113">
        <v>0</v>
      </c>
      <c r="AK1627" s="113">
        <v>305140</v>
      </c>
      <c r="AL1627" s="113">
        <v>332880</v>
      </c>
      <c r="AM1627" s="113">
        <v>138700</v>
      </c>
      <c r="AN1627" s="113">
        <v>0</v>
      </c>
      <c r="AO1627" s="113">
        <v>0</v>
      </c>
      <c r="AP1627" s="113">
        <v>0</v>
      </c>
      <c r="AQ1627" s="107" t="s">
        <v>699</v>
      </c>
      <c r="AR1627" s="107" t="s">
        <v>699</v>
      </c>
      <c r="AS1627" s="107" t="s">
        <v>396</v>
      </c>
      <c r="AT1627" s="107" t="s">
        <v>395</v>
      </c>
      <c r="AU1627" s="107" t="s">
        <v>1123</v>
      </c>
      <c r="AV1627" s="107" t="s">
        <v>391</v>
      </c>
      <c r="AW1627" s="108">
        <v>2</v>
      </c>
      <c r="AX1627" s="107" t="s">
        <v>473</v>
      </c>
      <c r="AY1627" s="107" t="s">
        <v>762</v>
      </c>
      <c r="AZ1627" s="107" t="s">
        <v>706</v>
      </c>
      <c r="BA1627" s="107" t="s">
        <v>433</v>
      </c>
      <c r="BB1627" s="109">
        <v>45355.272070752311</v>
      </c>
      <c r="BC1627" s="107" t="s">
        <v>465</v>
      </c>
      <c r="BD1627" s="107" t="s">
        <v>292</v>
      </c>
    </row>
    <row r="1628" spans="1:56" x14ac:dyDescent="0.2">
      <c r="A1628" s="107" t="s">
        <v>472</v>
      </c>
      <c r="B1628" s="105">
        <v>611952</v>
      </c>
      <c r="C1628" s="105" t="s">
        <v>395</v>
      </c>
      <c r="D1628" s="107" t="s">
        <v>1803</v>
      </c>
      <c r="E1628" s="105" t="s">
        <v>1954</v>
      </c>
      <c r="F1628" s="107" t="s">
        <v>1128</v>
      </c>
      <c r="G1628" s="107" t="s">
        <v>830</v>
      </c>
      <c r="H1628" s="107" t="s">
        <v>830</v>
      </c>
      <c r="I1628" s="107" t="s">
        <v>830</v>
      </c>
      <c r="J1628" s="107" t="s">
        <v>1804</v>
      </c>
      <c r="K1628" s="107" t="s">
        <v>465</v>
      </c>
      <c r="L1628" s="107" t="s">
        <v>218</v>
      </c>
      <c r="M1628" s="107" t="s">
        <v>217</v>
      </c>
      <c r="N1628" s="107" t="s">
        <v>472</v>
      </c>
      <c r="O1628" s="107" t="s">
        <v>1122</v>
      </c>
      <c r="P1628" s="109">
        <v>46025</v>
      </c>
      <c r="Q1628" s="107" t="s">
        <v>1353</v>
      </c>
      <c r="R1628" s="108">
        <v>0</v>
      </c>
      <c r="S1628" s="109">
        <v>46175</v>
      </c>
      <c r="T1628" s="109">
        <v>46235</v>
      </c>
      <c r="U1628" s="109">
        <v>47087</v>
      </c>
      <c r="V1628" s="108">
        <v>912</v>
      </c>
      <c r="W1628" s="107" t="s">
        <v>398</v>
      </c>
      <c r="X1628" s="107" t="s">
        <v>720</v>
      </c>
      <c r="Y1628" s="107" t="s">
        <v>293</v>
      </c>
      <c r="Z1628" s="108">
        <v>0</v>
      </c>
      <c r="AA1628" s="113">
        <v>0</v>
      </c>
      <c r="AB1628" s="113">
        <v>0</v>
      </c>
      <c r="AC1628" s="113">
        <v>75000</v>
      </c>
      <c r="AD1628" s="113">
        <v>0</v>
      </c>
      <c r="AE1628" s="113">
        <v>74999.999899999995</v>
      </c>
      <c r="AF1628" s="113">
        <v>0</v>
      </c>
      <c r="AG1628" s="113">
        <v>0</v>
      </c>
      <c r="AH1628" s="113">
        <f>CFR_Data[[#This Row],[Total Spent SFY]]+CFR_Data[[#This Row],[CF Current SFY]]</f>
        <v>0</v>
      </c>
      <c r="AI1628" s="113">
        <v>0</v>
      </c>
      <c r="AJ1628" s="113">
        <v>0</v>
      </c>
      <c r="AK1628" s="113">
        <v>29464.2857</v>
      </c>
      <c r="AL1628" s="113">
        <v>32142.857100000001</v>
      </c>
      <c r="AM1628" s="113">
        <v>13392.857099999999</v>
      </c>
      <c r="AN1628" s="113">
        <v>1E-4</v>
      </c>
      <c r="AO1628" s="113">
        <v>0</v>
      </c>
      <c r="AP1628" s="113">
        <v>0</v>
      </c>
      <c r="AQ1628" s="107" t="s">
        <v>699</v>
      </c>
      <c r="AR1628" s="107" t="s">
        <v>699</v>
      </c>
      <c r="AS1628" s="107" t="s">
        <v>396</v>
      </c>
      <c r="AT1628" s="107" t="s">
        <v>395</v>
      </c>
      <c r="AU1628" s="107" t="s">
        <v>1123</v>
      </c>
      <c r="AV1628" s="107" t="s">
        <v>391</v>
      </c>
      <c r="AW1628" s="108">
        <v>2</v>
      </c>
      <c r="AX1628" s="107" t="s">
        <v>473</v>
      </c>
      <c r="AY1628" s="107" t="s">
        <v>762</v>
      </c>
      <c r="AZ1628" s="107" t="s">
        <v>706</v>
      </c>
      <c r="BA1628" s="107" t="s">
        <v>433</v>
      </c>
      <c r="BB1628" s="109">
        <v>45355.272070752311</v>
      </c>
      <c r="BC1628" s="107" t="s">
        <v>465</v>
      </c>
      <c r="BD1628" s="107" t="s">
        <v>293</v>
      </c>
    </row>
    <row r="1629" spans="1:56" x14ac:dyDescent="0.2">
      <c r="A1629" s="107" t="s">
        <v>472</v>
      </c>
      <c r="B1629" s="105">
        <v>611953</v>
      </c>
      <c r="C1629" s="105" t="s">
        <v>395</v>
      </c>
      <c r="D1629" s="107" t="s">
        <v>1805</v>
      </c>
      <c r="E1629" s="105" t="s">
        <v>1947</v>
      </c>
      <c r="F1629" s="107" t="s">
        <v>1128</v>
      </c>
      <c r="G1629" s="107" t="s">
        <v>830</v>
      </c>
      <c r="H1629" s="107" t="s">
        <v>830</v>
      </c>
      <c r="I1629" s="107" t="s">
        <v>830</v>
      </c>
      <c r="J1629" s="107" t="s">
        <v>1806</v>
      </c>
      <c r="K1629" s="107" t="s">
        <v>32</v>
      </c>
      <c r="L1629" s="107" t="s">
        <v>218</v>
      </c>
      <c r="M1629" s="107" t="s">
        <v>217</v>
      </c>
      <c r="N1629" s="107" t="s">
        <v>472</v>
      </c>
      <c r="O1629" s="107" t="s">
        <v>1122</v>
      </c>
      <c r="P1629" s="109">
        <v>46025</v>
      </c>
      <c r="Q1629" s="107" t="s">
        <v>1353</v>
      </c>
      <c r="R1629" s="108">
        <v>0</v>
      </c>
      <c r="S1629" s="109">
        <v>46175</v>
      </c>
      <c r="T1629" s="109">
        <v>46235</v>
      </c>
      <c r="U1629" s="109">
        <v>47087</v>
      </c>
      <c r="V1629" s="108">
        <v>912</v>
      </c>
      <c r="W1629" s="107" t="s">
        <v>424</v>
      </c>
      <c r="X1629" s="107" t="s">
        <v>713</v>
      </c>
      <c r="Y1629" s="107" t="s">
        <v>397</v>
      </c>
      <c r="Z1629" s="108">
        <v>0.9</v>
      </c>
      <c r="AA1629" s="113">
        <v>0</v>
      </c>
      <c r="AB1629" s="113">
        <v>0</v>
      </c>
      <c r="AC1629" s="113">
        <v>939596</v>
      </c>
      <c r="AD1629" s="113">
        <v>0</v>
      </c>
      <c r="AE1629" s="113">
        <v>939596</v>
      </c>
      <c r="AF1629" s="113">
        <v>0</v>
      </c>
      <c r="AG1629" s="113">
        <v>0</v>
      </c>
      <c r="AH1629" s="113">
        <f>CFR_Data[[#This Row],[Total Spent SFY]]+CFR_Data[[#This Row],[CF Current SFY]]</f>
        <v>0</v>
      </c>
      <c r="AI1629" s="113">
        <v>0</v>
      </c>
      <c r="AJ1629" s="113">
        <v>0</v>
      </c>
      <c r="AK1629" s="113">
        <v>369127</v>
      </c>
      <c r="AL1629" s="113">
        <v>402684</v>
      </c>
      <c r="AM1629" s="113">
        <v>167785</v>
      </c>
      <c r="AN1629" s="113">
        <v>0</v>
      </c>
      <c r="AO1629" s="113">
        <v>0</v>
      </c>
      <c r="AP1629" s="113">
        <v>0</v>
      </c>
      <c r="AQ1629" s="107" t="s">
        <v>699</v>
      </c>
      <c r="AR1629" s="107" t="s">
        <v>699</v>
      </c>
      <c r="AS1629" s="107" t="s">
        <v>396</v>
      </c>
      <c r="AT1629" s="107" t="s">
        <v>395</v>
      </c>
      <c r="AU1629" s="107" t="s">
        <v>1123</v>
      </c>
      <c r="AV1629" s="107" t="s">
        <v>391</v>
      </c>
      <c r="AW1629" s="108">
        <v>2</v>
      </c>
      <c r="AX1629" s="107" t="s">
        <v>473</v>
      </c>
      <c r="AY1629" s="107" t="s">
        <v>762</v>
      </c>
      <c r="AZ1629" s="107" t="s">
        <v>706</v>
      </c>
      <c r="BA1629" s="107" t="s">
        <v>433</v>
      </c>
      <c r="BB1629" s="109">
        <v>45355.272070752311</v>
      </c>
      <c r="BC1629" s="107" t="s">
        <v>32</v>
      </c>
      <c r="BD1629" s="107" t="s">
        <v>292</v>
      </c>
    </row>
    <row r="1630" spans="1:56" x14ac:dyDescent="0.2">
      <c r="A1630" s="107" t="s">
        <v>472</v>
      </c>
      <c r="B1630" s="105">
        <v>611953</v>
      </c>
      <c r="C1630" s="105" t="s">
        <v>395</v>
      </c>
      <c r="D1630" s="107" t="s">
        <v>1805</v>
      </c>
      <c r="E1630" s="105" t="s">
        <v>1947</v>
      </c>
      <c r="F1630" s="107" t="s">
        <v>1128</v>
      </c>
      <c r="G1630" s="107" t="s">
        <v>830</v>
      </c>
      <c r="H1630" s="107" t="s">
        <v>830</v>
      </c>
      <c r="I1630" s="107" t="s">
        <v>830</v>
      </c>
      <c r="J1630" s="107" t="s">
        <v>1806</v>
      </c>
      <c r="K1630" s="107" t="s">
        <v>32</v>
      </c>
      <c r="L1630" s="107" t="s">
        <v>218</v>
      </c>
      <c r="M1630" s="107" t="s">
        <v>217</v>
      </c>
      <c r="N1630" s="107" t="s">
        <v>472</v>
      </c>
      <c r="O1630" s="107" t="s">
        <v>1122</v>
      </c>
      <c r="P1630" s="109">
        <v>46025</v>
      </c>
      <c r="Q1630" s="107" t="s">
        <v>1353</v>
      </c>
      <c r="R1630" s="108">
        <v>0</v>
      </c>
      <c r="S1630" s="109">
        <v>46175</v>
      </c>
      <c r="T1630" s="109">
        <v>46235</v>
      </c>
      <c r="U1630" s="109">
        <v>47087</v>
      </c>
      <c r="V1630" s="108">
        <v>912</v>
      </c>
      <c r="W1630" s="107" t="s">
        <v>398</v>
      </c>
      <c r="X1630" s="107" t="s">
        <v>720</v>
      </c>
      <c r="Y1630" s="107" t="s">
        <v>293</v>
      </c>
      <c r="Z1630" s="108">
        <v>0</v>
      </c>
      <c r="AA1630" s="113">
        <v>0</v>
      </c>
      <c r="AB1630" s="113">
        <v>0</v>
      </c>
      <c r="AC1630" s="113">
        <v>8400</v>
      </c>
      <c r="AD1630" s="113">
        <v>0</v>
      </c>
      <c r="AE1630" s="113">
        <v>8400</v>
      </c>
      <c r="AF1630" s="113">
        <v>0</v>
      </c>
      <c r="AG1630" s="113">
        <v>0</v>
      </c>
      <c r="AH1630" s="113">
        <f>CFR_Data[[#This Row],[Total Spent SFY]]+CFR_Data[[#This Row],[CF Current SFY]]</f>
        <v>0</v>
      </c>
      <c r="AI1630" s="113">
        <v>0</v>
      </c>
      <c r="AJ1630" s="113">
        <v>0</v>
      </c>
      <c r="AK1630" s="113">
        <v>3300</v>
      </c>
      <c r="AL1630" s="113">
        <v>3600</v>
      </c>
      <c r="AM1630" s="113">
        <v>1500</v>
      </c>
      <c r="AN1630" s="113">
        <v>0</v>
      </c>
      <c r="AO1630" s="113">
        <v>0</v>
      </c>
      <c r="AP1630" s="113">
        <v>0</v>
      </c>
      <c r="AQ1630" s="107" t="s">
        <v>699</v>
      </c>
      <c r="AR1630" s="107" t="s">
        <v>699</v>
      </c>
      <c r="AS1630" s="107" t="s">
        <v>396</v>
      </c>
      <c r="AT1630" s="107" t="s">
        <v>395</v>
      </c>
      <c r="AU1630" s="107" t="s">
        <v>1123</v>
      </c>
      <c r="AV1630" s="107" t="s">
        <v>391</v>
      </c>
      <c r="AW1630" s="108">
        <v>2</v>
      </c>
      <c r="AX1630" s="107" t="s">
        <v>473</v>
      </c>
      <c r="AY1630" s="107" t="s">
        <v>762</v>
      </c>
      <c r="AZ1630" s="107" t="s">
        <v>706</v>
      </c>
      <c r="BA1630" s="107" t="s">
        <v>433</v>
      </c>
      <c r="BB1630" s="109">
        <v>45355.272070752311</v>
      </c>
      <c r="BC1630" s="107" t="s">
        <v>32</v>
      </c>
      <c r="BD1630" s="107" t="s">
        <v>293</v>
      </c>
    </row>
    <row r="1631" spans="1:56" x14ac:dyDescent="0.2">
      <c r="A1631" s="107" t="s">
        <v>472</v>
      </c>
      <c r="B1631" s="105">
        <v>611954</v>
      </c>
      <c r="C1631" s="105" t="s">
        <v>395</v>
      </c>
      <c r="D1631" s="107" t="s">
        <v>1807</v>
      </c>
      <c r="E1631" s="105" t="s">
        <v>1943</v>
      </c>
      <c r="F1631" s="107" t="s">
        <v>1128</v>
      </c>
      <c r="G1631" s="107" t="s">
        <v>830</v>
      </c>
      <c r="H1631" s="107" t="s">
        <v>830</v>
      </c>
      <c r="I1631" s="107" t="s">
        <v>830</v>
      </c>
      <c r="J1631" s="107" t="s">
        <v>44</v>
      </c>
      <c r="K1631" s="107" t="s">
        <v>22</v>
      </c>
      <c r="L1631" s="107" t="s">
        <v>218</v>
      </c>
      <c r="M1631" s="107" t="s">
        <v>217</v>
      </c>
      <c r="N1631" s="107" t="s">
        <v>472</v>
      </c>
      <c r="O1631" s="107" t="s">
        <v>1122</v>
      </c>
      <c r="P1631" s="109">
        <v>46039</v>
      </c>
      <c r="Q1631" s="107" t="s">
        <v>1353</v>
      </c>
      <c r="R1631" s="108">
        <v>0</v>
      </c>
      <c r="S1631" s="109">
        <v>46189</v>
      </c>
      <c r="T1631" s="109">
        <v>46249</v>
      </c>
      <c r="U1631" s="109">
        <v>47101</v>
      </c>
      <c r="V1631" s="108">
        <v>912</v>
      </c>
      <c r="W1631" s="107" t="s">
        <v>424</v>
      </c>
      <c r="X1631" s="107" t="s">
        <v>713</v>
      </c>
      <c r="Y1631" s="107" t="s">
        <v>397</v>
      </c>
      <c r="Z1631" s="108">
        <v>0.9</v>
      </c>
      <c r="AA1631" s="113">
        <v>0</v>
      </c>
      <c r="AB1631" s="113">
        <v>0</v>
      </c>
      <c r="AC1631" s="113">
        <v>2626800</v>
      </c>
      <c r="AD1631" s="113">
        <v>0</v>
      </c>
      <c r="AE1631" s="113">
        <v>2626800</v>
      </c>
      <c r="AF1631" s="113">
        <v>0</v>
      </c>
      <c r="AG1631" s="113">
        <v>0</v>
      </c>
      <c r="AH1631" s="113">
        <f>CFR_Data[[#This Row],[Total Spent SFY]]+CFR_Data[[#This Row],[CF Current SFY]]</f>
        <v>0</v>
      </c>
      <c r="AI1631" s="113">
        <v>0</v>
      </c>
      <c r="AJ1631" s="113">
        <v>0</v>
      </c>
      <c r="AK1631" s="113">
        <v>996372.41379999998</v>
      </c>
      <c r="AL1631" s="113">
        <v>1086951.7241</v>
      </c>
      <c r="AM1631" s="113">
        <v>543475.86210000003</v>
      </c>
      <c r="AN1631" s="113">
        <v>0</v>
      </c>
      <c r="AO1631" s="113">
        <v>0</v>
      </c>
      <c r="AP1631" s="113">
        <v>0</v>
      </c>
      <c r="AQ1631" s="107" t="s">
        <v>699</v>
      </c>
      <c r="AR1631" s="107" t="s">
        <v>699</v>
      </c>
      <c r="AS1631" s="107" t="s">
        <v>396</v>
      </c>
      <c r="AT1631" s="107" t="s">
        <v>395</v>
      </c>
      <c r="AU1631" s="107" t="s">
        <v>1123</v>
      </c>
      <c r="AV1631" s="107" t="s">
        <v>391</v>
      </c>
      <c r="AW1631" s="108">
        <v>2</v>
      </c>
      <c r="AX1631" s="107" t="s">
        <v>473</v>
      </c>
      <c r="AY1631" s="107" t="s">
        <v>762</v>
      </c>
      <c r="AZ1631" s="107" t="s">
        <v>706</v>
      </c>
      <c r="BA1631" s="107" t="s">
        <v>433</v>
      </c>
      <c r="BB1631" s="109">
        <v>45355.272070752311</v>
      </c>
      <c r="BC1631" s="107" t="s">
        <v>22</v>
      </c>
      <c r="BD1631" s="107" t="s">
        <v>292</v>
      </c>
    </row>
    <row r="1632" spans="1:56" x14ac:dyDescent="0.2">
      <c r="A1632" s="107" t="s">
        <v>472</v>
      </c>
      <c r="B1632" s="105">
        <v>611954</v>
      </c>
      <c r="C1632" s="105" t="s">
        <v>395</v>
      </c>
      <c r="D1632" s="107" t="s">
        <v>1807</v>
      </c>
      <c r="E1632" s="105" t="s">
        <v>1943</v>
      </c>
      <c r="F1632" s="107" t="s">
        <v>1128</v>
      </c>
      <c r="G1632" s="107" t="s">
        <v>830</v>
      </c>
      <c r="H1632" s="107" t="s">
        <v>830</v>
      </c>
      <c r="I1632" s="107" t="s">
        <v>830</v>
      </c>
      <c r="J1632" s="107" t="s">
        <v>44</v>
      </c>
      <c r="K1632" s="107" t="s">
        <v>22</v>
      </c>
      <c r="L1632" s="107" t="s">
        <v>218</v>
      </c>
      <c r="M1632" s="107" t="s">
        <v>217</v>
      </c>
      <c r="N1632" s="107" t="s">
        <v>472</v>
      </c>
      <c r="O1632" s="107" t="s">
        <v>1122</v>
      </c>
      <c r="P1632" s="109">
        <v>46039</v>
      </c>
      <c r="Q1632" s="107" t="s">
        <v>1353</v>
      </c>
      <c r="R1632" s="108">
        <v>0</v>
      </c>
      <c r="S1632" s="109">
        <v>46189</v>
      </c>
      <c r="T1632" s="109">
        <v>46249</v>
      </c>
      <c r="U1632" s="109">
        <v>47101</v>
      </c>
      <c r="V1632" s="108">
        <v>912</v>
      </c>
      <c r="W1632" s="107" t="s">
        <v>398</v>
      </c>
      <c r="X1632" s="107" t="s">
        <v>720</v>
      </c>
      <c r="Y1632" s="107" t="s">
        <v>293</v>
      </c>
      <c r="Z1632" s="108">
        <v>0</v>
      </c>
      <c r="AA1632" s="113">
        <v>0</v>
      </c>
      <c r="AB1632" s="113">
        <v>0</v>
      </c>
      <c r="AC1632" s="113">
        <v>9000</v>
      </c>
      <c r="AD1632" s="113">
        <v>0</v>
      </c>
      <c r="AE1632" s="113">
        <v>9000</v>
      </c>
      <c r="AF1632" s="113">
        <v>0</v>
      </c>
      <c r="AG1632" s="113">
        <v>0</v>
      </c>
      <c r="AH1632" s="113">
        <f>CFR_Data[[#This Row],[Total Spent SFY]]+CFR_Data[[#This Row],[CF Current SFY]]</f>
        <v>0</v>
      </c>
      <c r="AI1632" s="113">
        <v>0</v>
      </c>
      <c r="AJ1632" s="113">
        <v>0</v>
      </c>
      <c r="AK1632" s="113">
        <v>3413.7930999999999</v>
      </c>
      <c r="AL1632" s="113">
        <v>3724.1379000000002</v>
      </c>
      <c r="AM1632" s="113">
        <v>1862.069</v>
      </c>
      <c r="AN1632" s="113">
        <v>0</v>
      </c>
      <c r="AO1632" s="113">
        <v>0</v>
      </c>
      <c r="AP1632" s="113">
        <v>0</v>
      </c>
      <c r="AQ1632" s="107" t="s">
        <v>699</v>
      </c>
      <c r="AR1632" s="107" t="s">
        <v>699</v>
      </c>
      <c r="AS1632" s="107" t="s">
        <v>396</v>
      </c>
      <c r="AT1632" s="107" t="s">
        <v>395</v>
      </c>
      <c r="AU1632" s="107" t="s">
        <v>1123</v>
      </c>
      <c r="AV1632" s="107" t="s">
        <v>391</v>
      </c>
      <c r="AW1632" s="108">
        <v>2</v>
      </c>
      <c r="AX1632" s="107" t="s">
        <v>473</v>
      </c>
      <c r="AY1632" s="107" t="s">
        <v>762</v>
      </c>
      <c r="AZ1632" s="107" t="s">
        <v>706</v>
      </c>
      <c r="BA1632" s="107" t="s">
        <v>433</v>
      </c>
      <c r="BB1632" s="109">
        <v>45355.272070752311</v>
      </c>
      <c r="BC1632" s="107" t="s">
        <v>22</v>
      </c>
      <c r="BD1632" s="107" t="s">
        <v>293</v>
      </c>
    </row>
    <row r="1633" spans="1:56" x14ac:dyDescent="0.2">
      <c r="A1633" s="107" t="s">
        <v>393</v>
      </c>
      <c r="B1633" s="105">
        <v>611955</v>
      </c>
      <c r="C1633" s="105" t="s">
        <v>2478</v>
      </c>
      <c r="D1633" s="107" t="s">
        <v>1404</v>
      </c>
      <c r="E1633" s="105" t="s">
        <v>1962</v>
      </c>
      <c r="F1633" s="107" t="s">
        <v>1343</v>
      </c>
      <c r="G1633" s="107" t="s">
        <v>830</v>
      </c>
      <c r="H1633" s="107" t="s">
        <v>830</v>
      </c>
      <c r="I1633" s="107" t="s">
        <v>830</v>
      </c>
      <c r="J1633" s="107" t="s">
        <v>140</v>
      </c>
      <c r="K1633" s="107" t="s">
        <v>21</v>
      </c>
      <c r="L1633" s="107" t="s">
        <v>42</v>
      </c>
      <c r="M1633" s="107" t="s">
        <v>41</v>
      </c>
      <c r="N1633" s="107" t="s">
        <v>716</v>
      </c>
      <c r="O1633" s="107" t="s">
        <v>395</v>
      </c>
      <c r="P1633" s="109">
        <v>44737</v>
      </c>
      <c r="Q1633" s="107" t="s">
        <v>658</v>
      </c>
      <c r="R1633" s="108">
        <v>1</v>
      </c>
      <c r="S1633" s="109">
        <v>44795</v>
      </c>
      <c r="T1633" s="109">
        <v>44855</v>
      </c>
      <c r="U1633" s="109">
        <v>45215</v>
      </c>
      <c r="V1633" s="108">
        <v>420</v>
      </c>
      <c r="W1633" s="107" t="s">
        <v>398</v>
      </c>
      <c r="X1633" s="107" t="s">
        <v>702</v>
      </c>
      <c r="Y1633" s="107" t="s">
        <v>293</v>
      </c>
      <c r="Z1633" s="108">
        <v>0</v>
      </c>
      <c r="AA1633" s="113">
        <v>0</v>
      </c>
      <c r="AB1633" s="113">
        <v>0</v>
      </c>
      <c r="AC1633" s="113">
        <v>21000</v>
      </c>
      <c r="AD1633" s="113">
        <v>0</v>
      </c>
      <c r="AE1633" s="113">
        <v>21000</v>
      </c>
      <c r="AF1633" s="113">
        <v>21000</v>
      </c>
      <c r="AG1633" s="113">
        <v>21000</v>
      </c>
      <c r="AH1633" s="113">
        <f>CFR_Data[[#This Row],[Total Spent SFY]]+CFR_Data[[#This Row],[CF Current SFY]]</f>
        <v>21000</v>
      </c>
      <c r="AI1633" s="113">
        <v>0</v>
      </c>
      <c r="AJ1633" s="113">
        <v>0</v>
      </c>
      <c r="AK1633" s="113">
        <v>0</v>
      </c>
      <c r="AL1633" s="113">
        <v>0</v>
      </c>
      <c r="AM1633" s="113">
        <v>0</v>
      </c>
      <c r="AN1633" s="113">
        <v>0</v>
      </c>
      <c r="AO1633" s="113">
        <v>0</v>
      </c>
      <c r="AP1633" s="113">
        <v>0</v>
      </c>
      <c r="AQ1633" s="107" t="s">
        <v>699</v>
      </c>
      <c r="AR1633" s="107" t="s">
        <v>699</v>
      </c>
      <c r="AS1633" s="107" t="s">
        <v>396</v>
      </c>
      <c r="AT1633" s="107" t="s">
        <v>395</v>
      </c>
      <c r="AU1633" s="107" t="s">
        <v>1123</v>
      </c>
      <c r="AV1633" s="107" t="s">
        <v>391</v>
      </c>
      <c r="AW1633" s="108">
        <v>2</v>
      </c>
      <c r="AX1633" s="107" t="s">
        <v>473</v>
      </c>
      <c r="AY1633" s="107" t="s">
        <v>707</v>
      </c>
      <c r="AZ1633" s="107" t="s">
        <v>706</v>
      </c>
      <c r="BA1633" s="107" t="s">
        <v>412</v>
      </c>
      <c r="BB1633" s="109">
        <v>45355.272070752311</v>
      </c>
      <c r="BC1633" s="107" t="s">
        <v>21</v>
      </c>
      <c r="BD1633" s="107" t="s">
        <v>293</v>
      </c>
    </row>
    <row r="1634" spans="1:56" x14ac:dyDescent="0.2">
      <c r="A1634" s="107" t="s">
        <v>393</v>
      </c>
      <c r="B1634" s="105">
        <v>611955</v>
      </c>
      <c r="C1634" s="105" t="s">
        <v>2478</v>
      </c>
      <c r="D1634" s="107" t="s">
        <v>1404</v>
      </c>
      <c r="E1634" s="105" t="s">
        <v>1962</v>
      </c>
      <c r="F1634" s="107" t="s">
        <v>1343</v>
      </c>
      <c r="G1634" s="107" t="s">
        <v>830</v>
      </c>
      <c r="H1634" s="107" t="s">
        <v>830</v>
      </c>
      <c r="I1634" s="107" t="s">
        <v>830</v>
      </c>
      <c r="J1634" s="107" t="s">
        <v>140</v>
      </c>
      <c r="K1634" s="107" t="s">
        <v>21</v>
      </c>
      <c r="L1634" s="107" t="s">
        <v>42</v>
      </c>
      <c r="M1634" s="107" t="s">
        <v>41</v>
      </c>
      <c r="N1634" s="107" t="s">
        <v>716</v>
      </c>
      <c r="O1634" s="107" t="s">
        <v>395</v>
      </c>
      <c r="P1634" s="109">
        <v>44737</v>
      </c>
      <c r="Q1634" s="107" t="s">
        <v>658</v>
      </c>
      <c r="R1634" s="108">
        <v>1</v>
      </c>
      <c r="S1634" s="109">
        <v>44795</v>
      </c>
      <c r="T1634" s="109">
        <v>44855</v>
      </c>
      <c r="U1634" s="109">
        <v>45215</v>
      </c>
      <c r="V1634" s="108">
        <v>420</v>
      </c>
      <c r="W1634" s="107" t="s">
        <v>424</v>
      </c>
      <c r="X1634" s="107" t="s">
        <v>726</v>
      </c>
      <c r="Y1634" s="107" t="s">
        <v>725</v>
      </c>
      <c r="Z1634" s="108">
        <v>0.8</v>
      </c>
      <c r="AA1634" s="113">
        <v>3972736.05</v>
      </c>
      <c r="AB1634" s="113">
        <v>1534876.94</v>
      </c>
      <c r="AC1634" s="113">
        <v>79797.850000000006</v>
      </c>
      <c r="AD1634" s="113">
        <v>0</v>
      </c>
      <c r="AE1634" s="113">
        <v>79797.850000000006</v>
      </c>
      <c r="AF1634" s="113">
        <v>79797.850000000006</v>
      </c>
      <c r="AG1634" s="113">
        <v>4052533.9</v>
      </c>
      <c r="AH1634" s="113">
        <f>CFR_Data[[#This Row],[Total Spent SFY]]+CFR_Data[[#This Row],[CF Current SFY]]</f>
        <v>1614674.79</v>
      </c>
      <c r="AI1634" s="113">
        <v>0</v>
      </c>
      <c r="AJ1634" s="113">
        <v>0</v>
      </c>
      <c r="AK1634" s="113">
        <v>0</v>
      </c>
      <c r="AL1634" s="113">
        <v>0</v>
      </c>
      <c r="AM1634" s="113">
        <v>0</v>
      </c>
      <c r="AN1634" s="113">
        <v>0</v>
      </c>
      <c r="AO1634" s="113">
        <v>0</v>
      </c>
      <c r="AP1634" s="113">
        <v>0</v>
      </c>
      <c r="AQ1634" s="107" t="s">
        <v>699</v>
      </c>
      <c r="AR1634" s="107" t="s">
        <v>699</v>
      </c>
      <c r="AS1634" s="107" t="s">
        <v>396</v>
      </c>
      <c r="AT1634" s="107" t="s">
        <v>395</v>
      </c>
      <c r="AU1634" s="107" t="s">
        <v>1123</v>
      </c>
      <c r="AV1634" s="107" t="s">
        <v>391</v>
      </c>
      <c r="AW1634" s="108">
        <v>2</v>
      </c>
      <c r="AX1634" s="107" t="s">
        <v>473</v>
      </c>
      <c r="AY1634" s="107" t="s">
        <v>707</v>
      </c>
      <c r="AZ1634" s="107" t="s">
        <v>706</v>
      </c>
      <c r="BA1634" s="107" t="s">
        <v>412</v>
      </c>
      <c r="BB1634" s="109">
        <v>45355.272070752311</v>
      </c>
      <c r="BC1634" s="107" t="s">
        <v>21</v>
      </c>
      <c r="BD1634" s="107" t="s">
        <v>292</v>
      </c>
    </row>
    <row r="1635" spans="1:56" x14ac:dyDescent="0.2">
      <c r="A1635" s="107" t="s">
        <v>472</v>
      </c>
      <c r="B1635" s="105">
        <v>611956</v>
      </c>
      <c r="C1635" s="105" t="s">
        <v>395</v>
      </c>
      <c r="D1635" s="107" t="s">
        <v>3176</v>
      </c>
      <c r="E1635" s="105" t="s">
        <v>1943</v>
      </c>
      <c r="F1635" s="107" t="s">
        <v>395</v>
      </c>
      <c r="G1635" s="107" t="s">
        <v>830</v>
      </c>
      <c r="H1635" s="107" t="s">
        <v>830</v>
      </c>
      <c r="I1635" s="107" t="s">
        <v>830</v>
      </c>
      <c r="J1635" s="107" t="s">
        <v>44</v>
      </c>
      <c r="K1635" s="107" t="s">
        <v>22</v>
      </c>
      <c r="L1635" s="107" t="s">
        <v>343</v>
      </c>
      <c r="M1635" s="107" t="s">
        <v>239</v>
      </c>
      <c r="N1635" s="107" t="s">
        <v>472</v>
      </c>
      <c r="O1635" s="107" t="s">
        <v>1142</v>
      </c>
      <c r="P1635" s="109">
        <v>45458</v>
      </c>
      <c r="Q1635" s="107" t="s">
        <v>754</v>
      </c>
      <c r="R1635" s="108">
        <v>0</v>
      </c>
      <c r="S1635" s="109">
        <v>45608</v>
      </c>
      <c r="T1635" s="109">
        <v>45668</v>
      </c>
      <c r="U1635" s="109">
        <v>45698</v>
      </c>
      <c r="V1635" s="108">
        <v>90</v>
      </c>
      <c r="W1635" s="107" t="s">
        <v>398</v>
      </c>
      <c r="X1635" s="107" t="s">
        <v>702</v>
      </c>
      <c r="Y1635" s="107" t="s">
        <v>293</v>
      </c>
      <c r="Z1635" s="108">
        <v>0</v>
      </c>
      <c r="AA1635" s="113">
        <v>0</v>
      </c>
      <c r="AB1635" s="113">
        <v>0</v>
      </c>
      <c r="AC1635" s="113">
        <v>2269930.3670000001</v>
      </c>
      <c r="AD1635" s="113">
        <v>0</v>
      </c>
      <c r="AE1635" s="113">
        <v>2269930.3670000001</v>
      </c>
      <c r="AF1635" s="113">
        <v>0</v>
      </c>
      <c r="AG1635" s="113">
        <v>0</v>
      </c>
      <c r="AH1635" s="113">
        <f>CFR_Data[[#This Row],[Total Spent SFY]]+CFR_Data[[#This Row],[CF Current SFY]]</f>
        <v>0</v>
      </c>
      <c r="AI1635" s="113">
        <v>2269930.3670000001</v>
      </c>
      <c r="AJ1635" s="113">
        <v>0</v>
      </c>
      <c r="AK1635" s="113">
        <v>0</v>
      </c>
      <c r="AL1635" s="113">
        <v>0</v>
      </c>
      <c r="AM1635" s="113">
        <v>0</v>
      </c>
      <c r="AN1635" s="113">
        <v>0</v>
      </c>
      <c r="AO1635" s="113">
        <v>0</v>
      </c>
      <c r="AP1635" s="113">
        <v>0</v>
      </c>
      <c r="AQ1635" s="107" t="s">
        <v>699</v>
      </c>
      <c r="AR1635" s="107" t="s">
        <v>699</v>
      </c>
      <c r="AS1635" s="107" t="s">
        <v>473</v>
      </c>
      <c r="AT1635" s="107" t="s">
        <v>395</v>
      </c>
      <c r="AU1635" s="107" t="s">
        <v>1123</v>
      </c>
      <c r="AV1635" s="107" t="s">
        <v>391</v>
      </c>
      <c r="AW1635" s="108">
        <v>1</v>
      </c>
      <c r="AX1635" s="107" t="s">
        <v>473</v>
      </c>
      <c r="AY1635" s="107" t="s">
        <v>765</v>
      </c>
      <c r="AZ1635" s="107" t="s">
        <v>706</v>
      </c>
      <c r="BA1635" s="107" t="s">
        <v>406</v>
      </c>
      <c r="BB1635" s="109">
        <v>45355.272070752311</v>
      </c>
      <c r="BC1635" s="107" t="s">
        <v>22</v>
      </c>
      <c r="BD1635" s="107" t="s">
        <v>293</v>
      </c>
    </row>
    <row r="1636" spans="1:56" x14ac:dyDescent="0.2">
      <c r="A1636" s="107" t="s">
        <v>472</v>
      </c>
      <c r="B1636" s="105">
        <v>611957</v>
      </c>
      <c r="C1636" s="105" t="s">
        <v>395</v>
      </c>
      <c r="D1636" s="107" t="s">
        <v>3177</v>
      </c>
      <c r="E1636" s="105" t="s">
        <v>1941</v>
      </c>
      <c r="F1636" s="107" t="s">
        <v>1128</v>
      </c>
      <c r="G1636" s="107" t="s">
        <v>830</v>
      </c>
      <c r="H1636" s="107" t="s">
        <v>830</v>
      </c>
      <c r="I1636" s="107" t="s">
        <v>830</v>
      </c>
      <c r="J1636" s="107" t="s">
        <v>152</v>
      </c>
      <c r="K1636" s="107" t="s">
        <v>27</v>
      </c>
      <c r="L1636" s="107" t="s">
        <v>312</v>
      </c>
      <c r="M1636" s="107" t="s">
        <v>158</v>
      </c>
      <c r="N1636" s="107" t="s">
        <v>472</v>
      </c>
      <c r="O1636" s="107" t="s">
        <v>1125</v>
      </c>
      <c r="P1636" s="109">
        <v>46725</v>
      </c>
      <c r="Q1636" s="107" t="s">
        <v>2912</v>
      </c>
      <c r="R1636" s="108">
        <v>0</v>
      </c>
      <c r="S1636" s="109">
        <v>46875</v>
      </c>
      <c r="T1636" s="109">
        <v>46935</v>
      </c>
      <c r="U1636" s="109">
        <v>47235</v>
      </c>
      <c r="V1636" s="108">
        <v>360</v>
      </c>
      <c r="W1636" s="107" t="s">
        <v>398</v>
      </c>
      <c r="X1636" s="107" t="s">
        <v>702</v>
      </c>
      <c r="Y1636" s="107" t="s">
        <v>293</v>
      </c>
      <c r="Z1636" s="108">
        <v>0</v>
      </c>
      <c r="AA1636" s="113">
        <v>0</v>
      </c>
      <c r="AB1636" s="113">
        <v>0</v>
      </c>
      <c r="AC1636" s="113">
        <v>124988</v>
      </c>
      <c r="AD1636" s="113">
        <v>0</v>
      </c>
      <c r="AE1636" s="113">
        <v>124988</v>
      </c>
      <c r="AF1636" s="113">
        <v>0</v>
      </c>
      <c r="AG1636" s="113">
        <v>0</v>
      </c>
      <c r="AH1636" s="113">
        <f>CFR_Data[[#This Row],[Total Spent SFY]]+CFR_Data[[#This Row],[CF Current SFY]]</f>
        <v>0</v>
      </c>
      <c r="AI1636" s="113">
        <v>0</v>
      </c>
      <c r="AJ1636" s="113">
        <v>0</v>
      </c>
      <c r="AK1636" s="113">
        <v>0</v>
      </c>
      <c r="AL1636" s="113">
        <v>0</v>
      </c>
      <c r="AM1636" s="113">
        <v>124988</v>
      </c>
      <c r="AN1636" s="113">
        <v>0</v>
      </c>
      <c r="AO1636" s="113">
        <v>0</v>
      </c>
      <c r="AP1636" s="113">
        <v>0</v>
      </c>
      <c r="AQ1636" s="107" t="s">
        <v>699</v>
      </c>
      <c r="AR1636" s="107" t="s">
        <v>699</v>
      </c>
      <c r="AS1636" s="107" t="s">
        <v>396</v>
      </c>
      <c r="AT1636" s="107" t="s">
        <v>3013</v>
      </c>
      <c r="AU1636" s="107" t="s">
        <v>1120</v>
      </c>
      <c r="AV1636" s="107" t="s">
        <v>391</v>
      </c>
      <c r="AW1636" s="108">
        <v>3</v>
      </c>
      <c r="AX1636" s="107" t="s">
        <v>473</v>
      </c>
      <c r="AY1636" s="107" t="s">
        <v>698</v>
      </c>
      <c r="AZ1636" s="107" t="s">
        <v>697</v>
      </c>
      <c r="BA1636" s="107" t="s">
        <v>392</v>
      </c>
      <c r="BB1636" s="109">
        <v>45355.272070752311</v>
      </c>
      <c r="BC1636" s="107" t="s">
        <v>27</v>
      </c>
      <c r="BD1636" s="107" t="s">
        <v>293</v>
      </c>
    </row>
    <row r="1637" spans="1:56" x14ac:dyDescent="0.2">
      <c r="A1637" s="107" t="s">
        <v>472</v>
      </c>
      <c r="B1637" s="105">
        <v>611957</v>
      </c>
      <c r="C1637" s="105" t="s">
        <v>395</v>
      </c>
      <c r="D1637" s="107" t="s">
        <v>3177</v>
      </c>
      <c r="E1637" s="105" t="s">
        <v>1941</v>
      </c>
      <c r="F1637" s="107" t="s">
        <v>1128</v>
      </c>
      <c r="G1637" s="107" t="s">
        <v>830</v>
      </c>
      <c r="H1637" s="107" t="s">
        <v>830</v>
      </c>
      <c r="I1637" s="107" t="s">
        <v>830</v>
      </c>
      <c r="J1637" s="107" t="s">
        <v>152</v>
      </c>
      <c r="K1637" s="107" t="s">
        <v>27</v>
      </c>
      <c r="L1637" s="107" t="s">
        <v>312</v>
      </c>
      <c r="M1637" s="107" t="s">
        <v>158</v>
      </c>
      <c r="N1637" s="107" t="s">
        <v>472</v>
      </c>
      <c r="O1637" s="107" t="s">
        <v>1125</v>
      </c>
      <c r="P1637" s="109">
        <v>46725</v>
      </c>
      <c r="Q1637" s="107" t="s">
        <v>2912</v>
      </c>
      <c r="R1637" s="108">
        <v>0</v>
      </c>
      <c r="S1637" s="109">
        <v>46875</v>
      </c>
      <c r="T1637" s="109">
        <v>46935</v>
      </c>
      <c r="U1637" s="109">
        <v>47235</v>
      </c>
      <c r="V1637" s="108">
        <v>360</v>
      </c>
      <c r="W1637" s="107" t="s">
        <v>424</v>
      </c>
      <c r="X1637" s="107" t="s">
        <v>726</v>
      </c>
      <c r="Y1637" s="107" t="s">
        <v>725</v>
      </c>
      <c r="Z1637" s="108">
        <v>0.8</v>
      </c>
      <c r="AA1637" s="113">
        <v>0</v>
      </c>
      <c r="AB1637" s="113">
        <v>0</v>
      </c>
      <c r="AC1637" s="113">
        <v>16077150.324999999</v>
      </c>
      <c r="AD1637" s="113">
        <v>0</v>
      </c>
      <c r="AE1637" s="113">
        <v>16077150.324999999</v>
      </c>
      <c r="AF1637" s="113">
        <v>0</v>
      </c>
      <c r="AG1637" s="113">
        <v>0</v>
      </c>
      <c r="AH1637" s="113">
        <f>CFR_Data[[#This Row],[Total Spent SFY]]+CFR_Data[[#This Row],[CF Current SFY]]</f>
        <v>0</v>
      </c>
      <c r="AI1637" s="113">
        <v>0</v>
      </c>
      <c r="AJ1637" s="113">
        <v>0</v>
      </c>
      <c r="AK1637" s="113">
        <v>0</v>
      </c>
      <c r="AL1637" s="113">
        <v>0</v>
      </c>
      <c r="AM1637" s="113">
        <v>16077150.324999999</v>
      </c>
      <c r="AN1637" s="113">
        <v>0</v>
      </c>
      <c r="AO1637" s="113">
        <v>0</v>
      </c>
      <c r="AP1637" s="113">
        <v>0</v>
      </c>
      <c r="AQ1637" s="107" t="s">
        <v>699</v>
      </c>
      <c r="AR1637" s="107" t="s">
        <v>699</v>
      </c>
      <c r="AS1637" s="107" t="s">
        <v>396</v>
      </c>
      <c r="AT1637" s="107" t="s">
        <v>3013</v>
      </c>
      <c r="AU1637" s="107" t="s">
        <v>1120</v>
      </c>
      <c r="AV1637" s="107" t="s">
        <v>391</v>
      </c>
      <c r="AW1637" s="108">
        <v>3</v>
      </c>
      <c r="AX1637" s="107" t="s">
        <v>473</v>
      </c>
      <c r="AY1637" s="107" t="s">
        <v>698</v>
      </c>
      <c r="AZ1637" s="107" t="s">
        <v>697</v>
      </c>
      <c r="BA1637" s="107" t="s">
        <v>392</v>
      </c>
      <c r="BB1637" s="109">
        <v>45355.272070752311</v>
      </c>
      <c r="BC1637" s="107" t="s">
        <v>27</v>
      </c>
      <c r="BD1637" s="107" t="s">
        <v>292</v>
      </c>
    </row>
    <row r="1638" spans="1:56" x14ac:dyDescent="0.2">
      <c r="A1638" s="107" t="s">
        <v>472</v>
      </c>
      <c r="B1638" s="105">
        <v>611963</v>
      </c>
      <c r="C1638" s="105" t="s">
        <v>395</v>
      </c>
      <c r="D1638" s="107" t="s">
        <v>3178</v>
      </c>
      <c r="E1638" s="105" t="s">
        <v>1947</v>
      </c>
      <c r="F1638" s="107" t="s">
        <v>1128</v>
      </c>
      <c r="G1638" s="107" t="s">
        <v>830</v>
      </c>
      <c r="H1638" s="107" t="s">
        <v>830</v>
      </c>
      <c r="I1638" s="107" t="s">
        <v>830</v>
      </c>
      <c r="J1638" s="107" t="s">
        <v>123</v>
      </c>
      <c r="K1638" s="107" t="s">
        <v>32</v>
      </c>
      <c r="L1638" s="107" t="s">
        <v>213</v>
      </c>
      <c r="M1638" s="107" t="s">
        <v>208</v>
      </c>
      <c r="N1638" s="107" t="s">
        <v>472</v>
      </c>
      <c r="O1638" s="107" t="s">
        <v>1122</v>
      </c>
      <c r="P1638" s="109">
        <v>46739</v>
      </c>
      <c r="Q1638" s="107" t="s">
        <v>2912</v>
      </c>
      <c r="R1638" s="108">
        <v>0</v>
      </c>
      <c r="S1638" s="109">
        <v>46889</v>
      </c>
      <c r="T1638" s="109">
        <v>46949</v>
      </c>
      <c r="U1638" s="109">
        <v>47618</v>
      </c>
      <c r="V1638" s="108">
        <v>729</v>
      </c>
      <c r="W1638" s="107" t="s">
        <v>424</v>
      </c>
      <c r="X1638" s="107" t="s">
        <v>713</v>
      </c>
      <c r="Y1638" s="107" t="s">
        <v>397</v>
      </c>
      <c r="Z1638" s="108">
        <v>0.9</v>
      </c>
      <c r="AA1638" s="113">
        <v>0</v>
      </c>
      <c r="AB1638" s="113">
        <v>0</v>
      </c>
      <c r="AC1638" s="113">
        <v>5962000</v>
      </c>
      <c r="AD1638" s="113">
        <v>0</v>
      </c>
      <c r="AE1638" s="113">
        <v>3110608.6957</v>
      </c>
      <c r="AF1638" s="113">
        <v>0</v>
      </c>
      <c r="AG1638" s="113">
        <v>0</v>
      </c>
      <c r="AH1638" s="113">
        <f>CFR_Data[[#This Row],[Total Spent SFY]]+CFR_Data[[#This Row],[CF Current SFY]]</f>
        <v>0</v>
      </c>
      <c r="AI1638" s="113">
        <v>0</v>
      </c>
      <c r="AJ1638" s="113">
        <v>0</v>
      </c>
      <c r="AK1638" s="113">
        <v>0</v>
      </c>
      <c r="AL1638" s="113">
        <v>0</v>
      </c>
      <c r="AM1638" s="113">
        <v>3110608.6957</v>
      </c>
      <c r="AN1638" s="113">
        <v>2851391.3043</v>
      </c>
      <c r="AO1638" s="113">
        <v>0</v>
      </c>
      <c r="AP1638" s="113">
        <v>0</v>
      </c>
      <c r="AQ1638" s="107" t="s">
        <v>699</v>
      </c>
      <c r="AR1638" s="107" t="s">
        <v>699</v>
      </c>
      <c r="AS1638" s="107" t="s">
        <v>396</v>
      </c>
      <c r="AT1638" s="107" t="s">
        <v>3115</v>
      </c>
      <c r="AU1638" s="107" t="s">
        <v>1123</v>
      </c>
      <c r="AV1638" s="107" t="s">
        <v>391</v>
      </c>
      <c r="AW1638" s="108">
        <v>2</v>
      </c>
      <c r="AX1638" s="107" t="s">
        <v>473</v>
      </c>
      <c r="AY1638" s="107" t="s">
        <v>722</v>
      </c>
      <c r="AZ1638" s="107" t="s">
        <v>697</v>
      </c>
      <c r="BA1638" s="107" t="s">
        <v>402</v>
      </c>
      <c r="BB1638" s="109">
        <v>45355.272070752311</v>
      </c>
      <c r="BC1638" s="107" t="s">
        <v>32</v>
      </c>
      <c r="BD1638" s="107" t="s">
        <v>292</v>
      </c>
    </row>
    <row r="1639" spans="1:56" x14ac:dyDescent="0.2">
      <c r="A1639" s="107" t="s">
        <v>472</v>
      </c>
      <c r="B1639" s="105">
        <v>611963</v>
      </c>
      <c r="C1639" s="105" t="s">
        <v>395</v>
      </c>
      <c r="D1639" s="107" t="s">
        <v>3178</v>
      </c>
      <c r="E1639" s="105" t="s">
        <v>1947</v>
      </c>
      <c r="F1639" s="107" t="s">
        <v>1128</v>
      </c>
      <c r="G1639" s="107" t="s">
        <v>830</v>
      </c>
      <c r="H1639" s="107" t="s">
        <v>830</v>
      </c>
      <c r="I1639" s="107" t="s">
        <v>830</v>
      </c>
      <c r="J1639" s="107" t="s">
        <v>123</v>
      </c>
      <c r="K1639" s="107" t="s">
        <v>32</v>
      </c>
      <c r="L1639" s="107" t="s">
        <v>213</v>
      </c>
      <c r="M1639" s="107" t="s">
        <v>208</v>
      </c>
      <c r="N1639" s="107" t="s">
        <v>472</v>
      </c>
      <c r="O1639" s="107" t="s">
        <v>1122</v>
      </c>
      <c r="P1639" s="109">
        <v>46739</v>
      </c>
      <c r="Q1639" s="107" t="s">
        <v>2912</v>
      </c>
      <c r="R1639" s="108">
        <v>0</v>
      </c>
      <c r="S1639" s="109">
        <v>46889</v>
      </c>
      <c r="T1639" s="109">
        <v>46949</v>
      </c>
      <c r="U1639" s="109">
        <v>47618</v>
      </c>
      <c r="V1639" s="108">
        <v>729</v>
      </c>
      <c r="W1639" s="107" t="s">
        <v>398</v>
      </c>
      <c r="X1639" s="107" t="s">
        <v>702</v>
      </c>
      <c r="Y1639" s="107" t="s">
        <v>293</v>
      </c>
      <c r="Z1639" s="108">
        <v>0</v>
      </c>
      <c r="AA1639" s="113">
        <v>0</v>
      </c>
      <c r="AB1639" s="113">
        <v>0</v>
      </c>
      <c r="AC1639" s="113">
        <v>66000</v>
      </c>
      <c r="AD1639" s="113">
        <v>0</v>
      </c>
      <c r="AE1639" s="113">
        <v>34434.782599999999</v>
      </c>
      <c r="AF1639" s="113">
        <v>0</v>
      </c>
      <c r="AG1639" s="113">
        <v>0</v>
      </c>
      <c r="AH1639" s="113">
        <f>CFR_Data[[#This Row],[Total Spent SFY]]+CFR_Data[[#This Row],[CF Current SFY]]</f>
        <v>0</v>
      </c>
      <c r="AI1639" s="113">
        <v>0</v>
      </c>
      <c r="AJ1639" s="113">
        <v>0</v>
      </c>
      <c r="AK1639" s="113">
        <v>0</v>
      </c>
      <c r="AL1639" s="113">
        <v>0</v>
      </c>
      <c r="AM1639" s="113">
        <v>34434.782599999999</v>
      </c>
      <c r="AN1639" s="113">
        <v>31565.217400000001</v>
      </c>
      <c r="AO1639" s="113">
        <v>0</v>
      </c>
      <c r="AP1639" s="113">
        <v>0</v>
      </c>
      <c r="AQ1639" s="107" t="s">
        <v>699</v>
      </c>
      <c r="AR1639" s="107" t="s">
        <v>699</v>
      </c>
      <c r="AS1639" s="107" t="s">
        <v>396</v>
      </c>
      <c r="AT1639" s="107" t="s">
        <v>3115</v>
      </c>
      <c r="AU1639" s="107" t="s">
        <v>1123</v>
      </c>
      <c r="AV1639" s="107" t="s">
        <v>391</v>
      </c>
      <c r="AW1639" s="108">
        <v>2</v>
      </c>
      <c r="AX1639" s="107" t="s">
        <v>473</v>
      </c>
      <c r="AY1639" s="107" t="s">
        <v>722</v>
      </c>
      <c r="AZ1639" s="107" t="s">
        <v>697</v>
      </c>
      <c r="BA1639" s="107" t="s">
        <v>402</v>
      </c>
      <c r="BB1639" s="109">
        <v>45355.272070752311</v>
      </c>
      <c r="BC1639" s="107" t="s">
        <v>32</v>
      </c>
      <c r="BD1639" s="107" t="s">
        <v>293</v>
      </c>
    </row>
    <row r="1640" spans="1:56" x14ac:dyDescent="0.2">
      <c r="A1640" s="107" t="s">
        <v>472</v>
      </c>
      <c r="B1640" s="105">
        <v>611965</v>
      </c>
      <c r="C1640" s="105" t="s">
        <v>395</v>
      </c>
      <c r="D1640" s="107" t="s">
        <v>2479</v>
      </c>
      <c r="E1640" s="105" t="s">
        <v>1947</v>
      </c>
      <c r="F1640" s="107" t="s">
        <v>1128</v>
      </c>
      <c r="G1640" s="107" t="s">
        <v>830</v>
      </c>
      <c r="H1640" s="107" t="s">
        <v>830</v>
      </c>
      <c r="I1640" s="107" t="s">
        <v>830</v>
      </c>
      <c r="J1640" s="107" t="s">
        <v>74</v>
      </c>
      <c r="K1640" s="107" t="s">
        <v>32</v>
      </c>
      <c r="L1640" s="107" t="s">
        <v>213</v>
      </c>
      <c r="M1640" s="107" t="s">
        <v>208</v>
      </c>
      <c r="N1640" s="107" t="s">
        <v>472</v>
      </c>
      <c r="O1640" s="107" t="s">
        <v>1122</v>
      </c>
      <c r="P1640" s="109">
        <v>46452</v>
      </c>
      <c r="Q1640" s="107" t="s">
        <v>1914</v>
      </c>
      <c r="R1640" s="108">
        <v>0</v>
      </c>
      <c r="S1640" s="109">
        <v>46602</v>
      </c>
      <c r="T1640" s="109">
        <v>46662</v>
      </c>
      <c r="U1640" s="109">
        <v>47331</v>
      </c>
      <c r="V1640" s="108">
        <v>729</v>
      </c>
      <c r="W1640" s="107" t="s">
        <v>424</v>
      </c>
      <c r="X1640" s="107" t="s">
        <v>713</v>
      </c>
      <c r="Y1640" s="107" t="s">
        <v>397</v>
      </c>
      <c r="Z1640" s="108">
        <v>0.9</v>
      </c>
      <c r="AA1640" s="113">
        <v>0</v>
      </c>
      <c r="AB1640" s="113">
        <v>0</v>
      </c>
      <c r="AC1640" s="113">
        <v>6479000</v>
      </c>
      <c r="AD1640" s="113">
        <v>0</v>
      </c>
      <c r="AE1640" s="113">
        <v>5915608.6957</v>
      </c>
      <c r="AF1640" s="113">
        <v>0</v>
      </c>
      <c r="AG1640" s="113">
        <v>0</v>
      </c>
      <c r="AH1640" s="113">
        <f>CFR_Data[[#This Row],[Total Spent SFY]]+CFR_Data[[#This Row],[CF Current SFY]]</f>
        <v>0</v>
      </c>
      <c r="AI1640" s="113">
        <v>0</v>
      </c>
      <c r="AJ1640" s="113">
        <v>0</v>
      </c>
      <c r="AK1640" s="113">
        <v>0</v>
      </c>
      <c r="AL1640" s="113">
        <v>2535260.8695999999</v>
      </c>
      <c r="AM1640" s="113">
        <v>3380347.8261000002</v>
      </c>
      <c r="AN1640" s="113">
        <v>563391.30429999996</v>
      </c>
      <c r="AO1640" s="113">
        <v>0</v>
      </c>
      <c r="AP1640" s="113">
        <v>0</v>
      </c>
      <c r="AQ1640" s="107" t="s">
        <v>699</v>
      </c>
      <c r="AR1640" s="107" t="s">
        <v>699</v>
      </c>
      <c r="AS1640" s="107" t="s">
        <v>396</v>
      </c>
      <c r="AT1640" s="107" t="s">
        <v>2913</v>
      </c>
      <c r="AU1640" s="107" t="s">
        <v>1123</v>
      </c>
      <c r="AV1640" s="107" t="s">
        <v>391</v>
      </c>
      <c r="AW1640" s="108">
        <v>1</v>
      </c>
      <c r="AX1640" s="107" t="s">
        <v>473</v>
      </c>
      <c r="AY1640" s="107" t="s">
        <v>722</v>
      </c>
      <c r="AZ1640" s="107" t="s">
        <v>697</v>
      </c>
      <c r="BA1640" s="107" t="s">
        <v>402</v>
      </c>
      <c r="BB1640" s="109">
        <v>45355.272070752311</v>
      </c>
      <c r="BC1640" s="107" t="s">
        <v>32</v>
      </c>
      <c r="BD1640" s="107" t="s">
        <v>292</v>
      </c>
    </row>
    <row r="1641" spans="1:56" x14ac:dyDescent="0.2">
      <c r="A1641" s="107" t="s">
        <v>472</v>
      </c>
      <c r="B1641" s="105">
        <v>611967</v>
      </c>
      <c r="C1641" s="105" t="s">
        <v>395</v>
      </c>
      <c r="D1641" s="107" t="s">
        <v>2480</v>
      </c>
      <c r="E1641" s="105" t="s">
        <v>1954</v>
      </c>
      <c r="F1641" s="107" t="s">
        <v>1128</v>
      </c>
      <c r="G1641" s="107" t="s">
        <v>830</v>
      </c>
      <c r="H1641" s="107" t="s">
        <v>830</v>
      </c>
      <c r="I1641" s="107" t="s">
        <v>830</v>
      </c>
      <c r="J1641" s="107" t="s">
        <v>2481</v>
      </c>
      <c r="K1641" s="107" t="s">
        <v>24</v>
      </c>
      <c r="L1641" s="107" t="s">
        <v>210</v>
      </c>
      <c r="M1641" s="107" t="s">
        <v>208</v>
      </c>
      <c r="N1641" s="107" t="s">
        <v>472</v>
      </c>
      <c r="O1641" s="107" t="s">
        <v>1122</v>
      </c>
      <c r="P1641" s="109">
        <v>46452</v>
      </c>
      <c r="Q1641" s="107" t="s">
        <v>1914</v>
      </c>
      <c r="R1641" s="108">
        <v>0</v>
      </c>
      <c r="S1641" s="109">
        <v>46602</v>
      </c>
      <c r="T1641" s="109">
        <v>46662</v>
      </c>
      <c r="U1641" s="109">
        <v>47331</v>
      </c>
      <c r="V1641" s="108">
        <v>729</v>
      </c>
      <c r="W1641" s="107" t="s">
        <v>424</v>
      </c>
      <c r="X1641" s="107" t="s">
        <v>713</v>
      </c>
      <c r="Y1641" s="107" t="s">
        <v>397</v>
      </c>
      <c r="Z1641" s="108">
        <v>0.9</v>
      </c>
      <c r="AA1641" s="113">
        <v>0</v>
      </c>
      <c r="AB1641" s="113">
        <v>0</v>
      </c>
      <c r="AC1641" s="113">
        <v>4400000</v>
      </c>
      <c r="AD1641" s="113">
        <v>0</v>
      </c>
      <c r="AE1641" s="113">
        <v>4017391.3043</v>
      </c>
      <c r="AF1641" s="113">
        <v>0</v>
      </c>
      <c r="AG1641" s="113">
        <v>0</v>
      </c>
      <c r="AH1641" s="113">
        <f>CFR_Data[[#This Row],[Total Spent SFY]]+CFR_Data[[#This Row],[CF Current SFY]]</f>
        <v>0</v>
      </c>
      <c r="AI1641" s="113">
        <v>0</v>
      </c>
      <c r="AJ1641" s="113">
        <v>0</v>
      </c>
      <c r="AK1641" s="113">
        <v>0</v>
      </c>
      <c r="AL1641" s="113">
        <v>1721739.1303999999</v>
      </c>
      <c r="AM1641" s="113">
        <v>2295652.1738999998</v>
      </c>
      <c r="AN1641" s="113">
        <v>382608.69569999998</v>
      </c>
      <c r="AO1641" s="113">
        <v>0</v>
      </c>
      <c r="AP1641" s="113">
        <v>0</v>
      </c>
      <c r="AQ1641" s="107" t="s">
        <v>699</v>
      </c>
      <c r="AR1641" s="107" t="s">
        <v>699</v>
      </c>
      <c r="AS1641" s="107" t="s">
        <v>396</v>
      </c>
      <c r="AT1641" s="107" t="s">
        <v>2965</v>
      </c>
      <c r="AU1641" s="107" t="s">
        <v>1123</v>
      </c>
      <c r="AV1641" s="107" t="s">
        <v>391</v>
      </c>
      <c r="AW1641" s="108">
        <v>1</v>
      </c>
      <c r="AX1641" s="107" t="s">
        <v>473</v>
      </c>
      <c r="AY1641" s="107" t="s">
        <v>762</v>
      </c>
      <c r="AZ1641" s="107" t="s">
        <v>706</v>
      </c>
      <c r="BA1641" s="107" t="s">
        <v>433</v>
      </c>
      <c r="BB1641" s="109">
        <v>45355.272070752311</v>
      </c>
      <c r="BC1641" s="107" t="s">
        <v>24</v>
      </c>
      <c r="BD1641" s="107" t="s">
        <v>292</v>
      </c>
    </row>
    <row r="1642" spans="1:56" x14ac:dyDescent="0.2">
      <c r="A1642" s="107" t="s">
        <v>472</v>
      </c>
      <c r="B1642" s="105">
        <v>611969</v>
      </c>
      <c r="C1642" s="105" t="s">
        <v>395</v>
      </c>
      <c r="D1642" s="107" t="s">
        <v>2482</v>
      </c>
      <c r="E1642" s="105" t="s">
        <v>1941</v>
      </c>
      <c r="F1642" s="107" t="s">
        <v>1128</v>
      </c>
      <c r="G1642" s="107" t="s">
        <v>830</v>
      </c>
      <c r="H1642" s="107" t="s">
        <v>830</v>
      </c>
      <c r="I1642" s="107" t="s">
        <v>830</v>
      </c>
      <c r="J1642" s="107" t="s">
        <v>328</v>
      </c>
      <c r="K1642" s="107" t="s">
        <v>22</v>
      </c>
      <c r="L1642" s="107" t="s">
        <v>210</v>
      </c>
      <c r="M1642" s="107" t="s">
        <v>208</v>
      </c>
      <c r="N1642" s="107" t="s">
        <v>472</v>
      </c>
      <c r="O1642" s="107" t="s">
        <v>1122</v>
      </c>
      <c r="P1642" s="109">
        <v>46823</v>
      </c>
      <c r="Q1642" s="107" t="s">
        <v>2912</v>
      </c>
      <c r="R1642" s="108">
        <v>0</v>
      </c>
      <c r="S1642" s="109">
        <v>46973</v>
      </c>
      <c r="T1642" s="109">
        <v>47033</v>
      </c>
      <c r="U1642" s="109">
        <v>47702</v>
      </c>
      <c r="V1642" s="108">
        <v>729</v>
      </c>
      <c r="W1642" s="107" t="s">
        <v>424</v>
      </c>
      <c r="X1642" s="107" t="s">
        <v>713</v>
      </c>
      <c r="Y1642" s="107" t="s">
        <v>397</v>
      </c>
      <c r="Z1642" s="108">
        <v>0.9</v>
      </c>
      <c r="AA1642" s="113">
        <v>0</v>
      </c>
      <c r="AB1642" s="113">
        <v>0</v>
      </c>
      <c r="AC1642" s="113">
        <v>8228000</v>
      </c>
      <c r="AD1642" s="113">
        <v>0</v>
      </c>
      <c r="AE1642" s="113">
        <v>3219652.1738999998</v>
      </c>
      <c r="AF1642" s="113">
        <v>0</v>
      </c>
      <c r="AG1642" s="113">
        <v>0</v>
      </c>
      <c r="AH1642" s="113">
        <f>CFR_Data[[#This Row],[Total Spent SFY]]+CFR_Data[[#This Row],[CF Current SFY]]</f>
        <v>0</v>
      </c>
      <c r="AI1642" s="113">
        <v>0</v>
      </c>
      <c r="AJ1642" s="113">
        <v>0</v>
      </c>
      <c r="AK1642" s="113">
        <v>0</v>
      </c>
      <c r="AL1642" s="113">
        <v>0</v>
      </c>
      <c r="AM1642" s="113">
        <v>3219652.1738999998</v>
      </c>
      <c r="AN1642" s="113">
        <v>5008347.8261000002</v>
      </c>
      <c r="AO1642" s="113">
        <v>0</v>
      </c>
      <c r="AP1642" s="113">
        <v>0</v>
      </c>
      <c r="AQ1642" s="107" t="s">
        <v>699</v>
      </c>
      <c r="AR1642" s="107" t="s">
        <v>699</v>
      </c>
      <c r="AS1642" s="107" t="s">
        <v>396</v>
      </c>
      <c r="AT1642" s="107" t="s">
        <v>3179</v>
      </c>
      <c r="AU1642" s="107" t="s">
        <v>1123</v>
      </c>
      <c r="AV1642" s="107" t="s">
        <v>391</v>
      </c>
      <c r="AW1642" s="108">
        <v>2</v>
      </c>
      <c r="AX1642" s="107" t="s">
        <v>473</v>
      </c>
      <c r="AY1642" s="107" t="s">
        <v>698</v>
      </c>
      <c r="AZ1642" s="107" t="s">
        <v>697</v>
      </c>
      <c r="BA1642" s="107" t="s">
        <v>392</v>
      </c>
      <c r="BB1642" s="109">
        <v>45355.272070752311</v>
      </c>
      <c r="BC1642" s="107" t="s">
        <v>22</v>
      </c>
      <c r="BD1642" s="107" t="s">
        <v>292</v>
      </c>
    </row>
    <row r="1643" spans="1:56" x14ac:dyDescent="0.2">
      <c r="A1643" s="107" t="s">
        <v>472</v>
      </c>
      <c r="B1643" s="105">
        <v>611969</v>
      </c>
      <c r="C1643" s="105" t="s">
        <v>395</v>
      </c>
      <c r="D1643" s="107" t="s">
        <v>2482</v>
      </c>
      <c r="E1643" s="105" t="s">
        <v>1941</v>
      </c>
      <c r="F1643" s="107" t="s">
        <v>1128</v>
      </c>
      <c r="G1643" s="107" t="s">
        <v>830</v>
      </c>
      <c r="H1643" s="107" t="s">
        <v>830</v>
      </c>
      <c r="I1643" s="107" t="s">
        <v>830</v>
      </c>
      <c r="J1643" s="107" t="s">
        <v>328</v>
      </c>
      <c r="K1643" s="107" t="s">
        <v>22</v>
      </c>
      <c r="L1643" s="107" t="s">
        <v>210</v>
      </c>
      <c r="M1643" s="107" t="s">
        <v>208</v>
      </c>
      <c r="N1643" s="107" t="s">
        <v>472</v>
      </c>
      <c r="O1643" s="107" t="s">
        <v>1122</v>
      </c>
      <c r="P1643" s="109">
        <v>46823</v>
      </c>
      <c r="Q1643" s="107" t="s">
        <v>2912</v>
      </c>
      <c r="R1643" s="108">
        <v>0</v>
      </c>
      <c r="S1643" s="109">
        <v>46973</v>
      </c>
      <c r="T1643" s="109">
        <v>47033</v>
      </c>
      <c r="U1643" s="109">
        <v>47702</v>
      </c>
      <c r="V1643" s="108">
        <v>729</v>
      </c>
      <c r="W1643" s="107" t="s">
        <v>424</v>
      </c>
      <c r="X1643" s="107" t="s">
        <v>726</v>
      </c>
      <c r="Y1643" s="107" t="s">
        <v>725</v>
      </c>
      <c r="Z1643" s="108">
        <v>0.8</v>
      </c>
      <c r="AA1643" s="113">
        <v>0</v>
      </c>
      <c r="AB1643" s="113">
        <v>0</v>
      </c>
      <c r="AC1643" s="113">
        <v>7480000</v>
      </c>
      <c r="AD1643" s="113">
        <v>0</v>
      </c>
      <c r="AE1643" s="113">
        <v>2926956.5216999999</v>
      </c>
      <c r="AF1643" s="113">
        <v>0</v>
      </c>
      <c r="AG1643" s="113">
        <v>0</v>
      </c>
      <c r="AH1643" s="113">
        <f>CFR_Data[[#This Row],[Total Spent SFY]]+CFR_Data[[#This Row],[CF Current SFY]]</f>
        <v>0</v>
      </c>
      <c r="AI1643" s="113">
        <v>0</v>
      </c>
      <c r="AJ1643" s="113">
        <v>0</v>
      </c>
      <c r="AK1643" s="113">
        <v>0</v>
      </c>
      <c r="AL1643" s="113">
        <v>0</v>
      </c>
      <c r="AM1643" s="113">
        <v>2926956.5216999999</v>
      </c>
      <c r="AN1643" s="113">
        <v>4553043.4782999996</v>
      </c>
      <c r="AO1643" s="113">
        <v>0</v>
      </c>
      <c r="AP1643" s="113">
        <v>0</v>
      </c>
      <c r="AQ1643" s="107" t="s">
        <v>699</v>
      </c>
      <c r="AR1643" s="107" t="s">
        <v>699</v>
      </c>
      <c r="AS1643" s="107" t="s">
        <v>396</v>
      </c>
      <c r="AT1643" s="107" t="s">
        <v>3179</v>
      </c>
      <c r="AU1643" s="107" t="s">
        <v>1123</v>
      </c>
      <c r="AV1643" s="107" t="s">
        <v>391</v>
      </c>
      <c r="AW1643" s="108">
        <v>2</v>
      </c>
      <c r="AX1643" s="107" t="s">
        <v>473</v>
      </c>
      <c r="AY1643" s="107" t="s">
        <v>698</v>
      </c>
      <c r="AZ1643" s="107" t="s">
        <v>697</v>
      </c>
      <c r="BA1643" s="107" t="s">
        <v>392</v>
      </c>
      <c r="BB1643" s="109">
        <v>45355.272070752311</v>
      </c>
      <c r="BC1643" s="107" t="s">
        <v>22</v>
      </c>
      <c r="BD1643" s="107" t="s">
        <v>292</v>
      </c>
    </row>
    <row r="1644" spans="1:56" x14ac:dyDescent="0.2">
      <c r="A1644" s="107" t="s">
        <v>472</v>
      </c>
      <c r="B1644" s="105">
        <v>611970</v>
      </c>
      <c r="C1644" s="105" t="s">
        <v>395</v>
      </c>
      <c r="D1644" s="107" t="s">
        <v>2483</v>
      </c>
      <c r="E1644" s="105" t="s">
        <v>1962</v>
      </c>
      <c r="F1644" s="107" t="s">
        <v>1128</v>
      </c>
      <c r="G1644" s="107" t="s">
        <v>830</v>
      </c>
      <c r="H1644" s="107" t="s">
        <v>830</v>
      </c>
      <c r="I1644" s="107" t="s">
        <v>830</v>
      </c>
      <c r="J1644" s="107" t="s">
        <v>134</v>
      </c>
      <c r="K1644" s="107" t="s">
        <v>21</v>
      </c>
      <c r="L1644" s="107" t="s">
        <v>210</v>
      </c>
      <c r="M1644" s="107" t="s">
        <v>208</v>
      </c>
      <c r="N1644" s="107" t="s">
        <v>472</v>
      </c>
      <c r="O1644" s="107" t="s">
        <v>1122</v>
      </c>
      <c r="P1644" s="109">
        <v>46452</v>
      </c>
      <c r="Q1644" s="107" t="s">
        <v>1914</v>
      </c>
      <c r="R1644" s="108">
        <v>0</v>
      </c>
      <c r="S1644" s="109">
        <v>46602</v>
      </c>
      <c r="T1644" s="109">
        <v>46662</v>
      </c>
      <c r="U1644" s="109">
        <v>47331</v>
      </c>
      <c r="V1644" s="108">
        <v>729</v>
      </c>
      <c r="W1644" s="107" t="s">
        <v>398</v>
      </c>
      <c r="X1644" s="107" t="s">
        <v>702</v>
      </c>
      <c r="Y1644" s="107" t="s">
        <v>293</v>
      </c>
      <c r="Z1644" s="108">
        <v>0</v>
      </c>
      <c r="AA1644" s="113">
        <v>0</v>
      </c>
      <c r="AB1644" s="113">
        <v>0</v>
      </c>
      <c r="AC1644" s="113">
        <v>41250</v>
      </c>
      <c r="AD1644" s="113">
        <v>0</v>
      </c>
      <c r="AE1644" s="113">
        <v>37663.043400000002</v>
      </c>
      <c r="AF1644" s="113">
        <v>0</v>
      </c>
      <c r="AG1644" s="113">
        <v>0</v>
      </c>
      <c r="AH1644" s="113">
        <f>CFR_Data[[#This Row],[Total Spent SFY]]+CFR_Data[[#This Row],[CF Current SFY]]</f>
        <v>0</v>
      </c>
      <c r="AI1644" s="113">
        <v>0</v>
      </c>
      <c r="AJ1644" s="113">
        <v>0</v>
      </c>
      <c r="AK1644" s="113">
        <v>0</v>
      </c>
      <c r="AL1644" s="113">
        <v>16141.3043</v>
      </c>
      <c r="AM1644" s="113">
        <v>21521.739099999999</v>
      </c>
      <c r="AN1644" s="113">
        <v>3586.9566</v>
      </c>
      <c r="AO1644" s="113">
        <v>0</v>
      </c>
      <c r="AP1644" s="113">
        <v>0</v>
      </c>
      <c r="AQ1644" s="107" t="s">
        <v>699</v>
      </c>
      <c r="AR1644" s="107" t="s">
        <v>699</v>
      </c>
      <c r="AS1644" s="107" t="s">
        <v>396</v>
      </c>
      <c r="AT1644" s="107" t="s">
        <v>2940</v>
      </c>
      <c r="AU1644" s="107" t="s">
        <v>1123</v>
      </c>
      <c r="AV1644" s="107" t="s">
        <v>391</v>
      </c>
      <c r="AW1644" s="108">
        <v>2</v>
      </c>
      <c r="AX1644" s="107" t="s">
        <v>473</v>
      </c>
      <c r="AY1644" s="107" t="s">
        <v>722</v>
      </c>
      <c r="AZ1644" s="107" t="s">
        <v>697</v>
      </c>
      <c r="BA1644" s="107" t="s">
        <v>402</v>
      </c>
      <c r="BB1644" s="109">
        <v>45355.272070752311</v>
      </c>
      <c r="BC1644" s="107" t="s">
        <v>21</v>
      </c>
      <c r="BD1644" s="107" t="s">
        <v>293</v>
      </c>
    </row>
    <row r="1645" spans="1:56" x14ac:dyDescent="0.2">
      <c r="A1645" s="107" t="s">
        <v>472</v>
      </c>
      <c r="B1645" s="105">
        <v>611970</v>
      </c>
      <c r="C1645" s="105" t="s">
        <v>395</v>
      </c>
      <c r="D1645" s="107" t="s">
        <v>2483</v>
      </c>
      <c r="E1645" s="105" t="s">
        <v>1962</v>
      </c>
      <c r="F1645" s="107" t="s">
        <v>1128</v>
      </c>
      <c r="G1645" s="107" t="s">
        <v>830</v>
      </c>
      <c r="H1645" s="107" t="s">
        <v>830</v>
      </c>
      <c r="I1645" s="107" t="s">
        <v>830</v>
      </c>
      <c r="J1645" s="107" t="s">
        <v>134</v>
      </c>
      <c r="K1645" s="107" t="s">
        <v>21</v>
      </c>
      <c r="L1645" s="107" t="s">
        <v>210</v>
      </c>
      <c r="M1645" s="107" t="s">
        <v>208</v>
      </c>
      <c r="N1645" s="107" t="s">
        <v>472</v>
      </c>
      <c r="O1645" s="107" t="s">
        <v>1122</v>
      </c>
      <c r="P1645" s="109">
        <v>46452</v>
      </c>
      <c r="Q1645" s="107" t="s">
        <v>1914</v>
      </c>
      <c r="R1645" s="108">
        <v>0</v>
      </c>
      <c r="S1645" s="109">
        <v>46602</v>
      </c>
      <c r="T1645" s="109">
        <v>46662</v>
      </c>
      <c r="U1645" s="109">
        <v>47331</v>
      </c>
      <c r="V1645" s="108">
        <v>729</v>
      </c>
      <c r="W1645" s="107" t="s">
        <v>424</v>
      </c>
      <c r="X1645" s="107" t="s">
        <v>726</v>
      </c>
      <c r="Y1645" s="107" t="s">
        <v>725</v>
      </c>
      <c r="Z1645" s="108">
        <v>0.8</v>
      </c>
      <c r="AA1645" s="113">
        <v>0</v>
      </c>
      <c r="AB1645" s="113">
        <v>0</v>
      </c>
      <c r="AC1645" s="113">
        <v>3726250</v>
      </c>
      <c r="AD1645" s="113">
        <v>0</v>
      </c>
      <c r="AE1645" s="113">
        <v>3402228.2609000001</v>
      </c>
      <c r="AF1645" s="113">
        <v>0</v>
      </c>
      <c r="AG1645" s="113">
        <v>0</v>
      </c>
      <c r="AH1645" s="113">
        <f>CFR_Data[[#This Row],[Total Spent SFY]]+CFR_Data[[#This Row],[CF Current SFY]]</f>
        <v>0</v>
      </c>
      <c r="AI1645" s="113">
        <v>0</v>
      </c>
      <c r="AJ1645" s="113">
        <v>0</v>
      </c>
      <c r="AK1645" s="113">
        <v>0</v>
      </c>
      <c r="AL1645" s="113">
        <v>1458097.8260999999</v>
      </c>
      <c r="AM1645" s="113">
        <v>1944130.4347999999</v>
      </c>
      <c r="AN1645" s="113">
        <v>324021.73910000001</v>
      </c>
      <c r="AO1645" s="113">
        <v>0</v>
      </c>
      <c r="AP1645" s="113">
        <v>0</v>
      </c>
      <c r="AQ1645" s="107" t="s">
        <v>699</v>
      </c>
      <c r="AR1645" s="107" t="s">
        <v>699</v>
      </c>
      <c r="AS1645" s="107" t="s">
        <v>396</v>
      </c>
      <c r="AT1645" s="107" t="s">
        <v>2940</v>
      </c>
      <c r="AU1645" s="107" t="s">
        <v>1123</v>
      </c>
      <c r="AV1645" s="107" t="s">
        <v>391</v>
      </c>
      <c r="AW1645" s="108">
        <v>2</v>
      </c>
      <c r="AX1645" s="107" t="s">
        <v>473</v>
      </c>
      <c r="AY1645" s="107" t="s">
        <v>722</v>
      </c>
      <c r="AZ1645" s="107" t="s">
        <v>697</v>
      </c>
      <c r="BA1645" s="107" t="s">
        <v>402</v>
      </c>
      <c r="BB1645" s="109">
        <v>45355.272070752311</v>
      </c>
      <c r="BC1645" s="107" t="s">
        <v>21</v>
      </c>
      <c r="BD1645" s="107" t="s">
        <v>292</v>
      </c>
    </row>
    <row r="1646" spans="1:56" x14ac:dyDescent="0.2">
      <c r="A1646" s="107" t="s">
        <v>472</v>
      </c>
      <c r="B1646" s="105">
        <v>611974</v>
      </c>
      <c r="C1646" s="105" t="s">
        <v>395</v>
      </c>
      <c r="D1646" s="107" t="s">
        <v>2484</v>
      </c>
      <c r="E1646" s="105" t="s">
        <v>1941</v>
      </c>
      <c r="F1646" s="107" t="s">
        <v>1128</v>
      </c>
      <c r="G1646" s="107" t="s">
        <v>830</v>
      </c>
      <c r="H1646" s="107" t="s">
        <v>830</v>
      </c>
      <c r="I1646" s="107" t="s">
        <v>830</v>
      </c>
      <c r="J1646" s="107" t="s">
        <v>46</v>
      </c>
      <c r="K1646" s="107" t="s">
        <v>22</v>
      </c>
      <c r="L1646" s="107" t="s">
        <v>210</v>
      </c>
      <c r="M1646" s="107" t="s">
        <v>208</v>
      </c>
      <c r="N1646" s="107" t="s">
        <v>472</v>
      </c>
      <c r="O1646" s="107" t="s">
        <v>1122</v>
      </c>
      <c r="P1646" s="109">
        <v>46060</v>
      </c>
      <c r="Q1646" s="107" t="s">
        <v>1353</v>
      </c>
      <c r="R1646" s="108">
        <v>0</v>
      </c>
      <c r="S1646" s="109">
        <v>46210</v>
      </c>
      <c r="T1646" s="109">
        <v>46270</v>
      </c>
      <c r="U1646" s="109">
        <v>46939</v>
      </c>
      <c r="V1646" s="108">
        <v>729</v>
      </c>
      <c r="W1646" s="107" t="s">
        <v>424</v>
      </c>
      <c r="X1646" s="107" t="s">
        <v>713</v>
      </c>
      <c r="Y1646" s="107" t="s">
        <v>397</v>
      </c>
      <c r="Z1646" s="108">
        <v>0.9</v>
      </c>
      <c r="AA1646" s="113">
        <v>0</v>
      </c>
      <c r="AB1646" s="113">
        <v>0</v>
      </c>
      <c r="AC1646" s="113">
        <v>8208640</v>
      </c>
      <c r="AD1646" s="113">
        <v>0</v>
      </c>
      <c r="AE1646" s="113">
        <v>8208640</v>
      </c>
      <c r="AF1646" s="113">
        <v>0</v>
      </c>
      <c r="AG1646" s="113">
        <v>0</v>
      </c>
      <c r="AH1646" s="113">
        <f>CFR_Data[[#This Row],[Total Spent SFY]]+CFR_Data[[#This Row],[CF Current SFY]]</f>
        <v>0</v>
      </c>
      <c r="AI1646" s="113">
        <v>0</v>
      </c>
      <c r="AJ1646" s="113">
        <v>0</v>
      </c>
      <c r="AK1646" s="113">
        <v>3568973.9130000002</v>
      </c>
      <c r="AL1646" s="113">
        <v>4282768.6957</v>
      </c>
      <c r="AM1646" s="113">
        <v>356897.39130000002</v>
      </c>
      <c r="AN1646" s="113">
        <v>0</v>
      </c>
      <c r="AO1646" s="113">
        <v>0</v>
      </c>
      <c r="AP1646" s="113">
        <v>0</v>
      </c>
      <c r="AQ1646" s="107" t="s">
        <v>699</v>
      </c>
      <c r="AR1646" s="107" t="s">
        <v>699</v>
      </c>
      <c r="AS1646" s="107" t="s">
        <v>396</v>
      </c>
      <c r="AT1646" s="107" t="s">
        <v>3032</v>
      </c>
      <c r="AU1646" s="107" t="s">
        <v>1123</v>
      </c>
      <c r="AV1646" s="107" t="s">
        <v>391</v>
      </c>
      <c r="AW1646" s="108">
        <v>1</v>
      </c>
      <c r="AX1646" s="107" t="s">
        <v>473</v>
      </c>
      <c r="AY1646" s="107" t="s">
        <v>722</v>
      </c>
      <c r="AZ1646" s="107" t="s">
        <v>697</v>
      </c>
      <c r="BA1646" s="107" t="s">
        <v>402</v>
      </c>
      <c r="BB1646" s="109">
        <v>45355.272070752311</v>
      </c>
      <c r="BC1646" s="107" t="s">
        <v>22</v>
      </c>
      <c r="BD1646" s="107" t="s">
        <v>292</v>
      </c>
    </row>
    <row r="1647" spans="1:56" x14ac:dyDescent="0.2">
      <c r="A1647" s="107" t="s">
        <v>472</v>
      </c>
      <c r="B1647" s="105">
        <v>611977</v>
      </c>
      <c r="C1647" s="105" t="s">
        <v>395</v>
      </c>
      <c r="D1647" s="107" t="s">
        <v>2485</v>
      </c>
      <c r="E1647" s="105" t="s">
        <v>1941</v>
      </c>
      <c r="F1647" s="107" t="s">
        <v>1128</v>
      </c>
      <c r="G1647" s="107" t="s">
        <v>830</v>
      </c>
      <c r="H1647" s="107" t="s">
        <v>830</v>
      </c>
      <c r="I1647" s="107" t="s">
        <v>830</v>
      </c>
      <c r="J1647" s="107" t="s">
        <v>93</v>
      </c>
      <c r="K1647" s="107" t="s">
        <v>27</v>
      </c>
      <c r="L1647" s="107" t="s">
        <v>237</v>
      </c>
      <c r="M1647" s="107" t="s">
        <v>236</v>
      </c>
      <c r="N1647" s="107" t="s">
        <v>472</v>
      </c>
      <c r="O1647" s="107" t="s">
        <v>1122</v>
      </c>
      <c r="P1647" s="109">
        <v>46354</v>
      </c>
      <c r="Q1647" s="107" t="s">
        <v>1914</v>
      </c>
      <c r="R1647" s="108">
        <v>0</v>
      </c>
      <c r="S1647" s="109">
        <v>46504</v>
      </c>
      <c r="T1647" s="109">
        <v>46564</v>
      </c>
      <c r="U1647" s="109">
        <v>47051</v>
      </c>
      <c r="V1647" s="108">
        <v>547</v>
      </c>
      <c r="W1647" s="107" t="s">
        <v>424</v>
      </c>
      <c r="X1647" s="107" t="s">
        <v>710</v>
      </c>
      <c r="Y1647" s="107" t="s">
        <v>411</v>
      </c>
      <c r="Z1647" s="108">
        <v>0.8</v>
      </c>
      <c r="AA1647" s="113">
        <v>0</v>
      </c>
      <c r="AB1647" s="113">
        <v>0</v>
      </c>
      <c r="AC1647" s="113">
        <v>1971200</v>
      </c>
      <c r="AD1647" s="113">
        <v>0</v>
      </c>
      <c r="AE1647" s="113">
        <v>1971200</v>
      </c>
      <c r="AF1647" s="113">
        <v>0</v>
      </c>
      <c r="AG1647" s="113">
        <v>0</v>
      </c>
      <c r="AH1647" s="113">
        <f>CFR_Data[[#This Row],[Total Spent SFY]]+CFR_Data[[#This Row],[CF Current SFY]]</f>
        <v>0</v>
      </c>
      <c r="AI1647" s="113">
        <v>0</v>
      </c>
      <c r="AJ1647" s="113">
        <v>0</v>
      </c>
      <c r="AK1647" s="113">
        <v>115952.9412</v>
      </c>
      <c r="AL1647" s="113">
        <v>1391435.2941000001</v>
      </c>
      <c r="AM1647" s="113">
        <v>463811.7647</v>
      </c>
      <c r="AN1647" s="113">
        <v>0</v>
      </c>
      <c r="AO1647" s="113">
        <v>0</v>
      </c>
      <c r="AP1647" s="113">
        <v>0</v>
      </c>
      <c r="AQ1647" s="107" t="s">
        <v>699</v>
      </c>
      <c r="AR1647" s="107" t="s">
        <v>699</v>
      </c>
      <c r="AS1647" s="107" t="s">
        <v>396</v>
      </c>
      <c r="AT1647" s="107" t="s">
        <v>2959</v>
      </c>
      <c r="AU1647" s="107" t="s">
        <v>1120</v>
      </c>
      <c r="AV1647" s="107" t="s">
        <v>391</v>
      </c>
      <c r="AW1647" s="108">
        <v>1</v>
      </c>
      <c r="AX1647" s="107" t="s">
        <v>473</v>
      </c>
      <c r="AY1647" s="107" t="s">
        <v>738</v>
      </c>
      <c r="AZ1647" s="107" t="s">
        <v>700</v>
      </c>
      <c r="BA1647" s="107" t="s">
        <v>652</v>
      </c>
      <c r="BB1647" s="109">
        <v>45355.272070752311</v>
      </c>
      <c r="BC1647" s="107" t="s">
        <v>27</v>
      </c>
      <c r="BD1647" s="107" t="s">
        <v>292</v>
      </c>
    </row>
    <row r="1648" spans="1:56" x14ac:dyDescent="0.2">
      <c r="A1648" s="107" t="s">
        <v>472</v>
      </c>
      <c r="B1648" s="105">
        <v>611979</v>
      </c>
      <c r="C1648" s="105" t="s">
        <v>395</v>
      </c>
      <c r="D1648" s="107" t="s">
        <v>2486</v>
      </c>
      <c r="E1648" s="105" t="s">
        <v>1945</v>
      </c>
      <c r="F1648" s="107" t="s">
        <v>1128</v>
      </c>
      <c r="G1648" s="107" t="s">
        <v>830</v>
      </c>
      <c r="H1648" s="107" t="s">
        <v>830</v>
      </c>
      <c r="I1648" s="107" t="s">
        <v>830</v>
      </c>
      <c r="J1648" s="107" t="s">
        <v>198</v>
      </c>
      <c r="K1648" s="107" t="s">
        <v>31</v>
      </c>
      <c r="L1648" s="107" t="s">
        <v>210</v>
      </c>
      <c r="M1648" s="107" t="s">
        <v>208</v>
      </c>
      <c r="N1648" s="107" t="s">
        <v>472</v>
      </c>
      <c r="O1648" s="107" t="s">
        <v>1122</v>
      </c>
      <c r="P1648" s="109">
        <v>46060</v>
      </c>
      <c r="Q1648" s="107" t="s">
        <v>1353</v>
      </c>
      <c r="R1648" s="108">
        <v>0</v>
      </c>
      <c r="S1648" s="109">
        <v>46210</v>
      </c>
      <c r="T1648" s="109">
        <v>46270</v>
      </c>
      <c r="U1648" s="109">
        <v>46939</v>
      </c>
      <c r="V1648" s="108">
        <v>729</v>
      </c>
      <c r="W1648" s="107" t="s">
        <v>424</v>
      </c>
      <c r="X1648" s="107" t="s">
        <v>713</v>
      </c>
      <c r="Y1648" s="107" t="s">
        <v>397</v>
      </c>
      <c r="Z1648" s="108">
        <v>0.9</v>
      </c>
      <c r="AA1648" s="113">
        <v>0</v>
      </c>
      <c r="AB1648" s="113">
        <v>0</v>
      </c>
      <c r="AC1648" s="113">
        <v>6131075</v>
      </c>
      <c r="AD1648" s="113">
        <v>0</v>
      </c>
      <c r="AE1648" s="113">
        <v>6131075</v>
      </c>
      <c r="AF1648" s="113">
        <v>0</v>
      </c>
      <c r="AG1648" s="113">
        <v>0</v>
      </c>
      <c r="AH1648" s="113">
        <f>CFR_Data[[#This Row],[Total Spent SFY]]+CFR_Data[[#This Row],[CF Current SFY]]</f>
        <v>0</v>
      </c>
      <c r="AI1648" s="113">
        <v>0</v>
      </c>
      <c r="AJ1648" s="113">
        <v>0</v>
      </c>
      <c r="AK1648" s="113">
        <v>2665684.7826</v>
      </c>
      <c r="AL1648" s="113">
        <v>3198821.7390999999</v>
      </c>
      <c r="AM1648" s="113">
        <v>266568.47830000002</v>
      </c>
      <c r="AN1648" s="113">
        <v>0</v>
      </c>
      <c r="AO1648" s="113">
        <v>0</v>
      </c>
      <c r="AP1648" s="113">
        <v>0</v>
      </c>
      <c r="AQ1648" s="107" t="s">
        <v>699</v>
      </c>
      <c r="AR1648" s="107" t="s">
        <v>699</v>
      </c>
      <c r="AS1648" s="107" t="s">
        <v>396</v>
      </c>
      <c r="AT1648" s="107" t="s">
        <v>2888</v>
      </c>
      <c r="AU1648" s="107" t="s">
        <v>1123</v>
      </c>
      <c r="AV1648" s="107" t="s">
        <v>391</v>
      </c>
      <c r="AW1648" s="108">
        <v>2</v>
      </c>
      <c r="AX1648" s="107" t="s">
        <v>473</v>
      </c>
      <c r="AY1648" s="107" t="s">
        <v>722</v>
      </c>
      <c r="AZ1648" s="107" t="s">
        <v>697</v>
      </c>
      <c r="BA1648" s="107" t="s">
        <v>402</v>
      </c>
      <c r="BB1648" s="109">
        <v>45355.272070752311</v>
      </c>
      <c r="BC1648" s="107" t="s">
        <v>31</v>
      </c>
      <c r="BD1648" s="107" t="s">
        <v>292</v>
      </c>
    </row>
    <row r="1649" spans="1:56" x14ac:dyDescent="0.2">
      <c r="A1649" s="107" t="s">
        <v>472</v>
      </c>
      <c r="B1649" s="105">
        <v>611979</v>
      </c>
      <c r="C1649" s="105" t="s">
        <v>395</v>
      </c>
      <c r="D1649" s="107" t="s">
        <v>2486</v>
      </c>
      <c r="E1649" s="105" t="s">
        <v>1945</v>
      </c>
      <c r="F1649" s="107" t="s">
        <v>1128</v>
      </c>
      <c r="G1649" s="107" t="s">
        <v>830</v>
      </c>
      <c r="H1649" s="107" t="s">
        <v>830</v>
      </c>
      <c r="I1649" s="107" t="s">
        <v>830</v>
      </c>
      <c r="J1649" s="107" t="s">
        <v>198</v>
      </c>
      <c r="K1649" s="107" t="s">
        <v>31</v>
      </c>
      <c r="L1649" s="107" t="s">
        <v>210</v>
      </c>
      <c r="M1649" s="107" t="s">
        <v>208</v>
      </c>
      <c r="N1649" s="107" t="s">
        <v>472</v>
      </c>
      <c r="O1649" s="107" t="s">
        <v>1122</v>
      </c>
      <c r="P1649" s="109">
        <v>46060</v>
      </c>
      <c r="Q1649" s="107" t="s">
        <v>1353</v>
      </c>
      <c r="R1649" s="108">
        <v>0</v>
      </c>
      <c r="S1649" s="109">
        <v>46210</v>
      </c>
      <c r="T1649" s="109">
        <v>46270</v>
      </c>
      <c r="U1649" s="109">
        <v>46939</v>
      </c>
      <c r="V1649" s="108">
        <v>729</v>
      </c>
      <c r="W1649" s="107" t="s">
        <v>398</v>
      </c>
      <c r="X1649" s="107" t="s">
        <v>702</v>
      </c>
      <c r="Y1649" s="107" t="s">
        <v>293</v>
      </c>
      <c r="Z1649" s="108">
        <v>0</v>
      </c>
      <c r="AA1649" s="113">
        <v>0</v>
      </c>
      <c r="AB1649" s="113">
        <v>0</v>
      </c>
      <c r="AC1649" s="113">
        <v>81300</v>
      </c>
      <c r="AD1649" s="113">
        <v>0</v>
      </c>
      <c r="AE1649" s="113">
        <v>81300</v>
      </c>
      <c r="AF1649" s="113">
        <v>0</v>
      </c>
      <c r="AG1649" s="113">
        <v>0</v>
      </c>
      <c r="AH1649" s="113">
        <f>CFR_Data[[#This Row],[Total Spent SFY]]+CFR_Data[[#This Row],[CF Current SFY]]</f>
        <v>0</v>
      </c>
      <c r="AI1649" s="113">
        <v>0</v>
      </c>
      <c r="AJ1649" s="113">
        <v>0</v>
      </c>
      <c r="AK1649" s="113">
        <v>35347.826099999998</v>
      </c>
      <c r="AL1649" s="113">
        <v>42417.391300000003</v>
      </c>
      <c r="AM1649" s="113">
        <v>3534.7826</v>
      </c>
      <c r="AN1649" s="113">
        <v>0</v>
      </c>
      <c r="AO1649" s="113">
        <v>0</v>
      </c>
      <c r="AP1649" s="113">
        <v>0</v>
      </c>
      <c r="AQ1649" s="107" t="s">
        <v>699</v>
      </c>
      <c r="AR1649" s="107" t="s">
        <v>699</v>
      </c>
      <c r="AS1649" s="107" t="s">
        <v>396</v>
      </c>
      <c r="AT1649" s="107" t="s">
        <v>2888</v>
      </c>
      <c r="AU1649" s="107" t="s">
        <v>1123</v>
      </c>
      <c r="AV1649" s="107" t="s">
        <v>391</v>
      </c>
      <c r="AW1649" s="108">
        <v>2</v>
      </c>
      <c r="AX1649" s="107" t="s">
        <v>473</v>
      </c>
      <c r="AY1649" s="107" t="s">
        <v>722</v>
      </c>
      <c r="AZ1649" s="107" t="s">
        <v>697</v>
      </c>
      <c r="BA1649" s="107" t="s">
        <v>402</v>
      </c>
      <c r="BB1649" s="109">
        <v>45355.272070752311</v>
      </c>
      <c r="BC1649" s="107" t="s">
        <v>31</v>
      </c>
      <c r="BD1649" s="107" t="s">
        <v>293</v>
      </c>
    </row>
    <row r="1650" spans="1:56" x14ac:dyDescent="0.2">
      <c r="A1650" s="107" t="s">
        <v>472</v>
      </c>
      <c r="B1650" s="105">
        <v>611980</v>
      </c>
      <c r="C1650" s="105" t="s">
        <v>395</v>
      </c>
      <c r="D1650" s="107" t="s">
        <v>2487</v>
      </c>
      <c r="E1650" s="105" t="s">
        <v>1945</v>
      </c>
      <c r="F1650" s="107" t="s">
        <v>1128</v>
      </c>
      <c r="G1650" s="107" t="s">
        <v>830</v>
      </c>
      <c r="H1650" s="107" t="s">
        <v>830</v>
      </c>
      <c r="I1650" s="107" t="s">
        <v>830</v>
      </c>
      <c r="J1650" s="107" t="s">
        <v>1320</v>
      </c>
      <c r="K1650" s="107" t="s">
        <v>33</v>
      </c>
      <c r="L1650" s="107" t="s">
        <v>210</v>
      </c>
      <c r="M1650" s="107" t="s">
        <v>208</v>
      </c>
      <c r="N1650" s="107" t="s">
        <v>472</v>
      </c>
      <c r="O1650" s="107" t="s">
        <v>1122</v>
      </c>
      <c r="P1650" s="109">
        <v>46466</v>
      </c>
      <c r="Q1650" s="107" t="s">
        <v>1914</v>
      </c>
      <c r="R1650" s="108">
        <v>0</v>
      </c>
      <c r="S1650" s="109">
        <v>46616</v>
      </c>
      <c r="T1650" s="109">
        <v>46676</v>
      </c>
      <c r="U1650" s="109">
        <v>47345</v>
      </c>
      <c r="V1650" s="108">
        <v>729</v>
      </c>
      <c r="W1650" s="107" t="s">
        <v>424</v>
      </c>
      <c r="X1650" s="107" t="s">
        <v>713</v>
      </c>
      <c r="Y1650" s="107" t="s">
        <v>397</v>
      </c>
      <c r="Z1650" s="108">
        <v>0.9</v>
      </c>
      <c r="AA1650" s="113">
        <v>0</v>
      </c>
      <c r="AB1650" s="113">
        <v>0</v>
      </c>
      <c r="AC1650" s="113">
        <v>3712500</v>
      </c>
      <c r="AD1650" s="113">
        <v>0</v>
      </c>
      <c r="AE1650" s="113">
        <v>3389673.9130000002</v>
      </c>
      <c r="AF1650" s="113">
        <v>0</v>
      </c>
      <c r="AG1650" s="113">
        <v>0</v>
      </c>
      <c r="AH1650" s="113">
        <f>CFR_Data[[#This Row],[Total Spent SFY]]+CFR_Data[[#This Row],[CF Current SFY]]</f>
        <v>0</v>
      </c>
      <c r="AI1650" s="113">
        <v>0</v>
      </c>
      <c r="AJ1650" s="113">
        <v>0</v>
      </c>
      <c r="AK1650" s="113">
        <v>0</v>
      </c>
      <c r="AL1650" s="113">
        <v>1452717.3913</v>
      </c>
      <c r="AM1650" s="113">
        <v>1936956.5216999999</v>
      </c>
      <c r="AN1650" s="113">
        <v>322826.087</v>
      </c>
      <c r="AO1650" s="113">
        <v>0</v>
      </c>
      <c r="AP1650" s="113">
        <v>0</v>
      </c>
      <c r="AQ1650" s="107" t="s">
        <v>699</v>
      </c>
      <c r="AR1650" s="107" t="s">
        <v>699</v>
      </c>
      <c r="AS1650" s="107" t="s">
        <v>396</v>
      </c>
      <c r="AT1650" s="107" t="s">
        <v>2916</v>
      </c>
      <c r="AU1650" s="107" t="s">
        <v>1123</v>
      </c>
      <c r="AV1650" s="107" t="s">
        <v>391</v>
      </c>
      <c r="AW1650" s="108">
        <v>1</v>
      </c>
      <c r="AX1650" s="107" t="s">
        <v>473</v>
      </c>
      <c r="AY1650" s="107" t="s">
        <v>722</v>
      </c>
      <c r="AZ1650" s="107" t="s">
        <v>697</v>
      </c>
      <c r="BA1650" s="107" t="s">
        <v>402</v>
      </c>
      <c r="BB1650" s="109">
        <v>45355.272070752311</v>
      </c>
      <c r="BC1650" s="107" t="s">
        <v>33</v>
      </c>
      <c r="BD1650" s="107" t="s">
        <v>292</v>
      </c>
    </row>
    <row r="1651" spans="1:56" x14ac:dyDescent="0.2">
      <c r="A1651" s="107" t="s">
        <v>472</v>
      </c>
      <c r="B1651" s="105">
        <v>611981</v>
      </c>
      <c r="C1651" s="105" t="s">
        <v>395</v>
      </c>
      <c r="D1651" s="107" t="s">
        <v>3180</v>
      </c>
      <c r="E1651" s="105" t="s">
        <v>1945</v>
      </c>
      <c r="F1651" s="107" t="s">
        <v>1128</v>
      </c>
      <c r="G1651" s="107" t="s">
        <v>830</v>
      </c>
      <c r="H1651" s="107" t="s">
        <v>830</v>
      </c>
      <c r="I1651" s="107" t="s">
        <v>830</v>
      </c>
      <c r="J1651" s="107" t="s">
        <v>261</v>
      </c>
      <c r="K1651" s="107" t="s">
        <v>31</v>
      </c>
      <c r="L1651" s="107" t="s">
        <v>210</v>
      </c>
      <c r="M1651" s="107" t="s">
        <v>208</v>
      </c>
      <c r="N1651" s="107" t="s">
        <v>472</v>
      </c>
      <c r="O1651" s="107" t="s">
        <v>1122</v>
      </c>
      <c r="P1651" s="109">
        <v>46739</v>
      </c>
      <c r="Q1651" s="107" t="s">
        <v>2912</v>
      </c>
      <c r="R1651" s="108">
        <v>0</v>
      </c>
      <c r="S1651" s="109">
        <v>46889</v>
      </c>
      <c r="T1651" s="109">
        <v>46949</v>
      </c>
      <c r="U1651" s="109">
        <v>47618</v>
      </c>
      <c r="V1651" s="108">
        <v>729</v>
      </c>
      <c r="W1651" s="107" t="s">
        <v>424</v>
      </c>
      <c r="X1651" s="107" t="s">
        <v>735</v>
      </c>
      <c r="Y1651" s="107" t="s">
        <v>423</v>
      </c>
      <c r="Z1651" s="108">
        <v>1</v>
      </c>
      <c r="AA1651" s="113">
        <v>0</v>
      </c>
      <c r="AB1651" s="113">
        <v>0</v>
      </c>
      <c r="AC1651" s="113">
        <v>1237500</v>
      </c>
      <c r="AD1651" s="113">
        <v>0</v>
      </c>
      <c r="AE1651" s="113">
        <v>645652.17390000005</v>
      </c>
      <c r="AF1651" s="113">
        <v>0</v>
      </c>
      <c r="AG1651" s="113">
        <v>0</v>
      </c>
      <c r="AH1651" s="113">
        <f>CFR_Data[[#This Row],[Total Spent SFY]]+CFR_Data[[#This Row],[CF Current SFY]]</f>
        <v>0</v>
      </c>
      <c r="AI1651" s="113">
        <v>0</v>
      </c>
      <c r="AJ1651" s="113">
        <v>0</v>
      </c>
      <c r="AK1651" s="113">
        <v>0</v>
      </c>
      <c r="AL1651" s="113">
        <v>0</v>
      </c>
      <c r="AM1651" s="113">
        <v>645652.17390000005</v>
      </c>
      <c r="AN1651" s="113">
        <v>591847.82609999995</v>
      </c>
      <c r="AO1651" s="113">
        <v>0</v>
      </c>
      <c r="AP1651" s="113">
        <v>0</v>
      </c>
      <c r="AQ1651" s="107" t="s">
        <v>699</v>
      </c>
      <c r="AR1651" s="107" t="s">
        <v>699</v>
      </c>
      <c r="AS1651" s="107" t="s">
        <v>396</v>
      </c>
      <c r="AT1651" s="107" t="s">
        <v>2926</v>
      </c>
      <c r="AU1651" s="107" t="s">
        <v>1120</v>
      </c>
      <c r="AV1651" s="107" t="s">
        <v>391</v>
      </c>
      <c r="AW1651" s="108">
        <v>3</v>
      </c>
      <c r="AX1651" s="107" t="s">
        <v>473</v>
      </c>
      <c r="AY1651" s="107" t="s">
        <v>722</v>
      </c>
      <c r="AZ1651" s="107" t="s">
        <v>697</v>
      </c>
      <c r="BA1651" s="107" t="s">
        <v>402</v>
      </c>
      <c r="BB1651" s="109">
        <v>45355.272070752311</v>
      </c>
      <c r="BC1651" s="107" t="s">
        <v>31</v>
      </c>
      <c r="BD1651" s="107" t="s">
        <v>292</v>
      </c>
    </row>
    <row r="1652" spans="1:56" x14ac:dyDescent="0.2">
      <c r="A1652" s="107" t="s">
        <v>472</v>
      </c>
      <c r="B1652" s="105">
        <v>611981</v>
      </c>
      <c r="C1652" s="105" t="s">
        <v>395</v>
      </c>
      <c r="D1652" s="107" t="s">
        <v>3180</v>
      </c>
      <c r="E1652" s="105" t="s">
        <v>1945</v>
      </c>
      <c r="F1652" s="107" t="s">
        <v>1128</v>
      </c>
      <c r="G1652" s="107" t="s">
        <v>830</v>
      </c>
      <c r="H1652" s="107" t="s">
        <v>830</v>
      </c>
      <c r="I1652" s="107" t="s">
        <v>830</v>
      </c>
      <c r="J1652" s="107" t="s">
        <v>261</v>
      </c>
      <c r="K1652" s="107" t="s">
        <v>31</v>
      </c>
      <c r="L1652" s="107" t="s">
        <v>210</v>
      </c>
      <c r="M1652" s="107" t="s">
        <v>208</v>
      </c>
      <c r="N1652" s="107" t="s">
        <v>472</v>
      </c>
      <c r="O1652" s="107" t="s">
        <v>1122</v>
      </c>
      <c r="P1652" s="109">
        <v>46739</v>
      </c>
      <c r="Q1652" s="107" t="s">
        <v>2912</v>
      </c>
      <c r="R1652" s="108">
        <v>0</v>
      </c>
      <c r="S1652" s="109">
        <v>46889</v>
      </c>
      <c r="T1652" s="109">
        <v>46949</v>
      </c>
      <c r="U1652" s="109">
        <v>47618</v>
      </c>
      <c r="V1652" s="108">
        <v>729</v>
      </c>
      <c r="W1652" s="107" t="s">
        <v>398</v>
      </c>
      <c r="X1652" s="107" t="s">
        <v>702</v>
      </c>
      <c r="Y1652" s="107" t="s">
        <v>293</v>
      </c>
      <c r="Z1652" s="108">
        <v>0</v>
      </c>
      <c r="AA1652" s="113">
        <v>0</v>
      </c>
      <c r="AB1652" s="113">
        <v>0</v>
      </c>
      <c r="AC1652" s="113">
        <v>28200</v>
      </c>
      <c r="AD1652" s="113">
        <v>0</v>
      </c>
      <c r="AE1652" s="113">
        <v>14713.0435</v>
      </c>
      <c r="AF1652" s="113">
        <v>0</v>
      </c>
      <c r="AG1652" s="113">
        <v>0</v>
      </c>
      <c r="AH1652" s="113">
        <f>CFR_Data[[#This Row],[Total Spent SFY]]+CFR_Data[[#This Row],[CF Current SFY]]</f>
        <v>0</v>
      </c>
      <c r="AI1652" s="113">
        <v>0</v>
      </c>
      <c r="AJ1652" s="113">
        <v>0</v>
      </c>
      <c r="AK1652" s="113">
        <v>0</v>
      </c>
      <c r="AL1652" s="113">
        <v>0</v>
      </c>
      <c r="AM1652" s="113">
        <v>14713.0435</v>
      </c>
      <c r="AN1652" s="113">
        <v>13486.9565</v>
      </c>
      <c r="AO1652" s="113">
        <v>0</v>
      </c>
      <c r="AP1652" s="113">
        <v>0</v>
      </c>
      <c r="AQ1652" s="107" t="s">
        <v>699</v>
      </c>
      <c r="AR1652" s="107" t="s">
        <v>699</v>
      </c>
      <c r="AS1652" s="107" t="s">
        <v>396</v>
      </c>
      <c r="AT1652" s="107" t="s">
        <v>2926</v>
      </c>
      <c r="AU1652" s="107" t="s">
        <v>1120</v>
      </c>
      <c r="AV1652" s="107" t="s">
        <v>391</v>
      </c>
      <c r="AW1652" s="108">
        <v>3</v>
      </c>
      <c r="AX1652" s="107" t="s">
        <v>473</v>
      </c>
      <c r="AY1652" s="107" t="s">
        <v>722</v>
      </c>
      <c r="AZ1652" s="107" t="s">
        <v>697</v>
      </c>
      <c r="BA1652" s="107" t="s">
        <v>402</v>
      </c>
      <c r="BB1652" s="109">
        <v>45355.272070752311</v>
      </c>
      <c r="BC1652" s="107" t="s">
        <v>31</v>
      </c>
      <c r="BD1652" s="107" t="s">
        <v>293</v>
      </c>
    </row>
    <row r="1653" spans="1:56" x14ac:dyDescent="0.2">
      <c r="A1653" s="107" t="s">
        <v>472</v>
      </c>
      <c r="B1653" s="105">
        <v>611981</v>
      </c>
      <c r="C1653" s="105" t="s">
        <v>395</v>
      </c>
      <c r="D1653" s="107" t="s">
        <v>3180</v>
      </c>
      <c r="E1653" s="105" t="s">
        <v>1945</v>
      </c>
      <c r="F1653" s="107" t="s">
        <v>1128</v>
      </c>
      <c r="G1653" s="107" t="s">
        <v>830</v>
      </c>
      <c r="H1653" s="107" t="s">
        <v>830</v>
      </c>
      <c r="I1653" s="107" t="s">
        <v>830</v>
      </c>
      <c r="J1653" s="107" t="s">
        <v>261</v>
      </c>
      <c r="K1653" s="107" t="s">
        <v>31</v>
      </c>
      <c r="L1653" s="107" t="s">
        <v>210</v>
      </c>
      <c r="M1653" s="107" t="s">
        <v>208</v>
      </c>
      <c r="N1653" s="107" t="s">
        <v>472</v>
      </c>
      <c r="O1653" s="107" t="s">
        <v>1122</v>
      </c>
      <c r="P1653" s="109">
        <v>46739</v>
      </c>
      <c r="Q1653" s="107" t="s">
        <v>2912</v>
      </c>
      <c r="R1653" s="108">
        <v>0</v>
      </c>
      <c r="S1653" s="109">
        <v>46889</v>
      </c>
      <c r="T1653" s="109">
        <v>46949</v>
      </c>
      <c r="U1653" s="109">
        <v>47618</v>
      </c>
      <c r="V1653" s="108">
        <v>729</v>
      </c>
      <c r="W1653" s="107" t="s">
        <v>424</v>
      </c>
      <c r="X1653" s="107" t="s">
        <v>726</v>
      </c>
      <c r="Y1653" s="107" t="s">
        <v>725</v>
      </c>
      <c r="Z1653" s="108">
        <v>0.8</v>
      </c>
      <c r="AA1653" s="113">
        <v>0</v>
      </c>
      <c r="AB1653" s="113">
        <v>0</v>
      </c>
      <c r="AC1653" s="113">
        <v>3480884.3</v>
      </c>
      <c r="AD1653" s="113">
        <v>0</v>
      </c>
      <c r="AE1653" s="113">
        <v>1816113.5478000001</v>
      </c>
      <c r="AF1653" s="113">
        <v>0</v>
      </c>
      <c r="AG1653" s="113">
        <v>0</v>
      </c>
      <c r="AH1653" s="113">
        <f>CFR_Data[[#This Row],[Total Spent SFY]]+CFR_Data[[#This Row],[CF Current SFY]]</f>
        <v>0</v>
      </c>
      <c r="AI1653" s="113">
        <v>0</v>
      </c>
      <c r="AJ1653" s="113">
        <v>0</v>
      </c>
      <c r="AK1653" s="113">
        <v>0</v>
      </c>
      <c r="AL1653" s="113">
        <v>0</v>
      </c>
      <c r="AM1653" s="113">
        <v>1816113.5478000001</v>
      </c>
      <c r="AN1653" s="113">
        <v>1664770.7522</v>
      </c>
      <c r="AO1653" s="113">
        <v>0</v>
      </c>
      <c r="AP1653" s="113">
        <v>0</v>
      </c>
      <c r="AQ1653" s="107" t="s">
        <v>699</v>
      </c>
      <c r="AR1653" s="107" t="s">
        <v>699</v>
      </c>
      <c r="AS1653" s="107" t="s">
        <v>396</v>
      </c>
      <c r="AT1653" s="107" t="s">
        <v>2926</v>
      </c>
      <c r="AU1653" s="107" t="s">
        <v>1120</v>
      </c>
      <c r="AV1653" s="107" t="s">
        <v>391</v>
      </c>
      <c r="AW1653" s="108">
        <v>3</v>
      </c>
      <c r="AX1653" s="107" t="s">
        <v>473</v>
      </c>
      <c r="AY1653" s="107" t="s">
        <v>722</v>
      </c>
      <c r="AZ1653" s="107" t="s">
        <v>697</v>
      </c>
      <c r="BA1653" s="107" t="s">
        <v>402</v>
      </c>
      <c r="BB1653" s="109">
        <v>45355.272070752311</v>
      </c>
      <c r="BC1653" s="107" t="s">
        <v>31</v>
      </c>
      <c r="BD1653" s="107" t="s">
        <v>292</v>
      </c>
    </row>
    <row r="1654" spans="1:56" x14ac:dyDescent="0.2">
      <c r="A1654" s="107" t="s">
        <v>472</v>
      </c>
      <c r="B1654" s="105">
        <v>611982</v>
      </c>
      <c r="C1654" s="105" t="s">
        <v>395</v>
      </c>
      <c r="D1654" s="107" t="s">
        <v>2488</v>
      </c>
      <c r="E1654" s="105" t="s">
        <v>1941</v>
      </c>
      <c r="F1654" s="107" t="s">
        <v>1128</v>
      </c>
      <c r="G1654" s="107" t="s">
        <v>830</v>
      </c>
      <c r="H1654" s="107" t="s">
        <v>830</v>
      </c>
      <c r="I1654" s="107" t="s">
        <v>830</v>
      </c>
      <c r="J1654" s="107" t="s">
        <v>46</v>
      </c>
      <c r="K1654" s="107" t="s">
        <v>22</v>
      </c>
      <c r="L1654" s="107" t="s">
        <v>237</v>
      </c>
      <c r="M1654" s="107" t="s">
        <v>236</v>
      </c>
      <c r="N1654" s="107" t="s">
        <v>472</v>
      </c>
      <c r="O1654" s="107" t="s">
        <v>1125</v>
      </c>
      <c r="P1654" s="109">
        <v>45794</v>
      </c>
      <c r="Q1654" s="107" t="s">
        <v>1101</v>
      </c>
      <c r="R1654" s="108">
        <v>0</v>
      </c>
      <c r="S1654" s="109">
        <v>45944</v>
      </c>
      <c r="T1654" s="109">
        <v>46004</v>
      </c>
      <c r="U1654" s="109">
        <v>46444</v>
      </c>
      <c r="V1654" s="108">
        <v>500</v>
      </c>
      <c r="W1654" s="107" t="s">
        <v>398</v>
      </c>
      <c r="X1654" s="107" t="s">
        <v>702</v>
      </c>
      <c r="Y1654" s="107" t="s">
        <v>293</v>
      </c>
      <c r="Z1654" s="108">
        <v>0</v>
      </c>
      <c r="AA1654" s="113">
        <v>0</v>
      </c>
      <c r="AB1654" s="113">
        <v>0</v>
      </c>
      <c r="AC1654" s="113">
        <v>46710</v>
      </c>
      <c r="AD1654" s="113">
        <v>0</v>
      </c>
      <c r="AE1654" s="113">
        <v>46710</v>
      </c>
      <c r="AF1654" s="113">
        <v>0</v>
      </c>
      <c r="AG1654" s="113">
        <v>0</v>
      </c>
      <c r="AH1654" s="113">
        <f>CFR_Data[[#This Row],[Total Spent SFY]]+CFR_Data[[#This Row],[CF Current SFY]]</f>
        <v>0</v>
      </c>
      <c r="AI1654" s="113">
        <v>0</v>
      </c>
      <c r="AJ1654" s="113">
        <v>21798</v>
      </c>
      <c r="AK1654" s="113">
        <v>24912</v>
      </c>
      <c r="AL1654" s="113">
        <v>0</v>
      </c>
      <c r="AM1654" s="113">
        <v>0</v>
      </c>
      <c r="AN1654" s="113">
        <v>0</v>
      </c>
      <c r="AO1654" s="113">
        <v>0</v>
      </c>
      <c r="AP1654" s="113">
        <v>0</v>
      </c>
      <c r="AQ1654" s="107" t="s">
        <v>699</v>
      </c>
      <c r="AR1654" s="107" t="s">
        <v>699</v>
      </c>
      <c r="AS1654" s="107" t="s">
        <v>396</v>
      </c>
      <c r="AT1654" s="107" t="s">
        <v>3003</v>
      </c>
      <c r="AU1654" s="107" t="s">
        <v>1120</v>
      </c>
      <c r="AV1654" s="107" t="s">
        <v>391</v>
      </c>
      <c r="AW1654" s="108">
        <v>2</v>
      </c>
      <c r="AX1654" s="107" t="s">
        <v>473</v>
      </c>
      <c r="AY1654" s="107" t="s">
        <v>738</v>
      </c>
      <c r="AZ1654" s="107" t="s">
        <v>700</v>
      </c>
      <c r="BA1654" s="107" t="s">
        <v>652</v>
      </c>
      <c r="BB1654" s="109">
        <v>45355.272070752311</v>
      </c>
      <c r="BC1654" s="107" t="s">
        <v>22</v>
      </c>
      <c r="BD1654" s="107" t="s">
        <v>293</v>
      </c>
    </row>
    <row r="1655" spans="1:56" x14ac:dyDescent="0.2">
      <c r="A1655" s="107" t="s">
        <v>472</v>
      </c>
      <c r="B1655" s="105">
        <v>611982</v>
      </c>
      <c r="C1655" s="105" t="s">
        <v>395</v>
      </c>
      <c r="D1655" s="107" t="s">
        <v>2488</v>
      </c>
      <c r="E1655" s="105" t="s">
        <v>1941</v>
      </c>
      <c r="F1655" s="107" t="s">
        <v>1128</v>
      </c>
      <c r="G1655" s="107" t="s">
        <v>830</v>
      </c>
      <c r="H1655" s="107" t="s">
        <v>830</v>
      </c>
      <c r="I1655" s="107" t="s">
        <v>830</v>
      </c>
      <c r="J1655" s="107" t="s">
        <v>46</v>
      </c>
      <c r="K1655" s="107" t="s">
        <v>22</v>
      </c>
      <c r="L1655" s="107" t="s">
        <v>237</v>
      </c>
      <c r="M1655" s="107" t="s">
        <v>236</v>
      </c>
      <c r="N1655" s="107" t="s">
        <v>472</v>
      </c>
      <c r="O1655" s="107" t="s">
        <v>1125</v>
      </c>
      <c r="P1655" s="109">
        <v>45794</v>
      </c>
      <c r="Q1655" s="107" t="s">
        <v>1101</v>
      </c>
      <c r="R1655" s="108">
        <v>0</v>
      </c>
      <c r="S1655" s="109">
        <v>45944</v>
      </c>
      <c r="T1655" s="109">
        <v>46004</v>
      </c>
      <c r="U1655" s="109">
        <v>46444</v>
      </c>
      <c r="V1655" s="108">
        <v>500</v>
      </c>
      <c r="W1655" s="107" t="s">
        <v>424</v>
      </c>
      <c r="X1655" s="107" t="s">
        <v>726</v>
      </c>
      <c r="Y1655" s="107" t="s">
        <v>725</v>
      </c>
      <c r="Z1655" s="108">
        <v>0.8</v>
      </c>
      <c r="AA1655" s="113">
        <v>0</v>
      </c>
      <c r="AB1655" s="113">
        <v>0</v>
      </c>
      <c r="AC1655" s="113">
        <v>4524906.6289999997</v>
      </c>
      <c r="AD1655" s="113">
        <v>0</v>
      </c>
      <c r="AE1655" s="113">
        <v>4524906.6289999997</v>
      </c>
      <c r="AF1655" s="113">
        <v>0</v>
      </c>
      <c r="AG1655" s="113">
        <v>0</v>
      </c>
      <c r="AH1655" s="113">
        <f>CFR_Data[[#This Row],[Total Spent SFY]]+CFR_Data[[#This Row],[CF Current SFY]]</f>
        <v>0</v>
      </c>
      <c r="AI1655" s="113">
        <v>0</v>
      </c>
      <c r="AJ1655" s="113">
        <v>2111623.0935</v>
      </c>
      <c r="AK1655" s="113">
        <v>2413283.5355000002</v>
      </c>
      <c r="AL1655" s="113">
        <v>0</v>
      </c>
      <c r="AM1655" s="113">
        <v>0</v>
      </c>
      <c r="AN1655" s="113">
        <v>0</v>
      </c>
      <c r="AO1655" s="113">
        <v>0</v>
      </c>
      <c r="AP1655" s="113">
        <v>0</v>
      </c>
      <c r="AQ1655" s="107" t="s">
        <v>699</v>
      </c>
      <c r="AR1655" s="107" t="s">
        <v>699</v>
      </c>
      <c r="AS1655" s="107" t="s">
        <v>396</v>
      </c>
      <c r="AT1655" s="107" t="s">
        <v>3003</v>
      </c>
      <c r="AU1655" s="107" t="s">
        <v>1120</v>
      </c>
      <c r="AV1655" s="107" t="s">
        <v>391</v>
      </c>
      <c r="AW1655" s="108">
        <v>2</v>
      </c>
      <c r="AX1655" s="107" t="s">
        <v>473</v>
      </c>
      <c r="AY1655" s="107" t="s">
        <v>738</v>
      </c>
      <c r="AZ1655" s="107" t="s">
        <v>700</v>
      </c>
      <c r="BA1655" s="107" t="s">
        <v>652</v>
      </c>
      <c r="BB1655" s="109">
        <v>45355.272070752311</v>
      </c>
      <c r="BC1655" s="107" t="s">
        <v>22</v>
      </c>
      <c r="BD1655" s="107" t="s">
        <v>292</v>
      </c>
    </row>
    <row r="1656" spans="1:56" x14ac:dyDescent="0.2">
      <c r="A1656" s="107" t="s">
        <v>472</v>
      </c>
      <c r="B1656" s="105">
        <v>611983</v>
      </c>
      <c r="C1656" s="105" t="s">
        <v>395</v>
      </c>
      <c r="D1656" s="107" t="s">
        <v>2489</v>
      </c>
      <c r="E1656" s="105" t="s">
        <v>1943</v>
      </c>
      <c r="F1656" s="107" t="s">
        <v>1128</v>
      </c>
      <c r="G1656" s="107" t="s">
        <v>830</v>
      </c>
      <c r="H1656" s="107" t="s">
        <v>830</v>
      </c>
      <c r="I1656" s="107" t="s">
        <v>830</v>
      </c>
      <c r="J1656" s="107" t="s">
        <v>264</v>
      </c>
      <c r="K1656" s="107" t="s">
        <v>22</v>
      </c>
      <c r="L1656" s="107" t="s">
        <v>187</v>
      </c>
      <c r="M1656" s="107" t="s">
        <v>158</v>
      </c>
      <c r="N1656" s="107" t="s">
        <v>472</v>
      </c>
      <c r="O1656" s="107" t="s">
        <v>1122</v>
      </c>
      <c r="P1656" s="109">
        <v>46487</v>
      </c>
      <c r="Q1656" s="107" t="s">
        <v>1914</v>
      </c>
      <c r="R1656" s="108">
        <v>0</v>
      </c>
      <c r="S1656" s="109">
        <v>46637</v>
      </c>
      <c r="T1656" s="109">
        <v>46697</v>
      </c>
      <c r="U1656" s="109">
        <v>47357</v>
      </c>
      <c r="V1656" s="108">
        <v>720</v>
      </c>
      <c r="W1656" s="107" t="s">
        <v>398</v>
      </c>
      <c r="X1656" s="107" t="s">
        <v>702</v>
      </c>
      <c r="Y1656" s="107" t="s">
        <v>293</v>
      </c>
      <c r="Z1656" s="108">
        <v>0</v>
      </c>
      <c r="AA1656" s="113">
        <v>0</v>
      </c>
      <c r="AB1656" s="113">
        <v>0</v>
      </c>
      <c r="AC1656" s="113">
        <v>94500</v>
      </c>
      <c r="AD1656" s="113">
        <v>0</v>
      </c>
      <c r="AE1656" s="113">
        <v>85909.090899999996</v>
      </c>
      <c r="AF1656" s="113">
        <v>0</v>
      </c>
      <c r="AG1656" s="113">
        <v>0</v>
      </c>
      <c r="AH1656" s="113">
        <f>CFR_Data[[#This Row],[Total Spent SFY]]+CFR_Data[[#This Row],[CF Current SFY]]</f>
        <v>0</v>
      </c>
      <c r="AI1656" s="113">
        <v>0</v>
      </c>
      <c r="AJ1656" s="113">
        <v>0</v>
      </c>
      <c r="AK1656" s="113">
        <v>0</v>
      </c>
      <c r="AL1656" s="113">
        <v>34363.636400000003</v>
      </c>
      <c r="AM1656" s="113">
        <v>51545.4545</v>
      </c>
      <c r="AN1656" s="113">
        <v>8590.9091000000008</v>
      </c>
      <c r="AO1656" s="113">
        <v>0</v>
      </c>
      <c r="AP1656" s="113">
        <v>0</v>
      </c>
      <c r="AQ1656" s="107" t="s">
        <v>699</v>
      </c>
      <c r="AR1656" s="107" t="s">
        <v>699</v>
      </c>
      <c r="AS1656" s="107" t="s">
        <v>396</v>
      </c>
      <c r="AT1656" s="107" t="s">
        <v>3026</v>
      </c>
      <c r="AU1656" s="107" t="s">
        <v>1120</v>
      </c>
      <c r="AV1656" s="107" t="s">
        <v>391</v>
      </c>
      <c r="AW1656" s="108">
        <v>2</v>
      </c>
      <c r="AX1656" s="107" t="s">
        <v>473</v>
      </c>
      <c r="AY1656" s="107" t="s">
        <v>698</v>
      </c>
      <c r="AZ1656" s="107" t="s">
        <v>697</v>
      </c>
      <c r="BA1656" s="107" t="s">
        <v>392</v>
      </c>
      <c r="BB1656" s="109">
        <v>45355.272070752311</v>
      </c>
      <c r="BC1656" s="107" t="s">
        <v>22</v>
      </c>
      <c r="BD1656" s="107" t="s">
        <v>293</v>
      </c>
    </row>
    <row r="1657" spans="1:56" x14ac:dyDescent="0.2">
      <c r="A1657" s="107" t="s">
        <v>472</v>
      </c>
      <c r="B1657" s="105">
        <v>611983</v>
      </c>
      <c r="C1657" s="105" t="s">
        <v>395</v>
      </c>
      <c r="D1657" s="107" t="s">
        <v>2489</v>
      </c>
      <c r="E1657" s="105" t="s">
        <v>1943</v>
      </c>
      <c r="F1657" s="107" t="s">
        <v>1128</v>
      </c>
      <c r="G1657" s="107" t="s">
        <v>830</v>
      </c>
      <c r="H1657" s="107" t="s">
        <v>830</v>
      </c>
      <c r="I1657" s="107" t="s">
        <v>830</v>
      </c>
      <c r="J1657" s="107" t="s">
        <v>264</v>
      </c>
      <c r="K1657" s="107" t="s">
        <v>22</v>
      </c>
      <c r="L1657" s="107" t="s">
        <v>187</v>
      </c>
      <c r="M1657" s="107" t="s">
        <v>158</v>
      </c>
      <c r="N1657" s="107" t="s">
        <v>472</v>
      </c>
      <c r="O1657" s="107" t="s">
        <v>1122</v>
      </c>
      <c r="P1657" s="109">
        <v>46487</v>
      </c>
      <c r="Q1657" s="107" t="s">
        <v>1914</v>
      </c>
      <c r="R1657" s="108">
        <v>0</v>
      </c>
      <c r="S1657" s="109">
        <v>46637</v>
      </c>
      <c r="T1657" s="109">
        <v>46697</v>
      </c>
      <c r="U1657" s="109">
        <v>47357</v>
      </c>
      <c r="V1657" s="108">
        <v>720</v>
      </c>
      <c r="W1657" s="107" t="s">
        <v>424</v>
      </c>
      <c r="X1657" s="107" t="s">
        <v>726</v>
      </c>
      <c r="Y1657" s="107" t="s">
        <v>725</v>
      </c>
      <c r="Z1657" s="108">
        <v>0.8</v>
      </c>
      <c r="AA1657" s="113">
        <v>0</v>
      </c>
      <c r="AB1657" s="113">
        <v>0</v>
      </c>
      <c r="AC1657" s="113">
        <v>10384500</v>
      </c>
      <c r="AD1657" s="113">
        <v>0</v>
      </c>
      <c r="AE1657" s="113">
        <v>9440454.5454999991</v>
      </c>
      <c r="AF1657" s="113">
        <v>0</v>
      </c>
      <c r="AG1657" s="113">
        <v>0</v>
      </c>
      <c r="AH1657" s="113">
        <f>CFR_Data[[#This Row],[Total Spent SFY]]+CFR_Data[[#This Row],[CF Current SFY]]</f>
        <v>0</v>
      </c>
      <c r="AI1657" s="113">
        <v>0</v>
      </c>
      <c r="AJ1657" s="113">
        <v>0</v>
      </c>
      <c r="AK1657" s="113">
        <v>0</v>
      </c>
      <c r="AL1657" s="113">
        <v>3776181.8182000001</v>
      </c>
      <c r="AM1657" s="113">
        <v>5664272.7273000004</v>
      </c>
      <c r="AN1657" s="113">
        <v>944045.45449999999</v>
      </c>
      <c r="AO1657" s="113">
        <v>0</v>
      </c>
      <c r="AP1657" s="113">
        <v>0</v>
      </c>
      <c r="AQ1657" s="107" t="s">
        <v>699</v>
      </c>
      <c r="AR1657" s="107" t="s">
        <v>699</v>
      </c>
      <c r="AS1657" s="107" t="s">
        <v>396</v>
      </c>
      <c r="AT1657" s="107" t="s">
        <v>3026</v>
      </c>
      <c r="AU1657" s="107" t="s">
        <v>1120</v>
      </c>
      <c r="AV1657" s="107" t="s">
        <v>391</v>
      </c>
      <c r="AW1657" s="108">
        <v>2</v>
      </c>
      <c r="AX1657" s="107" t="s">
        <v>473</v>
      </c>
      <c r="AY1657" s="107" t="s">
        <v>698</v>
      </c>
      <c r="AZ1657" s="107" t="s">
        <v>697</v>
      </c>
      <c r="BA1657" s="107" t="s">
        <v>392</v>
      </c>
      <c r="BB1657" s="109">
        <v>45355.272070752311</v>
      </c>
      <c r="BC1657" s="107" t="s">
        <v>22</v>
      </c>
      <c r="BD1657" s="107" t="s">
        <v>292</v>
      </c>
    </row>
    <row r="1658" spans="1:56" x14ac:dyDescent="0.2">
      <c r="A1658" s="107" t="s">
        <v>472</v>
      </c>
      <c r="B1658" s="105">
        <v>611985</v>
      </c>
      <c r="C1658" s="105" t="s">
        <v>395</v>
      </c>
      <c r="D1658" s="107" t="s">
        <v>1808</v>
      </c>
      <c r="E1658" s="105" t="s">
        <v>1945</v>
      </c>
      <c r="F1658" s="107" t="s">
        <v>1169</v>
      </c>
      <c r="G1658" s="107" t="s">
        <v>830</v>
      </c>
      <c r="H1658" s="107" t="s">
        <v>830</v>
      </c>
      <c r="I1658" s="107" t="s">
        <v>830</v>
      </c>
      <c r="J1658" s="107" t="s">
        <v>161</v>
      </c>
      <c r="K1658" s="107" t="s">
        <v>23</v>
      </c>
      <c r="L1658" s="107" t="s">
        <v>1737</v>
      </c>
      <c r="M1658" s="107" t="s">
        <v>395</v>
      </c>
      <c r="N1658" s="107" t="s">
        <v>472</v>
      </c>
      <c r="O1658" s="107" t="s">
        <v>1142</v>
      </c>
      <c r="P1658" s="109">
        <v>45507</v>
      </c>
      <c r="Q1658" s="107" t="s">
        <v>754</v>
      </c>
      <c r="R1658" s="108">
        <v>0</v>
      </c>
      <c r="S1658" s="109">
        <v>45657</v>
      </c>
      <c r="T1658" s="109">
        <v>45717</v>
      </c>
      <c r="U1658" s="109">
        <v>46022</v>
      </c>
      <c r="V1658" s="108">
        <v>365</v>
      </c>
      <c r="W1658" s="107" t="s">
        <v>398</v>
      </c>
      <c r="X1658" s="107" t="s">
        <v>702</v>
      </c>
      <c r="Y1658" s="107" t="s">
        <v>293</v>
      </c>
      <c r="Z1658" s="108">
        <v>0</v>
      </c>
      <c r="AA1658" s="113">
        <v>0</v>
      </c>
      <c r="AB1658" s="113">
        <v>0</v>
      </c>
      <c r="AC1658" s="113">
        <v>28386.8475</v>
      </c>
      <c r="AD1658" s="113">
        <v>0</v>
      </c>
      <c r="AE1658" s="113">
        <v>28386.8475</v>
      </c>
      <c r="AF1658" s="113">
        <v>0</v>
      </c>
      <c r="AG1658" s="113">
        <v>0</v>
      </c>
      <c r="AH1658" s="113">
        <f>CFR_Data[[#This Row],[Total Spent SFY]]+CFR_Data[[#This Row],[CF Current SFY]]</f>
        <v>0</v>
      </c>
      <c r="AI1658" s="113">
        <v>11354.739</v>
      </c>
      <c r="AJ1658" s="113">
        <v>17032.108499999998</v>
      </c>
      <c r="AK1658" s="113">
        <v>0</v>
      </c>
      <c r="AL1658" s="113">
        <v>0</v>
      </c>
      <c r="AM1658" s="113">
        <v>0</v>
      </c>
      <c r="AN1658" s="113">
        <v>0</v>
      </c>
      <c r="AO1658" s="113">
        <v>0</v>
      </c>
      <c r="AP1658" s="113">
        <v>0</v>
      </c>
      <c r="AQ1658" s="107" t="s">
        <v>699</v>
      </c>
      <c r="AR1658" s="107" t="s">
        <v>699</v>
      </c>
      <c r="AS1658" s="107" t="s">
        <v>396</v>
      </c>
      <c r="AT1658" s="107" t="s">
        <v>2891</v>
      </c>
      <c r="AU1658" s="107" t="s">
        <v>1120</v>
      </c>
      <c r="AV1658" s="107" t="s">
        <v>391</v>
      </c>
      <c r="AW1658" s="108">
        <v>3</v>
      </c>
      <c r="AX1658" s="107" t="s">
        <v>473</v>
      </c>
      <c r="AY1658" s="107" t="s">
        <v>1265</v>
      </c>
      <c r="AZ1658" s="107" t="s">
        <v>700</v>
      </c>
      <c r="BA1658" s="107" t="s">
        <v>1266</v>
      </c>
      <c r="BB1658" s="109">
        <v>45355.272070752311</v>
      </c>
      <c r="BC1658" s="107" t="s">
        <v>23</v>
      </c>
      <c r="BD1658" s="107" t="s">
        <v>293</v>
      </c>
    </row>
    <row r="1659" spans="1:56" x14ac:dyDescent="0.2">
      <c r="A1659" s="107" t="s">
        <v>472</v>
      </c>
      <c r="B1659" s="105">
        <v>611985</v>
      </c>
      <c r="C1659" s="105" t="s">
        <v>395</v>
      </c>
      <c r="D1659" s="107" t="s">
        <v>1808</v>
      </c>
      <c r="E1659" s="105" t="s">
        <v>1945</v>
      </c>
      <c r="F1659" s="107" t="s">
        <v>1169</v>
      </c>
      <c r="G1659" s="107" t="s">
        <v>830</v>
      </c>
      <c r="H1659" s="107" t="s">
        <v>830</v>
      </c>
      <c r="I1659" s="107" t="s">
        <v>830</v>
      </c>
      <c r="J1659" s="107" t="s">
        <v>161</v>
      </c>
      <c r="K1659" s="107" t="s">
        <v>23</v>
      </c>
      <c r="L1659" s="107" t="s">
        <v>1737</v>
      </c>
      <c r="M1659" s="107" t="s">
        <v>395</v>
      </c>
      <c r="N1659" s="107" t="s">
        <v>472</v>
      </c>
      <c r="O1659" s="107" t="s">
        <v>1142</v>
      </c>
      <c r="P1659" s="109">
        <v>45507</v>
      </c>
      <c r="Q1659" s="107" t="s">
        <v>754</v>
      </c>
      <c r="R1659" s="108">
        <v>0</v>
      </c>
      <c r="S1659" s="109">
        <v>45657</v>
      </c>
      <c r="T1659" s="109">
        <v>45717</v>
      </c>
      <c r="U1659" s="109">
        <v>46022</v>
      </c>
      <c r="V1659" s="108">
        <v>365</v>
      </c>
      <c r="W1659" s="107" t="s">
        <v>424</v>
      </c>
      <c r="X1659" s="107" t="s">
        <v>709</v>
      </c>
      <c r="Y1659" s="107" t="s">
        <v>416</v>
      </c>
      <c r="Z1659" s="108">
        <v>0.8</v>
      </c>
      <c r="AA1659" s="113">
        <v>0</v>
      </c>
      <c r="AB1659" s="113">
        <v>0</v>
      </c>
      <c r="AC1659" s="113">
        <v>246153.60000000001</v>
      </c>
      <c r="AD1659" s="113">
        <v>0</v>
      </c>
      <c r="AE1659" s="113">
        <v>246153.60000000001</v>
      </c>
      <c r="AF1659" s="113">
        <v>0</v>
      </c>
      <c r="AG1659" s="113">
        <v>0</v>
      </c>
      <c r="AH1659" s="113">
        <f>CFR_Data[[#This Row],[Total Spent SFY]]+CFR_Data[[#This Row],[CF Current SFY]]</f>
        <v>0</v>
      </c>
      <c r="AI1659" s="113">
        <v>98461.440000000002</v>
      </c>
      <c r="AJ1659" s="113">
        <v>147692.16</v>
      </c>
      <c r="AK1659" s="113">
        <v>0</v>
      </c>
      <c r="AL1659" s="113">
        <v>0</v>
      </c>
      <c r="AM1659" s="113">
        <v>0</v>
      </c>
      <c r="AN1659" s="113">
        <v>0</v>
      </c>
      <c r="AO1659" s="113">
        <v>0</v>
      </c>
      <c r="AP1659" s="113">
        <v>0</v>
      </c>
      <c r="AQ1659" s="107" t="s">
        <v>699</v>
      </c>
      <c r="AR1659" s="107" t="s">
        <v>699</v>
      </c>
      <c r="AS1659" s="107" t="s">
        <v>396</v>
      </c>
      <c r="AT1659" s="107" t="s">
        <v>2891</v>
      </c>
      <c r="AU1659" s="107" t="s">
        <v>1120</v>
      </c>
      <c r="AV1659" s="107" t="s">
        <v>391</v>
      </c>
      <c r="AW1659" s="108">
        <v>3</v>
      </c>
      <c r="AX1659" s="107" t="s">
        <v>473</v>
      </c>
      <c r="AY1659" s="107" t="s">
        <v>1265</v>
      </c>
      <c r="AZ1659" s="107" t="s">
        <v>700</v>
      </c>
      <c r="BA1659" s="107" t="s">
        <v>1266</v>
      </c>
      <c r="BB1659" s="109">
        <v>45355.272070752311</v>
      </c>
      <c r="BC1659" s="107" t="s">
        <v>23</v>
      </c>
      <c r="BD1659" s="107" t="s">
        <v>292</v>
      </c>
    </row>
    <row r="1660" spans="1:56" x14ac:dyDescent="0.2">
      <c r="A1660" s="107" t="s">
        <v>472</v>
      </c>
      <c r="B1660" s="105">
        <v>611985</v>
      </c>
      <c r="C1660" s="105" t="s">
        <v>395</v>
      </c>
      <c r="D1660" s="107" t="s">
        <v>1808</v>
      </c>
      <c r="E1660" s="105" t="s">
        <v>1945</v>
      </c>
      <c r="F1660" s="107" t="s">
        <v>1169</v>
      </c>
      <c r="G1660" s="107" t="s">
        <v>830</v>
      </c>
      <c r="H1660" s="107" t="s">
        <v>830</v>
      </c>
      <c r="I1660" s="107" t="s">
        <v>830</v>
      </c>
      <c r="J1660" s="107" t="s">
        <v>161</v>
      </c>
      <c r="K1660" s="107" t="s">
        <v>23</v>
      </c>
      <c r="L1660" s="107" t="s">
        <v>1737</v>
      </c>
      <c r="M1660" s="107" t="s">
        <v>395</v>
      </c>
      <c r="N1660" s="107" t="s">
        <v>472</v>
      </c>
      <c r="O1660" s="107" t="s">
        <v>1142</v>
      </c>
      <c r="P1660" s="109">
        <v>45507</v>
      </c>
      <c r="Q1660" s="107" t="s">
        <v>754</v>
      </c>
      <c r="R1660" s="108">
        <v>0</v>
      </c>
      <c r="S1660" s="109">
        <v>45657</v>
      </c>
      <c r="T1660" s="109">
        <v>45717</v>
      </c>
      <c r="U1660" s="109">
        <v>46022</v>
      </c>
      <c r="V1660" s="108">
        <v>365</v>
      </c>
      <c r="W1660" s="107" t="s">
        <v>424</v>
      </c>
      <c r="X1660" s="107" t="s">
        <v>726</v>
      </c>
      <c r="Y1660" s="107" t="s">
        <v>725</v>
      </c>
      <c r="Z1660" s="108">
        <v>0.8</v>
      </c>
      <c r="AA1660" s="113">
        <v>0</v>
      </c>
      <c r="AB1660" s="113">
        <v>0</v>
      </c>
      <c r="AC1660" s="113">
        <v>2163383.8960000002</v>
      </c>
      <c r="AD1660" s="113">
        <v>0</v>
      </c>
      <c r="AE1660" s="113">
        <v>2163383.8960000002</v>
      </c>
      <c r="AF1660" s="113">
        <v>0</v>
      </c>
      <c r="AG1660" s="113">
        <v>0</v>
      </c>
      <c r="AH1660" s="113">
        <f>CFR_Data[[#This Row],[Total Spent SFY]]+CFR_Data[[#This Row],[CF Current SFY]]</f>
        <v>0</v>
      </c>
      <c r="AI1660" s="113">
        <v>865353.55839999998</v>
      </c>
      <c r="AJ1660" s="113">
        <v>1298030.3376</v>
      </c>
      <c r="AK1660" s="113">
        <v>0</v>
      </c>
      <c r="AL1660" s="113">
        <v>0</v>
      </c>
      <c r="AM1660" s="113">
        <v>0</v>
      </c>
      <c r="AN1660" s="113">
        <v>0</v>
      </c>
      <c r="AO1660" s="113">
        <v>0</v>
      </c>
      <c r="AP1660" s="113">
        <v>0</v>
      </c>
      <c r="AQ1660" s="107" t="s">
        <v>699</v>
      </c>
      <c r="AR1660" s="107" t="s">
        <v>699</v>
      </c>
      <c r="AS1660" s="107" t="s">
        <v>396</v>
      </c>
      <c r="AT1660" s="107" t="s">
        <v>2891</v>
      </c>
      <c r="AU1660" s="107" t="s">
        <v>1120</v>
      </c>
      <c r="AV1660" s="107" t="s">
        <v>391</v>
      </c>
      <c r="AW1660" s="108">
        <v>3</v>
      </c>
      <c r="AX1660" s="107" t="s">
        <v>473</v>
      </c>
      <c r="AY1660" s="107" t="s">
        <v>1265</v>
      </c>
      <c r="AZ1660" s="107" t="s">
        <v>700</v>
      </c>
      <c r="BA1660" s="107" t="s">
        <v>1266</v>
      </c>
      <c r="BB1660" s="109">
        <v>45355.272070752311</v>
      </c>
      <c r="BC1660" s="107" t="s">
        <v>23</v>
      </c>
      <c r="BD1660" s="107" t="s">
        <v>292</v>
      </c>
    </row>
    <row r="1661" spans="1:56" x14ac:dyDescent="0.2">
      <c r="A1661" s="107" t="s">
        <v>472</v>
      </c>
      <c r="B1661" s="105">
        <v>611986</v>
      </c>
      <c r="C1661" s="105" t="s">
        <v>395</v>
      </c>
      <c r="D1661" s="107" t="s">
        <v>1809</v>
      </c>
      <c r="E1661" s="105" t="s">
        <v>1945</v>
      </c>
      <c r="F1661" s="107" t="s">
        <v>1139</v>
      </c>
      <c r="G1661" s="107" t="s">
        <v>830</v>
      </c>
      <c r="H1661" s="107" t="s">
        <v>830</v>
      </c>
      <c r="I1661" s="107" t="s">
        <v>830</v>
      </c>
      <c r="J1661" s="107" t="s">
        <v>528</v>
      </c>
      <c r="K1661" s="107" t="s">
        <v>23</v>
      </c>
      <c r="L1661" s="107" t="s">
        <v>187</v>
      </c>
      <c r="M1661" s="107" t="s">
        <v>158</v>
      </c>
      <c r="N1661" s="107" t="s">
        <v>472</v>
      </c>
      <c r="O1661" s="107" t="s">
        <v>1130</v>
      </c>
      <c r="P1661" s="109">
        <v>45451</v>
      </c>
      <c r="Q1661" s="107" t="s">
        <v>754</v>
      </c>
      <c r="R1661" s="108">
        <v>0</v>
      </c>
      <c r="S1661" s="109">
        <v>45601</v>
      </c>
      <c r="T1661" s="109">
        <v>45661</v>
      </c>
      <c r="U1661" s="109">
        <v>46330</v>
      </c>
      <c r="V1661" s="108">
        <v>729</v>
      </c>
      <c r="W1661" s="107" t="s">
        <v>424</v>
      </c>
      <c r="X1661" s="107" t="s">
        <v>710</v>
      </c>
      <c r="Y1661" s="107" t="s">
        <v>411</v>
      </c>
      <c r="Z1661" s="108">
        <v>0.8</v>
      </c>
      <c r="AA1661" s="113">
        <v>0</v>
      </c>
      <c r="AB1661" s="113">
        <v>0</v>
      </c>
      <c r="AC1661" s="113">
        <v>1486442.24</v>
      </c>
      <c r="AD1661" s="113">
        <v>0</v>
      </c>
      <c r="AE1661" s="113">
        <v>1486442.24</v>
      </c>
      <c r="AF1661" s="113">
        <v>0</v>
      </c>
      <c r="AG1661" s="113">
        <v>0</v>
      </c>
      <c r="AH1661" s="113">
        <f>CFR_Data[[#This Row],[Total Spent SFY]]+CFR_Data[[#This Row],[CF Current SFY]]</f>
        <v>0</v>
      </c>
      <c r="AI1661" s="113">
        <v>387767.54090000002</v>
      </c>
      <c r="AJ1661" s="113">
        <v>775535.08169999998</v>
      </c>
      <c r="AK1661" s="113">
        <v>323139.61739999999</v>
      </c>
      <c r="AL1661" s="113">
        <v>0</v>
      </c>
      <c r="AM1661" s="113">
        <v>0</v>
      </c>
      <c r="AN1661" s="113">
        <v>0</v>
      </c>
      <c r="AO1661" s="113">
        <v>0</v>
      </c>
      <c r="AP1661" s="113">
        <v>0</v>
      </c>
      <c r="AQ1661" s="107" t="s">
        <v>699</v>
      </c>
      <c r="AR1661" s="107" t="s">
        <v>699</v>
      </c>
      <c r="AS1661" s="107" t="s">
        <v>396</v>
      </c>
      <c r="AT1661" s="107" t="s">
        <v>3013</v>
      </c>
      <c r="AU1661" s="107" t="s">
        <v>1120</v>
      </c>
      <c r="AV1661" s="107" t="s">
        <v>391</v>
      </c>
      <c r="AW1661" s="108">
        <v>5</v>
      </c>
      <c r="AX1661" s="107" t="s">
        <v>473</v>
      </c>
      <c r="AY1661" s="107" t="s">
        <v>698</v>
      </c>
      <c r="AZ1661" s="107" t="s">
        <v>697</v>
      </c>
      <c r="BA1661" s="107" t="s">
        <v>392</v>
      </c>
      <c r="BB1661" s="109">
        <v>45355.272070752311</v>
      </c>
      <c r="BC1661" s="107" t="s">
        <v>23</v>
      </c>
      <c r="BD1661" s="107" t="s">
        <v>292</v>
      </c>
    </row>
    <row r="1662" spans="1:56" x14ac:dyDescent="0.2">
      <c r="A1662" s="107" t="s">
        <v>472</v>
      </c>
      <c r="B1662" s="105">
        <v>611986</v>
      </c>
      <c r="C1662" s="105" t="s">
        <v>395</v>
      </c>
      <c r="D1662" s="107" t="s">
        <v>1809</v>
      </c>
      <c r="E1662" s="105" t="s">
        <v>1945</v>
      </c>
      <c r="F1662" s="107" t="s">
        <v>1139</v>
      </c>
      <c r="G1662" s="107" t="s">
        <v>830</v>
      </c>
      <c r="H1662" s="107" t="s">
        <v>830</v>
      </c>
      <c r="I1662" s="107" t="s">
        <v>830</v>
      </c>
      <c r="J1662" s="107" t="s">
        <v>528</v>
      </c>
      <c r="K1662" s="107" t="s">
        <v>23</v>
      </c>
      <c r="L1662" s="107" t="s">
        <v>187</v>
      </c>
      <c r="M1662" s="107" t="s">
        <v>158</v>
      </c>
      <c r="N1662" s="107" t="s">
        <v>472</v>
      </c>
      <c r="O1662" s="107" t="s">
        <v>1130</v>
      </c>
      <c r="P1662" s="109">
        <v>45451</v>
      </c>
      <c r="Q1662" s="107" t="s">
        <v>754</v>
      </c>
      <c r="R1662" s="108">
        <v>0</v>
      </c>
      <c r="S1662" s="109">
        <v>45601</v>
      </c>
      <c r="T1662" s="109">
        <v>45661</v>
      </c>
      <c r="U1662" s="109">
        <v>46330</v>
      </c>
      <c r="V1662" s="108">
        <v>729</v>
      </c>
      <c r="W1662" s="107" t="s">
        <v>424</v>
      </c>
      <c r="X1662" s="107" t="s">
        <v>713</v>
      </c>
      <c r="Y1662" s="107" t="s">
        <v>397</v>
      </c>
      <c r="Z1662" s="108">
        <v>0.9</v>
      </c>
      <c r="AA1662" s="113">
        <v>0</v>
      </c>
      <c r="AB1662" s="113">
        <v>0</v>
      </c>
      <c r="AC1662" s="113">
        <v>1115255.79</v>
      </c>
      <c r="AD1662" s="113">
        <v>0</v>
      </c>
      <c r="AE1662" s="113">
        <v>1115255.79</v>
      </c>
      <c r="AF1662" s="113">
        <v>0</v>
      </c>
      <c r="AG1662" s="113">
        <v>0</v>
      </c>
      <c r="AH1662" s="113">
        <f>CFR_Data[[#This Row],[Total Spent SFY]]+CFR_Data[[#This Row],[CF Current SFY]]</f>
        <v>0</v>
      </c>
      <c r="AI1662" s="113">
        <v>290936.29300000001</v>
      </c>
      <c r="AJ1662" s="113">
        <v>581872.58609999996</v>
      </c>
      <c r="AK1662" s="113">
        <v>242446.91089999999</v>
      </c>
      <c r="AL1662" s="113">
        <v>0</v>
      </c>
      <c r="AM1662" s="113">
        <v>0</v>
      </c>
      <c r="AN1662" s="113">
        <v>0</v>
      </c>
      <c r="AO1662" s="113">
        <v>0</v>
      </c>
      <c r="AP1662" s="113">
        <v>0</v>
      </c>
      <c r="AQ1662" s="107" t="s">
        <v>699</v>
      </c>
      <c r="AR1662" s="107" t="s">
        <v>699</v>
      </c>
      <c r="AS1662" s="107" t="s">
        <v>396</v>
      </c>
      <c r="AT1662" s="107" t="s">
        <v>3013</v>
      </c>
      <c r="AU1662" s="107" t="s">
        <v>1120</v>
      </c>
      <c r="AV1662" s="107" t="s">
        <v>391</v>
      </c>
      <c r="AW1662" s="108">
        <v>5</v>
      </c>
      <c r="AX1662" s="107" t="s">
        <v>473</v>
      </c>
      <c r="AY1662" s="107" t="s">
        <v>698</v>
      </c>
      <c r="AZ1662" s="107" t="s">
        <v>697</v>
      </c>
      <c r="BA1662" s="107" t="s">
        <v>392</v>
      </c>
      <c r="BB1662" s="109">
        <v>45355.272070752311</v>
      </c>
      <c r="BC1662" s="107" t="s">
        <v>23</v>
      </c>
      <c r="BD1662" s="107" t="s">
        <v>292</v>
      </c>
    </row>
    <row r="1663" spans="1:56" x14ac:dyDescent="0.2">
      <c r="A1663" s="107" t="s">
        <v>472</v>
      </c>
      <c r="B1663" s="105">
        <v>611986</v>
      </c>
      <c r="C1663" s="105" t="s">
        <v>395</v>
      </c>
      <c r="D1663" s="107" t="s">
        <v>1809</v>
      </c>
      <c r="E1663" s="105" t="s">
        <v>1945</v>
      </c>
      <c r="F1663" s="107" t="s">
        <v>1139</v>
      </c>
      <c r="G1663" s="107" t="s">
        <v>830</v>
      </c>
      <c r="H1663" s="107" t="s">
        <v>830</v>
      </c>
      <c r="I1663" s="107" t="s">
        <v>830</v>
      </c>
      <c r="J1663" s="107" t="s">
        <v>528</v>
      </c>
      <c r="K1663" s="107" t="s">
        <v>23</v>
      </c>
      <c r="L1663" s="107" t="s">
        <v>187</v>
      </c>
      <c r="M1663" s="107" t="s">
        <v>158</v>
      </c>
      <c r="N1663" s="107" t="s">
        <v>472</v>
      </c>
      <c r="O1663" s="107" t="s">
        <v>1130</v>
      </c>
      <c r="P1663" s="109">
        <v>45451</v>
      </c>
      <c r="Q1663" s="107" t="s">
        <v>754</v>
      </c>
      <c r="R1663" s="108">
        <v>0</v>
      </c>
      <c r="S1663" s="109">
        <v>45601</v>
      </c>
      <c r="T1663" s="109">
        <v>45661</v>
      </c>
      <c r="U1663" s="109">
        <v>46330</v>
      </c>
      <c r="V1663" s="108">
        <v>729</v>
      </c>
      <c r="W1663" s="107" t="s">
        <v>398</v>
      </c>
      <c r="X1663" s="107" t="s">
        <v>702</v>
      </c>
      <c r="Y1663" s="107" t="s">
        <v>293</v>
      </c>
      <c r="Z1663" s="108">
        <v>0</v>
      </c>
      <c r="AA1663" s="113">
        <v>0</v>
      </c>
      <c r="AB1663" s="113">
        <v>0</v>
      </c>
      <c r="AC1663" s="113">
        <v>457316.4</v>
      </c>
      <c r="AD1663" s="113">
        <v>0</v>
      </c>
      <c r="AE1663" s="113">
        <v>457316.4</v>
      </c>
      <c r="AF1663" s="113">
        <v>0</v>
      </c>
      <c r="AG1663" s="113">
        <v>0</v>
      </c>
      <c r="AH1663" s="113">
        <f>CFR_Data[[#This Row],[Total Spent SFY]]+CFR_Data[[#This Row],[CF Current SFY]]</f>
        <v>0</v>
      </c>
      <c r="AI1663" s="113">
        <v>119299.9304</v>
      </c>
      <c r="AJ1663" s="113">
        <v>238599.8609</v>
      </c>
      <c r="AK1663" s="113">
        <v>99416.608699999997</v>
      </c>
      <c r="AL1663" s="113">
        <v>0</v>
      </c>
      <c r="AM1663" s="113">
        <v>0</v>
      </c>
      <c r="AN1663" s="113">
        <v>0</v>
      </c>
      <c r="AO1663" s="113">
        <v>0</v>
      </c>
      <c r="AP1663" s="113">
        <v>0</v>
      </c>
      <c r="AQ1663" s="107" t="s">
        <v>699</v>
      </c>
      <c r="AR1663" s="107" t="s">
        <v>699</v>
      </c>
      <c r="AS1663" s="107" t="s">
        <v>396</v>
      </c>
      <c r="AT1663" s="107" t="s">
        <v>3013</v>
      </c>
      <c r="AU1663" s="107" t="s">
        <v>1120</v>
      </c>
      <c r="AV1663" s="107" t="s">
        <v>391</v>
      </c>
      <c r="AW1663" s="108">
        <v>5</v>
      </c>
      <c r="AX1663" s="107" t="s">
        <v>473</v>
      </c>
      <c r="AY1663" s="107" t="s">
        <v>698</v>
      </c>
      <c r="AZ1663" s="107" t="s">
        <v>697</v>
      </c>
      <c r="BA1663" s="107" t="s">
        <v>392</v>
      </c>
      <c r="BB1663" s="109">
        <v>45355.272070752311</v>
      </c>
      <c r="BC1663" s="107" t="s">
        <v>23</v>
      </c>
      <c r="BD1663" s="107" t="s">
        <v>293</v>
      </c>
    </row>
    <row r="1664" spans="1:56" x14ac:dyDescent="0.2">
      <c r="A1664" s="107" t="s">
        <v>472</v>
      </c>
      <c r="B1664" s="105">
        <v>611986</v>
      </c>
      <c r="C1664" s="105" t="s">
        <v>395</v>
      </c>
      <c r="D1664" s="107" t="s">
        <v>1809</v>
      </c>
      <c r="E1664" s="105" t="s">
        <v>1945</v>
      </c>
      <c r="F1664" s="107" t="s">
        <v>1139</v>
      </c>
      <c r="G1664" s="107" t="s">
        <v>830</v>
      </c>
      <c r="H1664" s="107" t="s">
        <v>830</v>
      </c>
      <c r="I1664" s="107" t="s">
        <v>830</v>
      </c>
      <c r="J1664" s="107" t="s">
        <v>528</v>
      </c>
      <c r="K1664" s="107" t="s">
        <v>23</v>
      </c>
      <c r="L1664" s="107" t="s">
        <v>187</v>
      </c>
      <c r="M1664" s="107" t="s">
        <v>158</v>
      </c>
      <c r="N1664" s="107" t="s">
        <v>472</v>
      </c>
      <c r="O1664" s="107" t="s">
        <v>1130</v>
      </c>
      <c r="P1664" s="109">
        <v>45451</v>
      </c>
      <c r="Q1664" s="107" t="s">
        <v>754</v>
      </c>
      <c r="R1664" s="108">
        <v>0</v>
      </c>
      <c r="S1664" s="109">
        <v>45601</v>
      </c>
      <c r="T1664" s="109">
        <v>45661</v>
      </c>
      <c r="U1664" s="109">
        <v>46330</v>
      </c>
      <c r="V1664" s="108">
        <v>729</v>
      </c>
      <c r="W1664" s="107" t="s">
        <v>424</v>
      </c>
      <c r="X1664" s="107" t="s">
        <v>709</v>
      </c>
      <c r="Y1664" s="107" t="s">
        <v>416</v>
      </c>
      <c r="Z1664" s="108">
        <v>0.8</v>
      </c>
      <c r="AA1664" s="113">
        <v>0</v>
      </c>
      <c r="AB1664" s="113">
        <v>0</v>
      </c>
      <c r="AC1664" s="113">
        <v>481763.7</v>
      </c>
      <c r="AD1664" s="113">
        <v>0</v>
      </c>
      <c r="AE1664" s="113">
        <v>481763.7</v>
      </c>
      <c r="AF1664" s="113">
        <v>0</v>
      </c>
      <c r="AG1664" s="113">
        <v>0</v>
      </c>
      <c r="AH1664" s="113">
        <f>CFR_Data[[#This Row],[Total Spent SFY]]+CFR_Data[[#This Row],[CF Current SFY]]</f>
        <v>0</v>
      </c>
      <c r="AI1664" s="113">
        <v>125677.48699999999</v>
      </c>
      <c r="AJ1664" s="113">
        <v>251354.97390000001</v>
      </c>
      <c r="AK1664" s="113">
        <v>104731.23910000001</v>
      </c>
      <c r="AL1664" s="113">
        <v>0</v>
      </c>
      <c r="AM1664" s="113">
        <v>0</v>
      </c>
      <c r="AN1664" s="113">
        <v>0</v>
      </c>
      <c r="AO1664" s="113">
        <v>0</v>
      </c>
      <c r="AP1664" s="113">
        <v>0</v>
      </c>
      <c r="AQ1664" s="107" t="s">
        <v>699</v>
      </c>
      <c r="AR1664" s="107" t="s">
        <v>699</v>
      </c>
      <c r="AS1664" s="107" t="s">
        <v>396</v>
      </c>
      <c r="AT1664" s="107" t="s">
        <v>3013</v>
      </c>
      <c r="AU1664" s="107" t="s">
        <v>1120</v>
      </c>
      <c r="AV1664" s="107" t="s">
        <v>391</v>
      </c>
      <c r="AW1664" s="108">
        <v>5</v>
      </c>
      <c r="AX1664" s="107" t="s">
        <v>473</v>
      </c>
      <c r="AY1664" s="107" t="s">
        <v>698</v>
      </c>
      <c r="AZ1664" s="107" t="s">
        <v>697</v>
      </c>
      <c r="BA1664" s="107" t="s">
        <v>392</v>
      </c>
      <c r="BB1664" s="109">
        <v>45355.272070752311</v>
      </c>
      <c r="BC1664" s="107" t="s">
        <v>23</v>
      </c>
      <c r="BD1664" s="107" t="s">
        <v>292</v>
      </c>
    </row>
    <row r="1665" spans="1:56" x14ac:dyDescent="0.2">
      <c r="A1665" s="107" t="s">
        <v>472</v>
      </c>
      <c r="B1665" s="105">
        <v>611986</v>
      </c>
      <c r="C1665" s="105" t="s">
        <v>395</v>
      </c>
      <c r="D1665" s="107" t="s">
        <v>1809</v>
      </c>
      <c r="E1665" s="105" t="s">
        <v>1945</v>
      </c>
      <c r="F1665" s="107" t="s">
        <v>1139</v>
      </c>
      <c r="G1665" s="107" t="s">
        <v>830</v>
      </c>
      <c r="H1665" s="107" t="s">
        <v>830</v>
      </c>
      <c r="I1665" s="107" t="s">
        <v>830</v>
      </c>
      <c r="J1665" s="107" t="s">
        <v>528</v>
      </c>
      <c r="K1665" s="107" t="s">
        <v>23</v>
      </c>
      <c r="L1665" s="107" t="s">
        <v>187</v>
      </c>
      <c r="M1665" s="107" t="s">
        <v>158</v>
      </c>
      <c r="N1665" s="107" t="s">
        <v>472</v>
      </c>
      <c r="O1665" s="107" t="s">
        <v>1130</v>
      </c>
      <c r="P1665" s="109">
        <v>45451</v>
      </c>
      <c r="Q1665" s="107" t="s">
        <v>754</v>
      </c>
      <c r="R1665" s="108">
        <v>0</v>
      </c>
      <c r="S1665" s="109">
        <v>45601</v>
      </c>
      <c r="T1665" s="109">
        <v>45661</v>
      </c>
      <c r="U1665" s="109">
        <v>46330</v>
      </c>
      <c r="V1665" s="108">
        <v>729</v>
      </c>
      <c r="W1665" s="107" t="s">
        <v>424</v>
      </c>
      <c r="X1665" s="107" t="s">
        <v>726</v>
      </c>
      <c r="Y1665" s="107" t="s">
        <v>725</v>
      </c>
      <c r="Z1665" s="108">
        <v>0.8</v>
      </c>
      <c r="AA1665" s="113">
        <v>0</v>
      </c>
      <c r="AB1665" s="113">
        <v>0</v>
      </c>
      <c r="AC1665" s="113">
        <v>29820326.5396</v>
      </c>
      <c r="AD1665" s="113">
        <v>0</v>
      </c>
      <c r="AE1665" s="113">
        <v>29820326.5396</v>
      </c>
      <c r="AF1665" s="113">
        <v>0</v>
      </c>
      <c r="AG1665" s="113">
        <v>0</v>
      </c>
      <c r="AH1665" s="113">
        <f>CFR_Data[[#This Row],[Total Spent SFY]]+CFR_Data[[#This Row],[CF Current SFY]]</f>
        <v>0</v>
      </c>
      <c r="AI1665" s="113">
        <v>7779215.6189999999</v>
      </c>
      <c r="AJ1665" s="113">
        <v>15558431.2381</v>
      </c>
      <c r="AK1665" s="113">
        <v>6482679.6825000001</v>
      </c>
      <c r="AL1665" s="113">
        <v>0</v>
      </c>
      <c r="AM1665" s="113">
        <v>0</v>
      </c>
      <c r="AN1665" s="113">
        <v>0</v>
      </c>
      <c r="AO1665" s="113">
        <v>0</v>
      </c>
      <c r="AP1665" s="113">
        <v>0</v>
      </c>
      <c r="AQ1665" s="107" t="s">
        <v>699</v>
      </c>
      <c r="AR1665" s="107" t="s">
        <v>699</v>
      </c>
      <c r="AS1665" s="107" t="s">
        <v>396</v>
      </c>
      <c r="AT1665" s="107" t="s">
        <v>3013</v>
      </c>
      <c r="AU1665" s="107" t="s">
        <v>1120</v>
      </c>
      <c r="AV1665" s="107" t="s">
        <v>391</v>
      </c>
      <c r="AW1665" s="108">
        <v>5</v>
      </c>
      <c r="AX1665" s="107" t="s">
        <v>473</v>
      </c>
      <c r="AY1665" s="107" t="s">
        <v>698</v>
      </c>
      <c r="AZ1665" s="107" t="s">
        <v>697</v>
      </c>
      <c r="BA1665" s="107" t="s">
        <v>392</v>
      </c>
      <c r="BB1665" s="109">
        <v>45355.272070752311</v>
      </c>
      <c r="BC1665" s="107" t="s">
        <v>23</v>
      </c>
      <c r="BD1665" s="107" t="s">
        <v>292</v>
      </c>
    </row>
    <row r="1666" spans="1:56" x14ac:dyDescent="0.2">
      <c r="A1666" s="107" t="s">
        <v>472</v>
      </c>
      <c r="B1666" s="105">
        <v>611987</v>
      </c>
      <c r="C1666" s="105" t="s">
        <v>395</v>
      </c>
      <c r="D1666" s="107" t="s">
        <v>2490</v>
      </c>
      <c r="E1666" s="105" t="s">
        <v>1943</v>
      </c>
      <c r="F1666" s="107" t="s">
        <v>1969</v>
      </c>
      <c r="G1666" s="107" t="s">
        <v>830</v>
      </c>
      <c r="H1666" s="107" t="s">
        <v>830</v>
      </c>
      <c r="I1666" s="107" t="s">
        <v>830</v>
      </c>
      <c r="J1666" s="107" t="s">
        <v>1309</v>
      </c>
      <c r="K1666" s="107" t="s">
        <v>22</v>
      </c>
      <c r="L1666" s="107" t="s">
        <v>88</v>
      </c>
      <c r="M1666" s="107" t="s">
        <v>41</v>
      </c>
      <c r="N1666" s="107" t="s">
        <v>472</v>
      </c>
      <c r="O1666" s="107" t="s">
        <v>1122</v>
      </c>
      <c r="P1666" s="109">
        <v>46466</v>
      </c>
      <c r="Q1666" s="107" t="s">
        <v>1914</v>
      </c>
      <c r="R1666" s="108">
        <v>0</v>
      </c>
      <c r="S1666" s="109">
        <v>46616</v>
      </c>
      <c r="T1666" s="109">
        <v>46676</v>
      </c>
      <c r="U1666" s="109">
        <v>47711</v>
      </c>
      <c r="V1666" s="108">
        <v>1095</v>
      </c>
      <c r="W1666" s="107" t="s">
        <v>1400</v>
      </c>
      <c r="X1666" s="107" t="s">
        <v>1401</v>
      </c>
      <c r="Y1666" s="107" t="s">
        <v>292</v>
      </c>
      <c r="Z1666" s="108">
        <v>0.8</v>
      </c>
      <c r="AA1666" s="113">
        <v>0</v>
      </c>
      <c r="AB1666" s="113">
        <v>0</v>
      </c>
      <c r="AC1666" s="113">
        <v>57366848</v>
      </c>
      <c r="AD1666" s="113">
        <v>0</v>
      </c>
      <c r="AE1666" s="113">
        <v>34420108.799999997</v>
      </c>
      <c r="AF1666" s="113">
        <v>0</v>
      </c>
      <c r="AG1666" s="113">
        <v>0</v>
      </c>
      <c r="AH1666" s="113">
        <f>CFR_Data[[#This Row],[Total Spent SFY]]+CFR_Data[[#This Row],[CF Current SFY]]</f>
        <v>0</v>
      </c>
      <c r="AI1666" s="113">
        <v>0</v>
      </c>
      <c r="AJ1666" s="113">
        <v>0</v>
      </c>
      <c r="AK1666" s="113">
        <v>0</v>
      </c>
      <c r="AL1666" s="113">
        <v>14751475.199999999</v>
      </c>
      <c r="AM1666" s="113">
        <v>19668633.600000001</v>
      </c>
      <c r="AN1666" s="113">
        <v>22946739.199999999</v>
      </c>
      <c r="AO1666" s="113">
        <v>0</v>
      </c>
      <c r="AP1666" s="113">
        <v>0</v>
      </c>
      <c r="AQ1666" s="107" t="s">
        <v>699</v>
      </c>
      <c r="AR1666" s="107" t="s">
        <v>699</v>
      </c>
      <c r="AS1666" s="107" t="s">
        <v>396</v>
      </c>
      <c r="AT1666" s="107" t="s">
        <v>3181</v>
      </c>
      <c r="AU1666" s="107" t="s">
        <v>1123</v>
      </c>
      <c r="AV1666" s="107" t="s">
        <v>391</v>
      </c>
      <c r="AW1666" s="108">
        <v>1</v>
      </c>
      <c r="AX1666" s="107" t="s">
        <v>473</v>
      </c>
      <c r="AY1666" s="107" t="s">
        <v>707</v>
      </c>
      <c r="AZ1666" s="107" t="s">
        <v>706</v>
      </c>
      <c r="BA1666" s="107" t="s">
        <v>412</v>
      </c>
      <c r="BB1666" s="109">
        <v>45355.272070752311</v>
      </c>
      <c r="BC1666" s="107" t="s">
        <v>22</v>
      </c>
      <c r="BD1666" s="107" t="s">
        <v>292</v>
      </c>
    </row>
    <row r="1667" spans="1:56" x14ac:dyDescent="0.2">
      <c r="A1667" s="107" t="s">
        <v>472</v>
      </c>
      <c r="B1667" s="105">
        <v>611988</v>
      </c>
      <c r="C1667" s="105" t="s">
        <v>395</v>
      </c>
      <c r="D1667" s="107" t="s">
        <v>3182</v>
      </c>
      <c r="E1667" s="105" t="s">
        <v>1954</v>
      </c>
      <c r="F1667" s="107" t="s">
        <v>1128</v>
      </c>
      <c r="G1667" s="107" t="s">
        <v>830</v>
      </c>
      <c r="H1667" s="107" t="s">
        <v>830</v>
      </c>
      <c r="I1667" s="107" t="s">
        <v>830</v>
      </c>
      <c r="J1667" s="107" t="s">
        <v>179</v>
      </c>
      <c r="K1667" s="107" t="s">
        <v>24</v>
      </c>
      <c r="L1667" s="107" t="s">
        <v>654</v>
      </c>
      <c r="M1667" s="107" t="s">
        <v>395</v>
      </c>
      <c r="N1667" s="107" t="s">
        <v>472</v>
      </c>
      <c r="O1667" s="107" t="s">
        <v>1122</v>
      </c>
      <c r="P1667" s="109">
        <v>46746</v>
      </c>
      <c r="Q1667" s="107" t="s">
        <v>2912</v>
      </c>
      <c r="R1667" s="108">
        <v>0</v>
      </c>
      <c r="S1667" s="109">
        <v>46896</v>
      </c>
      <c r="T1667" s="109">
        <v>46956</v>
      </c>
      <c r="U1667" s="109">
        <v>47260</v>
      </c>
      <c r="V1667" s="108">
        <v>364</v>
      </c>
      <c r="W1667" s="107" t="s">
        <v>424</v>
      </c>
      <c r="X1667" s="107" t="s">
        <v>726</v>
      </c>
      <c r="Y1667" s="107" t="s">
        <v>725</v>
      </c>
      <c r="Z1667" s="108">
        <v>0.8</v>
      </c>
      <c r="AA1667" s="113">
        <v>0</v>
      </c>
      <c r="AB1667" s="113">
        <v>0</v>
      </c>
      <c r="AC1667" s="113">
        <v>10400500</v>
      </c>
      <c r="AD1667" s="113">
        <v>0</v>
      </c>
      <c r="AE1667" s="113">
        <v>10400500</v>
      </c>
      <c r="AF1667" s="113">
        <v>0</v>
      </c>
      <c r="AG1667" s="113">
        <v>0</v>
      </c>
      <c r="AH1667" s="113">
        <f>CFR_Data[[#This Row],[Total Spent SFY]]+CFR_Data[[#This Row],[CF Current SFY]]</f>
        <v>0</v>
      </c>
      <c r="AI1667" s="113">
        <v>0</v>
      </c>
      <c r="AJ1667" s="113">
        <v>0</v>
      </c>
      <c r="AK1667" s="113">
        <v>0</v>
      </c>
      <c r="AL1667" s="113">
        <v>0</v>
      </c>
      <c r="AM1667" s="113">
        <v>10400500</v>
      </c>
      <c r="AN1667" s="113">
        <v>0</v>
      </c>
      <c r="AO1667" s="113">
        <v>0</v>
      </c>
      <c r="AP1667" s="113">
        <v>0</v>
      </c>
      <c r="AQ1667" s="107" t="s">
        <v>699</v>
      </c>
      <c r="AR1667" s="107" t="s">
        <v>699</v>
      </c>
      <c r="AS1667" s="107" t="s">
        <v>396</v>
      </c>
      <c r="AT1667" s="107" t="s">
        <v>3073</v>
      </c>
      <c r="AU1667" s="107" t="s">
        <v>1120</v>
      </c>
      <c r="AV1667" s="107" t="s">
        <v>391</v>
      </c>
      <c r="AW1667" s="108">
        <v>1</v>
      </c>
      <c r="AX1667" s="107" t="s">
        <v>473</v>
      </c>
      <c r="AY1667" s="107" t="s">
        <v>698</v>
      </c>
      <c r="AZ1667" s="107" t="s">
        <v>697</v>
      </c>
      <c r="BA1667" s="107" t="s">
        <v>392</v>
      </c>
      <c r="BB1667" s="109">
        <v>45355.272070752311</v>
      </c>
      <c r="BC1667" s="107" t="s">
        <v>24</v>
      </c>
      <c r="BD1667" s="107" t="s">
        <v>292</v>
      </c>
    </row>
    <row r="1668" spans="1:56" x14ac:dyDescent="0.2">
      <c r="A1668" s="107" t="s">
        <v>472</v>
      </c>
      <c r="B1668" s="105">
        <v>611990</v>
      </c>
      <c r="C1668" s="105" t="s">
        <v>395</v>
      </c>
      <c r="D1668" s="107" t="s">
        <v>1810</v>
      </c>
      <c r="E1668" s="105" t="s">
        <v>1945</v>
      </c>
      <c r="F1668" s="107" t="s">
        <v>1128</v>
      </c>
      <c r="G1668" s="107" t="s">
        <v>830</v>
      </c>
      <c r="H1668" s="107" t="s">
        <v>830</v>
      </c>
      <c r="I1668" s="107" t="s">
        <v>830</v>
      </c>
      <c r="J1668" s="107" t="s">
        <v>1811</v>
      </c>
      <c r="K1668" s="107" t="s">
        <v>33</v>
      </c>
      <c r="L1668" s="107" t="s">
        <v>369</v>
      </c>
      <c r="M1668" s="107" t="s">
        <v>395</v>
      </c>
      <c r="N1668" s="107" t="s">
        <v>472</v>
      </c>
      <c r="O1668" s="107" t="s">
        <v>1127</v>
      </c>
      <c r="P1668" s="109">
        <v>45717</v>
      </c>
      <c r="Q1668" s="107" t="s">
        <v>1101</v>
      </c>
      <c r="R1668" s="108">
        <v>0</v>
      </c>
      <c r="S1668" s="109">
        <v>45867</v>
      </c>
      <c r="T1668" s="109">
        <v>45927</v>
      </c>
      <c r="U1668" s="109">
        <v>46597</v>
      </c>
      <c r="V1668" s="108">
        <v>730</v>
      </c>
      <c r="W1668" s="107" t="s">
        <v>398</v>
      </c>
      <c r="X1668" s="107" t="s">
        <v>702</v>
      </c>
      <c r="Y1668" s="107" t="s">
        <v>293</v>
      </c>
      <c r="Z1668" s="108">
        <v>0</v>
      </c>
      <c r="AA1668" s="113">
        <v>0</v>
      </c>
      <c r="AB1668" s="113">
        <v>0</v>
      </c>
      <c r="AC1668" s="113">
        <v>394190</v>
      </c>
      <c r="AD1668" s="113">
        <v>0</v>
      </c>
      <c r="AE1668" s="113">
        <v>394190</v>
      </c>
      <c r="AF1668" s="113">
        <v>0</v>
      </c>
      <c r="AG1668" s="113">
        <v>0</v>
      </c>
      <c r="AH1668" s="113">
        <f>CFR_Data[[#This Row],[Total Spent SFY]]+CFR_Data[[#This Row],[CF Current SFY]]</f>
        <v>0</v>
      </c>
      <c r="AI1668" s="113">
        <v>0</v>
      </c>
      <c r="AJ1668" s="113">
        <v>171386.9565</v>
      </c>
      <c r="AK1668" s="113">
        <v>205664.34779999999</v>
      </c>
      <c r="AL1668" s="113">
        <v>17138.6957</v>
      </c>
      <c r="AM1668" s="113">
        <v>0</v>
      </c>
      <c r="AN1668" s="113">
        <v>0</v>
      </c>
      <c r="AO1668" s="113">
        <v>0</v>
      </c>
      <c r="AP1668" s="113">
        <v>0</v>
      </c>
      <c r="AQ1668" s="107" t="s">
        <v>699</v>
      </c>
      <c r="AR1668" s="107" t="s">
        <v>699</v>
      </c>
      <c r="AS1668" s="107" t="s">
        <v>396</v>
      </c>
      <c r="AT1668" s="107" t="s">
        <v>395</v>
      </c>
      <c r="AU1668" s="107" t="s">
        <v>1123</v>
      </c>
      <c r="AV1668" s="107" t="s">
        <v>391</v>
      </c>
      <c r="AW1668" s="108">
        <v>2</v>
      </c>
      <c r="AX1668" s="107" t="s">
        <v>473</v>
      </c>
      <c r="AY1668" s="107" t="s">
        <v>763</v>
      </c>
      <c r="AZ1668" s="107" t="s">
        <v>706</v>
      </c>
      <c r="BA1668" s="107" t="s">
        <v>430</v>
      </c>
      <c r="BB1668" s="109">
        <v>45355.272070752311</v>
      </c>
      <c r="BC1668" s="107" t="s">
        <v>33</v>
      </c>
      <c r="BD1668" s="107" t="s">
        <v>293</v>
      </c>
    </row>
    <row r="1669" spans="1:56" x14ac:dyDescent="0.2">
      <c r="A1669" s="107" t="s">
        <v>472</v>
      </c>
      <c r="B1669" s="105">
        <v>611990</v>
      </c>
      <c r="C1669" s="105" t="s">
        <v>395</v>
      </c>
      <c r="D1669" s="107" t="s">
        <v>1810</v>
      </c>
      <c r="E1669" s="105" t="s">
        <v>1945</v>
      </c>
      <c r="F1669" s="107" t="s">
        <v>1128</v>
      </c>
      <c r="G1669" s="107" t="s">
        <v>830</v>
      </c>
      <c r="H1669" s="107" t="s">
        <v>830</v>
      </c>
      <c r="I1669" s="107" t="s">
        <v>830</v>
      </c>
      <c r="J1669" s="107" t="s">
        <v>1811</v>
      </c>
      <c r="K1669" s="107" t="s">
        <v>33</v>
      </c>
      <c r="L1669" s="107" t="s">
        <v>369</v>
      </c>
      <c r="M1669" s="107" t="s">
        <v>395</v>
      </c>
      <c r="N1669" s="107" t="s">
        <v>472</v>
      </c>
      <c r="O1669" s="107" t="s">
        <v>1127</v>
      </c>
      <c r="P1669" s="109">
        <v>45717</v>
      </c>
      <c r="Q1669" s="107" t="s">
        <v>1101</v>
      </c>
      <c r="R1669" s="108">
        <v>0</v>
      </c>
      <c r="S1669" s="109">
        <v>45867</v>
      </c>
      <c r="T1669" s="109">
        <v>45927</v>
      </c>
      <c r="U1669" s="109">
        <v>46597</v>
      </c>
      <c r="V1669" s="108">
        <v>730</v>
      </c>
      <c r="W1669" s="107" t="s">
        <v>424</v>
      </c>
      <c r="X1669" s="107" t="s">
        <v>715</v>
      </c>
      <c r="Y1669" s="107" t="s">
        <v>413</v>
      </c>
      <c r="Z1669" s="108">
        <v>0.9</v>
      </c>
      <c r="AA1669" s="113">
        <v>0</v>
      </c>
      <c r="AB1669" s="113">
        <v>0</v>
      </c>
      <c r="AC1669" s="113">
        <v>19576196.068</v>
      </c>
      <c r="AD1669" s="113">
        <v>0</v>
      </c>
      <c r="AE1669" s="113">
        <v>19576196.068</v>
      </c>
      <c r="AF1669" s="113">
        <v>0</v>
      </c>
      <c r="AG1669" s="113">
        <v>0</v>
      </c>
      <c r="AH1669" s="113">
        <f>CFR_Data[[#This Row],[Total Spent SFY]]+CFR_Data[[#This Row],[CF Current SFY]]</f>
        <v>0</v>
      </c>
      <c r="AI1669" s="113">
        <v>0</v>
      </c>
      <c r="AJ1669" s="113">
        <v>8511389.5947999991</v>
      </c>
      <c r="AK1669" s="113">
        <v>10213667.513699999</v>
      </c>
      <c r="AL1669" s="113">
        <v>851138.9595</v>
      </c>
      <c r="AM1669" s="113">
        <v>0</v>
      </c>
      <c r="AN1669" s="113">
        <v>0</v>
      </c>
      <c r="AO1669" s="113">
        <v>0</v>
      </c>
      <c r="AP1669" s="113">
        <v>0</v>
      </c>
      <c r="AQ1669" s="107" t="s">
        <v>699</v>
      </c>
      <c r="AR1669" s="107" t="s">
        <v>699</v>
      </c>
      <c r="AS1669" s="107" t="s">
        <v>396</v>
      </c>
      <c r="AT1669" s="107" t="s">
        <v>395</v>
      </c>
      <c r="AU1669" s="107" t="s">
        <v>1123</v>
      </c>
      <c r="AV1669" s="107" t="s">
        <v>391</v>
      </c>
      <c r="AW1669" s="108">
        <v>2</v>
      </c>
      <c r="AX1669" s="107" t="s">
        <v>473</v>
      </c>
      <c r="AY1669" s="107" t="s">
        <v>763</v>
      </c>
      <c r="AZ1669" s="107" t="s">
        <v>706</v>
      </c>
      <c r="BA1669" s="107" t="s">
        <v>430</v>
      </c>
      <c r="BB1669" s="109">
        <v>45355.272070752311</v>
      </c>
      <c r="BC1669" s="107" t="s">
        <v>33</v>
      </c>
      <c r="BD1669" s="107" t="s">
        <v>292</v>
      </c>
    </row>
    <row r="1670" spans="1:56" x14ac:dyDescent="0.2">
      <c r="A1670" s="107" t="s">
        <v>409</v>
      </c>
      <c r="B1670" s="105">
        <v>611996</v>
      </c>
      <c r="C1670" s="105" t="s">
        <v>3183</v>
      </c>
      <c r="D1670" s="107" t="s">
        <v>1812</v>
      </c>
      <c r="E1670" s="105" t="s">
        <v>1945</v>
      </c>
      <c r="F1670" s="107" t="s">
        <v>1128</v>
      </c>
      <c r="G1670" s="107" t="s">
        <v>830</v>
      </c>
      <c r="H1670" s="107" t="s">
        <v>830</v>
      </c>
      <c r="I1670" s="107" t="s">
        <v>830</v>
      </c>
      <c r="J1670" s="107" t="s">
        <v>151</v>
      </c>
      <c r="K1670" s="107" t="s">
        <v>33</v>
      </c>
      <c r="L1670" s="107" t="s">
        <v>368</v>
      </c>
      <c r="M1670" s="107" t="s">
        <v>395</v>
      </c>
      <c r="N1670" s="107" t="s">
        <v>410</v>
      </c>
      <c r="O1670" s="107" t="s">
        <v>395</v>
      </c>
      <c r="P1670" s="109">
        <v>45234</v>
      </c>
      <c r="Q1670" s="107" t="s">
        <v>754</v>
      </c>
      <c r="R1670" s="108">
        <v>1</v>
      </c>
      <c r="S1670" s="109">
        <v>45307</v>
      </c>
      <c r="T1670" s="109">
        <v>45367</v>
      </c>
      <c r="U1670" s="109">
        <v>46037</v>
      </c>
      <c r="V1670" s="108">
        <v>730</v>
      </c>
      <c r="W1670" s="107" t="s">
        <v>398</v>
      </c>
      <c r="X1670" s="107" t="s">
        <v>702</v>
      </c>
      <c r="Y1670" s="107" t="s">
        <v>293</v>
      </c>
      <c r="Z1670" s="108">
        <v>0</v>
      </c>
      <c r="AA1670" s="113">
        <v>0</v>
      </c>
      <c r="AB1670" s="113">
        <v>0</v>
      </c>
      <c r="AC1670" s="113">
        <v>314100</v>
      </c>
      <c r="AD1670" s="113">
        <v>0</v>
      </c>
      <c r="AE1670" s="113">
        <v>314100</v>
      </c>
      <c r="AF1670" s="113">
        <v>70000</v>
      </c>
      <c r="AG1670" s="113">
        <v>70000</v>
      </c>
      <c r="AH1670" s="113">
        <f>CFR_Data[[#This Row],[Total Spent SFY]]+CFR_Data[[#This Row],[CF Current SFY]]</f>
        <v>70000</v>
      </c>
      <c r="AI1670" s="113">
        <v>160000</v>
      </c>
      <c r="AJ1670" s="113">
        <v>84100</v>
      </c>
      <c r="AK1670" s="113">
        <v>0</v>
      </c>
      <c r="AL1670" s="113">
        <v>0</v>
      </c>
      <c r="AM1670" s="113">
        <v>0</v>
      </c>
      <c r="AN1670" s="113">
        <v>0</v>
      </c>
      <c r="AO1670" s="113">
        <v>0</v>
      </c>
      <c r="AP1670" s="113">
        <v>0</v>
      </c>
      <c r="AQ1670" s="107" t="s">
        <v>699</v>
      </c>
      <c r="AR1670" s="107" t="s">
        <v>699</v>
      </c>
      <c r="AS1670" s="107" t="s">
        <v>396</v>
      </c>
      <c r="AT1670" s="107" t="s">
        <v>395</v>
      </c>
      <c r="AU1670" s="107" t="s">
        <v>1123</v>
      </c>
      <c r="AV1670" s="107" t="s">
        <v>391</v>
      </c>
      <c r="AW1670" s="108">
        <v>2</v>
      </c>
      <c r="AX1670" s="107" t="s">
        <v>473</v>
      </c>
      <c r="AY1670" s="107" t="s">
        <v>731</v>
      </c>
      <c r="AZ1670" s="107" t="s">
        <v>706</v>
      </c>
      <c r="BA1670" s="107" t="s">
        <v>435</v>
      </c>
      <c r="BB1670" s="109">
        <v>45355.272070752311</v>
      </c>
      <c r="BC1670" s="107" t="s">
        <v>33</v>
      </c>
      <c r="BD1670" s="107" t="s">
        <v>293</v>
      </c>
    </row>
    <row r="1671" spans="1:56" x14ac:dyDescent="0.2">
      <c r="A1671" s="107" t="s">
        <v>409</v>
      </c>
      <c r="B1671" s="105">
        <v>611996</v>
      </c>
      <c r="C1671" s="105" t="s">
        <v>3183</v>
      </c>
      <c r="D1671" s="107" t="s">
        <v>1812</v>
      </c>
      <c r="E1671" s="105" t="s">
        <v>1945</v>
      </c>
      <c r="F1671" s="107" t="s">
        <v>1128</v>
      </c>
      <c r="G1671" s="107" t="s">
        <v>830</v>
      </c>
      <c r="H1671" s="107" t="s">
        <v>830</v>
      </c>
      <c r="I1671" s="107" t="s">
        <v>830</v>
      </c>
      <c r="J1671" s="107" t="s">
        <v>151</v>
      </c>
      <c r="K1671" s="107" t="s">
        <v>33</v>
      </c>
      <c r="L1671" s="107" t="s">
        <v>368</v>
      </c>
      <c r="M1671" s="107" t="s">
        <v>395</v>
      </c>
      <c r="N1671" s="107" t="s">
        <v>410</v>
      </c>
      <c r="O1671" s="107" t="s">
        <v>395</v>
      </c>
      <c r="P1671" s="109">
        <v>45234</v>
      </c>
      <c r="Q1671" s="107" t="s">
        <v>754</v>
      </c>
      <c r="R1671" s="108">
        <v>1</v>
      </c>
      <c r="S1671" s="109">
        <v>45307</v>
      </c>
      <c r="T1671" s="109">
        <v>45367</v>
      </c>
      <c r="U1671" s="109">
        <v>46037</v>
      </c>
      <c r="V1671" s="108">
        <v>730</v>
      </c>
      <c r="W1671" s="107" t="s">
        <v>424</v>
      </c>
      <c r="X1671" s="107" t="s">
        <v>733</v>
      </c>
      <c r="Y1671" s="107" t="s">
        <v>413</v>
      </c>
      <c r="Z1671" s="108">
        <v>0.8</v>
      </c>
      <c r="AA1671" s="113">
        <v>0</v>
      </c>
      <c r="AB1671" s="113">
        <v>0</v>
      </c>
      <c r="AC1671" s="113">
        <v>12580130.199999999</v>
      </c>
      <c r="AD1671" s="113">
        <v>0</v>
      </c>
      <c r="AE1671" s="113">
        <v>12580130.199999999</v>
      </c>
      <c r="AF1671" s="113">
        <v>2770000</v>
      </c>
      <c r="AG1671" s="113">
        <v>2770000</v>
      </c>
      <c r="AH1671" s="113">
        <f>CFR_Data[[#This Row],[Total Spent SFY]]+CFR_Data[[#This Row],[CF Current SFY]]</f>
        <v>2770000</v>
      </c>
      <c r="AI1671" s="113">
        <v>6300000</v>
      </c>
      <c r="AJ1671" s="113">
        <v>3510130.2</v>
      </c>
      <c r="AK1671" s="113">
        <v>0</v>
      </c>
      <c r="AL1671" s="113">
        <v>0</v>
      </c>
      <c r="AM1671" s="113">
        <v>0</v>
      </c>
      <c r="AN1671" s="113">
        <v>0</v>
      </c>
      <c r="AO1671" s="113">
        <v>0</v>
      </c>
      <c r="AP1671" s="113">
        <v>0</v>
      </c>
      <c r="AQ1671" s="107" t="s">
        <v>699</v>
      </c>
      <c r="AR1671" s="107" t="s">
        <v>699</v>
      </c>
      <c r="AS1671" s="107" t="s">
        <v>396</v>
      </c>
      <c r="AT1671" s="107" t="s">
        <v>395</v>
      </c>
      <c r="AU1671" s="107" t="s">
        <v>1123</v>
      </c>
      <c r="AV1671" s="107" t="s">
        <v>391</v>
      </c>
      <c r="AW1671" s="108">
        <v>2</v>
      </c>
      <c r="AX1671" s="107" t="s">
        <v>473</v>
      </c>
      <c r="AY1671" s="107" t="s">
        <v>731</v>
      </c>
      <c r="AZ1671" s="107" t="s">
        <v>706</v>
      </c>
      <c r="BA1671" s="107" t="s">
        <v>435</v>
      </c>
      <c r="BB1671" s="109">
        <v>45355.272070752311</v>
      </c>
      <c r="BC1671" s="107" t="s">
        <v>33</v>
      </c>
      <c r="BD1671" s="107" t="s">
        <v>292</v>
      </c>
    </row>
    <row r="1672" spans="1:56" x14ac:dyDescent="0.2">
      <c r="A1672" s="107" t="s">
        <v>472</v>
      </c>
      <c r="B1672" s="105">
        <v>611997</v>
      </c>
      <c r="C1672" s="105" t="s">
        <v>395</v>
      </c>
      <c r="D1672" s="107" t="s">
        <v>1813</v>
      </c>
      <c r="E1672" s="105" t="s">
        <v>1943</v>
      </c>
      <c r="F1672" s="107" t="s">
        <v>1128</v>
      </c>
      <c r="G1672" s="107" t="s">
        <v>830</v>
      </c>
      <c r="H1672" s="107" t="s">
        <v>830</v>
      </c>
      <c r="I1672" s="107" t="s">
        <v>830</v>
      </c>
      <c r="J1672" s="107" t="s">
        <v>59</v>
      </c>
      <c r="K1672" s="107" t="s">
        <v>22</v>
      </c>
      <c r="L1672" s="107" t="s">
        <v>654</v>
      </c>
      <c r="M1672" s="107" t="s">
        <v>395</v>
      </c>
      <c r="N1672" s="107" t="s">
        <v>472</v>
      </c>
      <c r="O1672" s="107" t="s">
        <v>1122</v>
      </c>
      <c r="P1672" s="109">
        <v>45738</v>
      </c>
      <c r="Q1672" s="107" t="s">
        <v>1101</v>
      </c>
      <c r="R1672" s="108">
        <v>0</v>
      </c>
      <c r="S1672" s="109">
        <v>45888</v>
      </c>
      <c r="T1672" s="109">
        <v>45948</v>
      </c>
      <c r="U1672" s="109">
        <v>46252</v>
      </c>
      <c r="V1672" s="108">
        <v>364</v>
      </c>
      <c r="W1672" s="107" t="s">
        <v>424</v>
      </c>
      <c r="X1672" s="107" t="s">
        <v>1959</v>
      </c>
      <c r="Y1672" s="107" t="s">
        <v>292</v>
      </c>
      <c r="Z1672" s="108">
        <v>0.8</v>
      </c>
      <c r="AA1672" s="113">
        <v>0</v>
      </c>
      <c r="AB1672" s="113">
        <v>0</v>
      </c>
      <c r="AC1672" s="113">
        <v>30800</v>
      </c>
      <c r="AD1672" s="113">
        <v>0</v>
      </c>
      <c r="AE1672" s="113">
        <v>30800</v>
      </c>
      <c r="AF1672" s="113">
        <v>0</v>
      </c>
      <c r="AG1672" s="113">
        <v>0</v>
      </c>
      <c r="AH1672" s="113">
        <f>CFR_Data[[#This Row],[Total Spent SFY]]+CFR_Data[[#This Row],[CF Current SFY]]</f>
        <v>0</v>
      </c>
      <c r="AI1672" s="113">
        <v>0</v>
      </c>
      <c r="AJ1672" s="113">
        <v>25200</v>
      </c>
      <c r="AK1672" s="113">
        <v>5600</v>
      </c>
      <c r="AL1672" s="113">
        <v>0</v>
      </c>
      <c r="AM1672" s="113">
        <v>0</v>
      </c>
      <c r="AN1672" s="113">
        <v>0</v>
      </c>
      <c r="AO1672" s="113">
        <v>0</v>
      </c>
      <c r="AP1672" s="113">
        <v>0</v>
      </c>
      <c r="AQ1672" s="107" t="s">
        <v>699</v>
      </c>
      <c r="AR1672" s="107" t="s">
        <v>699</v>
      </c>
      <c r="AS1672" s="107" t="s">
        <v>396</v>
      </c>
      <c r="AT1672" s="107" t="s">
        <v>3000</v>
      </c>
      <c r="AU1672" s="107" t="s">
        <v>1123</v>
      </c>
      <c r="AV1672" s="107" t="s">
        <v>391</v>
      </c>
      <c r="AW1672" s="108">
        <v>3</v>
      </c>
      <c r="AX1672" s="107" t="s">
        <v>473</v>
      </c>
      <c r="AY1672" s="107" t="s">
        <v>2229</v>
      </c>
      <c r="AZ1672" s="107" t="s">
        <v>697</v>
      </c>
      <c r="BA1672" s="107" t="s">
        <v>2230</v>
      </c>
      <c r="BB1672" s="109">
        <v>45355.272070752311</v>
      </c>
      <c r="BC1672" s="107" t="s">
        <v>22</v>
      </c>
      <c r="BD1672" s="107" t="s">
        <v>292</v>
      </c>
    </row>
    <row r="1673" spans="1:56" x14ac:dyDescent="0.2">
      <c r="A1673" s="107" t="s">
        <v>472</v>
      </c>
      <c r="B1673" s="105">
        <v>611997</v>
      </c>
      <c r="C1673" s="105" t="s">
        <v>395</v>
      </c>
      <c r="D1673" s="107" t="s">
        <v>1813</v>
      </c>
      <c r="E1673" s="105" t="s">
        <v>1943</v>
      </c>
      <c r="F1673" s="107" t="s">
        <v>1128</v>
      </c>
      <c r="G1673" s="107" t="s">
        <v>830</v>
      </c>
      <c r="H1673" s="107" t="s">
        <v>830</v>
      </c>
      <c r="I1673" s="107" t="s">
        <v>830</v>
      </c>
      <c r="J1673" s="107" t="s">
        <v>59</v>
      </c>
      <c r="K1673" s="107" t="s">
        <v>22</v>
      </c>
      <c r="L1673" s="107" t="s">
        <v>654</v>
      </c>
      <c r="M1673" s="107" t="s">
        <v>395</v>
      </c>
      <c r="N1673" s="107" t="s">
        <v>472</v>
      </c>
      <c r="O1673" s="107" t="s">
        <v>1122</v>
      </c>
      <c r="P1673" s="109">
        <v>45738</v>
      </c>
      <c r="Q1673" s="107" t="s">
        <v>1101</v>
      </c>
      <c r="R1673" s="108">
        <v>0</v>
      </c>
      <c r="S1673" s="109">
        <v>45888</v>
      </c>
      <c r="T1673" s="109">
        <v>45948</v>
      </c>
      <c r="U1673" s="109">
        <v>46252</v>
      </c>
      <c r="V1673" s="108">
        <v>364</v>
      </c>
      <c r="W1673" s="107" t="s">
        <v>398</v>
      </c>
      <c r="X1673" s="107" t="s">
        <v>702</v>
      </c>
      <c r="Y1673" s="107" t="s">
        <v>293</v>
      </c>
      <c r="Z1673" s="108">
        <v>0</v>
      </c>
      <c r="AA1673" s="113">
        <v>0</v>
      </c>
      <c r="AB1673" s="113">
        <v>0</v>
      </c>
      <c r="AC1673" s="113">
        <v>6750</v>
      </c>
      <c r="AD1673" s="113">
        <v>0</v>
      </c>
      <c r="AE1673" s="113">
        <v>6750</v>
      </c>
      <c r="AF1673" s="113">
        <v>0</v>
      </c>
      <c r="AG1673" s="113">
        <v>0</v>
      </c>
      <c r="AH1673" s="113">
        <f>CFR_Data[[#This Row],[Total Spent SFY]]+CFR_Data[[#This Row],[CF Current SFY]]</f>
        <v>0</v>
      </c>
      <c r="AI1673" s="113">
        <v>0</v>
      </c>
      <c r="AJ1673" s="113">
        <v>5522.7272999999996</v>
      </c>
      <c r="AK1673" s="113">
        <v>1227.2727</v>
      </c>
      <c r="AL1673" s="113">
        <v>0</v>
      </c>
      <c r="AM1673" s="113">
        <v>0</v>
      </c>
      <c r="AN1673" s="113">
        <v>0</v>
      </c>
      <c r="AO1673" s="113">
        <v>0</v>
      </c>
      <c r="AP1673" s="113">
        <v>0</v>
      </c>
      <c r="AQ1673" s="107" t="s">
        <v>699</v>
      </c>
      <c r="AR1673" s="107" t="s">
        <v>699</v>
      </c>
      <c r="AS1673" s="107" t="s">
        <v>396</v>
      </c>
      <c r="AT1673" s="107" t="s">
        <v>3000</v>
      </c>
      <c r="AU1673" s="107" t="s">
        <v>1123</v>
      </c>
      <c r="AV1673" s="107" t="s">
        <v>391</v>
      </c>
      <c r="AW1673" s="108">
        <v>3</v>
      </c>
      <c r="AX1673" s="107" t="s">
        <v>473</v>
      </c>
      <c r="AY1673" s="107" t="s">
        <v>2229</v>
      </c>
      <c r="AZ1673" s="107" t="s">
        <v>697</v>
      </c>
      <c r="BA1673" s="107" t="s">
        <v>2230</v>
      </c>
      <c r="BB1673" s="109">
        <v>45355.272070752311</v>
      </c>
      <c r="BC1673" s="107" t="s">
        <v>22</v>
      </c>
      <c r="BD1673" s="107" t="s">
        <v>293</v>
      </c>
    </row>
    <row r="1674" spans="1:56" x14ac:dyDescent="0.2">
      <c r="A1674" s="107" t="s">
        <v>472</v>
      </c>
      <c r="B1674" s="105">
        <v>611997</v>
      </c>
      <c r="C1674" s="105" t="s">
        <v>395</v>
      </c>
      <c r="D1674" s="107" t="s">
        <v>1813</v>
      </c>
      <c r="E1674" s="105" t="s">
        <v>1943</v>
      </c>
      <c r="F1674" s="107" t="s">
        <v>1128</v>
      </c>
      <c r="G1674" s="107" t="s">
        <v>830</v>
      </c>
      <c r="H1674" s="107" t="s">
        <v>830</v>
      </c>
      <c r="I1674" s="107" t="s">
        <v>830</v>
      </c>
      <c r="J1674" s="107" t="s">
        <v>59</v>
      </c>
      <c r="K1674" s="107" t="s">
        <v>22</v>
      </c>
      <c r="L1674" s="107" t="s">
        <v>654</v>
      </c>
      <c r="M1674" s="107" t="s">
        <v>395</v>
      </c>
      <c r="N1674" s="107" t="s">
        <v>472</v>
      </c>
      <c r="O1674" s="107" t="s">
        <v>1122</v>
      </c>
      <c r="P1674" s="109">
        <v>45738</v>
      </c>
      <c r="Q1674" s="107" t="s">
        <v>1101</v>
      </c>
      <c r="R1674" s="108">
        <v>0</v>
      </c>
      <c r="S1674" s="109">
        <v>45888</v>
      </c>
      <c r="T1674" s="109">
        <v>45948</v>
      </c>
      <c r="U1674" s="109">
        <v>46252</v>
      </c>
      <c r="V1674" s="108">
        <v>364</v>
      </c>
      <c r="W1674" s="107" t="s">
        <v>424</v>
      </c>
      <c r="X1674" s="107" t="s">
        <v>709</v>
      </c>
      <c r="Y1674" s="107" t="s">
        <v>416</v>
      </c>
      <c r="Z1674" s="108">
        <v>0.8</v>
      </c>
      <c r="AA1674" s="113">
        <v>0</v>
      </c>
      <c r="AB1674" s="113">
        <v>0</v>
      </c>
      <c r="AC1674" s="113">
        <v>785750</v>
      </c>
      <c r="AD1674" s="113">
        <v>0</v>
      </c>
      <c r="AE1674" s="113">
        <v>785750</v>
      </c>
      <c r="AF1674" s="113">
        <v>0</v>
      </c>
      <c r="AG1674" s="113">
        <v>0</v>
      </c>
      <c r="AH1674" s="113">
        <f>CFR_Data[[#This Row],[Total Spent SFY]]+CFR_Data[[#This Row],[CF Current SFY]]</f>
        <v>0</v>
      </c>
      <c r="AI1674" s="113">
        <v>0</v>
      </c>
      <c r="AJ1674" s="113">
        <v>642886.36360000004</v>
      </c>
      <c r="AK1674" s="113">
        <v>142863.63639999999</v>
      </c>
      <c r="AL1674" s="113">
        <v>0</v>
      </c>
      <c r="AM1674" s="113">
        <v>0</v>
      </c>
      <c r="AN1674" s="113">
        <v>0</v>
      </c>
      <c r="AO1674" s="113">
        <v>0</v>
      </c>
      <c r="AP1674" s="113">
        <v>0</v>
      </c>
      <c r="AQ1674" s="107" t="s">
        <v>699</v>
      </c>
      <c r="AR1674" s="107" t="s">
        <v>699</v>
      </c>
      <c r="AS1674" s="107" t="s">
        <v>396</v>
      </c>
      <c r="AT1674" s="107" t="s">
        <v>3000</v>
      </c>
      <c r="AU1674" s="107" t="s">
        <v>1123</v>
      </c>
      <c r="AV1674" s="107" t="s">
        <v>391</v>
      </c>
      <c r="AW1674" s="108">
        <v>3</v>
      </c>
      <c r="AX1674" s="107" t="s">
        <v>473</v>
      </c>
      <c r="AY1674" s="107" t="s">
        <v>2229</v>
      </c>
      <c r="AZ1674" s="107" t="s">
        <v>697</v>
      </c>
      <c r="BA1674" s="107" t="s">
        <v>2230</v>
      </c>
      <c r="BB1674" s="109">
        <v>45355.272070752311</v>
      </c>
      <c r="BC1674" s="107" t="s">
        <v>22</v>
      </c>
      <c r="BD1674" s="107" t="s">
        <v>292</v>
      </c>
    </row>
    <row r="1675" spans="1:56" x14ac:dyDescent="0.2">
      <c r="A1675" s="107" t="s">
        <v>472</v>
      </c>
      <c r="B1675" s="105">
        <v>612001</v>
      </c>
      <c r="C1675" s="105" t="s">
        <v>395</v>
      </c>
      <c r="D1675" s="107" t="s">
        <v>1814</v>
      </c>
      <c r="E1675" s="105" t="s">
        <v>1941</v>
      </c>
      <c r="F1675" s="107" t="s">
        <v>1128</v>
      </c>
      <c r="G1675" s="107" t="s">
        <v>830</v>
      </c>
      <c r="H1675" s="107" t="s">
        <v>830</v>
      </c>
      <c r="I1675" s="107" t="s">
        <v>830</v>
      </c>
      <c r="J1675" s="107" t="s">
        <v>46</v>
      </c>
      <c r="K1675" s="107" t="s">
        <v>22</v>
      </c>
      <c r="L1675" s="107" t="s">
        <v>654</v>
      </c>
      <c r="M1675" s="107" t="s">
        <v>395</v>
      </c>
      <c r="N1675" s="107" t="s">
        <v>472</v>
      </c>
      <c r="O1675" s="107" t="s">
        <v>1122</v>
      </c>
      <c r="P1675" s="109">
        <v>45731</v>
      </c>
      <c r="Q1675" s="107" t="s">
        <v>1101</v>
      </c>
      <c r="R1675" s="108">
        <v>0</v>
      </c>
      <c r="S1675" s="109">
        <v>45881</v>
      </c>
      <c r="T1675" s="109">
        <v>45941</v>
      </c>
      <c r="U1675" s="109">
        <v>46245</v>
      </c>
      <c r="V1675" s="108">
        <v>364</v>
      </c>
      <c r="W1675" s="107" t="s">
        <v>424</v>
      </c>
      <c r="X1675" s="107" t="s">
        <v>1959</v>
      </c>
      <c r="Y1675" s="107" t="s">
        <v>292</v>
      </c>
      <c r="Z1675" s="108">
        <v>0.8</v>
      </c>
      <c r="AA1675" s="113">
        <v>0</v>
      </c>
      <c r="AB1675" s="113">
        <v>0</v>
      </c>
      <c r="AC1675" s="113">
        <v>36960</v>
      </c>
      <c r="AD1675" s="113">
        <v>0</v>
      </c>
      <c r="AE1675" s="113">
        <v>36960</v>
      </c>
      <c r="AF1675" s="113">
        <v>0</v>
      </c>
      <c r="AG1675" s="113">
        <v>0</v>
      </c>
      <c r="AH1675" s="113">
        <f>CFR_Data[[#This Row],[Total Spent SFY]]+CFR_Data[[#This Row],[CF Current SFY]]</f>
        <v>0</v>
      </c>
      <c r="AI1675" s="113">
        <v>0</v>
      </c>
      <c r="AJ1675" s="113">
        <v>30240</v>
      </c>
      <c r="AK1675" s="113">
        <v>6720</v>
      </c>
      <c r="AL1675" s="113">
        <v>0</v>
      </c>
      <c r="AM1675" s="113">
        <v>0</v>
      </c>
      <c r="AN1675" s="113">
        <v>0</v>
      </c>
      <c r="AO1675" s="113">
        <v>0</v>
      </c>
      <c r="AP1675" s="113">
        <v>0</v>
      </c>
      <c r="AQ1675" s="107" t="s">
        <v>699</v>
      </c>
      <c r="AR1675" s="107" t="s">
        <v>699</v>
      </c>
      <c r="AS1675" s="107" t="s">
        <v>396</v>
      </c>
      <c r="AT1675" s="107" t="s">
        <v>3097</v>
      </c>
      <c r="AU1675" s="107" t="s">
        <v>1123</v>
      </c>
      <c r="AV1675" s="107" t="s">
        <v>391</v>
      </c>
      <c r="AW1675" s="108">
        <v>2</v>
      </c>
      <c r="AX1675" s="107" t="s">
        <v>473</v>
      </c>
      <c r="AY1675" s="107" t="s">
        <v>2229</v>
      </c>
      <c r="AZ1675" s="107" t="s">
        <v>697</v>
      </c>
      <c r="BA1675" s="107" t="s">
        <v>2230</v>
      </c>
      <c r="BB1675" s="109">
        <v>45355.272070752311</v>
      </c>
      <c r="BC1675" s="107" t="s">
        <v>22</v>
      </c>
      <c r="BD1675" s="107" t="s">
        <v>292</v>
      </c>
    </row>
    <row r="1676" spans="1:56" x14ac:dyDescent="0.2">
      <c r="A1676" s="107" t="s">
        <v>472</v>
      </c>
      <c r="B1676" s="105">
        <v>612001</v>
      </c>
      <c r="C1676" s="105" t="s">
        <v>395</v>
      </c>
      <c r="D1676" s="107" t="s">
        <v>1814</v>
      </c>
      <c r="E1676" s="105" t="s">
        <v>1941</v>
      </c>
      <c r="F1676" s="107" t="s">
        <v>1128</v>
      </c>
      <c r="G1676" s="107" t="s">
        <v>830</v>
      </c>
      <c r="H1676" s="107" t="s">
        <v>830</v>
      </c>
      <c r="I1676" s="107" t="s">
        <v>830</v>
      </c>
      <c r="J1676" s="107" t="s">
        <v>46</v>
      </c>
      <c r="K1676" s="107" t="s">
        <v>22</v>
      </c>
      <c r="L1676" s="107" t="s">
        <v>654</v>
      </c>
      <c r="M1676" s="107" t="s">
        <v>395</v>
      </c>
      <c r="N1676" s="107" t="s">
        <v>472</v>
      </c>
      <c r="O1676" s="107" t="s">
        <v>1122</v>
      </c>
      <c r="P1676" s="109">
        <v>45731</v>
      </c>
      <c r="Q1676" s="107" t="s">
        <v>1101</v>
      </c>
      <c r="R1676" s="108">
        <v>0</v>
      </c>
      <c r="S1676" s="109">
        <v>45881</v>
      </c>
      <c r="T1676" s="109">
        <v>45941</v>
      </c>
      <c r="U1676" s="109">
        <v>46245</v>
      </c>
      <c r="V1676" s="108">
        <v>364</v>
      </c>
      <c r="W1676" s="107" t="s">
        <v>424</v>
      </c>
      <c r="X1676" s="107" t="s">
        <v>709</v>
      </c>
      <c r="Y1676" s="107" t="s">
        <v>416</v>
      </c>
      <c r="Z1676" s="108">
        <v>0.8</v>
      </c>
      <c r="AA1676" s="113">
        <v>0</v>
      </c>
      <c r="AB1676" s="113">
        <v>0</v>
      </c>
      <c r="AC1676" s="113">
        <v>933116.8</v>
      </c>
      <c r="AD1676" s="113">
        <v>0</v>
      </c>
      <c r="AE1676" s="113">
        <v>933116.8</v>
      </c>
      <c r="AF1676" s="113">
        <v>0</v>
      </c>
      <c r="AG1676" s="113">
        <v>0</v>
      </c>
      <c r="AH1676" s="113">
        <f>CFR_Data[[#This Row],[Total Spent SFY]]+CFR_Data[[#This Row],[CF Current SFY]]</f>
        <v>0</v>
      </c>
      <c r="AI1676" s="113">
        <v>0</v>
      </c>
      <c r="AJ1676" s="113">
        <v>763459.2</v>
      </c>
      <c r="AK1676" s="113">
        <v>169657.60000000001</v>
      </c>
      <c r="AL1676" s="113">
        <v>0</v>
      </c>
      <c r="AM1676" s="113">
        <v>0</v>
      </c>
      <c r="AN1676" s="113">
        <v>0</v>
      </c>
      <c r="AO1676" s="113">
        <v>0</v>
      </c>
      <c r="AP1676" s="113">
        <v>0</v>
      </c>
      <c r="AQ1676" s="107" t="s">
        <v>699</v>
      </c>
      <c r="AR1676" s="107" t="s">
        <v>699</v>
      </c>
      <c r="AS1676" s="107" t="s">
        <v>396</v>
      </c>
      <c r="AT1676" s="107" t="s">
        <v>3097</v>
      </c>
      <c r="AU1676" s="107" t="s">
        <v>1123</v>
      </c>
      <c r="AV1676" s="107" t="s">
        <v>391</v>
      </c>
      <c r="AW1676" s="108">
        <v>2</v>
      </c>
      <c r="AX1676" s="107" t="s">
        <v>473</v>
      </c>
      <c r="AY1676" s="107" t="s">
        <v>2229</v>
      </c>
      <c r="AZ1676" s="107" t="s">
        <v>697</v>
      </c>
      <c r="BA1676" s="107" t="s">
        <v>2230</v>
      </c>
      <c r="BB1676" s="109">
        <v>45355.272070752311</v>
      </c>
      <c r="BC1676" s="107" t="s">
        <v>22</v>
      </c>
      <c r="BD1676" s="107" t="s">
        <v>292</v>
      </c>
    </row>
    <row r="1677" spans="1:56" x14ac:dyDescent="0.2">
      <c r="A1677" s="107" t="s">
        <v>472</v>
      </c>
      <c r="B1677" s="105">
        <v>612002</v>
      </c>
      <c r="C1677" s="105" t="s">
        <v>395</v>
      </c>
      <c r="D1677" s="107" t="s">
        <v>1815</v>
      </c>
      <c r="E1677" s="105" t="s">
        <v>1941</v>
      </c>
      <c r="F1677" s="107" t="s">
        <v>1128</v>
      </c>
      <c r="G1677" s="107" t="s">
        <v>830</v>
      </c>
      <c r="H1677" s="107" t="s">
        <v>830</v>
      </c>
      <c r="I1677" s="107" t="s">
        <v>830</v>
      </c>
      <c r="J1677" s="107" t="s">
        <v>66</v>
      </c>
      <c r="K1677" s="107" t="s">
        <v>27</v>
      </c>
      <c r="L1677" s="107" t="s">
        <v>654</v>
      </c>
      <c r="M1677" s="107" t="s">
        <v>395</v>
      </c>
      <c r="N1677" s="107" t="s">
        <v>472</v>
      </c>
      <c r="O1677" s="107" t="s">
        <v>1122</v>
      </c>
      <c r="P1677" s="109">
        <v>45731</v>
      </c>
      <c r="Q1677" s="107" t="s">
        <v>1101</v>
      </c>
      <c r="R1677" s="108">
        <v>0</v>
      </c>
      <c r="S1677" s="109">
        <v>45881</v>
      </c>
      <c r="T1677" s="109">
        <v>45941</v>
      </c>
      <c r="U1677" s="109">
        <v>46245</v>
      </c>
      <c r="V1677" s="108">
        <v>364</v>
      </c>
      <c r="W1677" s="107" t="s">
        <v>398</v>
      </c>
      <c r="X1677" s="107" t="s">
        <v>702</v>
      </c>
      <c r="Y1677" s="107" t="s">
        <v>293</v>
      </c>
      <c r="Z1677" s="108">
        <v>0</v>
      </c>
      <c r="AA1677" s="113">
        <v>0</v>
      </c>
      <c r="AB1677" s="113">
        <v>0</v>
      </c>
      <c r="AC1677" s="113">
        <v>33300</v>
      </c>
      <c r="AD1677" s="113">
        <v>0</v>
      </c>
      <c r="AE1677" s="113">
        <v>33300</v>
      </c>
      <c r="AF1677" s="113">
        <v>0</v>
      </c>
      <c r="AG1677" s="113">
        <v>0</v>
      </c>
      <c r="AH1677" s="113">
        <f>CFR_Data[[#This Row],[Total Spent SFY]]+CFR_Data[[#This Row],[CF Current SFY]]</f>
        <v>0</v>
      </c>
      <c r="AI1677" s="113">
        <v>0</v>
      </c>
      <c r="AJ1677" s="113">
        <v>27245.4545</v>
      </c>
      <c r="AK1677" s="113">
        <v>6054.5455000000002</v>
      </c>
      <c r="AL1677" s="113">
        <v>0</v>
      </c>
      <c r="AM1677" s="113">
        <v>0</v>
      </c>
      <c r="AN1677" s="113">
        <v>0</v>
      </c>
      <c r="AO1677" s="113">
        <v>0</v>
      </c>
      <c r="AP1677" s="113">
        <v>0</v>
      </c>
      <c r="AQ1677" s="107" t="s">
        <v>699</v>
      </c>
      <c r="AR1677" s="107" t="s">
        <v>699</v>
      </c>
      <c r="AS1677" s="107" t="s">
        <v>396</v>
      </c>
      <c r="AT1677" s="107" t="s">
        <v>3003</v>
      </c>
      <c r="AU1677" s="107" t="s">
        <v>1123</v>
      </c>
      <c r="AV1677" s="107" t="s">
        <v>391</v>
      </c>
      <c r="AW1677" s="108">
        <v>2</v>
      </c>
      <c r="AX1677" s="107" t="s">
        <v>473</v>
      </c>
      <c r="AY1677" s="107" t="s">
        <v>2229</v>
      </c>
      <c r="AZ1677" s="107" t="s">
        <v>697</v>
      </c>
      <c r="BA1677" s="107" t="s">
        <v>2230</v>
      </c>
      <c r="BB1677" s="109">
        <v>45355.272070752311</v>
      </c>
      <c r="BC1677" s="107" t="s">
        <v>27</v>
      </c>
      <c r="BD1677" s="107" t="s">
        <v>293</v>
      </c>
    </row>
    <row r="1678" spans="1:56" x14ac:dyDescent="0.2">
      <c r="A1678" s="107" t="s">
        <v>472</v>
      </c>
      <c r="B1678" s="105">
        <v>612002</v>
      </c>
      <c r="C1678" s="105" t="s">
        <v>395</v>
      </c>
      <c r="D1678" s="107" t="s">
        <v>1815</v>
      </c>
      <c r="E1678" s="105" t="s">
        <v>1941</v>
      </c>
      <c r="F1678" s="107" t="s">
        <v>1128</v>
      </c>
      <c r="G1678" s="107" t="s">
        <v>830</v>
      </c>
      <c r="H1678" s="107" t="s">
        <v>830</v>
      </c>
      <c r="I1678" s="107" t="s">
        <v>830</v>
      </c>
      <c r="J1678" s="107" t="s">
        <v>66</v>
      </c>
      <c r="K1678" s="107" t="s">
        <v>27</v>
      </c>
      <c r="L1678" s="107" t="s">
        <v>654</v>
      </c>
      <c r="M1678" s="107" t="s">
        <v>395</v>
      </c>
      <c r="N1678" s="107" t="s">
        <v>472</v>
      </c>
      <c r="O1678" s="107" t="s">
        <v>1122</v>
      </c>
      <c r="P1678" s="109">
        <v>45731</v>
      </c>
      <c r="Q1678" s="107" t="s">
        <v>1101</v>
      </c>
      <c r="R1678" s="108">
        <v>0</v>
      </c>
      <c r="S1678" s="109">
        <v>45881</v>
      </c>
      <c r="T1678" s="109">
        <v>45941</v>
      </c>
      <c r="U1678" s="109">
        <v>46245</v>
      </c>
      <c r="V1678" s="108">
        <v>364</v>
      </c>
      <c r="W1678" s="107" t="s">
        <v>424</v>
      </c>
      <c r="X1678" s="107" t="s">
        <v>709</v>
      </c>
      <c r="Y1678" s="107" t="s">
        <v>416</v>
      </c>
      <c r="Z1678" s="108">
        <v>0.8</v>
      </c>
      <c r="AA1678" s="113">
        <v>0</v>
      </c>
      <c r="AB1678" s="113">
        <v>0</v>
      </c>
      <c r="AC1678" s="113">
        <v>3728201.25</v>
      </c>
      <c r="AD1678" s="113">
        <v>0</v>
      </c>
      <c r="AE1678" s="113">
        <v>3728201.25</v>
      </c>
      <c r="AF1678" s="113">
        <v>0</v>
      </c>
      <c r="AG1678" s="113">
        <v>0</v>
      </c>
      <c r="AH1678" s="113">
        <f>CFR_Data[[#This Row],[Total Spent SFY]]+CFR_Data[[#This Row],[CF Current SFY]]</f>
        <v>0</v>
      </c>
      <c r="AI1678" s="113">
        <v>0</v>
      </c>
      <c r="AJ1678" s="113">
        <v>3050346.4772999999</v>
      </c>
      <c r="AK1678" s="113">
        <v>677854.77269999997</v>
      </c>
      <c r="AL1678" s="113">
        <v>0</v>
      </c>
      <c r="AM1678" s="113">
        <v>0</v>
      </c>
      <c r="AN1678" s="113">
        <v>0</v>
      </c>
      <c r="AO1678" s="113">
        <v>0</v>
      </c>
      <c r="AP1678" s="113">
        <v>0</v>
      </c>
      <c r="AQ1678" s="107" t="s">
        <v>699</v>
      </c>
      <c r="AR1678" s="107" t="s">
        <v>699</v>
      </c>
      <c r="AS1678" s="107" t="s">
        <v>396</v>
      </c>
      <c r="AT1678" s="107" t="s">
        <v>3003</v>
      </c>
      <c r="AU1678" s="107" t="s">
        <v>1123</v>
      </c>
      <c r="AV1678" s="107" t="s">
        <v>391</v>
      </c>
      <c r="AW1678" s="108">
        <v>2</v>
      </c>
      <c r="AX1678" s="107" t="s">
        <v>473</v>
      </c>
      <c r="AY1678" s="107" t="s">
        <v>2229</v>
      </c>
      <c r="AZ1678" s="107" t="s">
        <v>697</v>
      </c>
      <c r="BA1678" s="107" t="s">
        <v>2230</v>
      </c>
      <c r="BB1678" s="109">
        <v>45355.272070752311</v>
      </c>
      <c r="BC1678" s="107" t="s">
        <v>27</v>
      </c>
      <c r="BD1678" s="107" t="s">
        <v>292</v>
      </c>
    </row>
    <row r="1679" spans="1:56" x14ac:dyDescent="0.2">
      <c r="A1679" s="107" t="s">
        <v>472</v>
      </c>
      <c r="B1679" s="105">
        <v>612003</v>
      </c>
      <c r="C1679" s="105" t="s">
        <v>395</v>
      </c>
      <c r="D1679" s="107" t="s">
        <v>3184</v>
      </c>
      <c r="E1679" s="105" t="s">
        <v>1945</v>
      </c>
      <c r="F1679" s="107" t="s">
        <v>1128</v>
      </c>
      <c r="G1679" s="107" t="s">
        <v>830</v>
      </c>
      <c r="H1679" s="107" t="s">
        <v>830</v>
      </c>
      <c r="I1679" s="107" t="s">
        <v>830</v>
      </c>
      <c r="J1679" s="107" t="s">
        <v>3185</v>
      </c>
      <c r="K1679" s="107" t="s">
        <v>26</v>
      </c>
      <c r="L1679" s="107" t="s">
        <v>237</v>
      </c>
      <c r="M1679" s="107" t="s">
        <v>236</v>
      </c>
      <c r="N1679" s="107" t="s">
        <v>472</v>
      </c>
      <c r="O1679" s="107" t="s">
        <v>1122</v>
      </c>
      <c r="P1679" s="109">
        <v>46746</v>
      </c>
      <c r="Q1679" s="107" t="s">
        <v>2912</v>
      </c>
      <c r="R1679" s="108">
        <v>0</v>
      </c>
      <c r="S1679" s="109">
        <v>46896</v>
      </c>
      <c r="T1679" s="109">
        <v>46956</v>
      </c>
      <c r="U1679" s="109">
        <v>47443</v>
      </c>
      <c r="V1679" s="108">
        <v>547</v>
      </c>
      <c r="W1679" s="107" t="s">
        <v>424</v>
      </c>
      <c r="X1679" s="107" t="s">
        <v>710</v>
      </c>
      <c r="Y1679" s="107" t="s">
        <v>411</v>
      </c>
      <c r="Z1679" s="108">
        <v>0.8</v>
      </c>
      <c r="AA1679" s="113">
        <v>0</v>
      </c>
      <c r="AB1679" s="113">
        <v>0</v>
      </c>
      <c r="AC1679" s="113">
        <v>1437480</v>
      </c>
      <c r="AD1679" s="113">
        <v>0</v>
      </c>
      <c r="AE1679" s="113">
        <v>1014691.7647000001</v>
      </c>
      <c r="AF1679" s="113">
        <v>0</v>
      </c>
      <c r="AG1679" s="113">
        <v>0</v>
      </c>
      <c r="AH1679" s="113">
        <f>CFR_Data[[#This Row],[Total Spent SFY]]+CFR_Data[[#This Row],[CF Current SFY]]</f>
        <v>0</v>
      </c>
      <c r="AI1679" s="113">
        <v>0</v>
      </c>
      <c r="AJ1679" s="113">
        <v>0</v>
      </c>
      <c r="AK1679" s="113">
        <v>0</v>
      </c>
      <c r="AL1679" s="113">
        <v>0</v>
      </c>
      <c r="AM1679" s="113">
        <v>1014691.7647000001</v>
      </c>
      <c r="AN1679" s="113">
        <v>422788.2353</v>
      </c>
      <c r="AO1679" s="113">
        <v>0</v>
      </c>
      <c r="AP1679" s="113">
        <v>0</v>
      </c>
      <c r="AQ1679" s="107" t="s">
        <v>699</v>
      </c>
      <c r="AR1679" s="107" t="s">
        <v>699</v>
      </c>
      <c r="AS1679" s="107" t="s">
        <v>396</v>
      </c>
      <c r="AT1679" s="107" t="s">
        <v>3058</v>
      </c>
      <c r="AU1679" s="107" t="s">
        <v>239</v>
      </c>
      <c r="AV1679" s="107" t="s">
        <v>391</v>
      </c>
      <c r="AW1679" s="108">
        <v>1</v>
      </c>
      <c r="AX1679" s="107" t="s">
        <v>473</v>
      </c>
      <c r="AY1679" s="107" t="s">
        <v>738</v>
      </c>
      <c r="AZ1679" s="107" t="s">
        <v>700</v>
      </c>
      <c r="BA1679" s="107" t="s">
        <v>652</v>
      </c>
      <c r="BB1679" s="109">
        <v>45355.272070752311</v>
      </c>
      <c r="BC1679" s="107" t="s">
        <v>26</v>
      </c>
      <c r="BD1679" s="107" t="s">
        <v>292</v>
      </c>
    </row>
    <row r="1680" spans="1:56" x14ac:dyDescent="0.2">
      <c r="A1680" s="107" t="s">
        <v>472</v>
      </c>
      <c r="B1680" s="105">
        <v>612006</v>
      </c>
      <c r="C1680" s="105" t="s">
        <v>395</v>
      </c>
      <c r="D1680" s="107" t="s">
        <v>2491</v>
      </c>
      <c r="E1680" s="105" t="s">
        <v>1945</v>
      </c>
      <c r="F1680" s="107" t="s">
        <v>1128</v>
      </c>
      <c r="G1680" s="107" t="s">
        <v>830</v>
      </c>
      <c r="H1680" s="107" t="s">
        <v>830</v>
      </c>
      <c r="I1680" s="107" t="s">
        <v>830</v>
      </c>
      <c r="J1680" s="107" t="s">
        <v>1154</v>
      </c>
      <c r="K1680" s="107" t="s">
        <v>31</v>
      </c>
      <c r="L1680" s="107" t="s">
        <v>88</v>
      </c>
      <c r="M1680" s="107" t="s">
        <v>41</v>
      </c>
      <c r="N1680" s="107" t="s">
        <v>472</v>
      </c>
      <c r="O1680" s="107" t="s">
        <v>1122</v>
      </c>
      <c r="P1680" s="109">
        <v>46466</v>
      </c>
      <c r="Q1680" s="107" t="s">
        <v>1914</v>
      </c>
      <c r="R1680" s="108">
        <v>0</v>
      </c>
      <c r="S1680" s="109">
        <v>46616</v>
      </c>
      <c r="T1680" s="109">
        <v>46676</v>
      </c>
      <c r="U1680" s="109">
        <v>48076</v>
      </c>
      <c r="V1680" s="108">
        <v>1460</v>
      </c>
      <c r="W1680" s="107" t="s">
        <v>424</v>
      </c>
      <c r="X1680" s="107" t="s">
        <v>802</v>
      </c>
      <c r="Y1680" s="107" t="s">
        <v>725</v>
      </c>
      <c r="Z1680" s="108">
        <v>0.8</v>
      </c>
      <c r="AA1680" s="113">
        <v>0</v>
      </c>
      <c r="AB1680" s="113">
        <v>0</v>
      </c>
      <c r="AC1680" s="113">
        <v>104891600</v>
      </c>
      <c r="AD1680" s="113">
        <v>0</v>
      </c>
      <c r="AE1680" s="113">
        <v>46866459.574500002</v>
      </c>
      <c r="AF1680" s="113">
        <v>0</v>
      </c>
      <c r="AG1680" s="113">
        <v>0</v>
      </c>
      <c r="AH1680" s="113">
        <f>CFR_Data[[#This Row],[Total Spent SFY]]+CFR_Data[[#This Row],[CF Current SFY]]</f>
        <v>0</v>
      </c>
      <c r="AI1680" s="113">
        <v>0</v>
      </c>
      <c r="AJ1680" s="113">
        <v>0</v>
      </c>
      <c r="AK1680" s="113">
        <v>0</v>
      </c>
      <c r="AL1680" s="113">
        <v>20085625.5319</v>
      </c>
      <c r="AM1680" s="113">
        <v>26780834.042599998</v>
      </c>
      <c r="AN1680" s="113">
        <v>58025140.425499998</v>
      </c>
      <c r="AO1680" s="113">
        <v>0</v>
      </c>
      <c r="AP1680" s="113">
        <v>0</v>
      </c>
      <c r="AQ1680" s="107" t="s">
        <v>699</v>
      </c>
      <c r="AR1680" s="107" t="s">
        <v>699</v>
      </c>
      <c r="AS1680" s="107" t="s">
        <v>396</v>
      </c>
      <c r="AT1680" s="107" t="s">
        <v>395</v>
      </c>
      <c r="AU1680" s="107" t="s">
        <v>1123</v>
      </c>
      <c r="AV1680" s="107" t="s">
        <v>391</v>
      </c>
      <c r="AW1680" s="108">
        <v>1</v>
      </c>
      <c r="AX1680" s="107" t="s">
        <v>473</v>
      </c>
      <c r="AY1680" s="107" t="s">
        <v>707</v>
      </c>
      <c r="AZ1680" s="107" t="s">
        <v>706</v>
      </c>
      <c r="BA1680" s="107" t="s">
        <v>412</v>
      </c>
      <c r="BB1680" s="109">
        <v>45355.272070752311</v>
      </c>
      <c r="BC1680" s="107" t="s">
        <v>31</v>
      </c>
      <c r="BD1680" s="107" t="s">
        <v>292</v>
      </c>
    </row>
    <row r="1681" spans="1:56" x14ac:dyDescent="0.2">
      <c r="A1681" s="107" t="s">
        <v>472</v>
      </c>
      <c r="B1681" s="105">
        <v>612011</v>
      </c>
      <c r="C1681" s="105" t="s">
        <v>395</v>
      </c>
      <c r="D1681" s="107" t="s">
        <v>2492</v>
      </c>
      <c r="E1681" s="105" t="s">
        <v>1954</v>
      </c>
      <c r="F1681" s="107" t="s">
        <v>1128</v>
      </c>
      <c r="G1681" s="107" t="s">
        <v>830</v>
      </c>
      <c r="H1681" s="107" t="s">
        <v>830</v>
      </c>
      <c r="I1681" s="107" t="s">
        <v>830</v>
      </c>
      <c r="J1681" s="107" t="s">
        <v>170</v>
      </c>
      <c r="K1681" s="107" t="s">
        <v>24</v>
      </c>
      <c r="L1681" s="107" t="s">
        <v>187</v>
      </c>
      <c r="M1681" s="107" t="s">
        <v>158</v>
      </c>
      <c r="N1681" s="107" t="s">
        <v>472</v>
      </c>
      <c r="O1681" s="107" t="s">
        <v>1122</v>
      </c>
      <c r="P1681" s="109">
        <v>46466</v>
      </c>
      <c r="Q1681" s="107" t="s">
        <v>1914</v>
      </c>
      <c r="R1681" s="108">
        <v>0</v>
      </c>
      <c r="S1681" s="109">
        <v>46616</v>
      </c>
      <c r="T1681" s="109">
        <v>46676</v>
      </c>
      <c r="U1681" s="109">
        <v>47345</v>
      </c>
      <c r="V1681" s="108">
        <v>729</v>
      </c>
      <c r="W1681" s="107" t="s">
        <v>424</v>
      </c>
      <c r="X1681" s="107" t="s">
        <v>726</v>
      </c>
      <c r="Y1681" s="107" t="s">
        <v>725</v>
      </c>
      <c r="Z1681" s="108">
        <v>0.8</v>
      </c>
      <c r="AA1681" s="113">
        <v>0</v>
      </c>
      <c r="AB1681" s="113">
        <v>0</v>
      </c>
      <c r="AC1681" s="113">
        <v>4944500</v>
      </c>
      <c r="AD1681" s="113">
        <v>0</v>
      </c>
      <c r="AE1681" s="113">
        <v>4514543.4781999998</v>
      </c>
      <c r="AF1681" s="113">
        <v>0</v>
      </c>
      <c r="AG1681" s="113">
        <v>0</v>
      </c>
      <c r="AH1681" s="113">
        <f>CFR_Data[[#This Row],[Total Spent SFY]]+CFR_Data[[#This Row],[CF Current SFY]]</f>
        <v>0</v>
      </c>
      <c r="AI1681" s="113">
        <v>0</v>
      </c>
      <c r="AJ1681" s="113">
        <v>0</v>
      </c>
      <c r="AK1681" s="113">
        <v>0</v>
      </c>
      <c r="AL1681" s="113">
        <v>1934804.3478000001</v>
      </c>
      <c r="AM1681" s="113">
        <v>2579739.1304000001</v>
      </c>
      <c r="AN1681" s="113">
        <v>429956.52179999999</v>
      </c>
      <c r="AO1681" s="113">
        <v>0</v>
      </c>
      <c r="AP1681" s="113">
        <v>0</v>
      </c>
      <c r="AQ1681" s="107" t="s">
        <v>699</v>
      </c>
      <c r="AR1681" s="107" t="s">
        <v>699</v>
      </c>
      <c r="AS1681" s="107" t="s">
        <v>396</v>
      </c>
      <c r="AT1681" s="107" t="s">
        <v>395</v>
      </c>
      <c r="AU1681" s="107" t="s">
        <v>1120</v>
      </c>
      <c r="AV1681" s="107" t="s">
        <v>391</v>
      </c>
      <c r="AW1681" s="108">
        <v>1</v>
      </c>
      <c r="AX1681" s="107" t="s">
        <v>473</v>
      </c>
      <c r="AY1681" s="107" t="s">
        <v>698</v>
      </c>
      <c r="AZ1681" s="107" t="s">
        <v>697</v>
      </c>
      <c r="BA1681" s="107" t="s">
        <v>392</v>
      </c>
      <c r="BB1681" s="109">
        <v>45355.272070752311</v>
      </c>
      <c r="BC1681" s="107" t="s">
        <v>24</v>
      </c>
      <c r="BD1681" s="107" t="s">
        <v>292</v>
      </c>
    </row>
    <row r="1682" spans="1:56" x14ac:dyDescent="0.2">
      <c r="A1682" s="107" t="s">
        <v>409</v>
      </c>
      <c r="B1682" s="105">
        <v>612012</v>
      </c>
      <c r="C1682" s="105" t="s">
        <v>2493</v>
      </c>
      <c r="D1682" s="107" t="s">
        <v>1391</v>
      </c>
      <c r="E1682" s="105" t="s">
        <v>1947</v>
      </c>
      <c r="F1682" s="107" t="s">
        <v>1359</v>
      </c>
      <c r="G1682" s="107" t="s">
        <v>830</v>
      </c>
      <c r="H1682" s="107" t="b">
        <v>1</v>
      </c>
      <c r="I1682" s="107" t="s">
        <v>830</v>
      </c>
      <c r="J1682" s="107" t="s">
        <v>404</v>
      </c>
      <c r="K1682" s="107" t="s">
        <v>405</v>
      </c>
      <c r="L1682" s="107" t="s">
        <v>344</v>
      </c>
      <c r="M1682" s="107" t="s">
        <v>395</v>
      </c>
      <c r="N1682" s="107" t="s">
        <v>410</v>
      </c>
      <c r="O1682" s="107" t="s">
        <v>395</v>
      </c>
      <c r="P1682" s="109">
        <v>44583</v>
      </c>
      <c r="Q1682" s="107" t="s">
        <v>658</v>
      </c>
      <c r="R1682" s="108">
        <v>1</v>
      </c>
      <c r="S1682" s="109">
        <v>44627</v>
      </c>
      <c r="T1682" s="109">
        <v>44687</v>
      </c>
      <c r="U1682" s="109">
        <v>45357</v>
      </c>
      <c r="V1682" s="108">
        <v>730</v>
      </c>
      <c r="W1682" s="107" t="s">
        <v>398</v>
      </c>
      <c r="X1682" s="107" t="s">
        <v>720</v>
      </c>
      <c r="Y1682" s="107" t="s">
        <v>293</v>
      </c>
      <c r="Z1682" s="108">
        <v>0</v>
      </c>
      <c r="AA1682" s="113">
        <v>805825.2</v>
      </c>
      <c r="AB1682" s="113">
        <v>265480.65000000002</v>
      </c>
      <c r="AC1682" s="113">
        <v>85450.8</v>
      </c>
      <c r="AD1682" s="113">
        <v>6941.2187999999996</v>
      </c>
      <c r="AE1682" s="113">
        <v>6941.2187999999996</v>
      </c>
      <c r="AF1682" s="113">
        <v>6941.2187999999996</v>
      </c>
      <c r="AG1682" s="113">
        <v>812766.41879999998</v>
      </c>
      <c r="AH1682" s="113">
        <f>CFR_Data[[#This Row],[Total Spent SFY]]+CFR_Data[[#This Row],[CF Current SFY]]</f>
        <v>272421.8688</v>
      </c>
      <c r="AI1682" s="113">
        <v>0</v>
      </c>
      <c r="AJ1682" s="113">
        <v>0</v>
      </c>
      <c r="AK1682" s="113">
        <v>0</v>
      </c>
      <c r="AL1682" s="113">
        <v>0</v>
      </c>
      <c r="AM1682" s="113">
        <v>0</v>
      </c>
      <c r="AN1682" s="113">
        <v>78509.581200000001</v>
      </c>
      <c r="AO1682" s="113">
        <v>0</v>
      </c>
      <c r="AP1682" s="113">
        <v>0</v>
      </c>
      <c r="AQ1682" s="107" t="s">
        <v>699</v>
      </c>
      <c r="AR1682" s="107" t="s">
        <v>699</v>
      </c>
      <c r="AS1682" s="107" t="s">
        <v>396</v>
      </c>
      <c r="AT1682" s="107" t="s">
        <v>395</v>
      </c>
      <c r="AU1682" s="107" t="s">
        <v>1123</v>
      </c>
      <c r="AV1682" s="107" t="s">
        <v>391</v>
      </c>
      <c r="AW1682" s="108">
        <v>2</v>
      </c>
      <c r="AX1682" s="107" t="s">
        <v>473</v>
      </c>
      <c r="AY1682" s="107" t="s">
        <v>707</v>
      </c>
      <c r="AZ1682" s="107" t="s">
        <v>706</v>
      </c>
      <c r="BA1682" s="107" t="s">
        <v>412</v>
      </c>
      <c r="BB1682" s="109">
        <v>45355.272070752311</v>
      </c>
      <c r="BC1682" s="107" t="s">
        <v>465</v>
      </c>
      <c r="BD1682" s="107" t="s">
        <v>293</v>
      </c>
    </row>
    <row r="1683" spans="1:56" x14ac:dyDescent="0.2">
      <c r="A1683" s="107" t="s">
        <v>409</v>
      </c>
      <c r="B1683" s="105">
        <v>612012</v>
      </c>
      <c r="C1683" s="105" t="s">
        <v>2493</v>
      </c>
      <c r="D1683" s="107" t="s">
        <v>1391</v>
      </c>
      <c r="E1683" s="105" t="s">
        <v>1947</v>
      </c>
      <c r="F1683" s="107" t="s">
        <v>1359</v>
      </c>
      <c r="G1683" s="107" t="s">
        <v>830</v>
      </c>
      <c r="H1683" s="107" t="b">
        <v>1</v>
      </c>
      <c r="I1683" s="107" t="s">
        <v>830</v>
      </c>
      <c r="J1683" s="107" t="s">
        <v>404</v>
      </c>
      <c r="K1683" s="107" t="s">
        <v>405</v>
      </c>
      <c r="L1683" s="107" t="s">
        <v>344</v>
      </c>
      <c r="M1683" s="107" t="s">
        <v>395</v>
      </c>
      <c r="N1683" s="107" t="s">
        <v>410</v>
      </c>
      <c r="O1683" s="107" t="s">
        <v>395</v>
      </c>
      <c r="P1683" s="109">
        <v>44583</v>
      </c>
      <c r="Q1683" s="107" t="s">
        <v>658</v>
      </c>
      <c r="R1683" s="108">
        <v>1</v>
      </c>
      <c r="S1683" s="109">
        <v>44627</v>
      </c>
      <c r="T1683" s="109">
        <v>44687</v>
      </c>
      <c r="U1683" s="109">
        <v>45357</v>
      </c>
      <c r="V1683" s="108">
        <v>730</v>
      </c>
      <c r="W1683" s="107" t="s">
        <v>438</v>
      </c>
      <c r="X1683" s="107" t="s">
        <v>800</v>
      </c>
      <c r="Y1683" s="107" t="s">
        <v>293</v>
      </c>
      <c r="Z1683" s="108">
        <v>0</v>
      </c>
      <c r="AA1683" s="113">
        <v>272.89999999999998</v>
      </c>
      <c r="AB1683" s="113">
        <v>272.89999999999998</v>
      </c>
      <c r="AC1683" s="113">
        <v>659627.6</v>
      </c>
      <c r="AD1683" s="113">
        <v>13058.781199999999</v>
      </c>
      <c r="AE1683" s="113">
        <v>13058.781199999999</v>
      </c>
      <c r="AF1683" s="113">
        <v>13058.781199999999</v>
      </c>
      <c r="AG1683" s="113">
        <v>13331.681200000001</v>
      </c>
      <c r="AH1683" s="113">
        <f>CFR_Data[[#This Row],[Total Spent SFY]]+CFR_Data[[#This Row],[CF Current SFY]]</f>
        <v>13331.681199999999</v>
      </c>
      <c r="AI1683" s="113">
        <v>0</v>
      </c>
      <c r="AJ1683" s="113">
        <v>0</v>
      </c>
      <c r="AK1683" s="113">
        <v>0</v>
      </c>
      <c r="AL1683" s="113">
        <v>0</v>
      </c>
      <c r="AM1683" s="113">
        <v>0</v>
      </c>
      <c r="AN1683" s="113">
        <v>646568.81880000001</v>
      </c>
      <c r="AO1683" s="113">
        <v>0</v>
      </c>
      <c r="AP1683" s="113">
        <v>0</v>
      </c>
      <c r="AQ1683" s="107" t="s">
        <v>699</v>
      </c>
      <c r="AR1683" s="107" t="s">
        <v>699</v>
      </c>
      <c r="AS1683" s="107" t="s">
        <v>396</v>
      </c>
      <c r="AT1683" s="107" t="s">
        <v>395</v>
      </c>
      <c r="AU1683" s="107" t="s">
        <v>1123</v>
      </c>
      <c r="AV1683" s="107" t="s">
        <v>391</v>
      </c>
      <c r="AW1683" s="108">
        <v>2</v>
      </c>
      <c r="AX1683" s="107" t="s">
        <v>473</v>
      </c>
      <c r="AY1683" s="107" t="s">
        <v>707</v>
      </c>
      <c r="AZ1683" s="107" t="s">
        <v>706</v>
      </c>
      <c r="BA1683" s="107" t="s">
        <v>412</v>
      </c>
      <c r="BB1683" s="109">
        <v>45355.272070752311</v>
      </c>
      <c r="BC1683" s="107" t="s">
        <v>465</v>
      </c>
      <c r="BD1683" s="107" t="s">
        <v>293</v>
      </c>
    </row>
    <row r="1684" spans="1:56" x14ac:dyDescent="0.2">
      <c r="A1684" s="107" t="s">
        <v>409</v>
      </c>
      <c r="B1684" s="105">
        <v>612013</v>
      </c>
      <c r="C1684" s="105" t="s">
        <v>2494</v>
      </c>
      <c r="D1684" s="107" t="s">
        <v>1240</v>
      </c>
      <c r="E1684" s="105" t="s">
        <v>1947</v>
      </c>
      <c r="F1684" s="107" t="s">
        <v>1330</v>
      </c>
      <c r="G1684" s="107" t="s">
        <v>830</v>
      </c>
      <c r="H1684" s="107" t="b">
        <v>1</v>
      </c>
      <c r="I1684" s="107" t="s">
        <v>830</v>
      </c>
      <c r="J1684" s="107" t="s">
        <v>404</v>
      </c>
      <c r="K1684" s="107" t="s">
        <v>405</v>
      </c>
      <c r="L1684" s="107" t="s">
        <v>344</v>
      </c>
      <c r="M1684" s="107" t="s">
        <v>395</v>
      </c>
      <c r="N1684" s="107" t="s">
        <v>410</v>
      </c>
      <c r="O1684" s="107" t="s">
        <v>395</v>
      </c>
      <c r="P1684" s="109">
        <v>44597</v>
      </c>
      <c r="Q1684" s="107" t="s">
        <v>658</v>
      </c>
      <c r="R1684" s="108">
        <v>1</v>
      </c>
      <c r="S1684" s="109">
        <v>44635</v>
      </c>
      <c r="T1684" s="109">
        <v>44695</v>
      </c>
      <c r="U1684" s="109">
        <v>45365</v>
      </c>
      <c r="V1684" s="108">
        <v>730</v>
      </c>
      <c r="W1684" s="107" t="s">
        <v>398</v>
      </c>
      <c r="X1684" s="107" t="s">
        <v>720</v>
      </c>
      <c r="Y1684" s="107" t="s">
        <v>293</v>
      </c>
      <c r="Z1684" s="108">
        <v>0</v>
      </c>
      <c r="AA1684" s="113">
        <v>308019.86</v>
      </c>
      <c r="AB1684" s="113">
        <v>77048.710000000006</v>
      </c>
      <c r="AC1684" s="113">
        <v>75830.14</v>
      </c>
      <c r="AD1684" s="113">
        <v>76000</v>
      </c>
      <c r="AE1684" s="113">
        <v>76000</v>
      </c>
      <c r="AF1684" s="113">
        <v>76000</v>
      </c>
      <c r="AG1684" s="113">
        <v>384019.86</v>
      </c>
      <c r="AH1684" s="113">
        <f>CFR_Data[[#This Row],[Total Spent SFY]]+CFR_Data[[#This Row],[CF Current SFY]]</f>
        <v>153048.71000000002</v>
      </c>
      <c r="AI1684" s="113">
        <v>0</v>
      </c>
      <c r="AJ1684" s="113">
        <v>0</v>
      </c>
      <c r="AK1684" s="113">
        <v>0</v>
      </c>
      <c r="AL1684" s="113">
        <v>0</v>
      </c>
      <c r="AM1684" s="113">
        <v>0</v>
      </c>
      <c r="AN1684" s="113">
        <v>-169.86</v>
      </c>
      <c r="AO1684" s="113">
        <v>0</v>
      </c>
      <c r="AP1684" s="113">
        <v>0</v>
      </c>
      <c r="AQ1684" s="107" t="s">
        <v>699</v>
      </c>
      <c r="AR1684" s="107" t="s">
        <v>699</v>
      </c>
      <c r="AS1684" s="107" t="s">
        <v>396</v>
      </c>
      <c r="AT1684" s="107" t="s">
        <v>395</v>
      </c>
      <c r="AU1684" s="107" t="s">
        <v>1123</v>
      </c>
      <c r="AV1684" s="107" t="s">
        <v>391</v>
      </c>
      <c r="AW1684" s="108">
        <v>1</v>
      </c>
      <c r="AX1684" s="107" t="s">
        <v>473</v>
      </c>
      <c r="AY1684" s="107" t="s">
        <v>707</v>
      </c>
      <c r="AZ1684" s="107" t="s">
        <v>706</v>
      </c>
      <c r="BA1684" s="107" t="s">
        <v>412</v>
      </c>
      <c r="BB1684" s="109">
        <v>45355.272070752311</v>
      </c>
      <c r="BC1684" s="107" t="s">
        <v>465</v>
      </c>
      <c r="BD1684" s="107" t="s">
        <v>293</v>
      </c>
    </row>
    <row r="1685" spans="1:56" x14ac:dyDescent="0.2">
      <c r="A1685" s="107" t="s">
        <v>409</v>
      </c>
      <c r="B1685" s="105">
        <v>612014</v>
      </c>
      <c r="C1685" s="105" t="s">
        <v>2495</v>
      </c>
      <c r="D1685" s="107" t="s">
        <v>1239</v>
      </c>
      <c r="E1685" s="105" t="s">
        <v>1947</v>
      </c>
      <c r="F1685" s="107" t="s">
        <v>1329</v>
      </c>
      <c r="G1685" s="107" t="s">
        <v>830</v>
      </c>
      <c r="H1685" s="107" t="b">
        <v>1</v>
      </c>
      <c r="I1685" s="107" t="s">
        <v>830</v>
      </c>
      <c r="J1685" s="107" t="s">
        <v>404</v>
      </c>
      <c r="K1685" s="107" t="s">
        <v>405</v>
      </c>
      <c r="L1685" s="107" t="s">
        <v>347</v>
      </c>
      <c r="M1685" s="107" t="s">
        <v>395</v>
      </c>
      <c r="N1685" s="107" t="s">
        <v>410</v>
      </c>
      <c r="O1685" s="107" t="s">
        <v>395</v>
      </c>
      <c r="P1685" s="109">
        <v>45010</v>
      </c>
      <c r="Q1685" s="107" t="s">
        <v>712</v>
      </c>
      <c r="R1685" s="108">
        <v>1</v>
      </c>
      <c r="S1685" s="109">
        <v>45050</v>
      </c>
      <c r="T1685" s="109">
        <v>45110</v>
      </c>
      <c r="U1685" s="109">
        <v>45780</v>
      </c>
      <c r="V1685" s="108">
        <v>730</v>
      </c>
      <c r="W1685" s="107" t="s">
        <v>398</v>
      </c>
      <c r="X1685" s="107" t="s">
        <v>720</v>
      </c>
      <c r="Y1685" s="107" t="s">
        <v>293</v>
      </c>
      <c r="Z1685" s="108">
        <v>0</v>
      </c>
      <c r="AA1685" s="113">
        <v>419001.07</v>
      </c>
      <c r="AB1685" s="113">
        <v>419001.07</v>
      </c>
      <c r="AC1685" s="113">
        <v>2150037.4300000002</v>
      </c>
      <c r="AD1685" s="113">
        <v>2841000</v>
      </c>
      <c r="AE1685" s="113">
        <v>2841000</v>
      </c>
      <c r="AF1685" s="113">
        <v>972000</v>
      </c>
      <c r="AG1685" s="113">
        <v>1391001.07</v>
      </c>
      <c r="AH1685" s="113">
        <f>CFR_Data[[#This Row],[Total Spent SFY]]+CFR_Data[[#This Row],[CF Current SFY]]</f>
        <v>1391001.07</v>
      </c>
      <c r="AI1685" s="113">
        <v>695000</v>
      </c>
      <c r="AJ1685" s="113">
        <v>1174000</v>
      </c>
      <c r="AK1685" s="113">
        <v>0</v>
      </c>
      <c r="AL1685" s="113">
        <v>0</v>
      </c>
      <c r="AM1685" s="113">
        <v>0</v>
      </c>
      <c r="AN1685" s="113">
        <v>-690962.57</v>
      </c>
      <c r="AO1685" s="113">
        <v>0</v>
      </c>
      <c r="AP1685" s="113">
        <v>0</v>
      </c>
      <c r="AQ1685" s="107" t="s">
        <v>699</v>
      </c>
      <c r="AR1685" s="107" t="s">
        <v>699</v>
      </c>
      <c r="AS1685" s="107" t="s">
        <v>396</v>
      </c>
      <c r="AT1685" s="107" t="s">
        <v>395</v>
      </c>
      <c r="AU1685" s="107" t="s">
        <v>1123</v>
      </c>
      <c r="AV1685" s="107" t="s">
        <v>391</v>
      </c>
      <c r="AW1685" s="108">
        <v>2</v>
      </c>
      <c r="AX1685" s="107" t="s">
        <v>473</v>
      </c>
      <c r="AY1685" s="107" t="s">
        <v>707</v>
      </c>
      <c r="AZ1685" s="107" t="s">
        <v>706</v>
      </c>
      <c r="BA1685" s="107" t="s">
        <v>412</v>
      </c>
      <c r="BB1685" s="109">
        <v>45355.272070752311</v>
      </c>
      <c r="BC1685" s="107" t="s">
        <v>465</v>
      </c>
      <c r="BD1685" s="107" t="s">
        <v>293</v>
      </c>
    </row>
    <row r="1686" spans="1:56" x14ac:dyDescent="0.2">
      <c r="A1686" s="107" t="s">
        <v>409</v>
      </c>
      <c r="B1686" s="105">
        <v>612014</v>
      </c>
      <c r="C1686" s="105" t="s">
        <v>2495</v>
      </c>
      <c r="D1686" s="107" t="s">
        <v>1239</v>
      </c>
      <c r="E1686" s="105" t="s">
        <v>1947</v>
      </c>
      <c r="F1686" s="107" t="s">
        <v>1329</v>
      </c>
      <c r="G1686" s="107" t="s">
        <v>830</v>
      </c>
      <c r="H1686" s="107" t="b">
        <v>1</v>
      </c>
      <c r="I1686" s="107" t="s">
        <v>830</v>
      </c>
      <c r="J1686" s="107" t="s">
        <v>404</v>
      </c>
      <c r="K1686" s="107" t="s">
        <v>405</v>
      </c>
      <c r="L1686" s="107" t="s">
        <v>347</v>
      </c>
      <c r="M1686" s="107" t="s">
        <v>395</v>
      </c>
      <c r="N1686" s="107" t="s">
        <v>410</v>
      </c>
      <c r="O1686" s="107" t="s">
        <v>395</v>
      </c>
      <c r="P1686" s="109">
        <v>45010</v>
      </c>
      <c r="Q1686" s="107" t="s">
        <v>712</v>
      </c>
      <c r="R1686" s="108">
        <v>1</v>
      </c>
      <c r="S1686" s="109">
        <v>45050</v>
      </c>
      <c r="T1686" s="109">
        <v>45110</v>
      </c>
      <c r="U1686" s="109">
        <v>45780</v>
      </c>
      <c r="V1686" s="108">
        <v>730</v>
      </c>
      <c r="W1686" s="107" t="s">
        <v>438</v>
      </c>
      <c r="X1686" s="107" t="s">
        <v>800</v>
      </c>
      <c r="Y1686" s="107" t="s">
        <v>293</v>
      </c>
      <c r="Z1686" s="108">
        <v>0</v>
      </c>
      <c r="AA1686" s="113">
        <v>0</v>
      </c>
      <c r="AB1686" s="113">
        <v>0</v>
      </c>
      <c r="AC1686" s="113">
        <v>695333.2</v>
      </c>
      <c r="AD1686" s="113">
        <v>0</v>
      </c>
      <c r="AE1686" s="113">
        <v>695333.2</v>
      </c>
      <c r="AF1686" s="113">
        <v>695333.2</v>
      </c>
      <c r="AG1686" s="113">
        <v>695333.2</v>
      </c>
      <c r="AH1686" s="113">
        <f>CFR_Data[[#This Row],[Total Spent SFY]]+CFR_Data[[#This Row],[CF Current SFY]]</f>
        <v>695333.2</v>
      </c>
      <c r="AI1686" s="113">
        <v>0</v>
      </c>
      <c r="AJ1686" s="113">
        <v>0</v>
      </c>
      <c r="AK1686" s="113">
        <v>0</v>
      </c>
      <c r="AL1686" s="113">
        <v>0</v>
      </c>
      <c r="AM1686" s="113">
        <v>0</v>
      </c>
      <c r="AN1686" s="113">
        <v>0</v>
      </c>
      <c r="AO1686" s="113">
        <v>0</v>
      </c>
      <c r="AP1686" s="113">
        <v>0</v>
      </c>
      <c r="AQ1686" s="107" t="s">
        <v>699</v>
      </c>
      <c r="AR1686" s="107" t="s">
        <v>699</v>
      </c>
      <c r="AS1686" s="107" t="s">
        <v>396</v>
      </c>
      <c r="AT1686" s="107" t="s">
        <v>395</v>
      </c>
      <c r="AU1686" s="107" t="s">
        <v>1123</v>
      </c>
      <c r="AV1686" s="107" t="s">
        <v>391</v>
      </c>
      <c r="AW1686" s="108">
        <v>2</v>
      </c>
      <c r="AX1686" s="107" t="s">
        <v>473</v>
      </c>
      <c r="AY1686" s="107" t="s">
        <v>707</v>
      </c>
      <c r="AZ1686" s="107" t="s">
        <v>706</v>
      </c>
      <c r="BA1686" s="107" t="s">
        <v>412</v>
      </c>
      <c r="BB1686" s="109">
        <v>45355.272070752311</v>
      </c>
      <c r="BC1686" s="107" t="s">
        <v>465</v>
      </c>
      <c r="BD1686" s="107" t="s">
        <v>293</v>
      </c>
    </row>
    <row r="1687" spans="1:56" x14ac:dyDescent="0.2">
      <c r="A1687" s="107" t="s">
        <v>409</v>
      </c>
      <c r="B1687" s="105">
        <v>612015</v>
      </c>
      <c r="C1687" s="105" t="s">
        <v>2496</v>
      </c>
      <c r="D1687" s="107" t="s">
        <v>1392</v>
      </c>
      <c r="E1687" s="105" t="s">
        <v>1947</v>
      </c>
      <c r="F1687" s="107" t="s">
        <v>1795</v>
      </c>
      <c r="G1687" s="107" t="s">
        <v>830</v>
      </c>
      <c r="H1687" s="107" t="b">
        <v>1</v>
      </c>
      <c r="I1687" s="107" t="s">
        <v>830</v>
      </c>
      <c r="J1687" s="107" t="s">
        <v>404</v>
      </c>
      <c r="K1687" s="107" t="s">
        <v>405</v>
      </c>
      <c r="L1687" s="107" t="s">
        <v>344</v>
      </c>
      <c r="M1687" s="107" t="s">
        <v>395</v>
      </c>
      <c r="N1687" s="107" t="s">
        <v>410</v>
      </c>
      <c r="O1687" s="107" t="s">
        <v>395</v>
      </c>
      <c r="P1687" s="109">
        <v>44625</v>
      </c>
      <c r="Q1687" s="107" t="s">
        <v>658</v>
      </c>
      <c r="R1687" s="108">
        <v>1</v>
      </c>
      <c r="S1687" s="109">
        <v>44670</v>
      </c>
      <c r="T1687" s="109">
        <v>44730</v>
      </c>
      <c r="U1687" s="109">
        <v>45400</v>
      </c>
      <c r="V1687" s="108">
        <v>730</v>
      </c>
      <c r="W1687" s="107" t="s">
        <v>398</v>
      </c>
      <c r="X1687" s="107" t="s">
        <v>720</v>
      </c>
      <c r="Y1687" s="107" t="s">
        <v>293</v>
      </c>
      <c r="Z1687" s="108">
        <v>0</v>
      </c>
      <c r="AA1687" s="113">
        <v>1846745.89</v>
      </c>
      <c r="AB1687" s="113">
        <v>48635.49</v>
      </c>
      <c r="AC1687" s="113">
        <v>288650.53000000003</v>
      </c>
      <c r="AD1687" s="113">
        <v>84488.098700000002</v>
      </c>
      <c r="AE1687" s="113">
        <v>84488.098700000002</v>
      </c>
      <c r="AF1687" s="113">
        <v>84488.098700000002</v>
      </c>
      <c r="AG1687" s="113">
        <v>1931233.9887000001</v>
      </c>
      <c r="AH1687" s="113">
        <f>CFR_Data[[#This Row],[Total Spent SFY]]+CFR_Data[[#This Row],[CF Current SFY]]</f>
        <v>133123.58869999999</v>
      </c>
      <c r="AI1687" s="113">
        <v>0</v>
      </c>
      <c r="AJ1687" s="113">
        <v>0</v>
      </c>
      <c r="AK1687" s="113">
        <v>0</v>
      </c>
      <c r="AL1687" s="113">
        <v>0</v>
      </c>
      <c r="AM1687" s="113">
        <v>0</v>
      </c>
      <c r="AN1687" s="113">
        <v>204162.4313</v>
      </c>
      <c r="AO1687" s="113">
        <v>0</v>
      </c>
      <c r="AP1687" s="113">
        <v>0</v>
      </c>
      <c r="AQ1687" s="107" t="s">
        <v>699</v>
      </c>
      <c r="AR1687" s="107" t="s">
        <v>699</v>
      </c>
      <c r="AS1687" s="107" t="s">
        <v>396</v>
      </c>
      <c r="AT1687" s="107" t="s">
        <v>395</v>
      </c>
      <c r="AU1687" s="107" t="s">
        <v>1123</v>
      </c>
      <c r="AV1687" s="107" t="s">
        <v>391</v>
      </c>
      <c r="AW1687" s="108">
        <v>2</v>
      </c>
      <c r="AX1687" s="107" t="s">
        <v>473</v>
      </c>
      <c r="AY1687" s="107" t="s">
        <v>707</v>
      </c>
      <c r="AZ1687" s="107" t="s">
        <v>706</v>
      </c>
      <c r="BA1687" s="107" t="s">
        <v>412</v>
      </c>
      <c r="BB1687" s="109">
        <v>45355.272070752311</v>
      </c>
      <c r="BC1687" s="107" t="s">
        <v>465</v>
      </c>
      <c r="BD1687" s="107" t="s">
        <v>293</v>
      </c>
    </row>
    <row r="1688" spans="1:56" x14ac:dyDescent="0.2">
      <c r="A1688" s="107" t="s">
        <v>409</v>
      </c>
      <c r="B1688" s="105">
        <v>612015</v>
      </c>
      <c r="C1688" s="105" t="s">
        <v>2496</v>
      </c>
      <c r="D1688" s="107" t="s">
        <v>1392</v>
      </c>
      <c r="E1688" s="105" t="s">
        <v>1947</v>
      </c>
      <c r="F1688" s="107" t="s">
        <v>1795</v>
      </c>
      <c r="G1688" s="107" t="s">
        <v>830</v>
      </c>
      <c r="H1688" s="107" t="b">
        <v>1</v>
      </c>
      <c r="I1688" s="107" t="s">
        <v>830</v>
      </c>
      <c r="J1688" s="107" t="s">
        <v>404</v>
      </c>
      <c r="K1688" s="107" t="s">
        <v>405</v>
      </c>
      <c r="L1688" s="107" t="s">
        <v>344</v>
      </c>
      <c r="M1688" s="107" t="s">
        <v>395</v>
      </c>
      <c r="N1688" s="107" t="s">
        <v>410</v>
      </c>
      <c r="O1688" s="107" t="s">
        <v>395</v>
      </c>
      <c r="P1688" s="109">
        <v>44625</v>
      </c>
      <c r="Q1688" s="107" t="s">
        <v>658</v>
      </c>
      <c r="R1688" s="108">
        <v>1</v>
      </c>
      <c r="S1688" s="109">
        <v>44670</v>
      </c>
      <c r="T1688" s="109">
        <v>44730</v>
      </c>
      <c r="U1688" s="109">
        <v>45400</v>
      </c>
      <c r="V1688" s="108">
        <v>730</v>
      </c>
      <c r="W1688" s="107" t="s">
        <v>438</v>
      </c>
      <c r="X1688" s="107" t="s">
        <v>800</v>
      </c>
      <c r="Y1688" s="107" t="s">
        <v>293</v>
      </c>
      <c r="Z1688" s="108">
        <v>0</v>
      </c>
      <c r="AA1688" s="113">
        <v>893686.38</v>
      </c>
      <c r="AB1688" s="113">
        <v>268526.58</v>
      </c>
      <c r="AC1688" s="113">
        <v>1843.2</v>
      </c>
      <c r="AD1688" s="113">
        <v>5511.9013000000004</v>
      </c>
      <c r="AE1688" s="113">
        <v>5511.9013000000004</v>
      </c>
      <c r="AF1688" s="113">
        <v>5511.9013000000004</v>
      </c>
      <c r="AG1688" s="113">
        <v>899198.28130000003</v>
      </c>
      <c r="AH1688" s="113">
        <f>CFR_Data[[#This Row],[Total Spent SFY]]+CFR_Data[[#This Row],[CF Current SFY]]</f>
        <v>274038.48130000004</v>
      </c>
      <c r="AI1688" s="113">
        <v>0</v>
      </c>
      <c r="AJ1688" s="113">
        <v>0</v>
      </c>
      <c r="AK1688" s="113">
        <v>0</v>
      </c>
      <c r="AL1688" s="113">
        <v>0</v>
      </c>
      <c r="AM1688" s="113">
        <v>0</v>
      </c>
      <c r="AN1688" s="113">
        <v>-3668.7013000000002</v>
      </c>
      <c r="AO1688" s="113">
        <v>0</v>
      </c>
      <c r="AP1688" s="113">
        <v>0</v>
      </c>
      <c r="AQ1688" s="107" t="s">
        <v>699</v>
      </c>
      <c r="AR1688" s="107" t="s">
        <v>699</v>
      </c>
      <c r="AS1688" s="107" t="s">
        <v>396</v>
      </c>
      <c r="AT1688" s="107" t="s">
        <v>395</v>
      </c>
      <c r="AU1688" s="107" t="s">
        <v>1123</v>
      </c>
      <c r="AV1688" s="107" t="s">
        <v>391</v>
      </c>
      <c r="AW1688" s="108">
        <v>2</v>
      </c>
      <c r="AX1688" s="107" t="s">
        <v>473</v>
      </c>
      <c r="AY1688" s="107" t="s">
        <v>707</v>
      </c>
      <c r="AZ1688" s="107" t="s">
        <v>706</v>
      </c>
      <c r="BA1688" s="107" t="s">
        <v>412</v>
      </c>
      <c r="BB1688" s="109">
        <v>45355.272070752311</v>
      </c>
      <c r="BC1688" s="107" t="s">
        <v>465</v>
      </c>
      <c r="BD1688" s="107" t="s">
        <v>293</v>
      </c>
    </row>
    <row r="1689" spans="1:56" x14ac:dyDescent="0.2">
      <c r="A1689" s="107" t="s">
        <v>409</v>
      </c>
      <c r="B1689" s="105">
        <v>612016</v>
      </c>
      <c r="C1689" s="105" t="s">
        <v>2497</v>
      </c>
      <c r="D1689" s="107" t="s">
        <v>1816</v>
      </c>
      <c r="E1689" s="105" t="s">
        <v>1947</v>
      </c>
      <c r="F1689" s="107" t="s">
        <v>1330</v>
      </c>
      <c r="G1689" s="107" t="s">
        <v>830</v>
      </c>
      <c r="H1689" s="107" t="b">
        <v>1</v>
      </c>
      <c r="I1689" s="107" t="s">
        <v>830</v>
      </c>
      <c r="J1689" s="107" t="s">
        <v>404</v>
      </c>
      <c r="K1689" s="107" t="s">
        <v>405</v>
      </c>
      <c r="L1689" s="107" t="s">
        <v>347</v>
      </c>
      <c r="M1689" s="107" t="s">
        <v>395</v>
      </c>
      <c r="N1689" s="107" t="s">
        <v>410</v>
      </c>
      <c r="O1689" s="107" t="s">
        <v>395</v>
      </c>
      <c r="P1689" s="109">
        <v>44618</v>
      </c>
      <c r="Q1689" s="107" t="s">
        <v>658</v>
      </c>
      <c r="R1689" s="108">
        <v>1</v>
      </c>
      <c r="S1689" s="109">
        <v>44670</v>
      </c>
      <c r="T1689" s="109">
        <v>44730</v>
      </c>
      <c r="U1689" s="109">
        <v>45400</v>
      </c>
      <c r="V1689" s="108">
        <v>730</v>
      </c>
      <c r="W1689" s="107" t="s">
        <v>398</v>
      </c>
      <c r="X1689" s="107" t="s">
        <v>720</v>
      </c>
      <c r="Y1689" s="107" t="s">
        <v>293</v>
      </c>
      <c r="Z1689" s="108">
        <v>0</v>
      </c>
      <c r="AA1689" s="113">
        <v>1973426.65</v>
      </c>
      <c r="AB1689" s="113">
        <v>250767.58</v>
      </c>
      <c r="AC1689" s="113">
        <v>0.85</v>
      </c>
      <c r="AD1689" s="113">
        <v>0</v>
      </c>
      <c r="AE1689" s="113">
        <v>0.85</v>
      </c>
      <c r="AF1689" s="113">
        <v>0.85</v>
      </c>
      <c r="AG1689" s="113">
        <v>1973427.5</v>
      </c>
      <c r="AH1689" s="113">
        <f>CFR_Data[[#This Row],[Total Spent SFY]]+CFR_Data[[#This Row],[CF Current SFY]]</f>
        <v>250768.43</v>
      </c>
      <c r="AI1689" s="113">
        <v>0</v>
      </c>
      <c r="AJ1689" s="113">
        <v>0</v>
      </c>
      <c r="AK1689" s="113">
        <v>0</v>
      </c>
      <c r="AL1689" s="113">
        <v>0</v>
      </c>
      <c r="AM1689" s="113">
        <v>0</v>
      </c>
      <c r="AN1689" s="113">
        <v>0</v>
      </c>
      <c r="AO1689" s="113">
        <v>0</v>
      </c>
      <c r="AP1689" s="113">
        <v>0</v>
      </c>
      <c r="AQ1689" s="107" t="s">
        <v>699</v>
      </c>
      <c r="AR1689" s="107" t="s">
        <v>699</v>
      </c>
      <c r="AS1689" s="107" t="s">
        <v>396</v>
      </c>
      <c r="AT1689" s="107" t="s">
        <v>395</v>
      </c>
      <c r="AU1689" s="107" t="s">
        <v>1123</v>
      </c>
      <c r="AV1689" s="107" t="s">
        <v>391</v>
      </c>
      <c r="AW1689" s="108">
        <v>1</v>
      </c>
      <c r="AX1689" s="107" t="s">
        <v>473</v>
      </c>
      <c r="AY1689" s="107" t="s">
        <v>707</v>
      </c>
      <c r="AZ1689" s="107" t="s">
        <v>706</v>
      </c>
      <c r="BA1689" s="107" t="s">
        <v>412</v>
      </c>
      <c r="BB1689" s="109">
        <v>45355.272070752311</v>
      </c>
      <c r="BC1689" s="107" t="s">
        <v>465</v>
      </c>
      <c r="BD1689" s="107" t="s">
        <v>293</v>
      </c>
    </row>
    <row r="1690" spans="1:56" x14ac:dyDescent="0.2">
      <c r="A1690" s="107" t="s">
        <v>409</v>
      </c>
      <c r="B1690" s="105">
        <v>612017</v>
      </c>
      <c r="C1690" s="105" t="s">
        <v>2498</v>
      </c>
      <c r="D1690" s="107" t="s">
        <v>1393</v>
      </c>
      <c r="E1690" s="105" t="s">
        <v>1947</v>
      </c>
      <c r="F1690" s="107" t="s">
        <v>1414</v>
      </c>
      <c r="G1690" s="107" t="s">
        <v>830</v>
      </c>
      <c r="H1690" s="107" t="b">
        <v>1</v>
      </c>
      <c r="I1690" s="107" t="s">
        <v>830</v>
      </c>
      <c r="J1690" s="107" t="s">
        <v>404</v>
      </c>
      <c r="K1690" s="107" t="s">
        <v>405</v>
      </c>
      <c r="L1690" s="107" t="s">
        <v>348</v>
      </c>
      <c r="M1690" s="107" t="s">
        <v>395</v>
      </c>
      <c r="N1690" s="107" t="s">
        <v>410</v>
      </c>
      <c r="O1690" s="107" t="s">
        <v>395</v>
      </c>
      <c r="P1690" s="109">
        <v>44653</v>
      </c>
      <c r="Q1690" s="107" t="s">
        <v>658</v>
      </c>
      <c r="R1690" s="108">
        <v>1</v>
      </c>
      <c r="S1690" s="109">
        <v>44693</v>
      </c>
      <c r="T1690" s="109">
        <v>44753</v>
      </c>
      <c r="U1690" s="109">
        <v>45423</v>
      </c>
      <c r="V1690" s="108">
        <v>730</v>
      </c>
      <c r="W1690" s="107" t="s">
        <v>398</v>
      </c>
      <c r="X1690" s="107" t="s">
        <v>720</v>
      </c>
      <c r="Y1690" s="107" t="s">
        <v>293</v>
      </c>
      <c r="Z1690" s="108">
        <v>0</v>
      </c>
      <c r="AA1690" s="113">
        <v>462590.31</v>
      </c>
      <c r="AB1690" s="113">
        <v>26922.76</v>
      </c>
      <c r="AC1690" s="113">
        <v>390849.69</v>
      </c>
      <c r="AD1690" s="113">
        <v>390000</v>
      </c>
      <c r="AE1690" s="113">
        <v>390000</v>
      </c>
      <c r="AF1690" s="113">
        <v>390000</v>
      </c>
      <c r="AG1690" s="113">
        <v>852590.31</v>
      </c>
      <c r="AH1690" s="113">
        <f>CFR_Data[[#This Row],[Total Spent SFY]]+CFR_Data[[#This Row],[CF Current SFY]]</f>
        <v>416922.76</v>
      </c>
      <c r="AI1690" s="113">
        <v>0</v>
      </c>
      <c r="AJ1690" s="113">
        <v>0</v>
      </c>
      <c r="AK1690" s="113">
        <v>0</v>
      </c>
      <c r="AL1690" s="113">
        <v>0</v>
      </c>
      <c r="AM1690" s="113">
        <v>0</v>
      </c>
      <c r="AN1690" s="113">
        <v>849.69</v>
      </c>
      <c r="AO1690" s="113">
        <v>0</v>
      </c>
      <c r="AP1690" s="113">
        <v>0</v>
      </c>
      <c r="AQ1690" s="107" t="s">
        <v>699</v>
      </c>
      <c r="AR1690" s="107" t="s">
        <v>699</v>
      </c>
      <c r="AS1690" s="107" t="s">
        <v>396</v>
      </c>
      <c r="AT1690" s="107" t="s">
        <v>395</v>
      </c>
      <c r="AU1690" s="107" t="s">
        <v>1123</v>
      </c>
      <c r="AV1690" s="107" t="s">
        <v>391</v>
      </c>
      <c r="AW1690" s="108">
        <v>1</v>
      </c>
      <c r="AX1690" s="107" t="s">
        <v>473</v>
      </c>
      <c r="AY1690" s="107" t="s">
        <v>707</v>
      </c>
      <c r="AZ1690" s="107" t="s">
        <v>706</v>
      </c>
      <c r="BA1690" s="107" t="s">
        <v>412</v>
      </c>
      <c r="BB1690" s="109">
        <v>45355.272070752311</v>
      </c>
      <c r="BC1690" s="107" t="s">
        <v>465</v>
      </c>
      <c r="BD1690" s="107" t="s">
        <v>293</v>
      </c>
    </row>
    <row r="1691" spans="1:56" x14ac:dyDescent="0.2">
      <c r="A1691" s="107" t="s">
        <v>409</v>
      </c>
      <c r="B1691" s="105">
        <v>612021</v>
      </c>
      <c r="C1691" s="105" t="s">
        <v>2499</v>
      </c>
      <c r="D1691" s="107" t="s">
        <v>1394</v>
      </c>
      <c r="E1691" s="105" t="s">
        <v>1945</v>
      </c>
      <c r="F1691" s="107" t="s">
        <v>1414</v>
      </c>
      <c r="G1691" s="107" t="s">
        <v>830</v>
      </c>
      <c r="H1691" s="107" t="b">
        <v>1</v>
      </c>
      <c r="I1691" s="107" t="s">
        <v>830</v>
      </c>
      <c r="J1691" s="107" t="s">
        <v>445</v>
      </c>
      <c r="K1691" s="107" t="s">
        <v>446</v>
      </c>
      <c r="L1691" s="107" t="s">
        <v>231</v>
      </c>
      <c r="M1691" s="107" t="s">
        <v>395</v>
      </c>
      <c r="N1691" s="107" t="s">
        <v>410</v>
      </c>
      <c r="O1691" s="107" t="s">
        <v>395</v>
      </c>
      <c r="P1691" s="109">
        <v>44513</v>
      </c>
      <c r="Q1691" s="107" t="s">
        <v>658</v>
      </c>
      <c r="R1691" s="108">
        <v>1</v>
      </c>
      <c r="S1691" s="109">
        <v>44575</v>
      </c>
      <c r="T1691" s="109">
        <v>44635</v>
      </c>
      <c r="U1691" s="109">
        <v>45396</v>
      </c>
      <c r="V1691" s="108">
        <v>821</v>
      </c>
      <c r="W1691" s="107" t="s">
        <v>398</v>
      </c>
      <c r="X1691" s="107" t="s">
        <v>720</v>
      </c>
      <c r="Y1691" s="107" t="s">
        <v>293</v>
      </c>
      <c r="Z1691" s="108">
        <v>0</v>
      </c>
      <c r="AA1691" s="113">
        <v>1540693.96</v>
      </c>
      <c r="AB1691" s="113">
        <v>498201.3</v>
      </c>
      <c r="AC1691" s="113">
        <v>71551.039999999994</v>
      </c>
      <c r="AD1691" s="113">
        <v>71551.039999999994</v>
      </c>
      <c r="AE1691" s="113">
        <v>71551.039999999994</v>
      </c>
      <c r="AF1691" s="113">
        <v>71551.039999999994</v>
      </c>
      <c r="AG1691" s="113">
        <v>1612245</v>
      </c>
      <c r="AH1691" s="113">
        <f>CFR_Data[[#This Row],[Total Spent SFY]]+CFR_Data[[#This Row],[CF Current SFY]]</f>
        <v>569752.34</v>
      </c>
      <c r="AI1691" s="113">
        <v>0</v>
      </c>
      <c r="AJ1691" s="113">
        <v>0</v>
      </c>
      <c r="AK1691" s="113">
        <v>0</v>
      </c>
      <c r="AL1691" s="113">
        <v>0</v>
      </c>
      <c r="AM1691" s="113">
        <v>0</v>
      </c>
      <c r="AN1691" s="113">
        <v>0</v>
      </c>
      <c r="AO1691" s="113">
        <v>0</v>
      </c>
      <c r="AP1691" s="113">
        <v>0</v>
      </c>
      <c r="AQ1691" s="107" t="s">
        <v>699</v>
      </c>
      <c r="AR1691" s="107" t="s">
        <v>699</v>
      </c>
      <c r="AS1691" s="107" t="s">
        <v>396</v>
      </c>
      <c r="AT1691" s="107" t="s">
        <v>395</v>
      </c>
      <c r="AU1691" s="107" t="s">
        <v>1123</v>
      </c>
      <c r="AV1691" s="107" t="s">
        <v>391</v>
      </c>
      <c r="AW1691" s="108">
        <v>1</v>
      </c>
      <c r="AX1691" s="107" t="s">
        <v>473</v>
      </c>
      <c r="AY1691" s="107" t="s">
        <v>765</v>
      </c>
      <c r="AZ1691" s="107" t="s">
        <v>706</v>
      </c>
      <c r="BA1691" s="107" t="s">
        <v>406</v>
      </c>
      <c r="BB1691" s="109">
        <v>45355.272070752311</v>
      </c>
      <c r="BC1691" s="107" t="s">
        <v>465</v>
      </c>
      <c r="BD1691" s="107" t="s">
        <v>293</v>
      </c>
    </row>
    <row r="1692" spans="1:56" x14ac:dyDescent="0.2">
      <c r="A1692" s="107" t="s">
        <v>409</v>
      </c>
      <c r="B1692" s="105">
        <v>612022</v>
      </c>
      <c r="C1692" s="105" t="s">
        <v>2500</v>
      </c>
      <c r="D1692" s="107" t="s">
        <v>623</v>
      </c>
      <c r="E1692" s="105" t="s">
        <v>1945</v>
      </c>
      <c r="F1692" s="107" t="s">
        <v>1414</v>
      </c>
      <c r="G1692" s="107" t="s">
        <v>830</v>
      </c>
      <c r="H1692" s="107" t="b">
        <v>1</v>
      </c>
      <c r="I1692" s="107" t="s">
        <v>830</v>
      </c>
      <c r="J1692" s="107" t="s">
        <v>445</v>
      </c>
      <c r="K1692" s="107" t="s">
        <v>446</v>
      </c>
      <c r="L1692" s="107" t="s">
        <v>231</v>
      </c>
      <c r="M1692" s="107" t="s">
        <v>395</v>
      </c>
      <c r="N1692" s="107" t="s">
        <v>410</v>
      </c>
      <c r="O1692" s="107" t="s">
        <v>395</v>
      </c>
      <c r="P1692" s="109">
        <v>44541</v>
      </c>
      <c r="Q1692" s="107" t="s">
        <v>658</v>
      </c>
      <c r="R1692" s="108">
        <v>1</v>
      </c>
      <c r="S1692" s="109">
        <v>44614</v>
      </c>
      <c r="T1692" s="109">
        <v>44674</v>
      </c>
      <c r="U1692" s="109">
        <v>45344</v>
      </c>
      <c r="V1692" s="108">
        <v>730</v>
      </c>
      <c r="W1692" s="107" t="s">
        <v>398</v>
      </c>
      <c r="X1692" s="107" t="s">
        <v>720</v>
      </c>
      <c r="Y1692" s="107" t="s">
        <v>293</v>
      </c>
      <c r="Z1692" s="108">
        <v>0</v>
      </c>
      <c r="AA1692" s="113">
        <v>1361366.73</v>
      </c>
      <c r="AB1692" s="113">
        <v>768751.71</v>
      </c>
      <c r="AC1692" s="113">
        <v>57313.77</v>
      </c>
      <c r="AD1692" s="113">
        <v>0</v>
      </c>
      <c r="AE1692" s="113">
        <v>57313.77</v>
      </c>
      <c r="AF1692" s="113">
        <v>57313.77</v>
      </c>
      <c r="AG1692" s="113">
        <v>1418680.5</v>
      </c>
      <c r="AH1692" s="113">
        <f>CFR_Data[[#This Row],[Total Spent SFY]]+CFR_Data[[#This Row],[CF Current SFY]]</f>
        <v>826065.48</v>
      </c>
      <c r="AI1692" s="113">
        <v>0</v>
      </c>
      <c r="AJ1692" s="113">
        <v>0</v>
      </c>
      <c r="AK1692" s="113">
        <v>0</v>
      </c>
      <c r="AL1692" s="113">
        <v>0</v>
      </c>
      <c r="AM1692" s="113">
        <v>0</v>
      </c>
      <c r="AN1692" s="113">
        <v>0</v>
      </c>
      <c r="AO1692" s="113">
        <v>0</v>
      </c>
      <c r="AP1692" s="113">
        <v>0</v>
      </c>
      <c r="AQ1692" s="107" t="s">
        <v>699</v>
      </c>
      <c r="AR1692" s="107" t="s">
        <v>699</v>
      </c>
      <c r="AS1692" s="107" t="s">
        <v>396</v>
      </c>
      <c r="AT1692" s="107" t="s">
        <v>395</v>
      </c>
      <c r="AU1692" s="107" t="s">
        <v>1123</v>
      </c>
      <c r="AV1692" s="107" t="s">
        <v>391</v>
      </c>
      <c r="AW1692" s="108">
        <v>1</v>
      </c>
      <c r="AX1692" s="107" t="s">
        <v>473</v>
      </c>
      <c r="AY1692" s="107" t="s">
        <v>765</v>
      </c>
      <c r="AZ1692" s="107" t="s">
        <v>706</v>
      </c>
      <c r="BA1692" s="107" t="s">
        <v>406</v>
      </c>
      <c r="BB1692" s="109">
        <v>45355.272070752311</v>
      </c>
      <c r="BC1692" s="107" t="s">
        <v>465</v>
      </c>
      <c r="BD1692" s="107" t="s">
        <v>293</v>
      </c>
    </row>
    <row r="1693" spans="1:56" x14ac:dyDescent="0.2">
      <c r="A1693" s="107" t="s">
        <v>393</v>
      </c>
      <c r="B1693" s="105">
        <v>612023</v>
      </c>
      <c r="C1693" s="105" t="s">
        <v>2501</v>
      </c>
      <c r="D1693" s="107" t="s">
        <v>1817</v>
      </c>
      <c r="E1693" s="105" t="s">
        <v>1945</v>
      </c>
      <c r="F1693" s="107" t="s">
        <v>1188</v>
      </c>
      <c r="G1693" s="107" t="s">
        <v>830</v>
      </c>
      <c r="H1693" s="107" t="s">
        <v>830</v>
      </c>
      <c r="I1693" s="107" t="s">
        <v>830</v>
      </c>
      <c r="J1693" s="107" t="s">
        <v>1428</v>
      </c>
      <c r="K1693" s="107" t="s">
        <v>22</v>
      </c>
      <c r="L1693" s="107" t="s">
        <v>356</v>
      </c>
      <c r="M1693" s="107" t="s">
        <v>395</v>
      </c>
      <c r="N1693" s="107" t="s">
        <v>394</v>
      </c>
      <c r="O1693" s="107" t="s">
        <v>395</v>
      </c>
      <c r="P1693" s="109">
        <v>44737</v>
      </c>
      <c r="Q1693" s="107" t="s">
        <v>658</v>
      </c>
      <c r="R1693" s="108">
        <v>1</v>
      </c>
      <c r="S1693" s="109">
        <v>44797</v>
      </c>
      <c r="T1693" s="109">
        <v>44857</v>
      </c>
      <c r="U1693" s="109">
        <v>45040</v>
      </c>
      <c r="V1693" s="108">
        <v>243</v>
      </c>
      <c r="W1693" s="107" t="s">
        <v>398</v>
      </c>
      <c r="X1693" s="107" t="s">
        <v>702</v>
      </c>
      <c r="Y1693" s="107" t="s">
        <v>293</v>
      </c>
      <c r="Z1693" s="108">
        <v>0</v>
      </c>
      <c r="AA1693" s="113">
        <v>457.94</v>
      </c>
      <c r="AB1693" s="113">
        <v>74.930000000000007</v>
      </c>
      <c r="AC1693" s="113">
        <v>9340.43</v>
      </c>
      <c r="AD1693" s="113">
        <v>0</v>
      </c>
      <c r="AE1693" s="113">
        <v>0</v>
      </c>
      <c r="AF1693" s="113">
        <v>0</v>
      </c>
      <c r="AG1693" s="113">
        <v>457.94</v>
      </c>
      <c r="AH1693" s="113">
        <f>CFR_Data[[#This Row],[Total Spent SFY]]+CFR_Data[[#This Row],[CF Current SFY]]</f>
        <v>74.930000000000007</v>
      </c>
      <c r="AI1693" s="113">
        <v>0</v>
      </c>
      <c r="AJ1693" s="113">
        <v>0</v>
      </c>
      <c r="AK1693" s="113">
        <v>0</v>
      </c>
      <c r="AL1693" s="113">
        <v>0</v>
      </c>
      <c r="AM1693" s="113">
        <v>0</v>
      </c>
      <c r="AN1693" s="113">
        <v>0</v>
      </c>
      <c r="AO1693" s="113">
        <v>0</v>
      </c>
      <c r="AP1693" s="113">
        <v>0</v>
      </c>
      <c r="AQ1693" s="107" t="s">
        <v>699</v>
      </c>
      <c r="AR1693" s="107" t="s">
        <v>699</v>
      </c>
      <c r="AS1693" s="107" t="s">
        <v>396</v>
      </c>
      <c r="AT1693" s="107" t="s">
        <v>395</v>
      </c>
      <c r="AU1693" s="107" t="s">
        <v>1123</v>
      </c>
      <c r="AV1693" s="107" t="s">
        <v>391</v>
      </c>
      <c r="AW1693" s="108">
        <v>2</v>
      </c>
      <c r="AX1693" s="107" t="s">
        <v>473</v>
      </c>
      <c r="AY1693" s="107" t="s">
        <v>765</v>
      </c>
      <c r="AZ1693" s="107" t="s">
        <v>706</v>
      </c>
      <c r="BA1693" s="107" t="s">
        <v>406</v>
      </c>
      <c r="BB1693" s="109">
        <v>45355.272070752311</v>
      </c>
      <c r="BC1693" s="107" t="s">
        <v>22</v>
      </c>
      <c r="BD1693" s="107" t="s">
        <v>293</v>
      </c>
    </row>
    <row r="1694" spans="1:56" x14ac:dyDescent="0.2">
      <c r="A1694" s="107" t="s">
        <v>393</v>
      </c>
      <c r="B1694" s="105">
        <v>612023</v>
      </c>
      <c r="C1694" s="105" t="s">
        <v>2501</v>
      </c>
      <c r="D1694" s="107" t="s">
        <v>1817</v>
      </c>
      <c r="E1694" s="105" t="s">
        <v>1945</v>
      </c>
      <c r="F1694" s="107" t="s">
        <v>1188</v>
      </c>
      <c r="G1694" s="107" t="s">
        <v>830</v>
      </c>
      <c r="H1694" s="107" t="s">
        <v>830</v>
      </c>
      <c r="I1694" s="107" t="s">
        <v>830</v>
      </c>
      <c r="J1694" s="107" t="s">
        <v>1428</v>
      </c>
      <c r="K1694" s="107" t="s">
        <v>22</v>
      </c>
      <c r="L1694" s="107" t="s">
        <v>356</v>
      </c>
      <c r="M1694" s="107" t="s">
        <v>395</v>
      </c>
      <c r="N1694" s="107" t="s">
        <v>394</v>
      </c>
      <c r="O1694" s="107" t="s">
        <v>395</v>
      </c>
      <c r="P1694" s="109">
        <v>44737</v>
      </c>
      <c r="Q1694" s="107" t="s">
        <v>658</v>
      </c>
      <c r="R1694" s="108">
        <v>1</v>
      </c>
      <c r="S1694" s="109">
        <v>44797</v>
      </c>
      <c r="T1694" s="109">
        <v>44857</v>
      </c>
      <c r="U1694" s="109">
        <v>45040</v>
      </c>
      <c r="V1694" s="108">
        <v>243</v>
      </c>
      <c r="W1694" s="107" t="s">
        <v>424</v>
      </c>
      <c r="X1694" s="107" t="s">
        <v>726</v>
      </c>
      <c r="Y1694" s="107" t="s">
        <v>725</v>
      </c>
      <c r="Z1694" s="108">
        <v>0.8</v>
      </c>
      <c r="AA1694" s="113">
        <v>423248.44</v>
      </c>
      <c r="AB1694" s="113">
        <v>69624.97</v>
      </c>
      <c r="AC1694" s="113">
        <v>286796.09000000003</v>
      </c>
      <c r="AD1694" s="113">
        <v>0</v>
      </c>
      <c r="AE1694" s="113">
        <v>0</v>
      </c>
      <c r="AF1694" s="113">
        <v>0</v>
      </c>
      <c r="AG1694" s="113">
        <v>423248.44</v>
      </c>
      <c r="AH1694" s="113">
        <f>CFR_Data[[#This Row],[Total Spent SFY]]+CFR_Data[[#This Row],[CF Current SFY]]</f>
        <v>69624.97</v>
      </c>
      <c r="AI1694" s="113">
        <v>0</v>
      </c>
      <c r="AJ1694" s="113">
        <v>0</v>
      </c>
      <c r="AK1694" s="113">
        <v>0</v>
      </c>
      <c r="AL1694" s="113">
        <v>0</v>
      </c>
      <c r="AM1694" s="113">
        <v>0</v>
      </c>
      <c r="AN1694" s="113">
        <v>0</v>
      </c>
      <c r="AO1694" s="113">
        <v>0</v>
      </c>
      <c r="AP1694" s="113">
        <v>0</v>
      </c>
      <c r="AQ1694" s="107" t="s">
        <v>699</v>
      </c>
      <c r="AR1694" s="107" t="s">
        <v>699</v>
      </c>
      <c r="AS1694" s="107" t="s">
        <v>396</v>
      </c>
      <c r="AT1694" s="107" t="s">
        <v>395</v>
      </c>
      <c r="AU1694" s="107" t="s">
        <v>1123</v>
      </c>
      <c r="AV1694" s="107" t="s">
        <v>391</v>
      </c>
      <c r="AW1694" s="108">
        <v>2</v>
      </c>
      <c r="AX1694" s="107" t="s">
        <v>473</v>
      </c>
      <c r="AY1694" s="107" t="s">
        <v>765</v>
      </c>
      <c r="AZ1694" s="107" t="s">
        <v>706</v>
      </c>
      <c r="BA1694" s="107" t="s">
        <v>406</v>
      </c>
      <c r="BB1694" s="109">
        <v>45355.272070752311</v>
      </c>
      <c r="BC1694" s="107" t="s">
        <v>22</v>
      </c>
      <c r="BD1694" s="107" t="s">
        <v>292</v>
      </c>
    </row>
    <row r="1695" spans="1:56" x14ac:dyDescent="0.2">
      <c r="A1695" s="107" t="s">
        <v>472</v>
      </c>
      <c r="B1695" s="105">
        <v>612028</v>
      </c>
      <c r="C1695" s="105" t="s">
        <v>395</v>
      </c>
      <c r="D1695" s="107" t="s">
        <v>2502</v>
      </c>
      <c r="E1695" s="105" t="s">
        <v>1941</v>
      </c>
      <c r="F1695" s="107" t="s">
        <v>1969</v>
      </c>
      <c r="G1695" s="107" t="s">
        <v>830</v>
      </c>
      <c r="H1695" s="107" t="s">
        <v>830</v>
      </c>
      <c r="I1695" s="107" t="s">
        <v>830</v>
      </c>
      <c r="J1695" s="107" t="s">
        <v>182</v>
      </c>
      <c r="K1695" s="107" t="s">
        <v>22</v>
      </c>
      <c r="L1695" s="107" t="s">
        <v>344</v>
      </c>
      <c r="M1695" s="107" t="s">
        <v>395</v>
      </c>
      <c r="N1695" s="107" t="s">
        <v>472</v>
      </c>
      <c r="O1695" s="107" t="s">
        <v>1122</v>
      </c>
      <c r="P1695" s="109">
        <v>45752</v>
      </c>
      <c r="Q1695" s="107" t="s">
        <v>1101</v>
      </c>
      <c r="R1695" s="108">
        <v>0</v>
      </c>
      <c r="S1695" s="109">
        <v>45902</v>
      </c>
      <c r="T1695" s="109">
        <v>45962</v>
      </c>
      <c r="U1695" s="109">
        <v>46266</v>
      </c>
      <c r="V1695" s="108">
        <v>364</v>
      </c>
      <c r="W1695" s="107" t="s">
        <v>1400</v>
      </c>
      <c r="X1695" s="107" t="s">
        <v>1401</v>
      </c>
      <c r="Y1695" s="107" t="s">
        <v>292</v>
      </c>
      <c r="Z1695" s="108">
        <v>0.8</v>
      </c>
      <c r="AA1695" s="113">
        <v>0</v>
      </c>
      <c r="AB1695" s="113">
        <v>0</v>
      </c>
      <c r="AC1695" s="113">
        <v>3190000</v>
      </c>
      <c r="AD1695" s="113">
        <v>0</v>
      </c>
      <c r="AE1695" s="113">
        <v>3190000</v>
      </c>
      <c r="AF1695" s="113">
        <v>0</v>
      </c>
      <c r="AG1695" s="113">
        <v>0</v>
      </c>
      <c r="AH1695" s="113">
        <f>CFR_Data[[#This Row],[Total Spent SFY]]+CFR_Data[[#This Row],[CF Current SFY]]</f>
        <v>0</v>
      </c>
      <c r="AI1695" s="113">
        <v>0</v>
      </c>
      <c r="AJ1695" s="113">
        <v>2320000</v>
      </c>
      <c r="AK1695" s="113">
        <v>870000</v>
      </c>
      <c r="AL1695" s="113">
        <v>0</v>
      </c>
      <c r="AM1695" s="113">
        <v>0</v>
      </c>
      <c r="AN1695" s="113">
        <v>0</v>
      </c>
      <c r="AO1695" s="113">
        <v>0</v>
      </c>
      <c r="AP1695" s="113">
        <v>0</v>
      </c>
      <c r="AQ1695" s="107" t="s">
        <v>699</v>
      </c>
      <c r="AR1695" s="107" t="s">
        <v>699</v>
      </c>
      <c r="AS1695" s="107" t="s">
        <v>396</v>
      </c>
      <c r="AT1695" s="107" t="s">
        <v>395</v>
      </c>
      <c r="AU1695" s="107" t="s">
        <v>1123</v>
      </c>
      <c r="AV1695" s="107" t="s">
        <v>391</v>
      </c>
      <c r="AW1695" s="108">
        <v>1</v>
      </c>
      <c r="AX1695" s="107" t="s">
        <v>473</v>
      </c>
      <c r="AY1695" s="107" t="s">
        <v>707</v>
      </c>
      <c r="AZ1695" s="107" t="s">
        <v>706</v>
      </c>
      <c r="BA1695" s="107" t="s">
        <v>412</v>
      </c>
      <c r="BB1695" s="109">
        <v>45355.272070752311</v>
      </c>
      <c r="BC1695" s="107" t="s">
        <v>22</v>
      </c>
      <c r="BD1695" s="107" t="s">
        <v>292</v>
      </c>
    </row>
    <row r="1696" spans="1:56" x14ac:dyDescent="0.2">
      <c r="A1696" s="107" t="s">
        <v>409</v>
      </c>
      <c r="B1696" s="105">
        <v>612029</v>
      </c>
      <c r="C1696" s="105" t="s">
        <v>2503</v>
      </c>
      <c r="D1696" s="107" t="s">
        <v>1818</v>
      </c>
      <c r="E1696" s="105" t="s">
        <v>1945</v>
      </c>
      <c r="F1696" s="107" t="s">
        <v>1343</v>
      </c>
      <c r="G1696" s="107" t="s">
        <v>830</v>
      </c>
      <c r="H1696" s="107" t="s">
        <v>830</v>
      </c>
      <c r="I1696" s="107" t="s">
        <v>830</v>
      </c>
      <c r="J1696" s="107" t="s">
        <v>2504</v>
      </c>
      <c r="K1696" s="107" t="s">
        <v>446</v>
      </c>
      <c r="L1696" s="107" t="s">
        <v>242</v>
      </c>
      <c r="M1696" s="107" t="s">
        <v>239</v>
      </c>
      <c r="N1696" s="107" t="s">
        <v>410</v>
      </c>
      <c r="O1696" s="107" t="s">
        <v>395</v>
      </c>
      <c r="P1696" s="109">
        <v>44737</v>
      </c>
      <c r="Q1696" s="107" t="s">
        <v>658</v>
      </c>
      <c r="R1696" s="108">
        <v>1</v>
      </c>
      <c r="S1696" s="109">
        <v>44790</v>
      </c>
      <c r="T1696" s="109">
        <v>44850</v>
      </c>
      <c r="U1696" s="109">
        <v>46250</v>
      </c>
      <c r="V1696" s="108">
        <v>1460</v>
      </c>
      <c r="W1696" s="107" t="s">
        <v>398</v>
      </c>
      <c r="X1696" s="107" t="s">
        <v>702</v>
      </c>
      <c r="Y1696" s="107" t="s">
        <v>293</v>
      </c>
      <c r="Z1696" s="108">
        <v>0</v>
      </c>
      <c r="AA1696" s="113">
        <v>28.82</v>
      </c>
      <c r="AB1696" s="113">
        <v>28.82</v>
      </c>
      <c r="AC1696" s="113">
        <v>86913.48</v>
      </c>
      <c r="AD1696" s="113">
        <v>3175.0527000000002</v>
      </c>
      <c r="AE1696" s="113">
        <v>3175.0527999999999</v>
      </c>
      <c r="AF1696" s="113">
        <v>310.70350000000002</v>
      </c>
      <c r="AG1696" s="113">
        <v>339.52350000000001</v>
      </c>
      <c r="AH1696" s="113">
        <f>CFR_Data[[#This Row],[Total Spent SFY]]+CFR_Data[[#This Row],[CF Current SFY]]</f>
        <v>339.52350000000001</v>
      </c>
      <c r="AI1696" s="113">
        <v>2847.5165000000002</v>
      </c>
      <c r="AJ1696" s="113">
        <v>13.466200000000001</v>
      </c>
      <c r="AK1696" s="113">
        <v>3.3666</v>
      </c>
      <c r="AL1696" s="113">
        <v>0</v>
      </c>
      <c r="AM1696" s="113">
        <v>0</v>
      </c>
      <c r="AN1696" s="113">
        <v>83738.427200000006</v>
      </c>
      <c r="AO1696" s="113">
        <v>0</v>
      </c>
      <c r="AP1696" s="113">
        <v>0</v>
      </c>
      <c r="AQ1696" s="107" t="s">
        <v>699</v>
      </c>
      <c r="AR1696" s="107" t="s">
        <v>699</v>
      </c>
      <c r="AS1696" s="107" t="s">
        <v>396</v>
      </c>
      <c r="AT1696" s="107" t="s">
        <v>395</v>
      </c>
      <c r="AU1696" s="107" t="s">
        <v>1123</v>
      </c>
      <c r="AV1696" s="107" t="s">
        <v>391</v>
      </c>
      <c r="AW1696" s="108">
        <v>2</v>
      </c>
      <c r="AX1696" s="107" t="s">
        <v>473</v>
      </c>
      <c r="AY1696" s="107" t="s">
        <v>742</v>
      </c>
      <c r="AZ1696" s="107" t="s">
        <v>697</v>
      </c>
      <c r="BA1696" s="107" t="s">
        <v>420</v>
      </c>
      <c r="BB1696" s="109">
        <v>45355.272070752311</v>
      </c>
      <c r="BC1696" s="107" t="s">
        <v>465</v>
      </c>
      <c r="BD1696" s="107" t="s">
        <v>293</v>
      </c>
    </row>
    <row r="1697" spans="1:56" x14ac:dyDescent="0.2">
      <c r="A1697" s="107" t="s">
        <v>409</v>
      </c>
      <c r="B1697" s="105">
        <v>612029</v>
      </c>
      <c r="C1697" s="105" t="s">
        <v>2503</v>
      </c>
      <c r="D1697" s="107" t="s">
        <v>1818</v>
      </c>
      <c r="E1697" s="105" t="s">
        <v>1945</v>
      </c>
      <c r="F1697" s="107" t="s">
        <v>1343</v>
      </c>
      <c r="G1697" s="107" t="s">
        <v>830</v>
      </c>
      <c r="H1697" s="107" t="s">
        <v>830</v>
      </c>
      <c r="I1697" s="107" t="s">
        <v>830</v>
      </c>
      <c r="J1697" s="107" t="s">
        <v>2504</v>
      </c>
      <c r="K1697" s="107" t="s">
        <v>446</v>
      </c>
      <c r="L1697" s="107" t="s">
        <v>242</v>
      </c>
      <c r="M1697" s="107" t="s">
        <v>239</v>
      </c>
      <c r="N1697" s="107" t="s">
        <v>410</v>
      </c>
      <c r="O1697" s="107" t="s">
        <v>395</v>
      </c>
      <c r="P1697" s="109">
        <v>44737</v>
      </c>
      <c r="Q1697" s="107" t="s">
        <v>658</v>
      </c>
      <c r="R1697" s="108">
        <v>1</v>
      </c>
      <c r="S1697" s="109">
        <v>44790</v>
      </c>
      <c r="T1697" s="109">
        <v>44850</v>
      </c>
      <c r="U1697" s="109">
        <v>46250</v>
      </c>
      <c r="V1697" s="108">
        <v>1460</v>
      </c>
      <c r="W1697" s="107" t="s">
        <v>424</v>
      </c>
      <c r="X1697" s="107" t="s">
        <v>733</v>
      </c>
      <c r="Y1697" s="107" t="s">
        <v>413</v>
      </c>
      <c r="Z1697" s="108">
        <v>0.8</v>
      </c>
      <c r="AA1697" s="113">
        <v>2118263.1800000002</v>
      </c>
      <c r="AB1697" s="113">
        <v>1297952.1200000001</v>
      </c>
      <c r="AC1697" s="113">
        <v>1797867.2</v>
      </c>
      <c r="AD1697" s="113">
        <v>1315065.1573000001</v>
      </c>
      <c r="AE1697" s="113">
        <v>1315065.1572</v>
      </c>
      <c r="AF1697" s="113">
        <v>128689.2965</v>
      </c>
      <c r="AG1697" s="113">
        <v>2246952.4764999999</v>
      </c>
      <c r="AH1697" s="113">
        <f>CFR_Data[[#This Row],[Total Spent SFY]]+CFR_Data[[#This Row],[CF Current SFY]]</f>
        <v>1426641.4165000001</v>
      </c>
      <c r="AI1697" s="113">
        <v>1179403.9435000001</v>
      </c>
      <c r="AJ1697" s="113">
        <v>5577.5338000000002</v>
      </c>
      <c r="AK1697" s="113">
        <v>1394.3833999999999</v>
      </c>
      <c r="AL1697" s="113">
        <v>0</v>
      </c>
      <c r="AM1697" s="113">
        <v>0</v>
      </c>
      <c r="AN1697" s="113">
        <v>482802.0428</v>
      </c>
      <c r="AO1697" s="113">
        <v>0</v>
      </c>
      <c r="AP1697" s="113">
        <v>0</v>
      </c>
      <c r="AQ1697" s="107" t="s">
        <v>699</v>
      </c>
      <c r="AR1697" s="107" t="s">
        <v>699</v>
      </c>
      <c r="AS1697" s="107" t="s">
        <v>396</v>
      </c>
      <c r="AT1697" s="107" t="s">
        <v>395</v>
      </c>
      <c r="AU1697" s="107" t="s">
        <v>1123</v>
      </c>
      <c r="AV1697" s="107" t="s">
        <v>391</v>
      </c>
      <c r="AW1697" s="108">
        <v>2</v>
      </c>
      <c r="AX1697" s="107" t="s">
        <v>473</v>
      </c>
      <c r="AY1697" s="107" t="s">
        <v>742</v>
      </c>
      <c r="AZ1697" s="107" t="s">
        <v>697</v>
      </c>
      <c r="BA1697" s="107" t="s">
        <v>420</v>
      </c>
      <c r="BB1697" s="109">
        <v>45355.272070752311</v>
      </c>
      <c r="BC1697" s="107" t="s">
        <v>465</v>
      </c>
      <c r="BD1697" s="107" t="s">
        <v>292</v>
      </c>
    </row>
    <row r="1698" spans="1:56" x14ac:dyDescent="0.2">
      <c r="A1698" s="107" t="s">
        <v>472</v>
      </c>
      <c r="B1698" s="105">
        <v>612031</v>
      </c>
      <c r="C1698" s="105" t="s">
        <v>395</v>
      </c>
      <c r="D1698" s="107" t="s">
        <v>1819</v>
      </c>
      <c r="E1698" s="105" t="s">
        <v>1962</v>
      </c>
      <c r="F1698" s="107" t="s">
        <v>1207</v>
      </c>
      <c r="G1698" s="107" t="s">
        <v>830</v>
      </c>
      <c r="H1698" s="107" t="s">
        <v>830</v>
      </c>
      <c r="I1698" s="107" t="s">
        <v>830</v>
      </c>
      <c r="J1698" s="107" t="s">
        <v>811</v>
      </c>
      <c r="K1698" s="107" t="s">
        <v>32</v>
      </c>
      <c r="L1698" s="107" t="s">
        <v>368</v>
      </c>
      <c r="M1698" s="107" t="s">
        <v>395</v>
      </c>
      <c r="N1698" s="107" t="s">
        <v>472</v>
      </c>
      <c r="O1698" s="107" t="s">
        <v>1122</v>
      </c>
      <c r="P1698" s="109">
        <v>45738</v>
      </c>
      <c r="Q1698" s="107" t="s">
        <v>1101</v>
      </c>
      <c r="R1698" s="108">
        <v>0</v>
      </c>
      <c r="S1698" s="109">
        <v>45888</v>
      </c>
      <c r="T1698" s="109">
        <v>45948</v>
      </c>
      <c r="U1698" s="109">
        <v>46435</v>
      </c>
      <c r="V1698" s="108">
        <v>547</v>
      </c>
      <c r="W1698" s="107" t="s">
        <v>398</v>
      </c>
      <c r="X1698" s="107" t="s">
        <v>1100</v>
      </c>
      <c r="Y1698" s="107" t="s">
        <v>293</v>
      </c>
      <c r="Z1698" s="108">
        <v>0</v>
      </c>
      <c r="AA1698" s="113">
        <v>0</v>
      </c>
      <c r="AB1698" s="113">
        <v>0</v>
      </c>
      <c r="AC1698" s="113">
        <v>6370470</v>
      </c>
      <c r="AD1698" s="113">
        <v>0</v>
      </c>
      <c r="AE1698" s="113">
        <v>6370470</v>
      </c>
      <c r="AF1698" s="113">
        <v>0</v>
      </c>
      <c r="AG1698" s="113">
        <v>0</v>
      </c>
      <c r="AH1698" s="113">
        <f>CFR_Data[[#This Row],[Total Spent SFY]]+CFR_Data[[#This Row],[CF Current SFY]]</f>
        <v>0</v>
      </c>
      <c r="AI1698" s="113">
        <v>0</v>
      </c>
      <c r="AJ1698" s="113">
        <v>3372601.7647000002</v>
      </c>
      <c r="AK1698" s="113">
        <v>2997868.2352999998</v>
      </c>
      <c r="AL1698" s="113">
        <v>0</v>
      </c>
      <c r="AM1698" s="113">
        <v>0</v>
      </c>
      <c r="AN1698" s="113">
        <v>0</v>
      </c>
      <c r="AO1698" s="113">
        <v>0</v>
      </c>
      <c r="AP1698" s="113">
        <v>0</v>
      </c>
      <c r="AQ1698" s="107" t="s">
        <v>699</v>
      </c>
      <c r="AR1698" s="107" t="s">
        <v>699</v>
      </c>
      <c r="AS1698" s="107" t="s">
        <v>396</v>
      </c>
      <c r="AT1698" s="107" t="s">
        <v>395</v>
      </c>
      <c r="AU1698" s="107" t="s">
        <v>1123</v>
      </c>
      <c r="AV1698" s="107" t="s">
        <v>391</v>
      </c>
      <c r="AW1698" s="108">
        <v>1</v>
      </c>
      <c r="AX1698" s="107" t="s">
        <v>473</v>
      </c>
      <c r="AY1698" s="107" t="s">
        <v>731</v>
      </c>
      <c r="AZ1698" s="107" t="s">
        <v>706</v>
      </c>
      <c r="BA1698" s="107" t="s">
        <v>435</v>
      </c>
      <c r="BB1698" s="109">
        <v>45355.272070752311</v>
      </c>
      <c r="BC1698" s="107" t="s">
        <v>32</v>
      </c>
      <c r="BD1698" s="107" t="s">
        <v>293</v>
      </c>
    </row>
    <row r="1699" spans="1:56" x14ac:dyDescent="0.2">
      <c r="A1699" s="107" t="s">
        <v>472</v>
      </c>
      <c r="B1699" s="105">
        <v>612032</v>
      </c>
      <c r="C1699" s="105" t="s">
        <v>395</v>
      </c>
      <c r="D1699" s="107" t="s">
        <v>3186</v>
      </c>
      <c r="E1699" s="105" t="s">
        <v>1945</v>
      </c>
      <c r="F1699" s="107" t="s">
        <v>1128</v>
      </c>
      <c r="G1699" s="107" t="s">
        <v>830</v>
      </c>
      <c r="H1699" s="107" t="s">
        <v>830</v>
      </c>
      <c r="I1699" s="107" t="s">
        <v>830</v>
      </c>
      <c r="J1699" s="107" t="s">
        <v>3187</v>
      </c>
      <c r="K1699" s="107" t="s">
        <v>23</v>
      </c>
      <c r="L1699" s="107" t="s">
        <v>368</v>
      </c>
      <c r="M1699" s="107" t="s">
        <v>395</v>
      </c>
      <c r="N1699" s="107" t="s">
        <v>472</v>
      </c>
      <c r="O1699" s="107" t="s">
        <v>1122</v>
      </c>
      <c r="P1699" s="109">
        <v>46060</v>
      </c>
      <c r="Q1699" s="107" t="s">
        <v>1353</v>
      </c>
      <c r="R1699" s="108">
        <v>0</v>
      </c>
      <c r="S1699" s="109">
        <v>46210</v>
      </c>
      <c r="T1699" s="109">
        <v>46270</v>
      </c>
      <c r="U1699" s="109">
        <v>46757</v>
      </c>
      <c r="V1699" s="108">
        <v>547</v>
      </c>
      <c r="W1699" s="107" t="s">
        <v>398</v>
      </c>
      <c r="X1699" s="107" t="s">
        <v>702</v>
      </c>
      <c r="Y1699" s="107" t="s">
        <v>293</v>
      </c>
      <c r="Z1699" s="108">
        <v>0</v>
      </c>
      <c r="AA1699" s="113">
        <v>0</v>
      </c>
      <c r="AB1699" s="113">
        <v>0</v>
      </c>
      <c r="AC1699" s="113">
        <v>164754</v>
      </c>
      <c r="AD1699" s="113">
        <v>0</v>
      </c>
      <c r="AE1699" s="113">
        <v>164754</v>
      </c>
      <c r="AF1699" s="113">
        <v>0</v>
      </c>
      <c r="AG1699" s="113">
        <v>0</v>
      </c>
      <c r="AH1699" s="113">
        <f>CFR_Data[[#This Row],[Total Spent SFY]]+CFR_Data[[#This Row],[CF Current SFY]]</f>
        <v>0</v>
      </c>
      <c r="AI1699" s="113">
        <v>0</v>
      </c>
      <c r="AJ1699" s="113">
        <v>0</v>
      </c>
      <c r="AK1699" s="113">
        <v>96914.117599999998</v>
      </c>
      <c r="AL1699" s="113">
        <v>67839.882400000002</v>
      </c>
      <c r="AM1699" s="113">
        <v>0</v>
      </c>
      <c r="AN1699" s="113">
        <v>0</v>
      </c>
      <c r="AO1699" s="113">
        <v>0</v>
      </c>
      <c r="AP1699" s="113">
        <v>0</v>
      </c>
      <c r="AQ1699" s="107" t="s">
        <v>699</v>
      </c>
      <c r="AR1699" s="107" t="s">
        <v>699</v>
      </c>
      <c r="AS1699" s="107" t="s">
        <v>396</v>
      </c>
      <c r="AT1699" s="107" t="s">
        <v>395</v>
      </c>
      <c r="AU1699" s="107" t="s">
        <v>1123</v>
      </c>
      <c r="AV1699" s="107" t="s">
        <v>391</v>
      </c>
      <c r="AW1699" s="108">
        <v>2</v>
      </c>
      <c r="AX1699" s="107" t="s">
        <v>473</v>
      </c>
      <c r="AY1699" s="107" t="s">
        <v>731</v>
      </c>
      <c r="AZ1699" s="107" t="s">
        <v>706</v>
      </c>
      <c r="BA1699" s="107" t="s">
        <v>435</v>
      </c>
      <c r="BB1699" s="109">
        <v>45355.272070752311</v>
      </c>
      <c r="BC1699" s="107" t="s">
        <v>23</v>
      </c>
      <c r="BD1699" s="107" t="s">
        <v>293</v>
      </c>
    </row>
    <row r="1700" spans="1:56" x14ac:dyDescent="0.2">
      <c r="A1700" s="107" t="s">
        <v>472</v>
      </c>
      <c r="B1700" s="105">
        <v>612032</v>
      </c>
      <c r="C1700" s="105" t="s">
        <v>395</v>
      </c>
      <c r="D1700" s="107" t="s">
        <v>3186</v>
      </c>
      <c r="E1700" s="105" t="s">
        <v>1945</v>
      </c>
      <c r="F1700" s="107" t="s">
        <v>1128</v>
      </c>
      <c r="G1700" s="107" t="s">
        <v>830</v>
      </c>
      <c r="H1700" s="107" t="s">
        <v>830</v>
      </c>
      <c r="I1700" s="107" t="s">
        <v>830</v>
      </c>
      <c r="J1700" s="107" t="s">
        <v>3187</v>
      </c>
      <c r="K1700" s="107" t="s">
        <v>23</v>
      </c>
      <c r="L1700" s="107" t="s">
        <v>368</v>
      </c>
      <c r="M1700" s="107" t="s">
        <v>395</v>
      </c>
      <c r="N1700" s="107" t="s">
        <v>472</v>
      </c>
      <c r="O1700" s="107" t="s">
        <v>1122</v>
      </c>
      <c r="P1700" s="109">
        <v>46060</v>
      </c>
      <c r="Q1700" s="107" t="s">
        <v>1353</v>
      </c>
      <c r="R1700" s="108">
        <v>0</v>
      </c>
      <c r="S1700" s="109">
        <v>46210</v>
      </c>
      <c r="T1700" s="109">
        <v>46270</v>
      </c>
      <c r="U1700" s="109">
        <v>46757</v>
      </c>
      <c r="V1700" s="108">
        <v>547</v>
      </c>
      <c r="W1700" s="107" t="s">
        <v>424</v>
      </c>
      <c r="X1700" s="107" t="s">
        <v>733</v>
      </c>
      <c r="Y1700" s="107" t="s">
        <v>413</v>
      </c>
      <c r="Z1700" s="108">
        <v>0.8</v>
      </c>
      <c r="AA1700" s="113">
        <v>0</v>
      </c>
      <c r="AB1700" s="113">
        <v>0</v>
      </c>
      <c r="AC1700" s="113">
        <v>19379224.899999999</v>
      </c>
      <c r="AD1700" s="113">
        <v>0</v>
      </c>
      <c r="AE1700" s="113">
        <v>19379224.899999999</v>
      </c>
      <c r="AF1700" s="113">
        <v>0</v>
      </c>
      <c r="AG1700" s="113">
        <v>0</v>
      </c>
      <c r="AH1700" s="113">
        <f>CFR_Data[[#This Row],[Total Spent SFY]]+CFR_Data[[#This Row],[CF Current SFY]]</f>
        <v>0</v>
      </c>
      <c r="AI1700" s="113">
        <v>0</v>
      </c>
      <c r="AJ1700" s="113">
        <v>0</v>
      </c>
      <c r="AK1700" s="113">
        <v>11399544.058800001</v>
      </c>
      <c r="AL1700" s="113">
        <v>7979680.8411999997</v>
      </c>
      <c r="AM1700" s="113">
        <v>0</v>
      </c>
      <c r="AN1700" s="113">
        <v>0</v>
      </c>
      <c r="AO1700" s="113">
        <v>0</v>
      </c>
      <c r="AP1700" s="113">
        <v>0</v>
      </c>
      <c r="AQ1700" s="107" t="s">
        <v>699</v>
      </c>
      <c r="AR1700" s="107" t="s">
        <v>699</v>
      </c>
      <c r="AS1700" s="107" t="s">
        <v>396</v>
      </c>
      <c r="AT1700" s="107" t="s">
        <v>395</v>
      </c>
      <c r="AU1700" s="107" t="s">
        <v>1123</v>
      </c>
      <c r="AV1700" s="107" t="s">
        <v>391</v>
      </c>
      <c r="AW1700" s="108">
        <v>2</v>
      </c>
      <c r="AX1700" s="107" t="s">
        <v>473</v>
      </c>
      <c r="AY1700" s="107" t="s">
        <v>731</v>
      </c>
      <c r="AZ1700" s="107" t="s">
        <v>706</v>
      </c>
      <c r="BA1700" s="107" t="s">
        <v>435</v>
      </c>
      <c r="BB1700" s="109">
        <v>45355.272070752311</v>
      </c>
      <c r="BC1700" s="107" t="s">
        <v>23</v>
      </c>
      <c r="BD1700" s="107" t="s">
        <v>292</v>
      </c>
    </row>
    <row r="1701" spans="1:56" x14ac:dyDescent="0.2">
      <c r="A1701" s="107" t="s">
        <v>472</v>
      </c>
      <c r="B1701" s="105">
        <v>612033</v>
      </c>
      <c r="C1701" s="105" t="s">
        <v>395</v>
      </c>
      <c r="D1701" s="107" t="s">
        <v>3188</v>
      </c>
      <c r="E1701" s="105" t="s">
        <v>1941</v>
      </c>
      <c r="F1701" s="107" t="s">
        <v>1128</v>
      </c>
      <c r="G1701" s="107" t="s">
        <v>830</v>
      </c>
      <c r="H1701" s="107" t="s">
        <v>830</v>
      </c>
      <c r="I1701" s="107" t="s">
        <v>830</v>
      </c>
      <c r="J1701" s="107" t="s">
        <v>3189</v>
      </c>
      <c r="K1701" s="107" t="s">
        <v>22</v>
      </c>
      <c r="L1701" s="107" t="s">
        <v>369</v>
      </c>
      <c r="M1701" s="107" t="s">
        <v>395</v>
      </c>
      <c r="N1701" s="107" t="s">
        <v>472</v>
      </c>
      <c r="O1701" s="107" t="s">
        <v>1122</v>
      </c>
      <c r="P1701" s="109">
        <v>45933</v>
      </c>
      <c r="Q1701" s="107" t="s">
        <v>1353</v>
      </c>
      <c r="R1701" s="108">
        <v>0</v>
      </c>
      <c r="S1701" s="109">
        <v>46083</v>
      </c>
      <c r="T1701" s="109">
        <v>46143</v>
      </c>
      <c r="U1701" s="109">
        <v>46691</v>
      </c>
      <c r="V1701" s="108">
        <v>608</v>
      </c>
      <c r="W1701" s="107" t="s">
        <v>398</v>
      </c>
      <c r="X1701" s="107" t="s">
        <v>702</v>
      </c>
      <c r="Y1701" s="107" t="s">
        <v>293</v>
      </c>
      <c r="Z1701" s="108">
        <v>0</v>
      </c>
      <c r="AA1701" s="113">
        <v>0</v>
      </c>
      <c r="AB1701" s="113">
        <v>0</v>
      </c>
      <c r="AC1701" s="113">
        <v>152419.91</v>
      </c>
      <c r="AD1701" s="113">
        <v>0</v>
      </c>
      <c r="AE1701" s="113">
        <v>152419.91</v>
      </c>
      <c r="AF1701" s="113">
        <v>0</v>
      </c>
      <c r="AG1701" s="113">
        <v>0</v>
      </c>
      <c r="AH1701" s="113">
        <f>CFR_Data[[#This Row],[Total Spent SFY]]+CFR_Data[[#This Row],[CF Current SFY]]</f>
        <v>0</v>
      </c>
      <c r="AI1701" s="113">
        <v>0</v>
      </c>
      <c r="AJ1701" s="113">
        <v>16935.545600000001</v>
      </c>
      <c r="AK1701" s="113">
        <v>101613.2733</v>
      </c>
      <c r="AL1701" s="113">
        <v>33871.091099999998</v>
      </c>
      <c r="AM1701" s="113">
        <v>0</v>
      </c>
      <c r="AN1701" s="113">
        <v>0</v>
      </c>
      <c r="AO1701" s="113">
        <v>0</v>
      </c>
      <c r="AP1701" s="113">
        <v>0</v>
      </c>
      <c r="AQ1701" s="107" t="s">
        <v>699</v>
      </c>
      <c r="AR1701" s="107" t="s">
        <v>699</v>
      </c>
      <c r="AS1701" s="107" t="s">
        <v>396</v>
      </c>
      <c r="AT1701" s="107" t="s">
        <v>395</v>
      </c>
      <c r="AU1701" s="107" t="s">
        <v>1123</v>
      </c>
      <c r="AV1701" s="107" t="s">
        <v>391</v>
      </c>
      <c r="AW1701" s="108">
        <v>2</v>
      </c>
      <c r="AX1701" s="107" t="s">
        <v>473</v>
      </c>
      <c r="AY1701" s="107" t="s">
        <v>763</v>
      </c>
      <c r="AZ1701" s="107" t="s">
        <v>706</v>
      </c>
      <c r="BA1701" s="107" t="s">
        <v>430</v>
      </c>
      <c r="BB1701" s="109">
        <v>45355.272070752311</v>
      </c>
      <c r="BC1701" s="107" t="s">
        <v>22</v>
      </c>
      <c r="BD1701" s="107" t="s">
        <v>293</v>
      </c>
    </row>
    <row r="1702" spans="1:56" x14ac:dyDescent="0.2">
      <c r="A1702" s="107" t="s">
        <v>472</v>
      </c>
      <c r="B1702" s="105">
        <v>612033</v>
      </c>
      <c r="C1702" s="105" t="s">
        <v>395</v>
      </c>
      <c r="D1702" s="107" t="s">
        <v>3188</v>
      </c>
      <c r="E1702" s="105" t="s">
        <v>1941</v>
      </c>
      <c r="F1702" s="107" t="s">
        <v>1128</v>
      </c>
      <c r="G1702" s="107" t="s">
        <v>830</v>
      </c>
      <c r="H1702" s="107" t="s">
        <v>830</v>
      </c>
      <c r="I1702" s="107" t="s">
        <v>830</v>
      </c>
      <c r="J1702" s="107" t="s">
        <v>3189</v>
      </c>
      <c r="K1702" s="107" t="s">
        <v>22</v>
      </c>
      <c r="L1702" s="107" t="s">
        <v>369</v>
      </c>
      <c r="M1702" s="107" t="s">
        <v>395</v>
      </c>
      <c r="N1702" s="107" t="s">
        <v>472</v>
      </c>
      <c r="O1702" s="107" t="s">
        <v>1122</v>
      </c>
      <c r="P1702" s="109">
        <v>45933</v>
      </c>
      <c r="Q1702" s="107" t="s">
        <v>1353</v>
      </c>
      <c r="R1702" s="108">
        <v>0</v>
      </c>
      <c r="S1702" s="109">
        <v>46083</v>
      </c>
      <c r="T1702" s="109">
        <v>46143</v>
      </c>
      <c r="U1702" s="109">
        <v>46691</v>
      </c>
      <c r="V1702" s="108">
        <v>608</v>
      </c>
      <c r="W1702" s="107" t="s">
        <v>424</v>
      </c>
      <c r="X1702" s="107" t="s">
        <v>715</v>
      </c>
      <c r="Y1702" s="107" t="s">
        <v>413</v>
      </c>
      <c r="Z1702" s="108">
        <v>0.9</v>
      </c>
      <c r="AA1702" s="113">
        <v>0</v>
      </c>
      <c r="AB1702" s="113">
        <v>0</v>
      </c>
      <c r="AC1702" s="113">
        <v>11739532.689999999</v>
      </c>
      <c r="AD1702" s="113">
        <v>0</v>
      </c>
      <c r="AE1702" s="113">
        <v>11739532.689999999</v>
      </c>
      <c r="AF1702" s="113">
        <v>0</v>
      </c>
      <c r="AG1702" s="113">
        <v>0</v>
      </c>
      <c r="AH1702" s="113">
        <f>CFR_Data[[#This Row],[Total Spent SFY]]+CFR_Data[[#This Row],[CF Current SFY]]</f>
        <v>0</v>
      </c>
      <c r="AI1702" s="113">
        <v>0</v>
      </c>
      <c r="AJ1702" s="113">
        <v>1304392.5211</v>
      </c>
      <c r="AK1702" s="113">
        <v>7826355.1266999999</v>
      </c>
      <c r="AL1702" s="113">
        <v>2608785.0422</v>
      </c>
      <c r="AM1702" s="113">
        <v>0</v>
      </c>
      <c r="AN1702" s="113">
        <v>0</v>
      </c>
      <c r="AO1702" s="113">
        <v>0</v>
      </c>
      <c r="AP1702" s="113">
        <v>0</v>
      </c>
      <c r="AQ1702" s="107" t="s">
        <v>699</v>
      </c>
      <c r="AR1702" s="107" t="s">
        <v>699</v>
      </c>
      <c r="AS1702" s="107" t="s">
        <v>396</v>
      </c>
      <c r="AT1702" s="107" t="s">
        <v>395</v>
      </c>
      <c r="AU1702" s="107" t="s">
        <v>1123</v>
      </c>
      <c r="AV1702" s="107" t="s">
        <v>391</v>
      </c>
      <c r="AW1702" s="108">
        <v>2</v>
      </c>
      <c r="AX1702" s="107" t="s">
        <v>473</v>
      </c>
      <c r="AY1702" s="107" t="s">
        <v>763</v>
      </c>
      <c r="AZ1702" s="107" t="s">
        <v>706</v>
      </c>
      <c r="BA1702" s="107" t="s">
        <v>430</v>
      </c>
      <c r="BB1702" s="109">
        <v>45355.272070752311</v>
      </c>
      <c r="BC1702" s="107" t="s">
        <v>22</v>
      </c>
      <c r="BD1702" s="107" t="s">
        <v>292</v>
      </c>
    </row>
    <row r="1703" spans="1:56" x14ac:dyDescent="0.2">
      <c r="A1703" s="107" t="s">
        <v>472</v>
      </c>
      <c r="B1703" s="105">
        <v>612034</v>
      </c>
      <c r="C1703" s="105" t="s">
        <v>395</v>
      </c>
      <c r="D1703" s="107" t="s">
        <v>2505</v>
      </c>
      <c r="E1703" s="105" t="s">
        <v>1941</v>
      </c>
      <c r="F1703" s="107" t="s">
        <v>1147</v>
      </c>
      <c r="G1703" s="107" t="s">
        <v>830</v>
      </c>
      <c r="H1703" s="107" t="s">
        <v>830</v>
      </c>
      <c r="I1703" s="107" t="s">
        <v>830</v>
      </c>
      <c r="J1703" s="107" t="s">
        <v>201</v>
      </c>
      <c r="K1703" s="107" t="s">
        <v>22</v>
      </c>
      <c r="L1703" s="107" t="s">
        <v>369</v>
      </c>
      <c r="M1703" s="107" t="s">
        <v>395</v>
      </c>
      <c r="N1703" s="107" t="s">
        <v>472</v>
      </c>
      <c r="O1703" s="107" t="s">
        <v>1127</v>
      </c>
      <c r="P1703" s="109">
        <v>45381</v>
      </c>
      <c r="Q1703" s="107" t="s">
        <v>754</v>
      </c>
      <c r="R1703" s="108">
        <v>0</v>
      </c>
      <c r="S1703" s="109">
        <v>45531</v>
      </c>
      <c r="T1703" s="109">
        <v>45591</v>
      </c>
      <c r="U1703" s="109">
        <v>46261</v>
      </c>
      <c r="V1703" s="108">
        <v>730</v>
      </c>
      <c r="W1703" s="107" t="s">
        <v>398</v>
      </c>
      <c r="X1703" s="107" t="s">
        <v>702</v>
      </c>
      <c r="Y1703" s="107" t="s">
        <v>293</v>
      </c>
      <c r="Z1703" s="108">
        <v>0</v>
      </c>
      <c r="AA1703" s="113">
        <v>0</v>
      </c>
      <c r="AB1703" s="113">
        <v>0</v>
      </c>
      <c r="AC1703" s="113">
        <v>225242.52</v>
      </c>
      <c r="AD1703" s="113">
        <v>0</v>
      </c>
      <c r="AE1703" s="113">
        <v>225242.52</v>
      </c>
      <c r="AF1703" s="113">
        <v>0</v>
      </c>
      <c r="AG1703" s="113">
        <v>0</v>
      </c>
      <c r="AH1703" s="113">
        <f>CFR_Data[[#This Row],[Total Spent SFY]]+CFR_Data[[#This Row],[CF Current SFY]]</f>
        <v>0</v>
      </c>
      <c r="AI1703" s="113">
        <v>88138.377399999998</v>
      </c>
      <c r="AJ1703" s="113">
        <v>117517.8365</v>
      </c>
      <c r="AK1703" s="113">
        <v>19586.306100000002</v>
      </c>
      <c r="AL1703" s="113">
        <v>0</v>
      </c>
      <c r="AM1703" s="113">
        <v>0</v>
      </c>
      <c r="AN1703" s="113">
        <v>0</v>
      </c>
      <c r="AO1703" s="113">
        <v>0</v>
      </c>
      <c r="AP1703" s="113">
        <v>0</v>
      </c>
      <c r="AQ1703" s="107" t="s">
        <v>699</v>
      </c>
      <c r="AR1703" s="107" t="s">
        <v>699</v>
      </c>
      <c r="AS1703" s="107" t="s">
        <v>396</v>
      </c>
      <c r="AT1703" s="107" t="s">
        <v>395</v>
      </c>
      <c r="AU1703" s="107" t="s">
        <v>1123</v>
      </c>
      <c r="AV1703" s="107" t="s">
        <v>391</v>
      </c>
      <c r="AW1703" s="108">
        <v>2</v>
      </c>
      <c r="AX1703" s="107" t="s">
        <v>473</v>
      </c>
      <c r="AY1703" s="107" t="s">
        <v>763</v>
      </c>
      <c r="AZ1703" s="107" t="s">
        <v>706</v>
      </c>
      <c r="BA1703" s="107" t="s">
        <v>430</v>
      </c>
      <c r="BB1703" s="109">
        <v>45355.272070752311</v>
      </c>
      <c r="BC1703" s="107" t="s">
        <v>22</v>
      </c>
      <c r="BD1703" s="107" t="s">
        <v>293</v>
      </c>
    </row>
    <row r="1704" spans="1:56" x14ac:dyDescent="0.2">
      <c r="A1704" s="107" t="s">
        <v>472</v>
      </c>
      <c r="B1704" s="105">
        <v>612034</v>
      </c>
      <c r="C1704" s="105" t="s">
        <v>395</v>
      </c>
      <c r="D1704" s="107" t="s">
        <v>2505</v>
      </c>
      <c r="E1704" s="105" t="s">
        <v>1941</v>
      </c>
      <c r="F1704" s="107" t="s">
        <v>1147</v>
      </c>
      <c r="G1704" s="107" t="s">
        <v>830</v>
      </c>
      <c r="H1704" s="107" t="s">
        <v>830</v>
      </c>
      <c r="I1704" s="107" t="s">
        <v>830</v>
      </c>
      <c r="J1704" s="107" t="s">
        <v>201</v>
      </c>
      <c r="K1704" s="107" t="s">
        <v>22</v>
      </c>
      <c r="L1704" s="107" t="s">
        <v>369</v>
      </c>
      <c r="M1704" s="107" t="s">
        <v>395</v>
      </c>
      <c r="N1704" s="107" t="s">
        <v>472</v>
      </c>
      <c r="O1704" s="107" t="s">
        <v>1127</v>
      </c>
      <c r="P1704" s="109">
        <v>45381</v>
      </c>
      <c r="Q1704" s="107" t="s">
        <v>754</v>
      </c>
      <c r="R1704" s="108">
        <v>0</v>
      </c>
      <c r="S1704" s="109">
        <v>45531</v>
      </c>
      <c r="T1704" s="109">
        <v>45591</v>
      </c>
      <c r="U1704" s="109">
        <v>46261</v>
      </c>
      <c r="V1704" s="108">
        <v>730</v>
      </c>
      <c r="W1704" s="107" t="s">
        <v>424</v>
      </c>
      <c r="X1704" s="107" t="s">
        <v>715</v>
      </c>
      <c r="Y1704" s="107" t="s">
        <v>413</v>
      </c>
      <c r="Z1704" s="108">
        <v>0.9</v>
      </c>
      <c r="AA1704" s="113">
        <v>0</v>
      </c>
      <c r="AB1704" s="113">
        <v>0</v>
      </c>
      <c r="AC1704" s="113">
        <v>11686487.051999999</v>
      </c>
      <c r="AD1704" s="113">
        <v>0</v>
      </c>
      <c r="AE1704" s="113">
        <v>11686487.051999999</v>
      </c>
      <c r="AF1704" s="113">
        <v>0</v>
      </c>
      <c r="AG1704" s="113">
        <v>0</v>
      </c>
      <c r="AH1704" s="113">
        <f>CFR_Data[[#This Row],[Total Spent SFY]]+CFR_Data[[#This Row],[CF Current SFY]]</f>
        <v>0</v>
      </c>
      <c r="AI1704" s="113">
        <v>4572973.1942999996</v>
      </c>
      <c r="AJ1704" s="113">
        <v>6097297.5922999997</v>
      </c>
      <c r="AK1704" s="113">
        <v>1016216.2654</v>
      </c>
      <c r="AL1704" s="113">
        <v>0</v>
      </c>
      <c r="AM1704" s="113">
        <v>0</v>
      </c>
      <c r="AN1704" s="113">
        <v>0</v>
      </c>
      <c r="AO1704" s="113">
        <v>0</v>
      </c>
      <c r="AP1704" s="113">
        <v>0</v>
      </c>
      <c r="AQ1704" s="107" t="s">
        <v>699</v>
      </c>
      <c r="AR1704" s="107" t="s">
        <v>699</v>
      </c>
      <c r="AS1704" s="107" t="s">
        <v>396</v>
      </c>
      <c r="AT1704" s="107" t="s">
        <v>395</v>
      </c>
      <c r="AU1704" s="107" t="s">
        <v>1123</v>
      </c>
      <c r="AV1704" s="107" t="s">
        <v>391</v>
      </c>
      <c r="AW1704" s="108">
        <v>2</v>
      </c>
      <c r="AX1704" s="107" t="s">
        <v>473</v>
      </c>
      <c r="AY1704" s="107" t="s">
        <v>763</v>
      </c>
      <c r="AZ1704" s="107" t="s">
        <v>706</v>
      </c>
      <c r="BA1704" s="107" t="s">
        <v>430</v>
      </c>
      <c r="BB1704" s="109">
        <v>45355.272070752311</v>
      </c>
      <c r="BC1704" s="107" t="s">
        <v>22</v>
      </c>
      <c r="BD1704" s="107" t="s">
        <v>292</v>
      </c>
    </row>
    <row r="1705" spans="1:56" x14ac:dyDescent="0.2">
      <c r="A1705" s="107" t="s">
        <v>393</v>
      </c>
      <c r="B1705" s="105">
        <v>612036</v>
      </c>
      <c r="C1705" s="105" t="s">
        <v>2506</v>
      </c>
      <c r="D1705" s="107" t="s">
        <v>1820</v>
      </c>
      <c r="E1705" s="105" t="s">
        <v>1947</v>
      </c>
      <c r="F1705" s="107" t="s">
        <v>1414</v>
      </c>
      <c r="G1705" s="107" t="s">
        <v>830</v>
      </c>
      <c r="H1705" s="107" t="b">
        <v>1</v>
      </c>
      <c r="I1705" s="107" t="s">
        <v>830</v>
      </c>
      <c r="J1705" s="107" t="s">
        <v>404</v>
      </c>
      <c r="K1705" s="107" t="s">
        <v>405</v>
      </c>
      <c r="L1705" s="107" t="s">
        <v>219</v>
      </c>
      <c r="M1705" s="107" t="s">
        <v>217</v>
      </c>
      <c r="N1705" s="107" t="s">
        <v>716</v>
      </c>
      <c r="O1705" s="107" t="s">
        <v>395</v>
      </c>
      <c r="P1705" s="109">
        <v>44492</v>
      </c>
      <c r="Q1705" s="107" t="s">
        <v>658</v>
      </c>
      <c r="R1705" s="108">
        <v>1</v>
      </c>
      <c r="S1705" s="109">
        <v>44533</v>
      </c>
      <c r="T1705" s="109">
        <v>44593</v>
      </c>
      <c r="U1705" s="109">
        <v>45291</v>
      </c>
      <c r="V1705" s="108">
        <v>758</v>
      </c>
      <c r="W1705" s="107" t="s">
        <v>398</v>
      </c>
      <c r="X1705" s="107" t="s">
        <v>720</v>
      </c>
      <c r="Y1705" s="107" t="s">
        <v>293</v>
      </c>
      <c r="Z1705" s="108">
        <v>0</v>
      </c>
      <c r="AA1705" s="113">
        <v>162380.10999999999</v>
      </c>
      <c r="AB1705" s="113">
        <v>57648.62</v>
      </c>
      <c r="AC1705" s="113">
        <v>310201.89</v>
      </c>
      <c r="AD1705" s="113">
        <v>145000</v>
      </c>
      <c r="AE1705" s="113">
        <v>145000</v>
      </c>
      <c r="AF1705" s="113">
        <v>145000</v>
      </c>
      <c r="AG1705" s="113">
        <v>307380.11</v>
      </c>
      <c r="AH1705" s="113">
        <f>CFR_Data[[#This Row],[Total Spent SFY]]+CFR_Data[[#This Row],[CF Current SFY]]</f>
        <v>202648.62</v>
      </c>
      <c r="AI1705" s="113">
        <v>0</v>
      </c>
      <c r="AJ1705" s="113">
        <v>0</v>
      </c>
      <c r="AK1705" s="113">
        <v>0</v>
      </c>
      <c r="AL1705" s="113">
        <v>0</v>
      </c>
      <c r="AM1705" s="113">
        <v>0</v>
      </c>
      <c r="AN1705" s="113">
        <v>165201.89000000001</v>
      </c>
      <c r="AO1705" s="113">
        <v>0</v>
      </c>
      <c r="AP1705" s="113">
        <v>0</v>
      </c>
      <c r="AQ1705" s="107" t="s">
        <v>699</v>
      </c>
      <c r="AR1705" s="107" t="s">
        <v>699</v>
      </c>
      <c r="AS1705" s="107" t="s">
        <v>396</v>
      </c>
      <c r="AT1705" s="107" t="s">
        <v>395</v>
      </c>
      <c r="AU1705" s="107" t="s">
        <v>1123</v>
      </c>
      <c r="AV1705" s="107" t="s">
        <v>391</v>
      </c>
      <c r="AW1705" s="108">
        <v>1</v>
      </c>
      <c r="AX1705" s="107" t="s">
        <v>473</v>
      </c>
      <c r="AY1705" s="107" t="s">
        <v>762</v>
      </c>
      <c r="AZ1705" s="107" t="s">
        <v>706</v>
      </c>
      <c r="BA1705" s="107" t="s">
        <v>433</v>
      </c>
      <c r="BB1705" s="109">
        <v>45355.272070752311</v>
      </c>
      <c r="BC1705" s="107" t="s">
        <v>465</v>
      </c>
      <c r="BD1705" s="107" t="s">
        <v>293</v>
      </c>
    </row>
    <row r="1706" spans="1:56" x14ac:dyDescent="0.2">
      <c r="A1706" s="107" t="s">
        <v>409</v>
      </c>
      <c r="B1706" s="105">
        <v>612037</v>
      </c>
      <c r="C1706" s="105" t="s">
        <v>2507</v>
      </c>
      <c r="D1706" s="107" t="s">
        <v>1384</v>
      </c>
      <c r="E1706" s="105" t="s">
        <v>1947</v>
      </c>
      <c r="F1706" s="107" t="s">
        <v>1359</v>
      </c>
      <c r="G1706" s="107" t="s">
        <v>830</v>
      </c>
      <c r="H1706" s="107" t="b">
        <v>1</v>
      </c>
      <c r="I1706" s="107" t="s">
        <v>830</v>
      </c>
      <c r="J1706" s="107" t="s">
        <v>404</v>
      </c>
      <c r="K1706" s="107" t="s">
        <v>405</v>
      </c>
      <c r="L1706" s="107" t="s">
        <v>222</v>
      </c>
      <c r="M1706" s="107" t="s">
        <v>221</v>
      </c>
      <c r="N1706" s="107" t="s">
        <v>410</v>
      </c>
      <c r="O1706" s="107" t="s">
        <v>395</v>
      </c>
      <c r="P1706" s="109">
        <v>44541</v>
      </c>
      <c r="Q1706" s="107" t="s">
        <v>658</v>
      </c>
      <c r="R1706" s="108">
        <v>1</v>
      </c>
      <c r="S1706" s="109">
        <v>44607</v>
      </c>
      <c r="T1706" s="109">
        <v>44667</v>
      </c>
      <c r="U1706" s="109">
        <v>45337</v>
      </c>
      <c r="V1706" s="108">
        <v>730</v>
      </c>
      <c r="W1706" s="107" t="s">
        <v>398</v>
      </c>
      <c r="X1706" s="107" t="s">
        <v>720</v>
      </c>
      <c r="Y1706" s="107" t="s">
        <v>293</v>
      </c>
      <c r="Z1706" s="108">
        <v>0</v>
      </c>
      <c r="AA1706" s="113">
        <v>1127533.95</v>
      </c>
      <c r="AB1706" s="113">
        <v>635068.77</v>
      </c>
      <c r="AC1706" s="113">
        <v>318776.90999999997</v>
      </c>
      <c r="AD1706" s="113">
        <v>29770.0874</v>
      </c>
      <c r="AE1706" s="113">
        <v>29770.0874</v>
      </c>
      <c r="AF1706" s="113">
        <v>29770.0874</v>
      </c>
      <c r="AG1706" s="113">
        <v>1157304.0374</v>
      </c>
      <c r="AH1706" s="113">
        <f>CFR_Data[[#This Row],[Total Spent SFY]]+CFR_Data[[#This Row],[CF Current SFY]]</f>
        <v>664838.85739999998</v>
      </c>
      <c r="AI1706" s="113">
        <v>0</v>
      </c>
      <c r="AJ1706" s="113">
        <v>0</v>
      </c>
      <c r="AK1706" s="113">
        <v>0</v>
      </c>
      <c r="AL1706" s="113">
        <v>0</v>
      </c>
      <c r="AM1706" s="113">
        <v>0</v>
      </c>
      <c r="AN1706" s="113">
        <v>289006.82260000001</v>
      </c>
      <c r="AO1706" s="113">
        <v>0</v>
      </c>
      <c r="AP1706" s="113">
        <v>0</v>
      </c>
      <c r="AQ1706" s="107" t="s">
        <v>699</v>
      </c>
      <c r="AR1706" s="107" t="s">
        <v>699</v>
      </c>
      <c r="AS1706" s="107" t="s">
        <v>396</v>
      </c>
      <c r="AT1706" s="107" t="s">
        <v>395</v>
      </c>
      <c r="AU1706" s="107" t="s">
        <v>1123</v>
      </c>
      <c r="AV1706" s="107" t="s">
        <v>391</v>
      </c>
      <c r="AW1706" s="108">
        <v>2</v>
      </c>
      <c r="AX1706" s="107" t="s">
        <v>473</v>
      </c>
      <c r="AY1706" s="107" t="s">
        <v>765</v>
      </c>
      <c r="AZ1706" s="107" t="s">
        <v>706</v>
      </c>
      <c r="BA1706" s="107" t="s">
        <v>406</v>
      </c>
      <c r="BB1706" s="109">
        <v>45355.272070752311</v>
      </c>
      <c r="BC1706" s="107" t="s">
        <v>465</v>
      </c>
      <c r="BD1706" s="107" t="s">
        <v>293</v>
      </c>
    </row>
    <row r="1707" spans="1:56" x14ac:dyDescent="0.2">
      <c r="A1707" s="107" t="s">
        <v>409</v>
      </c>
      <c r="B1707" s="105">
        <v>612037</v>
      </c>
      <c r="C1707" s="105" t="s">
        <v>2507</v>
      </c>
      <c r="D1707" s="107" t="s">
        <v>1384</v>
      </c>
      <c r="E1707" s="105" t="s">
        <v>1947</v>
      </c>
      <c r="F1707" s="107" t="s">
        <v>1359</v>
      </c>
      <c r="G1707" s="107" t="s">
        <v>830</v>
      </c>
      <c r="H1707" s="107" t="b">
        <v>1</v>
      </c>
      <c r="I1707" s="107" t="s">
        <v>830</v>
      </c>
      <c r="J1707" s="107" t="s">
        <v>404</v>
      </c>
      <c r="K1707" s="107" t="s">
        <v>405</v>
      </c>
      <c r="L1707" s="107" t="s">
        <v>222</v>
      </c>
      <c r="M1707" s="107" t="s">
        <v>221</v>
      </c>
      <c r="N1707" s="107" t="s">
        <v>410</v>
      </c>
      <c r="O1707" s="107" t="s">
        <v>395</v>
      </c>
      <c r="P1707" s="109">
        <v>44541</v>
      </c>
      <c r="Q1707" s="107" t="s">
        <v>658</v>
      </c>
      <c r="R1707" s="108">
        <v>1</v>
      </c>
      <c r="S1707" s="109">
        <v>44607</v>
      </c>
      <c r="T1707" s="109">
        <v>44667</v>
      </c>
      <c r="U1707" s="109">
        <v>45337</v>
      </c>
      <c r="V1707" s="108">
        <v>730</v>
      </c>
      <c r="W1707" s="107" t="s">
        <v>438</v>
      </c>
      <c r="X1707" s="107" t="s">
        <v>800</v>
      </c>
      <c r="Y1707" s="107" t="s">
        <v>293</v>
      </c>
      <c r="Z1707" s="108">
        <v>0</v>
      </c>
      <c r="AA1707" s="113">
        <v>182847.6</v>
      </c>
      <c r="AB1707" s="113">
        <v>103502.87</v>
      </c>
      <c r="AC1707" s="113">
        <v>15263.96</v>
      </c>
      <c r="AD1707" s="113">
        <v>3229.9126000000001</v>
      </c>
      <c r="AE1707" s="113">
        <v>3229.9126000000001</v>
      </c>
      <c r="AF1707" s="113">
        <v>3229.9126000000001</v>
      </c>
      <c r="AG1707" s="113">
        <v>186077.51259999999</v>
      </c>
      <c r="AH1707" s="113">
        <f>CFR_Data[[#This Row],[Total Spent SFY]]+CFR_Data[[#This Row],[CF Current SFY]]</f>
        <v>106732.78259999999</v>
      </c>
      <c r="AI1707" s="113">
        <v>0</v>
      </c>
      <c r="AJ1707" s="113">
        <v>0</v>
      </c>
      <c r="AK1707" s="113">
        <v>0</v>
      </c>
      <c r="AL1707" s="113">
        <v>0</v>
      </c>
      <c r="AM1707" s="113">
        <v>0</v>
      </c>
      <c r="AN1707" s="113">
        <v>12034.047399999999</v>
      </c>
      <c r="AO1707" s="113">
        <v>0</v>
      </c>
      <c r="AP1707" s="113">
        <v>0</v>
      </c>
      <c r="AQ1707" s="107" t="s">
        <v>699</v>
      </c>
      <c r="AR1707" s="107" t="s">
        <v>699</v>
      </c>
      <c r="AS1707" s="107" t="s">
        <v>396</v>
      </c>
      <c r="AT1707" s="107" t="s">
        <v>395</v>
      </c>
      <c r="AU1707" s="107" t="s">
        <v>1123</v>
      </c>
      <c r="AV1707" s="107" t="s">
        <v>391</v>
      </c>
      <c r="AW1707" s="108">
        <v>2</v>
      </c>
      <c r="AX1707" s="107" t="s">
        <v>473</v>
      </c>
      <c r="AY1707" s="107" t="s">
        <v>765</v>
      </c>
      <c r="AZ1707" s="107" t="s">
        <v>706</v>
      </c>
      <c r="BA1707" s="107" t="s">
        <v>406</v>
      </c>
      <c r="BB1707" s="109">
        <v>45355.272070752311</v>
      </c>
      <c r="BC1707" s="107" t="s">
        <v>465</v>
      </c>
      <c r="BD1707" s="107" t="s">
        <v>293</v>
      </c>
    </row>
    <row r="1708" spans="1:56" x14ac:dyDescent="0.2">
      <c r="A1708" s="107" t="s">
        <v>393</v>
      </c>
      <c r="B1708" s="105">
        <v>612038</v>
      </c>
      <c r="C1708" s="105" t="s">
        <v>2508</v>
      </c>
      <c r="D1708" s="107" t="s">
        <v>1385</v>
      </c>
      <c r="E1708" s="105" t="s">
        <v>1947</v>
      </c>
      <c r="F1708" s="107" t="s">
        <v>1359</v>
      </c>
      <c r="G1708" s="107" t="s">
        <v>830</v>
      </c>
      <c r="H1708" s="107" t="b">
        <v>1</v>
      </c>
      <c r="I1708" s="107" t="s">
        <v>830</v>
      </c>
      <c r="J1708" s="107" t="s">
        <v>404</v>
      </c>
      <c r="K1708" s="107" t="s">
        <v>405</v>
      </c>
      <c r="L1708" s="107" t="s">
        <v>373</v>
      </c>
      <c r="M1708" s="107" t="s">
        <v>395</v>
      </c>
      <c r="N1708" s="107" t="s">
        <v>716</v>
      </c>
      <c r="O1708" s="107" t="s">
        <v>395</v>
      </c>
      <c r="P1708" s="109">
        <v>44499</v>
      </c>
      <c r="Q1708" s="107" t="s">
        <v>658</v>
      </c>
      <c r="R1708" s="108">
        <v>1</v>
      </c>
      <c r="S1708" s="109">
        <v>44544</v>
      </c>
      <c r="T1708" s="109">
        <v>44604</v>
      </c>
      <c r="U1708" s="109">
        <v>45274</v>
      </c>
      <c r="V1708" s="108">
        <v>730</v>
      </c>
      <c r="W1708" s="107" t="s">
        <v>398</v>
      </c>
      <c r="X1708" s="107" t="s">
        <v>720</v>
      </c>
      <c r="Y1708" s="107" t="s">
        <v>293</v>
      </c>
      <c r="Z1708" s="108">
        <v>0</v>
      </c>
      <c r="AA1708" s="113">
        <v>1798633.97</v>
      </c>
      <c r="AB1708" s="113">
        <v>325383.69</v>
      </c>
      <c r="AC1708" s="113">
        <v>20281.03</v>
      </c>
      <c r="AD1708" s="113">
        <v>22000</v>
      </c>
      <c r="AE1708" s="113">
        <v>22000</v>
      </c>
      <c r="AF1708" s="113">
        <v>22000</v>
      </c>
      <c r="AG1708" s="113">
        <v>1820633.97</v>
      </c>
      <c r="AH1708" s="113">
        <f>CFR_Data[[#This Row],[Total Spent SFY]]+CFR_Data[[#This Row],[CF Current SFY]]</f>
        <v>347383.69</v>
      </c>
      <c r="AI1708" s="113">
        <v>0</v>
      </c>
      <c r="AJ1708" s="113">
        <v>0</v>
      </c>
      <c r="AK1708" s="113">
        <v>0</v>
      </c>
      <c r="AL1708" s="113">
        <v>0</v>
      </c>
      <c r="AM1708" s="113">
        <v>0</v>
      </c>
      <c r="AN1708" s="113">
        <v>-1718.97</v>
      </c>
      <c r="AO1708" s="113">
        <v>0</v>
      </c>
      <c r="AP1708" s="113">
        <v>0</v>
      </c>
      <c r="AQ1708" s="107" t="s">
        <v>699</v>
      </c>
      <c r="AR1708" s="107" t="s">
        <v>699</v>
      </c>
      <c r="AS1708" s="107" t="s">
        <v>396</v>
      </c>
      <c r="AT1708" s="107" t="s">
        <v>395</v>
      </c>
      <c r="AU1708" s="107" t="s">
        <v>1123</v>
      </c>
      <c r="AV1708" s="107" t="s">
        <v>391</v>
      </c>
      <c r="AW1708" s="108">
        <v>2</v>
      </c>
      <c r="AX1708" s="107" t="s">
        <v>473</v>
      </c>
      <c r="AY1708" s="107" t="s">
        <v>765</v>
      </c>
      <c r="AZ1708" s="107" t="s">
        <v>706</v>
      </c>
      <c r="BA1708" s="107" t="s">
        <v>406</v>
      </c>
      <c r="BB1708" s="109">
        <v>45355.272070752311</v>
      </c>
      <c r="BC1708" s="107" t="s">
        <v>465</v>
      </c>
      <c r="BD1708" s="107" t="s">
        <v>293</v>
      </c>
    </row>
    <row r="1709" spans="1:56" x14ac:dyDescent="0.2">
      <c r="A1709" s="107" t="s">
        <v>393</v>
      </c>
      <c r="B1709" s="105">
        <v>612038</v>
      </c>
      <c r="C1709" s="105" t="s">
        <v>2508</v>
      </c>
      <c r="D1709" s="107" t="s">
        <v>1385</v>
      </c>
      <c r="E1709" s="105" t="s">
        <v>1947</v>
      </c>
      <c r="F1709" s="107" t="s">
        <v>1359</v>
      </c>
      <c r="G1709" s="107" t="s">
        <v>830</v>
      </c>
      <c r="H1709" s="107" t="b">
        <v>1</v>
      </c>
      <c r="I1709" s="107" t="s">
        <v>830</v>
      </c>
      <c r="J1709" s="107" t="s">
        <v>404</v>
      </c>
      <c r="K1709" s="107" t="s">
        <v>405</v>
      </c>
      <c r="L1709" s="107" t="s">
        <v>373</v>
      </c>
      <c r="M1709" s="107" t="s">
        <v>395</v>
      </c>
      <c r="N1709" s="107" t="s">
        <v>716</v>
      </c>
      <c r="O1709" s="107" t="s">
        <v>395</v>
      </c>
      <c r="P1709" s="109">
        <v>44499</v>
      </c>
      <c r="Q1709" s="107" t="s">
        <v>658</v>
      </c>
      <c r="R1709" s="108">
        <v>1</v>
      </c>
      <c r="S1709" s="109">
        <v>44544</v>
      </c>
      <c r="T1709" s="109">
        <v>44604</v>
      </c>
      <c r="U1709" s="109">
        <v>45274</v>
      </c>
      <c r="V1709" s="108">
        <v>730</v>
      </c>
      <c r="W1709" s="107" t="s">
        <v>438</v>
      </c>
      <c r="X1709" s="107" t="s">
        <v>800</v>
      </c>
      <c r="Y1709" s="107" t="s">
        <v>293</v>
      </c>
      <c r="Z1709" s="108">
        <v>0</v>
      </c>
      <c r="AA1709" s="113">
        <v>183385</v>
      </c>
      <c r="AB1709" s="113">
        <v>0</v>
      </c>
      <c r="AC1709" s="113">
        <v>2875</v>
      </c>
      <c r="AD1709" s="113">
        <v>0</v>
      </c>
      <c r="AE1709" s="113">
        <v>2875</v>
      </c>
      <c r="AF1709" s="113">
        <v>2875</v>
      </c>
      <c r="AG1709" s="113">
        <v>186260</v>
      </c>
      <c r="AH1709" s="113">
        <f>CFR_Data[[#This Row],[Total Spent SFY]]+CFR_Data[[#This Row],[CF Current SFY]]</f>
        <v>2875</v>
      </c>
      <c r="AI1709" s="113">
        <v>0</v>
      </c>
      <c r="AJ1709" s="113">
        <v>0</v>
      </c>
      <c r="AK1709" s="113">
        <v>0</v>
      </c>
      <c r="AL1709" s="113">
        <v>0</v>
      </c>
      <c r="AM1709" s="113">
        <v>0</v>
      </c>
      <c r="AN1709" s="113">
        <v>0</v>
      </c>
      <c r="AO1709" s="113">
        <v>0</v>
      </c>
      <c r="AP1709" s="113">
        <v>0</v>
      </c>
      <c r="AQ1709" s="107" t="s">
        <v>699</v>
      </c>
      <c r="AR1709" s="107" t="s">
        <v>699</v>
      </c>
      <c r="AS1709" s="107" t="s">
        <v>396</v>
      </c>
      <c r="AT1709" s="107" t="s">
        <v>395</v>
      </c>
      <c r="AU1709" s="107" t="s">
        <v>1123</v>
      </c>
      <c r="AV1709" s="107" t="s">
        <v>391</v>
      </c>
      <c r="AW1709" s="108">
        <v>2</v>
      </c>
      <c r="AX1709" s="107" t="s">
        <v>473</v>
      </c>
      <c r="AY1709" s="107" t="s">
        <v>765</v>
      </c>
      <c r="AZ1709" s="107" t="s">
        <v>706</v>
      </c>
      <c r="BA1709" s="107" t="s">
        <v>406</v>
      </c>
      <c r="BB1709" s="109">
        <v>45355.272070752311</v>
      </c>
      <c r="BC1709" s="107" t="s">
        <v>465</v>
      </c>
      <c r="BD1709" s="107" t="s">
        <v>293</v>
      </c>
    </row>
    <row r="1710" spans="1:56" x14ac:dyDescent="0.2">
      <c r="A1710" s="107" t="s">
        <v>393</v>
      </c>
      <c r="B1710" s="105">
        <v>612039</v>
      </c>
      <c r="C1710" s="105" t="s">
        <v>2509</v>
      </c>
      <c r="D1710" s="107" t="s">
        <v>1386</v>
      </c>
      <c r="E1710" s="105" t="s">
        <v>1947</v>
      </c>
      <c r="F1710" s="107" t="s">
        <v>1359</v>
      </c>
      <c r="G1710" s="107" t="s">
        <v>830</v>
      </c>
      <c r="H1710" s="107" t="b">
        <v>1</v>
      </c>
      <c r="I1710" s="107" t="s">
        <v>830</v>
      </c>
      <c r="J1710" s="107" t="s">
        <v>404</v>
      </c>
      <c r="K1710" s="107" t="s">
        <v>405</v>
      </c>
      <c r="L1710" s="107" t="s">
        <v>356</v>
      </c>
      <c r="M1710" s="107" t="s">
        <v>395</v>
      </c>
      <c r="N1710" s="107" t="s">
        <v>716</v>
      </c>
      <c r="O1710" s="107" t="s">
        <v>395</v>
      </c>
      <c r="P1710" s="109">
        <v>44506</v>
      </c>
      <c r="Q1710" s="107" t="s">
        <v>658</v>
      </c>
      <c r="R1710" s="108">
        <v>1</v>
      </c>
      <c r="S1710" s="109">
        <v>44544</v>
      </c>
      <c r="T1710" s="109">
        <v>44604</v>
      </c>
      <c r="U1710" s="109">
        <v>45274</v>
      </c>
      <c r="V1710" s="108">
        <v>730</v>
      </c>
      <c r="W1710" s="107" t="s">
        <v>398</v>
      </c>
      <c r="X1710" s="107" t="s">
        <v>720</v>
      </c>
      <c r="Y1710" s="107" t="s">
        <v>293</v>
      </c>
      <c r="Z1710" s="108">
        <v>0</v>
      </c>
      <c r="AA1710" s="113">
        <v>2710244.97</v>
      </c>
      <c r="AB1710" s="113">
        <v>883114.93</v>
      </c>
      <c r="AC1710" s="113">
        <v>221011.07</v>
      </c>
      <c r="AD1710" s="113">
        <v>0</v>
      </c>
      <c r="AE1710" s="113">
        <v>221011.07</v>
      </c>
      <c r="AF1710" s="113">
        <v>221011.07</v>
      </c>
      <c r="AG1710" s="113">
        <v>2931256.04</v>
      </c>
      <c r="AH1710" s="113">
        <f>CFR_Data[[#This Row],[Total Spent SFY]]+CFR_Data[[#This Row],[CF Current SFY]]</f>
        <v>1104126</v>
      </c>
      <c r="AI1710" s="113">
        <v>0</v>
      </c>
      <c r="AJ1710" s="113">
        <v>0</v>
      </c>
      <c r="AK1710" s="113">
        <v>0</v>
      </c>
      <c r="AL1710" s="113">
        <v>0</v>
      </c>
      <c r="AM1710" s="113">
        <v>0</v>
      </c>
      <c r="AN1710" s="113">
        <v>0</v>
      </c>
      <c r="AO1710" s="113">
        <v>0</v>
      </c>
      <c r="AP1710" s="113">
        <v>0</v>
      </c>
      <c r="AQ1710" s="107" t="s">
        <v>699</v>
      </c>
      <c r="AR1710" s="107" t="s">
        <v>699</v>
      </c>
      <c r="AS1710" s="107" t="s">
        <v>396</v>
      </c>
      <c r="AT1710" s="107" t="s">
        <v>395</v>
      </c>
      <c r="AU1710" s="107" t="s">
        <v>1123</v>
      </c>
      <c r="AV1710" s="107" t="s">
        <v>391</v>
      </c>
      <c r="AW1710" s="108">
        <v>2</v>
      </c>
      <c r="AX1710" s="107" t="s">
        <v>473</v>
      </c>
      <c r="AY1710" s="107" t="s">
        <v>765</v>
      </c>
      <c r="AZ1710" s="107" t="s">
        <v>706</v>
      </c>
      <c r="BA1710" s="107" t="s">
        <v>406</v>
      </c>
      <c r="BB1710" s="109">
        <v>45355.272070752311</v>
      </c>
      <c r="BC1710" s="107" t="s">
        <v>465</v>
      </c>
      <c r="BD1710" s="107" t="s">
        <v>293</v>
      </c>
    </row>
    <row r="1711" spans="1:56" x14ac:dyDescent="0.2">
      <c r="A1711" s="107" t="s">
        <v>393</v>
      </c>
      <c r="B1711" s="105">
        <v>612039</v>
      </c>
      <c r="C1711" s="105" t="s">
        <v>2509</v>
      </c>
      <c r="D1711" s="107" t="s">
        <v>1386</v>
      </c>
      <c r="E1711" s="105" t="s">
        <v>1947</v>
      </c>
      <c r="F1711" s="107" t="s">
        <v>1359</v>
      </c>
      <c r="G1711" s="107" t="s">
        <v>830</v>
      </c>
      <c r="H1711" s="107" t="b">
        <v>1</v>
      </c>
      <c r="I1711" s="107" t="s">
        <v>830</v>
      </c>
      <c r="J1711" s="107" t="s">
        <v>404</v>
      </c>
      <c r="K1711" s="107" t="s">
        <v>405</v>
      </c>
      <c r="L1711" s="107" t="s">
        <v>356</v>
      </c>
      <c r="M1711" s="107" t="s">
        <v>395</v>
      </c>
      <c r="N1711" s="107" t="s">
        <v>716</v>
      </c>
      <c r="O1711" s="107" t="s">
        <v>395</v>
      </c>
      <c r="P1711" s="109">
        <v>44506</v>
      </c>
      <c r="Q1711" s="107" t="s">
        <v>658</v>
      </c>
      <c r="R1711" s="108">
        <v>1</v>
      </c>
      <c r="S1711" s="109">
        <v>44544</v>
      </c>
      <c r="T1711" s="109">
        <v>44604</v>
      </c>
      <c r="U1711" s="109">
        <v>45274</v>
      </c>
      <c r="V1711" s="108">
        <v>730</v>
      </c>
      <c r="W1711" s="107" t="s">
        <v>438</v>
      </c>
      <c r="X1711" s="107" t="s">
        <v>800</v>
      </c>
      <c r="Y1711" s="107" t="s">
        <v>293</v>
      </c>
      <c r="Z1711" s="108">
        <v>0</v>
      </c>
      <c r="AA1711" s="113">
        <v>337274.28</v>
      </c>
      <c r="AB1711" s="113">
        <v>112779.84</v>
      </c>
      <c r="AC1711" s="113">
        <v>4625.72</v>
      </c>
      <c r="AD1711" s="113">
        <v>0</v>
      </c>
      <c r="AE1711" s="113">
        <v>4625.72</v>
      </c>
      <c r="AF1711" s="113">
        <v>4625.72</v>
      </c>
      <c r="AG1711" s="113">
        <v>341900</v>
      </c>
      <c r="AH1711" s="113">
        <f>CFR_Data[[#This Row],[Total Spent SFY]]+CFR_Data[[#This Row],[CF Current SFY]]</f>
        <v>117405.56</v>
      </c>
      <c r="AI1711" s="113">
        <v>0</v>
      </c>
      <c r="AJ1711" s="113">
        <v>0</v>
      </c>
      <c r="AK1711" s="113">
        <v>0</v>
      </c>
      <c r="AL1711" s="113">
        <v>0</v>
      </c>
      <c r="AM1711" s="113">
        <v>0</v>
      </c>
      <c r="AN1711" s="113">
        <v>0</v>
      </c>
      <c r="AO1711" s="113">
        <v>0</v>
      </c>
      <c r="AP1711" s="113">
        <v>0</v>
      </c>
      <c r="AQ1711" s="107" t="s">
        <v>699</v>
      </c>
      <c r="AR1711" s="107" t="s">
        <v>699</v>
      </c>
      <c r="AS1711" s="107" t="s">
        <v>396</v>
      </c>
      <c r="AT1711" s="107" t="s">
        <v>395</v>
      </c>
      <c r="AU1711" s="107" t="s">
        <v>1123</v>
      </c>
      <c r="AV1711" s="107" t="s">
        <v>391</v>
      </c>
      <c r="AW1711" s="108">
        <v>2</v>
      </c>
      <c r="AX1711" s="107" t="s">
        <v>473</v>
      </c>
      <c r="AY1711" s="107" t="s">
        <v>765</v>
      </c>
      <c r="AZ1711" s="107" t="s">
        <v>706</v>
      </c>
      <c r="BA1711" s="107" t="s">
        <v>406</v>
      </c>
      <c r="BB1711" s="109">
        <v>45355.272070752311</v>
      </c>
      <c r="BC1711" s="107" t="s">
        <v>465</v>
      </c>
      <c r="BD1711" s="107" t="s">
        <v>293</v>
      </c>
    </row>
    <row r="1712" spans="1:56" x14ac:dyDescent="0.2">
      <c r="A1712" s="107" t="s">
        <v>409</v>
      </c>
      <c r="B1712" s="105">
        <v>612040</v>
      </c>
      <c r="C1712" s="105" t="s">
        <v>2510</v>
      </c>
      <c r="D1712" s="107" t="s">
        <v>1387</v>
      </c>
      <c r="E1712" s="105" t="s">
        <v>1947</v>
      </c>
      <c r="F1712" s="107" t="s">
        <v>1330</v>
      </c>
      <c r="G1712" s="107" t="s">
        <v>830</v>
      </c>
      <c r="H1712" s="107" t="b">
        <v>1</v>
      </c>
      <c r="I1712" s="107" t="s">
        <v>830</v>
      </c>
      <c r="J1712" s="107" t="s">
        <v>404</v>
      </c>
      <c r="K1712" s="107" t="s">
        <v>405</v>
      </c>
      <c r="L1712" s="107" t="s">
        <v>358</v>
      </c>
      <c r="M1712" s="107" t="s">
        <v>395</v>
      </c>
      <c r="N1712" s="107" t="s">
        <v>410</v>
      </c>
      <c r="O1712" s="107" t="s">
        <v>395</v>
      </c>
      <c r="P1712" s="109">
        <v>44520</v>
      </c>
      <c r="Q1712" s="107" t="s">
        <v>658</v>
      </c>
      <c r="R1712" s="108">
        <v>1</v>
      </c>
      <c r="S1712" s="109">
        <v>44560</v>
      </c>
      <c r="T1712" s="109">
        <v>44620</v>
      </c>
      <c r="U1712" s="109">
        <v>45396</v>
      </c>
      <c r="V1712" s="108">
        <v>836</v>
      </c>
      <c r="W1712" s="107" t="s">
        <v>398</v>
      </c>
      <c r="X1712" s="107" t="s">
        <v>720</v>
      </c>
      <c r="Y1712" s="107" t="s">
        <v>293</v>
      </c>
      <c r="Z1712" s="108">
        <v>0</v>
      </c>
      <c r="AA1712" s="113">
        <v>437791.18</v>
      </c>
      <c r="AB1712" s="113">
        <v>222861.15</v>
      </c>
      <c r="AC1712" s="113">
        <v>11595.94</v>
      </c>
      <c r="AD1712" s="113">
        <v>51000</v>
      </c>
      <c r="AE1712" s="113">
        <v>51000</v>
      </c>
      <c r="AF1712" s="113">
        <v>51000</v>
      </c>
      <c r="AG1712" s="113">
        <v>488791.18</v>
      </c>
      <c r="AH1712" s="113">
        <f>CFR_Data[[#This Row],[Total Spent SFY]]+CFR_Data[[#This Row],[CF Current SFY]]</f>
        <v>273861.15000000002</v>
      </c>
      <c r="AI1712" s="113">
        <v>0</v>
      </c>
      <c r="AJ1712" s="113">
        <v>0</v>
      </c>
      <c r="AK1712" s="113">
        <v>0</v>
      </c>
      <c r="AL1712" s="113">
        <v>0</v>
      </c>
      <c r="AM1712" s="113">
        <v>0</v>
      </c>
      <c r="AN1712" s="113">
        <v>-39404.06</v>
      </c>
      <c r="AO1712" s="113">
        <v>0</v>
      </c>
      <c r="AP1712" s="113">
        <v>0</v>
      </c>
      <c r="AQ1712" s="107" t="s">
        <v>699</v>
      </c>
      <c r="AR1712" s="107" t="s">
        <v>699</v>
      </c>
      <c r="AS1712" s="107" t="s">
        <v>396</v>
      </c>
      <c r="AT1712" s="107" t="s">
        <v>395</v>
      </c>
      <c r="AU1712" s="107" t="s">
        <v>1123</v>
      </c>
      <c r="AV1712" s="107" t="s">
        <v>391</v>
      </c>
      <c r="AW1712" s="108">
        <v>1</v>
      </c>
      <c r="AX1712" s="107" t="s">
        <v>473</v>
      </c>
      <c r="AY1712" s="107" t="s">
        <v>762</v>
      </c>
      <c r="AZ1712" s="107" t="s">
        <v>706</v>
      </c>
      <c r="BA1712" s="107" t="s">
        <v>433</v>
      </c>
      <c r="BB1712" s="109">
        <v>45355.272070752311</v>
      </c>
      <c r="BC1712" s="107" t="s">
        <v>465</v>
      </c>
      <c r="BD1712" s="107" t="s">
        <v>293</v>
      </c>
    </row>
    <row r="1713" spans="1:56" x14ac:dyDescent="0.2">
      <c r="A1713" s="107" t="s">
        <v>393</v>
      </c>
      <c r="B1713" s="105">
        <v>612041</v>
      </c>
      <c r="C1713" s="105" t="s">
        <v>2511</v>
      </c>
      <c r="D1713" s="107" t="s">
        <v>1388</v>
      </c>
      <c r="E1713" s="105" t="s">
        <v>1947</v>
      </c>
      <c r="F1713" s="107" t="s">
        <v>1330</v>
      </c>
      <c r="G1713" s="107" t="s">
        <v>830</v>
      </c>
      <c r="H1713" s="107" t="b">
        <v>1</v>
      </c>
      <c r="I1713" s="107" t="s">
        <v>830</v>
      </c>
      <c r="J1713" s="107" t="s">
        <v>404</v>
      </c>
      <c r="K1713" s="107" t="s">
        <v>405</v>
      </c>
      <c r="L1713" s="107" t="s">
        <v>344</v>
      </c>
      <c r="M1713" s="107" t="s">
        <v>395</v>
      </c>
      <c r="N1713" s="107" t="s">
        <v>403</v>
      </c>
      <c r="O1713" s="107" t="s">
        <v>395</v>
      </c>
      <c r="P1713" s="109">
        <v>44569</v>
      </c>
      <c r="Q1713" s="107" t="s">
        <v>658</v>
      </c>
      <c r="R1713" s="108">
        <v>1</v>
      </c>
      <c r="S1713" s="109">
        <v>44609</v>
      </c>
      <c r="T1713" s="109">
        <v>44669</v>
      </c>
      <c r="U1713" s="109">
        <v>45339</v>
      </c>
      <c r="V1713" s="108">
        <v>730</v>
      </c>
      <c r="W1713" s="107" t="s">
        <v>398</v>
      </c>
      <c r="X1713" s="107" t="s">
        <v>720</v>
      </c>
      <c r="Y1713" s="107" t="s">
        <v>293</v>
      </c>
      <c r="Z1713" s="108">
        <v>0</v>
      </c>
      <c r="AA1713" s="113">
        <v>1743554.42</v>
      </c>
      <c r="AB1713" s="113">
        <v>344879.39</v>
      </c>
      <c r="AC1713" s="113">
        <v>4587.05</v>
      </c>
      <c r="AD1713" s="113">
        <v>0</v>
      </c>
      <c r="AE1713" s="113">
        <v>4587.05</v>
      </c>
      <c r="AF1713" s="113">
        <v>4587.05</v>
      </c>
      <c r="AG1713" s="113">
        <v>1748141.47</v>
      </c>
      <c r="AH1713" s="113">
        <f>CFR_Data[[#This Row],[Total Spent SFY]]+CFR_Data[[#This Row],[CF Current SFY]]</f>
        <v>349466.44</v>
      </c>
      <c r="AI1713" s="113">
        <v>0</v>
      </c>
      <c r="AJ1713" s="113">
        <v>0</v>
      </c>
      <c r="AK1713" s="113">
        <v>0</v>
      </c>
      <c r="AL1713" s="113">
        <v>0</v>
      </c>
      <c r="AM1713" s="113">
        <v>0</v>
      </c>
      <c r="AN1713" s="113">
        <v>0</v>
      </c>
      <c r="AO1713" s="113">
        <v>0</v>
      </c>
      <c r="AP1713" s="113">
        <v>0</v>
      </c>
      <c r="AQ1713" s="107" t="s">
        <v>699</v>
      </c>
      <c r="AR1713" s="107" t="s">
        <v>699</v>
      </c>
      <c r="AS1713" s="107" t="s">
        <v>396</v>
      </c>
      <c r="AT1713" s="107" t="s">
        <v>395</v>
      </c>
      <c r="AU1713" s="107" t="s">
        <v>1123</v>
      </c>
      <c r="AV1713" s="107" t="s">
        <v>391</v>
      </c>
      <c r="AW1713" s="108">
        <v>1</v>
      </c>
      <c r="AX1713" s="107" t="s">
        <v>473</v>
      </c>
      <c r="AY1713" s="107" t="s">
        <v>707</v>
      </c>
      <c r="AZ1713" s="107" t="s">
        <v>706</v>
      </c>
      <c r="BA1713" s="107" t="s">
        <v>412</v>
      </c>
      <c r="BB1713" s="109">
        <v>45355.272070752311</v>
      </c>
      <c r="BC1713" s="107" t="s">
        <v>465</v>
      </c>
      <c r="BD1713" s="107" t="s">
        <v>293</v>
      </c>
    </row>
    <row r="1714" spans="1:56" x14ac:dyDescent="0.2">
      <c r="A1714" s="107" t="s">
        <v>409</v>
      </c>
      <c r="B1714" s="105">
        <v>612042</v>
      </c>
      <c r="C1714" s="105" t="s">
        <v>2512</v>
      </c>
      <c r="D1714" s="107" t="s">
        <v>1389</v>
      </c>
      <c r="E1714" s="105" t="s">
        <v>1947</v>
      </c>
      <c r="F1714" s="107" t="s">
        <v>1330</v>
      </c>
      <c r="G1714" s="107" t="s">
        <v>830</v>
      </c>
      <c r="H1714" s="107" t="b">
        <v>1</v>
      </c>
      <c r="I1714" s="107" t="s">
        <v>830</v>
      </c>
      <c r="J1714" s="107" t="s">
        <v>404</v>
      </c>
      <c r="K1714" s="107" t="s">
        <v>405</v>
      </c>
      <c r="L1714" s="107" t="s">
        <v>213</v>
      </c>
      <c r="M1714" s="107" t="s">
        <v>208</v>
      </c>
      <c r="N1714" s="107" t="s">
        <v>410</v>
      </c>
      <c r="O1714" s="107" t="s">
        <v>395</v>
      </c>
      <c r="P1714" s="109">
        <v>44506</v>
      </c>
      <c r="Q1714" s="107" t="s">
        <v>658</v>
      </c>
      <c r="R1714" s="108">
        <v>1</v>
      </c>
      <c r="S1714" s="109">
        <v>44567</v>
      </c>
      <c r="T1714" s="109">
        <v>44627</v>
      </c>
      <c r="U1714" s="109">
        <v>45443</v>
      </c>
      <c r="V1714" s="108">
        <v>876</v>
      </c>
      <c r="W1714" s="107" t="s">
        <v>398</v>
      </c>
      <c r="X1714" s="107" t="s">
        <v>720</v>
      </c>
      <c r="Y1714" s="107" t="s">
        <v>293</v>
      </c>
      <c r="Z1714" s="108">
        <v>0</v>
      </c>
      <c r="AA1714" s="113">
        <v>166988.56</v>
      </c>
      <c r="AB1714" s="113">
        <v>111466</v>
      </c>
      <c r="AC1714" s="113">
        <v>131279.44</v>
      </c>
      <c r="AD1714" s="113">
        <v>89000</v>
      </c>
      <c r="AE1714" s="113">
        <v>89000</v>
      </c>
      <c r="AF1714" s="113">
        <v>89000</v>
      </c>
      <c r="AG1714" s="113">
        <v>255988.56</v>
      </c>
      <c r="AH1714" s="113">
        <f>CFR_Data[[#This Row],[Total Spent SFY]]+CFR_Data[[#This Row],[CF Current SFY]]</f>
        <v>200466</v>
      </c>
      <c r="AI1714" s="113">
        <v>0</v>
      </c>
      <c r="AJ1714" s="113">
        <v>0</v>
      </c>
      <c r="AK1714" s="113">
        <v>0</v>
      </c>
      <c r="AL1714" s="113">
        <v>0</v>
      </c>
      <c r="AM1714" s="113">
        <v>0</v>
      </c>
      <c r="AN1714" s="113">
        <v>42279.44</v>
      </c>
      <c r="AO1714" s="113">
        <v>0</v>
      </c>
      <c r="AP1714" s="113">
        <v>0</v>
      </c>
      <c r="AQ1714" s="107" t="s">
        <v>699</v>
      </c>
      <c r="AR1714" s="107" t="s">
        <v>699</v>
      </c>
      <c r="AS1714" s="107" t="s">
        <v>396</v>
      </c>
      <c r="AT1714" s="107" t="s">
        <v>395</v>
      </c>
      <c r="AU1714" s="107" t="s">
        <v>1123</v>
      </c>
      <c r="AV1714" s="107" t="s">
        <v>391</v>
      </c>
      <c r="AW1714" s="108">
        <v>1</v>
      </c>
      <c r="AX1714" s="107" t="s">
        <v>473</v>
      </c>
      <c r="AY1714" s="107" t="s">
        <v>722</v>
      </c>
      <c r="AZ1714" s="107" t="s">
        <v>697</v>
      </c>
      <c r="BA1714" s="107" t="s">
        <v>402</v>
      </c>
      <c r="BB1714" s="109">
        <v>45355.272070752311</v>
      </c>
      <c r="BC1714" s="107" t="s">
        <v>465</v>
      </c>
      <c r="BD1714" s="107" t="s">
        <v>293</v>
      </c>
    </row>
    <row r="1715" spans="1:56" x14ac:dyDescent="0.2">
      <c r="A1715" s="107" t="s">
        <v>409</v>
      </c>
      <c r="B1715" s="105">
        <v>612043</v>
      </c>
      <c r="C1715" s="105" t="s">
        <v>2513</v>
      </c>
      <c r="D1715" s="107" t="s">
        <v>1390</v>
      </c>
      <c r="E1715" s="105" t="s">
        <v>1947</v>
      </c>
      <c r="F1715" s="107" t="s">
        <v>1414</v>
      </c>
      <c r="G1715" s="107" t="s">
        <v>830</v>
      </c>
      <c r="H1715" s="107" t="b">
        <v>1</v>
      </c>
      <c r="I1715" s="107" t="s">
        <v>830</v>
      </c>
      <c r="J1715" s="107" t="s">
        <v>404</v>
      </c>
      <c r="K1715" s="107" t="s">
        <v>405</v>
      </c>
      <c r="L1715" s="107" t="s">
        <v>193</v>
      </c>
      <c r="M1715" s="107" t="s">
        <v>192</v>
      </c>
      <c r="N1715" s="107" t="s">
        <v>410</v>
      </c>
      <c r="O1715" s="107" t="s">
        <v>395</v>
      </c>
      <c r="P1715" s="109">
        <v>44646</v>
      </c>
      <c r="Q1715" s="107" t="s">
        <v>658</v>
      </c>
      <c r="R1715" s="108">
        <v>1</v>
      </c>
      <c r="S1715" s="109">
        <v>44692</v>
      </c>
      <c r="T1715" s="109">
        <v>44752</v>
      </c>
      <c r="U1715" s="109">
        <v>45422</v>
      </c>
      <c r="V1715" s="108">
        <v>730</v>
      </c>
      <c r="W1715" s="107" t="s">
        <v>398</v>
      </c>
      <c r="X1715" s="107" t="s">
        <v>720</v>
      </c>
      <c r="Y1715" s="107" t="s">
        <v>293</v>
      </c>
      <c r="Z1715" s="108">
        <v>0</v>
      </c>
      <c r="AA1715" s="113">
        <v>1836871.13</v>
      </c>
      <c r="AB1715" s="113">
        <v>80836.429999999993</v>
      </c>
      <c r="AC1715" s="113">
        <v>327318.87</v>
      </c>
      <c r="AD1715" s="113">
        <v>54923.4974</v>
      </c>
      <c r="AE1715" s="113">
        <v>54923.4974</v>
      </c>
      <c r="AF1715" s="113">
        <v>54923.4974</v>
      </c>
      <c r="AG1715" s="113">
        <v>1891794.6274000001</v>
      </c>
      <c r="AH1715" s="113">
        <f>CFR_Data[[#This Row],[Total Spent SFY]]+CFR_Data[[#This Row],[CF Current SFY]]</f>
        <v>135759.92739999999</v>
      </c>
      <c r="AI1715" s="113">
        <v>0</v>
      </c>
      <c r="AJ1715" s="113">
        <v>0</v>
      </c>
      <c r="AK1715" s="113">
        <v>0</v>
      </c>
      <c r="AL1715" s="113">
        <v>0</v>
      </c>
      <c r="AM1715" s="113">
        <v>0</v>
      </c>
      <c r="AN1715" s="113">
        <v>272395.3726</v>
      </c>
      <c r="AO1715" s="113">
        <v>0</v>
      </c>
      <c r="AP1715" s="113">
        <v>0</v>
      </c>
      <c r="AQ1715" s="107" t="s">
        <v>699</v>
      </c>
      <c r="AR1715" s="107" t="s">
        <v>699</v>
      </c>
      <c r="AS1715" s="107" t="s">
        <v>396</v>
      </c>
      <c r="AT1715" s="107" t="s">
        <v>395</v>
      </c>
      <c r="AU1715" s="107" t="s">
        <v>1123</v>
      </c>
      <c r="AV1715" s="107" t="s">
        <v>391</v>
      </c>
      <c r="AW1715" s="108">
        <v>2</v>
      </c>
      <c r="AX1715" s="107" t="s">
        <v>473</v>
      </c>
      <c r="AY1715" s="107" t="s">
        <v>731</v>
      </c>
      <c r="AZ1715" s="107" t="s">
        <v>706</v>
      </c>
      <c r="BA1715" s="107" t="s">
        <v>435</v>
      </c>
      <c r="BB1715" s="109">
        <v>45355.272070752311</v>
      </c>
      <c r="BC1715" s="107" t="s">
        <v>465</v>
      </c>
      <c r="BD1715" s="107" t="s">
        <v>293</v>
      </c>
    </row>
    <row r="1716" spans="1:56" x14ac:dyDescent="0.2">
      <c r="A1716" s="107" t="s">
        <v>409</v>
      </c>
      <c r="B1716" s="105">
        <v>612043</v>
      </c>
      <c r="C1716" s="105" t="s">
        <v>2513</v>
      </c>
      <c r="D1716" s="107" t="s">
        <v>1390</v>
      </c>
      <c r="E1716" s="105" t="s">
        <v>1947</v>
      </c>
      <c r="F1716" s="107" t="s">
        <v>1414</v>
      </c>
      <c r="G1716" s="107" t="s">
        <v>830</v>
      </c>
      <c r="H1716" s="107" t="b">
        <v>1</v>
      </c>
      <c r="I1716" s="107" t="s">
        <v>830</v>
      </c>
      <c r="J1716" s="107" t="s">
        <v>404</v>
      </c>
      <c r="K1716" s="107" t="s">
        <v>405</v>
      </c>
      <c r="L1716" s="107" t="s">
        <v>193</v>
      </c>
      <c r="M1716" s="107" t="s">
        <v>192</v>
      </c>
      <c r="N1716" s="107" t="s">
        <v>410</v>
      </c>
      <c r="O1716" s="107" t="s">
        <v>395</v>
      </c>
      <c r="P1716" s="109">
        <v>44646</v>
      </c>
      <c r="Q1716" s="107" t="s">
        <v>658</v>
      </c>
      <c r="R1716" s="108">
        <v>1</v>
      </c>
      <c r="S1716" s="109">
        <v>44692</v>
      </c>
      <c r="T1716" s="109">
        <v>44752</v>
      </c>
      <c r="U1716" s="109">
        <v>45422</v>
      </c>
      <c r="V1716" s="108">
        <v>730</v>
      </c>
      <c r="W1716" s="107" t="s">
        <v>438</v>
      </c>
      <c r="X1716" s="107" t="s">
        <v>775</v>
      </c>
      <c r="Y1716" s="107" t="s">
        <v>293</v>
      </c>
      <c r="Z1716" s="108">
        <v>0</v>
      </c>
      <c r="AA1716" s="113">
        <v>282547.25</v>
      </c>
      <c r="AB1716" s="113">
        <v>0</v>
      </c>
      <c r="AC1716" s="113">
        <v>38357.75</v>
      </c>
      <c r="AD1716" s="113">
        <v>5076.5025999999998</v>
      </c>
      <c r="AE1716" s="113">
        <v>5076.5025999999998</v>
      </c>
      <c r="AF1716" s="113">
        <v>5076.5025999999998</v>
      </c>
      <c r="AG1716" s="113">
        <v>287623.75260000001</v>
      </c>
      <c r="AH1716" s="113">
        <f>CFR_Data[[#This Row],[Total Spent SFY]]+CFR_Data[[#This Row],[CF Current SFY]]</f>
        <v>5076.5025999999998</v>
      </c>
      <c r="AI1716" s="113">
        <v>0</v>
      </c>
      <c r="AJ1716" s="113">
        <v>0</v>
      </c>
      <c r="AK1716" s="113">
        <v>0</v>
      </c>
      <c r="AL1716" s="113">
        <v>0</v>
      </c>
      <c r="AM1716" s="113">
        <v>0</v>
      </c>
      <c r="AN1716" s="113">
        <v>33281.2474</v>
      </c>
      <c r="AO1716" s="113">
        <v>0</v>
      </c>
      <c r="AP1716" s="113">
        <v>0</v>
      </c>
      <c r="AQ1716" s="107" t="s">
        <v>699</v>
      </c>
      <c r="AR1716" s="107" t="s">
        <v>699</v>
      </c>
      <c r="AS1716" s="107" t="s">
        <v>396</v>
      </c>
      <c r="AT1716" s="107" t="s">
        <v>395</v>
      </c>
      <c r="AU1716" s="107" t="s">
        <v>1123</v>
      </c>
      <c r="AV1716" s="107" t="s">
        <v>391</v>
      </c>
      <c r="AW1716" s="108">
        <v>2</v>
      </c>
      <c r="AX1716" s="107" t="s">
        <v>473</v>
      </c>
      <c r="AY1716" s="107" t="s">
        <v>731</v>
      </c>
      <c r="AZ1716" s="107" t="s">
        <v>706</v>
      </c>
      <c r="BA1716" s="107" t="s">
        <v>435</v>
      </c>
      <c r="BB1716" s="109">
        <v>45355.272070752311</v>
      </c>
      <c r="BC1716" s="107" t="s">
        <v>465</v>
      </c>
      <c r="BD1716" s="107" t="s">
        <v>293</v>
      </c>
    </row>
    <row r="1717" spans="1:56" x14ac:dyDescent="0.2">
      <c r="A1717" s="107" t="s">
        <v>472</v>
      </c>
      <c r="B1717" s="105">
        <v>612044</v>
      </c>
      <c r="C1717" s="105" t="s">
        <v>395</v>
      </c>
      <c r="D1717" s="107" t="s">
        <v>1821</v>
      </c>
      <c r="E1717" s="105" t="s">
        <v>1943</v>
      </c>
      <c r="F1717" s="107" t="s">
        <v>1128</v>
      </c>
      <c r="G1717" s="107" t="s">
        <v>830</v>
      </c>
      <c r="H1717" s="107" t="s">
        <v>830</v>
      </c>
      <c r="I1717" s="107" t="s">
        <v>830</v>
      </c>
      <c r="J1717" s="107" t="s">
        <v>1822</v>
      </c>
      <c r="K1717" s="107" t="s">
        <v>465</v>
      </c>
      <c r="L1717" s="107" t="s">
        <v>368</v>
      </c>
      <c r="M1717" s="107" t="s">
        <v>395</v>
      </c>
      <c r="N1717" s="107" t="s">
        <v>472</v>
      </c>
      <c r="O1717" s="107" t="s">
        <v>1122</v>
      </c>
      <c r="P1717" s="109">
        <v>45724</v>
      </c>
      <c r="Q1717" s="107" t="s">
        <v>1101</v>
      </c>
      <c r="R1717" s="108">
        <v>0</v>
      </c>
      <c r="S1717" s="109">
        <v>45874</v>
      </c>
      <c r="T1717" s="109">
        <v>45934</v>
      </c>
      <c r="U1717" s="109">
        <v>46421</v>
      </c>
      <c r="V1717" s="108">
        <v>547</v>
      </c>
      <c r="W1717" s="107" t="s">
        <v>424</v>
      </c>
      <c r="X1717" s="107" t="s">
        <v>1959</v>
      </c>
      <c r="Y1717" s="107" t="s">
        <v>292</v>
      </c>
      <c r="Z1717" s="108">
        <v>0.8</v>
      </c>
      <c r="AA1717" s="113">
        <v>0</v>
      </c>
      <c r="AB1717" s="113">
        <v>0</v>
      </c>
      <c r="AC1717" s="113">
        <v>344960</v>
      </c>
      <c r="AD1717" s="113">
        <v>0</v>
      </c>
      <c r="AE1717" s="113">
        <v>344960</v>
      </c>
      <c r="AF1717" s="113">
        <v>0</v>
      </c>
      <c r="AG1717" s="113">
        <v>0</v>
      </c>
      <c r="AH1717" s="113">
        <f>CFR_Data[[#This Row],[Total Spent SFY]]+CFR_Data[[#This Row],[CF Current SFY]]</f>
        <v>0</v>
      </c>
      <c r="AI1717" s="113">
        <v>0</v>
      </c>
      <c r="AJ1717" s="113">
        <v>182625.8824</v>
      </c>
      <c r="AK1717" s="113">
        <v>162334.1176</v>
      </c>
      <c r="AL1717" s="113">
        <v>0</v>
      </c>
      <c r="AM1717" s="113">
        <v>0</v>
      </c>
      <c r="AN1717" s="113">
        <v>0</v>
      </c>
      <c r="AO1717" s="113">
        <v>0</v>
      </c>
      <c r="AP1717" s="113">
        <v>0</v>
      </c>
      <c r="AQ1717" s="107" t="s">
        <v>699</v>
      </c>
      <c r="AR1717" s="107" t="s">
        <v>699</v>
      </c>
      <c r="AS1717" s="107" t="s">
        <v>396</v>
      </c>
      <c r="AT1717" s="107" t="s">
        <v>395</v>
      </c>
      <c r="AU1717" s="107" t="s">
        <v>1123</v>
      </c>
      <c r="AV1717" s="107" t="s">
        <v>391</v>
      </c>
      <c r="AW1717" s="108">
        <v>2</v>
      </c>
      <c r="AX1717" s="107" t="s">
        <v>473</v>
      </c>
      <c r="AY1717" s="107" t="s">
        <v>731</v>
      </c>
      <c r="AZ1717" s="107" t="s">
        <v>706</v>
      </c>
      <c r="BA1717" s="107" t="s">
        <v>435</v>
      </c>
      <c r="BB1717" s="109">
        <v>45355.272070752311</v>
      </c>
      <c r="BC1717" s="107" t="s">
        <v>465</v>
      </c>
      <c r="BD1717" s="107" t="s">
        <v>292</v>
      </c>
    </row>
    <row r="1718" spans="1:56" x14ac:dyDescent="0.2">
      <c r="A1718" s="107" t="s">
        <v>472</v>
      </c>
      <c r="B1718" s="105">
        <v>612044</v>
      </c>
      <c r="C1718" s="105" t="s">
        <v>395</v>
      </c>
      <c r="D1718" s="107" t="s">
        <v>1821</v>
      </c>
      <c r="E1718" s="105" t="s">
        <v>1943</v>
      </c>
      <c r="F1718" s="107" t="s">
        <v>1128</v>
      </c>
      <c r="G1718" s="107" t="s">
        <v>830</v>
      </c>
      <c r="H1718" s="107" t="s">
        <v>830</v>
      </c>
      <c r="I1718" s="107" t="s">
        <v>830</v>
      </c>
      <c r="J1718" s="107" t="s">
        <v>1822</v>
      </c>
      <c r="K1718" s="107" t="s">
        <v>465</v>
      </c>
      <c r="L1718" s="107" t="s">
        <v>368</v>
      </c>
      <c r="M1718" s="107" t="s">
        <v>395</v>
      </c>
      <c r="N1718" s="107" t="s">
        <v>472</v>
      </c>
      <c r="O1718" s="107" t="s">
        <v>1122</v>
      </c>
      <c r="P1718" s="109">
        <v>45724</v>
      </c>
      <c r="Q1718" s="107" t="s">
        <v>1101</v>
      </c>
      <c r="R1718" s="108">
        <v>0</v>
      </c>
      <c r="S1718" s="109">
        <v>45874</v>
      </c>
      <c r="T1718" s="109">
        <v>45934</v>
      </c>
      <c r="U1718" s="109">
        <v>46421</v>
      </c>
      <c r="V1718" s="108">
        <v>547</v>
      </c>
      <c r="W1718" s="107" t="s">
        <v>424</v>
      </c>
      <c r="X1718" s="107" t="s">
        <v>733</v>
      </c>
      <c r="Y1718" s="107" t="s">
        <v>413</v>
      </c>
      <c r="Z1718" s="108">
        <v>0.8</v>
      </c>
      <c r="AA1718" s="113">
        <v>0</v>
      </c>
      <c r="AB1718" s="113">
        <v>0</v>
      </c>
      <c r="AC1718" s="113">
        <v>8593200</v>
      </c>
      <c r="AD1718" s="113">
        <v>0</v>
      </c>
      <c r="AE1718" s="113">
        <v>8593200</v>
      </c>
      <c r="AF1718" s="113">
        <v>0</v>
      </c>
      <c r="AG1718" s="113">
        <v>0</v>
      </c>
      <c r="AH1718" s="113">
        <f>CFR_Data[[#This Row],[Total Spent SFY]]+CFR_Data[[#This Row],[CF Current SFY]]</f>
        <v>0</v>
      </c>
      <c r="AI1718" s="113">
        <v>0</v>
      </c>
      <c r="AJ1718" s="113">
        <v>4549341.1765000001</v>
      </c>
      <c r="AK1718" s="113">
        <v>4043858.8234999999</v>
      </c>
      <c r="AL1718" s="113">
        <v>0</v>
      </c>
      <c r="AM1718" s="113">
        <v>0</v>
      </c>
      <c r="AN1718" s="113">
        <v>0</v>
      </c>
      <c r="AO1718" s="113">
        <v>0</v>
      </c>
      <c r="AP1718" s="113">
        <v>0</v>
      </c>
      <c r="AQ1718" s="107" t="s">
        <v>699</v>
      </c>
      <c r="AR1718" s="107" t="s">
        <v>699</v>
      </c>
      <c r="AS1718" s="107" t="s">
        <v>396</v>
      </c>
      <c r="AT1718" s="107" t="s">
        <v>395</v>
      </c>
      <c r="AU1718" s="107" t="s">
        <v>1123</v>
      </c>
      <c r="AV1718" s="107" t="s">
        <v>391</v>
      </c>
      <c r="AW1718" s="108">
        <v>2</v>
      </c>
      <c r="AX1718" s="107" t="s">
        <v>473</v>
      </c>
      <c r="AY1718" s="107" t="s">
        <v>731</v>
      </c>
      <c r="AZ1718" s="107" t="s">
        <v>706</v>
      </c>
      <c r="BA1718" s="107" t="s">
        <v>435</v>
      </c>
      <c r="BB1718" s="109">
        <v>45355.272070752311</v>
      </c>
      <c r="BC1718" s="107" t="s">
        <v>465</v>
      </c>
      <c r="BD1718" s="107" t="s">
        <v>292</v>
      </c>
    </row>
    <row r="1719" spans="1:56" x14ac:dyDescent="0.2">
      <c r="A1719" s="107" t="s">
        <v>472</v>
      </c>
      <c r="B1719" s="105">
        <v>612045</v>
      </c>
      <c r="C1719" s="105" t="s">
        <v>395</v>
      </c>
      <c r="D1719" s="107" t="s">
        <v>2514</v>
      </c>
      <c r="E1719" s="105" t="s">
        <v>1941</v>
      </c>
      <c r="F1719" s="107" t="s">
        <v>1128</v>
      </c>
      <c r="G1719" s="107" t="s">
        <v>830</v>
      </c>
      <c r="H1719" s="107" t="s">
        <v>830</v>
      </c>
      <c r="I1719" s="107" t="s">
        <v>830</v>
      </c>
      <c r="J1719" s="107" t="s">
        <v>152</v>
      </c>
      <c r="K1719" s="107" t="s">
        <v>27</v>
      </c>
      <c r="L1719" s="107" t="s">
        <v>369</v>
      </c>
      <c r="M1719" s="107" t="s">
        <v>395</v>
      </c>
      <c r="N1719" s="107" t="s">
        <v>472</v>
      </c>
      <c r="O1719" s="107" t="s">
        <v>1122</v>
      </c>
      <c r="P1719" s="109">
        <v>46410</v>
      </c>
      <c r="Q1719" s="107" t="s">
        <v>1914</v>
      </c>
      <c r="R1719" s="108">
        <v>0</v>
      </c>
      <c r="S1719" s="109">
        <v>46560</v>
      </c>
      <c r="T1719" s="109">
        <v>46620</v>
      </c>
      <c r="U1719" s="109">
        <v>47168</v>
      </c>
      <c r="V1719" s="108">
        <v>608</v>
      </c>
      <c r="W1719" s="107" t="s">
        <v>424</v>
      </c>
      <c r="X1719" s="107" t="s">
        <v>715</v>
      </c>
      <c r="Y1719" s="107" t="s">
        <v>413</v>
      </c>
      <c r="Z1719" s="108">
        <v>0.9</v>
      </c>
      <c r="AA1719" s="113">
        <v>0</v>
      </c>
      <c r="AB1719" s="113">
        <v>0</v>
      </c>
      <c r="AC1719" s="113">
        <v>19205120</v>
      </c>
      <c r="AD1719" s="113">
        <v>0</v>
      </c>
      <c r="AE1719" s="113">
        <v>19205120</v>
      </c>
      <c r="AF1719" s="113">
        <v>0</v>
      </c>
      <c r="AG1719" s="113">
        <v>0</v>
      </c>
      <c r="AH1719" s="113">
        <f>CFR_Data[[#This Row],[Total Spent SFY]]+CFR_Data[[#This Row],[CF Current SFY]]</f>
        <v>0</v>
      </c>
      <c r="AI1719" s="113">
        <v>0</v>
      </c>
      <c r="AJ1719" s="113">
        <v>0</v>
      </c>
      <c r="AK1719" s="113">
        <v>0</v>
      </c>
      <c r="AL1719" s="113">
        <v>11118753.6842</v>
      </c>
      <c r="AM1719" s="113">
        <v>8086366.3158</v>
      </c>
      <c r="AN1719" s="113">
        <v>0</v>
      </c>
      <c r="AO1719" s="113">
        <v>0</v>
      </c>
      <c r="AP1719" s="113">
        <v>0</v>
      </c>
      <c r="AQ1719" s="107" t="s">
        <v>699</v>
      </c>
      <c r="AR1719" s="107" t="s">
        <v>699</v>
      </c>
      <c r="AS1719" s="107" t="s">
        <v>396</v>
      </c>
      <c r="AT1719" s="107" t="s">
        <v>395</v>
      </c>
      <c r="AU1719" s="107" t="s">
        <v>1123</v>
      </c>
      <c r="AV1719" s="107" t="s">
        <v>391</v>
      </c>
      <c r="AW1719" s="108">
        <v>1</v>
      </c>
      <c r="AX1719" s="107" t="s">
        <v>473</v>
      </c>
      <c r="AY1719" s="107" t="s">
        <v>763</v>
      </c>
      <c r="AZ1719" s="107" t="s">
        <v>706</v>
      </c>
      <c r="BA1719" s="107" t="s">
        <v>430</v>
      </c>
      <c r="BB1719" s="109">
        <v>45355.272070752311</v>
      </c>
      <c r="BC1719" s="107" t="s">
        <v>27</v>
      </c>
      <c r="BD1719" s="107" t="s">
        <v>292</v>
      </c>
    </row>
    <row r="1720" spans="1:56" x14ac:dyDescent="0.2">
      <c r="A1720" s="107" t="s">
        <v>409</v>
      </c>
      <c r="B1720" s="105">
        <v>612047</v>
      </c>
      <c r="C1720" s="105" t="s">
        <v>3190</v>
      </c>
      <c r="D1720" s="107" t="s">
        <v>1823</v>
      </c>
      <c r="E1720" s="105" t="s">
        <v>1941</v>
      </c>
      <c r="F1720" s="107" t="s">
        <v>1739</v>
      </c>
      <c r="G1720" s="107" t="s">
        <v>830</v>
      </c>
      <c r="H1720" s="107" t="s">
        <v>830</v>
      </c>
      <c r="I1720" s="107" t="s">
        <v>830</v>
      </c>
      <c r="J1720" s="107" t="s">
        <v>1824</v>
      </c>
      <c r="K1720" s="107" t="s">
        <v>667</v>
      </c>
      <c r="L1720" s="107" t="s">
        <v>349</v>
      </c>
      <c r="M1720" s="107" t="s">
        <v>395</v>
      </c>
      <c r="N1720" s="107" t="s">
        <v>410</v>
      </c>
      <c r="O1720" s="107" t="s">
        <v>395</v>
      </c>
      <c r="P1720" s="109">
        <v>45129</v>
      </c>
      <c r="Q1720" s="107" t="s">
        <v>712</v>
      </c>
      <c r="R1720" s="108">
        <v>1</v>
      </c>
      <c r="S1720" s="109">
        <v>45203</v>
      </c>
      <c r="T1720" s="109">
        <v>45263</v>
      </c>
      <c r="U1720" s="109">
        <v>45928</v>
      </c>
      <c r="V1720" s="108">
        <v>725</v>
      </c>
      <c r="W1720" s="107" t="s">
        <v>398</v>
      </c>
      <c r="X1720" s="107" t="s">
        <v>702</v>
      </c>
      <c r="Y1720" s="107" t="s">
        <v>293</v>
      </c>
      <c r="Z1720" s="108">
        <v>0</v>
      </c>
      <c r="AA1720" s="113">
        <v>0</v>
      </c>
      <c r="AB1720" s="113">
        <v>0</v>
      </c>
      <c r="AC1720" s="113">
        <v>90000</v>
      </c>
      <c r="AD1720" s="113">
        <v>12258.2219</v>
      </c>
      <c r="AE1720" s="113">
        <v>90000</v>
      </c>
      <c r="AF1720" s="113">
        <v>12258.2219</v>
      </c>
      <c r="AG1720" s="113">
        <v>12258.2219</v>
      </c>
      <c r="AH1720" s="113">
        <f>CFR_Data[[#This Row],[Total Spent SFY]]+CFR_Data[[#This Row],[CF Current SFY]]</f>
        <v>12258.2219</v>
      </c>
      <c r="AI1720" s="113">
        <v>65241.778100000003</v>
      </c>
      <c r="AJ1720" s="113">
        <v>12500</v>
      </c>
      <c r="AK1720" s="113">
        <v>0</v>
      </c>
      <c r="AL1720" s="113">
        <v>0</v>
      </c>
      <c r="AM1720" s="113">
        <v>0</v>
      </c>
      <c r="AN1720" s="113">
        <v>0</v>
      </c>
      <c r="AO1720" s="113">
        <v>0</v>
      </c>
      <c r="AP1720" s="113">
        <v>0</v>
      </c>
      <c r="AQ1720" s="107" t="s">
        <v>699</v>
      </c>
      <c r="AR1720" s="107" t="s">
        <v>699</v>
      </c>
      <c r="AS1720" s="107" t="s">
        <v>396</v>
      </c>
      <c r="AT1720" s="107" t="s">
        <v>395</v>
      </c>
      <c r="AU1720" s="107" t="s">
        <v>1123</v>
      </c>
      <c r="AV1720" s="107" t="s">
        <v>391</v>
      </c>
      <c r="AW1720" s="108">
        <v>2</v>
      </c>
      <c r="AX1720" s="107" t="s">
        <v>473</v>
      </c>
      <c r="AY1720" s="107" t="s">
        <v>707</v>
      </c>
      <c r="AZ1720" s="107" t="s">
        <v>706</v>
      </c>
      <c r="BA1720" s="107" t="s">
        <v>412</v>
      </c>
      <c r="BB1720" s="109">
        <v>45355.272070752311</v>
      </c>
      <c r="BC1720" s="107" t="s">
        <v>465</v>
      </c>
      <c r="BD1720" s="107" t="s">
        <v>293</v>
      </c>
    </row>
    <row r="1721" spans="1:56" x14ac:dyDescent="0.2">
      <c r="A1721" s="107" t="s">
        <v>409</v>
      </c>
      <c r="B1721" s="105">
        <v>612047</v>
      </c>
      <c r="C1721" s="105" t="s">
        <v>3190</v>
      </c>
      <c r="D1721" s="107" t="s">
        <v>1823</v>
      </c>
      <c r="E1721" s="105" t="s">
        <v>1941</v>
      </c>
      <c r="F1721" s="107" t="s">
        <v>1739</v>
      </c>
      <c r="G1721" s="107" t="s">
        <v>830</v>
      </c>
      <c r="H1721" s="107" t="s">
        <v>830</v>
      </c>
      <c r="I1721" s="107" t="s">
        <v>830</v>
      </c>
      <c r="J1721" s="107" t="s">
        <v>1824</v>
      </c>
      <c r="K1721" s="107" t="s">
        <v>667</v>
      </c>
      <c r="L1721" s="107" t="s">
        <v>349</v>
      </c>
      <c r="M1721" s="107" t="s">
        <v>395</v>
      </c>
      <c r="N1721" s="107" t="s">
        <v>410</v>
      </c>
      <c r="O1721" s="107" t="s">
        <v>395</v>
      </c>
      <c r="P1721" s="109">
        <v>45129</v>
      </c>
      <c r="Q1721" s="107" t="s">
        <v>712</v>
      </c>
      <c r="R1721" s="108">
        <v>1</v>
      </c>
      <c r="S1721" s="109">
        <v>45203</v>
      </c>
      <c r="T1721" s="109">
        <v>45263</v>
      </c>
      <c r="U1721" s="109">
        <v>45928</v>
      </c>
      <c r="V1721" s="108">
        <v>725</v>
      </c>
      <c r="W1721" s="107" t="s">
        <v>424</v>
      </c>
      <c r="X1721" s="107" t="s">
        <v>1149</v>
      </c>
      <c r="Y1721" s="107" t="s">
        <v>771</v>
      </c>
      <c r="Z1721" s="108">
        <v>0.8</v>
      </c>
      <c r="AA1721" s="113">
        <v>1685941.98</v>
      </c>
      <c r="AB1721" s="113">
        <v>1685941.98</v>
      </c>
      <c r="AC1721" s="113">
        <v>8001523.3200000003</v>
      </c>
      <c r="AD1721" s="113">
        <v>987741.7781</v>
      </c>
      <c r="AE1721" s="113">
        <v>8001523.3200000003</v>
      </c>
      <c r="AF1721" s="113">
        <v>987741.7781</v>
      </c>
      <c r="AG1721" s="113">
        <v>2673683.7581000002</v>
      </c>
      <c r="AH1721" s="113">
        <f>CFR_Data[[#This Row],[Total Spent SFY]]+CFR_Data[[#This Row],[CF Current SFY]]</f>
        <v>2673683.7581000002</v>
      </c>
      <c r="AI1721" s="113">
        <v>5676316.2418999998</v>
      </c>
      <c r="AJ1721" s="113">
        <v>1337465.3</v>
      </c>
      <c r="AK1721" s="113">
        <v>0</v>
      </c>
      <c r="AL1721" s="113">
        <v>0</v>
      </c>
      <c r="AM1721" s="113">
        <v>0</v>
      </c>
      <c r="AN1721" s="113">
        <v>0</v>
      </c>
      <c r="AO1721" s="113">
        <v>0</v>
      </c>
      <c r="AP1721" s="113">
        <v>0</v>
      </c>
      <c r="AQ1721" s="107" t="s">
        <v>699</v>
      </c>
      <c r="AR1721" s="107" t="s">
        <v>699</v>
      </c>
      <c r="AS1721" s="107" t="s">
        <v>396</v>
      </c>
      <c r="AT1721" s="107" t="s">
        <v>395</v>
      </c>
      <c r="AU1721" s="107" t="s">
        <v>1123</v>
      </c>
      <c r="AV1721" s="107" t="s">
        <v>391</v>
      </c>
      <c r="AW1721" s="108">
        <v>2</v>
      </c>
      <c r="AX1721" s="107" t="s">
        <v>473</v>
      </c>
      <c r="AY1721" s="107" t="s">
        <v>707</v>
      </c>
      <c r="AZ1721" s="107" t="s">
        <v>706</v>
      </c>
      <c r="BA1721" s="107" t="s">
        <v>412</v>
      </c>
      <c r="BB1721" s="109">
        <v>45355.272070752311</v>
      </c>
      <c r="BC1721" s="107" t="s">
        <v>465</v>
      </c>
      <c r="BD1721" s="107" t="s">
        <v>292</v>
      </c>
    </row>
    <row r="1722" spans="1:56" x14ac:dyDescent="0.2">
      <c r="A1722" s="107" t="s">
        <v>472</v>
      </c>
      <c r="B1722" s="105">
        <v>612048</v>
      </c>
      <c r="C1722" s="105" t="s">
        <v>395</v>
      </c>
      <c r="D1722" s="107" t="s">
        <v>2515</v>
      </c>
      <c r="E1722" s="105" t="s">
        <v>1941</v>
      </c>
      <c r="F1722" s="107" t="s">
        <v>1128</v>
      </c>
      <c r="G1722" s="107" t="s">
        <v>830</v>
      </c>
      <c r="H1722" s="107" t="s">
        <v>830</v>
      </c>
      <c r="I1722" s="107" t="s">
        <v>830</v>
      </c>
      <c r="J1722" s="107" t="s">
        <v>118</v>
      </c>
      <c r="K1722" s="107" t="s">
        <v>22</v>
      </c>
      <c r="L1722" s="107" t="s">
        <v>369</v>
      </c>
      <c r="M1722" s="107" t="s">
        <v>395</v>
      </c>
      <c r="N1722" s="107" t="s">
        <v>472</v>
      </c>
      <c r="O1722" s="107" t="s">
        <v>1142</v>
      </c>
      <c r="P1722" s="109">
        <v>45381</v>
      </c>
      <c r="Q1722" s="107" t="s">
        <v>754</v>
      </c>
      <c r="R1722" s="108">
        <v>0</v>
      </c>
      <c r="S1722" s="109">
        <v>45531</v>
      </c>
      <c r="T1722" s="109">
        <v>45591</v>
      </c>
      <c r="U1722" s="109">
        <v>46231</v>
      </c>
      <c r="V1722" s="108">
        <v>700</v>
      </c>
      <c r="W1722" s="107" t="s">
        <v>398</v>
      </c>
      <c r="X1722" s="107" t="s">
        <v>702</v>
      </c>
      <c r="Y1722" s="107" t="s">
        <v>293</v>
      </c>
      <c r="Z1722" s="108">
        <v>0</v>
      </c>
      <c r="AA1722" s="113">
        <v>0</v>
      </c>
      <c r="AB1722" s="113">
        <v>0</v>
      </c>
      <c r="AC1722" s="113">
        <v>367175.5</v>
      </c>
      <c r="AD1722" s="113">
        <v>0</v>
      </c>
      <c r="AE1722" s="113">
        <v>367175.5001</v>
      </c>
      <c r="AF1722" s="113">
        <v>0</v>
      </c>
      <c r="AG1722" s="113">
        <v>0</v>
      </c>
      <c r="AH1722" s="113">
        <f>CFR_Data[[#This Row],[Total Spent SFY]]+CFR_Data[[#This Row],[CF Current SFY]]</f>
        <v>0</v>
      </c>
      <c r="AI1722" s="113">
        <v>150208.15909999999</v>
      </c>
      <c r="AJ1722" s="113">
        <v>200277.54550000001</v>
      </c>
      <c r="AK1722" s="113">
        <v>16689.7955</v>
      </c>
      <c r="AL1722" s="113">
        <v>0</v>
      </c>
      <c r="AM1722" s="113">
        <v>0</v>
      </c>
      <c r="AN1722" s="113">
        <v>-1E-4</v>
      </c>
      <c r="AO1722" s="113">
        <v>0</v>
      </c>
      <c r="AP1722" s="113">
        <v>0</v>
      </c>
      <c r="AQ1722" s="107" t="s">
        <v>699</v>
      </c>
      <c r="AR1722" s="107" t="s">
        <v>699</v>
      </c>
      <c r="AS1722" s="107" t="s">
        <v>396</v>
      </c>
      <c r="AT1722" s="107" t="s">
        <v>395</v>
      </c>
      <c r="AU1722" s="107" t="s">
        <v>1123</v>
      </c>
      <c r="AV1722" s="107" t="s">
        <v>391</v>
      </c>
      <c r="AW1722" s="108">
        <v>2</v>
      </c>
      <c r="AX1722" s="107" t="s">
        <v>473</v>
      </c>
      <c r="AY1722" s="107" t="s">
        <v>763</v>
      </c>
      <c r="AZ1722" s="107" t="s">
        <v>706</v>
      </c>
      <c r="BA1722" s="107" t="s">
        <v>430</v>
      </c>
      <c r="BB1722" s="109">
        <v>45355.272070752311</v>
      </c>
      <c r="BC1722" s="107" t="s">
        <v>22</v>
      </c>
      <c r="BD1722" s="107" t="s">
        <v>293</v>
      </c>
    </row>
    <row r="1723" spans="1:56" x14ac:dyDescent="0.2">
      <c r="A1723" s="107" t="s">
        <v>472</v>
      </c>
      <c r="B1723" s="105">
        <v>612048</v>
      </c>
      <c r="C1723" s="105" t="s">
        <v>395</v>
      </c>
      <c r="D1723" s="107" t="s">
        <v>2515</v>
      </c>
      <c r="E1723" s="105" t="s">
        <v>1941</v>
      </c>
      <c r="F1723" s="107" t="s">
        <v>1128</v>
      </c>
      <c r="G1723" s="107" t="s">
        <v>830</v>
      </c>
      <c r="H1723" s="107" t="s">
        <v>830</v>
      </c>
      <c r="I1723" s="107" t="s">
        <v>830</v>
      </c>
      <c r="J1723" s="107" t="s">
        <v>118</v>
      </c>
      <c r="K1723" s="107" t="s">
        <v>22</v>
      </c>
      <c r="L1723" s="107" t="s">
        <v>369</v>
      </c>
      <c r="M1723" s="107" t="s">
        <v>395</v>
      </c>
      <c r="N1723" s="107" t="s">
        <v>472</v>
      </c>
      <c r="O1723" s="107" t="s">
        <v>1142</v>
      </c>
      <c r="P1723" s="109">
        <v>45381</v>
      </c>
      <c r="Q1723" s="107" t="s">
        <v>754</v>
      </c>
      <c r="R1723" s="108">
        <v>0</v>
      </c>
      <c r="S1723" s="109">
        <v>45531</v>
      </c>
      <c r="T1723" s="109">
        <v>45591</v>
      </c>
      <c r="U1723" s="109">
        <v>46231</v>
      </c>
      <c r="V1723" s="108">
        <v>700</v>
      </c>
      <c r="W1723" s="107" t="s">
        <v>424</v>
      </c>
      <c r="X1723" s="107" t="s">
        <v>715</v>
      </c>
      <c r="Y1723" s="107" t="s">
        <v>413</v>
      </c>
      <c r="Z1723" s="108">
        <v>0.9</v>
      </c>
      <c r="AA1723" s="113">
        <v>0</v>
      </c>
      <c r="AB1723" s="113">
        <v>0</v>
      </c>
      <c r="AC1723" s="113">
        <v>17725446.605999999</v>
      </c>
      <c r="AD1723" s="113">
        <v>0</v>
      </c>
      <c r="AE1723" s="113">
        <v>17725446.6061</v>
      </c>
      <c r="AF1723" s="113">
        <v>0</v>
      </c>
      <c r="AG1723" s="113">
        <v>0</v>
      </c>
      <c r="AH1723" s="113">
        <f>CFR_Data[[#This Row],[Total Spent SFY]]+CFR_Data[[#This Row],[CF Current SFY]]</f>
        <v>0</v>
      </c>
      <c r="AI1723" s="113">
        <v>7251319.0661000004</v>
      </c>
      <c r="AJ1723" s="113">
        <v>9668425.4214999992</v>
      </c>
      <c r="AK1723" s="113">
        <v>805702.11849999998</v>
      </c>
      <c r="AL1723" s="113">
        <v>0</v>
      </c>
      <c r="AM1723" s="113">
        <v>0</v>
      </c>
      <c r="AN1723" s="113">
        <v>-1E-4</v>
      </c>
      <c r="AO1723" s="113">
        <v>0</v>
      </c>
      <c r="AP1723" s="113">
        <v>0</v>
      </c>
      <c r="AQ1723" s="107" t="s">
        <v>699</v>
      </c>
      <c r="AR1723" s="107" t="s">
        <v>699</v>
      </c>
      <c r="AS1723" s="107" t="s">
        <v>396</v>
      </c>
      <c r="AT1723" s="107" t="s">
        <v>395</v>
      </c>
      <c r="AU1723" s="107" t="s">
        <v>1123</v>
      </c>
      <c r="AV1723" s="107" t="s">
        <v>391</v>
      </c>
      <c r="AW1723" s="108">
        <v>2</v>
      </c>
      <c r="AX1723" s="107" t="s">
        <v>473</v>
      </c>
      <c r="AY1723" s="107" t="s">
        <v>763</v>
      </c>
      <c r="AZ1723" s="107" t="s">
        <v>706</v>
      </c>
      <c r="BA1723" s="107" t="s">
        <v>430</v>
      </c>
      <c r="BB1723" s="109">
        <v>45355.272070752311</v>
      </c>
      <c r="BC1723" s="107" t="s">
        <v>22</v>
      </c>
      <c r="BD1723" s="107" t="s">
        <v>292</v>
      </c>
    </row>
    <row r="1724" spans="1:56" x14ac:dyDescent="0.2">
      <c r="A1724" s="107" t="s">
        <v>472</v>
      </c>
      <c r="B1724" s="105">
        <v>612049</v>
      </c>
      <c r="C1724" s="105" t="s">
        <v>395</v>
      </c>
      <c r="D1724" s="107" t="s">
        <v>2516</v>
      </c>
      <c r="E1724" s="105" t="s">
        <v>1943</v>
      </c>
      <c r="F1724" s="107" t="s">
        <v>1128</v>
      </c>
      <c r="G1724" s="107" t="s">
        <v>830</v>
      </c>
      <c r="H1724" s="107" t="s">
        <v>830</v>
      </c>
      <c r="I1724" s="107" t="s">
        <v>830</v>
      </c>
      <c r="J1724" s="107" t="s">
        <v>1051</v>
      </c>
      <c r="K1724" s="107" t="s">
        <v>22</v>
      </c>
      <c r="L1724" s="107" t="s">
        <v>368</v>
      </c>
      <c r="M1724" s="107" t="s">
        <v>395</v>
      </c>
      <c r="N1724" s="107" t="s">
        <v>472</v>
      </c>
      <c r="O1724" s="107" t="s">
        <v>1122</v>
      </c>
      <c r="P1724" s="109">
        <v>46060</v>
      </c>
      <c r="Q1724" s="107" t="s">
        <v>1353</v>
      </c>
      <c r="R1724" s="108">
        <v>0</v>
      </c>
      <c r="S1724" s="109">
        <v>46210</v>
      </c>
      <c r="T1724" s="109">
        <v>46270</v>
      </c>
      <c r="U1724" s="109">
        <v>46757</v>
      </c>
      <c r="V1724" s="108">
        <v>547</v>
      </c>
      <c r="W1724" s="107" t="s">
        <v>424</v>
      </c>
      <c r="X1724" s="107" t="s">
        <v>733</v>
      </c>
      <c r="Y1724" s="107" t="s">
        <v>413</v>
      </c>
      <c r="Z1724" s="108">
        <v>0.8</v>
      </c>
      <c r="AA1724" s="113">
        <v>0</v>
      </c>
      <c r="AB1724" s="113">
        <v>0</v>
      </c>
      <c r="AC1724" s="113">
        <v>10025400</v>
      </c>
      <c r="AD1724" s="113">
        <v>0</v>
      </c>
      <c r="AE1724" s="113">
        <v>10025400</v>
      </c>
      <c r="AF1724" s="113">
        <v>0</v>
      </c>
      <c r="AG1724" s="113">
        <v>0</v>
      </c>
      <c r="AH1724" s="113">
        <f>CFR_Data[[#This Row],[Total Spent SFY]]+CFR_Data[[#This Row],[CF Current SFY]]</f>
        <v>0</v>
      </c>
      <c r="AI1724" s="113">
        <v>0</v>
      </c>
      <c r="AJ1724" s="113">
        <v>0</v>
      </c>
      <c r="AK1724" s="113">
        <v>5897294.1176000005</v>
      </c>
      <c r="AL1724" s="113">
        <v>4128105.8824</v>
      </c>
      <c r="AM1724" s="113">
        <v>0</v>
      </c>
      <c r="AN1724" s="113">
        <v>0</v>
      </c>
      <c r="AO1724" s="113">
        <v>0</v>
      </c>
      <c r="AP1724" s="113">
        <v>0</v>
      </c>
      <c r="AQ1724" s="107" t="s">
        <v>699</v>
      </c>
      <c r="AR1724" s="107" t="s">
        <v>699</v>
      </c>
      <c r="AS1724" s="107" t="s">
        <v>396</v>
      </c>
      <c r="AT1724" s="107" t="s">
        <v>395</v>
      </c>
      <c r="AU1724" s="107" t="s">
        <v>1123</v>
      </c>
      <c r="AV1724" s="107" t="s">
        <v>391</v>
      </c>
      <c r="AW1724" s="108">
        <v>1</v>
      </c>
      <c r="AX1724" s="107" t="s">
        <v>473</v>
      </c>
      <c r="AY1724" s="107" t="s">
        <v>731</v>
      </c>
      <c r="AZ1724" s="107" t="s">
        <v>706</v>
      </c>
      <c r="BA1724" s="107" t="s">
        <v>435</v>
      </c>
      <c r="BB1724" s="109">
        <v>45355.272070752311</v>
      </c>
      <c r="BC1724" s="107" t="s">
        <v>22</v>
      </c>
      <c r="BD1724" s="107" t="s">
        <v>292</v>
      </c>
    </row>
    <row r="1725" spans="1:56" x14ac:dyDescent="0.2">
      <c r="A1725" s="107" t="s">
        <v>472</v>
      </c>
      <c r="B1725" s="105">
        <v>612050</v>
      </c>
      <c r="C1725" s="105" t="s">
        <v>395</v>
      </c>
      <c r="D1725" s="107" t="s">
        <v>1825</v>
      </c>
      <c r="E1725" s="105" t="s">
        <v>1943</v>
      </c>
      <c r="F1725" s="107" t="s">
        <v>1128</v>
      </c>
      <c r="G1725" s="107" t="s">
        <v>830</v>
      </c>
      <c r="H1725" s="107" t="s">
        <v>830</v>
      </c>
      <c r="I1725" s="107" t="s">
        <v>830</v>
      </c>
      <c r="J1725" s="107" t="s">
        <v>1826</v>
      </c>
      <c r="K1725" s="107" t="s">
        <v>22</v>
      </c>
      <c r="L1725" s="107" t="s">
        <v>368</v>
      </c>
      <c r="M1725" s="107" t="s">
        <v>395</v>
      </c>
      <c r="N1725" s="107" t="s">
        <v>472</v>
      </c>
      <c r="O1725" s="107" t="s">
        <v>1122</v>
      </c>
      <c r="P1725" s="109">
        <v>46046</v>
      </c>
      <c r="Q1725" s="107" t="s">
        <v>1353</v>
      </c>
      <c r="R1725" s="108">
        <v>0</v>
      </c>
      <c r="S1725" s="109">
        <v>46196</v>
      </c>
      <c r="T1725" s="109">
        <v>46256</v>
      </c>
      <c r="U1725" s="109">
        <v>46743</v>
      </c>
      <c r="V1725" s="108">
        <v>547</v>
      </c>
      <c r="W1725" s="107" t="s">
        <v>424</v>
      </c>
      <c r="X1725" s="107" t="s">
        <v>733</v>
      </c>
      <c r="Y1725" s="107" t="s">
        <v>413</v>
      </c>
      <c r="Z1725" s="108">
        <v>0.8</v>
      </c>
      <c r="AA1725" s="113">
        <v>0</v>
      </c>
      <c r="AB1725" s="113">
        <v>0</v>
      </c>
      <c r="AC1725" s="113">
        <v>9091060</v>
      </c>
      <c r="AD1725" s="113">
        <v>0</v>
      </c>
      <c r="AE1725" s="113">
        <v>9091060</v>
      </c>
      <c r="AF1725" s="113">
        <v>0</v>
      </c>
      <c r="AG1725" s="113">
        <v>0</v>
      </c>
      <c r="AH1725" s="113">
        <f>CFR_Data[[#This Row],[Total Spent SFY]]+CFR_Data[[#This Row],[CF Current SFY]]</f>
        <v>0</v>
      </c>
      <c r="AI1725" s="113">
        <v>0</v>
      </c>
      <c r="AJ1725" s="113">
        <v>0</v>
      </c>
      <c r="AK1725" s="113">
        <v>5882450.5882000001</v>
      </c>
      <c r="AL1725" s="113">
        <v>3208609.4117999999</v>
      </c>
      <c r="AM1725" s="113">
        <v>0</v>
      </c>
      <c r="AN1725" s="113">
        <v>0</v>
      </c>
      <c r="AO1725" s="113">
        <v>0</v>
      </c>
      <c r="AP1725" s="113">
        <v>0</v>
      </c>
      <c r="AQ1725" s="107" t="s">
        <v>699</v>
      </c>
      <c r="AR1725" s="107" t="s">
        <v>699</v>
      </c>
      <c r="AS1725" s="107" t="s">
        <v>396</v>
      </c>
      <c r="AT1725" s="107" t="s">
        <v>395</v>
      </c>
      <c r="AU1725" s="107" t="s">
        <v>1123</v>
      </c>
      <c r="AV1725" s="107" t="s">
        <v>391</v>
      </c>
      <c r="AW1725" s="108">
        <v>1</v>
      </c>
      <c r="AX1725" s="107" t="s">
        <v>473</v>
      </c>
      <c r="AY1725" s="107" t="s">
        <v>731</v>
      </c>
      <c r="AZ1725" s="107" t="s">
        <v>706</v>
      </c>
      <c r="BA1725" s="107" t="s">
        <v>435</v>
      </c>
      <c r="BB1725" s="109">
        <v>45355.272070752311</v>
      </c>
      <c r="BC1725" s="107" t="s">
        <v>22</v>
      </c>
      <c r="BD1725" s="107" t="s">
        <v>292</v>
      </c>
    </row>
    <row r="1726" spans="1:56" x14ac:dyDescent="0.2">
      <c r="A1726" s="107" t="s">
        <v>472</v>
      </c>
      <c r="B1726" s="105">
        <v>612051</v>
      </c>
      <c r="C1726" s="105" t="s">
        <v>395</v>
      </c>
      <c r="D1726" s="107" t="s">
        <v>1827</v>
      </c>
      <c r="E1726" s="105" t="s">
        <v>1943</v>
      </c>
      <c r="F1726" s="107" t="s">
        <v>1128</v>
      </c>
      <c r="G1726" s="107" t="s">
        <v>830</v>
      </c>
      <c r="H1726" s="107" t="s">
        <v>830</v>
      </c>
      <c r="I1726" s="107" t="s">
        <v>830</v>
      </c>
      <c r="J1726" s="107" t="s">
        <v>1828</v>
      </c>
      <c r="K1726" s="107" t="s">
        <v>22</v>
      </c>
      <c r="L1726" s="107" t="s">
        <v>369</v>
      </c>
      <c r="M1726" s="107" t="s">
        <v>395</v>
      </c>
      <c r="N1726" s="107" t="s">
        <v>472</v>
      </c>
      <c r="O1726" s="107" t="s">
        <v>1122</v>
      </c>
      <c r="P1726" s="109">
        <v>46032</v>
      </c>
      <c r="Q1726" s="107" t="s">
        <v>1353</v>
      </c>
      <c r="R1726" s="108">
        <v>0</v>
      </c>
      <c r="S1726" s="109">
        <v>46182</v>
      </c>
      <c r="T1726" s="109">
        <v>46242</v>
      </c>
      <c r="U1726" s="109">
        <v>46790</v>
      </c>
      <c r="V1726" s="108">
        <v>608</v>
      </c>
      <c r="W1726" s="107" t="s">
        <v>424</v>
      </c>
      <c r="X1726" s="107" t="s">
        <v>715</v>
      </c>
      <c r="Y1726" s="107" t="s">
        <v>413</v>
      </c>
      <c r="Z1726" s="108">
        <v>0.9</v>
      </c>
      <c r="AA1726" s="113">
        <v>0</v>
      </c>
      <c r="AB1726" s="113">
        <v>0</v>
      </c>
      <c r="AC1726" s="113">
        <v>16588000</v>
      </c>
      <c r="AD1726" s="113">
        <v>0</v>
      </c>
      <c r="AE1726" s="113">
        <v>16588000</v>
      </c>
      <c r="AF1726" s="113">
        <v>0</v>
      </c>
      <c r="AG1726" s="113">
        <v>0</v>
      </c>
      <c r="AH1726" s="113">
        <f>CFR_Data[[#This Row],[Total Spent SFY]]+CFR_Data[[#This Row],[CF Current SFY]]</f>
        <v>0</v>
      </c>
      <c r="AI1726" s="113">
        <v>0</v>
      </c>
      <c r="AJ1726" s="113">
        <v>0</v>
      </c>
      <c r="AK1726" s="113">
        <v>9603578.9473999999</v>
      </c>
      <c r="AL1726" s="113">
        <v>6984421.0526000001</v>
      </c>
      <c r="AM1726" s="113">
        <v>0</v>
      </c>
      <c r="AN1726" s="113">
        <v>0</v>
      </c>
      <c r="AO1726" s="113">
        <v>0</v>
      </c>
      <c r="AP1726" s="113">
        <v>0</v>
      </c>
      <c r="AQ1726" s="107" t="s">
        <v>699</v>
      </c>
      <c r="AR1726" s="107" t="s">
        <v>699</v>
      </c>
      <c r="AS1726" s="107" t="s">
        <v>396</v>
      </c>
      <c r="AT1726" s="107" t="s">
        <v>395</v>
      </c>
      <c r="AU1726" s="107" t="s">
        <v>1123</v>
      </c>
      <c r="AV1726" s="107" t="s">
        <v>391</v>
      </c>
      <c r="AW1726" s="108">
        <v>1</v>
      </c>
      <c r="AX1726" s="107" t="s">
        <v>473</v>
      </c>
      <c r="AY1726" s="107" t="s">
        <v>763</v>
      </c>
      <c r="AZ1726" s="107" t="s">
        <v>706</v>
      </c>
      <c r="BA1726" s="107" t="s">
        <v>430</v>
      </c>
      <c r="BB1726" s="109">
        <v>45355.272070752311</v>
      </c>
      <c r="BC1726" s="107" t="s">
        <v>22</v>
      </c>
      <c r="BD1726" s="107" t="s">
        <v>292</v>
      </c>
    </row>
    <row r="1727" spans="1:56" x14ac:dyDescent="0.2">
      <c r="A1727" s="107" t="s">
        <v>472</v>
      </c>
      <c r="B1727" s="105">
        <v>612056</v>
      </c>
      <c r="C1727" s="105" t="s">
        <v>395</v>
      </c>
      <c r="D1727" s="107" t="s">
        <v>2517</v>
      </c>
      <c r="E1727" s="105" t="s">
        <v>1945</v>
      </c>
      <c r="F1727" s="107" t="s">
        <v>1128</v>
      </c>
      <c r="G1727" s="107" t="s">
        <v>830</v>
      </c>
      <c r="H1727" s="107" t="s">
        <v>830</v>
      </c>
      <c r="I1727" s="107" t="s">
        <v>830</v>
      </c>
      <c r="J1727" s="107" t="s">
        <v>53</v>
      </c>
      <c r="K1727" s="107" t="s">
        <v>33</v>
      </c>
      <c r="L1727" s="107" t="s">
        <v>369</v>
      </c>
      <c r="M1727" s="107" t="s">
        <v>395</v>
      </c>
      <c r="N1727" s="107" t="s">
        <v>472</v>
      </c>
      <c r="O1727" s="107" t="s">
        <v>1122</v>
      </c>
      <c r="P1727" s="109">
        <v>46466</v>
      </c>
      <c r="Q1727" s="107" t="s">
        <v>1914</v>
      </c>
      <c r="R1727" s="108">
        <v>0</v>
      </c>
      <c r="S1727" s="109">
        <v>46616</v>
      </c>
      <c r="T1727" s="109">
        <v>46676</v>
      </c>
      <c r="U1727" s="109">
        <v>47224</v>
      </c>
      <c r="V1727" s="108">
        <v>608</v>
      </c>
      <c r="W1727" s="107" t="s">
        <v>424</v>
      </c>
      <c r="X1727" s="107" t="s">
        <v>715</v>
      </c>
      <c r="Y1727" s="107" t="s">
        <v>413</v>
      </c>
      <c r="Z1727" s="108">
        <v>0.9</v>
      </c>
      <c r="AA1727" s="113">
        <v>0</v>
      </c>
      <c r="AB1727" s="113">
        <v>0</v>
      </c>
      <c r="AC1727" s="113">
        <v>15004000</v>
      </c>
      <c r="AD1727" s="113">
        <v>0</v>
      </c>
      <c r="AE1727" s="113">
        <v>15004000</v>
      </c>
      <c r="AF1727" s="113">
        <v>0</v>
      </c>
      <c r="AG1727" s="113">
        <v>0</v>
      </c>
      <c r="AH1727" s="113">
        <f>CFR_Data[[#This Row],[Total Spent SFY]]+CFR_Data[[#This Row],[CF Current SFY]]</f>
        <v>0</v>
      </c>
      <c r="AI1727" s="113">
        <v>0</v>
      </c>
      <c r="AJ1727" s="113">
        <v>0</v>
      </c>
      <c r="AK1727" s="113">
        <v>0</v>
      </c>
      <c r="AL1727" s="113">
        <v>7107157.8947000001</v>
      </c>
      <c r="AM1727" s="113">
        <v>7896842.1052999999</v>
      </c>
      <c r="AN1727" s="113">
        <v>0</v>
      </c>
      <c r="AO1727" s="113">
        <v>0</v>
      </c>
      <c r="AP1727" s="113">
        <v>0</v>
      </c>
      <c r="AQ1727" s="107" t="s">
        <v>699</v>
      </c>
      <c r="AR1727" s="107" t="s">
        <v>699</v>
      </c>
      <c r="AS1727" s="107" t="s">
        <v>396</v>
      </c>
      <c r="AT1727" s="107" t="s">
        <v>395</v>
      </c>
      <c r="AU1727" s="107" t="s">
        <v>1123</v>
      </c>
      <c r="AV1727" s="107" t="s">
        <v>391</v>
      </c>
      <c r="AW1727" s="108">
        <v>1</v>
      </c>
      <c r="AX1727" s="107" t="s">
        <v>473</v>
      </c>
      <c r="AY1727" s="107" t="s">
        <v>763</v>
      </c>
      <c r="AZ1727" s="107" t="s">
        <v>706</v>
      </c>
      <c r="BA1727" s="107" t="s">
        <v>430</v>
      </c>
      <c r="BB1727" s="109">
        <v>45355.272070752311</v>
      </c>
      <c r="BC1727" s="107" t="s">
        <v>33</v>
      </c>
      <c r="BD1727" s="107" t="s">
        <v>292</v>
      </c>
    </row>
    <row r="1728" spans="1:56" x14ac:dyDescent="0.2">
      <c r="A1728" s="107" t="s">
        <v>472</v>
      </c>
      <c r="B1728" s="105">
        <v>612058</v>
      </c>
      <c r="C1728" s="105" t="s">
        <v>395</v>
      </c>
      <c r="D1728" s="107" t="s">
        <v>3191</v>
      </c>
      <c r="E1728" s="105" t="s">
        <v>1945</v>
      </c>
      <c r="F1728" s="107" t="s">
        <v>1128</v>
      </c>
      <c r="G1728" s="107" t="s">
        <v>830</v>
      </c>
      <c r="H1728" s="107" t="s">
        <v>830</v>
      </c>
      <c r="I1728" s="107" t="s">
        <v>830</v>
      </c>
      <c r="J1728" s="107" t="s">
        <v>254</v>
      </c>
      <c r="K1728" s="107" t="s">
        <v>33</v>
      </c>
      <c r="L1728" s="107" t="s">
        <v>369</v>
      </c>
      <c r="M1728" s="107" t="s">
        <v>395</v>
      </c>
      <c r="N1728" s="107" t="s">
        <v>472</v>
      </c>
      <c r="O1728" s="107" t="s">
        <v>1122</v>
      </c>
      <c r="P1728" s="109">
        <v>46795</v>
      </c>
      <c r="Q1728" s="107" t="s">
        <v>2912</v>
      </c>
      <c r="R1728" s="108">
        <v>0</v>
      </c>
      <c r="S1728" s="109">
        <v>46945</v>
      </c>
      <c r="T1728" s="109">
        <v>47005</v>
      </c>
      <c r="U1728" s="109">
        <v>47553</v>
      </c>
      <c r="V1728" s="108">
        <v>608</v>
      </c>
      <c r="W1728" s="107" t="s">
        <v>424</v>
      </c>
      <c r="X1728" s="107" t="s">
        <v>715</v>
      </c>
      <c r="Y1728" s="107" t="s">
        <v>413</v>
      </c>
      <c r="Z1728" s="108">
        <v>0.9</v>
      </c>
      <c r="AA1728" s="113">
        <v>0</v>
      </c>
      <c r="AB1728" s="113">
        <v>0</v>
      </c>
      <c r="AC1728" s="113">
        <v>14026320</v>
      </c>
      <c r="AD1728" s="113">
        <v>0</v>
      </c>
      <c r="AE1728" s="113">
        <v>7382273.6842</v>
      </c>
      <c r="AF1728" s="113">
        <v>0</v>
      </c>
      <c r="AG1728" s="113">
        <v>0</v>
      </c>
      <c r="AH1728" s="113">
        <f>CFR_Data[[#This Row],[Total Spent SFY]]+CFR_Data[[#This Row],[CF Current SFY]]</f>
        <v>0</v>
      </c>
      <c r="AI1728" s="113">
        <v>0</v>
      </c>
      <c r="AJ1728" s="113">
        <v>0</v>
      </c>
      <c r="AK1728" s="113">
        <v>0</v>
      </c>
      <c r="AL1728" s="113">
        <v>0</v>
      </c>
      <c r="AM1728" s="113">
        <v>7382273.6842</v>
      </c>
      <c r="AN1728" s="113">
        <v>6644046.3158</v>
      </c>
      <c r="AO1728" s="113">
        <v>0</v>
      </c>
      <c r="AP1728" s="113">
        <v>0</v>
      </c>
      <c r="AQ1728" s="107" t="s">
        <v>699</v>
      </c>
      <c r="AR1728" s="107" t="s">
        <v>699</v>
      </c>
      <c r="AS1728" s="107" t="s">
        <v>396</v>
      </c>
      <c r="AT1728" s="107" t="s">
        <v>395</v>
      </c>
      <c r="AU1728" s="107" t="s">
        <v>1123</v>
      </c>
      <c r="AV1728" s="107" t="s">
        <v>391</v>
      </c>
      <c r="AW1728" s="108">
        <v>1</v>
      </c>
      <c r="AX1728" s="107" t="s">
        <v>473</v>
      </c>
      <c r="AY1728" s="107" t="s">
        <v>763</v>
      </c>
      <c r="AZ1728" s="107" t="s">
        <v>706</v>
      </c>
      <c r="BA1728" s="107" t="s">
        <v>430</v>
      </c>
      <c r="BB1728" s="109">
        <v>45355.272070752311</v>
      </c>
      <c r="BC1728" s="107" t="s">
        <v>33</v>
      </c>
      <c r="BD1728" s="107" t="s">
        <v>292</v>
      </c>
    </row>
    <row r="1729" spans="1:56" x14ac:dyDescent="0.2">
      <c r="A1729" s="107" t="s">
        <v>472</v>
      </c>
      <c r="B1729" s="105">
        <v>612060</v>
      </c>
      <c r="C1729" s="105" t="s">
        <v>395</v>
      </c>
      <c r="D1729" s="107" t="s">
        <v>3192</v>
      </c>
      <c r="E1729" s="105" t="s">
        <v>1945</v>
      </c>
      <c r="F1729" s="107" t="s">
        <v>1128</v>
      </c>
      <c r="G1729" s="107" t="s">
        <v>830</v>
      </c>
      <c r="H1729" s="107" t="s">
        <v>830</v>
      </c>
      <c r="I1729" s="107" t="s">
        <v>830</v>
      </c>
      <c r="J1729" s="107" t="s">
        <v>197</v>
      </c>
      <c r="K1729" s="107" t="s">
        <v>33</v>
      </c>
      <c r="L1729" s="107" t="s">
        <v>369</v>
      </c>
      <c r="M1729" s="107" t="s">
        <v>395</v>
      </c>
      <c r="N1729" s="107" t="s">
        <v>472</v>
      </c>
      <c r="O1729" s="107" t="s">
        <v>1142</v>
      </c>
      <c r="P1729" s="109">
        <v>46809</v>
      </c>
      <c r="Q1729" s="107" t="s">
        <v>2912</v>
      </c>
      <c r="R1729" s="108">
        <v>0</v>
      </c>
      <c r="S1729" s="109">
        <v>46959</v>
      </c>
      <c r="T1729" s="109">
        <v>47019</v>
      </c>
      <c r="U1729" s="109">
        <v>47689</v>
      </c>
      <c r="V1729" s="108">
        <v>730</v>
      </c>
      <c r="W1729" s="107" t="s">
        <v>398</v>
      </c>
      <c r="X1729" s="107" t="s">
        <v>702</v>
      </c>
      <c r="Y1729" s="107" t="s">
        <v>293</v>
      </c>
      <c r="Z1729" s="108">
        <v>0</v>
      </c>
      <c r="AA1729" s="113">
        <v>0</v>
      </c>
      <c r="AB1729" s="113">
        <v>0</v>
      </c>
      <c r="AC1729" s="113">
        <v>738800</v>
      </c>
      <c r="AD1729" s="113">
        <v>0</v>
      </c>
      <c r="AE1729" s="113">
        <v>321217.39130000002</v>
      </c>
      <c r="AF1729" s="113">
        <v>0</v>
      </c>
      <c r="AG1729" s="113">
        <v>0</v>
      </c>
      <c r="AH1729" s="113">
        <f>CFR_Data[[#This Row],[Total Spent SFY]]+CFR_Data[[#This Row],[CF Current SFY]]</f>
        <v>0</v>
      </c>
      <c r="AI1729" s="113">
        <v>0</v>
      </c>
      <c r="AJ1729" s="113">
        <v>0</v>
      </c>
      <c r="AK1729" s="113">
        <v>0</v>
      </c>
      <c r="AL1729" s="113">
        <v>0</v>
      </c>
      <c r="AM1729" s="113">
        <v>321217.39130000002</v>
      </c>
      <c r="AN1729" s="113">
        <v>417582.60869999998</v>
      </c>
      <c r="AO1729" s="113">
        <v>0</v>
      </c>
      <c r="AP1729" s="113">
        <v>0</v>
      </c>
      <c r="AQ1729" s="107" t="s">
        <v>699</v>
      </c>
      <c r="AR1729" s="107" t="s">
        <v>699</v>
      </c>
      <c r="AS1729" s="107" t="s">
        <v>396</v>
      </c>
      <c r="AT1729" s="107" t="s">
        <v>395</v>
      </c>
      <c r="AU1729" s="107" t="s">
        <v>1123</v>
      </c>
      <c r="AV1729" s="107" t="s">
        <v>391</v>
      </c>
      <c r="AW1729" s="108">
        <v>2</v>
      </c>
      <c r="AX1729" s="107" t="s">
        <v>473</v>
      </c>
      <c r="AY1729" s="107" t="s">
        <v>763</v>
      </c>
      <c r="AZ1729" s="107" t="s">
        <v>706</v>
      </c>
      <c r="BA1729" s="107" t="s">
        <v>430</v>
      </c>
      <c r="BB1729" s="109">
        <v>45355.272070752311</v>
      </c>
      <c r="BC1729" s="107" t="s">
        <v>33</v>
      </c>
      <c r="BD1729" s="107" t="s">
        <v>293</v>
      </c>
    </row>
    <row r="1730" spans="1:56" x14ac:dyDescent="0.2">
      <c r="A1730" s="107" t="s">
        <v>472</v>
      </c>
      <c r="B1730" s="105">
        <v>612060</v>
      </c>
      <c r="C1730" s="105" t="s">
        <v>395</v>
      </c>
      <c r="D1730" s="107" t="s">
        <v>3192</v>
      </c>
      <c r="E1730" s="105" t="s">
        <v>1945</v>
      </c>
      <c r="F1730" s="107" t="s">
        <v>1128</v>
      </c>
      <c r="G1730" s="107" t="s">
        <v>830</v>
      </c>
      <c r="H1730" s="107" t="s">
        <v>830</v>
      </c>
      <c r="I1730" s="107" t="s">
        <v>830</v>
      </c>
      <c r="J1730" s="107" t="s">
        <v>197</v>
      </c>
      <c r="K1730" s="107" t="s">
        <v>33</v>
      </c>
      <c r="L1730" s="107" t="s">
        <v>369</v>
      </c>
      <c r="M1730" s="107" t="s">
        <v>395</v>
      </c>
      <c r="N1730" s="107" t="s">
        <v>472</v>
      </c>
      <c r="O1730" s="107" t="s">
        <v>1142</v>
      </c>
      <c r="P1730" s="109">
        <v>46809</v>
      </c>
      <c r="Q1730" s="107" t="s">
        <v>2912</v>
      </c>
      <c r="R1730" s="108">
        <v>0</v>
      </c>
      <c r="S1730" s="109">
        <v>46959</v>
      </c>
      <c r="T1730" s="109">
        <v>47019</v>
      </c>
      <c r="U1730" s="109">
        <v>47689</v>
      </c>
      <c r="V1730" s="108">
        <v>730</v>
      </c>
      <c r="W1730" s="107" t="s">
        <v>424</v>
      </c>
      <c r="X1730" s="107" t="s">
        <v>715</v>
      </c>
      <c r="Y1730" s="107" t="s">
        <v>413</v>
      </c>
      <c r="Z1730" s="108">
        <v>0.9</v>
      </c>
      <c r="AA1730" s="113">
        <v>0</v>
      </c>
      <c r="AB1730" s="113">
        <v>0</v>
      </c>
      <c r="AC1730" s="113">
        <v>12581348.120300001</v>
      </c>
      <c r="AD1730" s="113">
        <v>0</v>
      </c>
      <c r="AE1730" s="113">
        <v>5470151.3567000004</v>
      </c>
      <c r="AF1730" s="113">
        <v>0</v>
      </c>
      <c r="AG1730" s="113">
        <v>0</v>
      </c>
      <c r="AH1730" s="113">
        <f>CFR_Data[[#This Row],[Total Spent SFY]]+CFR_Data[[#This Row],[CF Current SFY]]</f>
        <v>0</v>
      </c>
      <c r="AI1730" s="113">
        <v>0</v>
      </c>
      <c r="AJ1730" s="113">
        <v>0</v>
      </c>
      <c r="AK1730" s="113">
        <v>0</v>
      </c>
      <c r="AL1730" s="113">
        <v>0</v>
      </c>
      <c r="AM1730" s="113">
        <v>5470151.3567000004</v>
      </c>
      <c r="AN1730" s="113">
        <v>7111196.7636000002</v>
      </c>
      <c r="AO1730" s="113">
        <v>0</v>
      </c>
      <c r="AP1730" s="113">
        <v>0</v>
      </c>
      <c r="AQ1730" s="107" t="s">
        <v>699</v>
      </c>
      <c r="AR1730" s="107" t="s">
        <v>699</v>
      </c>
      <c r="AS1730" s="107" t="s">
        <v>396</v>
      </c>
      <c r="AT1730" s="107" t="s">
        <v>395</v>
      </c>
      <c r="AU1730" s="107" t="s">
        <v>1123</v>
      </c>
      <c r="AV1730" s="107" t="s">
        <v>391</v>
      </c>
      <c r="AW1730" s="108">
        <v>2</v>
      </c>
      <c r="AX1730" s="107" t="s">
        <v>473</v>
      </c>
      <c r="AY1730" s="107" t="s">
        <v>763</v>
      </c>
      <c r="AZ1730" s="107" t="s">
        <v>706</v>
      </c>
      <c r="BA1730" s="107" t="s">
        <v>430</v>
      </c>
      <c r="BB1730" s="109">
        <v>45355.272070752311</v>
      </c>
      <c r="BC1730" s="107" t="s">
        <v>33</v>
      </c>
      <c r="BD1730" s="107" t="s">
        <v>292</v>
      </c>
    </row>
    <row r="1731" spans="1:56" x14ac:dyDescent="0.2">
      <c r="A1731" s="107" t="s">
        <v>472</v>
      </c>
      <c r="B1731" s="105">
        <v>612063</v>
      </c>
      <c r="C1731" s="105" t="s">
        <v>395</v>
      </c>
      <c r="D1731" s="107" t="s">
        <v>3193</v>
      </c>
      <c r="E1731" s="105" t="s">
        <v>1945</v>
      </c>
      <c r="F1731" s="107" t="s">
        <v>1128</v>
      </c>
      <c r="G1731" s="107" t="s">
        <v>830</v>
      </c>
      <c r="H1731" s="107" t="s">
        <v>830</v>
      </c>
      <c r="I1731" s="107" t="s">
        <v>830</v>
      </c>
      <c r="J1731" s="107" t="s">
        <v>180</v>
      </c>
      <c r="K1731" s="107" t="s">
        <v>23</v>
      </c>
      <c r="L1731" s="107" t="s">
        <v>368</v>
      </c>
      <c r="M1731" s="107" t="s">
        <v>395</v>
      </c>
      <c r="N1731" s="107" t="s">
        <v>472</v>
      </c>
      <c r="O1731" s="107" t="s">
        <v>1122</v>
      </c>
      <c r="P1731" s="109">
        <v>46809</v>
      </c>
      <c r="Q1731" s="107" t="s">
        <v>2912</v>
      </c>
      <c r="R1731" s="108">
        <v>0</v>
      </c>
      <c r="S1731" s="109">
        <v>46959</v>
      </c>
      <c r="T1731" s="109">
        <v>47019</v>
      </c>
      <c r="U1731" s="109">
        <v>47506</v>
      </c>
      <c r="V1731" s="108">
        <v>547</v>
      </c>
      <c r="W1731" s="107" t="s">
        <v>424</v>
      </c>
      <c r="X1731" s="107" t="s">
        <v>733</v>
      </c>
      <c r="Y1731" s="107" t="s">
        <v>413</v>
      </c>
      <c r="Z1731" s="108">
        <v>0.8</v>
      </c>
      <c r="AA1731" s="113">
        <v>0</v>
      </c>
      <c r="AB1731" s="113">
        <v>0</v>
      </c>
      <c r="AC1731" s="113">
        <v>9757440</v>
      </c>
      <c r="AD1731" s="113">
        <v>0</v>
      </c>
      <c r="AE1731" s="113">
        <v>5739670.5882000001</v>
      </c>
      <c r="AF1731" s="113">
        <v>0</v>
      </c>
      <c r="AG1731" s="113">
        <v>0</v>
      </c>
      <c r="AH1731" s="113">
        <f>CFR_Data[[#This Row],[Total Spent SFY]]+CFR_Data[[#This Row],[CF Current SFY]]</f>
        <v>0</v>
      </c>
      <c r="AI1731" s="113">
        <v>0</v>
      </c>
      <c r="AJ1731" s="113">
        <v>0</v>
      </c>
      <c r="AK1731" s="113">
        <v>0</v>
      </c>
      <c r="AL1731" s="113">
        <v>0</v>
      </c>
      <c r="AM1731" s="113">
        <v>5739670.5882000001</v>
      </c>
      <c r="AN1731" s="113">
        <v>4017769.4117999999</v>
      </c>
      <c r="AO1731" s="113">
        <v>0</v>
      </c>
      <c r="AP1731" s="113">
        <v>0</v>
      </c>
      <c r="AQ1731" s="107" t="s">
        <v>699</v>
      </c>
      <c r="AR1731" s="107" t="s">
        <v>699</v>
      </c>
      <c r="AS1731" s="107" t="s">
        <v>396</v>
      </c>
      <c r="AT1731" s="107" t="s">
        <v>395</v>
      </c>
      <c r="AU1731" s="107" t="s">
        <v>1123</v>
      </c>
      <c r="AV1731" s="107" t="s">
        <v>391</v>
      </c>
      <c r="AW1731" s="108">
        <v>1</v>
      </c>
      <c r="AX1731" s="107" t="s">
        <v>473</v>
      </c>
      <c r="AY1731" s="107" t="s">
        <v>731</v>
      </c>
      <c r="AZ1731" s="107" t="s">
        <v>706</v>
      </c>
      <c r="BA1731" s="107" t="s">
        <v>435</v>
      </c>
      <c r="BB1731" s="109">
        <v>45355.272070752311</v>
      </c>
      <c r="BC1731" s="107" t="s">
        <v>23</v>
      </c>
      <c r="BD1731" s="107" t="s">
        <v>292</v>
      </c>
    </row>
    <row r="1732" spans="1:56" x14ac:dyDescent="0.2">
      <c r="A1732" s="107" t="s">
        <v>472</v>
      </c>
      <c r="B1732" s="105">
        <v>612065</v>
      </c>
      <c r="C1732" s="105" t="s">
        <v>395</v>
      </c>
      <c r="D1732" s="107" t="s">
        <v>2518</v>
      </c>
      <c r="E1732" s="105" t="s">
        <v>1947</v>
      </c>
      <c r="F1732" s="107" t="s">
        <v>1128</v>
      </c>
      <c r="G1732" s="107" t="s">
        <v>830</v>
      </c>
      <c r="H1732" s="107" t="s">
        <v>830</v>
      </c>
      <c r="I1732" s="107" t="s">
        <v>830</v>
      </c>
      <c r="J1732" s="107" t="s">
        <v>148</v>
      </c>
      <c r="K1732" s="107" t="s">
        <v>32</v>
      </c>
      <c r="L1732" s="107" t="s">
        <v>368</v>
      </c>
      <c r="M1732" s="107" t="s">
        <v>395</v>
      </c>
      <c r="N1732" s="107" t="s">
        <v>472</v>
      </c>
      <c r="O1732" s="107" t="s">
        <v>1122</v>
      </c>
      <c r="P1732" s="109">
        <v>46060</v>
      </c>
      <c r="Q1732" s="107" t="s">
        <v>1353</v>
      </c>
      <c r="R1732" s="108">
        <v>0</v>
      </c>
      <c r="S1732" s="109">
        <v>46210</v>
      </c>
      <c r="T1732" s="109">
        <v>46270</v>
      </c>
      <c r="U1732" s="109">
        <v>46757</v>
      </c>
      <c r="V1732" s="108">
        <v>547</v>
      </c>
      <c r="W1732" s="107" t="s">
        <v>424</v>
      </c>
      <c r="X1732" s="107" t="s">
        <v>733</v>
      </c>
      <c r="Y1732" s="107" t="s">
        <v>413</v>
      </c>
      <c r="Z1732" s="108">
        <v>0.8</v>
      </c>
      <c r="AA1732" s="113">
        <v>0</v>
      </c>
      <c r="AB1732" s="113">
        <v>0</v>
      </c>
      <c r="AC1732" s="113">
        <v>10230000</v>
      </c>
      <c r="AD1732" s="113">
        <v>0</v>
      </c>
      <c r="AE1732" s="113">
        <v>10230000</v>
      </c>
      <c r="AF1732" s="113">
        <v>0</v>
      </c>
      <c r="AG1732" s="113">
        <v>0</v>
      </c>
      <c r="AH1732" s="113">
        <f>CFR_Data[[#This Row],[Total Spent SFY]]+CFR_Data[[#This Row],[CF Current SFY]]</f>
        <v>0</v>
      </c>
      <c r="AI1732" s="113">
        <v>0</v>
      </c>
      <c r="AJ1732" s="113">
        <v>0</v>
      </c>
      <c r="AK1732" s="113">
        <v>6017647.0587999998</v>
      </c>
      <c r="AL1732" s="113">
        <v>4212352.9412000002</v>
      </c>
      <c r="AM1732" s="113">
        <v>0</v>
      </c>
      <c r="AN1732" s="113">
        <v>0</v>
      </c>
      <c r="AO1732" s="113">
        <v>0</v>
      </c>
      <c r="AP1732" s="113">
        <v>0</v>
      </c>
      <c r="AQ1732" s="107" t="s">
        <v>699</v>
      </c>
      <c r="AR1732" s="107" t="s">
        <v>699</v>
      </c>
      <c r="AS1732" s="107" t="s">
        <v>396</v>
      </c>
      <c r="AT1732" s="107" t="s">
        <v>395</v>
      </c>
      <c r="AU1732" s="107" t="s">
        <v>1123</v>
      </c>
      <c r="AV1732" s="107" t="s">
        <v>391</v>
      </c>
      <c r="AW1732" s="108">
        <v>1</v>
      </c>
      <c r="AX1732" s="107" t="s">
        <v>473</v>
      </c>
      <c r="AY1732" s="107" t="s">
        <v>731</v>
      </c>
      <c r="AZ1732" s="107" t="s">
        <v>706</v>
      </c>
      <c r="BA1732" s="107" t="s">
        <v>435</v>
      </c>
      <c r="BB1732" s="109">
        <v>45355.272070752311</v>
      </c>
      <c r="BC1732" s="107" t="s">
        <v>32</v>
      </c>
      <c r="BD1732" s="107" t="s">
        <v>292</v>
      </c>
    </row>
    <row r="1733" spans="1:56" x14ac:dyDescent="0.2">
      <c r="A1733" s="107" t="s">
        <v>472</v>
      </c>
      <c r="B1733" s="105">
        <v>612074</v>
      </c>
      <c r="C1733" s="105" t="s">
        <v>395</v>
      </c>
      <c r="D1733" s="107" t="s">
        <v>2519</v>
      </c>
      <c r="E1733" s="105" t="s">
        <v>1941</v>
      </c>
      <c r="F1733" s="107" t="s">
        <v>1133</v>
      </c>
      <c r="G1733" s="107" t="s">
        <v>830</v>
      </c>
      <c r="H1733" s="107" t="s">
        <v>830</v>
      </c>
      <c r="I1733" s="107" t="s">
        <v>830</v>
      </c>
      <c r="J1733" s="107" t="s">
        <v>66</v>
      </c>
      <c r="K1733" s="107" t="s">
        <v>27</v>
      </c>
      <c r="L1733" s="107" t="s">
        <v>88</v>
      </c>
      <c r="M1733" s="107" t="s">
        <v>41</v>
      </c>
      <c r="N1733" s="107" t="s">
        <v>472</v>
      </c>
      <c r="O1733" s="107" t="s">
        <v>1122</v>
      </c>
      <c r="P1733" s="109">
        <v>46074</v>
      </c>
      <c r="Q1733" s="107" t="s">
        <v>1353</v>
      </c>
      <c r="R1733" s="108">
        <v>0</v>
      </c>
      <c r="S1733" s="109">
        <v>46224</v>
      </c>
      <c r="T1733" s="109">
        <v>46284</v>
      </c>
      <c r="U1733" s="109">
        <v>46953</v>
      </c>
      <c r="V1733" s="108">
        <v>729</v>
      </c>
      <c r="W1733" s="107" t="s">
        <v>424</v>
      </c>
      <c r="X1733" s="107" t="s">
        <v>802</v>
      </c>
      <c r="Y1733" s="107" t="s">
        <v>725</v>
      </c>
      <c r="Z1733" s="108">
        <v>0.8</v>
      </c>
      <c r="AA1733" s="113">
        <v>0</v>
      </c>
      <c r="AB1733" s="113">
        <v>0</v>
      </c>
      <c r="AC1733" s="113">
        <v>4366318.88</v>
      </c>
      <c r="AD1733" s="113">
        <v>0</v>
      </c>
      <c r="AE1733" s="113">
        <v>4366318.88</v>
      </c>
      <c r="AF1733" s="113">
        <v>0</v>
      </c>
      <c r="AG1733" s="113">
        <v>0</v>
      </c>
      <c r="AH1733" s="113">
        <f>CFR_Data[[#This Row],[Total Spent SFY]]+CFR_Data[[#This Row],[CF Current SFY]]</f>
        <v>0</v>
      </c>
      <c r="AI1733" s="113">
        <v>0</v>
      </c>
      <c r="AJ1733" s="113">
        <v>0</v>
      </c>
      <c r="AK1733" s="113">
        <v>1898399.513</v>
      </c>
      <c r="AL1733" s="113">
        <v>2278079.4156999998</v>
      </c>
      <c r="AM1733" s="113">
        <v>189839.95129999999</v>
      </c>
      <c r="AN1733" s="113">
        <v>0</v>
      </c>
      <c r="AO1733" s="113">
        <v>0</v>
      </c>
      <c r="AP1733" s="113">
        <v>0</v>
      </c>
      <c r="AQ1733" s="107" t="s">
        <v>699</v>
      </c>
      <c r="AR1733" s="107" t="s">
        <v>699</v>
      </c>
      <c r="AS1733" s="107" t="s">
        <v>396</v>
      </c>
      <c r="AT1733" s="107" t="s">
        <v>395</v>
      </c>
      <c r="AU1733" s="107" t="s">
        <v>1123</v>
      </c>
      <c r="AV1733" s="107" t="s">
        <v>391</v>
      </c>
      <c r="AW1733" s="108">
        <v>1</v>
      </c>
      <c r="AX1733" s="107" t="s">
        <v>473</v>
      </c>
      <c r="AY1733" s="107" t="s">
        <v>707</v>
      </c>
      <c r="AZ1733" s="107" t="s">
        <v>706</v>
      </c>
      <c r="BA1733" s="107" t="s">
        <v>412</v>
      </c>
      <c r="BB1733" s="109">
        <v>45355.272070752311</v>
      </c>
      <c r="BC1733" s="107" t="s">
        <v>27</v>
      </c>
      <c r="BD1733" s="107" t="s">
        <v>292</v>
      </c>
    </row>
    <row r="1734" spans="1:56" x14ac:dyDescent="0.2">
      <c r="A1734" s="107" t="s">
        <v>472</v>
      </c>
      <c r="B1734" s="105">
        <v>612075</v>
      </c>
      <c r="C1734" s="105" t="s">
        <v>395</v>
      </c>
      <c r="D1734" s="107" t="s">
        <v>1354</v>
      </c>
      <c r="E1734" s="105" t="s">
        <v>1941</v>
      </c>
      <c r="F1734" s="107" t="s">
        <v>1126</v>
      </c>
      <c r="G1734" s="107" t="s">
        <v>830</v>
      </c>
      <c r="H1734" s="107" t="s">
        <v>830</v>
      </c>
      <c r="I1734" s="107" t="s">
        <v>830</v>
      </c>
      <c r="J1734" s="107" t="s">
        <v>172</v>
      </c>
      <c r="K1734" s="107" t="s">
        <v>22</v>
      </c>
      <c r="L1734" s="107" t="s">
        <v>88</v>
      </c>
      <c r="M1734" s="107" t="s">
        <v>41</v>
      </c>
      <c r="N1734" s="107" t="s">
        <v>472</v>
      </c>
      <c r="O1734" s="107" t="s">
        <v>1122</v>
      </c>
      <c r="P1734" s="109">
        <v>46025</v>
      </c>
      <c r="Q1734" s="107" t="s">
        <v>1353</v>
      </c>
      <c r="R1734" s="108">
        <v>0</v>
      </c>
      <c r="S1734" s="109">
        <v>46175</v>
      </c>
      <c r="T1734" s="109">
        <v>46235</v>
      </c>
      <c r="U1734" s="109">
        <v>46904</v>
      </c>
      <c r="V1734" s="108">
        <v>729</v>
      </c>
      <c r="W1734" s="107" t="s">
        <v>424</v>
      </c>
      <c r="X1734" s="107" t="s">
        <v>1149</v>
      </c>
      <c r="Y1734" s="107" t="s">
        <v>771</v>
      </c>
      <c r="Z1734" s="108">
        <v>0.8</v>
      </c>
      <c r="AA1734" s="113">
        <v>0</v>
      </c>
      <c r="AB1734" s="113">
        <v>0</v>
      </c>
      <c r="AC1734" s="113">
        <v>3859856</v>
      </c>
      <c r="AD1734" s="113">
        <v>0</v>
      </c>
      <c r="AE1734" s="113">
        <v>3859856</v>
      </c>
      <c r="AF1734" s="113">
        <v>0</v>
      </c>
      <c r="AG1734" s="113">
        <v>0</v>
      </c>
      <c r="AH1734" s="113">
        <f>CFR_Data[[#This Row],[Total Spent SFY]]+CFR_Data[[#This Row],[CF Current SFY]]</f>
        <v>0</v>
      </c>
      <c r="AI1734" s="113">
        <v>0</v>
      </c>
      <c r="AJ1734" s="113">
        <v>0</v>
      </c>
      <c r="AK1734" s="113">
        <v>1929928</v>
      </c>
      <c r="AL1734" s="113">
        <v>1929928</v>
      </c>
      <c r="AM1734" s="113">
        <v>0</v>
      </c>
      <c r="AN1734" s="113">
        <v>0</v>
      </c>
      <c r="AO1734" s="113">
        <v>0</v>
      </c>
      <c r="AP1734" s="113">
        <v>0</v>
      </c>
      <c r="AQ1734" s="107" t="s">
        <v>699</v>
      </c>
      <c r="AR1734" s="107" t="s">
        <v>699</v>
      </c>
      <c r="AS1734" s="107" t="s">
        <v>396</v>
      </c>
      <c r="AT1734" s="107" t="s">
        <v>395</v>
      </c>
      <c r="AU1734" s="107" t="s">
        <v>1123</v>
      </c>
      <c r="AV1734" s="107" t="s">
        <v>391</v>
      </c>
      <c r="AW1734" s="108">
        <v>1</v>
      </c>
      <c r="AX1734" s="107" t="s">
        <v>473</v>
      </c>
      <c r="AY1734" s="107" t="s">
        <v>707</v>
      </c>
      <c r="AZ1734" s="107" t="s">
        <v>706</v>
      </c>
      <c r="BA1734" s="107" t="s">
        <v>412</v>
      </c>
      <c r="BB1734" s="109">
        <v>45355.272070752311</v>
      </c>
      <c r="BC1734" s="107" t="s">
        <v>22</v>
      </c>
      <c r="BD1734" s="107" t="s">
        <v>292</v>
      </c>
    </row>
    <row r="1735" spans="1:56" x14ac:dyDescent="0.2">
      <c r="A1735" s="107" t="s">
        <v>472</v>
      </c>
      <c r="B1735" s="105">
        <v>612076</v>
      </c>
      <c r="C1735" s="105" t="s">
        <v>395</v>
      </c>
      <c r="D1735" s="107" t="s">
        <v>1355</v>
      </c>
      <c r="E1735" s="105" t="s">
        <v>1941</v>
      </c>
      <c r="F1735" s="107" t="s">
        <v>1133</v>
      </c>
      <c r="G1735" s="107" t="s">
        <v>830</v>
      </c>
      <c r="H1735" s="107" t="s">
        <v>830</v>
      </c>
      <c r="I1735" s="107" t="s">
        <v>830</v>
      </c>
      <c r="J1735" s="107" t="s">
        <v>895</v>
      </c>
      <c r="K1735" s="107" t="s">
        <v>22</v>
      </c>
      <c r="L1735" s="107" t="s">
        <v>88</v>
      </c>
      <c r="M1735" s="107" t="s">
        <v>41</v>
      </c>
      <c r="N1735" s="107" t="s">
        <v>472</v>
      </c>
      <c r="O1735" s="107" t="s">
        <v>1122</v>
      </c>
      <c r="P1735" s="109">
        <v>46025</v>
      </c>
      <c r="Q1735" s="107" t="s">
        <v>1353</v>
      </c>
      <c r="R1735" s="108">
        <v>0</v>
      </c>
      <c r="S1735" s="109">
        <v>46175</v>
      </c>
      <c r="T1735" s="109">
        <v>46235</v>
      </c>
      <c r="U1735" s="109">
        <v>46904</v>
      </c>
      <c r="V1735" s="108">
        <v>729</v>
      </c>
      <c r="W1735" s="107" t="s">
        <v>398</v>
      </c>
      <c r="X1735" s="107" t="s">
        <v>702</v>
      </c>
      <c r="Y1735" s="107" t="s">
        <v>293</v>
      </c>
      <c r="Z1735" s="108">
        <v>0</v>
      </c>
      <c r="AA1735" s="113">
        <v>0</v>
      </c>
      <c r="AB1735" s="113">
        <v>0</v>
      </c>
      <c r="AC1735" s="113">
        <v>0</v>
      </c>
      <c r="AD1735" s="113">
        <v>0</v>
      </c>
      <c r="AE1735" s="113">
        <v>0</v>
      </c>
      <c r="AF1735" s="113">
        <v>0</v>
      </c>
      <c r="AG1735" s="113">
        <v>0</v>
      </c>
      <c r="AH1735" s="113">
        <f>CFR_Data[[#This Row],[Total Spent SFY]]+CFR_Data[[#This Row],[CF Current SFY]]</f>
        <v>0</v>
      </c>
      <c r="AI1735" s="113">
        <v>0</v>
      </c>
      <c r="AJ1735" s="113">
        <v>0</v>
      </c>
      <c r="AK1735" s="113">
        <v>0</v>
      </c>
      <c r="AL1735" s="113">
        <v>0</v>
      </c>
      <c r="AM1735" s="113">
        <v>0</v>
      </c>
      <c r="AN1735" s="113">
        <v>0</v>
      </c>
      <c r="AO1735" s="113">
        <v>0</v>
      </c>
      <c r="AP1735" s="113">
        <v>0</v>
      </c>
      <c r="AQ1735" s="107" t="s">
        <v>699</v>
      </c>
      <c r="AR1735" s="107" t="s">
        <v>699</v>
      </c>
      <c r="AS1735" s="107" t="s">
        <v>396</v>
      </c>
      <c r="AT1735" s="107" t="s">
        <v>395</v>
      </c>
      <c r="AU1735" s="107" t="s">
        <v>1123</v>
      </c>
      <c r="AV1735" s="107" t="s">
        <v>391</v>
      </c>
      <c r="AW1735" s="108">
        <v>2</v>
      </c>
      <c r="AX1735" s="107" t="s">
        <v>473</v>
      </c>
      <c r="AY1735" s="107" t="s">
        <v>707</v>
      </c>
      <c r="AZ1735" s="107" t="s">
        <v>706</v>
      </c>
      <c r="BA1735" s="107" t="s">
        <v>412</v>
      </c>
      <c r="BB1735" s="109">
        <v>45355.272070752311</v>
      </c>
      <c r="BC1735" s="107" t="s">
        <v>22</v>
      </c>
      <c r="BD1735" s="107" t="s">
        <v>293</v>
      </c>
    </row>
    <row r="1736" spans="1:56" x14ac:dyDescent="0.2">
      <c r="A1736" s="107" t="s">
        <v>472</v>
      </c>
      <c r="B1736" s="105">
        <v>612076</v>
      </c>
      <c r="C1736" s="105" t="s">
        <v>395</v>
      </c>
      <c r="D1736" s="107" t="s">
        <v>1355</v>
      </c>
      <c r="E1736" s="105" t="s">
        <v>1941</v>
      </c>
      <c r="F1736" s="107" t="s">
        <v>1133</v>
      </c>
      <c r="G1736" s="107" t="s">
        <v>830</v>
      </c>
      <c r="H1736" s="107" t="s">
        <v>830</v>
      </c>
      <c r="I1736" s="107" t="s">
        <v>830</v>
      </c>
      <c r="J1736" s="107" t="s">
        <v>895</v>
      </c>
      <c r="K1736" s="107" t="s">
        <v>22</v>
      </c>
      <c r="L1736" s="107" t="s">
        <v>88</v>
      </c>
      <c r="M1736" s="107" t="s">
        <v>41</v>
      </c>
      <c r="N1736" s="107" t="s">
        <v>472</v>
      </c>
      <c r="O1736" s="107" t="s">
        <v>1122</v>
      </c>
      <c r="P1736" s="109">
        <v>46025</v>
      </c>
      <c r="Q1736" s="107" t="s">
        <v>1353</v>
      </c>
      <c r="R1736" s="108">
        <v>0</v>
      </c>
      <c r="S1736" s="109">
        <v>46175</v>
      </c>
      <c r="T1736" s="109">
        <v>46235</v>
      </c>
      <c r="U1736" s="109">
        <v>46904</v>
      </c>
      <c r="V1736" s="108">
        <v>729</v>
      </c>
      <c r="W1736" s="107" t="s">
        <v>424</v>
      </c>
      <c r="X1736" s="107" t="s">
        <v>802</v>
      </c>
      <c r="Y1736" s="107" t="s">
        <v>725</v>
      </c>
      <c r="Z1736" s="108">
        <v>0.8</v>
      </c>
      <c r="AA1736" s="113">
        <v>0</v>
      </c>
      <c r="AB1736" s="113">
        <v>0</v>
      </c>
      <c r="AC1736" s="113">
        <v>3093273.3558999998</v>
      </c>
      <c r="AD1736" s="113">
        <v>0</v>
      </c>
      <c r="AE1736" s="113">
        <v>3093273.3560000001</v>
      </c>
      <c r="AF1736" s="113">
        <v>0</v>
      </c>
      <c r="AG1736" s="113">
        <v>0</v>
      </c>
      <c r="AH1736" s="113">
        <f>CFR_Data[[#This Row],[Total Spent SFY]]+CFR_Data[[#This Row],[CF Current SFY]]</f>
        <v>0</v>
      </c>
      <c r="AI1736" s="113">
        <v>0</v>
      </c>
      <c r="AJ1736" s="113">
        <v>0</v>
      </c>
      <c r="AK1736" s="113">
        <v>1546636.6780000001</v>
      </c>
      <c r="AL1736" s="113">
        <v>1546636.6780000001</v>
      </c>
      <c r="AM1736" s="113">
        <v>0</v>
      </c>
      <c r="AN1736" s="113">
        <v>-1E-4</v>
      </c>
      <c r="AO1736" s="113">
        <v>0</v>
      </c>
      <c r="AP1736" s="113">
        <v>0</v>
      </c>
      <c r="AQ1736" s="107" t="s">
        <v>699</v>
      </c>
      <c r="AR1736" s="107" t="s">
        <v>699</v>
      </c>
      <c r="AS1736" s="107" t="s">
        <v>396</v>
      </c>
      <c r="AT1736" s="107" t="s">
        <v>395</v>
      </c>
      <c r="AU1736" s="107" t="s">
        <v>1123</v>
      </c>
      <c r="AV1736" s="107" t="s">
        <v>391</v>
      </c>
      <c r="AW1736" s="108">
        <v>2</v>
      </c>
      <c r="AX1736" s="107" t="s">
        <v>473</v>
      </c>
      <c r="AY1736" s="107" t="s">
        <v>707</v>
      </c>
      <c r="AZ1736" s="107" t="s">
        <v>706</v>
      </c>
      <c r="BA1736" s="107" t="s">
        <v>412</v>
      </c>
      <c r="BB1736" s="109">
        <v>45355.272070752311</v>
      </c>
      <c r="BC1736" s="107" t="s">
        <v>22</v>
      </c>
      <c r="BD1736" s="107" t="s">
        <v>292</v>
      </c>
    </row>
    <row r="1737" spans="1:56" x14ac:dyDescent="0.2">
      <c r="A1737" s="107" t="s">
        <v>472</v>
      </c>
      <c r="B1737" s="105">
        <v>612079</v>
      </c>
      <c r="C1737" s="105" t="s">
        <v>395</v>
      </c>
      <c r="D1737" s="107" t="s">
        <v>1356</v>
      </c>
      <c r="E1737" s="105" t="s">
        <v>1947</v>
      </c>
      <c r="F1737" s="107" t="s">
        <v>1182</v>
      </c>
      <c r="G1737" s="107" t="s">
        <v>830</v>
      </c>
      <c r="H1737" s="107" t="s">
        <v>830</v>
      </c>
      <c r="I1737" s="107" t="s">
        <v>830</v>
      </c>
      <c r="J1737" s="107" t="s">
        <v>149</v>
      </c>
      <c r="K1737" s="107" t="s">
        <v>32</v>
      </c>
      <c r="L1737" s="107" t="s">
        <v>654</v>
      </c>
      <c r="M1737" s="107" t="s">
        <v>395</v>
      </c>
      <c r="N1737" s="107" t="s">
        <v>472</v>
      </c>
      <c r="O1737" s="107" t="s">
        <v>1122</v>
      </c>
      <c r="P1737" s="109">
        <v>45710</v>
      </c>
      <c r="Q1737" s="107" t="s">
        <v>1101</v>
      </c>
      <c r="R1737" s="108">
        <v>0</v>
      </c>
      <c r="S1737" s="109">
        <v>45860</v>
      </c>
      <c r="T1737" s="109">
        <v>45920</v>
      </c>
      <c r="U1737" s="109">
        <v>46224</v>
      </c>
      <c r="V1737" s="108">
        <v>364</v>
      </c>
      <c r="W1737" s="107" t="s">
        <v>424</v>
      </c>
      <c r="X1737" s="107" t="s">
        <v>1959</v>
      </c>
      <c r="Y1737" s="107" t="s">
        <v>292</v>
      </c>
      <c r="Z1737" s="108">
        <v>0.8</v>
      </c>
      <c r="AA1737" s="113">
        <v>0</v>
      </c>
      <c r="AB1737" s="113">
        <v>0</v>
      </c>
      <c r="AC1737" s="113">
        <v>49280</v>
      </c>
      <c r="AD1737" s="113">
        <v>0</v>
      </c>
      <c r="AE1737" s="113">
        <v>49280</v>
      </c>
      <c r="AF1737" s="113">
        <v>0</v>
      </c>
      <c r="AG1737" s="113">
        <v>0</v>
      </c>
      <c r="AH1737" s="113">
        <f>CFR_Data[[#This Row],[Total Spent SFY]]+CFR_Data[[#This Row],[CF Current SFY]]</f>
        <v>0</v>
      </c>
      <c r="AI1737" s="113">
        <v>0</v>
      </c>
      <c r="AJ1737" s="113">
        <v>44800</v>
      </c>
      <c r="AK1737" s="113">
        <v>4480</v>
      </c>
      <c r="AL1737" s="113">
        <v>0</v>
      </c>
      <c r="AM1737" s="113">
        <v>0</v>
      </c>
      <c r="AN1737" s="113">
        <v>0</v>
      </c>
      <c r="AO1737" s="113">
        <v>0</v>
      </c>
      <c r="AP1737" s="113">
        <v>0</v>
      </c>
      <c r="AQ1737" s="107" t="s">
        <v>699</v>
      </c>
      <c r="AR1737" s="107" t="s">
        <v>699</v>
      </c>
      <c r="AS1737" s="107" t="s">
        <v>396</v>
      </c>
      <c r="AT1737" s="107" t="s">
        <v>2959</v>
      </c>
      <c r="AU1737" s="107" t="s">
        <v>1123</v>
      </c>
      <c r="AV1737" s="107" t="s">
        <v>391</v>
      </c>
      <c r="AW1737" s="108">
        <v>3</v>
      </c>
      <c r="AX1737" s="107" t="s">
        <v>473</v>
      </c>
      <c r="AY1737" s="107" t="s">
        <v>2229</v>
      </c>
      <c r="AZ1737" s="107" t="s">
        <v>697</v>
      </c>
      <c r="BA1737" s="107" t="s">
        <v>2230</v>
      </c>
      <c r="BB1737" s="109">
        <v>45355.272070752311</v>
      </c>
      <c r="BC1737" s="107" t="s">
        <v>32</v>
      </c>
      <c r="BD1737" s="107" t="s">
        <v>292</v>
      </c>
    </row>
    <row r="1738" spans="1:56" x14ac:dyDescent="0.2">
      <c r="A1738" s="107" t="s">
        <v>472</v>
      </c>
      <c r="B1738" s="105">
        <v>612079</v>
      </c>
      <c r="C1738" s="105" t="s">
        <v>395</v>
      </c>
      <c r="D1738" s="107" t="s">
        <v>1356</v>
      </c>
      <c r="E1738" s="105" t="s">
        <v>1947</v>
      </c>
      <c r="F1738" s="107" t="s">
        <v>1182</v>
      </c>
      <c r="G1738" s="107" t="s">
        <v>830</v>
      </c>
      <c r="H1738" s="107" t="s">
        <v>830</v>
      </c>
      <c r="I1738" s="107" t="s">
        <v>830</v>
      </c>
      <c r="J1738" s="107" t="s">
        <v>149</v>
      </c>
      <c r="K1738" s="107" t="s">
        <v>32</v>
      </c>
      <c r="L1738" s="107" t="s">
        <v>654</v>
      </c>
      <c r="M1738" s="107" t="s">
        <v>395</v>
      </c>
      <c r="N1738" s="107" t="s">
        <v>472</v>
      </c>
      <c r="O1738" s="107" t="s">
        <v>1122</v>
      </c>
      <c r="P1738" s="109">
        <v>45710</v>
      </c>
      <c r="Q1738" s="107" t="s">
        <v>1101</v>
      </c>
      <c r="R1738" s="108">
        <v>0</v>
      </c>
      <c r="S1738" s="109">
        <v>45860</v>
      </c>
      <c r="T1738" s="109">
        <v>45920</v>
      </c>
      <c r="U1738" s="109">
        <v>46224</v>
      </c>
      <c r="V1738" s="108">
        <v>364</v>
      </c>
      <c r="W1738" s="107" t="s">
        <v>398</v>
      </c>
      <c r="X1738" s="107" t="s">
        <v>702</v>
      </c>
      <c r="Y1738" s="107" t="s">
        <v>293</v>
      </c>
      <c r="Z1738" s="108">
        <v>0</v>
      </c>
      <c r="AA1738" s="113">
        <v>0</v>
      </c>
      <c r="AB1738" s="113">
        <v>0</v>
      </c>
      <c r="AC1738" s="113">
        <v>10651</v>
      </c>
      <c r="AD1738" s="113">
        <v>0</v>
      </c>
      <c r="AE1738" s="113">
        <v>10651</v>
      </c>
      <c r="AF1738" s="113">
        <v>0</v>
      </c>
      <c r="AG1738" s="113">
        <v>0</v>
      </c>
      <c r="AH1738" s="113">
        <f>CFR_Data[[#This Row],[Total Spent SFY]]+CFR_Data[[#This Row],[CF Current SFY]]</f>
        <v>0</v>
      </c>
      <c r="AI1738" s="113">
        <v>0</v>
      </c>
      <c r="AJ1738" s="113">
        <v>9682.7273000000005</v>
      </c>
      <c r="AK1738" s="113">
        <v>968.27269999999999</v>
      </c>
      <c r="AL1738" s="113">
        <v>0</v>
      </c>
      <c r="AM1738" s="113">
        <v>0</v>
      </c>
      <c r="AN1738" s="113">
        <v>0</v>
      </c>
      <c r="AO1738" s="113">
        <v>0</v>
      </c>
      <c r="AP1738" s="113">
        <v>0</v>
      </c>
      <c r="AQ1738" s="107" t="s">
        <v>699</v>
      </c>
      <c r="AR1738" s="107" t="s">
        <v>699</v>
      </c>
      <c r="AS1738" s="107" t="s">
        <v>396</v>
      </c>
      <c r="AT1738" s="107" t="s">
        <v>2959</v>
      </c>
      <c r="AU1738" s="107" t="s">
        <v>1123</v>
      </c>
      <c r="AV1738" s="107" t="s">
        <v>391</v>
      </c>
      <c r="AW1738" s="108">
        <v>3</v>
      </c>
      <c r="AX1738" s="107" t="s">
        <v>473</v>
      </c>
      <c r="AY1738" s="107" t="s">
        <v>2229</v>
      </c>
      <c r="AZ1738" s="107" t="s">
        <v>697</v>
      </c>
      <c r="BA1738" s="107" t="s">
        <v>2230</v>
      </c>
      <c r="BB1738" s="109">
        <v>45355.272070752311</v>
      </c>
      <c r="BC1738" s="107" t="s">
        <v>32</v>
      </c>
      <c r="BD1738" s="107" t="s">
        <v>293</v>
      </c>
    </row>
    <row r="1739" spans="1:56" x14ac:dyDescent="0.2">
      <c r="A1739" s="107" t="s">
        <v>472</v>
      </c>
      <c r="B1739" s="105">
        <v>612079</v>
      </c>
      <c r="C1739" s="105" t="s">
        <v>395</v>
      </c>
      <c r="D1739" s="107" t="s">
        <v>1356</v>
      </c>
      <c r="E1739" s="105" t="s">
        <v>1947</v>
      </c>
      <c r="F1739" s="107" t="s">
        <v>1182</v>
      </c>
      <c r="G1739" s="107" t="s">
        <v>830</v>
      </c>
      <c r="H1739" s="107" t="s">
        <v>830</v>
      </c>
      <c r="I1739" s="107" t="s">
        <v>830</v>
      </c>
      <c r="J1739" s="107" t="s">
        <v>149</v>
      </c>
      <c r="K1739" s="107" t="s">
        <v>32</v>
      </c>
      <c r="L1739" s="107" t="s">
        <v>654</v>
      </c>
      <c r="M1739" s="107" t="s">
        <v>395</v>
      </c>
      <c r="N1739" s="107" t="s">
        <v>472</v>
      </c>
      <c r="O1739" s="107" t="s">
        <v>1122</v>
      </c>
      <c r="P1739" s="109">
        <v>45710</v>
      </c>
      <c r="Q1739" s="107" t="s">
        <v>1101</v>
      </c>
      <c r="R1739" s="108">
        <v>0</v>
      </c>
      <c r="S1739" s="109">
        <v>45860</v>
      </c>
      <c r="T1739" s="109">
        <v>45920</v>
      </c>
      <c r="U1739" s="109">
        <v>46224</v>
      </c>
      <c r="V1739" s="108">
        <v>364</v>
      </c>
      <c r="W1739" s="107" t="s">
        <v>424</v>
      </c>
      <c r="X1739" s="107" t="s">
        <v>709</v>
      </c>
      <c r="Y1739" s="107" t="s">
        <v>416</v>
      </c>
      <c r="Z1739" s="108">
        <v>0.8</v>
      </c>
      <c r="AA1739" s="113">
        <v>0</v>
      </c>
      <c r="AB1739" s="113">
        <v>0</v>
      </c>
      <c r="AC1739" s="113">
        <v>1239591.68</v>
      </c>
      <c r="AD1739" s="113">
        <v>0</v>
      </c>
      <c r="AE1739" s="113">
        <v>1239591.68</v>
      </c>
      <c r="AF1739" s="113">
        <v>0</v>
      </c>
      <c r="AG1739" s="113">
        <v>0</v>
      </c>
      <c r="AH1739" s="113">
        <f>CFR_Data[[#This Row],[Total Spent SFY]]+CFR_Data[[#This Row],[CF Current SFY]]</f>
        <v>0</v>
      </c>
      <c r="AI1739" s="113">
        <v>0</v>
      </c>
      <c r="AJ1739" s="113">
        <v>1126901.5273</v>
      </c>
      <c r="AK1739" s="113">
        <v>112690.15270000001</v>
      </c>
      <c r="AL1739" s="113">
        <v>0</v>
      </c>
      <c r="AM1739" s="113">
        <v>0</v>
      </c>
      <c r="AN1739" s="113">
        <v>0</v>
      </c>
      <c r="AO1739" s="113">
        <v>0</v>
      </c>
      <c r="AP1739" s="113">
        <v>0</v>
      </c>
      <c r="AQ1739" s="107" t="s">
        <v>699</v>
      </c>
      <c r="AR1739" s="107" t="s">
        <v>699</v>
      </c>
      <c r="AS1739" s="107" t="s">
        <v>396</v>
      </c>
      <c r="AT1739" s="107" t="s">
        <v>2959</v>
      </c>
      <c r="AU1739" s="107" t="s">
        <v>1123</v>
      </c>
      <c r="AV1739" s="107" t="s">
        <v>391</v>
      </c>
      <c r="AW1739" s="108">
        <v>3</v>
      </c>
      <c r="AX1739" s="107" t="s">
        <v>473</v>
      </c>
      <c r="AY1739" s="107" t="s">
        <v>2229</v>
      </c>
      <c r="AZ1739" s="107" t="s">
        <v>697</v>
      </c>
      <c r="BA1739" s="107" t="s">
        <v>2230</v>
      </c>
      <c r="BB1739" s="109">
        <v>45355.272070752311</v>
      </c>
      <c r="BC1739" s="107" t="s">
        <v>32</v>
      </c>
      <c r="BD1739" s="107" t="s">
        <v>292</v>
      </c>
    </row>
    <row r="1740" spans="1:56" x14ac:dyDescent="0.2">
      <c r="A1740" s="107" t="s">
        <v>472</v>
      </c>
      <c r="B1740" s="105">
        <v>612080</v>
      </c>
      <c r="C1740" s="105" t="s">
        <v>395</v>
      </c>
      <c r="D1740" s="107" t="s">
        <v>1375</v>
      </c>
      <c r="E1740" s="105" t="s">
        <v>1947</v>
      </c>
      <c r="F1740" s="107" t="s">
        <v>1182</v>
      </c>
      <c r="G1740" s="107" t="s">
        <v>830</v>
      </c>
      <c r="H1740" s="107" t="s">
        <v>830</v>
      </c>
      <c r="I1740" s="107" t="s">
        <v>830</v>
      </c>
      <c r="J1740" s="107" t="s">
        <v>123</v>
      </c>
      <c r="K1740" s="107" t="s">
        <v>32</v>
      </c>
      <c r="L1740" s="107" t="s">
        <v>654</v>
      </c>
      <c r="M1740" s="107" t="s">
        <v>395</v>
      </c>
      <c r="N1740" s="107" t="s">
        <v>472</v>
      </c>
      <c r="O1740" s="107" t="s">
        <v>1125</v>
      </c>
      <c r="P1740" s="109">
        <v>45710</v>
      </c>
      <c r="Q1740" s="107" t="s">
        <v>1101</v>
      </c>
      <c r="R1740" s="108">
        <v>0</v>
      </c>
      <c r="S1740" s="109">
        <v>45860</v>
      </c>
      <c r="T1740" s="109">
        <v>45920</v>
      </c>
      <c r="U1740" s="109">
        <v>46400</v>
      </c>
      <c r="V1740" s="108">
        <v>540</v>
      </c>
      <c r="W1740" s="107" t="s">
        <v>398</v>
      </c>
      <c r="X1740" s="107" t="s">
        <v>702</v>
      </c>
      <c r="Y1740" s="107" t="s">
        <v>293</v>
      </c>
      <c r="Z1740" s="108">
        <v>0</v>
      </c>
      <c r="AA1740" s="113">
        <v>0</v>
      </c>
      <c r="AB1740" s="113">
        <v>0</v>
      </c>
      <c r="AC1740" s="113">
        <v>6300</v>
      </c>
      <c r="AD1740" s="113">
        <v>0</v>
      </c>
      <c r="AE1740" s="113">
        <v>6300</v>
      </c>
      <c r="AF1740" s="113">
        <v>0</v>
      </c>
      <c r="AG1740" s="113">
        <v>0</v>
      </c>
      <c r="AH1740" s="113">
        <f>CFR_Data[[#This Row],[Total Spent SFY]]+CFR_Data[[#This Row],[CF Current SFY]]</f>
        <v>0</v>
      </c>
      <c r="AI1740" s="113">
        <v>0</v>
      </c>
      <c r="AJ1740" s="113">
        <v>3705.8824</v>
      </c>
      <c r="AK1740" s="113">
        <v>2594.1176</v>
      </c>
      <c r="AL1740" s="113">
        <v>0</v>
      </c>
      <c r="AM1740" s="113">
        <v>0</v>
      </c>
      <c r="AN1740" s="113">
        <v>0</v>
      </c>
      <c r="AO1740" s="113">
        <v>0</v>
      </c>
      <c r="AP1740" s="113">
        <v>0</v>
      </c>
      <c r="AQ1740" s="107" t="s">
        <v>699</v>
      </c>
      <c r="AR1740" s="107" t="s">
        <v>699</v>
      </c>
      <c r="AS1740" s="107" t="s">
        <v>396</v>
      </c>
      <c r="AT1740" s="107" t="s">
        <v>2940</v>
      </c>
      <c r="AU1740" s="107" t="s">
        <v>1123</v>
      </c>
      <c r="AV1740" s="107" t="s">
        <v>391</v>
      </c>
      <c r="AW1740" s="108">
        <v>2</v>
      </c>
      <c r="AX1740" s="107" t="s">
        <v>473</v>
      </c>
      <c r="AY1740" s="107" t="s">
        <v>2229</v>
      </c>
      <c r="AZ1740" s="107" t="s">
        <v>697</v>
      </c>
      <c r="BA1740" s="107" t="s">
        <v>2230</v>
      </c>
      <c r="BB1740" s="109">
        <v>45355.272070752311</v>
      </c>
      <c r="BC1740" s="107" t="s">
        <v>32</v>
      </c>
      <c r="BD1740" s="107" t="s">
        <v>293</v>
      </c>
    </row>
    <row r="1741" spans="1:56" x14ac:dyDescent="0.2">
      <c r="A1741" s="107" t="s">
        <v>472</v>
      </c>
      <c r="B1741" s="105">
        <v>612080</v>
      </c>
      <c r="C1741" s="105" t="s">
        <v>395</v>
      </c>
      <c r="D1741" s="107" t="s">
        <v>1375</v>
      </c>
      <c r="E1741" s="105" t="s">
        <v>1947</v>
      </c>
      <c r="F1741" s="107" t="s">
        <v>1182</v>
      </c>
      <c r="G1741" s="107" t="s">
        <v>830</v>
      </c>
      <c r="H1741" s="107" t="s">
        <v>830</v>
      </c>
      <c r="I1741" s="107" t="s">
        <v>830</v>
      </c>
      <c r="J1741" s="107" t="s">
        <v>123</v>
      </c>
      <c r="K1741" s="107" t="s">
        <v>32</v>
      </c>
      <c r="L1741" s="107" t="s">
        <v>654</v>
      </c>
      <c r="M1741" s="107" t="s">
        <v>395</v>
      </c>
      <c r="N1741" s="107" t="s">
        <v>472</v>
      </c>
      <c r="O1741" s="107" t="s">
        <v>1125</v>
      </c>
      <c r="P1741" s="109">
        <v>45710</v>
      </c>
      <c r="Q1741" s="107" t="s">
        <v>1101</v>
      </c>
      <c r="R1741" s="108">
        <v>0</v>
      </c>
      <c r="S1741" s="109">
        <v>45860</v>
      </c>
      <c r="T1741" s="109">
        <v>45920</v>
      </c>
      <c r="U1741" s="109">
        <v>46400</v>
      </c>
      <c r="V1741" s="108">
        <v>540</v>
      </c>
      <c r="W1741" s="107" t="s">
        <v>424</v>
      </c>
      <c r="X1741" s="107" t="s">
        <v>709</v>
      </c>
      <c r="Y1741" s="107" t="s">
        <v>416</v>
      </c>
      <c r="Z1741" s="108">
        <v>0.8</v>
      </c>
      <c r="AA1741" s="113">
        <v>0</v>
      </c>
      <c r="AB1741" s="113">
        <v>0</v>
      </c>
      <c r="AC1741" s="113">
        <v>795158.85719999997</v>
      </c>
      <c r="AD1741" s="113">
        <v>0</v>
      </c>
      <c r="AE1741" s="113">
        <v>795158.85719999997</v>
      </c>
      <c r="AF1741" s="113">
        <v>0</v>
      </c>
      <c r="AG1741" s="113">
        <v>0</v>
      </c>
      <c r="AH1741" s="113">
        <f>CFR_Data[[#This Row],[Total Spent SFY]]+CFR_Data[[#This Row],[CF Current SFY]]</f>
        <v>0</v>
      </c>
      <c r="AI1741" s="113">
        <v>0</v>
      </c>
      <c r="AJ1741" s="113">
        <v>467740.50420000002</v>
      </c>
      <c r="AK1741" s="113">
        <v>327418.353</v>
      </c>
      <c r="AL1741" s="113">
        <v>0</v>
      </c>
      <c r="AM1741" s="113">
        <v>0</v>
      </c>
      <c r="AN1741" s="113">
        <v>0</v>
      </c>
      <c r="AO1741" s="113">
        <v>0</v>
      </c>
      <c r="AP1741" s="113">
        <v>0</v>
      </c>
      <c r="AQ1741" s="107" t="s">
        <v>699</v>
      </c>
      <c r="AR1741" s="107" t="s">
        <v>699</v>
      </c>
      <c r="AS1741" s="107" t="s">
        <v>396</v>
      </c>
      <c r="AT1741" s="107" t="s">
        <v>2940</v>
      </c>
      <c r="AU1741" s="107" t="s">
        <v>1123</v>
      </c>
      <c r="AV1741" s="107" t="s">
        <v>391</v>
      </c>
      <c r="AW1741" s="108">
        <v>2</v>
      </c>
      <c r="AX1741" s="107" t="s">
        <v>473</v>
      </c>
      <c r="AY1741" s="107" t="s">
        <v>2229</v>
      </c>
      <c r="AZ1741" s="107" t="s">
        <v>697</v>
      </c>
      <c r="BA1741" s="107" t="s">
        <v>2230</v>
      </c>
      <c r="BB1741" s="109">
        <v>45355.272070752311</v>
      </c>
      <c r="BC1741" s="107" t="s">
        <v>32</v>
      </c>
      <c r="BD1741" s="107" t="s">
        <v>292</v>
      </c>
    </row>
    <row r="1742" spans="1:56" x14ac:dyDescent="0.2">
      <c r="A1742" s="107" t="s">
        <v>472</v>
      </c>
      <c r="B1742" s="105">
        <v>612083</v>
      </c>
      <c r="C1742" s="105" t="s">
        <v>395</v>
      </c>
      <c r="D1742" s="107" t="s">
        <v>1376</v>
      </c>
      <c r="E1742" s="105" t="s">
        <v>1962</v>
      </c>
      <c r="F1742" s="107" t="s">
        <v>1133</v>
      </c>
      <c r="G1742" s="107" t="s">
        <v>830</v>
      </c>
      <c r="H1742" s="107" t="s">
        <v>830</v>
      </c>
      <c r="I1742" s="107" t="s">
        <v>830</v>
      </c>
      <c r="J1742" s="107" t="s">
        <v>68</v>
      </c>
      <c r="K1742" s="107" t="s">
        <v>25</v>
      </c>
      <c r="L1742" s="107" t="s">
        <v>88</v>
      </c>
      <c r="M1742" s="107" t="s">
        <v>41</v>
      </c>
      <c r="N1742" s="107" t="s">
        <v>472</v>
      </c>
      <c r="O1742" s="107" t="s">
        <v>1122</v>
      </c>
      <c r="P1742" s="109">
        <v>46060</v>
      </c>
      <c r="Q1742" s="107" t="s">
        <v>1353</v>
      </c>
      <c r="R1742" s="108">
        <v>0</v>
      </c>
      <c r="S1742" s="109">
        <v>46210</v>
      </c>
      <c r="T1742" s="109">
        <v>46270</v>
      </c>
      <c r="U1742" s="109">
        <v>46939</v>
      </c>
      <c r="V1742" s="108">
        <v>729</v>
      </c>
      <c r="W1742" s="107" t="s">
        <v>398</v>
      </c>
      <c r="X1742" s="107" t="s">
        <v>702</v>
      </c>
      <c r="Y1742" s="107" t="s">
        <v>293</v>
      </c>
      <c r="Z1742" s="108">
        <v>0</v>
      </c>
      <c r="AA1742" s="113">
        <v>0</v>
      </c>
      <c r="AB1742" s="113">
        <v>0</v>
      </c>
      <c r="AC1742" s="113">
        <v>0</v>
      </c>
      <c r="AD1742" s="113">
        <v>0</v>
      </c>
      <c r="AE1742" s="113">
        <v>0</v>
      </c>
      <c r="AF1742" s="113">
        <v>0</v>
      </c>
      <c r="AG1742" s="113">
        <v>0</v>
      </c>
      <c r="AH1742" s="113">
        <f>CFR_Data[[#This Row],[Total Spent SFY]]+CFR_Data[[#This Row],[CF Current SFY]]</f>
        <v>0</v>
      </c>
      <c r="AI1742" s="113">
        <v>0</v>
      </c>
      <c r="AJ1742" s="113">
        <v>0</v>
      </c>
      <c r="AK1742" s="113">
        <v>0</v>
      </c>
      <c r="AL1742" s="113">
        <v>0</v>
      </c>
      <c r="AM1742" s="113">
        <v>0</v>
      </c>
      <c r="AN1742" s="113">
        <v>0</v>
      </c>
      <c r="AO1742" s="113">
        <v>0</v>
      </c>
      <c r="AP1742" s="113">
        <v>0</v>
      </c>
      <c r="AQ1742" s="107" t="s">
        <v>699</v>
      </c>
      <c r="AR1742" s="107" t="s">
        <v>699</v>
      </c>
      <c r="AS1742" s="107" t="s">
        <v>396</v>
      </c>
      <c r="AT1742" s="107" t="s">
        <v>395</v>
      </c>
      <c r="AU1742" s="107" t="s">
        <v>1123</v>
      </c>
      <c r="AV1742" s="107" t="s">
        <v>391</v>
      </c>
      <c r="AW1742" s="108">
        <v>2</v>
      </c>
      <c r="AX1742" s="107" t="s">
        <v>473</v>
      </c>
      <c r="AY1742" s="107" t="s">
        <v>707</v>
      </c>
      <c r="AZ1742" s="107" t="s">
        <v>706</v>
      </c>
      <c r="BA1742" s="107" t="s">
        <v>412</v>
      </c>
      <c r="BB1742" s="109">
        <v>45355.272070752311</v>
      </c>
      <c r="BC1742" s="107" t="s">
        <v>25</v>
      </c>
      <c r="BD1742" s="107" t="s">
        <v>293</v>
      </c>
    </row>
    <row r="1743" spans="1:56" x14ac:dyDescent="0.2">
      <c r="A1743" s="107" t="s">
        <v>472</v>
      </c>
      <c r="B1743" s="105">
        <v>612083</v>
      </c>
      <c r="C1743" s="105" t="s">
        <v>395</v>
      </c>
      <c r="D1743" s="107" t="s">
        <v>1376</v>
      </c>
      <c r="E1743" s="105" t="s">
        <v>1962</v>
      </c>
      <c r="F1743" s="107" t="s">
        <v>1133</v>
      </c>
      <c r="G1743" s="107" t="s">
        <v>830</v>
      </c>
      <c r="H1743" s="107" t="s">
        <v>830</v>
      </c>
      <c r="I1743" s="107" t="s">
        <v>830</v>
      </c>
      <c r="J1743" s="107" t="s">
        <v>68</v>
      </c>
      <c r="K1743" s="107" t="s">
        <v>25</v>
      </c>
      <c r="L1743" s="107" t="s">
        <v>88</v>
      </c>
      <c r="M1743" s="107" t="s">
        <v>41</v>
      </c>
      <c r="N1743" s="107" t="s">
        <v>472</v>
      </c>
      <c r="O1743" s="107" t="s">
        <v>1122</v>
      </c>
      <c r="P1743" s="109">
        <v>46060</v>
      </c>
      <c r="Q1743" s="107" t="s">
        <v>1353</v>
      </c>
      <c r="R1743" s="108">
        <v>0</v>
      </c>
      <c r="S1743" s="109">
        <v>46210</v>
      </c>
      <c r="T1743" s="109">
        <v>46270</v>
      </c>
      <c r="U1743" s="109">
        <v>46939</v>
      </c>
      <c r="V1743" s="108">
        <v>729</v>
      </c>
      <c r="W1743" s="107" t="s">
        <v>424</v>
      </c>
      <c r="X1743" s="107" t="s">
        <v>802</v>
      </c>
      <c r="Y1743" s="107" t="s">
        <v>725</v>
      </c>
      <c r="Z1743" s="108">
        <v>0.8</v>
      </c>
      <c r="AA1743" s="113">
        <v>0</v>
      </c>
      <c r="AB1743" s="113">
        <v>0</v>
      </c>
      <c r="AC1743" s="113">
        <v>4284852</v>
      </c>
      <c r="AD1743" s="113">
        <v>0</v>
      </c>
      <c r="AE1743" s="113">
        <v>4284851.9999000002</v>
      </c>
      <c r="AF1743" s="113">
        <v>0</v>
      </c>
      <c r="AG1743" s="113">
        <v>0</v>
      </c>
      <c r="AH1743" s="113">
        <f>CFR_Data[[#This Row],[Total Spent SFY]]+CFR_Data[[#This Row],[CF Current SFY]]</f>
        <v>0</v>
      </c>
      <c r="AI1743" s="113">
        <v>0</v>
      </c>
      <c r="AJ1743" s="113">
        <v>0</v>
      </c>
      <c r="AK1743" s="113">
        <v>1862979.1303999999</v>
      </c>
      <c r="AL1743" s="113">
        <v>2235574.9564999999</v>
      </c>
      <c r="AM1743" s="113">
        <v>186297.913</v>
      </c>
      <c r="AN1743" s="113">
        <v>1E-4</v>
      </c>
      <c r="AO1743" s="113">
        <v>0</v>
      </c>
      <c r="AP1743" s="113">
        <v>0</v>
      </c>
      <c r="AQ1743" s="107" t="s">
        <v>699</v>
      </c>
      <c r="AR1743" s="107" t="s">
        <v>699</v>
      </c>
      <c r="AS1743" s="107" t="s">
        <v>396</v>
      </c>
      <c r="AT1743" s="107" t="s">
        <v>395</v>
      </c>
      <c r="AU1743" s="107" t="s">
        <v>1123</v>
      </c>
      <c r="AV1743" s="107" t="s">
        <v>391</v>
      </c>
      <c r="AW1743" s="108">
        <v>2</v>
      </c>
      <c r="AX1743" s="107" t="s">
        <v>473</v>
      </c>
      <c r="AY1743" s="107" t="s">
        <v>707</v>
      </c>
      <c r="AZ1743" s="107" t="s">
        <v>706</v>
      </c>
      <c r="BA1743" s="107" t="s">
        <v>412</v>
      </c>
      <c r="BB1743" s="109">
        <v>45355.272070752311</v>
      </c>
      <c r="BC1743" s="107" t="s">
        <v>25</v>
      </c>
      <c r="BD1743" s="107" t="s">
        <v>292</v>
      </c>
    </row>
    <row r="1744" spans="1:56" x14ac:dyDescent="0.2">
      <c r="A1744" s="107" t="s">
        <v>472</v>
      </c>
      <c r="B1744" s="105">
        <v>612084</v>
      </c>
      <c r="C1744" s="105" t="s">
        <v>395</v>
      </c>
      <c r="D1744" s="107" t="s">
        <v>1377</v>
      </c>
      <c r="E1744" s="105" t="s">
        <v>1947</v>
      </c>
      <c r="F1744" s="107" t="s">
        <v>1133</v>
      </c>
      <c r="G1744" s="107" t="s">
        <v>830</v>
      </c>
      <c r="H1744" s="107" t="s">
        <v>830</v>
      </c>
      <c r="I1744" s="107" t="s">
        <v>830</v>
      </c>
      <c r="J1744" s="107" t="s">
        <v>1378</v>
      </c>
      <c r="K1744" s="107" t="s">
        <v>24</v>
      </c>
      <c r="L1744" s="107" t="s">
        <v>88</v>
      </c>
      <c r="M1744" s="107" t="s">
        <v>41</v>
      </c>
      <c r="N1744" s="107" t="s">
        <v>472</v>
      </c>
      <c r="O1744" s="107" t="s">
        <v>1122</v>
      </c>
      <c r="P1744" s="109">
        <v>46060</v>
      </c>
      <c r="Q1744" s="107" t="s">
        <v>1353</v>
      </c>
      <c r="R1744" s="108">
        <v>0</v>
      </c>
      <c r="S1744" s="109">
        <v>46210</v>
      </c>
      <c r="T1744" s="109">
        <v>46270</v>
      </c>
      <c r="U1744" s="109">
        <v>46939</v>
      </c>
      <c r="V1744" s="108">
        <v>729</v>
      </c>
      <c r="W1744" s="107" t="s">
        <v>424</v>
      </c>
      <c r="X1744" s="107" t="s">
        <v>802</v>
      </c>
      <c r="Y1744" s="107" t="s">
        <v>725</v>
      </c>
      <c r="Z1744" s="108">
        <v>0.8</v>
      </c>
      <c r="AA1744" s="113">
        <v>0</v>
      </c>
      <c r="AB1744" s="113">
        <v>0</v>
      </c>
      <c r="AC1744" s="113">
        <v>1263081.6000000001</v>
      </c>
      <c r="AD1744" s="113">
        <v>0</v>
      </c>
      <c r="AE1744" s="113">
        <v>1263081.6000000001</v>
      </c>
      <c r="AF1744" s="113">
        <v>0</v>
      </c>
      <c r="AG1744" s="113">
        <v>0</v>
      </c>
      <c r="AH1744" s="113">
        <f>CFR_Data[[#This Row],[Total Spent SFY]]+CFR_Data[[#This Row],[CF Current SFY]]</f>
        <v>0</v>
      </c>
      <c r="AI1744" s="113">
        <v>0</v>
      </c>
      <c r="AJ1744" s="113">
        <v>0</v>
      </c>
      <c r="AK1744" s="113">
        <v>549165.91299999994</v>
      </c>
      <c r="AL1744" s="113">
        <v>658999.09569999995</v>
      </c>
      <c r="AM1744" s="113">
        <v>54916.5913</v>
      </c>
      <c r="AN1744" s="113">
        <v>0</v>
      </c>
      <c r="AO1744" s="113">
        <v>0</v>
      </c>
      <c r="AP1744" s="113">
        <v>0</v>
      </c>
      <c r="AQ1744" s="107" t="s">
        <v>699</v>
      </c>
      <c r="AR1744" s="107" t="s">
        <v>699</v>
      </c>
      <c r="AS1744" s="107" t="s">
        <v>396</v>
      </c>
      <c r="AT1744" s="107" t="s">
        <v>2980</v>
      </c>
      <c r="AU1744" s="107" t="s">
        <v>1123</v>
      </c>
      <c r="AV1744" s="107" t="s">
        <v>391</v>
      </c>
      <c r="AW1744" s="108">
        <v>1</v>
      </c>
      <c r="AX1744" s="107" t="s">
        <v>473</v>
      </c>
      <c r="AY1744" s="107" t="s">
        <v>707</v>
      </c>
      <c r="AZ1744" s="107" t="s">
        <v>706</v>
      </c>
      <c r="BA1744" s="107" t="s">
        <v>412</v>
      </c>
      <c r="BB1744" s="109">
        <v>45355.272070752311</v>
      </c>
      <c r="BC1744" s="107" t="s">
        <v>24</v>
      </c>
      <c r="BD1744" s="107" t="s">
        <v>292</v>
      </c>
    </row>
    <row r="1745" spans="1:56" x14ac:dyDescent="0.2">
      <c r="A1745" s="107" t="s">
        <v>613</v>
      </c>
      <c r="B1745" s="105">
        <v>612087</v>
      </c>
      <c r="C1745" s="105" t="s">
        <v>3194</v>
      </c>
      <c r="D1745" s="107" t="s">
        <v>3195</v>
      </c>
      <c r="E1745" s="105" t="s">
        <v>1954</v>
      </c>
      <c r="F1745" s="107" t="s">
        <v>1147</v>
      </c>
      <c r="G1745" s="107" t="s">
        <v>830</v>
      </c>
      <c r="H1745" s="107" t="s">
        <v>830</v>
      </c>
      <c r="I1745" s="107" t="s">
        <v>830</v>
      </c>
      <c r="J1745" s="107" t="s">
        <v>3196</v>
      </c>
      <c r="K1745" s="107" t="s">
        <v>24</v>
      </c>
      <c r="L1745" s="107" t="s">
        <v>369</v>
      </c>
      <c r="M1745" s="107" t="s">
        <v>395</v>
      </c>
      <c r="N1745" s="107" t="s">
        <v>616</v>
      </c>
      <c r="O1745" s="107" t="s">
        <v>395</v>
      </c>
      <c r="P1745" s="109">
        <v>45290</v>
      </c>
      <c r="Q1745" s="107" t="s">
        <v>754</v>
      </c>
      <c r="R1745" s="108">
        <v>1</v>
      </c>
      <c r="S1745" s="109">
        <v>45366</v>
      </c>
      <c r="T1745" s="109">
        <v>45426</v>
      </c>
      <c r="U1745" s="109">
        <v>45950</v>
      </c>
      <c r="V1745" s="108">
        <v>584</v>
      </c>
      <c r="W1745" s="107" t="s">
        <v>398</v>
      </c>
      <c r="X1745" s="107" t="s">
        <v>702</v>
      </c>
      <c r="Y1745" s="107" t="s">
        <v>293</v>
      </c>
      <c r="Z1745" s="108">
        <v>0</v>
      </c>
      <c r="AA1745" s="113">
        <v>0</v>
      </c>
      <c r="AB1745" s="113">
        <v>0</v>
      </c>
      <c r="AC1745" s="113">
        <v>134491.73000000001</v>
      </c>
      <c r="AD1745" s="113">
        <v>0</v>
      </c>
      <c r="AE1745" s="113">
        <v>134491.73000000001</v>
      </c>
      <c r="AF1745" s="113">
        <v>28000</v>
      </c>
      <c r="AG1745" s="113">
        <v>28000</v>
      </c>
      <c r="AH1745" s="113">
        <f>CFR_Data[[#This Row],[Total Spent SFY]]+CFR_Data[[#This Row],[CF Current SFY]]</f>
        <v>28000</v>
      </c>
      <c r="AI1745" s="113">
        <v>97000</v>
      </c>
      <c r="AJ1745" s="113">
        <v>9491.73</v>
      </c>
      <c r="AK1745" s="113">
        <v>0</v>
      </c>
      <c r="AL1745" s="113">
        <v>0</v>
      </c>
      <c r="AM1745" s="113">
        <v>0</v>
      </c>
      <c r="AN1745" s="113">
        <v>0</v>
      </c>
      <c r="AO1745" s="113">
        <v>0</v>
      </c>
      <c r="AP1745" s="113">
        <v>0</v>
      </c>
      <c r="AQ1745" s="107" t="s">
        <v>699</v>
      </c>
      <c r="AR1745" s="107" t="s">
        <v>699</v>
      </c>
      <c r="AS1745" s="107" t="s">
        <v>396</v>
      </c>
      <c r="AT1745" s="107" t="s">
        <v>395</v>
      </c>
      <c r="AU1745" s="107" t="s">
        <v>1123</v>
      </c>
      <c r="AV1745" s="107" t="s">
        <v>391</v>
      </c>
      <c r="AW1745" s="108">
        <v>2</v>
      </c>
      <c r="AX1745" s="107" t="s">
        <v>473</v>
      </c>
      <c r="AY1745" s="107" t="s">
        <v>763</v>
      </c>
      <c r="AZ1745" s="107" t="s">
        <v>706</v>
      </c>
      <c r="BA1745" s="107" t="s">
        <v>430</v>
      </c>
      <c r="BB1745" s="109">
        <v>45355.272070752311</v>
      </c>
      <c r="BC1745" s="107" t="s">
        <v>24</v>
      </c>
      <c r="BD1745" s="107" t="s">
        <v>293</v>
      </c>
    </row>
    <row r="1746" spans="1:56" x14ac:dyDescent="0.2">
      <c r="A1746" s="107" t="s">
        <v>613</v>
      </c>
      <c r="B1746" s="105">
        <v>612087</v>
      </c>
      <c r="C1746" s="105" t="s">
        <v>3194</v>
      </c>
      <c r="D1746" s="107" t="s">
        <v>3195</v>
      </c>
      <c r="E1746" s="105" t="s">
        <v>1954</v>
      </c>
      <c r="F1746" s="107" t="s">
        <v>1147</v>
      </c>
      <c r="G1746" s="107" t="s">
        <v>830</v>
      </c>
      <c r="H1746" s="107" t="s">
        <v>830</v>
      </c>
      <c r="I1746" s="107" t="s">
        <v>830</v>
      </c>
      <c r="J1746" s="107" t="s">
        <v>3196</v>
      </c>
      <c r="K1746" s="107" t="s">
        <v>24</v>
      </c>
      <c r="L1746" s="107" t="s">
        <v>369</v>
      </c>
      <c r="M1746" s="107" t="s">
        <v>395</v>
      </c>
      <c r="N1746" s="107" t="s">
        <v>616</v>
      </c>
      <c r="O1746" s="107" t="s">
        <v>395</v>
      </c>
      <c r="P1746" s="109">
        <v>45290</v>
      </c>
      <c r="Q1746" s="107" t="s">
        <v>754</v>
      </c>
      <c r="R1746" s="108">
        <v>1</v>
      </c>
      <c r="S1746" s="109">
        <v>45366</v>
      </c>
      <c r="T1746" s="109">
        <v>45426</v>
      </c>
      <c r="U1746" s="109">
        <v>45950</v>
      </c>
      <c r="V1746" s="108">
        <v>584</v>
      </c>
      <c r="W1746" s="107" t="s">
        <v>424</v>
      </c>
      <c r="X1746" s="107" t="s">
        <v>715</v>
      </c>
      <c r="Y1746" s="107" t="s">
        <v>413</v>
      </c>
      <c r="Z1746" s="108">
        <v>0.9</v>
      </c>
      <c r="AA1746" s="113">
        <v>0</v>
      </c>
      <c r="AB1746" s="113">
        <v>0</v>
      </c>
      <c r="AC1746" s="113">
        <v>8033723.5800000001</v>
      </c>
      <c r="AD1746" s="113">
        <v>0</v>
      </c>
      <c r="AE1746" s="113">
        <v>8033723.5800000001</v>
      </c>
      <c r="AF1746" s="113">
        <v>1690000</v>
      </c>
      <c r="AG1746" s="113">
        <v>1690000</v>
      </c>
      <c r="AH1746" s="113">
        <f>CFR_Data[[#This Row],[Total Spent SFY]]+CFR_Data[[#This Row],[CF Current SFY]]</f>
        <v>1690000</v>
      </c>
      <c r="AI1746" s="113">
        <v>5785000</v>
      </c>
      <c r="AJ1746" s="113">
        <v>558723.57999999996</v>
      </c>
      <c r="AK1746" s="113">
        <v>0</v>
      </c>
      <c r="AL1746" s="113">
        <v>0</v>
      </c>
      <c r="AM1746" s="113">
        <v>0</v>
      </c>
      <c r="AN1746" s="113">
        <v>0</v>
      </c>
      <c r="AO1746" s="113">
        <v>0</v>
      </c>
      <c r="AP1746" s="113">
        <v>0</v>
      </c>
      <c r="AQ1746" s="107" t="s">
        <v>699</v>
      </c>
      <c r="AR1746" s="107" t="s">
        <v>699</v>
      </c>
      <c r="AS1746" s="107" t="s">
        <v>396</v>
      </c>
      <c r="AT1746" s="107" t="s">
        <v>395</v>
      </c>
      <c r="AU1746" s="107" t="s">
        <v>1123</v>
      </c>
      <c r="AV1746" s="107" t="s">
        <v>391</v>
      </c>
      <c r="AW1746" s="108">
        <v>2</v>
      </c>
      <c r="AX1746" s="107" t="s">
        <v>473</v>
      </c>
      <c r="AY1746" s="107" t="s">
        <v>763</v>
      </c>
      <c r="AZ1746" s="107" t="s">
        <v>706</v>
      </c>
      <c r="BA1746" s="107" t="s">
        <v>430</v>
      </c>
      <c r="BB1746" s="109">
        <v>45355.272070752311</v>
      </c>
      <c r="BC1746" s="107" t="s">
        <v>24</v>
      </c>
      <c r="BD1746" s="107" t="s">
        <v>292</v>
      </c>
    </row>
    <row r="1747" spans="1:56" x14ac:dyDescent="0.2">
      <c r="A1747" s="107" t="s">
        <v>393</v>
      </c>
      <c r="B1747" s="105">
        <v>612088</v>
      </c>
      <c r="C1747" s="105" t="s">
        <v>2520</v>
      </c>
      <c r="D1747" s="107" t="s">
        <v>1379</v>
      </c>
      <c r="E1747" s="105" t="s">
        <v>1947</v>
      </c>
      <c r="F1747" s="107" t="s">
        <v>1343</v>
      </c>
      <c r="G1747" s="107" t="s">
        <v>830</v>
      </c>
      <c r="H1747" s="107" t="s">
        <v>830</v>
      </c>
      <c r="I1747" s="107" t="s">
        <v>830</v>
      </c>
      <c r="J1747" s="107" t="s">
        <v>1732</v>
      </c>
      <c r="K1747" s="107" t="s">
        <v>25</v>
      </c>
      <c r="L1747" s="107" t="s">
        <v>368</v>
      </c>
      <c r="M1747" s="107" t="s">
        <v>395</v>
      </c>
      <c r="N1747" s="107" t="s">
        <v>716</v>
      </c>
      <c r="O1747" s="107" t="s">
        <v>395</v>
      </c>
      <c r="P1747" s="109">
        <v>44646</v>
      </c>
      <c r="Q1747" s="107" t="s">
        <v>658</v>
      </c>
      <c r="R1747" s="108">
        <v>1</v>
      </c>
      <c r="S1747" s="109">
        <v>44697</v>
      </c>
      <c r="T1747" s="109">
        <v>44757</v>
      </c>
      <c r="U1747" s="109">
        <v>45088</v>
      </c>
      <c r="V1747" s="108">
        <v>391</v>
      </c>
      <c r="W1747" s="107" t="s">
        <v>398</v>
      </c>
      <c r="X1747" s="107" t="s">
        <v>702</v>
      </c>
      <c r="Y1747" s="107" t="s">
        <v>293</v>
      </c>
      <c r="Z1747" s="108">
        <v>0</v>
      </c>
      <c r="AA1747" s="113">
        <v>15909.5</v>
      </c>
      <c r="AB1747" s="113">
        <v>0</v>
      </c>
      <c r="AC1747" s="113">
        <v>50286.75</v>
      </c>
      <c r="AD1747" s="113">
        <v>0</v>
      </c>
      <c r="AE1747" s="113">
        <v>0</v>
      </c>
      <c r="AF1747" s="113">
        <v>0</v>
      </c>
      <c r="AG1747" s="113">
        <v>15909.5</v>
      </c>
      <c r="AH1747" s="113">
        <f>CFR_Data[[#This Row],[Total Spent SFY]]+CFR_Data[[#This Row],[CF Current SFY]]</f>
        <v>0</v>
      </c>
      <c r="AI1747" s="113">
        <v>0</v>
      </c>
      <c r="AJ1747" s="113">
        <v>0</v>
      </c>
      <c r="AK1747" s="113">
        <v>0</v>
      </c>
      <c r="AL1747" s="113">
        <v>0</v>
      </c>
      <c r="AM1747" s="113">
        <v>0</v>
      </c>
      <c r="AN1747" s="113">
        <v>0</v>
      </c>
      <c r="AO1747" s="113">
        <v>0</v>
      </c>
      <c r="AP1747" s="113">
        <v>0</v>
      </c>
      <c r="AQ1747" s="107" t="s">
        <v>699</v>
      </c>
      <c r="AR1747" s="107" t="s">
        <v>699</v>
      </c>
      <c r="AS1747" s="107" t="s">
        <v>396</v>
      </c>
      <c r="AT1747" s="107" t="s">
        <v>395</v>
      </c>
      <c r="AU1747" s="107" t="s">
        <v>1123</v>
      </c>
      <c r="AV1747" s="107" t="s">
        <v>391</v>
      </c>
      <c r="AW1747" s="108">
        <v>2</v>
      </c>
      <c r="AX1747" s="107" t="s">
        <v>473</v>
      </c>
      <c r="AY1747" s="107" t="s">
        <v>731</v>
      </c>
      <c r="AZ1747" s="107" t="s">
        <v>706</v>
      </c>
      <c r="BA1747" s="107" t="s">
        <v>435</v>
      </c>
      <c r="BB1747" s="109">
        <v>45355.272070752311</v>
      </c>
      <c r="BC1747" s="107" t="s">
        <v>25</v>
      </c>
      <c r="BD1747" s="107" t="s">
        <v>293</v>
      </c>
    </row>
    <row r="1748" spans="1:56" x14ac:dyDescent="0.2">
      <c r="A1748" s="107" t="s">
        <v>393</v>
      </c>
      <c r="B1748" s="105">
        <v>612088</v>
      </c>
      <c r="C1748" s="105" t="s">
        <v>2520</v>
      </c>
      <c r="D1748" s="107" t="s">
        <v>1379</v>
      </c>
      <c r="E1748" s="105" t="s">
        <v>1947</v>
      </c>
      <c r="F1748" s="107" t="s">
        <v>1343</v>
      </c>
      <c r="G1748" s="107" t="s">
        <v>830</v>
      </c>
      <c r="H1748" s="107" t="s">
        <v>830</v>
      </c>
      <c r="I1748" s="107" t="s">
        <v>830</v>
      </c>
      <c r="J1748" s="107" t="s">
        <v>1732</v>
      </c>
      <c r="K1748" s="107" t="s">
        <v>25</v>
      </c>
      <c r="L1748" s="107" t="s">
        <v>368</v>
      </c>
      <c r="M1748" s="107" t="s">
        <v>395</v>
      </c>
      <c r="N1748" s="107" t="s">
        <v>716</v>
      </c>
      <c r="O1748" s="107" t="s">
        <v>395</v>
      </c>
      <c r="P1748" s="109">
        <v>44646</v>
      </c>
      <c r="Q1748" s="107" t="s">
        <v>658</v>
      </c>
      <c r="R1748" s="108">
        <v>1</v>
      </c>
      <c r="S1748" s="109">
        <v>44697</v>
      </c>
      <c r="T1748" s="109">
        <v>44757</v>
      </c>
      <c r="U1748" s="109">
        <v>45088</v>
      </c>
      <c r="V1748" s="108">
        <v>391</v>
      </c>
      <c r="W1748" s="107" t="s">
        <v>424</v>
      </c>
      <c r="X1748" s="107" t="s">
        <v>733</v>
      </c>
      <c r="Y1748" s="107" t="s">
        <v>413</v>
      </c>
      <c r="Z1748" s="108">
        <v>0.8</v>
      </c>
      <c r="AA1748" s="113">
        <v>3242150.97</v>
      </c>
      <c r="AB1748" s="113">
        <v>202162.84</v>
      </c>
      <c r="AC1748" s="113">
        <v>696035.53</v>
      </c>
      <c r="AD1748" s="113">
        <v>0</v>
      </c>
      <c r="AE1748" s="113">
        <v>0</v>
      </c>
      <c r="AF1748" s="113">
        <v>0</v>
      </c>
      <c r="AG1748" s="113">
        <v>3242150.97</v>
      </c>
      <c r="AH1748" s="113">
        <f>CFR_Data[[#This Row],[Total Spent SFY]]+CFR_Data[[#This Row],[CF Current SFY]]</f>
        <v>202162.84</v>
      </c>
      <c r="AI1748" s="113">
        <v>0</v>
      </c>
      <c r="AJ1748" s="113">
        <v>0</v>
      </c>
      <c r="AK1748" s="113">
        <v>0</v>
      </c>
      <c r="AL1748" s="113">
        <v>0</v>
      </c>
      <c r="AM1748" s="113">
        <v>0</v>
      </c>
      <c r="AN1748" s="113">
        <v>0</v>
      </c>
      <c r="AO1748" s="113">
        <v>0</v>
      </c>
      <c r="AP1748" s="113">
        <v>0</v>
      </c>
      <c r="AQ1748" s="107" t="s">
        <v>699</v>
      </c>
      <c r="AR1748" s="107" t="s">
        <v>699</v>
      </c>
      <c r="AS1748" s="107" t="s">
        <v>396</v>
      </c>
      <c r="AT1748" s="107" t="s">
        <v>395</v>
      </c>
      <c r="AU1748" s="107" t="s">
        <v>1123</v>
      </c>
      <c r="AV1748" s="107" t="s">
        <v>391</v>
      </c>
      <c r="AW1748" s="108">
        <v>2</v>
      </c>
      <c r="AX1748" s="107" t="s">
        <v>473</v>
      </c>
      <c r="AY1748" s="107" t="s">
        <v>731</v>
      </c>
      <c r="AZ1748" s="107" t="s">
        <v>706</v>
      </c>
      <c r="BA1748" s="107" t="s">
        <v>435</v>
      </c>
      <c r="BB1748" s="109">
        <v>45355.272070752311</v>
      </c>
      <c r="BC1748" s="107" t="s">
        <v>25</v>
      </c>
      <c r="BD1748" s="107" t="s">
        <v>292</v>
      </c>
    </row>
    <row r="1749" spans="1:56" x14ac:dyDescent="0.2">
      <c r="A1749" s="107" t="s">
        <v>472</v>
      </c>
      <c r="B1749" s="105">
        <v>612089</v>
      </c>
      <c r="C1749" s="105" t="s">
        <v>395</v>
      </c>
      <c r="D1749" s="107" t="s">
        <v>2521</v>
      </c>
      <c r="E1749" s="105" t="s">
        <v>1954</v>
      </c>
      <c r="F1749" s="107" t="s">
        <v>1128</v>
      </c>
      <c r="G1749" s="107" t="s">
        <v>830</v>
      </c>
      <c r="H1749" s="107" t="s">
        <v>830</v>
      </c>
      <c r="I1749" s="107" t="s">
        <v>830</v>
      </c>
      <c r="J1749" s="107" t="s">
        <v>55</v>
      </c>
      <c r="K1749" s="107" t="s">
        <v>24</v>
      </c>
      <c r="L1749" s="107" t="s">
        <v>368</v>
      </c>
      <c r="M1749" s="107" t="s">
        <v>395</v>
      </c>
      <c r="N1749" s="107" t="s">
        <v>472</v>
      </c>
      <c r="O1749" s="107" t="s">
        <v>1122</v>
      </c>
      <c r="P1749" s="109">
        <v>46480</v>
      </c>
      <c r="Q1749" s="107" t="s">
        <v>1914</v>
      </c>
      <c r="R1749" s="108">
        <v>0</v>
      </c>
      <c r="S1749" s="109">
        <v>46630</v>
      </c>
      <c r="T1749" s="109">
        <v>46690</v>
      </c>
      <c r="U1749" s="109">
        <v>47177</v>
      </c>
      <c r="V1749" s="108">
        <v>547</v>
      </c>
      <c r="W1749" s="107" t="s">
        <v>424</v>
      </c>
      <c r="X1749" s="107" t="s">
        <v>733</v>
      </c>
      <c r="Y1749" s="107" t="s">
        <v>413</v>
      </c>
      <c r="Z1749" s="108">
        <v>0.8</v>
      </c>
      <c r="AA1749" s="113">
        <v>0</v>
      </c>
      <c r="AB1749" s="113">
        <v>0</v>
      </c>
      <c r="AC1749" s="113">
        <v>5456000</v>
      </c>
      <c r="AD1749" s="113">
        <v>0</v>
      </c>
      <c r="AE1749" s="113">
        <v>5456000</v>
      </c>
      <c r="AF1749" s="113">
        <v>0</v>
      </c>
      <c r="AG1749" s="113">
        <v>0</v>
      </c>
      <c r="AH1749" s="113">
        <f>CFR_Data[[#This Row],[Total Spent SFY]]+CFR_Data[[#This Row],[CF Current SFY]]</f>
        <v>0</v>
      </c>
      <c r="AI1749" s="113">
        <v>0</v>
      </c>
      <c r="AJ1749" s="113">
        <v>0</v>
      </c>
      <c r="AK1749" s="113">
        <v>0</v>
      </c>
      <c r="AL1749" s="113">
        <v>2888470.5882000001</v>
      </c>
      <c r="AM1749" s="113">
        <v>2567529.4117999999</v>
      </c>
      <c r="AN1749" s="113">
        <v>0</v>
      </c>
      <c r="AO1749" s="113">
        <v>0</v>
      </c>
      <c r="AP1749" s="113">
        <v>0</v>
      </c>
      <c r="AQ1749" s="107" t="s">
        <v>699</v>
      </c>
      <c r="AR1749" s="107" t="s">
        <v>699</v>
      </c>
      <c r="AS1749" s="107" t="s">
        <v>396</v>
      </c>
      <c r="AT1749" s="107" t="s">
        <v>2952</v>
      </c>
      <c r="AU1749" s="107" t="s">
        <v>1123</v>
      </c>
      <c r="AV1749" s="107" t="s">
        <v>391</v>
      </c>
      <c r="AW1749" s="108">
        <v>1</v>
      </c>
      <c r="AX1749" s="107" t="s">
        <v>473</v>
      </c>
      <c r="AY1749" s="107" t="s">
        <v>731</v>
      </c>
      <c r="AZ1749" s="107" t="s">
        <v>706</v>
      </c>
      <c r="BA1749" s="107" t="s">
        <v>435</v>
      </c>
      <c r="BB1749" s="109">
        <v>45355.272070752311</v>
      </c>
      <c r="BC1749" s="107" t="s">
        <v>24</v>
      </c>
      <c r="BD1749" s="107" t="s">
        <v>292</v>
      </c>
    </row>
    <row r="1750" spans="1:56" x14ac:dyDescent="0.2">
      <c r="A1750" s="107" t="s">
        <v>472</v>
      </c>
      <c r="B1750" s="105">
        <v>612092</v>
      </c>
      <c r="C1750" s="105" t="s">
        <v>395</v>
      </c>
      <c r="D1750" s="107" t="s">
        <v>1380</v>
      </c>
      <c r="E1750" s="105" t="s">
        <v>1954</v>
      </c>
      <c r="F1750" s="107" t="s">
        <v>1133</v>
      </c>
      <c r="G1750" s="107" t="s">
        <v>830</v>
      </c>
      <c r="H1750" s="107" t="s">
        <v>830</v>
      </c>
      <c r="I1750" s="107" t="s">
        <v>830</v>
      </c>
      <c r="J1750" s="107" t="s">
        <v>92</v>
      </c>
      <c r="K1750" s="107" t="s">
        <v>24</v>
      </c>
      <c r="L1750" s="107" t="s">
        <v>88</v>
      </c>
      <c r="M1750" s="107" t="s">
        <v>41</v>
      </c>
      <c r="N1750" s="107" t="s">
        <v>472</v>
      </c>
      <c r="O1750" s="107" t="s">
        <v>1122</v>
      </c>
      <c r="P1750" s="109">
        <v>46060</v>
      </c>
      <c r="Q1750" s="107" t="s">
        <v>1353</v>
      </c>
      <c r="R1750" s="108">
        <v>0</v>
      </c>
      <c r="S1750" s="109">
        <v>46210</v>
      </c>
      <c r="T1750" s="109">
        <v>46270</v>
      </c>
      <c r="U1750" s="109">
        <v>46939</v>
      </c>
      <c r="V1750" s="108">
        <v>729</v>
      </c>
      <c r="W1750" s="107" t="s">
        <v>424</v>
      </c>
      <c r="X1750" s="107" t="s">
        <v>802</v>
      </c>
      <c r="Y1750" s="107" t="s">
        <v>725</v>
      </c>
      <c r="Z1750" s="108">
        <v>0.8</v>
      </c>
      <c r="AA1750" s="113">
        <v>0</v>
      </c>
      <c r="AB1750" s="113">
        <v>0</v>
      </c>
      <c r="AC1750" s="113">
        <v>4888177.0713999998</v>
      </c>
      <c r="AD1750" s="113">
        <v>0</v>
      </c>
      <c r="AE1750" s="113">
        <v>4888177.0713999998</v>
      </c>
      <c r="AF1750" s="113">
        <v>0</v>
      </c>
      <c r="AG1750" s="113">
        <v>0</v>
      </c>
      <c r="AH1750" s="113">
        <f>CFR_Data[[#This Row],[Total Spent SFY]]+CFR_Data[[#This Row],[CF Current SFY]]</f>
        <v>0</v>
      </c>
      <c r="AI1750" s="113">
        <v>0</v>
      </c>
      <c r="AJ1750" s="113">
        <v>0</v>
      </c>
      <c r="AK1750" s="113">
        <v>2125294.3788999999</v>
      </c>
      <c r="AL1750" s="113">
        <v>2550353.2546000001</v>
      </c>
      <c r="AM1750" s="113">
        <v>212529.43789999999</v>
      </c>
      <c r="AN1750" s="113">
        <v>0</v>
      </c>
      <c r="AO1750" s="113">
        <v>0</v>
      </c>
      <c r="AP1750" s="113">
        <v>0</v>
      </c>
      <c r="AQ1750" s="107" t="s">
        <v>699</v>
      </c>
      <c r="AR1750" s="107" t="s">
        <v>699</v>
      </c>
      <c r="AS1750" s="107" t="s">
        <v>396</v>
      </c>
      <c r="AT1750" s="107" t="s">
        <v>395</v>
      </c>
      <c r="AU1750" s="107" t="s">
        <v>1123</v>
      </c>
      <c r="AV1750" s="107" t="s">
        <v>391</v>
      </c>
      <c r="AW1750" s="108">
        <v>1</v>
      </c>
      <c r="AX1750" s="107" t="s">
        <v>473</v>
      </c>
      <c r="AY1750" s="107" t="s">
        <v>707</v>
      </c>
      <c r="AZ1750" s="107" t="s">
        <v>706</v>
      </c>
      <c r="BA1750" s="107" t="s">
        <v>412</v>
      </c>
      <c r="BB1750" s="109">
        <v>45355.272070752311</v>
      </c>
      <c r="BC1750" s="107" t="s">
        <v>24</v>
      </c>
      <c r="BD1750" s="107" t="s">
        <v>292</v>
      </c>
    </row>
    <row r="1751" spans="1:56" x14ac:dyDescent="0.2">
      <c r="A1751" s="107" t="s">
        <v>472</v>
      </c>
      <c r="B1751" s="105">
        <v>612093</v>
      </c>
      <c r="C1751" s="105" t="s">
        <v>395</v>
      </c>
      <c r="D1751" s="107" t="s">
        <v>2522</v>
      </c>
      <c r="E1751" s="105" t="s">
        <v>1954</v>
      </c>
      <c r="F1751" s="107" t="s">
        <v>1128</v>
      </c>
      <c r="G1751" s="107" t="s">
        <v>830</v>
      </c>
      <c r="H1751" s="107" t="s">
        <v>830</v>
      </c>
      <c r="I1751" s="107" t="s">
        <v>830</v>
      </c>
      <c r="J1751" s="107" t="s">
        <v>283</v>
      </c>
      <c r="K1751" s="107" t="s">
        <v>28</v>
      </c>
      <c r="L1751" s="107" t="s">
        <v>369</v>
      </c>
      <c r="M1751" s="107" t="s">
        <v>395</v>
      </c>
      <c r="N1751" s="107" t="s">
        <v>472</v>
      </c>
      <c r="O1751" s="107" t="s">
        <v>1122</v>
      </c>
      <c r="P1751" s="109">
        <v>45752</v>
      </c>
      <c r="Q1751" s="107" t="s">
        <v>1101</v>
      </c>
      <c r="R1751" s="108">
        <v>0</v>
      </c>
      <c r="S1751" s="109">
        <v>45902</v>
      </c>
      <c r="T1751" s="109">
        <v>45962</v>
      </c>
      <c r="U1751" s="109">
        <v>46510</v>
      </c>
      <c r="V1751" s="108">
        <v>608</v>
      </c>
      <c r="W1751" s="107" t="s">
        <v>424</v>
      </c>
      <c r="X1751" s="107" t="s">
        <v>715</v>
      </c>
      <c r="Y1751" s="107" t="s">
        <v>413</v>
      </c>
      <c r="Z1751" s="108">
        <v>0.9</v>
      </c>
      <c r="AA1751" s="113">
        <v>0</v>
      </c>
      <c r="AB1751" s="113">
        <v>0</v>
      </c>
      <c r="AC1751" s="113">
        <v>3300000</v>
      </c>
      <c r="AD1751" s="113">
        <v>0</v>
      </c>
      <c r="AE1751" s="113">
        <v>3300000</v>
      </c>
      <c r="AF1751" s="113">
        <v>0</v>
      </c>
      <c r="AG1751" s="113">
        <v>0</v>
      </c>
      <c r="AH1751" s="113">
        <f>CFR_Data[[#This Row],[Total Spent SFY]]+CFR_Data[[#This Row],[CF Current SFY]]</f>
        <v>0</v>
      </c>
      <c r="AI1751" s="113">
        <v>0</v>
      </c>
      <c r="AJ1751" s="113">
        <v>1389473.6842</v>
      </c>
      <c r="AK1751" s="113">
        <v>1910526.3158</v>
      </c>
      <c r="AL1751" s="113">
        <v>0</v>
      </c>
      <c r="AM1751" s="113">
        <v>0</v>
      </c>
      <c r="AN1751" s="113">
        <v>0</v>
      </c>
      <c r="AO1751" s="113">
        <v>0</v>
      </c>
      <c r="AP1751" s="113">
        <v>0</v>
      </c>
      <c r="AQ1751" s="107" t="s">
        <v>699</v>
      </c>
      <c r="AR1751" s="107" t="s">
        <v>699</v>
      </c>
      <c r="AS1751" s="107" t="s">
        <v>396</v>
      </c>
      <c r="AT1751" s="107" t="s">
        <v>395</v>
      </c>
      <c r="AU1751" s="107" t="s">
        <v>1123</v>
      </c>
      <c r="AV1751" s="107" t="s">
        <v>391</v>
      </c>
      <c r="AW1751" s="108">
        <v>1</v>
      </c>
      <c r="AX1751" s="107" t="s">
        <v>473</v>
      </c>
      <c r="AY1751" s="107" t="s">
        <v>763</v>
      </c>
      <c r="AZ1751" s="107" t="s">
        <v>706</v>
      </c>
      <c r="BA1751" s="107" t="s">
        <v>430</v>
      </c>
      <c r="BB1751" s="109">
        <v>45355.272070752311</v>
      </c>
      <c r="BC1751" s="107" t="s">
        <v>28</v>
      </c>
      <c r="BD1751" s="107" t="s">
        <v>292</v>
      </c>
    </row>
    <row r="1752" spans="1:56" x14ac:dyDescent="0.2">
      <c r="A1752" s="107" t="s">
        <v>472</v>
      </c>
      <c r="B1752" s="105">
        <v>612094</v>
      </c>
      <c r="C1752" s="105" t="s">
        <v>395</v>
      </c>
      <c r="D1752" s="107" t="s">
        <v>3197</v>
      </c>
      <c r="E1752" s="105" t="s">
        <v>1943</v>
      </c>
      <c r="F1752" s="107" t="s">
        <v>1128</v>
      </c>
      <c r="G1752" s="107" t="s">
        <v>830</v>
      </c>
      <c r="H1752" s="107" t="s">
        <v>830</v>
      </c>
      <c r="I1752" s="107" t="s">
        <v>830</v>
      </c>
      <c r="J1752" s="107" t="s">
        <v>3198</v>
      </c>
      <c r="K1752" s="107" t="s">
        <v>22</v>
      </c>
      <c r="L1752" s="107" t="s">
        <v>369</v>
      </c>
      <c r="M1752" s="107" t="s">
        <v>395</v>
      </c>
      <c r="N1752" s="107" t="s">
        <v>472</v>
      </c>
      <c r="O1752" s="107" t="s">
        <v>1122</v>
      </c>
      <c r="P1752" s="109">
        <v>46809</v>
      </c>
      <c r="Q1752" s="107" t="s">
        <v>2912</v>
      </c>
      <c r="R1752" s="108">
        <v>0</v>
      </c>
      <c r="S1752" s="109">
        <v>46959</v>
      </c>
      <c r="T1752" s="109">
        <v>47019</v>
      </c>
      <c r="U1752" s="109">
        <v>47567</v>
      </c>
      <c r="V1752" s="108">
        <v>608</v>
      </c>
      <c r="W1752" s="107" t="s">
        <v>424</v>
      </c>
      <c r="X1752" s="107" t="s">
        <v>715</v>
      </c>
      <c r="Y1752" s="107" t="s">
        <v>413</v>
      </c>
      <c r="Z1752" s="108">
        <v>0.9</v>
      </c>
      <c r="AA1752" s="113">
        <v>0</v>
      </c>
      <c r="AB1752" s="113">
        <v>0</v>
      </c>
      <c r="AC1752" s="113">
        <v>9503340</v>
      </c>
      <c r="AD1752" s="113">
        <v>0</v>
      </c>
      <c r="AE1752" s="113">
        <v>5001757.8947000001</v>
      </c>
      <c r="AF1752" s="113">
        <v>0</v>
      </c>
      <c r="AG1752" s="113">
        <v>0</v>
      </c>
      <c r="AH1752" s="113">
        <f>CFR_Data[[#This Row],[Total Spent SFY]]+CFR_Data[[#This Row],[CF Current SFY]]</f>
        <v>0</v>
      </c>
      <c r="AI1752" s="113">
        <v>0</v>
      </c>
      <c r="AJ1752" s="113">
        <v>0</v>
      </c>
      <c r="AK1752" s="113">
        <v>0</v>
      </c>
      <c r="AL1752" s="113">
        <v>0</v>
      </c>
      <c r="AM1752" s="113">
        <v>5001757.8947000001</v>
      </c>
      <c r="AN1752" s="113">
        <v>4501582.1052999999</v>
      </c>
      <c r="AO1752" s="113">
        <v>0</v>
      </c>
      <c r="AP1752" s="113">
        <v>0</v>
      </c>
      <c r="AQ1752" s="107" t="s">
        <v>699</v>
      </c>
      <c r="AR1752" s="107" t="s">
        <v>699</v>
      </c>
      <c r="AS1752" s="107" t="s">
        <v>396</v>
      </c>
      <c r="AT1752" s="107" t="s">
        <v>395</v>
      </c>
      <c r="AU1752" s="107" t="s">
        <v>1123</v>
      </c>
      <c r="AV1752" s="107" t="s">
        <v>391</v>
      </c>
      <c r="AW1752" s="108">
        <v>1</v>
      </c>
      <c r="AX1752" s="107" t="s">
        <v>473</v>
      </c>
      <c r="AY1752" s="107" t="s">
        <v>763</v>
      </c>
      <c r="AZ1752" s="107" t="s">
        <v>706</v>
      </c>
      <c r="BA1752" s="107" t="s">
        <v>430</v>
      </c>
      <c r="BB1752" s="109">
        <v>45355.272070752311</v>
      </c>
      <c r="BC1752" s="107" t="s">
        <v>22</v>
      </c>
      <c r="BD1752" s="107" t="s">
        <v>292</v>
      </c>
    </row>
    <row r="1753" spans="1:56" x14ac:dyDescent="0.2">
      <c r="A1753" s="107" t="s">
        <v>472</v>
      </c>
      <c r="B1753" s="105">
        <v>612095</v>
      </c>
      <c r="C1753" s="105" t="s">
        <v>395</v>
      </c>
      <c r="D1753" s="107" t="s">
        <v>3199</v>
      </c>
      <c r="E1753" s="105" t="s">
        <v>1954</v>
      </c>
      <c r="F1753" s="107" t="s">
        <v>1128</v>
      </c>
      <c r="G1753" s="107" t="s">
        <v>830</v>
      </c>
      <c r="H1753" s="107" t="s">
        <v>830</v>
      </c>
      <c r="I1753" s="107" t="s">
        <v>830</v>
      </c>
      <c r="J1753" s="107" t="s">
        <v>3196</v>
      </c>
      <c r="K1753" s="107" t="s">
        <v>24</v>
      </c>
      <c r="L1753" s="107" t="s">
        <v>369</v>
      </c>
      <c r="M1753" s="107" t="s">
        <v>395</v>
      </c>
      <c r="N1753" s="107" t="s">
        <v>472</v>
      </c>
      <c r="O1753" s="107" t="s">
        <v>1127</v>
      </c>
      <c r="P1753" s="109">
        <v>45567</v>
      </c>
      <c r="Q1753" s="107" t="s">
        <v>1101</v>
      </c>
      <c r="R1753" s="108">
        <v>0</v>
      </c>
      <c r="S1753" s="109">
        <v>45717</v>
      </c>
      <c r="T1753" s="109">
        <v>45777</v>
      </c>
      <c r="U1753" s="109">
        <v>46447</v>
      </c>
      <c r="V1753" s="108">
        <v>730</v>
      </c>
      <c r="W1753" s="107" t="s">
        <v>398</v>
      </c>
      <c r="X1753" s="107" t="s">
        <v>702</v>
      </c>
      <c r="Y1753" s="107" t="s">
        <v>293</v>
      </c>
      <c r="Z1753" s="108">
        <v>0</v>
      </c>
      <c r="AA1753" s="113">
        <v>0</v>
      </c>
      <c r="AB1753" s="113">
        <v>0</v>
      </c>
      <c r="AC1753" s="113">
        <v>391549.68</v>
      </c>
      <c r="AD1753" s="113">
        <v>0</v>
      </c>
      <c r="AE1753" s="113">
        <v>391549.68</v>
      </c>
      <c r="AF1753" s="113">
        <v>0</v>
      </c>
      <c r="AG1753" s="113">
        <v>0</v>
      </c>
      <c r="AH1753" s="113">
        <f>CFR_Data[[#This Row],[Total Spent SFY]]+CFR_Data[[#This Row],[CF Current SFY]]</f>
        <v>0</v>
      </c>
      <c r="AI1753" s="113">
        <v>48943.71</v>
      </c>
      <c r="AJ1753" s="113">
        <v>195774.84</v>
      </c>
      <c r="AK1753" s="113">
        <v>146831.13</v>
      </c>
      <c r="AL1753" s="113">
        <v>0</v>
      </c>
      <c r="AM1753" s="113">
        <v>0</v>
      </c>
      <c r="AN1753" s="113">
        <v>0</v>
      </c>
      <c r="AO1753" s="113">
        <v>0</v>
      </c>
      <c r="AP1753" s="113">
        <v>0</v>
      </c>
      <c r="AQ1753" s="107" t="s">
        <v>699</v>
      </c>
      <c r="AR1753" s="107" t="s">
        <v>699</v>
      </c>
      <c r="AS1753" s="107" t="s">
        <v>396</v>
      </c>
      <c r="AT1753" s="107" t="s">
        <v>395</v>
      </c>
      <c r="AU1753" s="107" t="s">
        <v>1123</v>
      </c>
      <c r="AV1753" s="107" t="s">
        <v>391</v>
      </c>
      <c r="AW1753" s="108">
        <v>2</v>
      </c>
      <c r="AX1753" s="107" t="s">
        <v>473</v>
      </c>
      <c r="AY1753" s="107" t="s">
        <v>763</v>
      </c>
      <c r="AZ1753" s="107" t="s">
        <v>706</v>
      </c>
      <c r="BA1753" s="107" t="s">
        <v>430</v>
      </c>
      <c r="BB1753" s="109">
        <v>45355.272070752311</v>
      </c>
      <c r="BC1753" s="107" t="s">
        <v>24</v>
      </c>
      <c r="BD1753" s="107" t="s">
        <v>293</v>
      </c>
    </row>
    <row r="1754" spans="1:56" x14ac:dyDescent="0.2">
      <c r="A1754" s="107" t="s">
        <v>472</v>
      </c>
      <c r="B1754" s="105">
        <v>612095</v>
      </c>
      <c r="C1754" s="105" t="s">
        <v>395</v>
      </c>
      <c r="D1754" s="107" t="s">
        <v>3199</v>
      </c>
      <c r="E1754" s="105" t="s">
        <v>1954</v>
      </c>
      <c r="F1754" s="107" t="s">
        <v>1128</v>
      </c>
      <c r="G1754" s="107" t="s">
        <v>830</v>
      </c>
      <c r="H1754" s="107" t="s">
        <v>830</v>
      </c>
      <c r="I1754" s="107" t="s">
        <v>830</v>
      </c>
      <c r="J1754" s="107" t="s">
        <v>3196</v>
      </c>
      <c r="K1754" s="107" t="s">
        <v>24</v>
      </c>
      <c r="L1754" s="107" t="s">
        <v>369</v>
      </c>
      <c r="M1754" s="107" t="s">
        <v>395</v>
      </c>
      <c r="N1754" s="107" t="s">
        <v>472</v>
      </c>
      <c r="O1754" s="107" t="s">
        <v>1127</v>
      </c>
      <c r="P1754" s="109">
        <v>45567</v>
      </c>
      <c r="Q1754" s="107" t="s">
        <v>1101</v>
      </c>
      <c r="R1754" s="108">
        <v>0</v>
      </c>
      <c r="S1754" s="109">
        <v>45717</v>
      </c>
      <c r="T1754" s="109">
        <v>45777</v>
      </c>
      <c r="U1754" s="109">
        <v>46447</v>
      </c>
      <c r="V1754" s="108">
        <v>730</v>
      </c>
      <c r="W1754" s="107" t="s">
        <v>424</v>
      </c>
      <c r="X1754" s="107" t="s">
        <v>715</v>
      </c>
      <c r="Y1754" s="107" t="s">
        <v>413</v>
      </c>
      <c r="Z1754" s="108">
        <v>0.9</v>
      </c>
      <c r="AA1754" s="113">
        <v>0</v>
      </c>
      <c r="AB1754" s="113">
        <v>0</v>
      </c>
      <c r="AC1754" s="113">
        <v>10400234.489800001</v>
      </c>
      <c r="AD1754" s="113">
        <v>0</v>
      </c>
      <c r="AE1754" s="113">
        <v>10400234.489800001</v>
      </c>
      <c r="AF1754" s="113">
        <v>0</v>
      </c>
      <c r="AG1754" s="113">
        <v>0</v>
      </c>
      <c r="AH1754" s="113">
        <f>CFR_Data[[#This Row],[Total Spent SFY]]+CFR_Data[[#This Row],[CF Current SFY]]</f>
        <v>0</v>
      </c>
      <c r="AI1754" s="113">
        <v>1300029.3112000001</v>
      </c>
      <c r="AJ1754" s="113">
        <v>5200117.2449000003</v>
      </c>
      <c r="AK1754" s="113">
        <v>3900087.9336999999</v>
      </c>
      <c r="AL1754" s="113">
        <v>0</v>
      </c>
      <c r="AM1754" s="113">
        <v>0</v>
      </c>
      <c r="AN1754" s="113">
        <v>0</v>
      </c>
      <c r="AO1754" s="113">
        <v>0</v>
      </c>
      <c r="AP1754" s="113">
        <v>0</v>
      </c>
      <c r="AQ1754" s="107" t="s">
        <v>699</v>
      </c>
      <c r="AR1754" s="107" t="s">
        <v>699</v>
      </c>
      <c r="AS1754" s="107" t="s">
        <v>396</v>
      </c>
      <c r="AT1754" s="107" t="s">
        <v>395</v>
      </c>
      <c r="AU1754" s="107" t="s">
        <v>1123</v>
      </c>
      <c r="AV1754" s="107" t="s">
        <v>391</v>
      </c>
      <c r="AW1754" s="108">
        <v>2</v>
      </c>
      <c r="AX1754" s="107" t="s">
        <v>473</v>
      </c>
      <c r="AY1754" s="107" t="s">
        <v>763</v>
      </c>
      <c r="AZ1754" s="107" t="s">
        <v>706</v>
      </c>
      <c r="BA1754" s="107" t="s">
        <v>430</v>
      </c>
      <c r="BB1754" s="109">
        <v>45355.272070752311</v>
      </c>
      <c r="BC1754" s="107" t="s">
        <v>24</v>
      </c>
      <c r="BD1754" s="107" t="s">
        <v>292</v>
      </c>
    </row>
    <row r="1755" spans="1:56" x14ac:dyDescent="0.2">
      <c r="A1755" s="107" t="s">
        <v>472</v>
      </c>
      <c r="B1755" s="105">
        <v>612096</v>
      </c>
      <c r="C1755" s="105" t="s">
        <v>395</v>
      </c>
      <c r="D1755" s="107" t="s">
        <v>2523</v>
      </c>
      <c r="E1755" s="105" t="s">
        <v>1954</v>
      </c>
      <c r="F1755" s="107" t="s">
        <v>1128</v>
      </c>
      <c r="G1755" s="107" t="s">
        <v>830</v>
      </c>
      <c r="H1755" s="107" t="s">
        <v>830</v>
      </c>
      <c r="I1755" s="107" t="s">
        <v>830</v>
      </c>
      <c r="J1755" s="107" t="s">
        <v>164</v>
      </c>
      <c r="K1755" s="107" t="s">
        <v>30</v>
      </c>
      <c r="L1755" s="107" t="s">
        <v>369</v>
      </c>
      <c r="M1755" s="107" t="s">
        <v>395</v>
      </c>
      <c r="N1755" s="107" t="s">
        <v>472</v>
      </c>
      <c r="O1755" s="107" t="s">
        <v>1122</v>
      </c>
      <c r="P1755" s="109">
        <v>45752</v>
      </c>
      <c r="Q1755" s="107" t="s">
        <v>1101</v>
      </c>
      <c r="R1755" s="108">
        <v>0</v>
      </c>
      <c r="S1755" s="109">
        <v>45902</v>
      </c>
      <c r="T1755" s="109">
        <v>45962</v>
      </c>
      <c r="U1755" s="109">
        <v>46510</v>
      </c>
      <c r="V1755" s="108">
        <v>608</v>
      </c>
      <c r="W1755" s="107" t="s">
        <v>424</v>
      </c>
      <c r="X1755" s="107" t="s">
        <v>715</v>
      </c>
      <c r="Y1755" s="107" t="s">
        <v>413</v>
      </c>
      <c r="Z1755" s="108">
        <v>0.9</v>
      </c>
      <c r="AA1755" s="113">
        <v>0</v>
      </c>
      <c r="AB1755" s="113">
        <v>0</v>
      </c>
      <c r="AC1755" s="113">
        <v>6019200</v>
      </c>
      <c r="AD1755" s="113">
        <v>0</v>
      </c>
      <c r="AE1755" s="113">
        <v>6019200</v>
      </c>
      <c r="AF1755" s="113">
        <v>0</v>
      </c>
      <c r="AG1755" s="113">
        <v>0</v>
      </c>
      <c r="AH1755" s="113">
        <f>CFR_Data[[#This Row],[Total Spent SFY]]+CFR_Data[[#This Row],[CF Current SFY]]</f>
        <v>0</v>
      </c>
      <c r="AI1755" s="113">
        <v>0</v>
      </c>
      <c r="AJ1755" s="113">
        <v>2534400</v>
      </c>
      <c r="AK1755" s="113">
        <v>3484800</v>
      </c>
      <c r="AL1755" s="113">
        <v>0</v>
      </c>
      <c r="AM1755" s="113">
        <v>0</v>
      </c>
      <c r="AN1755" s="113">
        <v>0</v>
      </c>
      <c r="AO1755" s="113">
        <v>0</v>
      </c>
      <c r="AP1755" s="113">
        <v>0</v>
      </c>
      <c r="AQ1755" s="107" t="s">
        <v>699</v>
      </c>
      <c r="AR1755" s="107" t="s">
        <v>699</v>
      </c>
      <c r="AS1755" s="107" t="s">
        <v>396</v>
      </c>
      <c r="AT1755" s="107" t="s">
        <v>395</v>
      </c>
      <c r="AU1755" s="107" t="s">
        <v>1123</v>
      </c>
      <c r="AV1755" s="107" t="s">
        <v>391</v>
      </c>
      <c r="AW1755" s="108">
        <v>1</v>
      </c>
      <c r="AX1755" s="107" t="s">
        <v>473</v>
      </c>
      <c r="AY1755" s="107" t="s">
        <v>763</v>
      </c>
      <c r="AZ1755" s="107" t="s">
        <v>706</v>
      </c>
      <c r="BA1755" s="107" t="s">
        <v>430</v>
      </c>
      <c r="BB1755" s="109">
        <v>45355.272070752311</v>
      </c>
      <c r="BC1755" s="107" t="s">
        <v>30</v>
      </c>
      <c r="BD1755" s="107" t="s">
        <v>292</v>
      </c>
    </row>
    <row r="1756" spans="1:56" x14ac:dyDescent="0.2">
      <c r="A1756" s="107" t="s">
        <v>472</v>
      </c>
      <c r="B1756" s="105">
        <v>612097</v>
      </c>
      <c r="C1756" s="105" t="s">
        <v>395</v>
      </c>
      <c r="D1756" s="107" t="s">
        <v>2524</v>
      </c>
      <c r="E1756" s="105" t="s">
        <v>1947</v>
      </c>
      <c r="F1756" s="107" t="s">
        <v>1128</v>
      </c>
      <c r="G1756" s="107" t="s">
        <v>830</v>
      </c>
      <c r="H1756" s="107" t="s">
        <v>830</v>
      </c>
      <c r="I1756" s="107" t="s">
        <v>830</v>
      </c>
      <c r="J1756" s="107" t="s">
        <v>136</v>
      </c>
      <c r="K1756" s="107" t="s">
        <v>32</v>
      </c>
      <c r="L1756" s="107" t="s">
        <v>369</v>
      </c>
      <c r="M1756" s="107" t="s">
        <v>395</v>
      </c>
      <c r="N1756" s="107" t="s">
        <v>472</v>
      </c>
      <c r="O1756" s="107" t="s">
        <v>1122</v>
      </c>
      <c r="P1756" s="109">
        <v>45717</v>
      </c>
      <c r="Q1756" s="107" t="s">
        <v>1101</v>
      </c>
      <c r="R1756" s="108">
        <v>0</v>
      </c>
      <c r="S1756" s="109">
        <v>45867</v>
      </c>
      <c r="T1756" s="109">
        <v>45927</v>
      </c>
      <c r="U1756" s="109">
        <v>46475</v>
      </c>
      <c r="V1756" s="108">
        <v>608</v>
      </c>
      <c r="W1756" s="107" t="s">
        <v>424</v>
      </c>
      <c r="X1756" s="107" t="s">
        <v>715</v>
      </c>
      <c r="Y1756" s="107" t="s">
        <v>413</v>
      </c>
      <c r="Z1756" s="108">
        <v>0.9</v>
      </c>
      <c r="AA1756" s="113">
        <v>0</v>
      </c>
      <c r="AB1756" s="113">
        <v>0</v>
      </c>
      <c r="AC1756" s="113">
        <v>6124800</v>
      </c>
      <c r="AD1756" s="113">
        <v>0</v>
      </c>
      <c r="AE1756" s="113">
        <v>6124800</v>
      </c>
      <c r="AF1756" s="113">
        <v>0</v>
      </c>
      <c r="AG1756" s="113">
        <v>0</v>
      </c>
      <c r="AH1756" s="113">
        <f>CFR_Data[[#This Row],[Total Spent SFY]]+CFR_Data[[#This Row],[CF Current SFY]]</f>
        <v>0</v>
      </c>
      <c r="AI1756" s="113">
        <v>0</v>
      </c>
      <c r="AJ1756" s="113">
        <v>3223578.9473999999</v>
      </c>
      <c r="AK1756" s="113">
        <v>2901221.0526000001</v>
      </c>
      <c r="AL1756" s="113">
        <v>0</v>
      </c>
      <c r="AM1756" s="113">
        <v>0</v>
      </c>
      <c r="AN1756" s="113">
        <v>0</v>
      </c>
      <c r="AO1756" s="113">
        <v>0</v>
      </c>
      <c r="AP1756" s="113">
        <v>0</v>
      </c>
      <c r="AQ1756" s="107" t="s">
        <v>699</v>
      </c>
      <c r="AR1756" s="107" t="s">
        <v>699</v>
      </c>
      <c r="AS1756" s="107" t="s">
        <v>396</v>
      </c>
      <c r="AT1756" s="107" t="s">
        <v>395</v>
      </c>
      <c r="AU1756" s="107" t="s">
        <v>1123</v>
      </c>
      <c r="AV1756" s="107" t="s">
        <v>391</v>
      </c>
      <c r="AW1756" s="108">
        <v>1</v>
      </c>
      <c r="AX1756" s="107" t="s">
        <v>473</v>
      </c>
      <c r="AY1756" s="107" t="s">
        <v>763</v>
      </c>
      <c r="AZ1756" s="107" t="s">
        <v>706</v>
      </c>
      <c r="BA1756" s="107" t="s">
        <v>430</v>
      </c>
      <c r="BB1756" s="109">
        <v>45355.272070752311</v>
      </c>
      <c r="BC1756" s="107" t="s">
        <v>32</v>
      </c>
      <c r="BD1756" s="107" t="s">
        <v>292</v>
      </c>
    </row>
    <row r="1757" spans="1:56" x14ac:dyDescent="0.2">
      <c r="A1757" s="107" t="s">
        <v>472</v>
      </c>
      <c r="B1757" s="105">
        <v>612098</v>
      </c>
      <c r="C1757" s="105" t="s">
        <v>395</v>
      </c>
      <c r="D1757" s="107" t="s">
        <v>3200</v>
      </c>
      <c r="E1757" s="105" t="s">
        <v>1954</v>
      </c>
      <c r="F1757" s="107" t="s">
        <v>1128</v>
      </c>
      <c r="G1757" s="107" t="s">
        <v>830</v>
      </c>
      <c r="H1757" s="107" t="s">
        <v>830</v>
      </c>
      <c r="I1757" s="107" t="s">
        <v>830</v>
      </c>
      <c r="J1757" s="107" t="s">
        <v>3201</v>
      </c>
      <c r="K1757" s="107" t="s">
        <v>24</v>
      </c>
      <c r="L1757" s="107" t="s">
        <v>368</v>
      </c>
      <c r="M1757" s="107" t="s">
        <v>395</v>
      </c>
      <c r="N1757" s="107" t="s">
        <v>472</v>
      </c>
      <c r="O1757" s="107" t="s">
        <v>1130</v>
      </c>
      <c r="P1757" s="109">
        <v>45423</v>
      </c>
      <c r="Q1757" s="107" t="s">
        <v>754</v>
      </c>
      <c r="R1757" s="108">
        <v>0</v>
      </c>
      <c r="S1757" s="109">
        <v>45573</v>
      </c>
      <c r="T1757" s="109">
        <v>45633</v>
      </c>
      <c r="U1757" s="109">
        <v>46293</v>
      </c>
      <c r="V1757" s="108">
        <v>720</v>
      </c>
      <c r="W1757" s="107" t="s">
        <v>398</v>
      </c>
      <c r="X1757" s="107" t="s">
        <v>702</v>
      </c>
      <c r="Y1757" s="107" t="s">
        <v>293</v>
      </c>
      <c r="Z1757" s="108">
        <v>0</v>
      </c>
      <c r="AA1757" s="113">
        <v>0</v>
      </c>
      <c r="AB1757" s="113">
        <v>0</v>
      </c>
      <c r="AC1757" s="113">
        <v>91064.1</v>
      </c>
      <c r="AD1757" s="113">
        <v>0</v>
      </c>
      <c r="AE1757" s="113">
        <v>91064.1</v>
      </c>
      <c r="AF1757" s="113">
        <v>0</v>
      </c>
      <c r="AG1757" s="113">
        <v>0</v>
      </c>
      <c r="AH1757" s="113">
        <f>CFR_Data[[#This Row],[Total Spent SFY]]+CFR_Data[[#This Row],[CF Current SFY]]</f>
        <v>0</v>
      </c>
      <c r="AI1757" s="113">
        <v>28974.940900000001</v>
      </c>
      <c r="AJ1757" s="113">
        <v>49671.327299999997</v>
      </c>
      <c r="AK1757" s="113">
        <v>12417.8318</v>
      </c>
      <c r="AL1757" s="113">
        <v>0</v>
      </c>
      <c r="AM1757" s="113">
        <v>0</v>
      </c>
      <c r="AN1757" s="113">
        <v>0</v>
      </c>
      <c r="AO1757" s="113">
        <v>0</v>
      </c>
      <c r="AP1757" s="113">
        <v>0</v>
      </c>
      <c r="AQ1757" s="107" t="s">
        <v>699</v>
      </c>
      <c r="AR1757" s="107" t="s">
        <v>699</v>
      </c>
      <c r="AS1757" s="107" t="s">
        <v>396</v>
      </c>
      <c r="AT1757" s="107" t="s">
        <v>395</v>
      </c>
      <c r="AU1757" s="107" t="s">
        <v>1123</v>
      </c>
      <c r="AV1757" s="107" t="s">
        <v>391</v>
      </c>
      <c r="AW1757" s="108">
        <v>2</v>
      </c>
      <c r="AX1757" s="107" t="s">
        <v>473</v>
      </c>
      <c r="AY1757" s="107" t="s">
        <v>731</v>
      </c>
      <c r="AZ1757" s="107" t="s">
        <v>706</v>
      </c>
      <c r="BA1757" s="107" t="s">
        <v>435</v>
      </c>
      <c r="BB1757" s="109">
        <v>45355.272070752311</v>
      </c>
      <c r="BC1757" s="107" t="s">
        <v>24</v>
      </c>
      <c r="BD1757" s="107" t="s">
        <v>293</v>
      </c>
    </row>
    <row r="1758" spans="1:56" x14ac:dyDescent="0.2">
      <c r="A1758" s="107" t="s">
        <v>472</v>
      </c>
      <c r="B1758" s="105">
        <v>612098</v>
      </c>
      <c r="C1758" s="105" t="s">
        <v>395</v>
      </c>
      <c r="D1758" s="107" t="s">
        <v>3200</v>
      </c>
      <c r="E1758" s="105" t="s">
        <v>1954</v>
      </c>
      <c r="F1758" s="107" t="s">
        <v>1128</v>
      </c>
      <c r="G1758" s="107" t="s">
        <v>830</v>
      </c>
      <c r="H1758" s="107" t="s">
        <v>830</v>
      </c>
      <c r="I1758" s="107" t="s">
        <v>830</v>
      </c>
      <c r="J1758" s="107" t="s">
        <v>3201</v>
      </c>
      <c r="K1758" s="107" t="s">
        <v>24</v>
      </c>
      <c r="L1758" s="107" t="s">
        <v>368</v>
      </c>
      <c r="M1758" s="107" t="s">
        <v>395</v>
      </c>
      <c r="N1758" s="107" t="s">
        <v>472</v>
      </c>
      <c r="O1758" s="107" t="s">
        <v>1130</v>
      </c>
      <c r="P1758" s="109">
        <v>45423</v>
      </c>
      <c r="Q1758" s="107" t="s">
        <v>754</v>
      </c>
      <c r="R1758" s="108">
        <v>0</v>
      </c>
      <c r="S1758" s="109">
        <v>45573</v>
      </c>
      <c r="T1758" s="109">
        <v>45633</v>
      </c>
      <c r="U1758" s="109">
        <v>46293</v>
      </c>
      <c r="V1758" s="108">
        <v>720</v>
      </c>
      <c r="W1758" s="107" t="s">
        <v>424</v>
      </c>
      <c r="X1758" s="107" t="s">
        <v>733</v>
      </c>
      <c r="Y1758" s="107" t="s">
        <v>413</v>
      </c>
      <c r="Z1758" s="108">
        <v>0.8</v>
      </c>
      <c r="AA1758" s="113">
        <v>0</v>
      </c>
      <c r="AB1758" s="113">
        <v>0</v>
      </c>
      <c r="AC1758" s="113">
        <v>5999570.8099999996</v>
      </c>
      <c r="AD1758" s="113">
        <v>0</v>
      </c>
      <c r="AE1758" s="113">
        <v>5999570.8099999996</v>
      </c>
      <c r="AF1758" s="113">
        <v>0</v>
      </c>
      <c r="AG1758" s="113">
        <v>0</v>
      </c>
      <c r="AH1758" s="113">
        <f>CFR_Data[[#This Row],[Total Spent SFY]]+CFR_Data[[#This Row],[CF Current SFY]]</f>
        <v>0</v>
      </c>
      <c r="AI1758" s="113">
        <v>1908954.3485999999</v>
      </c>
      <c r="AJ1758" s="113">
        <v>3272493.1691000001</v>
      </c>
      <c r="AK1758" s="113">
        <v>818123.29229999997</v>
      </c>
      <c r="AL1758" s="113">
        <v>0</v>
      </c>
      <c r="AM1758" s="113">
        <v>0</v>
      </c>
      <c r="AN1758" s="113">
        <v>0</v>
      </c>
      <c r="AO1758" s="113">
        <v>0</v>
      </c>
      <c r="AP1758" s="113">
        <v>0</v>
      </c>
      <c r="AQ1758" s="107" t="s">
        <v>699</v>
      </c>
      <c r="AR1758" s="107" t="s">
        <v>699</v>
      </c>
      <c r="AS1758" s="107" t="s">
        <v>396</v>
      </c>
      <c r="AT1758" s="107" t="s">
        <v>395</v>
      </c>
      <c r="AU1758" s="107" t="s">
        <v>1123</v>
      </c>
      <c r="AV1758" s="107" t="s">
        <v>391</v>
      </c>
      <c r="AW1758" s="108">
        <v>2</v>
      </c>
      <c r="AX1758" s="107" t="s">
        <v>473</v>
      </c>
      <c r="AY1758" s="107" t="s">
        <v>731</v>
      </c>
      <c r="AZ1758" s="107" t="s">
        <v>706</v>
      </c>
      <c r="BA1758" s="107" t="s">
        <v>435</v>
      </c>
      <c r="BB1758" s="109">
        <v>45355.272070752311</v>
      </c>
      <c r="BC1758" s="107" t="s">
        <v>24</v>
      </c>
      <c r="BD1758" s="107" t="s">
        <v>292</v>
      </c>
    </row>
    <row r="1759" spans="1:56" x14ac:dyDescent="0.2">
      <c r="A1759" s="107" t="s">
        <v>472</v>
      </c>
      <c r="B1759" s="105">
        <v>612099</v>
      </c>
      <c r="C1759" s="105" t="s">
        <v>395</v>
      </c>
      <c r="D1759" s="107" t="s">
        <v>1381</v>
      </c>
      <c r="E1759" s="105" t="s">
        <v>1954</v>
      </c>
      <c r="F1759" s="107" t="s">
        <v>1126</v>
      </c>
      <c r="G1759" s="107" t="s">
        <v>830</v>
      </c>
      <c r="H1759" s="107" t="s">
        <v>830</v>
      </c>
      <c r="I1759" s="107" t="s">
        <v>830</v>
      </c>
      <c r="J1759" s="107" t="s">
        <v>90</v>
      </c>
      <c r="K1759" s="107" t="s">
        <v>22</v>
      </c>
      <c r="L1759" s="107" t="s">
        <v>88</v>
      </c>
      <c r="M1759" s="107" t="s">
        <v>41</v>
      </c>
      <c r="N1759" s="107" t="s">
        <v>472</v>
      </c>
      <c r="O1759" s="107" t="s">
        <v>1122</v>
      </c>
      <c r="P1759" s="109">
        <v>46060</v>
      </c>
      <c r="Q1759" s="107" t="s">
        <v>1353</v>
      </c>
      <c r="R1759" s="108">
        <v>0</v>
      </c>
      <c r="S1759" s="109">
        <v>46210</v>
      </c>
      <c r="T1759" s="109">
        <v>46270</v>
      </c>
      <c r="U1759" s="109">
        <v>46939</v>
      </c>
      <c r="V1759" s="108">
        <v>729</v>
      </c>
      <c r="W1759" s="107" t="s">
        <v>424</v>
      </c>
      <c r="X1759" s="107" t="s">
        <v>1149</v>
      </c>
      <c r="Y1759" s="107" t="s">
        <v>771</v>
      </c>
      <c r="Z1759" s="108">
        <v>0.8</v>
      </c>
      <c r="AA1759" s="113">
        <v>0</v>
      </c>
      <c r="AB1759" s="113">
        <v>0</v>
      </c>
      <c r="AC1759" s="113">
        <v>4706047.5</v>
      </c>
      <c r="AD1759" s="113">
        <v>0</v>
      </c>
      <c r="AE1759" s="113">
        <v>4706047.5</v>
      </c>
      <c r="AF1759" s="113">
        <v>0</v>
      </c>
      <c r="AG1759" s="113">
        <v>0</v>
      </c>
      <c r="AH1759" s="113">
        <f>CFR_Data[[#This Row],[Total Spent SFY]]+CFR_Data[[#This Row],[CF Current SFY]]</f>
        <v>0</v>
      </c>
      <c r="AI1759" s="113">
        <v>0</v>
      </c>
      <c r="AJ1759" s="113">
        <v>0</v>
      </c>
      <c r="AK1759" s="113">
        <v>2046107.6087</v>
      </c>
      <c r="AL1759" s="113">
        <v>2455329.1304000001</v>
      </c>
      <c r="AM1759" s="113">
        <v>204610.76089999999</v>
      </c>
      <c r="AN1759" s="113">
        <v>0</v>
      </c>
      <c r="AO1759" s="113">
        <v>0</v>
      </c>
      <c r="AP1759" s="113">
        <v>0</v>
      </c>
      <c r="AQ1759" s="107" t="s">
        <v>699</v>
      </c>
      <c r="AR1759" s="107" t="s">
        <v>699</v>
      </c>
      <c r="AS1759" s="107" t="s">
        <v>396</v>
      </c>
      <c r="AT1759" s="107" t="s">
        <v>395</v>
      </c>
      <c r="AU1759" s="107" t="s">
        <v>1123</v>
      </c>
      <c r="AV1759" s="107" t="s">
        <v>391</v>
      </c>
      <c r="AW1759" s="108">
        <v>1</v>
      </c>
      <c r="AX1759" s="107" t="s">
        <v>473</v>
      </c>
      <c r="AY1759" s="107" t="s">
        <v>707</v>
      </c>
      <c r="AZ1759" s="107" t="s">
        <v>706</v>
      </c>
      <c r="BA1759" s="107" t="s">
        <v>412</v>
      </c>
      <c r="BB1759" s="109">
        <v>45355.272070752311</v>
      </c>
      <c r="BC1759" s="107" t="s">
        <v>22</v>
      </c>
      <c r="BD1759" s="107" t="s">
        <v>292</v>
      </c>
    </row>
    <row r="1760" spans="1:56" x14ac:dyDescent="0.2">
      <c r="A1760" s="107" t="s">
        <v>472</v>
      </c>
      <c r="B1760" s="105">
        <v>612100</v>
      </c>
      <c r="C1760" s="105" t="s">
        <v>395</v>
      </c>
      <c r="D1760" s="107" t="s">
        <v>1382</v>
      </c>
      <c r="E1760" s="105" t="s">
        <v>1941</v>
      </c>
      <c r="F1760" s="107" t="s">
        <v>1182</v>
      </c>
      <c r="G1760" s="107" t="s">
        <v>830</v>
      </c>
      <c r="H1760" s="107" t="s">
        <v>830</v>
      </c>
      <c r="I1760" s="107" t="s">
        <v>830</v>
      </c>
      <c r="J1760" s="107" t="s">
        <v>110</v>
      </c>
      <c r="K1760" s="107" t="s">
        <v>22</v>
      </c>
      <c r="L1760" s="107" t="s">
        <v>654</v>
      </c>
      <c r="M1760" s="107" t="s">
        <v>395</v>
      </c>
      <c r="N1760" s="107" t="s">
        <v>472</v>
      </c>
      <c r="O1760" s="107" t="s">
        <v>1122</v>
      </c>
      <c r="P1760" s="109">
        <v>45710</v>
      </c>
      <c r="Q1760" s="107" t="s">
        <v>1101</v>
      </c>
      <c r="R1760" s="108">
        <v>0</v>
      </c>
      <c r="S1760" s="109">
        <v>45860</v>
      </c>
      <c r="T1760" s="109">
        <v>45920</v>
      </c>
      <c r="U1760" s="109">
        <v>46224</v>
      </c>
      <c r="V1760" s="108">
        <v>364</v>
      </c>
      <c r="W1760" s="107" t="s">
        <v>424</v>
      </c>
      <c r="X1760" s="107" t="s">
        <v>1959</v>
      </c>
      <c r="Y1760" s="107" t="s">
        <v>292</v>
      </c>
      <c r="Z1760" s="108">
        <v>0.8</v>
      </c>
      <c r="AA1760" s="113">
        <v>0</v>
      </c>
      <c r="AB1760" s="113">
        <v>0</v>
      </c>
      <c r="AC1760" s="113">
        <v>12320</v>
      </c>
      <c r="AD1760" s="113">
        <v>0</v>
      </c>
      <c r="AE1760" s="113">
        <v>12320</v>
      </c>
      <c r="AF1760" s="113">
        <v>0</v>
      </c>
      <c r="AG1760" s="113">
        <v>0</v>
      </c>
      <c r="AH1760" s="113">
        <f>CFR_Data[[#This Row],[Total Spent SFY]]+CFR_Data[[#This Row],[CF Current SFY]]</f>
        <v>0</v>
      </c>
      <c r="AI1760" s="113">
        <v>0</v>
      </c>
      <c r="AJ1760" s="113">
        <v>11200</v>
      </c>
      <c r="AK1760" s="113">
        <v>1120</v>
      </c>
      <c r="AL1760" s="113">
        <v>0</v>
      </c>
      <c r="AM1760" s="113">
        <v>0</v>
      </c>
      <c r="AN1760" s="113">
        <v>0</v>
      </c>
      <c r="AO1760" s="113">
        <v>0</v>
      </c>
      <c r="AP1760" s="113">
        <v>0</v>
      </c>
      <c r="AQ1760" s="107" t="s">
        <v>699</v>
      </c>
      <c r="AR1760" s="107" t="s">
        <v>699</v>
      </c>
      <c r="AS1760" s="107" t="s">
        <v>396</v>
      </c>
      <c r="AT1760" s="107" t="s">
        <v>3097</v>
      </c>
      <c r="AU1760" s="107" t="s">
        <v>1123</v>
      </c>
      <c r="AV1760" s="107" t="s">
        <v>391</v>
      </c>
      <c r="AW1760" s="108">
        <v>2</v>
      </c>
      <c r="AX1760" s="107" t="s">
        <v>473</v>
      </c>
      <c r="AY1760" s="107" t="s">
        <v>2229</v>
      </c>
      <c r="AZ1760" s="107" t="s">
        <v>697</v>
      </c>
      <c r="BA1760" s="107" t="s">
        <v>2230</v>
      </c>
      <c r="BB1760" s="109">
        <v>45355.272070752311</v>
      </c>
      <c r="BC1760" s="107" t="s">
        <v>22</v>
      </c>
      <c r="BD1760" s="107" t="s">
        <v>292</v>
      </c>
    </row>
    <row r="1761" spans="1:56" x14ac:dyDescent="0.2">
      <c r="A1761" s="107" t="s">
        <v>472</v>
      </c>
      <c r="B1761" s="105">
        <v>612100</v>
      </c>
      <c r="C1761" s="105" t="s">
        <v>395</v>
      </c>
      <c r="D1761" s="107" t="s">
        <v>1382</v>
      </c>
      <c r="E1761" s="105" t="s">
        <v>1941</v>
      </c>
      <c r="F1761" s="107" t="s">
        <v>1182</v>
      </c>
      <c r="G1761" s="107" t="s">
        <v>830</v>
      </c>
      <c r="H1761" s="107" t="s">
        <v>830</v>
      </c>
      <c r="I1761" s="107" t="s">
        <v>830</v>
      </c>
      <c r="J1761" s="107" t="s">
        <v>110</v>
      </c>
      <c r="K1761" s="107" t="s">
        <v>22</v>
      </c>
      <c r="L1761" s="107" t="s">
        <v>654</v>
      </c>
      <c r="M1761" s="107" t="s">
        <v>395</v>
      </c>
      <c r="N1761" s="107" t="s">
        <v>472</v>
      </c>
      <c r="O1761" s="107" t="s">
        <v>1122</v>
      </c>
      <c r="P1761" s="109">
        <v>45710</v>
      </c>
      <c r="Q1761" s="107" t="s">
        <v>1101</v>
      </c>
      <c r="R1761" s="108">
        <v>0</v>
      </c>
      <c r="S1761" s="109">
        <v>45860</v>
      </c>
      <c r="T1761" s="109">
        <v>45920</v>
      </c>
      <c r="U1761" s="109">
        <v>46224</v>
      </c>
      <c r="V1761" s="108">
        <v>364</v>
      </c>
      <c r="W1761" s="107" t="s">
        <v>424</v>
      </c>
      <c r="X1761" s="107" t="s">
        <v>709</v>
      </c>
      <c r="Y1761" s="107" t="s">
        <v>416</v>
      </c>
      <c r="Z1761" s="108">
        <v>0.8</v>
      </c>
      <c r="AA1761" s="113">
        <v>0</v>
      </c>
      <c r="AB1761" s="113">
        <v>0</v>
      </c>
      <c r="AC1761" s="113">
        <v>299368.3</v>
      </c>
      <c r="AD1761" s="113">
        <v>0</v>
      </c>
      <c r="AE1761" s="113">
        <v>299368.3</v>
      </c>
      <c r="AF1761" s="113">
        <v>0</v>
      </c>
      <c r="AG1761" s="113">
        <v>0</v>
      </c>
      <c r="AH1761" s="113">
        <f>CFR_Data[[#This Row],[Total Spent SFY]]+CFR_Data[[#This Row],[CF Current SFY]]</f>
        <v>0</v>
      </c>
      <c r="AI1761" s="113">
        <v>0</v>
      </c>
      <c r="AJ1761" s="113">
        <v>272153</v>
      </c>
      <c r="AK1761" s="113">
        <v>27215.3</v>
      </c>
      <c r="AL1761" s="113">
        <v>0</v>
      </c>
      <c r="AM1761" s="113">
        <v>0</v>
      </c>
      <c r="AN1761" s="113">
        <v>0</v>
      </c>
      <c r="AO1761" s="113">
        <v>0</v>
      </c>
      <c r="AP1761" s="113">
        <v>0</v>
      </c>
      <c r="AQ1761" s="107" t="s">
        <v>699</v>
      </c>
      <c r="AR1761" s="107" t="s">
        <v>699</v>
      </c>
      <c r="AS1761" s="107" t="s">
        <v>396</v>
      </c>
      <c r="AT1761" s="107" t="s">
        <v>3097</v>
      </c>
      <c r="AU1761" s="107" t="s">
        <v>1123</v>
      </c>
      <c r="AV1761" s="107" t="s">
        <v>391</v>
      </c>
      <c r="AW1761" s="108">
        <v>2</v>
      </c>
      <c r="AX1761" s="107" t="s">
        <v>473</v>
      </c>
      <c r="AY1761" s="107" t="s">
        <v>2229</v>
      </c>
      <c r="AZ1761" s="107" t="s">
        <v>697</v>
      </c>
      <c r="BA1761" s="107" t="s">
        <v>2230</v>
      </c>
      <c r="BB1761" s="109">
        <v>45355.272070752311</v>
      </c>
      <c r="BC1761" s="107" t="s">
        <v>22</v>
      </c>
      <c r="BD1761" s="107" t="s">
        <v>292</v>
      </c>
    </row>
    <row r="1762" spans="1:56" x14ac:dyDescent="0.2">
      <c r="A1762" s="107" t="s">
        <v>472</v>
      </c>
      <c r="B1762" s="105">
        <v>612101</v>
      </c>
      <c r="C1762" s="105" t="s">
        <v>395</v>
      </c>
      <c r="D1762" s="107" t="s">
        <v>1383</v>
      </c>
      <c r="E1762" s="105" t="s">
        <v>1945</v>
      </c>
      <c r="F1762" s="107" t="s">
        <v>1182</v>
      </c>
      <c r="G1762" s="107" t="s">
        <v>830</v>
      </c>
      <c r="H1762" s="107" t="s">
        <v>830</v>
      </c>
      <c r="I1762" s="107" t="s">
        <v>830</v>
      </c>
      <c r="J1762" s="107" t="s">
        <v>112</v>
      </c>
      <c r="K1762" s="107" t="s">
        <v>33</v>
      </c>
      <c r="L1762" s="107" t="s">
        <v>1737</v>
      </c>
      <c r="M1762" s="107" t="s">
        <v>395</v>
      </c>
      <c r="N1762" s="107" t="s">
        <v>472</v>
      </c>
      <c r="O1762" s="107" t="s">
        <v>1122</v>
      </c>
      <c r="P1762" s="109">
        <v>46081</v>
      </c>
      <c r="Q1762" s="107" t="s">
        <v>1353</v>
      </c>
      <c r="R1762" s="108">
        <v>0</v>
      </c>
      <c r="S1762" s="109">
        <v>46231</v>
      </c>
      <c r="T1762" s="109">
        <v>46291</v>
      </c>
      <c r="U1762" s="109">
        <v>46808</v>
      </c>
      <c r="V1762" s="108">
        <v>577</v>
      </c>
      <c r="W1762" s="107" t="s">
        <v>424</v>
      </c>
      <c r="X1762" s="107" t="s">
        <v>1959</v>
      </c>
      <c r="Y1762" s="107" t="s">
        <v>292</v>
      </c>
      <c r="Z1762" s="108">
        <v>0.8</v>
      </c>
      <c r="AA1762" s="113">
        <v>0</v>
      </c>
      <c r="AB1762" s="113">
        <v>0</v>
      </c>
      <c r="AC1762" s="113">
        <v>30624</v>
      </c>
      <c r="AD1762" s="113">
        <v>0</v>
      </c>
      <c r="AE1762" s="113">
        <v>30624</v>
      </c>
      <c r="AF1762" s="113">
        <v>0</v>
      </c>
      <c r="AG1762" s="113">
        <v>0</v>
      </c>
      <c r="AH1762" s="113">
        <f>CFR_Data[[#This Row],[Total Spent SFY]]+CFR_Data[[#This Row],[CF Current SFY]]</f>
        <v>0</v>
      </c>
      <c r="AI1762" s="113">
        <v>0</v>
      </c>
      <c r="AJ1762" s="113">
        <v>0</v>
      </c>
      <c r="AK1762" s="113">
        <v>17013.333299999998</v>
      </c>
      <c r="AL1762" s="113">
        <v>13610.6667</v>
      </c>
      <c r="AM1762" s="113">
        <v>0</v>
      </c>
      <c r="AN1762" s="113">
        <v>0</v>
      </c>
      <c r="AO1762" s="113">
        <v>0</v>
      </c>
      <c r="AP1762" s="113">
        <v>0</v>
      </c>
      <c r="AQ1762" s="107" t="s">
        <v>699</v>
      </c>
      <c r="AR1762" s="107" t="s">
        <v>699</v>
      </c>
      <c r="AS1762" s="107" t="s">
        <v>396</v>
      </c>
      <c r="AT1762" s="107" t="s">
        <v>3074</v>
      </c>
      <c r="AU1762" s="107" t="s">
        <v>1123</v>
      </c>
      <c r="AV1762" s="107" t="s">
        <v>391</v>
      </c>
      <c r="AW1762" s="108">
        <v>3</v>
      </c>
      <c r="AX1762" s="107" t="s">
        <v>473</v>
      </c>
      <c r="AY1762" s="107" t="s">
        <v>2229</v>
      </c>
      <c r="AZ1762" s="107" t="s">
        <v>697</v>
      </c>
      <c r="BA1762" s="107" t="s">
        <v>2230</v>
      </c>
      <c r="BB1762" s="109">
        <v>45355.272070752311</v>
      </c>
      <c r="BC1762" s="107" t="s">
        <v>33</v>
      </c>
      <c r="BD1762" s="107" t="s">
        <v>292</v>
      </c>
    </row>
    <row r="1763" spans="1:56" x14ac:dyDescent="0.2">
      <c r="A1763" s="107" t="s">
        <v>472</v>
      </c>
      <c r="B1763" s="105">
        <v>612101</v>
      </c>
      <c r="C1763" s="105" t="s">
        <v>395</v>
      </c>
      <c r="D1763" s="107" t="s">
        <v>1383</v>
      </c>
      <c r="E1763" s="105" t="s">
        <v>1945</v>
      </c>
      <c r="F1763" s="107" t="s">
        <v>1182</v>
      </c>
      <c r="G1763" s="107" t="s">
        <v>830</v>
      </c>
      <c r="H1763" s="107" t="s">
        <v>830</v>
      </c>
      <c r="I1763" s="107" t="s">
        <v>830</v>
      </c>
      <c r="J1763" s="107" t="s">
        <v>112</v>
      </c>
      <c r="K1763" s="107" t="s">
        <v>33</v>
      </c>
      <c r="L1763" s="107" t="s">
        <v>1737</v>
      </c>
      <c r="M1763" s="107" t="s">
        <v>395</v>
      </c>
      <c r="N1763" s="107" t="s">
        <v>472</v>
      </c>
      <c r="O1763" s="107" t="s">
        <v>1122</v>
      </c>
      <c r="P1763" s="109">
        <v>46081</v>
      </c>
      <c r="Q1763" s="107" t="s">
        <v>1353</v>
      </c>
      <c r="R1763" s="108">
        <v>0</v>
      </c>
      <c r="S1763" s="109">
        <v>46231</v>
      </c>
      <c r="T1763" s="109">
        <v>46291</v>
      </c>
      <c r="U1763" s="109">
        <v>46808</v>
      </c>
      <c r="V1763" s="108">
        <v>577</v>
      </c>
      <c r="W1763" s="107" t="s">
        <v>398</v>
      </c>
      <c r="X1763" s="107" t="s">
        <v>702</v>
      </c>
      <c r="Y1763" s="107" t="s">
        <v>293</v>
      </c>
      <c r="Z1763" s="108">
        <v>0</v>
      </c>
      <c r="AA1763" s="113">
        <v>0</v>
      </c>
      <c r="AB1763" s="113">
        <v>0</v>
      </c>
      <c r="AC1763" s="113">
        <v>8143</v>
      </c>
      <c r="AD1763" s="113">
        <v>0</v>
      </c>
      <c r="AE1763" s="113">
        <v>8143</v>
      </c>
      <c r="AF1763" s="113">
        <v>0</v>
      </c>
      <c r="AG1763" s="113">
        <v>0</v>
      </c>
      <c r="AH1763" s="113">
        <f>CFR_Data[[#This Row],[Total Spent SFY]]+CFR_Data[[#This Row],[CF Current SFY]]</f>
        <v>0</v>
      </c>
      <c r="AI1763" s="113">
        <v>0</v>
      </c>
      <c r="AJ1763" s="113">
        <v>0</v>
      </c>
      <c r="AK1763" s="113">
        <v>4523.8888999999999</v>
      </c>
      <c r="AL1763" s="113">
        <v>3619.1111000000001</v>
      </c>
      <c r="AM1763" s="113">
        <v>0</v>
      </c>
      <c r="AN1763" s="113">
        <v>0</v>
      </c>
      <c r="AO1763" s="113">
        <v>0</v>
      </c>
      <c r="AP1763" s="113">
        <v>0</v>
      </c>
      <c r="AQ1763" s="107" t="s">
        <v>699</v>
      </c>
      <c r="AR1763" s="107" t="s">
        <v>699</v>
      </c>
      <c r="AS1763" s="107" t="s">
        <v>396</v>
      </c>
      <c r="AT1763" s="107" t="s">
        <v>3074</v>
      </c>
      <c r="AU1763" s="107" t="s">
        <v>1123</v>
      </c>
      <c r="AV1763" s="107" t="s">
        <v>391</v>
      </c>
      <c r="AW1763" s="108">
        <v>3</v>
      </c>
      <c r="AX1763" s="107" t="s">
        <v>473</v>
      </c>
      <c r="AY1763" s="107" t="s">
        <v>2229</v>
      </c>
      <c r="AZ1763" s="107" t="s">
        <v>697</v>
      </c>
      <c r="BA1763" s="107" t="s">
        <v>2230</v>
      </c>
      <c r="BB1763" s="109">
        <v>45355.272070752311</v>
      </c>
      <c r="BC1763" s="107" t="s">
        <v>33</v>
      </c>
      <c r="BD1763" s="107" t="s">
        <v>293</v>
      </c>
    </row>
    <row r="1764" spans="1:56" x14ac:dyDescent="0.2">
      <c r="A1764" s="107" t="s">
        <v>472</v>
      </c>
      <c r="B1764" s="105">
        <v>612101</v>
      </c>
      <c r="C1764" s="105" t="s">
        <v>395</v>
      </c>
      <c r="D1764" s="107" t="s">
        <v>1383</v>
      </c>
      <c r="E1764" s="105" t="s">
        <v>1945</v>
      </c>
      <c r="F1764" s="107" t="s">
        <v>1182</v>
      </c>
      <c r="G1764" s="107" t="s">
        <v>830</v>
      </c>
      <c r="H1764" s="107" t="s">
        <v>830</v>
      </c>
      <c r="I1764" s="107" t="s">
        <v>830</v>
      </c>
      <c r="J1764" s="107" t="s">
        <v>112</v>
      </c>
      <c r="K1764" s="107" t="s">
        <v>33</v>
      </c>
      <c r="L1764" s="107" t="s">
        <v>1737</v>
      </c>
      <c r="M1764" s="107" t="s">
        <v>395</v>
      </c>
      <c r="N1764" s="107" t="s">
        <v>472</v>
      </c>
      <c r="O1764" s="107" t="s">
        <v>1122</v>
      </c>
      <c r="P1764" s="109">
        <v>46081</v>
      </c>
      <c r="Q1764" s="107" t="s">
        <v>1353</v>
      </c>
      <c r="R1764" s="108">
        <v>0</v>
      </c>
      <c r="S1764" s="109">
        <v>46231</v>
      </c>
      <c r="T1764" s="109">
        <v>46291</v>
      </c>
      <c r="U1764" s="109">
        <v>46808</v>
      </c>
      <c r="V1764" s="108">
        <v>577</v>
      </c>
      <c r="W1764" s="107" t="s">
        <v>424</v>
      </c>
      <c r="X1764" s="107" t="s">
        <v>709</v>
      </c>
      <c r="Y1764" s="107" t="s">
        <v>416</v>
      </c>
      <c r="Z1764" s="108">
        <v>0.8</v>
      </c>
      <c r="AA1764" s="113">
        <v>0</v>
      </c>
      <c r="AB1764" s="113">
        <v>0</v>
      </c>
      <c r="AC1764" s="113">
        <v>788632.16</v>
      </c>
      <c r="AD1764" s="113">
        <v>0</v>
      </c>
      <c r="AE1764" s="113">
        <v>788632.16</v>
      </c>
      <c r="AF1764" s="113">
        <v>0</v>
      </c>
      <c r="AG1764" s="113">
        <v>0</v>
      </c>
      <c r="AH1764" s="113">
        <f>CFR_Data[[#This Row],[Total Spent SFY]]+CFR_Data[[#This Row],[CF Current SFY]]</f>
        <v>0</v>
      </c>
      <c r="AI1764" s="113">
        <v>0</v>
      </c>
      <c r="AJ1764" s="113">
        <v>0</v>
      </c>
      <c r="AK1764" s="113">
        <v>438128.97779999999</v>
      </c>
      <c r="AL1764" s="113">
        <v>350503.18219999998</v>
      </c>
      <c r="AM1764" s="113">
        <v>0</v>
      </c>
      <c r="AN1764" s="113">
        <v>0</v>
      </c>
      <c r="AO1764" s="113">
        <v>0</v>
      </c>
      <c r="AP1764" s="113">
        <v>0</v>
      </c>
      <c r="AQ1764" s="107" t="s">
        <v>699</v>
      </c>
      <c r="AR1764" s="107" t="s">
        <v>699</v>
      </c>
      <c r="AS1764" s="107" t="s">
        <v>396</v>
      </c>
      <c r="AT1764" s="107" t="s">
        <v>3074</v>
      </c>
      <c r="AU1764" s="107" t="s">
        <v>1123</v>
      </c>
      <c r="AV1764" s="107" t="s">
        <v>391</v>
      </c>
      <c r="AW1764" s="108">
        <v>3</v>
      </c>
      <c r="AX1764" s="107" t="s">
        <v>473</v>
      </c>
      <c r="AY1764" s="107" t="s">
        <v>2229</v>
      </c>
      <c r="AZ1764" s="107" t="s">
        <v>697</v>
      </c>
      <c r="BA1764" s="107" t="s">
        <v>2230</v>
      </c>
      <c r="BB1764" s="109">
        <v>45355.272070752311</v>
      </c>
      <c r="BC1764" s="107" t="s">
        <v>33</v>
      </c>
      <c r="BD1764" s="107" t="s">
        <v>292</v>
      </c>
    </row>
    <row r="1765" spans="1:56" x14ac:dyDescent="0.2">
      <c r="A1765" s="107" t="s">
        <v>472</v>
      </c>
      <c r="B1765" s="105">
        <v>612104</v>
      </c>
      <c r="C1765" s="105" t="s">
        <v>395</v>
      </c>
      <c r="D1765" s="107" t="s">
        <v>2525</v>
      </c>
      <c r="E1765" s="105" t="s">
        <v>1945</v>
      </c>
      <c r="F1765" s="107" t="s">
        <v>1128</v>
      </c>
      <c r="G1765" s="107" t="s">
        <v>830</v>
      </c>
      <c r="H1765" s="107" t="s">
        <v>830</v>
      </c>
      <c r="I1765" s="107" t="s">
        <v>830</v>
      </c>
      <c r="J1765" s="107" t="s">
        <v>147</v>
      </c>
      <c r="K1765" s="107" t="s">
        <v>33</v>
      </c>
      <c r="L1765" s="107" t="s">
        <v>369</v>
      </c>
      <c r="M1765" s="107" t="s">
        <v>395</v>
      </c>
      <c r="N1765" s="107" t="s">
        <v>472</v>
      </c>
      <c r="O1765" s="107" t="s">
        <v>1127</v>
      </c>
      <c r="P1765" s="109">
        <v>45717</v>
      </c>
      <c r="Q1765" s="107" t="s">
        <v>1101</v>
      </c>
      <c r="R1765" s="108">
        <v>0</v>
      </c>
      <c r="S1765" s="109">
        <v>45867</v>
      </c>
      <c r="T1765" s="109">
        <v>45927</v>
      </c>
      <c r="U1765" s="109">
        <v>46767</v>
      </c>
      <c r="V1765" s="108">
        <v>900</v>
      </c>
      <c r="W1765" s="107" t="s">
        <v>398</v>
      </c>
      <c r="X1765" s="107" t="s">
        <v>702</v>
      </c>
      <c r="Y1765" s="107" t="s">
        <v>293</v>
      </c>
      <c r="Z1765" s="108">
        <v>0</v>
      </c>
      <c r="AA1765" s="113">
        <v>0</v>
      </c>
      <c r="AB1765" s="113">
        <v>0</v>
      </c>
      <c r="AC1765" s="113">
        <v>364445.5</v>
      </c>
      <c r="AD1765" s="113">
        <v>0</v>
      </c>
      <c r="AE1765" s="113">
        <v>364445.5</v>
      </c>
      <c r="AF1765" s="113">
        <v>0</v>
      </c>
      <c r="AG1765" s="113">
        <v>0</v>
      </c>
      <c r="AH1765" s="113">
        <f>CFR_Data[[#This Row],[Total Spent SFY]]+CFR_Data[[#This Row],[CF Current SFY]]</f>
        <v>0</v>
      </c>
      <c r="AI1765" s="113">
        <v>0</v>
      </c>
      <c r="AJ1765" s="113">
        <v>125670.8621</v>
      </c>
      <c r="AK1765" s="113">
        <v>150805.03450000001</v>
      </c>
      <c r="AL1765" s="113">
        <v>87969.603400000007</v>
      </c>
      <c r="AM1765" s="113">
        <v>0</v>
      </c>
      <c r="AN1765" s="113">
        <v>0</v>
      </c>
      <c r="AO1765" s="113">
        <v>0</v>
      </c>
      <c r="AP1765" s="113">
        <v>0</v>
      </c>
      <c r="AQ1765" s="107" t="s">
        <v>699</v>
      </c>
      <c r="AR1765" s="107" t="s">
        <v>699</v>
      </c>
      <c r="AS1765" s="107" t="s">
        <v>396</v>
      </c>
      <c r="AT1765" s="107" t="s">
        <v>395</v>
      </c>
      <c r="AU1765" s="107" t="s">
        <v>1123</v>
      </c>
      <c r="AV1765" s="107" t="s">
        <v>391</v>
      </c>
      <c r="AW1765" s="108">
        <v>2</v>
      </c>
      <c r="AX1765" s="107" t="s">
        <v>473</v>
      </c>
      <c r="AY1765" s="107" t="s">
        <v>763</v>
      </c>
      <c r="AZ1765" s="107" t="s">
        <v>706</v>
      </c>
      <c r="BA1765" s="107" t="s">
        <v>430</v>
      </c>
      <c r="BB1765" s="109">
        <v>45355.272070752311</v>
      </c>
      <c r="BC1765" s="107" t="s">
        <v>33</v>
      </c>
      <c r="BD1765" s="107" t="s">
        <v>293</v>
      </c>
    </row>
    <row r="1766" spans="1:56" x14ac:dyDescent="0.2">
      <c r="A1766" s="107" t="s">
        <v>472</v>
      </c>
      <c r="B1766" s="105">
        <v>612104</v>
      </c>
      <c r="C1766" s="105" t="s">
        <v>395</v>
      </c>
      <c r="D1766" s="107" t="s">
        <v>2525</v>
      </c>
      <c r="E1766" s="105" t="s">
        <v>1945</v>
      </c>
      <c r="F1766" s="107" t="s">
        <v>1128</v>
      </c>
      <c r="G1766" s="107" t="s">
        <v>830</v>
      </c>
      <c r="H1766" s="107" t="s">
        <v>830</v>
      </c>
      <c r="I1766" s="107" t="s">
        <v>830</v>
      </c>
      <c r="J1766" s="107" t="s">
        <v>147</v>
      </c>
      <c r="K1766" s="107" t="s">
        <v>33</v>
      </c>
      <c r="L1766" s="107" t="s">
        <v>369</v>
      </c>
      <c r="M1766" s="107" t="s">
        <v>395</v>
      </c>
      <c r="N1766" s="107" t="s">
        <v>472</v>
      </c>
      <c r="O1766" s="107" t="s">
        <v>1127</v>
      </c>
      <c r="P1766" s="109">
        <v>45717</v>
      </c>
      <c r="Q1766" s="107" t="s">
        <v>1101</v>
      </c>
      <c r="R1766" s="108">
        <v>0</v>
      </c>
      <c r="S1766" s="109">
        <v>45867</v>
      </c>
      <c r="T1766" s="109">
        <v>45927</v>
      </c>
      <c r="U1766" s="109">
        <v>46767</v>
      </c>
      <c r="V1766" s="108">
        <v>900</v>
      </c>
      <c r="W1766" s="107" t="s">
        <v>424</v>
      </c>
      <c r="X1766" s="107" t="s">
        <v>715</v>
      </c>
      <c r="Y1766" s="107" t="s">
        <v>413</v>
      </c>
      <c r="Z1766" s="108">
        <v>0.9</v>
      </c>
      <c r="AA1766" s="113">
        <v>0</v>
      </c>
      <c r="AB1766" s="113">
        <v>0</v>
      </c>
      <c r="AC1766" s="113">
        <v>10714754.195</v>
      </c>
      <c r="AD1766" s="113">
        <v>0</v>
      </c>
      <c r="AE1766" s="113">
        <v>10714754.195</v>
      </c>
      <c r="AF1766" s="113">
        <v>0</v>
      </c>
      <c r="AG1766" s="113">
        <v>0</v>
      </c>
      <c r="AH1766" s="113">
        <f>CFR_Data[[#This Row],[Total Spent SFY]]+CFR_Data[[#This Row],[CF Current SFY]]</f>
        <v>0</v>
      </c>
      <c r="AI1766" s="113">
        <v>0</v>
      </c>
      <c r="AJ1766" s="113">
        <v>3694742.8259000001</v>
      </c>
      <c r="AK1766" s="113">
        <v>4433691.3909999998</v>
      </c>
      <c r="AL1766" s="113">
        <v>2586319.9780999999</v>
      </c>
      <c r="AM1766" s="113">
        <v>0</v>
      </c>
      <c r="AN1766" s="113">
        <v>0</v>
      </c>
      <c r="AO1766" s="113">
        <v>0</v>
      </c>
      <c r="AP1766" s="113">
        <v>0</v>
      </c>
      <c r="AQ1766" s="107" t="s">
        <v>699</v>
      </c>
      <c r="AR1766" s="107" t="s">
        <v>699</v>
      </c>
      <c r="AS1766" s="107" t="s">
        <v>396</v>
      </c>
      <c r="AT1766" s="107" t="s">
        <v>395</v>
      </c>
      <c r="AU1766" s="107" t="s">
        <v>1123</v>
      </c>
      <c r="AV1766" s="107" t="s">
        <v>391</v>
      </c>
      <c r="AW1766" s="108">
        <v>2</v>
      </c>
      <c r="AX1766" s="107" t="s">
        <v>473</v>
      </c>
      <c r="AY1766" s="107" t="s">
        <v>763</v>
      </c>
      <c r="AZ1766" s="107" t="s">
        <v>706</v>
      </c>
      <c r="BA1766" s="107" t="s">
        <v>430</v>
      </c>
      <c r="BB1766" s="109">
        <v>45355.272070752311</v>
      </c>
      <c r="BC1766" s="107" t="s">
        <v>33</v>
      </c>
      <c r="BD1766" s="107" t="s">
        <v>292</v>
      </c>
    </row>
    <row r="1767" spans="1:56" x14ac:dyDescent="0.2">
      <c r="A1767" s="107" t="s">
        <v>613</v>
      </c>
      <c r="B1767" s="105">
        <v>612106</v>
      </c>
      <c r="C1767" s="105" t="s">
        <v>3202</v>
      </c>
      <c r="D1767" s="107" t="s">
        <v>3203</v>
      </c>
      <c r="E1767" s="105" t="s">
        <v>1947</v>
      </c>
      <c r="F1767" s="107" t="s">
        <v>1128</v>
      </c>
      <c r="G1767" s="107" t="s">
        <v>830</v>
      </c>
      <c r="H1767" s="107" t="s">
        <v>830</v>
      </c>
      <c r="I1767" s="107" t="s">
        <v>830</v>
      </c>
      <c r="J1767" s="107" t="s">
        <v>1806</v>
      </c>
      <c r="K1767" s="107" t="s">
        <v>32</v>
      </c>
      <c r="L1767" s="107" t="s">
        <v>369</v>
      </c>
      <c r="M1767" s="107" t="s">
        <v>395</v>
      </c>
      <c r="N1767" s="107" t="s">
        <v>615</v>
      </c>
      <c r="O1767" s="107" t="s">
        <v>395</v>
      </c>
      <c r="P1767" s="109">
        <v>45290</v>
      </c>
      <c r="Q1767" s="107" t="s">
        <v>754</v>
      </c>
      <c r="R1767" s="108">
        <v>1</v>
      </c>
      <c r="S1767" s="109">
        <v>45366</v>
      </c>
      <c r="T1767" s="109">
        <v>45426</v>
      </c>
      <c r="U1767" s="109">
        <v>46340</v>
      </c>
      <c r="V1767" s="108">
        <v>974</v>
      </c>
      <c r="W1767" s="107" t="s">
        <v>398</v>
      </c>
      <c r="X1767" s="107" t="s">
        <v>702</v>
      </c>
      <c r="Y1767" s="107" t="s">
        <v>293</v>
      </c>
      <c r="Z1767" s="108">
        <v>0</v>
      </c>
      <c r="AA1767" s="113">
        <v>0</v>
      </c>
      <c r="AB1767" s="113">
        <v>0</v>
      </c>
      <c r="AC1767" s="113">
        <v>396168</v>
      </c>
      <c r="AD1767" s="113">
        <v>0</v>
      </c>
      <c r="AE1767" s="113">
        <v>396167.9999</v>
      </c>
      <c r="AF1767" s="113">
        <v>25559.2258</v>
      </c>
      <c r="AG1767" s="113">
        <v>25559.2258</v>
      </c>
      <c r="AH1767" s="113">
        <f>CFR_Data[[#This Row],[Total Spent SFY]]+CFR_Data[[#This Row],[CF Current SFY]]</f>
        <v>25559.2258</v>
      </c>
      <c r="AI1767" s="113">
        <v>153355.3548</v>
      </c>
      <c r="AJ1767" s="113">
        <v>153355.3548</v>
      </c>
      <c r="AK1767" s="113">
        <v>63898.0645</v>
      </c>
      <c r="AL1767" s="113">
        <v>0</v>
      </c>
      <c r="AM1767" s="113">
        <v>0</v>
      </c>
      <c r="AN1767" s="113">
        <v>1E-4</v>
      </c>
      <c r="AO1767" s="113">
        <v>0</v>
      </c>
      <c r="AP1767" s="113">
        <v>0</v>
      </c>
      <c r="AQ1767" s="107" t="s">
        <v>699</v>
      </c>
      <c r="AR1767" s="107" t="s">
        <v>699</v>
      </c>
      <c r="AS1767" s="107" t="s">
        <v>396</v>
      </c>
      <c r="AT1767" s="107" t="s">
        <v>395</v>
      </c>
      <c r="AU1767" s="107" t="s">
        <v>1123</v>
      </c>
      <c r="AV1767" s="107" t="s">
        <v>391</v>
      </c>
      <c r="AW1767" s="108">
        <v>2</v>
      </c>
      <c r="AX1767" s="107" t="s">
        <v>473</v>
      </c>
      <c r="AY1767" s="107" t="s">
        <v>763</v>
      </c>
      <c r="AZ1767" s="107" t="s">
        <v>706</v>
      </c>
      <c r="BA1767" s="107" t="s">
        <v>430</v>
      </c>
      <c r="BB1767" s="109">
        <v>45355.272070752311</v>
      </c>
      <c r="BC1767" s="107" t="s">
        <v>32</v>
      </c>
      <c r="BD1767" s="107" t="s">
        <v>293</v>
      </c>
    </row>
    <row r="1768" spans="1:56" x14ac:dyDescent="0.2">
      <c r="A1768" s="107" t="s">
        <v>613</v>
      </c>
      <c r="B1768" s="105">
        <v>612106</v>
      </c>
      <c r="C1768" s="105" t="s">
        <v>3202</v>
      </c>
      <c r="D1768" s="107" t="s">
        <v>3203</v>
      </c>
      <c r="E1768" s="105" t="s">
        <v>1947</v>
      </c>
      <c r="F1768" s="107" t="s">
        <v>1128</v>
      </c>
      <c r="G1768" s="107" t="s">
        <v>830</v>
      </c>
      <c r="H1768" s="107" t="s">
        <v>830</v>
      </c>
      <c r="I1768" s="107" t="s">
        <v>830</v>
      </c>
      <c r="J1768" s="107" t="s">
        <v>1806</v>
      </c>
      <c r="K1768" s="107" t="s">
        <v>32</v>
      </c>
      <c r="L1768" s="107" t="s">
        <v>369</v>
      </c>
      <c r="M1768" s="107" t="s">
        <v>395</v>
      </c>
      <c r="N1768" s="107" t="s">
        <v>615</v>
      </c>
      <c r="O1768" s="107" t="s">
        <v>395</v>
      </c>
      <c r="P1768" s="109">
        <v>45290</v>
      </c>
      <c r="Q1768" s="107" t="s">
        <v>754</v>
      </c>
      <c r="R1768" s="108">
        <v>1</v>
      </c>
      <c r="S1768" s="109">
        <v>45366</v>
      </c>
      <c r="T1768" s="109">
        <v>45426</v>
      </c>
      <c r="U1768" s="109">
        <v>46340</v>
      </c>
      <c r="V1768" s="108">
        <v>974</v>
      </c>
      <c r="W1768" s="107" t="s">
        <v>424</v>
      </c>
      <c r="X1768" s="107" t="s">
        <v>715</v>
      </c>
      <c r="Y1768" s="107" t="s">
        <v>413</v>
      </c>
      <c r="Z1768" s="108">
        <v>0.9</v>
      </c>
      <c r="AA1768" s="113">
        <v>0</v>
      </c>
      <c r="AB1768" s="113">
        <v>0</v>
      </c>
      <c r="AC1768" s="113">
        <v>24402799.791999999</v>
      </c>
      <c r="AD1768" s="113">
        <v>0</v>
      </c>
      <c r="AE1768" s="113">
        <v>24402799.791999999</v>
      </c>
      <c r="AF1768" s="113">
        <v>1574374.1801</v>
      </c>
      <c r="AG1768" s="113">
        <v>1574374.1801</v>
      </c>
      <c r="AH1768" s="113">
        <f>CFR_Data[[#This Row],[Total Spent SFY]]+CFR_Data[[#This Row],[CF Current SFY]]</f>
        <v>1574374.1801</v>
      </c>
      <c r="AI1768" s="113">
        <v>9446245.0808000006</v>
      </c>
      <c r="AJ1768" s="113">
        <v>9446245.0808000006</v>
      </c>
      <c r="AK1768" s="113">
        <v>3935935.4503000001</v>
      </c>
      <c r="AL1768" s="113">
        <v>0</v>
      </c>
      <c r="AM1768" s="113">
        <v>0</v>
      </c>
      <c r="AN1768" s="113">
        <v>0</v>
      </c>
      <c r="AO1768" s="113">
        <v>0</v>
      </c>
      <c r="AP1768" s="113">
        <v>0</v>
      </c>
      <c r="AQ1768" s="107" t="s">
        <v>699</v>
      </c>
      <c r="AR1768" s="107" t="s">
        <v>699</v>
      </c>
      <c r="AS1768" s="107" t="s">
        <v>396</v>
      </c>
      <c r="AT1768" s="107" t="s">
        <v>395</v>
      </c>
      <c r="AU1768" s="107" t="s">
        <v>1123</v>
      </c>
      <c r="AV1768" s="107" t="s">
        <v>391</v>
      </c>
      <c r="AW1768" s="108">
        <v>2</v>
      </c>
      <c r="AX1768" s="107" t="s">
        <v>473</v>
      </c>
      <c r="AY1768" s="107" t="s">
        <v>763</v>
      </c>
      <c r="AZ1768" s="107" t="s">
        <v>706</v>
      </c>
      <c r="BA1768" s="107" t="s">
        <v>430</v>
      </c>
      <c r="BB1768" s="109">
        <v>45355.272070752311</v>
      </c>
      <c r="BC1768" s="107" t="s">
        <v>32</v>
      </c>
      <c r="BD1768" s="107" t="s">
        <v>292</v>
      </c>
    </row>
    <row r="1769" spans="1:56" x14ac:dyDescent="0.2">
      <c r="A1769" s="107" t="s">
        <v>472</v>
      </c>
      <c r="B1769" s="105">
        <v>612109</v>
      </c>
      <c r="C1769" s="105" t="s">
        <v>395</v>
      </c>
      <c r="D1769" s="107" t="s">
        <v>3204</v>
      </c>
      <c r="E1769" s="105" t="s">
        <v>1947</v>
      </c>
      <c r="F1769" s="107" t="s">
        <v>1128</v>
      </c>
      <c r="G1769" s="107" t="s">
        <v>830</v>
      </c>
      <c r="H1769" s="107" t="s">
        <v>830</v>
      </c>
      <c r="I1769" s="107" t="s">
        <v>830</v>
      </c>
      <c r="J1769" s="107" t="s">
        <v>838</v>
      </c>
      <c r="K1769" s="107" t="s">
        <v>32</v>
      </c>
      <c r="L1769" s="107" t="s">
        <v>368</v>
      </c>
      <c r="M1769" s="107" t="s">
        <v>395</v>
      </c>
      <c r="N1769" s="107" t="s">
        <v>472</v>
      </c>
      <c r="O1769" s="107" t="s">
        <v>1122</v>
      </c>
      <c r="P1769" s="109">
        <v>46081</v>
      </c>
      <c r="Q1769" s="107" t="s">
        <v>1353</v>
      </c>
      <c r="R1769" s="108">
        <v>0</v>
      </c>
      <c r="S1769" s="109">
        <v>46231</v>
      </c>
      <c r="T1769" s="109">
        <v>46291</v>
      </c>
      <c r="U1769" s="109">
        <v>46778</v>
      </c>
      <c r="V1769" s="108">
        <v>547</v>
      </c>
      <c r="W1769" s="107" t="s">
        <v>398</v>
      </c>
      <c r="X1769" s="107" t="s">
        <v>702</v>
      </c>
      <c r="Y1769" s="107" t="s">
        <v>293</v>
      </c>
      <c r="Z1769" s="108">
        <v>0</v>
      </c>
      <c r="AA1769" s="113">
        <v>0</v>
      </c>
      <c r="AB1769" s="113">
        <v>0</v>
      </c>
      <c r="AC1769" s="113">
        <v>236000</v>
      </c>
      <c r="AD1769" s="113">
        <v>0</v>
      </c>
      <c r="AE1769" s="113">
        <v>236000</v>
      </c>
      <c r="AF1769" s="113">
        <v>0</v>
      </c>
      <c r="AG1769" s="113">
        <v>0</v>
      </c>
      <c r="AH1769" s="113">
        <f>CFR_Data[[#This Row],[Total Spent SFY]]+CFR_Data[[#This Row],[CF Current SFY]]</f>
        <v>0</v>
      </c>
      <c r="AI1769" s="113">
        <v>0</v>
      </c>
      <c r="AJ1769" s="113">
        <v>0</v>
      </c>
      <c r="AK1769" s="113">
        <v>138823.5294</v>
      </c>
      <c r="AL1769" s="113">
        <v>97176.470600000001</v>
      </c>
      <c r="AM1769" s="113">
        <v>0</v>
      </c>
      <c r="AN1769" s="113">
        <v>0</v>
      </c>
      <c r="AO1769" s="113">
        <v>0</v>
      </c>
      <c r="AP1769" s="113">
        <v>0</v>
      </c>
      <c r="AQ1769" s="107" t="s">
        <v>699</v>
      </c>
      <c r="AR1769" s="107" t="s">
        <v>699</v>
      </c>
      <c r="AS1769" s="107" t="s">
        <v>396</v>
      </c>
      <c r="AT1769" s="107" t="s">
        <v>395</v>
      </c>
      <c r="AU1769" s="107" t="s">
        <v>1123</v>
      </c>
      <c r="AV1769" s="107" t="s">
        <v>391</v>
      </c>
      <c r="AW1769" s="108">
        <v>2</v>
      </c>
      <c r="AX1769" s="107" t="s">
        <v>473</v>
      </c>
      <c r="AY1769" s="107" t="s">
        <v>731</v>
      </c>
      <c r="AZ1769" s="107" t="s">
        <v>706</v>
      </c>
      <c r="BA1769" s="107" t="s">
        <v>435</v>
      </c>
      <c r="BB1769" s="109">
        <v>45355.272070752311</v>
      </c>
      <c r="BC1769" s="107" t="s">
        <v>32</v>
      </c>
      <c r="BD1769" s="107" t="s">
        <v>293</v>
      </c>
    </row>
    <row r="1770" spans="1:56" x14ac:dyDescent="0.2">
      <c r="A1770" s="107" t="s">
        <v>472</v>
      </c>
      <c r="B1770" s="105">
        <v>612109</v>
      </c>
      <c r="C1770" s="105" t="s">
        <v>395</v>
      </c>
      <c r="D1770" s="107" t="s">
        <v>3204</v>
      </c>
      <c r="E1770" s="105" t="s">
        <v>1947</v>
      </c>
      <c r="F1770" s="107" t="s">
        <v>1128</v>
      </c>
      <c r="G1770" s="107" t="s">
        <v>830</v>
      </c>
      <c r="H1770" s="107" t="s">
        <v>830</v>
      </c>
      <c r="I1770" s="107" t="s">
        <v>830</v>
      </c>
      <c r="J1770" s="107" t="s">
        <v>838</v>
      </c>
      <c r="K1770" s="107" t="s">
        <v>32</v>
      </c>
      <c r="L1770" s="107" t="s">
        <v>368</v>
      </c>
      <c r="M1770" s="107" t="s">
        <v>395</v>
      </c>
      <c r="N1770" s="107" t="s">
        <v>472</v>
      </c>
      <c r="O1770" s="107" t="s">
        <v>1122</v>
      </c>
      <c r="P1770" s="109">
        <v>46081</v>
      </c>
      <c r="Q1770" s="107" t="s">
        <v>1353</v>
      </c>
      <c r="R1770" s="108">
        <v>0</v>
      </c>
      <c r="S1770" s="109">
        <v>46231</v>
      </c>
      <c r="T1770" s="109">
        <v>46291</v>
      </c>
      <c r="U1770" s="109">
        <v>46778</v>
      </c>
      <c r="V1770" s="108">
        <v>547</v>
      </c>
      <c r="W1770" s="107" t="s">
        <v>424</v>
      </c>
      <c r="X1770" s="107" t="s">
        <v>733</v>
      </c>
      <c r="Y1770" s="107" t="s">
        <v>413</v>
      </c>
      <c r="Z1770" s="108">
        <v>0.8</v>
      </c>
      <c r="AA1770" s="113">
        <v>0</v>
      </c>
      <c r="AB1770" s="113">
        <v>0</v>
      </c>
      <c r="AC1770" s="113">
        <v>18171600</v>
      </c>
      <c r="AD1770" s="113">
        <v>0</v>
      </c>
      <c r="AE1770" s="113">
        <v>18171600</v>
      </c>
      <c r="AF1770" s="113">
        <v>0</v>
      </c>
      <c r="AG1770" s="113">
        <v>0</v>
      </c>
      <c r="AH1770" s="113">
        <f>CFR_Data[[#This Row],[Total Spent SFY]]+CFR_Data[[#This Row],[CF Current SFY]]</f>
        <v>0</v>
      </c>
      <c r="AI1770" s="113">
        <v>0</v>
      </c>
      <c r="AJ1770" s="113">
        <v>0</v>
      </c>
      <c r="AK1770" s="113">
        <v>10689176.4706</v>
      </c>
      <c r="AL1770" s="113">
        <v>7482423.5294000003</v>
      </c>
      <c r="AM1770" s="113">
        <v>0</v>
      </c>
      <c r="AN1770" s="113">
        <v>0</v>
      </c>
      <c r="AO1770" s="113">
        <v>0</v>
      </c>
      <c r="AP1770" s="113">
        <v>0</v>
      </c>
      <c r="AQ1770" s="107" t="s">
        <v>699</v>
      </c>
      <c r="AR1770" s="107" t="s">
        <v>699</v>
      </c>
      <c r="AS1770" s="107" t="s">
        <v>396</v>
      </c>
      <c r="AT1770" s="107" t="s">
        <v>395</v>
      </c>
      <c r="AU1770" s="107" t="s">
        <v>1123</v>
      </c>
      <c r="AV1770" s="107" t="s">
        <v>391</v>
      </c>
      <c r="AW1770" s="108">
        <v>2</v>
      </c>
      <c r="AX1770" s="107" t="s">
        <v>473</v>
      </c>
      <c r="AY1770" s="107" t="s">
        <v>731</v>
      </c>
      <c r="AZ1770" s="107" t="s">
        <v>706</v>
      </c>
      <c r="BA1770" s="107" t="s">
        <v>435</v>
      </c>
      <c r="BB1770" s="109">
        <v>45355.272070752311</v>
      </c>
      <c r="BC1770" s="107" t="s">
        <v>32</v>
      </c>
      <c r="BD1770" s="107" t="s">
        <v>292</v>
      </c>
    </row>
    <row r="1771" spans="1:56" x14ac:dyDescent="0.2">
      <c r="A1771" s="107" t="s">
        <v>472</v>
      </c>
      <c r="B1771" s="105">
        <v>612110</v>
      </c>
      <c r="C1771" s="105" t="s">
        <v>395</v>
      </c>
      <c r="D1771" s="107" t="s">
        <v>2526</v>
      </c>
      <c r="E1771" s="105" t="s">
        <v>1954</v>
      </c>
      <c r="F1771" s="107" t="s">
        <v>1128</v>
      </c>
      <c r="G1771" s="107" t="s">
        <v>830</v>
      </c>
      <c r="H1771" s="107" t="s">
        <v>830</v>
      </c>
      <c r="I1771" s="107" t="s">
        <v>830</v>
      </c>
      <c r="J1771" s="107" t="s">
        <v>2527</v>
      </c>
      <c r="K1771" s="107" t="s">
        <v>28</v>
      </c>
      <c r="L1771" s="107" t="s">
        <v>368</v>
      </c>
      <c r="M1771" s="107" t="s">
        <v>395</v>
      </c>
      <c r="N1771" s="107" t="s">
        <v>472</v>
      </c>
      <c r="O1771" s="107" t="s">
        <v>1122</v>
      </c>
      <c r="P1771" s="109">
        <v>45565</v>
      </c>
      <c r="Q1771" s="107" t="s">
        <v>754</v>
      </c>
      <c r="R1771" s="108">
        <v>0</v>
      </c>
      <c r="S1771" s="109">
        <v>45715</v>
      </c>
      <c r="T1771" s="109">
        <v>45775</v>
      </c>
      <c r="U1771" s="109">
        <v>46262</v>
      </c>
      <c r="V1771" s="108">
        <v>547</v>
      </c>
      <c r="W1771" s="107" t="s">
        <v>424</v>
      </c>
      <c r="X1771" s="107" t="s">
        <v>1959</v>
      </c>
      <c r="Y1771" s="107" t="s">
        <v>292</v>
      </c>
      <c r="Z1771" s="108">
        <v>0.8</v>
      </c>
      <c r="AA1771" s="113">
        <v>0</v>
      </c>
      <c r="AB1771" s="113">
        <v>0</v>
      </c>
      <c r="AC1771" s="113">
        <v>229521.6</v>
      </c>
      <c r="AD1771" s="113">
        <v>0</v>
      </c>
      <c r="AE1771" s="113">
        <v>229521.60010000001</v>
      </c>
      <c r="AF1771" s="113">
        <v>0</v>
      </c>
      <c r="AG1771" s="113">
        <v>0</v>
      </c>
      <c r="AH1771" s="113">
        <f>CFR_Data[[#This Row],[Total Spent SFY]]+CFR_Data[[#This Row],[CF Current SFY]]</f>
        <v>0</v>
      </c>
      <c r="AI1771" s="113">
        <v>40503.811800000003</v>
      </c>
      <c r="AJ1771" s="113">
        <v>162015.24710000001</v>
      </c>
      <c r="AK1771" s="113">
        <v>27002.5412</v>
      </c>
      <c r="AL1771" s="113">
        <v>0</v>
      </c>
      <c r="AM1771" s="113">
        <v>0</v>
      </c>
      <c r="AN1771" s="113">
        <v>-1E-4</v>
      </c>
      <c r="AO1771" s="113">
        <v>0</v>
      </c>
      <c r="AP1771" s="113">
        <v>0</v>
      </c>
      <c r="AQ1771" s="107" t="s">
        <v>699</v>
      </c>
      <c r="AR1771" s="107" t="s">
        <v>699</v>
      </c>
      <c r="AS1771" s="107" t="s">
        <v>396</v>
      </c>
      <c r="AT1771" s="107" t="s">
        <v>395</v>
      </c>
      <c r="AU1771" s="107" t="s">
        <v>1123</v>
      </c>
      <c r="AV1771" s="107" t="s">
        <v>391</v>
      </c>
      <c r="AW1771" s="108">
        <v>3</v>
      </c>
      <c r="AX1771" s="107" t="s">
        <v>473</v>
      </c>
      <c r="AY1771" s="107" t="s">
        <v>731</v>
      </c>
      <c r="AZ1771" s="107" t="s">
        <v>706</v>
      </c>
      <c r="BA1771" s="107" t="s">
        <v>435</v>
      </c>
      <c r="BB1771" s="109">
        <v>45355.272070752311</v>
      </c>
      <c r="BC1771" s="107" t="s">
        <v>28</v>
      </c>
      <c r="BD1771" s="107" t="s">
        <v>292</v>
      </c>
    </row>
    <row r="1772" spans="1:56" x14ac:dyDescent="0.2">
      <c r="A1772" s="107" t="s">
        <v>472</v>
      </c>
      <c r="B1772" s="105">
        <v>612110</v>
      </c>
      <c r="C1772" s="105" t="s">
        <v>395</v>
      </c>
      <c r="D1772" s="107" t="s">
        <v>2526</v>
      </c>
      <c r="E1772" s="105" t="s">
        <v>1954</v>
      </c>
      <c r="F1772" s="107" t="s">
        <v>1128</v>
      </c>
      <c r="G1772" s="107" t="s">
        <v>830</v>
      </c>
      <c r="H1772" s="107" t="s">
        <v>830</v>
      </c>
      <c r="I1772" s="107" t="s">
        <v>830</v>
      </c>
      <c r="J1772" s="107" t="s">
        <v>2527</v>
      </c>
      <c r="K1772" s="107" t="s">
        <v>28</v>
      </c>
      <c r="L1772" s="107" t="s">
        <v>368</v>
      </c>
      <c r="M1772" s="107" t="s">
        <v>395</v>
      </c>
      <c r="N1772" s="107" t="s">
        <v>472</v>
      </c>
      <c r="O1772" s="107" t="s">
        <v>1122</v>
      </c>
      <c r="P1772" s="109">
        <v>45565</v>
      </c>
      <c r="Q1772" s="107" t="s">
        <v>754</v>
      </c>
      <c r="R1772" s="108">
        <v>0</v>
      </c>
      <c r="S1772" s="109">
        <v>45715</v>
      </c>
      <c r="T1772" s="109">
        <v>45775</v>
      </c>
      <c r="U1772" s="109">
        <v>46262</v>
      </c>
      <c r="V1772" s="108">
        <v>547</v>
      </c>
      <c r="W1772" s="107" t="s">
        <v>398</v>
      </c>
      <c r="X1772" s="107" t="s">
        <v>702</v>
      </c>
      <c r="Y1772" s="107" t="s">
        <v>293</v>
      </c>
      <c r="Z1772" s="108">
        <v>0</v>
      </c>
      <c r="AA1772" s="113">
        <v>0</v>
      </c>
      <c r="AB1772" s="113">
        <v>0</v>
      </c>
      <c r="AC1772" s="113">
        <v>0</v>
      </c>
      <c r="AD1772" s="113">
        <v>0</v>
      </c>
      <c r="AE1772" s="113">
        <v>0</v>
      </c>
      <c r="AF1772" s="113">
        <v>0</v>
      </c>
      <c r="AG1772" s="113">
        <v>0</v>
      </c>
      <c r="AH1772" s="113">
        <f>CFR_Data[[#This Row],[Total Spent SFY]]+CFR_Data[[#This Row],[CF Current SFY]]</f>
        <v>0</v>
      </c>
      <c r="AI1772" s="113">
        <v>0</v>
      </c>
      <c r="AJ1772" s="113">
        <v>0</v>
      </c>
      <c r="AK1772" s="113">
        <v>0</v>
      </c>
      <c r="AL1772" s="113">
        <v>0</v>
      </c>
      <c r="AM1772" s="113">
        <v>0</v>
      </c>
      <c r="AN1772" s="113">
        <v>0</v>
      </c>
      <c r="AO1772" s="113">
        <v>0</v>
      </c>
      <c r="AP1772" s="113">
        <v>0</v>
      </c>
      <c r="AQ1772" s="107" t="s">
        <v>699</v>
      </c>
      <c r="AR1772" s="107" t="s">
        <v>699</v>
      </c>
      <c r="AS1772" s="107" t="s">
        <v>396</v>
      </c>
      <c r="AT1772" s="107" t="s">
        <v>395</v>
      </c>
      <c r="AU1772" s="107" t="s">
        <v>1123</v>
      </c>
      <c r="AV1772" s="107" t="s">
        <v>391</v>
      </c>
      <c r="AW1772" s="108">
        <v>3</v>
      </c>
      <c r="AX1772" s="107" t="s">
        <v>473</v>
      </c>
      <c r="AY1772" s="107" t="s">
        <v>731</v>
      </c>
      <c r="AZ1772" s="107" t="s">
        <v>706</v>
      </c>
      <c r="BA1772" s="107" t="s">
        <v>435</v>
      </c>
      <c r="BB1772" s="109">
        <v>45355.272070752311</v>
      </c>
      <c r="BC1772" s="107" t="s">
        <v>28</v>
      </c>
      <c r="BD1772" s="107" t="s">
        <v>293</v>
      </c>
    </row>
    <row r="1773" spans="1:56" x14ac:dyDescent="0.2">
      <c r="A1773" s="107" t="s">
        <v>472</v>
      </c>
      <c r="B1773" s="105">
        <v>612110</v>
      </c>
      <c r="C1773" s="105" t="s">
        <v>395</v>
      </c>
      <c r="D1773" s="107" t="s">
        <v>2526</v>
      </c>
      <c r="E1773" s="105" t="s">
        <v>1954</v>
      </c>
      <c r="F1773" s="107" t="s">
        <v>1128</v>
      </c>
      <c r="G1773" s="107" t="s">
        <v>830</v>
      </c>
      <c r="H1773" s="107" t="s">
        <v>830</v>
      </c>
      <c r="I1773" s="107" t="s">
        <v>830</v>
      </c>
      <c r="J1773" s="107" t="s">
        <v>2527</v>
      </c>
      <c r="K1773" s="107" t="s">
        <v>28</v>
      </c>
      <c r="L1773" s="107" t="s">
        <v>368</v>
      </c>
      <c r="M1773" s="107" t="s">
        <v>395</v>
      </c>
      <c r="N1773" s="107" t="s">
        <v>472</v>
      </c>
      <c r="O1773" s="107" t="s">
        <v>1122</v>
      </c>
      <c r="P1773" s="109">
        <v>45565</v>
      </c>
      <c r="Q1773" s="107" t="s">
        <v>754</v>
      </c>
      <c r="R1773" s="108">
        <v>0</v>
      </c>
      <c r="S1773" s="109">
        <v>45715</v>
      </c>
      <c r="T1773" s="109">
        <v>45775</v>
      </c>
      <c r="U1773" s="109">
        <v>46262</v>
      </c>
      <c r="V1773" s="108">
        <v>547</v>
      </c>
      <c r="W1773" s="107" t="s">
        <v>424</v>
      </c>
      <c r="X1773" s="107" t="s">
        <v>733</v>
      </c>
      <c r="Y1773" s="107" t="s">
        <v>413</v>
      </c>
      <c r="Z1773" s="108">
        <v>0.8</v>
      </c>
      <c r="AA1773" s="113">
        <v>0</v>
      </c>
      <c r="AB1773" s="113">
        <v>0</v>
      </c>
      <c r="AC1773" s="113">
        <v>5305300</v>
      </c>
      <c r="AD1773" s="113">
        <v>0</v>
      </c>
      <c r="AE1773" s="113">
        <v>5305300.0000999998</v>
      </c>
      <c r="AF1773" s="113">
        <v>0</v>
      </c>
      <c r="AG1773" s="113">
        <v>0</v>
      </c>
      <c r="AH1773" s="113">
        <f>CFR_Data[[#This Row],[Total Spent SFY]]+CFR_Data[[#This Row],[CF Current SFY]]</f>
        <v>0</v>
      </c>
      <c r="AI1773" s="113">
        <v>936229.4118</v>
      </c>
      <c r="AJ1773" s="113">
        <v>3744917.6471000002</v>
      </c>
      <c r="AK1773" s="113">
        <v>624152.9412</v>
      </c>
      <c r="AL1773" s="113">
        <v>0</v>
      </c>
      <c r="AM1773" s="113">
        <v>0</v>
      </c>
      <c r="AN1773" s="113">
        <v>-1E-4</v>
      </c>
      <c r="AO1773" s="113">
        <v>0</v>
      </c>
      <c r="AP1773" s="113">
        <v>0</v>
      </c>
      <c r="AQ1773" s="107" t="s">
        <v>699</v>
      </c>
      <c r="AR1773" s="107" t="s">
        <v>699</v>
      </c>
      <c r="AS1773" s="107" t="s">
        <v>396</v>
      </c>
      <c r="AT1773" s="107" t="s">
        <v>395</v>
      </c>
      <c r="AU1773" s="107" t="s">
        <v>1123</v>
      </c>
      <c r="AV1773" s="107" t="s">
        <v>391</v>
      </c>
      <c r="AW1773" s="108">
        <v>3</v>
      </c>
      <c r="AX1773" s="107" t="s">
        <v>473</v>
      </c>
      <c r="AY1773" s="107" t="s">
        <v>731</v>
      </c>
      <c r="AZ1773" s="107" t="s">
        <v>706</v>
      </c>
      <c r="BA1773" s="107" t="s">
        <v>435</v>
      </c>
      <c r="BB1773" s="109">
        <v>45355.272070752311</v>
      </c>
      <c r="BC1773" s="107" t="s">
        <v>28</v>
      </c>
      <c r="BD1773" s="107" t="s">
        <v>292</v>
      </c>
    </row>
    <row r="1774" spans="1:56" x14ac:dyDescent="0.2">
      <c r="A1774" s="107" t="s">
        <v>472</v>
      </c>
      <c r="B1774" s="105">
        <v>612111</v>
      </c>
      <c r="C1774" s="105" t="s">
        <v>395</v>
      </c>
      <c r="D1774" s="107" t="s">
        <v>3205</v>
      </c>
      <c r="E1774" s="105" t="s">
        <v>1945</v>
      </c>
      <c r="F1774" s="107" t="s">
        <v>1128</v>
      </c>
      <c r="G1774" s="107" t="s">
        <v>830</v>
      </c>
      <c r="H1774" s="107" t="s">
        <v>830</v>
      </c>
      <c r="I1774" s="107" t="s">
        <v>830</v>
      </c>
      <c r="J1774" s="107" t="s">
        <v>78</v>
      </c>
      <c r="K1774" s="107" t="s">
        <v>23</v>
      </c>
      <c r="L1774" s="107" t="s">
        <v>368</v>
      </c>
      <c r="M1774" s="107" t="s">
        <v>395</v>
      </c>
      <c r="N1774" s="107" t="s">
        <v>472</v>
      </c>
      <c r="O1774" s="107" t="s">
        <v>1122</v>
      </c>
      <c r="P1774" s="109">
        <v>46851</v>
      </c>
      <c r="Q1774" s="107" t="s">
        <v>2912</v>
      </c>
      <c r="R1774" s="108">
        <v>0</v>
      </c>
      <c r="S1774" s="109">
        <v>47001</v>
      </c>
      <c r="T1774" s="109">
        <v>47061</v>
      </c>
      <c r="U1774" s="109">
        <v>47548</v>
      </c>
      <c r="V1774" s="108">
        <v>547</v>
      </c>
      <c r="W1774" s="107" t="s">
        <v>424</v>
      </c>
      <c r="X1774" s="107" t="s">
        <v>733</v>
      </c>
      <c r="Y1774" s="107" t="s">
        <v>413</v>
      </c>
      <c r="Z1774" s="108">
        <v>0.8</v>
      </c>
      <c r="AA1774" s="113">
        <v>0</v>
      </c>
      <c r="AB1774" s="113">
        <v>0</v>
      </c>
      <c r="AC1774" s="113">
        <v>8842680</v>
      </c>
      <c r="AD1774" s="113">
        <v>0</v>
      </c>
      <c r="AE1774" s="113">
        <v>4161261.1765000001</v>
      </c>
      <c r="AF1774" s="113">
        <v>0</v>
      </c>
      <c r="AG1774" s="113">
        <v>0</v>
      </c>
      <c r="AH1774" s="113">
        <f>CFR_Data[[#This Row],[Total Spent SFY]]+CFR_Data[[#This Row],[CF Current SFY]]</f>
        <v>0</v>
      </c>
      <c r="AI1774" s="113">
        <v>0</v>
      </c>
      <c r="AJ1774" s="113">
        <v>0</v>
      </c>
      <c r="AK1774" s="113">
        <v>0</v>
      </c>
      <c r="AL1774" s="113">
        <v>0</v>
      </c>
      <c r="AM1774" s="113">
        <v>4161261.1765000001</v>
      </c>
      <c r="AN1774" s="113">
        <v>4681418.8234999999</v>
      </c>
      <c r="AO1774" s="113">
        <v>0</v>
      </c>
      <c r="AP1774" s="113">
        <v>0</v>
      </c>
      <c r="AQ1774" s="107" t="s">
        <v>699</v>
      </c>
      <c r="AR1774" s="107" t="s">
        <v>699</v>
      </c>
      <c r="AS1774" s="107" t="s">
        <v>396</v>
      </c>
      <c r="AT1774" s="107" t="s">
        <v>395</v>
      </c>
      <c r="AU1774" s="107" t="s">
        <v>1123</v>
      </c>
      <c r="AV1774" s="107" t="s">
        <v>391</v>
      </c>
      <c r="AW1774" s="108">
        <v>1</v>
      </c>
      <c r="AX1774" s="107" t="s">
        <v>473</v>
      </c>
      <c r="AY1774" s="107" t="s">
        <v>731</v>
      </c>
      <c r="AZ1774" s="107" t="s">
        <v>706</v>
      </c>
      <c r="BA1774" s="107" t="s">
        <v>435</v>
      </c>
      <c r="BB1774" s="109">
        <v>45355.272070752311</v>
      </c>
      <c r="BC1774" s="107" t="s">
        <v>23</v>
      </c>
      <c r="BD1774" s="107" t="s">
        <v>292</v>
      </c>
    </row>
    <row r="1775" spans="1:56" x14ac:dyDescent="0.2">
      <c r="A1775" s="107" t="s">
        <v>409</v>
      </c>
      <c r="B1775" s="105">
        <v>612114</v>
      </c>
      <c r="C1775" s="105" t="s">
        <v>2528</v>
      </c>
      <c r="D1775" s="107" t="s">
        <v>1829</v>
      </c>
      <c r="E1775" s="105" t="s">
        <v>1945</v>
      </c>
      <c r="F1775" s="107" t="s">
        <v>1330</v>
      </c>
      <c r="G1775" s="107" t="s">
        <v>830</v>
      </c>
      <c r="H1775" s="107" t="b">
        <v>1</v>
      </c>
      <c r="I1775" s="107" t="s">
        <v>830</v>
      </c>
      <c r="J1775" s="107" t="s">
        <v>445</v>
      </c>
      <c r="K1775" s="107" t="s">
        <v>446</v>
      </c>
      <c r="L1775" s="107" t="s">
        <v>358</v>
      </c>
      <c r="M1775" s="107" t="s">
        <v>395</v>
      </c>
      <c r="N1775" s="107" t="s">
        <v>410</v>
      </c>
      <c r="O1775" s="107" t="s">
        <v>395</v>
      </c>
      <c r="P1775" s="109">
        <v>44471</v>
      </c>
      <c r="Q1775" s="107" t="s">
        <v>658</v>
      </c>
      <c r="R1775" s="108">
        <v>1</v>
      </c>
      <c r="S1775" s="109">
        <v>44533</v>
      </c>
      <c r="T1775" s="109">
        <v>44593</v>
      </c>
      <c r="U1775" s="109">
        <v>45253</v>
      </c>
      <c r="V1775" s="108">
        <v>720</v>
      </c>
      <c r="W1775" s="107" t="s">
        <v>398</v>
      </c>
      <c r="X1775" s="107" t="s">
        <v>720</v>
      </c>
      <c r="Y1775" s="107" t="s">
        <v>293</v>
      </c>
      <c r="Z1775" s="108">
        <v>0</v>
      </c>
      <c r="AA1775" s="113">
        <v>852658.17</v>
      </c>
      <c r="AB1775" s="113">
        <v>320183.25</v>
      </c>
      <c r="AC1775" s="113">
        <v>447276.83</v>
      </c>
      <c r="AD1775" s="113">
        <v>0</v>
      </c>
      <c r="AE1775" s="113">
        <v>447276.83</v>
      </c>
      <c r="AF1775" s="113">
        <v>447276.83</v>
      </c>
      <c r="AG1775" s="113">
        <v>1299935</v>
      </c>
      <c r="AH1775" s="113">
        <f>CFR_Data[[#This Row],[Total Spent SFY]]+CFR_Data[[#This Row],[CF Current SFY]]</f>
        <v>767460.08000000007</v>
      </c>
      <c r="AI1775" s="113">
        <v>0</v>
      </c>
      <c r="AJ1775" s="113">
        <v>0</v>
      </c>
      <c r="AK1775" s="113">
        <v>0</v>
      </c>
      <c r="AL1775" s="113">
        <v>0</v>
      </c>
      <c r="AM1775" s="113">
        <v>0</v>
      </c>
      <c r="AN1775" s="113">
        <v>0</v>
      </c>
      <c r="AO1775" s="113">
        <v>0</v>
      </c>
      <c r="AP1775" s="113">
        <v>0</v>
      </c>
      <c r="AQ1775" s="107" t="s">
        <v>699</v>
      </c>
      <c r="AR1775" s="107" t="s">
        <v>699</v>
      </c>
      <c r="AS1775" s="107" t="s">
        <v>396</v>
      </c>
      <c r="AT1775" s="107" t="s">
        <v>395</v>
      </c>
      <c r="AU1775" s="107" t="s">
        <v>1123</v>
      </c>
      <c r="AV1775" s="107" t="s">
        <v>391</v>
      </c>
      <c r="AW1775" s="108">
        <v>1</v>
      </c>
      <c r="AX1775" s="107" t="s">
        <v>473</v>
      </c>
      <c r="AY1775" s="107" t="s">
        <v>762</v>
      </c>
      <c r="AZ1775" s="107" t="s">
        <v>706</v>
      </c>
      <c r="BA1775" s="107" t="s">
        <v>433</v>
      </c>
      <c r="BB1775" s="109">
        <v>45355.272070752311</v>
      </c>
      <c r="BC1775" s="107" t="s">
        <v>465</v>
      </c>
      <c r="BD1775" s="107" t="s">
        <v>293</v>
      </c>
    </row>
    <row r="1776" spans="1:56" x14ac:dyDescent="0.2">
      <c r="A1776" s="107" t="s">
        <v>409</v>
      </c>
      <c r="B1776" s="105">
        <v>612116</v>
      </c>
      <c r="C1776" s="105" t="s">
        <v>2529</v>
      </c>
      <c r="D1776" s="107" t="s">
        <v>1830</v>
      </c>
      <c r="E1776" s="105" t="s">
        <v>1945</v>
      </c>
      <c r="F1776" s="107" t="s">
        <v>1330</v>
      </c>
      <c r="G1776" s="107" t="s">
        <v>830</v>
      </c>
      <c r="H1776" s="107" t="b">
        <v>1</v>
      </c>
      <c r="I1776" s="107" t="s">
        <v>830</v>
      </c>
      <c r="J1776" s="107" t="s">
        <v>445</v>
      </c>
      <c r="K1776" s="107" t="s">
        <v>446</v>
      </c>
      <c r="L1776" s="107" t="s">
        <v>209</v>
      </c>
      <c r="M1776" s="107" t="s">
        <v>208</v>
      </c>
      <c r="N1776" s="107" t="s">
        <v>410</v>
      </c>
      <c r="O1776" s="107" t="s">
        <v>395</v>
      </c>
      <c r="P1776" s="109">
        <v>44765</v>
      </c>
      <c r="Q1776" s="107" t="s">
        <v>658</v>
      </c>
      <c r="R1776" s="108">
        <v>1</v>
      </c>
      <c r="S1776" s="109">
        <v>44813</v>
      </c>
      <c r="T1776" s="109">
        <v>44873</v>
      </c>
      <c r="U1776" s="109">
        <v>45543</v>
      </c>
      <c r="V1776" s="108">
        <v>730</v>
      </c>
      <c r="W1776" s="107" t="s">
        <v>398</v>
      </c>
      <c r="X1776" s="107" t="s">
        <v>720</v>
      </c>
      <c r="Y1776" s="107" t="s">
        <v>293</v>
      </c>
      <c r="Z1776" s="108">
        <v>0</v>
      </c>
      <c r="AA1776" s="113">
        <v>319743.27</v>
      </c>
      <c r="AB1776" s="113">
        <v>228963.32</v>
      </c>
      <c r="AC1776" s="113">
        <v>191476.73</v>
      </c>
      <c r="AD1776" s="113">
        <v>191476.73</v>
      </c>
      <c r="AE1776" s="113">
        <v>191476.73</v>
      </c>
      <c r="AF1776" s="113">
        <v>180256.73</v>
      </c>
      <c r="AG1776" s="113">
        <v>500000</v>
      </c>
      <c r="AH1776" s="113">
        <f>CFR_Data[[#This Row],[Total Spent SFY]]+CFR_Data[[#This Row],[CF Current SFY]]</f>
        <v>409220.05000000005</v>
      </c>
      <c r="AI1776" s="113">
        <v>11220</v>
      </c>
      <c r="AJ1776" s="113">
        <v>0</v>
      </c>
      <c r="AK1776" s="113">
        <v>0</v>
      </c>
      <c r="AL1776" s="113">
        <v>0</v>
      </c>
      <c r="AM1776" s="113">
        <v>0</v>
      </c>
      <c r="AN1776" s="113">
        <v>0</v>
      </c>
      <c r="AO1776" s="113">
        <v>0</v>
      </c>
      <c r="AP1776" s="113">
        <v>0</v>
      </c>
      <c r="AQ1776" s="107" t="s">
        <v>699</v>
      </c>
      <c r="AR1776" s="107" t="s">
        <v>699</v>
      </c>
      <c r="AS1776" s="107" t="s">
        <v>396</v>
      </c>
      <c r="AT1776" s="107" t="s">
        <v>395</v>
      </c>
      <c r="AU1776" s="107" t="s">
        <v>1123</v>
      </c>
      <c r="AV1776" s="107" t="s">
        <v>391</v>
      </c>
      <c r="AW1776" s="108">
        <v>1</v>
      </c>
      <c r="AX1776" s="107" t="s">
        <v>473</v>
      </c>
      <c r="AY1776" s="107" t="s">
        <v>762</v>
      </c>
      <c r="AZ1776" s="107" t="s">
        <v>706</v>
      </c>
      <c r="BA1776" s="107" t="s">
        <v>433</v>
      </c>
      <c r="BB1776" s="109">
        <v>45355.272070752311</v>
      </c>
      <c r="BC1776" s="107" t="s">
        <v>465</v>
      </c>
      <c r="BD1776" s="107" t="s">
        <v>293</v>
      </c>
    </row>
    <row r="1777" spans="1:56" x14ac:dyDescent="0.2">
      <c r="A1777" s="107" t="s">
        <v>409</v>
      </c>
      <c r="B1777" s="105">
        <v>612117</v>
      </c>
      <c r="C1777" s="105" t="s">
        <v>2530</v>
      </c>
      <c r="D1777" s="107" t="s">
        <v>1831</v>
      </c>
      <c r="E1777" s="105" t="s">
        <v>1945</v>
      </c>
      <c r="F1777" s="107" t="s">
        <v>1414</v>
      </c>
      <c r="G1777" s="107" t="s">
        <v>830</v>
      </c>
      <c r="H1777" s="107" t="b">
        <v>1</v>
      </c>
      <c r="I1777" s="107" t="s">
        <v>830</v>
      </c>
      <c r="J1777" s="107" t="s">
        <v>445</v>
      </c>
      <c r="K1777" s="107" t="s">
        <v>446</v>
      </c>
      <c r="L1777" s="107" t="s">
        <v>231</v>
      </c>
      <c r="M1777" s="107" t="s">
        <v>395</v>
      </c>
      <c r="N1777" s="107" t="s">
        <v>410</v>
      </c>
      <c r="O1777" s="107" t="s">
        <v>395</v>
      </c>
      <c r="P1777" s="109">
        <v>44639</v>
      </c>
      <c r="Q1777" s="107" t="s">
        <v>658</v>
      </c>
      <c r="R1777" s="108">
        <v>1</v>
      </c>
      <c r="S1777" s="109">
        <v>44692</v>
      </c>
      <c r="T1777" s="109">
        <v>44752</v>
      </c>
      <c r="U1777" s="109">
        <v>45422</v>
      </c>
      <c r="V1777" s="108">
        <v>730</v>
      </c>
      <c r="W1777" s="107" t="s">
        <v>398</v>
      </c>
      <c r="X1777" s="107" t="s">
        <v>720</v>
      </c>
      <c r="Y1777" s="107" t="s">
        <v>293</v>
      </c>
      <c r="Z1777" s="108">
        <v>0</v>
      </c>
      <c r="AA1777" s="113">
        <v>420059.47</v>
      </c>
      <c r="AB1777" s="113">
        <v>143078</v>
      </c>
      <c r="AC1777" s="113">
        <v>101711.03</v>
      </c>
      <c r="AD1777" s="113">
        <v>72970.570000000007</v>
      </c>
      <c r="AE1777" s="113">
        <v>72970.570000000007</v>
      </c>
      <c r="AF1777" s="113">
        <v>72970.570000000007</v>
      </c>
      <c r="AG1777" s="113">
        <v>493030.04</v>
      </c>
      <c r="AH1777" s="113">
        <f>CFR_Data[[#This Row],[Total Spent SFY]]+CFR_Data[[#This Row],[CF Current SFY]]</f>
        <v>216048.57</v>
      </c>
      <c r="AI1777" s="113">
        <v>0</v>
      </c>
      <c r="AJ1777" s="113">
        <v>0</v>
      </c>
      <c r="AK1777" s="113">
        <v>0</v>
      </c>
      <c r="AL1777" s="113">
        <v>0</v>
      </c>
      <c r="AM1777" s="113">
        <v>0</v>
      </c>
      <c r="AN1777" s="113">
        <v>28740.46</v>
      </c>
      <c r="AO1777" s="113">
        <v>0</v>
      </c>
      <c r="AP1777" s="113">
        <v>0</v>
      </c>
      <c r="AQ1777" s="107" t="s">
        <v>699</v>
      </c>
      <c r="AR1777" s="107" t="s">
        <v>699</v>
      </c>
      <c r="AS1777" s="107" t="s">
        <v>396</v>
      </c>
      <c r="AT1777" s="107" t="s">
        <v>395</v>
      </c>
      <c r="AU1777" s="107" t="s">
        <v>1123</v>
      </c>
      <c r="AV1777" s="107" t="s">
        <v>391</v>
      </c>
      <c r="AW1777" s="108">
        <v>1</v>
      </c>
      <c r="AX1777" s="107" t="s">
        <v>473</v>
      </c>
      <c r="AY1777" s="107" t="s">
        <v>765</v>
      </c>
      <c r="AZ1777" s="107" t="s">
        <v>706</v>
      </c>
      <c r="BA1777" s="107" t="s">
        <v>406</v>
      </c>
      <c r="BB1777" s="109">
        <v>45355.272070752311</v>
      </c>
      <c r="BC1777" s="107" t="s">
        <v>465</v>
      </c>
      <c r="BD1777" s="107" t="s">
        <v>293</v>
      </c>
    </row>
    <row r="1778" spans="1:56" x14ac:dyDescent="0.2">
      <c r="A1778" s="107" t="s">
        <v>393</v>
      </c>
      <c r="B1778" s="105">
        <v>612118</v>
      </c>
      <c r="C1778" s="105" t="s">
        <v>2531</v>
      </c>
      <c r="D1778" s="107" t="s">
        <v>624</v>
      </c>
      <c r="E1778" s="105" t="s">
        <v>1945</v>
      </c>
      <c r="F1778" s="107" t="s">
        <v>1414</v>
      </c>
      <c r="G1778" s="107" t="s">
        <v>830</v>
      </c>
      <c r="H1778" s="107" t="b">
        <v>1</v>
      </c>
      <c r="I1778" s="107" t="s">
        <v>830</v>
      </c>
      <c r="J1778" s="107" t="s">
        <v>80</v>
      </c>
      <c r="K1778" s="107" t="s">
        <v>33</v>
      </c>
      <c r="L1778" s="107" t="s">
        <v>231</v>
      </c>
      <c r="M1778" s="107" t="s">
        <v>395</v>
      </c>
      <c r="N1778" s="107" t="s">
        <v>716</v>
      </c>
      <c r="O1778" s="107" t="s">
        <v>395</v>
      </c>
      <c r="P1778" s="109">
        <v>44548</v>
      </c>
      <c r="Q1778" s="107" t="s">
        <v>658</v>
      </c>
      <c r="R1778" s="108">
        <v>1</v>
      </c>
      <c r="S1778" s="109">
        <v>44610</v>
      </c>
      <c r="T1778" s="109">
        <v>44670</v>
      </c>
      <c r="U1778" s="109">
        <v>45340</v>
      </c>
      <c r="V1778" s="108">
        <v>730</v>
      </c>
      <c r="W1778" s="107" t="s">
        <v>398</v>
      </c>
      <c r="X1778" s="107" t="s">
        <v>720</v>
      </c>
      <c r="Y1778" s="107" t="s">
        <v>293</v>
      </c>
      <c r="Z1778" s="108">
        <v>0</v>
      </c>
      <c r="AA1778" s="113">
        <v>716388.02</v>
      </c>
      <c r="AB1778" s="113">
        <v>193294.24</v>
      </c>
      <c r="AC1778" s="113">
        <v>286566.98</v>
      </c>
      <c r="AD1778" s="113">
        <v>286566.98</v>
      </c>
      <c r="AE1778" s="113">
        <v>286566.98</v>
      </c>
      <c r="AF1778" s="113">
        <v>286566.98</v>
      </c>
      <c r="AG1778" s="113">
        <v>1002955</v>
      </c>
      <c r="AH1778" s="113">
        <f>CFR_Data[[#This Row],[Total Spent SFY]]+CFR_Data[[#This Row],[CF Current SFY]]</f>
        <v>479861.22</v>
      </c>
      <c r="AI1778" s="113">
        <v>0</v>
      </c>
      <c r="AJ1778" s="113">
        <v>0</v>
      </c>
      <c r="AK1778" s="113">
        <v>0</v>
      </c>
      <c r="AL1778" s="113">
        <v>0</v>
      </c>
      <c r="AM1778" s="113">
        <v>0</v>
      </c>
      <c r="AN1778" s="113">
        <v>0</v>
      </c>
      <c r="AO1778" s="113">
        <v>0</v>
      </c>
      <c r="AP1778" s="113">
        <v>0</v>
      </c>
      <c r="AQ1778" s="107" t="s">
        <v>699</v>
      </c>
      <c r="AR1778" s="107" t="s">
        <v>699</v>
      </c>
      <c r="AS1778" s="107" t="s">
        <v>396</v>
      </c>
      <c r="AT1778" s="107" t="s">
        <v>395</v>
      </c>
      <c r="AU1778" s="107" t="s">
        <v>1123</v>
      </c>
      <c r="AV1778" s="107" t="s">
        <v>391</v>
      </c>
      <c r="AW1778" s="108">
        <v>1</v>
      </c>
      <c r="AX1778" s="107" t="s">
        <v>473</v>
      </c>
      <c r="AY1778" s="107" t="s">
        <v>765</v>
      </c>
      <c r="AZ1778" s="107" t="s">
        <v>706</v>
      </c>
      <c r="BA1778" s="107" t="s">
        <v>406</v>
      </c>
      <c r="BB1778" s="109">
        <v>45355.272070752311</v>
      </c>
      <c r="BC1778" s="107" t="s">
        <v>33</v>
      </c>
      <c r="BD1778" s="107" t="s">
        <v>293</v>
      </c>
    </row>
    <row r="1779" spans="1:56" x14ac:dyDescent="0.2">
      <c r="A1779" s="107" t="s">
        <v>409</v>
      </c>
      <c r="B1779" s="105">
        <v>612119</v>
      </c>
      <c r="C1779" s="105" t="s">
        <v>2532</v>
      </c>
      <c r="D1779" s="107" t="s">
        <v>1832</v>
      </c>
      <c r="E1779" s="105" t="s">
        <v>1945</v>
      </c>
      <c r="F1779" s="107" t="s">
        <v>1330</v>
      </c>
      <c r="G1779" s="107" t="s">
        <v>830</v>
      </c>
      <c r="H1779" s="107" t="b">
        <v>1</v>
      </c>
      <c r="I1779" s="107" t="s">
        <v>830</v>
      </c>
      <c r="J1779" s="107" t="s">
        <v>445</v>
      </c>
      <c r="K1779" s="107" t="s">
        <v>446</v>
      </c>
      <c r="L1779" s="107" t="s">
        <v>213</v>
      </c>
      <c r="M1779" s="107" t="s">
        <v>208</v>
      </c>
      <c r="N1779" s="107" t="s">
        <v>410</v>
      </c>
      <c r="O1779" s="107" t="s">
        <v>395</v>
      </c>
      <c r="P1779" s="109">
        <v>44632</v>
      </c>
      <c r="Q1779" s="107" t="s">
        <v>658</v>
      </c>
      <c r="R1779" s="108">
        <v>1</v>
      </c>
      <c r="S1779" s="109">
        <v>44684</v>
      </c>
      <c r="T1779" s="109">
        <v>44744</v>
      </c>
      <c r="U1779" s="109">
        <v>45414</v>
      </c>
      <c r="V1779" s="108">
        <v>730</v>
      </c>
      <c r="W1779" s="107" t="s">
        <v>398</v>
      </c>
      <c r="X1779" s="107" t="s">
        <v>720</v>
      </c>
      <c r="Y1779" s="107" t="s">
        <v>293</v>
      </c>
      <c r="Z1779" s="108">
        <v>0</v>
      </c>
      <c r="AA1779" s="113">
        <v>964014.15</v>
      </c>
      <c r="AB1779" s="113">
        <v>596029.62</v>
      </c>
      <c r="AC1779" s="113">
        <v>392424.85</v>
      </c>
      <c r="AD1779" s="113">
        <v>392424.88</v>
      </c>
      <c r="AE1779" s="113">
        <v>392424.88</v>
      </c>
      <c r="AF1779" s="113">
        <v>392424.88</v>
      </c>
      <c r="AG1779" s="113">
        <v>1356439.03</v>
      </c>
      <c r="AH1779" s="113">
        <f>CFR_Data[[#This Row],[Total Spent SFY]]+CFR_Data[[#This Row],[CF Current SFY]]</f>
        <v>988454.5</v>
      </c>
      <c r="AI1779" s="113">
        <v>0</v>
      </c>
      <c r="AJ1779" s="113">
        <v>0</v>
      </c>
      <c r="AK1779" s="113">
        <v>0</v>
      </c>
      <c r="AL1779" s="113">
        <v>0</v>
      </c>
      <c r="AM1779" s="113">
        <v>0</v>
      </c>
      <c r="AN1779" s="113">
        <v>-0.03</v>
      </c>
      <c r="AO1779" s="113">
        <v>0</v>
      </c>
      <c r="AP1779" s="113">
        <v>0</v>
      </c>
      <c r="AQ1779" s="107" t="s">
        <v>699</v>
      </c>
      <c r="AR1779" s="107" t="s">
        <v>699</v>
      </c>
      <c r="AS1779" s="107" t="s">
        <v>396</v>
      </c>
      <c r="AT1779" s="107" t="s">
        <v>395</v>
      </c>
      <c r="AU1779" s="107" t="s">
        <v>1123</v>
      </c>
      <c r="AV1779" s="107" t="s">
        <v>391</v>
      </c>
      <c r="AW1779" s="108">
        <v>1</v>
      </c>
      <c r="AX1779" s="107" t="s">
        <v>473</v>
      </c>
      <c r="AY1779" s="107" t="s">
        <v>722</v>
      </c>
      <c r="AZ1779" s="107" t="s">
        <v>697</v>
      </c>
      <c r="BA1779" s="107" t="s">
        <v>402</v>
      </c>
      <c r="BB1779" s="109">
        <v>45355.272070752311</v>
      </c>
      <c r="BC1779" s="107" t="s">
        <v>465</v>
      </c>
      <c r="BD1779" s="107" t="s">
        <v>293</v>
      </c>
    </row>
    <row r="1780" spans="1:56" x14ac:dyDescent="0.2">
      <c r="A1780" s="107" t="s">
        <v>393</v>
      </c>
      <c r="B1780" s="105">
        <v>612121</v>
      </c>
      <c r="C1780" s="105" t="s">
        <v>2533</v>
      </c>
      <c r="D1780" s="107" t="s">
        <v>1833</v>
      </c>
      <c r="E1780" s="105" t="s">
        <v>1945</v>
      </c>
      <c r="F1780" s="107" t="s">
        <v>1330</v>
      </c>
      <c r="G1780" s="107" t="s">
        <v>830</v>
      </c>
      <c r="H1780" s="107" t="b">
        <v>1</v>
      </c>
      <c r="I1780" s="107" t="s">
        <v>830</v>
      </c>
      <c r="J1780" s="107" t="s">
        <v>445</v>
      </c>
      <c r="K1780" s="107" t="s">
        <v>446</v>
      </c>
      <c r="L1780" s="107" t="s">
        <v>344</v>
      </c>
      <c r="M1780" s="107" t="s">
        <v>395</v>
      </c>
      <c r="N1780" s="107" t="s">
        <v>716</v>
      </c>
      <c r="O1780" s="107" t="s">
        <v>395</v>
      </c>
      <c r="P1780" s="109">
        <v>44471</v>
      </c>
      <c r="Q1780" s="107" t="s">
        <v>658</v>
      </c>
      <c r="R1780" s="108">
        <v>1</v>
      </c>
      <c r="S1780" s="109">
        <v>44522</v>
      </c>
      <c r="T1780" s="109">
        <v>44582</v>
      </c>
      <c r="U1780" s="109">
        <v>45252</v>
      </c>
      <c r="V1780" s="108">
        <v>730</v>
      </c>
      <c r="W1780" s="107" t="s">
        <v>398</v>
      </c>
      <c r="X1780" s="107" t="s">
        <v>720</v>
      </c>
      <c r="Y1780" s="107" t="s">
        <v>293</v>
      </c>
      <c r="Z1780" s="108">
        <v>0</v>
      </c>
      <c r="AA1780" s="113">
        <v>951753.73</v>
      </c>
      <c r="AB1780" s="113">
        <v>72417.39</v>
      </c>
      <c r="AC1780" s="113">
        <v>18040.37</v>
      </c>
      <c r="AD1780" s="113">
        <v>1046.1400000000001</v>
      </c>
      <c r="AE1780" s="113">
        <v>1046.1400000000001</v>
      </c>
      <c r="AF1780" s="113">
        <v>1046.1400000000001</v>
      </c>
      <c r="AG1780" s="113">
        <v>952799.87</v>
      </c>
      <c r="AH1780" s="113">
        <f>CFR_Data[[#This Row],[Total Spent SFY]]+CFR_Data[[#This Row],[CF Current SFY]]</f>
        <v>73463.53</v>
      </c>
      <c r="AI1780" s="113">
        <v>0</v>
      </c>
      <c r="AJ1780" s="113">
        <v>0</v>
      </c>
      <c r="AK1780" s="113">
        <v>0</v>
      </c>
      <c r="AL1780" s="113">
        <v>0</v>
      </c>
      <c r="AM1780" s="113">
        <v>0</v>
      </c>
      <c r="AN1780" s="113">
        <v>16994.23</v>
      </c>
      <c r="AO1780" s="113">
        <v>0</v>
      </c>
      <c r="AP1780" s="113">
        <v>0</v>
      </c>
      <c r="AQ1780" s="107" t="s">
        <v>699</v>
      </c>
      <c r="AR1780" s="107" t="s">
        <v>699</v>
      </c>
      <c r="AS1780" s="107" t="s">
        <v>396</v>
      </c>
      <c r="AT1780" s="107" t="s">
        <v>395</v>
      </c>
      <c r="AU1780" s="107" t="s">
        <v>1123</v>
      </c>
      <c r="AV1780" s="107" t="s">
        <v>391</v>
      </c>
      <c r="AW1780" s="108">
        <v>1</v>
      </c>
      <c r="AX1780" s="107" t="s">
        <v>473</v>
      </c>
      <c r="AY1780" s="107" t="s">
        <v>707</v>
      </c>
      <c r="AZ1780" s="107" t="s">
        <v>706</v>
      </c>
      <c r="BA1780" s="107" t="s">
        <v>412</v>
      </c>
      <c r="BB1780" s="109">
        <v>45355.272070752311</v>
      </c>
      <c r="BC1780" s="107" t="s">
        <v>465</v>
      </c>
      <c r="BD1780" s="107" t="s">
        <v>293</v>
      </c>
    </row>
    <row r="1781" spans="1:56" x14ac:dyDescent="0.2">
      <c r="A1781" s="107" t="s">
        <v>393</v>
      </c>
      <c r="B1781" s="105">
        <v>612122</v>
      </c>
      <c r="C1781" s="105" t="s">
        <v>2534</v>
      </c>
      <c r="D1781" s="107" t="s">
        <v>1834</v>
      </c>
      <c r="E1781" s="105" t="s">
        <v>1945</v>
      </c>
      <c r="F1781" s="107" t="s">
        <v>1414</v>
      </c>
      <c r="G1781" s="107" t="s">
        <v>830</v>
      </c>
      <c r="H1781" s="107" t="b">
        <v>1</v>
      </c>
      <c r="I1781" s="107" t="s">
        <v>830</v>
      </c>
      <c r="J1781" s="107" t="s">
        <v>445</v>
      </c>
      <c r="K1781" s="107" t="s">
        <v>446</v>
      </c>
      <c r="L1781" s="107" t="s">
        <v>349</v>
      </c>
      <c r="M1781" s="107" t="s">
        <v>395</v>
      </c>
      <c r="N1781" s="107" t="s">
        <v>403</v>
      </c>
      <c r="O1781" s="107" t="s">
        <v>395</v>
      </c>
      <c r="P1781" s="109">
        <v>44485</v>
      </c>
      <c r="Q1781" s="107" t="s">
        <v>658</v>
      </c>
      <c r="R1781" s="108">
        <v>1</v>
      </c>
      <c r="S1781" s="109">
        <v>44529</v>
      </c>
      <c r="T1781" s="109">
        <v>44589</v>
      </c>
      <c r="U1781" s="109">
        <v>45259</v>
      </c>
      <c r="V1781" s="108">
        <v>730</v>
      </c>
      <c r="W1781" s="107" t="s">
        <v>398</v>
      </c>
      <c r="X1781" s="107" t="s">
        <v>720</v>
      </c>
      <c r="Y1781" s="107" t="s">
        <v>293</v>
      </c>
      <c r="Z1781" s="108">
        <v>0</v>
      </c>
      <c r="AA1781" s="113">
        <v>2063712.96</v>
      </c>
      <c r="AB1781" s="113">
        <v>574066.1</v>
      </c>
      <c r="AC1781" s="113">
        <v>32701.040000000001</v>
      </c>
      <c r="AD1781" s="113">
        <v>0</v>
      </c>
      <c r="AE1781" s="113">
        <v>32701.040000000001</v>
      </c>
      <c r="AF1781" s="113">
        <v>32701.040000000001</v>
      </c>
      <c r="AG1781" s="113">
        <v>2096414</v>
      </c>
      <c r="AH1781" s="113">
        <f>CFR_Data[[#This Row],[Total Spent SFY]]+CFR_Data[[#This Row],[CF Current SFY]]</f>
        <v>606767.14</v>
      </c>
      <c r="AI1781" s="113">
        <v>0</v>
      </c>
      <c r="AJ1781" s="113">
        <v>0</v>
      </c>
      <c r="AK1781" s="113">
        <v>0</v>
      </c>
      <c r="AL1781" s="113">
        <v>0</v>
      </c>
      <c r="AM1781" s="113">
        <v>0</v>
      </c>
      <c r="AN1781" s="113">
        <v>0</v>
      </c>
      <c r="AO1781" s="113">
        <v>0</v>
      </c>
      <c r="AP1781" s="113">
        <v>0</v>
      </c>
      <c r="AQ1781" s="107" t="s">
        <v>699</v>
      </c>
      <c r="AR1781" s="107" t="s">
        <v>699</v>
      </c>
      <c r="AS1781" s="107" t="s">
        <v>396</v>
      </c>
      <c r="AT1781" s="107" t="s">
        <v>395</v>
      </c>
      <c r="AU1781" s="107" t="s">
        <v>1123</v>
      </c>
      <c r="AV1781" s="107" t="s">
        <v>391</v>
      </c>
      <c r="AW1781" s="108">
        <v>1</v>
      </c>
      <c r="AX1781" s="107" t="s">
        <v>473</v>
      </c>
      <c r="AY1781" s="107" t="s">
        <v>707</v>
      </c>
      <c r="AZ1781" s="107" t="s">
        <v>706</v>
      </c>
      <c r="BA1781" s="107" t="s">
        <v>412</v>
      </c>
      <c r="BB1781" s="109">
        <v>45355.272070752311</v>
      </c>
      <c r="BC1781" s="107" t="s">
        <v>465</v>
      </c>
      <c r="BD1781" s="107" t="s">
        <v>293</v>
      </c>
    </row>
    <row r="1782" spans="1:56" x14ac:dyDescent="0.2">
      <c r="A1782" s="107" t="s">
        <v>409</v>
      </c>
      <c r="B1782" s="105">
        <v>612123</v>
      </c>
      <c r="C1782" s="105" t="s">
        <v>2535</v>
      </c>
      <c r="D1782" s="107" t="s">
        <v>1046</v>
      </c>
      <c r="E1782" s="105" t="s">
        <v>1945</v>
      </c>
      <c r="F1782" s="107" t="s">
        <v>1414</v>
      </c>
      <c r="G1782" s="107" t="s">
        <v>830</v>
      </c>
      <c r="H1782" s="107" t="b">
        <v>1</v>
      </c>
      <c r="I1782" s="107" t="s">
        <v>830</v>
      </c>
      <c r="J1782" s="107" t="s">
        <v>445</v>
      </c>
      <c r="K1782" s="107" t="s">
        <v>446</v>
      </c>
      <c r="L1782" s="107" t="s">
        <v>349</v>
      </c>
      <c r="M1782" s="107" t="s">
        <v>395</v>
      </c>
      <c r="N1782" s="107" t="s">
        <v>410</v>
      </c>
      <c r="O1782" s="107" t="s">
        <v>395</v>
      </c>
      <c r="P1782" s="109">
        <v>44499</v>
      </c>
      <c r="Q1782" s="107" t="s">
        <v>658</v>
      </c>
      <c r="R1782" s="108">
        <v>1</v>
      </c>
      <c r="S1782" s="109">
        <v>44546</v>
      </c>
      <c r="T1782" s="109">
        <v>44606</v>
      </c>
      <c r="U1782" s="109">
        <v>45276</v>
      </c>
      <c r="V1782" s="108">
        <v>730</v>
      </c>
      <c r="W1782" s="107" t="s">
        <v>398</v>
      </c>
      <c r="X1782" s="107" t="s">
        <v>720</v>
      </c>
      <c r="Y1782" s="107" t="s">
        <v>293</v>
      </c>
      <c r="Z1782" s="108">
        <v>0</v>
      </c>
      <c r="AA1782" s="113">
        <v>1170312.42</v>
      </c>
      <c r="AB1782" s="113">
        <v>622736.65</v>
      </c>
      <c r="AC1782" s="113">
        <v>145473.93</v>
      </c>
      <c r="AD1782" s="113">
        <v>1168034.53</v>
      </c>
      <c r="AE1782" s="113">
        <v>1168034.53</v>
      </c>
      <c r="AF1782" s="113">
        <v>1032000</v>
      </c>
      <c r="AG1782" s="113">
        <v>2202312.42</v>
      </c>
      <c r="AH1782" s="113">
        <f>CFR_Data[[#This Row],[Total Spent SFY]]+CFR_Data[[#This Row],[CF Current SFY]]</f>
        <v>1654736.65</v>
      </c>
      <c r="AI1782" s="113">
        <v>136034.53</v>
      </c>
      <c r="AJ1782" s="113">
        <v>0</v>
      </c>
      <c r="AK1782" s="113">
        <v>0</v>
      </c>
      <c r="AL1782" s="113">
        <v>0</v>
      </c>
      <c r="AM1782" s="113">
        <v>0</v>
      </c>
      <c r="AN1782" s="113">
        <v>-1022560.6</v>
      </c>
      <c r="AO1782" s="113">
        <v>0</v>
      </c>
      <c r="AP1782" s="113">
        <v>0</v>
      </c>
      <c r="AQ1782" s="107" t="s">
        <v>699</v>
      </c>
      <c r="AR1782" s="107" t="s">
        <v>699</v>
      </c>
      <c r="AS1782" s="107" t="s">
        <v>396</v>
      </c>
      <c r="AT1782" s="107" t="s">
        <v>395</v>
      </c>
      <c r="AU1782" s="107" t="s">
        <v>1123</v>
      </c>
      <c r="AV1782" s="107" t="s">
        <v>391</v>
      </c>
      <c r="AW1782" s="108">
        <v>1</v>
      </c>
      <c r="AX1782" s="107" t="s">
        <v>473</v>
      </c>
      <c r="AY1782" s="107" t="s">
        <v>707</v>
      </c>
      <c r="AZ1782" s="107" t="s">
        <v>706</v>
      </c>
      <c r="BA1782" s="107" t="s">
        <v>412</v>
      </c>
      <c r="BB1782" s="109">
        <v>45355.272070752311</v>
      </c>
      <c r="BC1782" s="107" t="s">
        <v>465</v>
      </c>
      <c r="BD1782" s="107" t="s">
        <v>293</v>
      </c>
    </row>
    <row r="1783" spans="1:56" x14ac:dyDescent="0.2">
      <c r="A1783" s="107" t="s">
        <v>409</v>
      </c>
      <c r="B1783" s="105">
        <v>612133</v>
      </c>
      <c r="C1783" s="105" t="s">
        <v>2536</v>
      </c>
      <c r="D1783" s="107" t="s">
        <v>1835</v>
      </c>
      <c r="E1783" s="105" t="s">
        <v>1954</v>
      </c>
      <c r="F1783" s="107" t="s">
        <v>1951</v>
      </c>
      <c r="G1783" s="107" t="s">
        <v>830</v>
      </c>
      <c r="H1783" s="107" t="s">
        <v>830</v>
      </c>
      <c r="I1783" s="107" t="s">
        <v>830</v>
      </c>
      <c r="J1783" s="107" t="s">
        <v>179</v>
      </c>
      <c r="K1783" s="107" t="s">
        <v>24</v>
      </c>
      <c r="L1783" s="107" t="s">
        <v>349</v>
      </c>
      <c r="M1783" s="107" t="s">
        <v>395</v>
      </c>
      <c r="N1783" s="107" t="s">
        <v>410</v>
      </c>
      <c r="O1783" s="107" t="s">
        <v>395</v>
      </c>
      <c r="P1783" s="109">
        <v>44751</v>
      </c>
      <c r="Q1783" s="107" t="s">
        <v>658</v>
      </c>
      <c r="R1783" s="108">
        <v>1</v>
      </c>
      <c r="S1783" s="109">
        <v>44805</v>
      </c>
      <c r="T1783" s="109">
        <v>44865</v>
      </c>
      <c r="U1783" s="109">
        <v>45565</v>
      </c>
      <c r="V1783" s="108">
        <v>760</v>
      </c>
      <c r="W1783" s="107" t="s">
        <v>398</v>
      </c>
      <c r="X1783" s="107" t="s">
        <v>702</v>
      </c>
      <c r="Y1783" s="107" t="s">
        <v>293</v>
      </c>
      <c r="Z1783" s="108">
        <v>0</v>
      </c>
      <c r="AA1783" s="113">
        <v>4361.66</v>
      </c>
      <c r="AB1783" s="113">
        <v>4304.47</v>
      </c>
      <c r="AC1783" s="113">
        <v>35638.339999999997</v>
      </c>
      <c r="AD1783" s="113">
        <v>6331.7542999999996</v>
      </c>
      <c r="AE1783" s="113">
        <v>6331.7543999999998</v>
      </c>
      <c r="AF1783" s="113">
        <v>4939.1351999999997</v>
      </c>
      <c r="AG1783" s="113">
        <v>9300.7952000000005</v>
      </c>
      <c r="AH1783" s="113">
        <f>CFR_Data[[#This Row],[Total Spent SFY]]+CFR_Data[[#This Row],[CF Current SFY]]</f>
        <v>9243.6052</v>
      </c>
      <c r="AI1783" s="113">
        <v>1392.6192000000001</v>
      </c>
      <c r="AJ1783" s="113">
        <v>0</v>
      </c>
      <c r="AK1783" s="113">
        <v>0</v>
      </c>
      <c r="AL1783" s="113">
        <v>0</v>
      </c>
      <c r="AM1783" s="113">
        <v>0</v>
      </c>
      <c r="AN1783" s="113">
        <v>29306.585599999999</v>
      </c>
      <c r="AO1783" s="113">
        <v>0</v>
      </c>
      <c r="AP1783" s="113">
        <v>0</v>
      </c>
      <c r="AQ1783" s="107" t="s">
        <v>699</v>
      </c>
      <c r="AR1783" s="107" t="s">
        <v>699</v>
      </c>
      <c r="AS1783" s="107" t="s">
        <v>396</v>
      </c>
      <c r="AT1783" s="107" t="s">
        <v>395</v>
      </c>
      <c r="AU1783" s="107" t="s">
        <v>1123</v>
      </c>
      <c r="AV1783" s="107" t="s">
        <v>391</v>
      </c>
      <c r="AW1783" s="108">
        <v>2</v>
      </c>
      <c r="AX1783" s="107" t="s">
        <v>473</v>
      </c>
      <c r="AY1783" s="107" t="s">
        <v>707</v>
      </c>
      <c r="AZ1783" s="107" t="s">
        <v>706</v>
      </c>
      <c r="BA1783" s="107" t="s">
        <v>412</v>
      </c>
      <c r="BB1783" s="109">
        <v>45355.272070752311</v>
      </c>
      <c r="BC1783" s="107" t="s">
        <v>24</v>
      </c>
      <c r="BD1783" s="107" t="s">
        <v>293</v>
      </c>
    </row>
    <row r="1784" spans="1:56" x14ac:dyDescent="0.2">
      <c r="A1784" s="107" t="s">
        <v>409</v>
      </c>
      <c r="B1784" s="105">
        <v>612133</v>
      </c>
      <c r="C1784" s="105" t="s">
        <v>2536</v>
      </c>
      <c r="D1784" s="107" t="s">
        <v>1835</v>
      </c>
      <c r="E1784" s="105" t="s">
        <v>1954</v>
      </c>
      <c r="F1784" s="107" t="s">
        <v>1951</v>
      </c>
      <c r="G1784" s="107" t="s">
        <v>830</v>
      </c>
      <c r="H1784" s="107" t="s">
        <v>830</v>
      </c>
      <c r="I1784" s="107" t="s">
        <v>830</v>
      </c>
      <c r="J1784" s="107" t="s">
        <v>179</v>
      </c>
      <c r="K1784" s="107" t="s">
        <v>24</v>
      </c>
      <c r="L1784" s="107" t="s">
        <v>349</v>
      </c>
      <c r="M1784" s="107" t="s">
        <v>395</v>
      </c>
      <c r="N1784" s="107" t="s">
        <v>410</v>
      </c>
      <c r="O1784" s="107" t="s">
        <v>395</v>
      </c>
      <c r="P1784" s="109">
        <v>44751</v>
      </c>
      <c r="Q1784" s="107" t="s">
        <v>658</v>
      </c>
      <c r="R1784" s="108">
        <v>1</v>
      </c>
      <c r="S1784" s="109">
        <v>44805</v>
      </c>
      <c r="T1784" s="109">
        <v>44865</v>
      </c>
      <c r="U1784" s="109">
        <v>45565</v>
      </c>
      <c r="V1784" s="108">
        <v>760</v>
      </c>
      <c r="W1784" s="107" t="s">
        <v>424</v>
      </c>
      <c r="X1784" s="107" t="s">
        <v>705</v>
      </c>
      <c r="Y1784" s="107" t="s">
        <v>413</v>
      </c>
      <c r="Z1784" s="108">
        <v>0.8</v>
      </c>
      <c r="AA1784" s="113">
        <v>2652914.77</v>
      </c>
      <c r="AB1784" s="113">
        <v>2166608.67</v>
      </c>
      <c r="AC1784" s="113">
        <v>5855739.2300000004</v>
      </c>
      <c r="AD1784" s="113">
        <v>5807262.7156999996</v>
      </c>
      <c r="AE1784" s="113">
        <v>5807262.7155999998</v>
      </c>
      <c r="AF1784" s="113">
        <v>4530001.3348000003</v>
      </c>
      <c r="AG1784" s="113">
        <v>7182916.1047999999</v>
      </c>
      <c r="AH1784" s="113">
        <f>CFR_Data[[#This Row],[Total Spent SFY]]+CFR_Data[[#This Row],[CF Current SFY]]</f>
        <v>6696610.0048000002</v>
      </c>
      <c r="AI1784" s="113">
        <v>1277261.3807999999</v>
      </c>
      <c r="AJ1784" s="113">
        <v>0</v>
      </c>
      <c r="AK1784" s="113">
        <v>0</v>
      </c>
      <c r="AL1784" s="113">
        <v>0</v>
      </c>
      <c r="AM1784" s="113">
        <v>0</v>
      </c>
      <c r="AN1784" s="113">
        <v>48476.5144</v>
      </c>
      <c r="AO1784" s="113">
        <v>0</v>
      </c>
      <c r="AP1784" s="113">
        <v>0</v>
      </c>
      <c r="AQ1784" s="107" t="s">
        <v>699</v>
      </c>
      <c r="AR1784" s="107" t="s">
        <v>699</v>
      </c>
      <c r="AS1784" s="107" t="s">
        <v>396</v>
      </c>
      <c r="AT1784" s="107" t="s">
        <v>395</v>
      </c>
      <c r="AU1784" s="107" t="s">
        <v>1123</v>
      </c>
      <c r="AV1784" s="107" t="s">
        <v>391</v>
      </c>
      <c r="AW1784" s="108">
        <v>2</v>
      </c>
      <c r="AX1784" s="107" t="s">
        <v>473</v>
      </c>
      <c r="AY1784" s="107" t="s">
        <v>707</v>
      </c>
      <c r="AZ1784" s="107" t="s">
        <v>706</v>
      </c>
      <c r="BA1784" s="107" t="s">
        <v>412</v>
      </c>
      <c r="BB1784" s="109">
        <v>45355.272070752311</v>
      </c>
      <c r="BC1784" s="107" t="s">
        <v>24</v>
      </c>
      <c r="BD1784" s="107" t="s">
        <v>292</v>
      </c>
    </row>
    <row r="1785" spans="1:56" x14ac:dyDescent="0.2">
      <c r="A1785" s="107" t="s">
        <v>409</v>
      </c>
      <c r="B1785" s="105">
        <v>612134</v>
      </c>
      <c r="C1785" s="105" t="s">
        <v>2537</v>
      </c>
      <c r="D1785" s="107" t="s">
        <v>1361</v>
      </c>
      <c r="E1785" s="105" t="s">
        <v>1954</v>
      </c>
      <c r="F1785" s="107" t="s">
        <v>1414</v>
      </c>
      <c r="G1785" s="107" t="s">
        <v>830</v>
      </c>
      <c r="H1785" s="107" t="b">
        <v>1</v>
      </c>
      <c r="I1785" s="107" t="s">
        <v>830</v>
      </c>
      <c r="J1785" s="107" t="s">
        <v>463</v>
      </c>
      <c r="K1785" s="107" t="s">
        <v>464</v>
      </c>
      <c r="L1785" s="107" t="s">
        <v>347</v>
      </c>
      <c r="M1785" s="107" t="s">
        <v>395</v>
      </c>
      <c r="N1785" s="107" t="s">
        <v>410</v>
      </c>
      <c r="O1785" s="107" t="s">
        <v>395</v>
      </c>
      <c r="P1785" s="109">
        <v>44569</v>
      </c>
      <c r="Q1785" s="107" t="s">
        <v>658</v>
      </c>
      <c r="R1785" s="108">
        <v>1</v>
      </c>
      <c r="S1785" s="109">
        <v>44635</v>
      </c>
      <c r="T1785" s="109">
        <v>44695</v>
      </c>
      <c r="U1785" s="109">
        <v>45355</v>
      </c>
      <c r="V1785" s="108">
        <v>720</v>
      </c>
      <c r="W1785" s="107" t="s">
        <v>398</v>
      </c>
      <c r="X1785" s="107" t="s">
        <v>720</v>
      </c>
      <c r="Y1785" s="107" t="s">
        <v>293</v>
      </c>
      <c r="Z1785" s="108">
        <v>0</v>
      </c>
      <c r="AA1785" s="113">
        <v>3166909.53</v>
      </c>
      <c r="AB1785" s="113">
        <v>152030.44</v>
      </c>
      <c r="AC1785" s="113">
        <v>10204.709999999999</v>
      </c>
      <c r="AD1785" s="113">
        <v>0</v>
      </c>
      <c r="AE1785" s="113">
        <v>10204.709999999999</v>
      </c>
      <c r="AF1785" s="113">
        <v>10204.709999999999</v>
      </c>
      <c r="AG1785" s="113">
        <v>3177114.24</v>
      </c>
      <c r="AH1785" s="113">
        <f>CFR_Data[[#This Row],[Total Spent SFY]]+CFR_Data[[#This Row],[CF Current SFY]]</f>
        <v>162235.15</v>
      </c>
      <c r="AI1785" s="113">
        <v>0</v>
      </c>
      <c r="AJ1785" s="113">
        <v>0</v>
      </c>
      <c r="AK1785" s="113">
        <v>0</v>
      </c>
      <c r="AL1785" s="113">
        <v>0</v>
      </c>
      <c r="AM1785" s="113">
        <v>0</v>
      </c>
      <c r="AN1785" s="113">
        <v>0</v>
      </c>
      <c r="AO1785" s="113">
        <v>0</v>
      </c>
      <c r="AP1785" s="113">
        <v>0</v>
      </c>
      <c r="AQ1785" s="107" t="s">
        <v>699</v>
      </c>
      <c r="AR1785" s="107" t="s">
        <v>699</v>
      </c>
      <c r="AS1785" s="107" t="s">
        <v>396</v>
      </c>
      <c r="AT1785" s="107" t="s">
        <v>395</v>
      </c>
      <c r="AU1785" s="107" t="s">
        <v>1123</v>
      </c>
      <c r="AV1785" s="107" t="s">
        <v>391</v>
      </c>
      <c r="AW1785" s="108">
        <v>1</v>
      </c>
      <c r="AX1785" s="107" t="s">
        <v>473</v>
      </c>
      <c r="AY1785" s="107" t="s">
        <v>707</v>
      </c>
      <c r="AZ1785" s="107" t="s">
        <v>706</v>
      </c>
      <c r="BA1785" s="107" t="s">
        <v>412</v>
      </c>
      <c r="BB1785" s="109">
        <v>45355.272070752311</v>
      </c>
      <c r="BC1785" s="107" t="s">
        <v>465</v>
      </c>
      <c r="BD1785" s="107" t="s">
        <v>293</v>
      </c>
    </row>
    <row r="1786" spans="1:56" x14ac:dyDescent="0.2">
      <c r="A1786" s="107" t="s">
        <v>393</v>
      </c>
      <c r="B1786" s="105">
        <v>612135</v>
      </c>
      <c r="C1786" s="105" t="s">
        <v>2538</v>
      </c>
      <c r="D1786" s="107" t="s">
        <v>1836</v>
      </c>
      <c r="E1786" s="105" t="s">
        <v>1954</v>
      </c>
      <c r="F1786" s="107" t="s">
        <v>1414</v>
      </c>
      <c r="G1786" s="107" t="s">
        <v>830</v>
      </c>
      <c r="H1786" s="107" t="b">
        <v>1</v>
      </c>
      <c r="I1786" s="107" t="s">
        <v>830</v>
      </c>
      <c r="J1786" s="107" t="s">
        <v>57</v>
      </c>
      <c r="K1786" s="107" t="s">
        <v>24</v>
      </c>
      <c r="L1786" s="107" t="s">
        <v>349</v>
      </c>
      <c r="M1786" s="107" t="s">
        <v>395</v>
      </c>
      <c r="N1786" s="107" t="s">
        <v>403</v>
      </c>
      <c r="O1786" s="107" t="s">
        <v>395</v>
      </c>
      <c r="P1786" s="109">
        <v>44478</v>
      </c>
      <c r="Q1786" s="107" t="s">
        <v>658</v>
      </c>
      <c r="R1786" s="108">
        <v>1</v>
      </c>
      <c r="S1786" s="109">
        <v>44538</v>
      </c>
      <c r="T1786" s="109">
        <v>44598</v>
      </c>
      <c r="U1786" s="109">
        <v>45072</v>
      </c>
      <c r="V1786" s="108">
        <v>534</v>
      </c>
      <c r="W1786" s="107" t="s">
        <v>398</v>
      </c>
      <c r="X1786" s="107" t="s">
        <v>702</v>
      </c>
      <c r="Y1786" s="107" t="s">
        <v>293</v>
      </c>
      <c r="Z1786" s="108">
        <v>0</v>
      </c>
      <c r="AA1786" s="113">
        <v>2095636.69</v>
      </c>
      <c r="AB1786" s="113">
        <v>38303.57</v>
      </c>
      <c r="AC1786" s="113">
        <v>279510.31</v>
      </c>
      <c r="AD1786" s="113">
        <v>0</v>
      </c>
      <c r="AE1786" s="113">
        <v>0</v>
      </c>
      <c r="AF1786" s="113">
        <v>0</v>
      </c>
      <c r="AG1786" s="113">
        <v>2095636.69</v>
      </c>
      <c r="AH1786" s="113">
        <f>CFR_Data[[#This Row],[Total Spent SFY]]+CFR_Data[[#This Row],[CF Current SFY]]</f>
        <v>38303.57</v>
      </c>
      <c r="AI1786" s="113">
        <v>0</v>
      </c>
      <c r="AJ1786" s="113">
        <v>0</v>
      </c>
      <c r="AK1786" s="113">
        <v>0</v>
      </c>
      <c r="AL1786" s="113">
        <v>0</v>
      </c>
      <c r="AM1786" s="113">
        <v>0</v>
      </c>
      <c r="AN1786" s="113">
        <v>0</v>
      </c>
      <c r="AO1786" s="113">
        <v>0</v>
      </c>
      <c r="AP1786" s="113">
        <v>0</v>
      </c>
      <c r="AQ1786" s="107" t="s">
        <v>699</v>
      </c>
      <c r="AR1786" s="107" t="s">
        <v>699</v>
      </c>
      <c r="AS1786" s="107" t="s">
        <v>396</v>
      </c>
      <c r="AT1786" s="107" t="s">
        <v>395</v>
      </c>
      <c r="AU1786" s="107" t="s">
        <v>1123</v>
      </c>
      <c r="AV1786" s="107" t="s">
        <v>391</v>
      </c>
      <c r="AW1786" s="108">
        <v>1</v>
      </c>
      <c r="AX1786" s="107" t="s">
        <v>473</v>
      </c>
      <c r="AY1786" s="107" t="s">
        <v>707</v>
      </c>
      <c r="AZ1786" s="107" t="s">
        <v>706</v>
      </c>
      <c r="BA1786" s="107" t="s">
        <v>412</v>
      </c>
      <c r="BB1786" s="109">
        <v>45355.272070752311</v>
      </c>
      <c r="BC1786" s="107" t="s">
        <v>24</v>
      </c>
      <c r="BD1786" s="107" t="s">
        <v>293</v>
      </c>
    </row>
    <row r="1787" spans="1:56" x14ac:dyDescent="0.2">
      <c r="A1787" s="107" t="s">
        <v>409</v>
      </c>
      <c r="B1787" s="105">
        <v>612141</v>
      </c>
      <c r="C1787" s="105" t="s">
        <v>2539</v>
      </c>
      <c r="D1787" s="107" t="s">
        <v>1837</v>
      </c>
      <c r="E1787" s="105" t="s">
        <v>1954</v>
      </c>
      <c r="F1787" s="107" t="s">
        <v>389</v>
      </c>
      <c r="G1787" s="107" t="s">
        <v>830</v>
      </c>
      <c r="H1787" s="107" t="b">
        <v>1</v>
      </c>
      <c r="I1787" s="107" t="s">
        <v>830</v>
      </c>
      <c r="J1787" s="107" t="s">
        <v>131</v>
      </c>
      <c r="K1787" s="107" t="s">
        <v>24</v>
      </c>
      <c r="L1787" s="107" t="s">
        <v>349</v>
      </c>
      <c r="M1787" s="107" t="s">
        <v>395</v>
      </c>
      <c r="N1787" s="107" t="s">
        <v>410</v>
      </c>
      <c r="O1787" s="107" t="s">
        <v>395</v>
      </c>
      <c r="P1787" s="109">
        <v>44660</v>
      </c>
      <c r="Q1787" s="107" t="s">
        <v>658</v>
      </c>
      <c r="R1787" s="108">
        <v>1</v>
      </c>
      <c r="S1787" s="109">
        <v>44706</v>
      </c>
      <c r="T1787" s="109">
        <v>44766</v>
      </c>
      <c r="U1787" s="109">
        <v>45071</v>
      </c>
      <c r="V1787" s="108">
        <v>365</v>
      </c>
      <c r="W1787" s="107" t="s">
        <v>398</v>
      </c>
      <c r="X1787" s="107" t="s">
        <v>702</v>
      </c>
      <c r="Y1787" s="107" t="s">
        <v>293</v>
      </c>
      <c r="Z1787" s="108">
        <v>0</v>
      </c>
      <c r="AA1787" s="113">
        <v>1386084.18</v>
      </c>
      <c r="AB1787" s="113">
        <v>125803.93</v>
      </c>
      <c r="AC1787" s="113">
        <v>256811.37</v>
      </c>
      <c r="AD1787" s="113">
        <v>40000</v>
      </c>
      <c r="AE1787" s="113">
        <v>40000</v>
      </c>
      <c r="AF1787" s="113">
        <v>40000</v>
      </c>
      <c r="AG1787" s="113">
        <v>1426084.18</v>
      </c>
      <c r="AH1787" s="113">
        <f>CFR_Data[[#This Row],[Total Spent SFY]]+CFR_Data[[#This Row],[CF Current SFY]]</f>
        <v>165803.93</v>
      </c>
      <c r="AI1787" s="113">
        <v>0</v>
      </c>
      <c r="AJ1787" s="113">
        <v>0</v>
      </c>
      <c r="AK1787" s="113">
        <v>0</v>
      </c>
      <c r="AL1787" s="113">
        <v>0</v>
      </c>
      <c r="AM1787" s="113">
        <v>0</v>
      </c>
      <c r="AN1787" s="113">
        <v>216811.37</v>
      </c>
      <c r="AO1787" s="113">
        <v>0</v>
      </c>
      <c r="AP1787" s="113">
        <v>0</v>
      </c>
      <c r="AQ1787" s="107" t="s">
        <v>699</v>
      </c>
      <c r="AR1787" s="107" t="s">
        <v>699</v>
      </c>
      <c r="AS1787" s="107" t="s">
        <v>396</v>
      </c>
      <c r="AT1787" s="107" t="s">
        <v>395</v>
      </c>
      <c r="AU1787" s="107" t="s">
        <v>1123</v>
      </c>
      <c r="AV1787" s="107" t="s">
        <v>391</v>
      </c>
      <c r="AW1787" s="108">
        <v>1</v>
      </c>
      <c r="AX1787" s="107" t="s">
        <v>473</v>
      </c>
      <c r="AY1787" s="107" t="s">
        <v>707</v>
      </c>
      <c r="AZ1787" s="107" t="s">
        <v>706</v>
      </c>
      <c r="BA1787" s="107" t="s">
        <v>412</v>
      </c>
      <c r="BB1787" s="109">
        <v>45355.272070752311</v>
      </c>
      <c r="BC1787" s="107" t="s">
        <v>24</v>
      </c>
      <c r="BD1787" s="107" t="s">
        <v>293</v>
      </c>
    </row>
    <row r="1788" spans="1:56" x14ac:dyDescent="0.2">
      <c r="A1788" s="107" t="s">
        <v>409</v>
      </c>
      <c r="B1788" s="105">
        <v>612142</v>
      </c>
      <c r="C1788" s="105" t="s">
        <v>2540</v>
      </c>
      <c r="D1788" s="107" t="s">
        <v>1794</v>
      </c>
      <c r="E1788" s="105" t="s">
        <v>1954</v>
      </c>
      <c r="F1788" s="107" t="s">
        <v>1359</v>
      </c>
      <c r="G1788" s="107" t="s">
        <v>830</v>
      </c>
      <c r="H1788" s="107" t="b">
        <v>1</v>
      </c>
      <c r="I1788" s="107" t="s">
        <v>830</v>
      </c>
      <c r="J1788" s="107" t="s">
        <v>463</v>
      </c>
      <c r="K1788" s="107" t="s">
        <v>464</v>
      </c>
      <c r="L1788" s="107" t="s">
        <v>231</v>
      </c>
      <c r="M1788" s="107" t="s">
        <v>395</v>
      </c>
      <c r="N1788" s="107" t="s">
        <v>410</v>
      </c>
      <c r="O1788" s="107" t="s">
        <v>395</v>
      </c>
      <c r="P1788" s="109">
        <v>44891</v>
      </c>
      <c r="Q1788" s="107" t="s">
        <v>712</v>
      </c>
      <c r="R1788" s="108">
        <v>1</v>
      </c>
      <c r="S1788" s="109">
        <v>44949</v>
      </c>
      <c r="T1788" s="109">
        <v>45009</v>
      </c>
      <c r="U1788" s="109">
        <v>45679</v>
      </c>
      <c r="V1788" s="108">
        <v>730</v>
      </c>
      <c r="W1788" s="107" t="s">
        <v>398</v>
      </c>
      <c r="X1788" s="107" t="s">
        <v>720</v>
      </c>
      <c r="Y1788" s="107" t="s">
        <v>293</v>
      </c>
      <c r="Z1788" s="108">
        <v>0</v>
      </c>
      <c r="AA1788" s="113">
        <v>113264.39</v>
      </c>
      <c r="AB1788" s="113">
        <v>113264.39</v>
      </c>
      <c r="AC1788" s="113">
        <v>157543.20000000001</v>
      </c>
      <c r="AD1788" s="113">
        <v>0</v>
      </c>
      <c r="AE1788" s="113">
        <v>157543.20000000001</v>
      </c>
      <c r="AF1788" s="113">
        <v>77235.61</v>
      </c>
      <c r="AG1788" s="113">
        <v>190500</v>
      </c>
      <c r="AH1788" s="113">
        <f>CFR_Data[[#This Row],[Total Spent SFY]]+CFR_Data[[#This Row],[CF Current SFY]]</f>
        <v>190500</v>
      </c>
      <c r="AI1788" s="113">
        <v>80307.59</v>
      </c>
      <c r="AJ1788" s="113">
        <v>0</v>
      </c>
      <c r="AK1788" s="113">
        <v>0</v>
      </c>
      <c r="AL1788" s="113">
        <v>0</v>
      </c>
      <c r="AM1788" s="113">
        <v>0</v>
      </c>
      <c r="AN1788" s="113">
        <v>0</v>
      </c>
      <c r="AO1788" s="113">
        <v>0</v>
      </c>
      <c r="AP1788" s="113">
        <v>0</v>
      </c>
      <c r="AQ1788" s="107" t="s">
        <v>699</v>
      </c>
      <c r="AR1788" s="107" t="s">
        <v>699</v>
      </c>
      <c r="AS1788" s="107" t="s">
        <v>396</v>
      </c>
      <c r="AT1788" s="107" t="s">
        <v>395</v>
      </c>
      <c r="AU1788" s="107" t="s">
        <v>1123</v>
      </c>
      <c r="AV1788" s="107" t="s">
        <v>391</v>
      </c>
      <c r="AW1788" s="108">
        <v>2</v>
      </c>
      <c r="AX1788" s="107" t="s">
        <v>473</v>
      </c>
      <c r="AY1788" s="107" t="s">
        <v>765</v>
      </c>
      <c r="AZ1788" s="107" t="s">
        <v>706</v>
      </c>
      <c r="BA1788" s="107" t="s">
        <v>406</v>
      </c>
      <c r="BB1788" s="109">
        <v>45355.272070752311</v>
      </c>
      <c r="BC1788" s="107" t="s">
        <v>465</v>
      </c>
      <c r="BD1788" s="107" t="s">
        <v>293</v>
      </c>
    </row>
    <row r="1789" spans="1:56" x14ac:dyDescent="0.2">
      <c r="A1789" s="107" t="s">
        <v>409</v>
      </c>
      <c r="B1789" s="105">
        <v>612142</v>
      </c>
      <c r="C1789" s="105" t="s">
        <v>2540</v>
      </c>
      <c r="D1789" s="107" t="s">
        <v>1794</v>
      </c>
      <c r="E1789" s="105" t="s">
        <v>1954</v>
      </c>
      <c r="F1789" s="107" t="s">
        <v>1359</v>
      </c>
      <c r="G1789" s="107" t="s">
        <v>830</v>
      </c>
      <c r="H1789" s="107" t="b">
        <v>1</v>
      </c>
      <c r="I1789" s="107" t="s">
        <v>830</v>
      </c>
      <c r="J1789" s="107" t="s">
        <v>463</v>
      </c>
      <c r="K1789" s="107" t="s">
        <v>464</v>
      </c>
      <c r="L1789" s="107" t="s">
        <v>231</v>
      </c>
      <c r="M1789" s="107" t="s">
        <v>395</v>
      </c>
      <c r="N1789" s="107" t="s">
        <v>410</v>
      </c>
      <c r="O1789" s="107" t="s">
        <v>395</v>
      </c>
      <c r="P1789" s="109">
        <v>44891</v>
      </c>
      <c r="Q1789" s="107" t="s">
        <v>712</v>
      </c>
      <c r="R1789" s="108">
        <v>1</v>
      </c>
      <c r="S1789" s="109">
        <v>44949</v>
      </c>
      <c r="T1789" s="109">
        <v>45009</v>
      </c>
      <c r="U1789" s="109">
        <v>45679</v>
      </c>
      <c r="V1789" s="108">
        <v>730</v>
      </c>
      <c r="W1789" s="107" t="s">
        <v>438</v>
      </c>
      <c r="X1789" s="107" t="s">
        <v>800</v>
      </c>
      <c r="Y1789" s="107" t="s">
        <v>293</v>
      </c>
      <c r="Z1789" s="108">
        <v>0</v>
      </c>
      <c r="AA1789" s="113">
        <v>42</v>
      </c>
      <c r="AB1789" s="113">
        <v>42</v>
      </c>
      <c r="AC1789" s="113">
        <v>167601.65</v>
      </c>
      <c r="AD1789" s="113">
        <v>0</v>
      </c>
      <c r="AE1789" s="113">
        <v>167601.65</v>
      </c>
      <c r="AF1789" s="113">
        <v>117958</v>
      </c>
      <c r="AG1789" s="113">
        <v>118000</v>
      </c>
      <c r="AH1789" s="113">
        <f>CFR_Data[[#This Row],[Total Spent SFY]]+CFR_Data[[#This Row],[CF Current SFY]]</f>
        <v>118000</v>
      </c>
      <c r="AI1789" s="113">
        <v>49643.65</v>
      </c>
      <c r="AJ1789" s="113">
        <v>0</v>
      </c>
      <c r="AK1789" s="113">
        <v>0</v>
      </c>
      <c r="AL1789" s="113">
        <v>0</v>
      </c>
      <c r="AM1789" s="113">
        <v>0</v>
      </c>
      <c r="AN1789" s="113">
        <v>0</v>
      </c>
      <c r="AO1789" s="113">
        <v>0</v>
      </c>
      <c r="AP1789" s="113">
        <v>0</v>
      </c>
      <c r="AQ1789" s="107" t="s">
        <v>699</v>
      </c>
      <c r="AR1789" s="107" t="s">
        <v>699</v>
      </c>
      <c r="AS1789" s="107" t="s">
        <v>396</v>
      </c>
      <c r="AT1789" s="107" t="s">
        <v>395</v>
      </c>
      <c r="AU1789" s="107" t="s">
        <v>1123</v>
      </c>
      <c r="AV1789" s="107" t="s">
        <v>391</v>
      </c>
      <c r="AW1789" s="108">
        <v>2</v>
      </c>
      <c r="AX1789" s="107" t="s">
        <v>473</v>
      </c>
      <c r="AY1789" s="107" t="s">
        <v>765</v>
      </c>
      <c r="AZ1789" s="107" t="s">
        <v>706</v>
      </c>
      <c r="BA1789" s="107" t="s">
        <v>406</v>
      </c>
      <c r="BB1789" s="109">
        <v>45355.272070752311</v>
      </c>
      <c r="BC1789" s="107" t="s">
        <v>465</v>
      </c>
      <c r="BD1789" s="107" t="s">
        <v>293</v>
      </c>
    </row>
    <row r="1790" spans="1:56" x14ac:dyDescent="0.2">
      <c r="A1790" s="107" t="s">
        <v>472</v>
      </c>
      <c r="B1790" s="105">
        <v>612143</v>
      </c>
      <c r="C1790" s="105" t="s">
        <v>395</v>
      </c>
      <c r="D1790" s="107" t="s">
        <v>2541</v>
      </c>
      <c r="E1790" s="105" t="s">
        <v>1941</v>
      </c>
      <c r="F1790" s="107" t="s">
        <v>1969</v>
      </c>
      <c r="G1790" s="107" t="s">
        <v>830</v>
      </c>
      <c r="H1790" s="107" t="s">
        <v>830</v>
      </c>
      <c r="I1790" s="107" t="s">
        <v>830</v>
      </c>
      <c r="J1790" s="107" t="s">
        <v>152</v>
      </c>
      <c r="K1790" s="107" t="s">
        <v>27</v>
      </c>
      <c r="L1790" s="107" t="s">
        <v>88</v>
      </c>
      <c r="M1790" s="107" t="s">
        <v>41</v>
      </c>
      <c r="N1790" s="107" t="s">
        <v>472</v>
      </c>
      <c r="O1790" s="107" t="s">
        <v>1122</v>
      </c>
      <c r="P1790" s="109">
        <v>45633</v>
      </c>
      <c r="Q1790" s="107" t="s">
        <v>1101</v>
      </c>
      <c r="R1790" s="108">
        <v>0</v>
      </c>
      <c r="S1790" s="109">
        <v>45783</v>
      </c>
      <c r="T1790" s="109">
        <v>45843</v>
      </c>
      <c r="U1790" s="109">
        <v>46512</v>
      </c>
      <c r="V1790" s="108">
        <v>729</v>
      </c>
      <c r="W1790" s="107" t="s">
        <v>424</v>
      </c>
      <c r="X1790" s="107" t="s">
        <v>1959</v>
      </c>
      <c r="Y1790" s="107" t="s">
        <v>292</v>
      </c>
      <c r="Z1790" s="108">
        <v>0.8</v>
      </c>
      <c r="AA1790" s="113">
        <v>0</v>
      </c>
      <c r="AB1790" s="113">
        <v>0</v>
      </c>
      <c r="AC1790" s="113">
        <v>708400</v>
      </c>
      <c r="AD1790" s="113">
        <v>0</v>
      </c>
      <c r="AE1790" s="113">
        <v>708400</v>
      </c>
      <c r="AF1790" s="113">
        <v>0</v>
      </c>
      <c r="AG1790" s="113">
        <v>0</v>
      </c>
      <c r="AH1790" s="113">
        <f>CFR_Data[[#This Row],[Total Spent SFY]]+CFR_Data[[#This Row],[CF Current SFY]]</f>
        <v>0</v>
      </c>
      <c r="AI1790" s="113">
        <v>0</v>
      </c>
      <c r="AJ1790" s="113">
        <v>369600</v>
      </c>
      <c r="AK1790" s="113">
        <v>338800</v>
      </c>
      <c r="AL1790" s="113">
        <v>0</v>
      </c>
      <c r="AM1790" s="113">
        <v>0</v>
      </c>
      <c r="AN1790" s="113">
        <v>0</v>
      </c>
      <c r="AO1790" s="113">
        <v>0</v>
      </c>
      <c r="AP1790" s="113">
        <v>0</v>
      </c>
      <c r="AQ1790" s="107" t="s">
        <v>699</v>
      </c>
      <c r="AR1790" s="107" t="s">
        <v>699</v>
      </c>
      <c r="AS1790" s="107" t="s">
        <v>396</v>
      </c>
      <c r="AT1790" s="107" t="s">
        <v>395</v>
      </c>
      <c r="AU1790" s="107" t="s">
        <v>1123</v>
      </c>
      <c r="AV1790" s="107" t="s">
        <v>391</v>
      </c>
      <c r="AW1790" s="108">
        <v>2</v>
      </c>
      <c r="AX1790" s="107" t="s">
        <v>473</v>
      </c>
      <c r="AY1790" s="107" t="s">
        <v>707</v>
      </c>
      <c r="AZ1790" s="107" t="s">
        <v>706</v>
      </c>
      <c r="BA1790" s="107" t="s">
        <v>412</v>
      </c>
      <c r="BB1790" s="109">
        <v>45355.272070752311</v>
      </c>
      <c r="BC1790" s="107" t="s">
        <v>27</v>
      </c>
      <c r="BD1790" s="107" t="s">
        <v>292</v>
      </c>
    </row>
    <row r="1791" spans="1:56" x14ac:dyDescent="0.2">
      <c r="A1791" s="107" t="s">
        <v>472</v>
      </c>
      <c r="B1791" s="105">
        <v>612143</v>
      </c>
      <c r="C1791" s="105" t="s">
        <v>395</v>
      </c>
      <c r="D1791" s="107" t="s">
        <v>2541</v>
      </c>
      <c r="E1791" s="105" t="s">
        <v>1941</v>
      </c>
      <c r="F1791" s="107" t="s">
        <v>1969</v>
      </c>
      <c r="G1791" s="107" t="s">
        <v>830</v>
      </c>
      <c r="H1791" s="107" t="s">
        <v>830</v>
      </c>
      <c r="I1791" s="107" t="s">
        <v>830</v>
      </c>
      <c r="J1791" s="107" t="s">
        <v>152</v>
      </c>
      <c r="K1791" s="107" t="s">
        <v>27</v>
      </c>
      <c r="L1791" s="107" t="s">
        <v>88</v>
      </c>
      <c r="M1791" s="107" t="s">
        <v>41</v>
      </c>
      <c r="N1791" s="107" t="s">
        <v>472</v>
      </c>
      <c r="O1791" s="107" t="s">
        <v>1122</v>
      </c>
      <c r="P1791" s="109">
        <v>45633</v>
      </c>
      <c r="Q1791" s="107" t="s">
        <v>1101</v>
      </c>
      <c r="R1791" s="108">
        <v>0</v>
      </c>
      <c r="S1791" s="109">
        <v>45783</v>
      </c>
      <c r="T1791" s="109">
        <v>45843</v>
      </c>
      <c r="U1791" s="109">
        <v>46512</v>
      </c>
      <c r="V1791" s="108">
        <v>729</v>
      </c>
      <c r="W1791" s="107" t="s">
        <v>1400</v>
      </c>
      <c r="X1791" s="107" t="s">
        <v>1401</v>
      </c>
      <c r="Y1791" s="107" t="s">
        <v>292</v>
      </c>
      <c r="Z1791" s="108">
        <v>0.8</v>
      </c>
      <c r="AA1791" s="113">
        <v>0</v>
      </c>
      <c r="AB1791" s="113">
        <v>0</v>
      </c>
      <c r="AC1791" s="113">
        <v>17705761.920000002</v>
      </c>
      <c r="AD1791" s="113">
        <v>0</v>
      </c>
      <c r="AE1791" s="113">
        <v>17705761.920000002</v>
      </c>
      <c r="AF1791" s="113">
        <v>0</v>
      </c>
      <c r="AG1791" s="113">
        <v>0</v>
      </c>
      <c r="AH1791" s="113">
        <f>CFR_Data[[#This Row],[Total Spent SFY]]+CFR_Data[[#This Row],[CF Current SFY]]</f>
        <v>0</v>
      </c>
      <c r="AI1791" s="113">
        <v>0</v>
      </c>
      <c r="AJ1791" s="113">
        <v>9237788.8278000001</v>
      </c>
      <c r="AK1791" s="113">
        <v>8467973.0921999998</v>
      </c>
      <c r="AL1791" s="113">
        <v>0</v>
      </c>
      <c r="AM1791" s="113">
        <v>0</v>
      </c>
      <c r="AN1791" s="113">
        <v>0</v>
      </c>
      <c r="AO1791" s="113">
        <v>0</v>
      </c>
      <c r="AP1791" s="113">
        <v>0</v>
      </c>
      <c r="AQ1791" s="107" t="s">
        <v>699</v>
      </c>
      <c r="AR1791" s="107" t="s">
        <v>699</v>
      </c>
      <c r="AS1791" s="107" t="s">
        <v>396</v>
      </c>
      <c r="AT1791" s="107" t="s">
        <v>395</v>
      </c>
      <c r="AU1791" s="107" t="s">
        <v>1123</v>
      </c>
      <c r="AV1791" s="107" t="s">
        <v>391</v>
      </c>
      <c r="AW1791" s="108">
        <v>2</v>
      </c>
      <c r="AX1791" s="107" t="s">
        <v>473</v>
      </c>
      <c r="AY1791" s="107" t="s">
        <v>707</v>
      </c>
      <c r="AZ1791" s="107" t="s">
        <v>706</v>
      </c>
      <c r="BA1791" s="107" t="s">
        <v>412</v>
      </c>
      <c r="BB1791" s="109">
        <v>45355.272070752311</v>
      </c>
      <c r="BC1791" s="107" t="s">
        <v>27</v>
      </c>
      <c r="BD1791" s="107" t="s">
        <v>292</v>
      </c>
    </row>
    <row r="1792" spans="1:56" x14ac:dyDescent="0.2">
      <c r="A1792" s="107" t="s">
        <v>472</v>
      </c>
      <c r="B1792" s="105">
        <v>612151</v>
      </c>
      <c r="C1792" s="105" t="s">
        <v>395</v>
      </c>
      <c r="D1792" s="107" t="s">
        <v>2542</v>
      </c>
      <c r="E1792" s="105" t="s">
        <v>1947</v>
      </c>
      <c r="F1792" s="107" t="s">
        <v>1969</v>
      </c>
      <c r="G1792" s="107" t="s">
        <v>830</v>
      </c>
      <c r="H1792" s="107" t="s">
        <v>830</v>
      </c>
      <c r="I1792" s="107" t="s">
        <v>830</v>
      </c>
      <c r="J1792" s="107" t="s">
        <v>115</v>
      </c>
      <c r="K1792" s="107" t="s">
        <v>28</v>
      </c>
      <c r="L1792" s="107" t="s">
        <v>88</v>
      </c>
      <c r="M1792" s="107" t="s">
        <v>41</v>
      </c>
      <c r="N1792" s="107" t="s">
        <v>472</v>
      </c>
      <c r="O1792" s="107" t="s">
        <v>1122</v>
      </c>
      <c r="P1792" s="109">
        <v>45633</v>
      </c>
      <c r="Q1792" s="107" t="s">
        <v>1101</v>
      </c>
      <c r="R1792" s="108">
        <v>0</v>
      </c>
      <c r="S1792" s="109">
        <v>45783</v>
      </c>
      <c r="T1792" s="109">
        <v>45843</v>
      </c>
      <c r="U1792" s="109">
        <v>46512</v>
      </c>
      <c r="V1792" s="108">
        <v>729</v>
      </c>
      <c r="W1792" s="107" t="s">
        <v>424</v>
      </c>
      <c r="X1792" s="107" t="s">
        <v>1959</v>
      </c>
      <c r="Y1792" s="107" t="s">
        <v>292</v>
      </c>
      <c r="Z1792" s="108">
        <v>0.8</v>
      </c>
      <c r="AA1792" s="113">
        <v>0</v>
      </c>
      <c r="AB1792" s="113">
        <v>0</v>
      </c>
      <c r="AC1792" s="113">
        <v>169400</v>
      </c>
      <c r="AD1792" s="113">
        <v>0</v>
      </c>
      <c r="AE1792" s="113">
        <v>169400</v>
      </c>
      <c r="AF1792" s="113">
        <v>0</v>
      </c>
      <c r="AG1792" s="113">
        <v>0</v>
      </c>
      <c r="AH1792" s="113">
        <f>CFR_Data[[#This Row],[Total Spent SFY]]+CFR_Data[[#This Row],[CF Current SFY]]</f>
        <v>0</v>
      </c>
      <c r="AI1792" s="113">
        <v>0</v>
      </c>
      <c r="AJ1792" s="113">
        <v>88382.608699999997</v>
      </c>
      <c r="AK1792" s="113">
        <v>81017.391300000003</v>
      </c>
      <c r="AL1792" s="113">
        <v>0</v>
      </c>
      <c r="AM1792" s="113">
        <v>0</v>
      </c>
      <c r="AN1792" s="113">
        <v>0</v>
      </c>
      <c r="AO1792" s="113">
        <v>0</v>
      </c>
      <c r="AP1792" s="113">
        <v>0</v>
      </c>
      <c r="AQ1792" s="107" t="s">
        <v>699</v>
      </c>
      <c r="AR1792" s="107" t="s">
        <v>699</v>
      </c>
      <c r="AS1792" s="107" t="s">
        <v>396</v>
      </c>
      <c r="AT1792" s="107" t="s">
        <v>395</v>
      </c>
      <c r="AU1792" s="107" t="s">
        <v>1123</v>
      </c>
      <c r="AV1792" s="107" t="s">
        <v>391</v>
      </c>
      <c r="AW1792" s="108">
        <v>3</v>
      </c>
      <c r="AX1792" s="107" t="s">
        <v>473</v>
      </c>
      <c r="AY1792" s="107" t="s">
        <v>707</v>
      </c>
      <c r="AZ1792" s="107" t="s">
        <v>706</v>
      </c>
      <c r="BA1792" s="107" t="s">
        <v>412</v>
      </c>
      <c r="BB1792" s="109">
        <v>45355.272070752311</v>
      </c>
      <c r="BC1792" s="107" t="s">
        <v>28</v>
      </c>
      <c r="BD1792" s="107" t="s">
        <v>292</v>
      </c>
    </row>
    <row r="1793" spans="1:56" x14ac:dyDescent="0.2">
      <c r="A1793" s="107" t="s">
        <v>472</v>
      </c>
      <c r="B1793" s="105">
        <v>612151</v>
      </c>
      <c r="C1793" s="105" t="s">
        <v>395</v>
      </c>
      <c r="D1793" s="107" t="s">
        <v>2542</v>
      </c>
      <c r="E1793" s="105" t="s">
        <v>1947</v>
      </c>
      <c r="F1793" s="107" t="s">
        <v>1969</v>
      </c>
      <c r="G1793" s="107" t="s">
        <v>830</v>
      </c>
      <c r="H1793" s="107" t="s">
        <v>830</v>
      </c>
      <c r="I1793" s="107" t="s">
        <v>830</v>
      </c>
      <c r="J1793" s="107" t="s">
        <v>115</v>
      </c>
      <c r="K1793" s="107" t="s">
        <v>28</v>
      </c>
      <c r="L1793" s="107" t="s">
        <v>88</v>
      </c>
      <c r="M1793" s="107" t="s">
        <v>41</v>
      </c>
      <c r="N1793" s="107" t="s">
        <v>472</v>
      </c>
      <c r="O1793" s="107" t="s">
        <v>1122</v>
      </c>
      <c r="P1793" s="109">
        <v>45633</v>
      </c>
      <c r="Q1793" s="107" t="s">
        <v>1101</v>
      </c>
      <c r="R1793" s="108">
        <v>0</v>
      </c>
      <c r="S1793" s="109">
        <v>45783</v>
      </c>
      <c r="T1793" s="109">
        <v>45843</v>
      </c>
      <c r="U1793" s="109">
        <v>46512</v>
      </c>
      <c r="V1793" s="108">
        <v>729</v>
      </c>
      <c r="W1793" s="107" t="s">
        <v>398</v>
      </c>
      <c r="X1793" s="107" t="s">
        <v>702</v>
      </c>
      <c r="Y1793" s="107" t="s">
        <v>293</v>
      </c>
      <c r="Z1793" s="108">
        <v>0</v>
      </c>
      <c r="AA1793" s="113">
        <v>0</v>
      </c>
      <c r="AB1793" s="113">
        <v>0</v>
      </c>
      <c r="AC1793" s="113">
        <v>0</v>
      </c>
      <c r="AD1793" s="113">
        <v>0</v>
      </c>
      <c r="AE1793" s="113">
        <v>0</v>
      </c>
      <c r="AF1793" s="113">
        <v>0</v>
      </c>
      <c r="AG1793" s="113">
        <v>0</v>
      </c>
      <c r="AH1793" s="113">
        <f>CFR_Data[[#This Row],[Total Spent SFY]]+CFR_Data[[#This Row],[CF Current SFY]]</f>
        <v>0</v>
      </c>
      <c r="AI1793" s="113">
        <v>0</v>
      </c>
      <c r="AJ1793" s="113">
        <v>0</v>
      </c>
      <c r="AK1793" s="113">
        <v>0</v>
      </c>
      <c r="AL1793" s="113">
        <v>0</v>
      </c>
      <c r="AM1793" s="113">
        <v>0</v>
      </c>
      <c r="AN1793" s="113">
        <v>0</v>
      </c>
      <c r="AO1793" s="113">
        <v>0</v>
      </c>
      <c r="AP1793" s="113">
        <v>0</v>
      </c>
      <c r="AQ1793" s="107" t="s">
        <v>699</v>
      </c>
      <c r="AR1793" s="107" t="s">
        <v>699</v>
      </c>
      <c r="AS1793" s="107" t="s">
        <v>396</v>
      </c>
      <c r="AT1793" s="107" t="s">
        <v>395</v>
      </c>
      <c r="AU1793" s="107" t="s">
        <v>1123</v>
      </c>
      <c r="AV1793" s="107" t="s">
        <v>391</v>
      </c>
      <c r="AW1793" s="108">
        <v>3</v>
      </c>
      <c r="AX1793" s="107" t="s">
        <v>473</v>
      </c>
      <c r="AY1793" s="107" t="s">
        <v>707</v>
      </c>
      <c r="AZ1793" s="107" t="s">
        <v>706</v>
      </c>
      <c r="BA1793" s="107" t="s">
        <v>412</v>
      </c>
      <c r="BB1793" s="109">
        <v>45355.272070752311</v>
      </c>
      <c r="BC1793" s="107" t="s">
        <v>28</v>
      </c>
      <c r="BD1793" s="107" t="s">
        <v>293</v>
      </c>
    </row>
    <row r="1794" spans="1:56" x14ac:dyDescent="0.2">
      <c r="A1794" s="107" t="s">
        <v>472</v>
      </c>
      <c r="B1794" s="105">
        <v>612151</v>
      </c>
      <c r="C1794" s="105" t="s">
        <v>395</v>
      </c>
      <c r="D1794" s="107" t="s">
        <v>2542</v>
      </c>
      <c r="E1794" s="105" t="s">
        <v>1947</v>
      </c>
      <c r="F1794" s="107" t="s">
        <v>1969</v>
      </c>
      <c r="G1794" s="107" t="s">
        <v>830</v>
      </c>
      <c r="H1794" s="107" t="s">
        <v>830</v>
      </c>
      <c r="I1794" s="107" t="s">
        <v>830</v>
      </c>
      <c r="J1794" s="107" t="s">
        <v>115</v>
      </c>
      <c r="K1794" s="107" t="s">
        <v>28</v>
      </c>
      <c r="L1794" s="107" t="s">
        <v>88</v>
      </c>
      <c r="M1794" s="107" t="s">
        <v>41</v>
      </c>
      <c r="N1794" s="107" t="s">
        <v>472</v>
      </c>
      <c r="O1794" s="107" t="s">
        <v>1122</v>
      </c>
      <c r="P1794" s="109">
        <v>45633</v>
      </c>
      <c r="Q1794" s="107" t="s">
        <v>1101</v>
      </c>
      <c r="R1794" s="108">
        <v>0</v>
      </c>
      <c r="S1794" s="109">
        <v>45783</v>
      </c>
      <c r="T1794" s="109">
        <v>45843</v>
      </c>
      <c r="U1794" s="109">
        <v>46512</v>
      </c>
      <c r="V1794" s="108">
        <v>729</v>
      </c>
      <c r="W1794" s="107" t="s">
        <v>1400</v>
      </c>
      <c r="X1794" s="107" t="s">
        <v>1401</v>
      </c>
      <c r="Y1794" s="107" t="s">
        <v>292</v>
      </c>
      <c r="Z1794" s="108">
        <v>0.8</v>
      </c>
      <c r="AA1794" s="113">
        <v>0</v>
      </c>
      <c r="AB1794" s="113">
        <v>0</v>
      </c>
      <c r="AC1794" s="113">
        <v>4186607.04</v>
      </c>
      <c r="AD1794" s="113">
        <v>0</v>
      </c>
      <c r="AE1794" s="113">
        <v>4186607.04</v>
      </c>
      <c r="AF1794" s="113">
        <v>0</v>
      </c>
      <c r="AG1794" s="113">
        <v>0</v>
      </c>
      <c r="AH1794" s="113">
        <f>CFR_Data[[#This Row],[Total Spent SFY]]+CFR_Data[[#This Row],[CF Current SFY]]</f>
        <v>0</v>
      </c>
      <c r="AI1794" s="113">
        <v>0</v>
      </c>
      <c r="AJ1794" s="113">
        <v>2184316.7165000001</v>
      </c>
      <c r="AK1794" s="113">
        <v>2002290.3234999999</v>
      </c>
      <c r="AL1794" s="113">
        <v>0</v>
      </c>
      <c r="AM1794" s="113">
        <v>0</v>
      </c>
      <c r="AN1794" s="113">
        <v>0</v>
      </c>
      <c r="AO1794" s="113">
        <v>0</v>
      </c>
      <c r="AP1794" s="113">
        <v>0</v>
      </c>
      <c r="AQ1794" s="107" t="s">
        <v>699</v>
      </c>
      <c r="AR1794" s="107" t="s">
        <v>699</v>
      </c>
      <c r="AS1794" s="107" t="s">
        <v>396</v>
      </c>
      <c r="AT1794" s="107" t="s">
        <v>395</v>
      </c>
      <c r="AU1794" s="107" t="s">
        <v>1123</v>
      </c>
      <c r="AV1794" s="107" t="s">
        <v>391</v>
      </c>
      <c r="AW1794" s="108">
        <v>3</v>
      </c>
      <c r="AX1794" s="107" t="s">
        <v>473</v>
      </c>
      <c r="AY1794" s="107" t="s">
        <v>707</v>
      </c>
      <c r="AZ1794" s="107" t="s">
        <v>706</v>
      </c>
      <c r="BA1794" s="107" t="s">
        <v>412</v>
      </c>
      <c r="BB1794" s="109">
        <v>45355.272070752311</v>
      </c>
      <c r="BC1794" s="107" t="s">
        <v>28</v>
      </c>
      <c r="BD1794" s="107" t="s">
        <v>292</v>
      </c>
    </row>
    <row r="1795" spans="1:56" x14ac:dyDescent="0.2">
      <c r="A1795" s="107" t="s">
        <v>409</v>
      </c>
      <c r="B1795" s="105">
        <v>612157</v>
      </c>
      <c r="C1795" s="105" t="s">
        <v>2543</v>
      </c>
      <c r="D1795" s="107" t="s">
        <v>609</v>
      </c>
      <c r="E1795" s="105" t="s">
        <v>1954</v>
      </c>
      <c r="F1795" s="107" t="s">
        <v>1414</v>
      </c>
      <c r="G1795" s="107" t="s">
        <v>830</v>
      </c>
      <c r="H1795" s="107" t="b">
        <v>1</v>
      </c>
      <c r="I1795" s="107" t="s">
        <v>830</v>
      </c>
      <c r="J1795" s="107" t="s">
        <v>463</v>
      </c>
      <c r="K1795" s="107" t="s">
        <v>464</v>
      </c>
      <c r="L1795" s="107" t="s">
        <v>344</v>
      </c>
      <c r="M1795" s="107" t="s">
        <v>395</v>
      </c>
      <c r="N1795" s="107" t="s">
        <v>410</v>
      </c>
      <c r="O1795" s="107" t="s">
        <v>395</v>
      </c>
      <c r="P1795" s="109">
        <v>44695</v>
      </c>
      <c r="Q1795" s="107" t="s">
        <v>658</v>
      </c>
      <c r="R1795" s="108">
        <v>1</v>
      </c>
      <c r="S1795" s="109">
        <v>44743</v>
      </c>
      <c r="T1795" s="109">
        <v>44803</v>
      </c>
      <c r="U1795" s="109">
        <v>45473</v>
      </c>
      <c r="V1795" s="108">
        <v>730</v>
      </c>
      <c r="W1795" s="107" t="s">
        <v>398</v>
      </c>
      <c r="X1795" s="107" t="s">
        <v>720</v>
      </c>
      <c r="Y1795" s="107" t="s">
        <v>293</v>
      </c>
      <c r="Z1795" s="108">
        <v>0</v>
      </c>
      <c r="AA1795" s="113">
        <v>1850208.77</v>
      </c>
      <c r="AB1795" s="113">
        <v>692154.27</v>
      </c>
      <c r="AC1795" s="113">
        <v>422958.48</v>
      </c>
      <c r="AD1795" s="113">
        <v>0</v>
      </c>
      <c r="AE1795" s="113">
        <v>422958.48</v>
      </c>
      <c r="AF1795" s="113">
        <v>422958.48</v>
      </c>
      <c r="AG1795" s="113">
        <v>2273167.25</v>
      </c>
      <c r="AH1795" s="113">
        <f>CFR_Data[[#This Row],[Total Spent SFY]]+CFR_Data[[#This Row],[CF Current SFY]]</f>
        <v>1115112.75</v>
      </c>
      <c r="AI1795" s="113">
        <v>0</v>
      </c>
      <c r="AJ1795" s="113">
        <v>0</v>
      </c>
      <c r="AK1795" s="113">
        <v>0</v>
      </c>
      <c r="AL1795" s="113">
        <v>0</v>
      </c>
      <c r="AM1795" s="113">
        <v>0</v>
      </c>
      <c r="AN1795" s="113">
        <v>0</v>
      </c>
      <c r="AO1795" s="113">
        <v>0</v>
      </c>
      <c r="AP1795" s="113">
        <v>0</v>
      </c>
      <c r="AQ1795" s="107" t="s">
        <v>699</v>
      </c>
      <c r="AR1795" s="107" t="s">
        <v>699</v>
      </c>
      <c r="AS1795" s="107" t="s">
        <v>396</v>
      </c>
      <c r="AT1795" s="107" t="s">
        <v>395</v>
      </c>
      <c r="AU1795" s="107" t="s">
        <v>1123</v>
      </c>
      <c r="AV1795" s="107" t="s">
        <v>391</v>
      </c>
      <c r="AW1795" s="108">
        <v>1</v>
      </c>
      <c r="AX1795" s="107" t="s">
        <v>473</v>
      </c>
      <c r="AY1795" s="107" t="s">
        <v>707</v>
      </c>
      <c r="AZ1795" s="107" t="s">
        <v>706</v>
      </c>
      <c r="BA1795" s="107" t="s">
        <v>412</v>
      </c>
      <c r="BB1795" s="109">
        <v>45355.272070752311</v>
      </c>
      <c r="BC1795" s="107" t="s">
        <v>465</v>
      </c>
      <c r="BD1795" s="107" t="s">
        <v>293</v>
      </c>
    </row>
    <row r="1796" spans="1:56" x14ac:dyDescent="0.2">
      <c r="A1796" s="107" t="s">
        <v>472</v>
      </c>
      <c r="B1796" s="105">
        <v>612158</v>
      </c>
      <c r="C1796" s="105" t="s">
        <v>395</v>
      </c>
      <c r="D1796" s="107" t="s">
        <v>2544</v>
      </c>
      <c r="E1796" s="105" t="s">
        <v>1941</v>
      </c>
      <c r="F1796" s="107" t="s">
        <v>1969</v>
      </c>
      <c r="G1796" s="107" t="s">
        <v>830</v>
      </c>
      <c r="H1796" s="107" t="s">
        <v>830</v>
      </c>
      <c r="I1796" s="107" t="s">
        <v>830</v>
      </c>
      <c r="J1796" s="107" t="s">
        <v>130</v>
      </c>
      <c r="K1796" s="107" t="s">
        <v>27</v>
      </c>
      <c r="L1796" s="107" t="s">
        <v>88</v>
      </c>
      <c r="M1796" s="107" t="s">
        <v>41</v>
      </c>
      <c r="N1796" s="107" t="s">
        <v>472</v>
      </c>
      <c r="O1796" s="107" t="s">
        <v>1122</v>
      </c>
      <c r="P1796" s="109">
        <v>45930</v>
      </c>
      <c r="Q1796" s="107" t="s">
        <v>1101</v>
      </c>
      <c r="R1796" s="108">
        <v>0</v>
      </c>
      <c r="S1796" s="109">
        <v>46080</v>
      </c>
      <c r="T1796" s="109">
        <v>46140</v>
      </c>
      <c r="U1796" s="109">
        <v>46809</v>
      </c>
      <c r="V1796" s="108">
        <v>729</v>
      </c>
      <c r="W1796" s="107" t="s">
        <v>424</v>
      </c>
      <c r="X1796" s="107" t="s">
        <v>1959</v>
      </c>
      <c r="Y1796" s="107" t="s">
        <v>292</v>
      </c>
      <c r="Z1796" s="108">
        <v>0.8</v>
      </c>
      <c r="AA1796" s="113">
        <v>0</v>
      </c>
      <c r="AB1796" s="113">
        <v>0</v>
      </c>
      <c r="AC1796" s="113">
        <v>188210</v>
      </c>
      <c r="AD1796" s="113">
        <v>0</v>
      </c>
      <c r="AE1796" s="113">
        <v>188209.9999</v>
      </c>
      <c r="AF1796" s="113">
        <v>0</v>
      </c>
      <c r="AG1796" s="113">
        <v>0</v>
      </c>
      <c r="AH1796" s="113">
        <f>CFR_Data[[#This Row],[Total Spent SFY]]+CFR_Data[[#This Row],[CF Current SFY]]</f>
        <v>0</v>
      </c>
      <c r="AI1796" s="113">
        <v>0</v>
      </c>
      <c r="AJ1796" s="113">
        <v>24549.130399999998</v>
      </c>
      <c r="AK1796" s="113">
        <v>98196.521699999998</v>
      </c>
      <c r="AL1796" s="113">
        <v>65464.347800000003</v>
      </c>
      <c r="AM1796" s="113">
        <v>0</v>
      </c>
      <c r="AN1796" s="113">
        <v>1E-4</v>
      </c>
      <c r="AO1796" s="113">
        <v>0</v>
      </c>
      <c r="AP1796" s="113">
        <v>0</v>
      </c>
      <c r="AQ1796" s="107" t="s">
        <v>699</v>
      </c>
      <c r="AR1796" s="107" t="s">
        <v>699</v>
      </c>
      <c r="AS1796" s="107" t="s">
        <v>396</v>
      </c>
      <c r="AT1796" s="107" t="s">
        <v>395</v>
      </c>
      <c r="AU1796" s="107" t="s">
        <v>1123</v>
      </c>
      <c r="AV1796" s="107" t="s">
        <v>391</v>
      </c>
      <c r="AW1796" s="108">
        <v>2</v>
      </c>
      <c r="AX1796" s="107" t="s">
        <v>473</v>
      </c>
      <c r="AY1796" s="107" t="s">
        <v>707</v>
      </c>
      <c r="AZ1796" s="107" t="s">
        <v>706</v>
      </c>
      <c r="BA1796" s="107" t="s">
        <v>412</v>
      </c>
      <c r="BB1796" s="109">
        <v>45355.272070752311</v>
      </c>
      <c r="BC1796" s="107" t="s">
        <v>27</v>
      </c>
      <c r="BD1796" s="107" t="s">
        <v>292</v>
      </c>
    </row>
    <row r="1797" spans="1:56" x14ac:dyDescent="0.2">
      <c r="A1797" s="107" t="s">
        <v>472</v>
      </c>
      <c r="B1797" s="105">
        <v>612158</v>
      </c>
      <c r="C1797" s="105" t="s">
        <v>395</v>
      </c>
      <c r="D1797" s="107" t="s">
        <v>2544</v>
      </c>
      <c r="E1797" s="105" t="s">
        <v>1941</v>
      </c>
      <c r="F1797" s="107" t="s">
        <v>1969</v>
      </c>
      <c r="G1797" s="107" t="s">
        <v>830</v>
      </c>
      <c r="H1797" s="107" t="s">
        <v>830</v>
      </c>
      <c r="I1797" s="107" t="s">
        <v>830</v>
      </c>
      <c r="J1797" s="107" t="s">
        <v>130</v>
      </c>
      <c r="K1797" s="107" t="s">
        <v>27</v>
      </c>
      <c r="L1797" s="107" t="s">
        <v>88</v>
      </c>
      <c r="M1797" s="107" t="s">
        <v>41</v>
      </c>
      <c r="N1797" s="107" t="s">
        <v>472</v>
      </c>
      <c r="O1797" s="107" t="s">
        <v>1122</v>
      </c>
      <c r="P1797" s="109">
        <v>45930</v>
      </c>
      <c r="Q1797" s="107" t="s">
        <v>1101</v>
      </c>
      <c r="R1797" s="108">
        <v>0</v>
      </c>
      <c r="S1797" s="109">
        <v>46080</v>
      </c>
      <c r="T1797" s="109">
        <v>46140</v>
      </c>
      <c r="U1797" s="109">
        <v>46809</v>
      </c>
      <c r="V1797" s="108">
        <v>729</v>
      </c>
      <c r="W1797" s="107" t="s">
        <v>1400</v>
      </c>
      <c r="X1797" s="107" t="s">
        <v>1401</v>
      </c>
      <c r="Y1797" s="107" t="s">
        <v>292</v>
      </c>
      <c r="Z1797" s="108">
        <v>0.8</v>
      </c>
      <c r="AA1797" s="113">
        <v>0</v>
      </c>
      <c r="AB1797" s="113">
        <v>0</v>
      </c>
      <c r="AC1797" s="113">
        <v>4683404.88</v>
      </c>
      <c r="AD1797" s="113">
        <v>0</v>
      </c>
      <c r="AE1797" s="113">
        <v>4683404.88</v>
      </c>
      <c r="AF1797" s="113">
        <v>0</v>
      </c>
      <c r="AG1797" s="113">
        <v>0</v>
      </c>
      <c r="AH1797" s="113">
        <f>CFR_Data[[#This Row],[Total Spent SFY]]+CFR_Data[[#This Row],[CF Current SFY]]</f>
        <v>0</v>
      </c>
      <c r="AI1797" s="113">
        <v>0</v>
      </c>
      <c r="AJ1797" s="113">
        <v>610878.89740000002</v>
      </c>
      <c r="AK1797" s="113">
        <v>2443515.5896000001</v>
      </c>
      <c r="AL1797" s="113">
        <v>1629010.3929999999</v>
      </c>
      <c r="AM1797" s="113">
        <v>0</v>
      </c>
      <c r="AN1797" s="113">
        <v>0</v>
      </c>
      <c r="AO1797" s="113">
        <v>0</v>
      </c>
      <c r="AP1797" s="113">
        <v>0</v>
      </c>
      <c r="AQ1797" s="107" t="s">
        <v>699</v>
      </c>
      <c r="AR1797" s="107" t="s">
        <v>699</v>
      </c>
      <c r="AS1797" s="107" t="s">
        <v>396</v>
      </c>
      <c r="AT1797" s="107" t="s">
        <v>395</v>
      </c>
      <c r="AU1797" s="107" t="s">
        <v>1123</v>
      </c>
      <c r="AV1797" s="107" t="s">
        <v>391</v>
      </c>
      <c r="AW1797" s="108">
        <v>2</v>
      </c>
      <c r="AX1797" s="107" t="s">
        <v>473</v>
      </c>
      <c r="AY1797" s="107" t="s">
        <v>707</v>
      </c>
      <c r="AZ1797" s="107" t="s">
        <v>706</v>
      </c>
      <c r="BA1797" s="107" t="s">
        <v>412</v>
      </c>
      <c r="BB1797" s="109">
        <v>45355.272070752311</v>
      </c>
      <c r="BC1797" s="107" t="s">
        <v>27</v>
      </c>
      <c r="BD1797" s="107" t="s">
        <v>292</v>
      </c>
    </row>
    <row r="1798" spans="1:56" x14ac:dyDescent="0.2">
      <c r="A1798" s="107" t="s">
        <v>472</v>
      </c>
      <c r="B1798" s="105">
        <v>612159</v>
      </c>
      <c r="C1798" s="105" t="s">
        <v>395</v>
      </c>
      <c r="D1798" s="107" t="s">
        <v>3206</v>
      </c>
      <c r="E1798" s="105" t="s">
        <v>1947</v>
      </c>
      <c r="F1798" s="107" t="s">
        <v>2890</v>
      </c>
      <c r="G1798" s="107" t="s">
        <v>830</v>
      </c>
      <c r="H1798" s="107" t="s">
        <v>830</v>
      </c>
      <c r="I1798" s="107" t="s">
        <v>830</v>
      </c>
      <c r="J1798" s="107" t="s">
        <v>203</v>
      </c>
      <c r="K1798" s="107" t="s">
        <v>25</v>
      </c>
      <c r="L1798" s="107" t="s">
        <v>88</v>
      </c>
      <c r="M1798" s="107" t="s">
        <v>41</v>
      </c>
      <c r="N1798" s="107" t="s">
        <v>472</v>
      </c>
      <c r="O1798" s="107" t="s">
        <v>1125</v>
      </c>
      <c r="P1798" s="109">
        <v>45633</v>
      </c>
      <c r="Q1798" s="107" t="s">
        <v>1101</v>
      </c>
      <c r="R1798" s="108">
        <v>0</v>
      </c>
      <c r="S1798" s="109">
        <v>45783</v>
      </c>
      <c r="T1798" s="109">
        <v>45843</v>
      </c>
      <c r="U1798" s="109">
        <v>46683</v>
      </c>
      <c r="V1798" s="108">
        <v>900</v>
      </c>
      <c r="W1798" s="107" t="s">
        <v>398</v>
      </c>
      <c r="X1798" s="107" t="s">
        <v>702</v>
      </c>
      <c r="Y1798" s="107" t="s">
        <v>293</v>
      </c>
      <c r="Z1798" s="108">
        <v>0</v>
      </c>
      <c r="AA1798" s="113">
        <v>0</v>
      </c>
      <c r="AB1798" s="113">
        <v>0</v>
      </c>
      <c r="AC1798" s="113">
        <v>182200</v>
      </c>
      <c r="AD1798" s="113">
        <v>0</v>
      </c>
      <c r="AE1798" s="113">
        <v>182200</v>
      </c>
      <c r="AF1798" s="113">
        <v>0</v>
      </c>
      <c r="AG1798" s="113">
        <v>0</v>
      </c>
      <c r="AH1798" s="113">
        <f>CFR_Data[[#This Row],[Total Spent SFY]]+CFR_Data[[#This Row],[CF Current SFY]]</f>
        <v>0</v>
      </c>
      <c r="AI1798" s="113">
        <v>0</v>
      </c>
      <c r="AJ1798" s="113">
        <v>78085.714300000007</v>
      </c>
      <c r="AK1798" s="113">
        <v>78085.714300000007</v>
      </c>
      <c r="AL1798" s="113">
        <v>26028.571400000001</v>
      </c>
      <c r="AM1798" s="113">
        <v>0</v>
      </c>
      <c r="AN1798" s="113">
        <v>0</v>
      </c>
      <c r="AO1798" s="113">
        <v>0</v>
      </c>
      <c r="AP1798" s="113">
        <v>0</v>
      </c>
      <c r="AQ1798" s="107" t="s">
        <v>699</v>
      </c>
      <c r="AR1798" s="107" t="s">
        <v>699</v>
      </c>
      <c r="AS1798" s="107" t="s">
        <v>396</v>
      </c>
      <c r="AT1798" s="107" t="s">
        <v>395</v>
      </c>
      <c r="AU1798" s="107" t="s">
        <v>1123</v>
      </c>
      <c r="AV1798" s="107" t="s">
        <v>391</v>
      </c>
      <c r="AW1798" s="108">
        <v>2</v>
      </c>
      <c r="AX1798" s="107" t="s">
        <v>473</v>
      </c>
      <c r="AY1798" s="107" t="s">
        <v>707</v>
      </c>
      <c r="AZ1798" s="107" t="s">
        <v>706</v>
      </c>
      <c r="BA1798" s="107" t="s">
        <v>412</v>
      </c>
      <c r="BB1798" s="109">
        <v>45355.272070752311</v>
      </c>
      <c r="BC1798" s="107" t="s">
        <v>25</v>
      </c>
      <c r="BD1798" s="107" t="s">
        <v>293</v>
      </c>
    </row>
    <row r="1799" spans="1:56" x14ac:dyDescent="0.2">
      <c r="A1799" s="107" t="s">
        <v>472</v>
      </c>
      <c r="B1799" s="105">
        <v>612159</v>
      </c>
      <c r="C1799" s="105" t="s">
        <v>395</v>
      </c>
      <c r="D1799" s="107" t="s">
        <v>3206</v>
      </c>
      <c r="E1799" s="105" t="s">
        <v>1947</v>
      </c>
      <c r="F1799" s="107" t="s">
        <v>2890</v>
      </c>
      <c r="G1799" s="107" t="s">
        <v>830</v>
      </c>
      <c r="H1799" s="107" t="s">
        <v>830</v>
      </c>
      <c r="I1799" s="107" t="s">
        <v>830</v>
      </c>
      <c r="J1799" s="107" t="s">
        <v>203</v>
      </c>
      <c r="K1799" s="107" t="s">
        <v>25</v>
      </c>
      <c r="L1799" s="107" t="s">
        <v>88</v>
      </c>
      <c r="M1799" s="107" t="s">
        <v>41</v>
      </c>
      <c r="N1799" s="107" t="s">
        <v>472</v>
      </c>
      <c r="O1799" s="107" t="s">
        <v>1125</v>
      </c>
      <c r="P1799" s="109">
        <v>45633</v>
      </c>
      <c r="Q1799" s="107" t="s">
        <v>1101</v>
      </c>
      <c r="R1799" s="108">
        <v>0</v>
      </c>
      <c r="S1799" s="109">
        <v>45783</v>
      </c>
      <c r="T1799" s="109">
        <v>45843</v>
      </c>
      <c r="U1799" s="109">
        <v>46683</v>
      </c>
      <c r="V1799" s="108">
        <v>900</v>
      </c>
      <c r="W1799" s="107" t="s">
        <v>1400</v>
      </c>
      <c r="X1799" s="107" t="s">
        <v>1401</v>
      </c>
      <c r="Y1799" s="107" t="s">
        <v>292</v>
      </c>
      <c r="Z1799" s="108">
        <v>0.8</v>
      </c>
      <c r="AA1799" s="113">
        <v>0</v>
      </c>
      <c r="AB1799" s="113">
        <v>0</v>
      </c>
      <c r="AC1799" s="113">
        <v>30684638.800000001</v>
      </c>
      <c r="AD1799" s="113">
        <v>0</v>
      </c>
      <c r="AE1799" s="113">
        <v>30684638.800000001</v>
      </c>
      <c r="AF1799" s="113">
        <v>0</v>
      </c>
      <c r="AG1799" s="113">
        <v>0</v>
      </c>
      <c r="AH1799" s="113">
        <f>CFR_Data[[#This Row],[Total Spent SFY]]+CFR_Data[[#This Row],[CF Current SFY]]</f>
        <v>0</v>
      </c>
      <c r="AI1799" s="113">
        <v>0</v>
      </c>
      <c r="AJ1799" s="113">
        <v>13150559.4857</v>
      </c>
      <c r="AK1799" s="113">
        <v>13150559.4857</v>
      </c>
      <c r="AL1799" s="113">
        <v>4383519.8285999997</v>
      </c>
      <c r="AM1799" s="113">
        <v>0</v>
      </c>
      <c r="AN1799" s="113">
        <v>0</v>
      </c>
      <c r="AO1799" s="113">
        <v>0</v>
      </c>
      <c r="AP1799" s="113">
        <v>0</v>
      </c>
      <c r="AQ1799" s="107" t="s">
        <v>699</v>
      </c>
      <c r="AR1799" s="107" t="s">
        <v>699</v>
      </c>
      <c r="AS1799" s="107" t="s">
        <v>396</v>
      </c>
      <c r="AT1799" s="107" t="s">
        <v>395</v>
      </c>
      <c r="AU1799" s="107" t="s">
        <v>1123</v>
      </c>
      <c r="AV1799" s="107" t="s">
        <v>391</v>
      </c>
      <c r="AW1799" s="108">
        <v>2</v>
      </c>
      <c r="AX1799" s="107" t="s">
        <v>473</v>
      </c>
      <c r="AY1799" s="107" t="s">
        <v>707</v>
      </c>
      <c r="AZ1799" s="107" t="s">
        <v>706</v>
      </c>
      <c r="BA1799" s="107" t="s">
        <v>412</v>
      </c>
      <c r="BB1799" s="109">
        <v>45355.272070752311</v>
      </c>
      <c r="BC1799" s="107" t="s">
        <v>25</v>
      </c>
      <c r="BD1799" s="107" t="s">
        <v>292</v>
      </c>
    </row>
    <row r="1800" spans="1:56" x14ac:dyDescent="0.2">
      <c r="A1800" s="107" t="s">
        <v>472</v>
      </c>
      <c r="B1800" s="105">
        <v>612160</v>
      </c>
      <c r="C1800" s="105" t="s">
        <v>395</v>
      </c>
      <c r="D1800" s="107" t="s">
        <v>2545</v>
      </c>
      <c r="E1800" s="105" t="s">
        <v>1947</v>
      </c>
      <c r="F1800" s="107" t="s">
        <v>1969</v>
      </c>
      <c r="G1800" s="107" t="s">
        <v>830</v>
      </c>
      <c r="H1800" s="107" t="s">
        <v>830</v>
      </c>
      <c r="I1800" s="107" t="s">
        <v>830</v>
      </c>
      <c r="J1800" s="107" t="s">
        <v>834</v>
      </c>
      <c r="K1800" s="107" t="s">
        <v>32</v>
      </c>
      <c r="L1800" s="107" t="s">
        <v>88</v>
      </c>
      <c r="M1800" s="107" t="s">
        <v>41</v>
      </c>
      <c r="N1800" s="107" t="s">
        <v>472</v>
      </c>
      <c r="O1800" s="107" t="s">
        <v>1122</v>
      </c>
      <c r="P1800" s="109">
        <v>45633</v>
      </c>
      <c r="Q1800" s="107" t="s">
        <v>1101</v>
      </c>
      <c r="R1800" s="108">
        <v>0</v>
      </c>
      <c r="S1800" s="109">
        <v>45783</v>
      </c>
      <c r="T1800" s="109">
        <v>45843</v>
      </c>
      <c r="U1800" s="109">
        <v>46512</v>
      </c>
      <c r="V1800" s="108">
        <v>729</v>
      </c>
      <c r="W1800" s="107" t="s">
        <v>424</v>
      </c>
      <c r="X1800" s="107" t="s">
        <v>1959</v>
      </c>
      <c r="Y1800" s="107" t="s">
        <v>292</v>
      </c>
      <c r="Z1800" s="108">
        <v>0.8</v>
      </c>
      <c r="AA1800" s="113">
        <v>0</v>
      </c>
      <c r="AB1800" s="113">
        <v>0</v>
      </c>
      <c r="AC1800" s="113">
        <v>280896</v>
      </c>
      <c r="AD1800" s="113">
        <v>0</v>
      </c>
      <c r="AE1800" s="113">
        <v>280896</v>
      </c>
      <c r="AF1800" s="113">
        <v>0</v>
      </c>
      <c r="AG1800" s="113">
        <v>0</v>
      </c>
      <c r="AH1800" s="113">
        <f>CFR_Data[[#This Row],[Total Spent SFY]]+CFR_Data[[#This Row],[CF Current SFY]]</f>
        <v>0</v>
      </c>
      <c r="AI1800" s="113">
        <v>0</v>
      </c>
      <c r="AJ1800" s="113">
        <v>146554.43479999999</v>
      </c>
      <c r="AK1800" s="113">
        <v>134341.56520000001</v>
      </c>
      <c r="AL1800" s="113">
        <v>0</v>
      </c>
      <c r="AM1800" s="113">
        <v>0</v>
      </c>
      <c r="AN1800" s="113">
        <v>0</v>
      </c>
      <c r="AO1800" s="113">
        <v>0</v>
      </c>
      <c r="AP1800" s="113">
        <v>0</v>
      </c>
      <c r="AQ1800" s="107" t="s">
        <v>699</v>
      </c>
      <c r="AR1800" s="107" t="s">
        <v>699</v>
      </c>
      <c r="AS1800" s="107" t="s">
        <v>396</v>
      </c>
      <c r="AT1800" s="107" t="s">
        <v>395</v>
      </c>
      <c r="AU1800" s="107" t="s">
        <v>1123</v>
      </c>
      <c r="AV1800" s="107" t="s">
        <v>391</v>
      </c>
      <c r="AW1800" s="108">
        <v>3</v>
      </c>
      <c r="AX1800" s="107" t="s">
        <v>473</v>
      </c>
      <c r="AY1800" s="107" t="s">
        <v>707</v>
      </c>
      <c r="AZ1800" s="107" t="s">
        <v>706</v>
      </c>
      <c r="BA1800" s="107" t="s">
        <v>412</v>
      </c>
      <c r="BB1800" s="109">
        <v>45355.272070752311</v>
      </c>
      <c r="BC1800" s="107" t="s">
        <v>32</v>
      </c>
      <c r="BD1800" s="107" t="s">
        <v>292</v>
      </c>
    </row>
    <row r="1801" spans="1:56" x14ac:dyDescent="0.2">
      <c r="A1801" s="107" t="s">
        <v>472</v>
      </c>
      <c r="B1801" s="105">
        <v>612160</v>
      </c>
      <c r="C1801" s="105" t="s">
        <v>395</v>
      </c>
      <c r="D1801" s="107" t="s">
        <v>2545</v>
      </c>
      <c r="E1801" s="105" t="s">
        <v>1947</v>
      </c>
      <c r="F1801" s="107" t="s">
        <v>1969</v>
      </c>
      <c r="G1801" s="107" t="s">
        <v>830</v>
      </c>
      <c r="H1801" s="107" t="s">
        <v>830</v>
      </c>
      <c r="I1801" s="107" t="s">
        <v>830</v>
      </c>
      <c r="J1801" s="107" t="s">
        <v>834</v>
      </c>
      <c r="K1801" s="107" t="s">
        <v>32</v>
      </c>
      <c r="L1801" s="107" t="s">
        <v>88</v>
      </c>
      <c r="M1801" s="107" t="s">
        <v>41</v>
      </c>
      <c r="N1801" s="107" t="s">
        <v>472</v>
      </c>
      <c r="O1801" s="107" t="s">
        <v>1122</v>
      </c>
      <c r="P1801" s="109">
        <v>45633</v>
      </c>
      <c r="Q1801" s="107" t="s">
        <v>1101</v>
      </c>
      <c r="R1801" s="108">
        <v>0</v>
      </c>
      <c r="S1801" s="109">
        <v>45783</v>
      </c>
      <c r="T1801" s="109">
        <v>45843</v>
      </c>
      <c r="U1801" s="109">
        <v>46512</v>
      </c>
      <c r="V1801" s="108">
        <v>729</v>
      </c>
      <c r="W1801" s="107" t="s">
        <v>398</v>
      </c>
      <c r="X1801" s="107" t="s">
        <v>702</v>
      </c>
      <c r="Y1801" s="107" t="s">
        <v>293</v>
      </c>
      <c r="Z1801" s="108">
        <v>0</v>
      </c>
      <c r="AA1801" s="113">
        <v>0</v>
      </c>
      <c r="AB1801" s="113">
        <v>0</v>
      </c>
      <c r="AC1801" s="113">
        <v>0</v>
      </c>
      <c r="AD1801" s="113">
        <v>0</v>
      </c>
      <c r="AE1801" s="113">
        <v>0</v>
      </c>
      <c r="AF1801" s="113">
        <v>0</v>
      </c>
      <c r="AG1801" s="113">
        <v>0</v>
      </c>
      <c r="AH1801" s="113">
        <f>CFR_Data[[#This Row],[Total Spent SFY]]+CFR_Data[[#This Row],[CF Current SFY]]</f>
        <v>0</v>
      </c>
      <c r="AI1801" s="113">
        <v>0</v>
      </c>
      <c r="AJ1801" s="113">
        <v>0</v>
      </c>
      <c r="AK1801" s="113">
        <v>0</v>
      </c>
      <c r="AL1801" s="113">
        <v>0</v>
      </c>
      <c r="AM1801" s="113">
        <v>0</v>
      </c>
      <c r="AN1801" s="113">
        <v>0</v>
      </c>
      <c r="AO1801" s="113">
        <v>0</v>
      </c>
      <c r="AP1801" s="113">
        <v>0</v>
      </c>
      <c r="AQ1801" s="107" t="s">
        <v>699</v>
      </c>
      <c r="AR1801" s="107" t="s">
        <v>699</v>
      </c>
      <c r="AS1801" s="107" t="s">
        <v>396</v>
      </c>
      <c r="AT1801" s="107" t="s">
        <v>395</v>
      </c>
      <c r="AU1801" s="107" t="s">
        <v>1123</v>
      </c>
      <c r="AV1801" s="107" t="s">
        <v>391</v>
      </c>
      <c r="AW1801" s="108">
        <v>3</v>
      </c>
      <c r="AX1801" s="107" t="s">
        <v>473</v>
      </c>
      <c r="AY1801" s="107" t="s">
        <v>707</v>
      </c>
      <c r="AZ1801" s="107" t="s">
        <v>706</v>
      </c>
      <c r="BA1801" s="107" t="s">
        <v>412</v>
      </c>
      <c r="BB1801" s="109">
        <v>45355.272070752311</v>
      </c>
      <c r="BC1801" s="107" t="s">
        <v>32</v>
      </c>
      <c r="BD1801" s="107" t="s">
        <v>293</v>
      </c>
    </row>
    <row r="1802" spans="1:56" x14ac:dyDescent="0.2">
      <c r="A1802" s="107" t="s">
        <v>472</v>
      </c>
      <c r="B1802" s="105">
        <v>612160</v>
      </c>
      <c r="C1802" s="105" t="s">
        <v>395</v>
      </c>
      <c r="D1802" s="107" t="s">
        <v>2545</v>
      </c>
      <c r="E1802" s="105" t="s">
        <v>1947</v>
      </c>
      <c r="F1802" s="107" t="s">
        <v>1969</v>
      </c>
      <c r="G1802" s="107" t="s">
        <v>830</v>
      </c>
      <c r="H1802" s="107" t="s">
        <v>830</v>
      </c>
      <c r="I1802" s="107" t="s">
        <v>830</v>
      </c>
      <c r="J1802" s="107" t="s">
        <v>834</v>
      </c>
      <c r="K1802" s="107" t="s">
        <v>32</v>
      </c>
      <c r="L1802" s="107" t="s">
        <v>88</v>
      </c>
      <c r="M1802" s="107" t="s">
        <v>41</v>
      </c>
      <c r="N1802" s="107" t="s">
        <v>472</v>
      </c>
      <c r="O1802" s="107" t="s">
        <v>1122</v>
      </c>
      <c r="P1802" s="109">
        <v>45633</v>
      </c>
      <c r="Q1802" s="107" t="s">
        <v>1101</v>
      </c>
      <c r="R1802" s="108">
        <v>0</v>
      </c>
      <c r="S1802" s="109">
        <v>45783</v>
      </c>
      <c r="T1802" s="109">
        <v>45843</v>
      </c>
      <c r="U1802" s="109">
        <v>46512</v>
      </c>
      <c r="V1802" s="108">
        <v>729</v>
      </c>
      <c r="W1802" s="107" t="s">
        <v>1400</v>
      </c>
      <c r="X1802" s="107" t="s">
        <v>1401</v>
      </c>
      <c r="Y1802" s="107" t="s">
        <v>292</v>
      </c>
      <c r="Z1802" s="108">
        <v>0.8</v>
      </c>
      <c r="AA1802" s="113">
        <v>0</v>
      </c>
      <c r="AB1802" s="113">
        <v>0</v>
      </c>
      <c r="AC1802" s="113">
        <v>7022695.6799999997</v>
      </c>
      <c r="AD1802" s="113">
        <v>0</v>
      </c>
      <c r="AE1802" s="113">
        <v>7022695.6799999997</v>
      </c>
      <c r="AF1802" s="113">
        <v>0</v>
      </c>
      <c r="AG1802" s="113">
        <v>0</v>
      </c>
      <c r="AH1802" s="113">
        <f>CFR_Data[[#This Row],[Total Spent SFY]]+CFR_Data[[#This Row],[CF Current SFY]]</f>
        <v>0</v>
      </c>
      <c r="AI1802" s="113">
        <v>0</v>
      </c>
      <c r="AJ1802" s="113">
        <v>3664015.1373999999</v>
      </c>
      <c r="AK1802" s="113">
        <v>3358680.5425999998</v>
      </c>
      <c r="AL1802" s="113">
        <v>0</v>
      </c>
      <c r="AM1802" s="113">
        <v>0</v>
      </c>
      <c r="AN1802" s="113">
        <v>0</v>
      </c>
      <c r="AO1802" s="113">
        <v>0</v>
      </c>
      <c r="AP1802" s="113">
        <v>0</v>
      </c>
      <c r="AQ1802" s="107" t="s">
        <v>699</v>
      </c>
      <c r="AR1802" s="107" t="s">
        <v>699</v>
      </c>
      <c r="AS1802" s="107" t="s">
        <v>396</v>
      </c>
      <c r="AT1802" s="107" t="s">
        <v>395</v>
      </c>
      <c r="AU1802" s="107" t="s">
        <v>1123</v>
      </c>
      <c r="AV1802" s="107" t="s">
        <v>391</v>
      </c>
      <c r="AW1802" s="108">
        <v>3</v>
      </c>
      <c r="AX1802" s="107" t="s">
        <v>473</v>
      </c>
      <c r="AY1802" s="107" t="s">
        <v>707</v>
      </c>
      <c r="AZ1802" s="107" t="s">
        <v>706</v>
      </c>
      <c r="BA1802" s="107" t="s">
        <v>412</v>
      </c>
      <c r="BB1802" s="109">
        <v>45355.272070752311</v>
      </c>
      <c r="BC1802" s="107" t="s">
        <v>32</v>
      </c>
      <c r="BD1802" s="107" t="s">
        <v>292</v>
      </c>
    </row>
    <row r="1803" spans="1:56" x14ac:dyDescent="0.2">
      <c r="A1803" s="107" t="s">
        <v>409</v>
      </c>
      <c r="B1803" s="105">
        <v>612161</v>
      </c>
      <c r="C1803" s="105" t="s">
        <v>2546</v>
      </c>
      <c r="D1803" s="107" t="s">
        <v>1838</v>
      </c>
      <c r="E1803" s="105" t="s">
        <v>1945</v>
      </c>
      <c r="F1803" s="107" t="s">
        <v>1414</v>
      </c>
      <c r="G1803" s="107" t="s">
        <v>830</v>
      </c>
      <c r="H1803" s="107" t="b">
        <v>1</v>
      </c>
      <c r="I1803" s="107" t="s">
        <v>830</v>
      </c>
      <c r="J1803" s="107" t="s">
        <v>1448</v>
      </c>
      <c r="K1803" s="107" t="s">
        <v>23</v>
      </c>
      <c r="L1803" s="107" t="s">
        <v>349</v>
      </c>
      <c r="M1803" s="107" t="s">
        <v>395</v>
      </c>
      <c r="N1803" s="107" t="s">
        <v>410</v>
      </c>
      <c r="O1803" s="107" t="s">
        <v>395</v>
      </c>
      <c r="P1803" s="109">
        <v>44653</v>
      </c>
      <c r="Q1803" s="107" t="s">
        <v>658</v>
      </c>
      <c r="R1803" s="108">
        <v>1</v>
      </c>
      <c r="S1803" s="109">
        <v>44705</v>
      </c>
      <c r="T1803" s="109">
        <v>44765</v>
      </c>
      <c r="U1803" s="109">
        <v>45435</v>
      </c>
      <c r="V1803" s="108">
        <v>730</v>
      </c>
      <c r="W1803" s="107" t="s">
        <v>398</v>
      </c>
      <c r="X1803" s="107" t="s">
        <v>702</v>
      </c>
      <c r="Y1803" s="107" t="s">
        <v>293</v>
      </c>
      <c r="Z1803" s="108">
        <v>0</v>
      </c>
      <c r="AA1803" s="113">
        <v>2442364.62</v>
      </c>
      <c r="AB1803" s="113">
        <v>378609.23</v>
      </c>
      <c r="AC1803" s="113">
        <v>1066468.93</v>
      </c>
      <c r="AD1803" s="113">
        <v>379135.66</v>
      </c>
      <c r="AE1803" s="113">
        <v>379135.66</v>
      </c>
      <c r="AF1803" s="113">
        <v>379135.66</v>
      </c>
      <c r="AG1803" s="113">
        <v>2821500.28</v>
      </c>
      <c r="AH1803" s="113">
        <f>CFR_Data[[#This Row],[Total Spent SFY]]+CFR_Data[[#This Row],[CF Current SFY]]</f>
        <v>757744.8899999999</v>
      </c>
      <c r="AI1803" s="113">
        <v>0</v>
      </c>
      <c r="AJ1803" s="113">
        <v>0</v>
      </c>
      <c r="AK1803" s="113">
        <v>0</v>
      </c>
      <c r="AL1803" s="113">
        <v>0</v>
      </c>
      <c r="AM1803" s="113">
        <v>0</v>
      </c>
      <c r="AN1803" s="113">
        <v>687333.27</v>
      </c>
      <c r="AO1803" s="113">
        <v>0</v>
      </c>
      <c r="AP1803" s="113">
        <v>0</v>
      </c>
      <c r="AQ1803" s="107" t="s">
        <v>699</v>
      </c>
      <c r="AR1803" s="107" t="s">
        <v>699</v>
      </c>
      <c r="AS1803" s="107" t="s">
        <v>396</v>
      </c>
      <c r="AT1803" s="107" t="s">
        <v>395</v>
      </c>
      <c r="AU1803" s="107" t="s">
        <v>1123</v>
      </c>
      <c r="AV1803" s="107" t="s">
        <v>391</v>
      </c>
      <c r="AW1803" s="108">
        <v>1</v>
      </c>
      <c r="AX1803" s="107" t="s">
        <v>473</v>
      </c>
      <c r="AY1803" s="107" t="s">
        <v>707</v>
      </c>
      <c r="AZ1803" s="107" t="s">
        <v>706</v>
      </c>
      <c r="BA1803" s="107" t="s">
        <v>412</v>
      </c>
      <c r="BB1803" s="109">
        <v>45355.272070752311</v>
      </c>
      <c r="BC1803" s="107" t="s">
        <v>23</v>
      </c>
      <c r="BD1803" s="107" t="s">
        <v>293</v>
      </c>
    </row>
    <row r="1804" spans="1:56" x14ac:dyDescent="0.2">
      <c r="A1804" s="107" t="s">
        <v>472</v>
      </c>
      <c r="B1804" s="105">
        <v>612162</v>
      </c>
      <c r="C1804" s="105" t="s">
        <v>395</v>
      </c>
      <c r="D1804" s="107" t="s">
        <v>2547</v>
      </c>
      <c r="E1804" s="105" t="s">
        <v>1962</v>
      </c>
      <c r="F1804" s="107" t="s">
        <v>1969</v>
      </c>
      <c r="G1804" s="107" t="s">
        <v>830</v>
      </c>
      <c r="H1804" s="107" t="s">
        <v>830</v>
      </c>
      <c r="I1804" s="107" t="s">
        <v>830</v>
      </c>
      <c r="J1804" s="107" t="s">
        <v>140</v>
      </c>
      <c r="K1804" s="107" t="s">
        <v>21</v>
      </c>
      <c r="L1804" s="107" t="s">
        <v>88</v>
      </c>
      <c r="M1804" s="107" t="s">
        <v>41</v>
      </c>
      <c r="N1804" s="107" t="s">
        <v>472</v>
      </c>
      <c r="O1804" s="107" t="s">
        <v>1122</v>
      </c>
      <c r="P1804" s="109">
        <v>45654</v>
      </c>
      <c r="Q1804" s="107" t="s">
        <v>1101</v>
      </c>
      <c r="R1804" s="108">
        <v>0</v>
      </c>
      <c r="S1804" s="109">
        <v>45804</v>
      </c>
      <c r="T1804" s="109">
        <v>45864</v>
      </c>
      <c r="U1804" s="109">
        <v>46533</v>
      </c>
      <c r="V1804" s="108">
        <v>729</v>
      </c>
      <c r="W1804" s="107" t="s">
        <v>424</v>
      </c>
      <c r="X1804" s="107" t="s">
        <v>1959</v>
      </c>
      <c r="Y1804" s="107" t="s">
        <v>292</v>
      </c>
      <c r="Z1804" s="108">
        <v>0.8</v>
      </c>
      <c r="AA1804" s="113">
        <v>0</v>
      </c>
      <c r="AB1804" s="113">
        <v>0</v>
      </c>
      <c r="AC1804" s="113">
        <v>231000</v>
      </c>
      <c r="AD1804" s="113">
        <v>0</v>
      </c>
      <c r="AE1804" s="113">
        <v>231000</v>
      </c>
      <c r="AF1804" s="113">
        <v>0</v>
      </c>
      <c r="AG1804" s="113">
        <v>0</v>
      </c>
      <c r="AH1804" s="113">
        <f>CFR_Data[[#This Row],[Total Spent SFY]]+CFR_Data[[#This Row],[CF Current SFY]]</f>
        <v>0</v>
      </c>
      <c r="AI1804" s="113">
        <v>0</v>
      </c>
      <c r="AJ1804" s="113">
        <v>120521.73910000001</v>
      </c>
      <c r="AK1804" s="113">
        <v>110478.26089999999</v>
      </c>
      <c r="AL1804" s="113">
        <v>0</v>
      </c>
      <c r="AM1804" s="113">
        <v>0</v>
      </c>
      <c r="AN1804" s="113">
        <v>0</v>
      </c>
      <c r="AO1804" s="113">
        <v>0</v>
      </c>
      <c r="AP1804" s="113">
        <v>0</v>
      </c>
      <c r="AQ1804" s="107" t="s">
        <v>699</v>
      </c>
      <c r="AR1804" s="107" t="s">
        <v>699</v>
      </c>
      <c r="AS1804" s="107" t="s">
        <v>396</v>
      </c>
      <c r="AT1804" s="107" t="s">
        <v>395</v>
      </c>
      <c r="AU1804" s="107" t="s">
        <v>1123</v>
      </c>
      <c r="AV1804" s="107" t="s">
        <v>391</v>
      </c>
      <c r="AW1804" s="108">
        <v>3</v>
      </c>
      <c r="AX1804" s="107" t="s">
        <v>473</v>
      </c>
      <c r="AY1804" s="107" t="s">
        <v>707</v>
      </c>
      <c r="AZ1804" s="107" t="s">
        <v>706</v>
      </c>
      <c r="BA1804" s="107" t="s">
        <v>412</v>
      </c>
      <c r="BB1804" s="109">
        <v>45355.272070752311</v>
      </c>
      <c r="BC1804" s="107" t="s">
        <v>21</v>
      </c>
      <c r="BD1804" s="107" t="s">
        <v>292</v>
      </c>
    </row>
    <row r="1805" spans="1:56" x14ac:dyDescent="0.2">
      <c r="A1805" s="107" t="s">
        <v>472</v>
      </c>
      <c r="B1805" s="105">
        <v>612162</v>
      </c>
      <c r="C1805" s="105" t="s">
        <v>395</v>
      </c>
      <c r="D1805" s="107" t="s">
        <v>2547</v>
      </c>
      <c r="E1805" s="105" t="s">
        <v>1962</v>
      </c>
      <c r="F1805" s="107" t="s">
        <v>1969</v>
      </c>
      <c r="G1805" s="107" t="s">
        <v>830</v>
      </c>
      <c r="H1805" s="107" t="s">
        <v>830</v>
      </c>
      <c r="I1805" s="107" t="s">
        <v>830</v>
      </c>
      <c r="J1805" s="107" t="s">
        <v>140</v>
      </c>
      <c r="K1805" s="107" t="s">
        <v>21</v>
      </c>
      <c r="L1805" s="107" t="s">
        <v>88</v>
      </c>
      <c r="M1805" s="107" t="s">
        <v>41</v>
      </c>
      <c r="N1805" s="107" t="s">
        <v>472</v>
      </c>
      <c r="O1805" s="107" t="s">
        <v>1122</v>
      </c>
      <c r="P1805" s="109">
        <v>45654</v>
      </c>
      <c r="Q1805" s="107" t="s">
        <v>1101</v>
      </c>
      <c r="R1805" s="108">
        <v>0</v>
      </c>
      <c r="S1805" s="109">
        <v>45804</v>
      </c>
      <c r="T1805" s="109">
        <v>45864</v>
      </c>
      <c r="U1805" s="109">
        <v>46533</v>
      </c>
      <c r="V1805" s="108">
        <v>729</v>
      </c>
      <c r="W1805" s="107" t="s">
        <v>398</v>
      </c>
      <c r="X1805" s="107" t="s">
        <v>702</v>
      </c>
      <c r="Y1805" s="107" t="s">
        <v>293</v>
      </c>
      <c r="Z1805" s="108">
        <v>0</v>
      </c>
      <c r="AA1805" s="113">
        <v>0</v>
      </c>
      <c r="AB1805" s="113">
        <v>0</v>
      </c>
      <c r="AC1805" s="113">
        <v>0</v>
      </c>
      <c r="AD1805" s="113">
        <v>0</v>
      </c>
      <c r="AE1805" s="113">
        <v>0</v>
      </c>
      <c r="AF1805" s="113">
        <v>0</v>
      </c>
      <c r="AG1805" s="113">
        <v>0</v>
      </c>
      <c r="AH1805" s="113">
        <f>CFR_Data[[#This Row],[Total Spent SFY]]+CFR_Data[[#This Row],[CF Current SFY]]</f>
        <v>0</v>
      </c>
      <c r="AI1805" s="113">
        <v>0</v>
      </c>
      <c r="AJ1805" s="113">
        <v>0</v>
      </c>
      <c r="AK1805" s="113">
        <v>0</v>
      </c>
      <c r="AL1805" s="113">
        <v>0</v>
      </c>
      <c r="AM1805" s="113">
        <v>0</v>
      </c>
      <c r="AN1805" s="113">
        <v>0</v>
      </c>
      <c r="AO1805" s="113">
        <v>0</v>
      </c>
      <c r="AP1805" s="113">
        <v>0</v>
      </c>
      <c r="AQ1805" s="107" t="s">
        <v>699</v>
      </c>
      <c r="AR1805" s="107" t="s">
        <v>699</v>
      </c>
      <c r="AS1805" s="107" t="s">
        <v>396</v>
      </c>
      <c r="AT1805" s="107" t="s">
        <v>395</v>
      </c>
      <c r="AU1805" s="107" t="s">
        <v>1123</v>
      </c>
      <c r="AV1805" s="107" t="s">
        <v>391</v>
      </c>
      <c r="AW1805" s="108">
        <v>3</v>
      </c>
      <c r="AX1805" s="107" t="s">
        <v>473</v>
      </c>
      <c r="AY1805" s="107" t="s">
        <v>707</v>
      </c>
      <c r="AZ1805" s="107" t="s">
        <v>706</v>
      </c>
      <c r="BA1805" s="107" t="s">
        <v>412</v>
      </c>
      <c r="BB1805" s="109">
        <v>45355.272070752311</v>
      </c>
      <c r="BC1805" s="107" t="s">
        <v>21</v>
      </c>
      <c r="BD1805" s="107" t="s">
        <v>293</v>
      </c>
    </row>
    <row r="1806" spans="1:56" x14ac:dyDescent="0.2">
      <c r="A1806" s="107" t="s">
        <v>472</v>
      </c>
      <c r="B1806" s="105">
        <v>612162</v>
      </c>
      <c r="C1806" s="105" t="s">
        <v>395</v>
      </c>
      <c r="D1806" s="107" t="s">
        <v>2547</v>
      </c>
      <c r="E1806" s="105" t="s">
        <v>1962</v>
      </c>
      <c r="F1806" s="107" t="s">
        <v>1969</v>
      </c>
      <c r="G1806" s="107" t="s">
        <v>830</v>
      </c>
      <c r="H1806" s="107" t="s">
        <v>830</v>
      </c>
      <c r="I1806" s="107" t="s">
        <v>830</v>
      </c>
      <c r="J1806" s="107" t="s">
        <v>140</v>
      </c>
      <c r="K1806" s="107" t="s">
        <v>21</v>
      </c>
      <c r="L1806" s="107" t="s">
        <v>88</v>
      </c>
      <c r="M1806" s="107" t="s">
        <v>41</v>
      </c>
      <c r="N1806" s="107" t="s">
        <v>472</v>
      </c>
      <c r="O1806" s="107" t="s">
        <v>1122</v>
      </c>
      <c r="P1806" s="109">
        <v>45654</v>
      </c>
      <c r="Q1806" s="107" t="s">
        <v>1101</v>
      </c>
      <c r="R1806" s="108">
        <v>0</v>
      </c>
      <c r="S1806" s="109">
        <v>45804</v>
      </c>
      <c r="T1806" s="109">
        <v>45864</v>
      </c>
      <c r="U1806" s="109">
        <v>46533</v>
      </c>
      <c r="V1806" s="108">
        <v>729</v>
      </c>
      <c r="W1806" s="107" t="s">
        <v>1400</v>
      </c>
      <c r="X1806" s="107" t="s">
        <v>1401</v>
      </c>
      <c r="Y1806" s="107" t="s">
        <v>292</v>
      </c>
      <c r="Z1806" s="108">
        <v>0.8</v>
      </c>
      <c r="AA1806" s="113">
        <v>0</v>
      </c>
      <c r="AB1806" s="113">
        <v>0</v>
      </c>
      <c r="AC1806" s="113">
        <v>5653549.4400000004</v>
      </c>
      <c r="AD1806" s="113">
        <v>0</v>
      </c>
      <c r="AE1806" s="113">
        <v>5653549.4400000004</v>
      </c>
      <c r="AF1806" s="113">
        <v>0</v>
      </c>
      <c r="AG1806" s="113">
        <v>0</v>
      </c>
      <c r="AH1806" s="113">
        <f>CFR_Data[[#This Row],[Total Spent SFY]]+CFR_Data[[#This Row],[CF Current SFY]]</f>
        <v>0</v>
      </c>
      <c r="AI1806" s="113">
        <v>0</v>
      </c>
      <c r="AJ1806" s="113">
        <v>2949677.9687000001</v>
      </c>
      <c r="AK1806" s="113">
        <v>2703871.4712999999</v>
      </c>
      <c r="AL1806" s="113">
        <v>0</v>
      </c>
      <c r="AM1806" s="113">
        <v>0</v>
      </c>
      <c r="AN1806" s="113">
        <v>0</v>
      </c>
      <c r="AO1806" s="113">
        <v>0</v>
      </c>
      <c r="AP1806" s="113">
        <v>0</v>
      </c>
      <c r="AQ1806" s="107" t="s">
        <v>699</v>
      </c>
      <c r="AR1806" s="107" t="s">
        <v>699</v>
      </c>
      <c r="AS1806" s="107" t="s">
        <v>396</v>
      </c>
      <c r="AT1806" s="107" t="s">
        <v>395</v>
      </c>
      <c r="AU1806" s="107" t="s">
        <v>1123</v>
      </c>
      <c r="AV1806" s="107" t="s">
        <v>391</v>
      </c>
      <c r="AW1806" s="108">
        <v>3</v>
      </c>
      <c r="AX1806" s="107" t="s">
        <v>473</v>
      </c>
      <c r="AY1806" s="107" t="s">
        <v>707</v>
      </c>
      <c r="AZ1806" s="107" t="s">
        <v>706</v>
      </c>
      <c r="BA1806" s="107" t="s">
        <v>412</v>
      </c>
      <c r="BB1806" s="109">
        <v>45355.272070752311</v>
      </c>
      <c r="BC1806" s="107" t="s">
        <v>21</v>
      </c>
      <c r="BD1806" s="107" t="s">
        <v>292</v>
      </c>
    </row>
    <row r="1807" spans="1:56" x14ac:dyDescent="0.2">
      <c r="A1807" s="107" t="s">
        <v>409</v>
      </c>
      <c r="B1807" s="105">
        <v>612163</v>
      </c>
      <c r="C1807" s="105" t="s">
        <v>2548</v>
      </c>
      <c r="D1807" s="107" t="s">
        <v>1839</v>
      </c>
      <c r="E1807" s="105" t="s">
        <v>1945</v>
      </c>
      <c r="F1807" s="107" t="s">
        <v>1414</v>
      </c>
      <c r="G1807" s="107" t="s">
        <v>830</v>
      </c>
      <c r="H1807" s="107" t="b">
        <v>1</v>
      </c>
      <c r="I1807" s="107" t="s">
        <v>830</v>
      </c>
      <c r="J1807" s="107" t="s">
        <v>1840</v>
      </c>
      <c r="K1807" s="107" t="s">
        <v>22</v>
      </c>
      <c r="L1807" s="107" t="s">
        <v>349</v>
      </c>
      <c r="M1807" s="107" t="s">
        <v>395</v>
      </c>
      <c r="N1807" s="107" t="s">
        <v>410</v>
      </c>
      <c r="O1807" s="107" t="s">
        <v>395</v>
      </c>
      <c r="P1807" s="109">
        <v>44569</v>
      </c>
      <c r="Q1807" s="107" t="s">
        <v>658</v>
      </c>
      <c r="R1807" s="108">
        <v>1</v>
      </c>
      <c r="S1807" s="109">
        <v>44652</v>
      </c>
      <c r="T1807" s="109">
        <v>44712</v>
      </c>
      <c r="U1807" s="109">
        <v>45382</v>
      </c>
      <c r="V1807" s="108">
        <v>730</v>
      </c>
      <c r="W1807" s="107" t="s">
        <v>398</v>
      </c>
      <c r="X1807" s="107" t="s">
        <v>702</v>
      </c>
      <c r="Y1807" s="107" t="s">
        <v>293</v>
      </c>
      <c r="Z1807" s="108">
        <v>0</v>
      </c>
      <c r="AA1807" s="113">
        <v>2239220.27</v>
      </c>
      <c r="AB1807" s="113">
        <v>1667977.84</v>
      </c>
      <c r="AC1807" s="113">
        <v>4511209.88</v>
      </c>
      <c r="AD1807" s="113">
        <v>4215405.18</v>
      </c>
      <c r="AE1807" s="113">
        <v>4215405.18</v>
      </c>
      <c r="AF1807" s="113">
        <v>4215405.18</v>
      </c>
      <c r="AG1807" s="113">
        <v>6454625.4500000002</v>
      </c>
      <c r="AH1807" s="113">
        <f>CFR_Data[[#This Row],[Total Spent SFY]]+CFR_Data[[#This Row],[CF Current SFY]]</f>
        <v>5883383.0199999996</v>
      </c>
      <c r="AI1807" s="113">
        <v>0</v>
      </c>
      <c r="AJ1807" s="113">
        <v>0</v>
      </c>
      <c r="AK1807" s="113">
        <v>0</v>
      </c>
      <c r="AL1807" s="113">
        <v>0</v>
      </c>
      <c r="AM1807" s="113">
        <v>0</v>
      </c>
      <c r="AN1807" s="113">
        <v>295804.7</v>
      </c>
      <c r="AO1807" s="113">
        <v>0</v>
      </c>
      <c r="AP1807" s="113">
        <v>0</v>
      </c>
      <c r="AQ1807" s="107" t="s">
        <v>699</v>
      </c>
      <c r="AR1807" s="107" t="s">
        <v>699</v>
      </c>
      <c r="AS1807" s="107" t="s">
        <v>396</v>
      </c>
      <c r="AT1807" s="107" t="s">
        <v>395</v>
      </c>
      <c r="AU1807" s="107" t="s">
        <v>1123</v>
      </c>
      <c r="AV1807" s="107" t="s">
        <v>391</v>
      </c>
      <c r="AW1807" s="108">
        <v>1</v>
      </c>
      <c r="AX1807" s="107" t="s">
        <v>473</v>
      </c>
      <c r="AY1807" s="107" t="s">
        <v>707</v>
      </c>
      <c r="AZ1807" s="107" t="s">
        <v>706</v>
      </c>
      <c r="BA1807" s="107" t="s">
        <v>412</v>
      </c>
      <c r="BB1807" s="109">
        <v>45355.272070752311</v>
      </c>
      <c r="BC1807" s="107" t="s">
        <v>22</v>
      </c>
      <c r="BD1807" s="107" t="s">
        <v>293</v>
      </c>
    </row>
    <row r="1808" spans="1:56" x14ac:dyDescent="0.2">
      <c r="A1808" s="107" t="s">
        <v>472</v>
      </c>
      <c r="B1808" s="105">
        <v>612164</v>
      </c>
      <c r="C1808" s="105" t="s">
        <v>395</v>
      </c>
      <c r="D1808" s="107" t="s">
        <v>2549</v>
      </c>
      <c r="E1808" s="105" t="s">
        <v>1947</v>
      </c>
      <c r="F1808" s="107" t="s">
        <v>1969</v>
      </c>
      <c r="G1808" s="107" t="s">
        <v>830</v>
      </c>
      <c r="H1808" s="107" t="s">
        <v>830</v>
      </c>
      <c r="I1808" s="107" t="s">
        <v>830</v>
      </c>
      <c r="J1808" s="107" t="s">
        <v>128</v>
      </c>
      <c r="K1808" s="107" t="s">
        <v>25</v>
      </c>
      <c r="L1808" s="107" t="s">
        <v>88</v>
      </c>
      <c r="M1808" s="107" t="s">
        <v>41</v>
      </c>
      <c r="N1808" s="107" t="s">
        <v>472</v>
      </c>
      <c r="O1808" s="107" t="s">
        <v>1122</v>
      </c>
      <c r="P1808" s="109">
        <v>45654</v>
      </c>
      <c r="Q1808" s="107" t="s">
        <v>1101</v>
      </c>
      <c r="R1808" s="108">
        <v>0</v>
      </c>
      <c r="S1808" s="109">
        <v>45804</v>
      </c>
      <c r="T1808" s="109">
        <v>45864</v>
      </c>
      <c r="U1808" s="109">
        <v>46533</v>
      </c>
      <c r="V1808" s="108">
        <v>729</v>
      </c>
      <c r="W1808" s="107" t="s">
        <v>424</v>
      </c>
      <c r="X1808" s="107" t="s">
        <v>1959</v>
      </c>
      <c r="Y1808" s="107" t="s">
        <v>292</v>
      </c>
      <c r="Z1808" s="108">
        <v>0.8</v>
      </c>
      <c r="AA1808" s="113">
        <v>0</v>
      </c>
      <c r="AB1808" s="113">
        <v>0</v>
      </c>
      <c r="AC1808" s="113">
        <v>254100</v>
      </c>
      <c r="AD1808" s="113">
        <v>0</v>
      </c>
      <c r="AE1808" s="113">
        <v>254100</v>
      </c>
      <c r="AF1808" s="113">
        <v>0</v>
      </c>
      <c r="AG1808" s="113">
        <v>0</v>
      </c>
      <c r="AH1808" s="113">
        <f>CFR_Data[[#This Row],[Total Spent SFY]]+CFR_Data[[#This Row],[CF Current SFY]]</f>
        <v>0</v>
      </c>
      <c r="AI1808" s="113">
        <v>0</v>
      </c>
      <c r="AJ1808" s="113">
        <v>132573.913</v>
      </c>
      <c r="AK1808" s="113">
        <v>121526.087</v>
      </c>
      <c r="AL1808" s="113">
        <v>0</v>
      </c>
      <c r="AM1808" s="113">
        <v>0</v>
      </c>
      <c r="AN1808" s="113">
        <v>0</v>
      </c>
      <c r="AO1808" s="113">
        <v>0</v>
      </c>
      <c r="AP1808" s="113">
        <v>0</v>
      </c>
      <c r="AQ1808" s="107" t="s">
        <v>699</v>
      </c>
      <c r="AR1808" s="107" t="s">
        <v>699</v>
      </c>
      <c r="AS1808" s="107" t="s">
        <v>396</v>
      </c>
      <c r="AT1808" s="107" t="s">
        <v>395</v>
      </c>
      <c r="AU1808" s="107" t="s">
        <v>1123</v>
      </c>
      <c r="AV1808" s="107" t="s">
        <v>391</v>
      </c>
      <c r="AW1808" s="108">
        <v>2</v>
      </c>
      <c r="AX1808" s="107" t="s">
        <v>473</v>
      </c>
      <c r="AY1808" s="107" t="s">
        <v>707</v>
      </c>
      <c r="AZ1808" s="107" t="s">
        <v>706</v>
      </c>
      <c r="BA1808" s="107" t="s">
        <v>412</v>
      </c>
      <c r="BB1808" s="109">
        <v>45355.272070752311</v>
      </c>
      <c r="BC1808" s="107" t="s">
        <v>25</v>
      </c>
      <c r="BD1808" s="107" t="s">
        <v>292</v>
      </c>
    </row>
    <row r="1809" spans="1:56" x14ac:dyDescent="0.2">
      <c r="A1809" s="107" t="s">
        <v>472</v>
      </c>
      <c r="B1809" s="105">
        <v>612164</v>
      </c>
      <c r="C1809" s="105" t="s">
        <v>395</v>
      </c>
      <c r="D1809" s="107" t="s">
        <v>2549</v>
      </c>
      <c r="E1809" s="105" t="s">
        <v>1947</v>
      </c>
      <c r="F1809" s="107" t="s">
        <v>1969</v>
      </c>
      <c r="G1809" s="107" t="s">
        <v>830</v>
      </c>
      <c r="H1809" s="107" t="s">
        <v>830</v>
      </c>
      <c r="I1809" s="107" t="s">
        <v>830</v>
      </c>
      <c r="J1809" s="107" t="s">
        <v>128</v>
      </c>
      <c r="K1809" s="107" t="s">
        <v>25</v>
      </c>
      <c r="L1809" s="107" t="s">
        <v>88</v>
      </c>
      <c r="M1809" s="107" t="s">
        <v>41</v>
      </c>
      <c r="N1809" s="107" t="s">
        <v>472</v>
      </c>
      <c r="O1809" s="107" t="s">
        <v>1122</v>
      </c>
      <c r="P1809" s="109">
        <v>45654</v>
      </c>
      <c r="Q1809" s="107" t="s">
        <v>1101</v>
      </c>
      <c r="R1809" s="108">
        <v>0</v>
      </c>
      <c r="S1809" s="109">
        <v>45804</v>
      </c>
      <c r="T1809" s="109">
        <v>45864</v>
      </c>
      <c r="U1809" s="109">
        <v>46533</v>
      </c>
      <c r="V1809" s="108">
        <v>729</v>
      </c>
      <c r="W1809" s="107" t="s">
        <v>1400</v>
      </c>
      <c r="X1809" s="107" t="s">
        <v>1401</v>
      </c>
      <c r="Y1809" s="107" t="s">
        <v>292</v>
      </c>
      <c r="Z1809" s="108">
        <v>0.8</v>
      </c>
      <c r="AA1809" s="113">
        <v>0</v>
      </c>
      <c r="AB1809" s="113">
        <v>0</v>
      </c>
      <c r="AC1809" s="113">
        <v>6324151.6799999997</v>
      </c>
      <c r="AD1809" s="113">
        <v>0</v>
      </c>
      <c r="AE1809" s="113">
        <v>6324151.6799999997</v>
      </c>
      <c r="AF1809" s="113">
        <v>0</v>
      </c>
      <c r="AG1809" s="113">
        <v>0</v>
      </c>
      <c r="AH1809" s="113">
        <f>CFR_Data[[#This Row],[Total Spent SFY]]+CFR_Data[[#This Row],[CF Current SFY]]</f>
        <v>0</v>
      </c>
      <c r="AI1809" s="113">
        <v>0</v>
      </c>
      <c r="AJ1809" s="113">
        <v>3299557.3983</v>
      </c>
      <c r="AK1809" s="113">
        <v>3024594.2817000002</v>
      </c>
      <c r="AL1809" s="113">
        <v>0</v>
      </c>
      <c r="AM1809" s="113">
        <v>0</v>
      </c>
      <c r="AN1809" s="113">
        <v>0</v>
      </c>
      <c r="AO1809" s="113">
        <v>0</v>
      </c>
      <c r="AP1809" s="113">
        <v>0</v>
      </c>
      <c r="AQ1809" s="107" t="s">
        <v>699</v>
      </c>
      <c r="AR1809" s="107" t="s">
        <v>699</v>
      </c>
      <c r="AS1809" s="107" t="s">
        <v>396</v>
      </c>
      <c r="AT1809" s="107" t="s">
        <v>395</v>
      </c>
      <c r="AU1809" s="107" t="s">
        <v>1123</v>
      </c>
      <c r="AV1809" s="107" t="s">
        <v>391</v>
      </c>
      <c r="AW1809" s="108">
        <v>2</v>
      </c>
      <c r="AX1809" s="107" t="s">
        <v>473</v>
      </c>
      <c r="AY1809" s="107" t="s">
        <v>707</v>
      </c>
      <c r="AZ1809" s="107" t="s">
        <v>706</v>
      </c>
      <c r="BA1809" s="107" t="s">
        <v>412</v>
      </c>
      <c r="BB1809" s="109">
        <v>45355.272070752311</v>
      </c>
      <c r="BC1809" s="107" t="s">
        <v>25</v>
      </c>
      <c r="BD1809" s="107" t="s">
        <v>292</v>
      </c>
    </row>
    <row r="1810" spans="1:56" x14ac:dyDescent="0.2">
      <c r="A1810" s="107" t="s">
        <v>409</v>
      </c>
      <c r="B1810" s="105">
        <v>612165</v>
      </c>
      <c r="C1810" s="105" t="s">
        <v>2550</v>
      </c>
      <c r="D1810" s="107" t="s">
        <v>1841</v>
      </c>
      <c r="E1810" s="105" t="s">
        <v>1945</v>
      </c>
      <c r="F1810" s="107" t="s">
        <v>1414</v>
      </c>
      <c r="G1810" s="107" t="s">
        <v>830</v>
      </c>
      <c r="H1810" s="107" t="b">
        <v>1</v>
      </c>
      <c r="I1810" s="107" t="s">
        <v>830</v>
      </c>
      <c r="J1810" s="107" t="s">
        <v>80</v>
      </c>
      <c r="K1810" s="107" t="s">
        <v>33</v>
      </c>
      <c r="L1810" s="107" t="s">
        <v>219</v>
      </c>
      <c r="M1810" s="107" t="s">
        <v>217</v>
      </c>
      <c r="N1810" s="107" t="s">
        <v>410</v>
      </c>
      <c r="O1810" s="107" t="s">
        <v>395</v>
      </c>
      <c r="P1810" s="109">
        <v>44541</v>
      </c>
      <c r="Q1810" s="107" t="s">
        <v>658</v>
      </c>
      <c r="R1810" s="108">
        <v>1</v>
      </c>
      <c r="S1810" s="109">
        <v>44601</v>
      </c>
      <c r="T1810" s="109">
        <v>44661</v>
      </c>
      <c r="U1810" s="109">
        <v>45331</v>
      </c>
      <c r="V1810" s="108">
        <v>730</v>
      </c>
      <c r="W1810" s="107" t="s">
        <v>398</v>
      </c>
      <c r="X1810" s="107" t="s">
        <v>720</v>
      </c>
      <c r="Y1810" s="107" t="s">
        <v>293</v>
      </c>
      <c r="Z1810" s="108">
        <v>0</v>
      </c>
      <c r="AA1810" s="113">
        <v>433463.7</v>
      </c>
      <c r="AB1810" s="113">
        <v>145455.48000000001</v>
      </c>
      <c r="AC1810" s="113">
        <v>85451.5</v>
      </c>
      <c r="AD1810" s="113">
        <v>0</v>
      </c>
      <c r="AE1810" s="113">
        <v>85451.5</v>
      </c>
      <c r="AF1810" s="113">
        <v>85451.5</v>
      </c>
      <c r="AG1810" s="113">
        <v>518915.2</v>
      </c>
      <c r="AH1810" s="113">
        <f>CFR_Data[[#This Row],[Total Spent SFY]]+CFR_Data[[#This Row],[CF Current SFY]]</f>
        <v>230906.98</v>
      </c>
      <c r="AI1810" s="113">
        <v>0</v>
      </c>
      <c r="AJ1810" s="113">
        <v>0</v>
      </c>
      <c r="AK1810" s="113">
        <v>0</v>
      </c>
      <c r="AL1810" s="113">
        <v>0</v>
      </c>
      <c r="AM1810" s="113">
        <v>0</v>
      </c>
      <c r="AN1810" s="113">
        <v>0</v>
      </c>
      <c r="AO1810" s="113">
        <v>0</v>
      </c>
      <c r="AP1810" s="113">
        <v>0</v>
      </c>
      <c r="AQ1810" s="107" t="s">
        <v>699</v>
      </c>
      <c r="AR1810" s="107" t="s">
        <v>699</v>
      </c>
      <c r="AS1810" s="107" t="s">
        <v>396</v>
      </c>
      <c r="AT1810" s="107" t="s">
        <v>395</v>
      </c>
      <c r="AU1810" s="107" t="s">
        <v>1123</v>
      </c>
      <c r="AV1810" s="107" t="s">
        <v>391</v>
      </c>
      <c r="AW1810" s="108">
        <v>1</v>
      </c>
      <c r="AX1810" s="107" t="s">
        <v>473</v>
      </c>
      <c r="AY1810" s="107" t="s">
        <v>762</v>
      </c>
      <c r="AZ1810" s="107" t="s">
        <v>706</v>
      </c>
      <c r="BA1810" s="107" t="s">
        <v>433</v>
      </c>
      <c r="BB1810" s="109">
        <v>45355.272070752311</v>
      </c>
      <c r="BC1810" s="107" t="s">
        <v>33</v>
      </c>
      <c r="BD1810" s="107" t="s">
        <v>293</v>
      </c>
    </row>
    <row r="1811" spans="1:56" x14ac:dyDescent="0.2">
      <c r="A1811" s="107" t="s">
        <v>409</v>
      </c>
      <c r="B1811" s="105">
        <v>612166</v>
      </c>
      <c r="C1811" s="105" t="s">
        <v>2551</v>
      </c>
      <c r="D1811" s="107" t="s">
        <v>1842</v>
      </c>
      <c r="E1811" s="105" t="s">
        <v>1945</v>
      </c>
      <c r="F1811" s="107" t="s">
        <v>1330</v>
      </c>
      <c r="G1811" s="107" t="s">
        <v>830</v>
      </c>
      <c r="H1811" s="107" t="b">
        <v>1</v>
      </c>
      <c r="I1811" s="107" t="s">
        <v>830</v>
      </c>
      <c r="J1811" s="107" t="s">
        <v>445</v>
      </c>
      <c r="K1811" s="107" t="s">
        <v>446</v>
      </c>
      <c r="L1811" s="107" t="s">
        <v>193</v>
      </c>
      <c r="M1811" s="107" t="s">
        <v>192</v>
      </c>
      <c r="N1811" s="107" t="s">
        <v>410</v>
      </c>
      <c r="O1811" s="107" t="s">
        <v>395</v>
      </c>
      <c r="P1811" s="109">
        <v>44744</v>
      </c>
      <c r="Q1811" s="107" t="s">
        <v>658</v>
      </c>
      <c r="R1811" s="108">
        <v>1</v>
      </c>
      <c r="S1811" s="109">
        <v>44813</v>
      </c>
      <c r="T1811" s="109">
        <v>44873</v>
      </c>
      <c r="U1811" s="109">
        <v>45543</v>
      </c>
      <c r="V1811" s="108">
        <v>730</v>
      </c>
      <c r="W1811" s="107" t="s">
        <v>398</v>
      </c>
      <c r="X1811" s="107" t="s">
        <v>720</v>
      </c>
      <c r="Y1811" s="107" t="s">
        <v>293</v>
      </c>
      <c r="Z1811" s="108">
        <v>0</v>
      </c>
      <c r="AA1811" s="113">
        <v>4119521.33</v>
      </c>
      <c r="AB1811" s="113">
        <v>1379418.14</v>
      </c>
      <c r="AC1811" s="113">
        <v>815190.67</v>
      </c>
      <c r="AD1811" s="113">
        <v>1196366.9711</v>
      </c>
      <c r="AE1811" s="113">
        <v>1196366.9711</v>
      </c>
      <c r="AF1811" s="113">
        <v>1192496.5179999999</v>
      </c>
      <c r="AG1811" s="113">
        <v>5312017.8480000002</v>
      </c>
      <c r="AH1811" s="113">
        <f>CFR_Data[[#This Row],[Total Spent SFY]]+CFR_Data[[#This Row],[CF Current SFY]]</f>
        <v>2571914.6579999998</v>
      </c>
      <c r="AI1811" s="113">
        <v>3870.4531000000002</v>
      </c>
      <c r="AJ1811" s="113">
        <v>0</v>
      </c>
      <c r="AK1811" s="113">
        <v>0</v>
      </c>
      <c r="AL1811" s="113">
        <v>0</v>
      </c>
      <c r="AM1811" s="113">
        <v>0</v>
      </c>
      <c r="AN1811" s="113">
        <v>-381176.30109999998</v>
      </c>
      <c r="AO1811" s="113">
        <v>0</v>
      </c>
      <c r="AP1811" s="113">
        <v>0</v>
      </c>
      <c r="AQ1811" s="107" t="s">
        <v>699</v>
      </c>
      <c r="AR1811" s="107" t="s">
        <v>699</v>
      </c>
      <c r="AS1811" s="107" t="s">
        <v>396</v>
      </c>
      <c r="AT1811" s="107" t="s">
        <v>395</v>
      </c>
      <c r="AU1811" s="107" t="s">
        <v>1123</v>
      </c>
      <c r="AV1811" s="107" t="s">
        <v>391</v>
      </c>
      <c r="AW1811" s="108">
        <v>2</v>
      </c>
      <c r="AX1811" s="107" t="s">
        <v>473</v>
      </c>
      <c r="AY1811" s="107" t="s">
        <v>731</v>
      </c>
      <c r="AZ1811" s="107" t="s">
        <v>706</v>
      </c>
      <c r="BA1811" s="107" t="s">
        <v>435</v>
      </c>
      <c r="BB1811" s="109">
        <v>45355.272070752311</v>
      </c>
      <c r="BC1811" s="107" t="s">
        <v>465</v>
      </c>
      <c r="BD1811" s="107" t="s">
        <v>293</v>
      </c>
    </row>
    <row r="1812" spans="1:56" x14ac:dyDescent="0.2">
      <c r="A1812" s="107" t="s">
        <v>409</v>
      </c>
      <c r="B1812" s="105">
        <v>612166</v>
      </c>
      <c r="C1812" s="105" t="s">
        <v>2551</v>
      </c>
      <c r="D1812" s="107" t="s">
        <v>1842</v>
      </c>
      <c r="E1812" s="105" t="s">
        <v>1945</v>
      </c>
      <c r="F1812" s="107" t="s">
        <v>1330</v>
      </c>
      <c r="G1812" s="107" t="s">
        <v>830</v>
      </c>
      <c r="H1812" s="107" t="b">
        <v>1</v>
      </c>
      <c r="I1812" s="107" t="s">
        <v>830</v>
      </c>
      <c r="J1812" s="107" t="s">
        <v>445</v>
      </c>
      <c r="K1812" s="107" t="s">
        <v>446</v>
      </c>
      <c r="L1812" s="107" t="s">
        <v>193</v>
      </c>
      <c r="M1812" s="107" t="s">
        <v>192</v>
      </c>
      <c r="N1812" s="107" t="s">
        <v>410</v>
      </c>
      <c r="O1812" s="107" t="s">
        <v>395</v>
      </c>
      <c r="P1812" s="109">
        <v>44744</v>
      </c>
      <c r="Q1812" s="107" t="s">
        <v>658</v>
      </c>
      <c r="R1812" s="108">
        <v>1</v>
      </c>
      <c r="S1812" s="109">
        <v>44813</v>
      </c>
      <c r="T1812" s="109">
        <v>44873</v>
      </c>
      <c r="U1812" s="109">
        <v>45543</v>
      </c>
      <c r="V1812" s="108">
        <v>730</v>
      </c>
      <c r="W1812" s="107" t="s">
        <v>1843</v>
      </c>
      <c r="X1812" s="107" t="s">
        <v>2774</v>
      </c>
      <c r="Y1812" s="107" t="s">
        <v>2612</v>
      </c>
      <c r="Z1812" s="108">
        <v>0</v>
      </c>
      <c r="AA1812" s="113">
        <v>4819347.5</v>
      </c>
      <c r="AB1812" s="113">
        <v>2023927.64</v>
      </c>
      <c r="AC1812" s="113">
        <v>390357</v>
      </c>
      <c r="AD1812" s="113">
        <v>9133.0288999999993</v>
      </c>
      <c r="AE1812" s="113">
        <v>9133.0288999999993</v>
      </c>
      <c r="AF1812" s="113">
        <v>9103.482</v>
      </c>
      <c r="AG1812" s="113">
        <v>4828450.9819999998</v>
      </c>
      <c r="AH1812" s="113">
        <f>CFR_Data[[#This Row],[Total Spent SFY]]+CFR_Data[[#This Row],[CF Current SFY]]</f>
        <v>2033031.122</v>
      </c>
      <c r="AI1812" s="113">
        <v>29.546900000000001</v>
      </c>
      <c r="AJ1812" s="113">
        <v>0</v>
      </c>
      <c r="AK1812" s="113">
        <v>0</v>
      </c>
      <c r="AL1812" s="113">
        <v>0</v>
      </c>
      <c r="AM1812" s="113">
        <v>0</v>
      </c>
      <c r="AN1812" s="113">
        <v>381223.97110000002</v>
      </c>
      <c r="AO1812" s="113">
        <v>0</v>
      </c>
      <c r="AP1812" s="113">
        <v>0</v>
      </c>
      <c r="AQ1812" s="107" t="s">
        <v>699</v>
      </c>
      <c r="AR1812" s="107" t="s">
        <v>699</v>
      </c>
      <c r="AS1812" s="107" t="s">
        <v>396</v>
      </c>
      <c r="AT1812" s="107" t="s">
        <v>395</v>
      </c>
      <c r="AU1812" s="107" t="s">
        <v>1123</v>
      </c>
      <c r="AV1812" s="107" t="s">
        <v>391</v>
      </c>
      <c r="AW1812" s="108">
        <v>2</v>
      </c>
      <c r="AX1812" s="107" t="s">
        <v>473</v>
      </c>
      <c r="AY1812" s="107" t="s">
        <v>731</v>
      </c>
      <c r="AZ1812" s="107" t="s">
        <v>706</v>
      </c>
      <c r="BA1812" s="107" t="s">
        <v>435</v>
      </c>
      <c r="BB1812" s="109">
        <v>45355.272070752311</v>
      </c>
      <c r="BC1812" s="107" t="s">
        <v>465</v>
      </c>
      <c r="BD1812" s="107" t="s">
        <v>293</v>
      </c>
    </row>
    <row r="1813" spans="1:56" x14ac:dyDescent="0.2">
      <c r="A1813" s="107" t="s">
        <v>472</v>
      </c>
      <c r="B1813" s="105">
        <v>612167</v>
      </c>
      <c r="C1813" s="105" t="s">
        <v>395</v>
      </c>
      <c r="D1813" s="107" t="s">
        <v>2552</v>
      </c>
      <c r="E1813" s="105" t="s">
        <v>1947</v>
      </c>
      <c r="F1813" s="107" t="s">
        <v>1969</v>
      </c>
      <c r="G1813" s="107" t="s">
        <v>830</v>
      </c>
      <c r="H1813" s="107" t="s">
        <v>830</v>
      </c>
      <c r="I1813" s="107" t="s">
        <v>830</v>
      </c>
      <c r="J1813" s="107" t="s">
        <v>123</v>
      </c>
      <c r="K1813" s="107" t="s">
        <v>32</v>
      </c>
      <c r="L1813" s="107" t="s">
        <v>88</v>
      </c>
      <c r="M1813" s="107" t="s">
        <v>41</v>
      </c>
      <c r="N1813" s="107" t="s">
        <v>472</v>
      </c>
      <c r="O1813" s="107" t="s">
        <v>1122</v>
      </c>
      <c r="P1813" s="109">
        <v>46480</v>
      </c>
      <c r="Q1813" s="107" t="s">
        <v>1914</v>
      </c>
      <c r="R1813" s="108">
        <v>0</v>
      </c>
      <c r="S1813" s="109">
        <v>46630</v>
      </c>
      <c r="T1813" s="109">
        <v>46690</v>
      </c>
      <c r="U1813" s="109">
        <v>47725</v>
      </c>
      <c r="V1813" s="108">
        <v>1095</v>
      </c>
      <c r="W1813" s="107" t="s">
        <v>1400</v>
      </c>
      <c r="X1813" s="107" t="s">
        <v>1401</v>
      </c>
      <c r="Y1813" s="107" t="s">
        <v>292</v>
      </c>
      <c r="Z1813" s="108">
        <v>0.8</v>
      </c>
      <c r="AA1813" s="113">
        <v>0</v>
      </c>
      <c r="AB1813" s="113">
        <v>0</v>
      </c>
      <c r="AC1813" s="113">
        <v>72203636.736000001</v>
      </c>
      <c r="AD1813" s="113">
        <v>0</v>
      </c>
      <c r="AE1813" s="113">
        <v>43322182.041599996</v>
      </c>
      <c r="AF1813" s="113">
        <v>0</v>
      </c>
      <c r="AG1813" s="113">
        <v>0</v>
      </c>
      <c r="AH1813" s="113">
        <f>CFR_Data[[#This Row],[Total Spent SFY]]+CFR_Data[[#This Row],[CF Current SFY]]</f>
        <v>0</v>
      </c>
      <c r="AI1813" s="113">
        <v>0</v>
      </c>
      <c r="AJ1813" s="113">
        <v>0</v>
      </c>
      <c r="AK1813" s="113">
        <v>0</v>
      </c>
      <c r="AL1813" s="113">
        <v>18566649.446400002</v>
      </c>
      <c r="AM1813" s="113">
        <v>24755532.595199998</v>
      </c>
      <c r="AN1813" s="113">
        <v>28881454.694400001</v>
      </c>
      <c r="AO1813" s="113">
        <v>0</v>
      </c>
      <c r="AP1813" s="113">
        <v>0</v>
      </c>
      <c r="AQ1813" s="107" t="s">
        <v>699</v>
      </c>
      <c r="AR1813" s="107" t="s">
        <v>699</v>
      </c>
      <c r="AS1813" s="107" t="s">
        <v>396</v>
      </c>
      <c r="AT1813" s="107" t="s">
        <v>395</v>
      </c>
      <c r="AU1813" s="107" t="s">
        <v>1123</v>
      </c>
      <c r="AV1813" s="107" t="s">
        <v>391</v>
      </c>
      <c r="AW1813" s="108">
        <v>1</v>
      </c>
      <c r="AX1813" s="107" t="s">
        <v>473</v>
      </c>
      <c r="AY1813" s="107" t="s">
        <v>707</v>
      </c>
      <c r="AZ1813" s="107" t="s">
        <v>706</v>
      </c>
      <c r="BA1813" s="107" t="s">
        <v>412</v>
      </c>
      <c r="BB1813" s="109">
        <v>45355.272070752311</v>
      </c>
      <c r="BC1813" s="107" t="s">
        <v>32</v>
      </c>
      <c r="BD1813" s="107" t="s">
        <v>292</v>
      </c>
    </row>
    <row r="1814" spans="1:56" x14ac:dyDescent="0.2">
      <c r="A1814" s="107" t="s">
        <v>472</v>
      </c>
      <c r="B1814" s="105">
        <v>612168</v>
      </c>
      <c r="C1814" s="105" t="s">
        <v>395</v>
      </c>
      <c r="D1814" s="107" t="s">
        <v>2553</v>
      </c>
      <c r="E1814" s="105" t="s">
        <v>1962</v>
      </c>
      <c r="F1814" s="107" t="s">
        <v>1969</v>
      </c>
      <c r="G1814" s="107" t="s">
        <v>830</v>
      </c>
      <c r="H1814" s="107" t="s">
        <v>830</v>
      </c>
      <c r="I1814" s="107" t="s">
        <v>830</v>
      </c>
      <c r="J1814" s="107" t="s">
        <v>140</v>
      </c>
      <c r="K1814" s="107" t="s">
        <v>21</v>
      </c>
      <c r="L1814" s="107" t="s">
        <v>88</v>
      </c>
      <c r="M1814" s="107" t="s">
        <v>41</v>
      </c>
      <c r="N1814" s="107" t="s">
        <v>472</v>
      </c>
      <c r="O1814" s="107" t="s">
        <v>1122</v>
      </c>
      <c r="P1814" s="109">
        <v>45654</v>
      </c>
      <c r="Q1814" s="107" t="s">
        <v>1101</v>
      </c>
      <c r="R1814" s="108">
        <v>0</v>
      </c>
      <c r="S1814" s="109">
        <v>45804</v>
      </c>
      <c r="T1814" s="109">
        <v>45864</v>
      </c>
      <c r="U1814" s="109">
        <v>46533</v>
      </c>
      <c r="V1814" s="108">
        <v>729</v>
      </c>
      <c r="W1814" s="107" t="s">
        <v>424</v>
      </c>
      <c r="X1814" s="107" t="s">
        <v>1959</v>
      </c>
      <c r="Y1814" s="107" t="s">
        <v>292</v>
      </c>
      <c r="Z1814" s="108">
        <v>0.8</v>
      </c>
      <c r="AA1814" s="113">
        <v>0</v>
      </c>
      <c r="AB1814" s="113">
        <v>0</v>
      </c>
      <c r="AC1814" s="113">
        <v>109340</v>
      </c>
      <c r="AD1814" s="113">
        <v>0</v>
      </c>
      <c r="AE1814" s="113">
        <v>109340</v>
      </c>
      <c r="AF1814" s="113">
        <v>0</v>
      </c>
      <c r="AG1814" s="113">
        <v>0</v>
      </c>
      <c r="AH1814" s="113">
        <f>CFR_Data[[#This Row],[Total Spent SFY]]+CFR_Data[[#This Row],[CF Current SFY]]</f>
        <v>0</v>
      </c>
      <c r="AI1814" s="113">
        <v>0</v>
      </c>
      <c r="AJ1814" s="113">
        <v>57046.9565</v>
      </c>
      <c r="AK1814" s="113">
        <v>52293.0435</v>
      </c>
      <c r="AL1814" s="113">
        <v>0</v>
      </c>
      <c r="AM1814" s="113">
        <v>0</v>
      </c>
      <c r="AN1814" s="113">
        <v>0</v>
      </c>
      <c r="AO1814" s="113">
        <v>0</v>
      </c>
      <c r="AP1814" s="113">
        <v>0</v>
      </c>
      <c r="AQ1814" s="107" t="s">
        <v>699</v>
      </c>
      <c r="AR1814" s="107" t="s">
        <v>699</v>
      </c>
      <c r="AS1814" s="107" t="s">
        <v>396</v>
      </c>
      <c r="AT1814" s="107" t="s">
        <v>395</v>
      </c>
      <c r="AU1814" s="107" t="s">
        <v>1123</v>
      </c>
      <c r="AV1814" s="107" t="s">
        <v>391</v>
      </c>
      <c r="AW1814" s="108">
        <v>2</v>
      </c>
      <c r="AX1814" s="107" t="s">
        <v>473</v>
      </c>
      <c r="AY1814" s="107" t="s">
        <v>707</v>
      </c>
      <c r="AZ1814" s="107" t="s">
        <v>706</v>
      </c>
      <c r="BA1814" s="107" t="s">
        <v>412</v>
      </c>
      <c r="BB1814" s="109">
        <v>45355.272070752311</v>
      </c>
      <c r="BC1814" s="107" t="s">
        <v>21</v>
      </c>
      <c r="BD1814" s="107" t="s">
        <v>292</v>
      </c>
    </row>
    <row r="1815" spans="1:56" x14ac:dyDescent="0.2">
      <c r="A1815" s="107" t="s">
        <v>472</v>
      </c>
      <c r="B1815" s="105">
        <v>612168</v>
      </c>
      <c r="C1815" s="105" t="s">
        <v>395</v>
      </c>
      <c r="D1815" s="107" t="s">
        <v>2553</v>
      </c>
      <c r="E1815" s="105" t="s">
        <v>1962</v>
      </c>
      <c r="F1815" s="107" t="s">
        <v>1969</v>
      </c>
      <c r="G1815" s="107" t="s">
        <v>830</v>
      </c>
      <c r="H1815" s="107" t="s">
        <v>830</v>
      </c>
      <c r="I1815" s="107" t="s">
        <v>830</v>
      </c>
      <c r="J1815" s="107" t="s">
        <v>140</v>
      </c>
      <c r="K1815" s="107" t="s">
        <v>21</v>
      </c>
      <c r="L1815" s="107" t="s">
        <v>88</v>
      </c>
      <c r="M1815" s="107" t="s">
        <v>41</v>
      </c>
      <c r="N1815" s="107" t="s">
        <v>472</v>
      </c>
      <c r="O1815" s="107" t="s">
        <v>1122</v>
      </c>
      <c r="P1815" s="109">
        <v>45654</v>
      </c>
      <c r="Q1815" s="107" t="s">
        <v>1101</v>
      </c>
      <c r="R1815" s="108">
        <v>0</v>
      </c>
      <c r="S1815" s="109">
        <v>45804</v>
      </c>
      <c r="T1815" s="109">
        <v>45864</v>
      </c>
      <c r="U1815" s="109">
        <v>46533</v>
      </c>
      <c r="V1815" s="108">
        <v>729</v>
      </c>
      <c r="W1815" s="107" t="s">
        <v>1400</v>
      </c>
      <c r="X1815" s="107" t="s">
        <v>1401</v>
      </c>
      <c r="Y1815" s="107" t="s">
        <v>292</v>
      </c>
      <c r="Z1815" s="108">
        <v>0.8</v>
      </c>
      <c r="AA1815" s="113">
        <v>0</v>
      </c>
      <c r="AB1815" s="113">
        <v>0</v>
      </c>
      <c r="AC1815" s="113">
        <v>2728978.56</v>
      </c>
      <c r="AD1815" s="113">
        <v>0</v>
      </c>
      <c r="AE1815" s="113">
        <v>2728978.56</v>
      </c>
      <c r="AF1815" s="113">
        <v>0</v>
      </c>
      <c r="AG1815" s="113">
        <v>0</v>
      </c>
      <c r="AH1815" s="113">
        <f>CFR_Data[[#This Row],[Total Spent SFY]]+CFR_Data[[#This Row],[CF Current SFY]]</f>
        <v>0</v>
      </c>
      <c r="AI1815" s="113">
        <v>0</v>
      </c>
      <c r="AJ1815" s="113">
        <v>1423814.9009</v>
      </c>
      <c r="AK1815" s="113">
        <v>1305163.6591</v>
      </c>
      <c r="AL1815" s="113">
        <v>0</v>
      </c>
      <c r="AM1815" s="113">
        <v>0</v>
      </c>
      <c r="AN1815" s="113">
        <v>0</v>
      </c>
      <c r="AO1815" s="113">
        <v>0</v>
      </c>
      <c r="AP1815" s="113">
        <v>0</v>
      </c>
      <c r="AQ1815" s="107" t="s">
        <v>699</v>
      </c>
      <c r="AR1815" s="107" t="s">
        <v>699</v>
      </c>
      <c r="AS1815" s="107" t="s">
        <v>396</v>
      </c>
      <c r="AT1815" s="107" t="s">
        <v>395</v>
      </c>
      <c r="AU1815" s="107" t="s">
        <v>1123</v>
      </c>
      <c r="AV1815" s="107" t="s">
        <v>391</v>
      </c>
      <c r="AW1815" s="108">
        <v>2</v>
      </c>
      <c r="AX1815" s="107" t="s">
        <v>473</v>
      </c>
      <c r="AY1815" s="107" t="s">
        <v>707</v>
      </c>
      <c r="AZ1815" s="107" t="s">
        <v>706</v>
      </c>
      <c r="BA1815" s="107" t="s">
        <v>412</v>
      </c>
      <c r="BB1815" s="109">
        <v>45355.272070752311</v>
      </c>
      <c r="BC1815" s="107" t="s">
        <v>21</v>
      </c>
      <c r="BD1815" s="107" t="s">
        <v>292</v>
      </c>
    </row>
    <row r="1816" spans="1:56" x14ac:dyDescent="0.2">
      <c r="A1816" s="107" t="s">
        <v>409</v>
      </c>
      <c r="B1816" s="105">
        <v>612171</v>
      </c>
      <c r="C1816" s="105" t="s">
        <v>2554</v>
      </c>
      <c r="D1816" s="107" t="s">
        <v>1845</v>
      </c>
      <c r="E1816" s="105" t="s">
        <v>1954</v>
      </c>
      <c r="F1816" s="107" t="s">
        <v>1414</v>
      </c>
      <c r="G1816" s="107" t="s">
        <v>830</v>
      </c>
      <c r="H1816" s="107" t="b">
        <v>1</v>
      </c>
      <c r="I1816" s="107" t="s">
        <v>830</v>
      </c>
      <c r="J1816" s="107" t="s">
        <v>463</v>
      </c>
      <c r="K1816" s="107" t="s">
        <v>464</v>
      </c>
      <c r="L1816" s="107" t="s">
        <v>344</v>
      </c>
      <c r="M1816" s="107" t="s">
        <v>395</v>
      </c>
      <c r="N1816" s="107" t="s">
        <v>410</v>
      </c>
      <c r="O1816" s="107" t="s">
        <v>395</v>
      </c>
      <c r="P1816" s="109">
        <v>44506</v>
      </c>
      <c r="Q1816" s="107" t="s">
        <v>658</v>
      </c>
      <c r="R1816" s="108">
        <v>1</v>
      </c>
      <c r="S1816" s="109">
        <v>44573</v>
      </c>
      <c r="T1816" s="109">
        <v>44633</v>
      </c>
      <c r="U1816" s="109">
        <v>45293</v>
      </c>
      <c r="V1816" s="108">
        <v>720</v>
      </c>
      <c r="W1816" s="107" t="s">
        <v>438</v>
      </c>
      <c r="X1816" s="107" t="s">
        <v>800</v>
      </c>
      <c r="Y1816" s="107" t="s">
        <v>293</v>
      </c>
      <c r="Z1816" s="108">
        <v>0</v>
      </c>
      <c r="AA1816" s="113">
        <v>1392320.34</v>
      </c>
      <c r="AB1816" s="113">
        <v>86878.54</v>
      </c>
      <c r="AC1816" s="113">
        <v>6804.66</v>
      </c>
      <c r="AD1816" s="113">
        <v>0</v>
      </c>
      <c r="AE1816" s="113">
        <v>6804.66</v>
      </c>
      <c r="AF1816" s="113">
        <v>6804.66</v>
      </c>
      <c r="AG1816" s="113">
        <v>1399125</v>
      </c>
      <c r="AH1816" s="113">
        <f>CFR_Data[[#This Row],[Total Spent SFY]]+CFR_Data[[#This Row],[CF Current SFY]]</f>
        <v>93683.199999999997</v>
      </c>
      <c r="AI1816" s="113">
        <v>0</v>
      </c>
      <c r="AJ1816" s="113">
        <v>0</v>
      </c>
      <c r="AK1816" s="113">
        <v>0</v>
      </c>
      <c r="AL1816" s="113">
        <v>0</v>
      </c>
      <c r="AM1816" s="113">
        <v>0</v>
      </c>
      <c r="AN1816" s="113">
        <v>0</v>
      </c>
      <c r="AO1816" s="113">
        <v>0</v>
      </c>
      <c r="AP1816" s="113">
        <v>0</v>
      </c>
      <c r="AQ1816" s="107" t="s">
        <v>699</v>
      </c>
      <c r="AR1816" s="107" t="s">
        <v>699</v>
      </c>
      <c r="AS1816" s="107" t="s">
        <v>396</v>
      </c>
      <c r="AT1816" s="107" t="s">
        <v>395</v>
      </c>
      <c r="AU1816" s="107" t="s">
        <v>1123</v>
      </c>
      <c r="AV1816" s="107" t="s">
        <v>391</v>
      </c>
      <c r="AW1816" s="108">
        <v>1</v>
      </c>
      <c r="AX1816" s="107" t="s">
        <v>473</v>
      </c>
      <c r="AY1816" s="107" t="s">
        <v>707</v>
      </c>
      <c r="AZ1816" s="107" t="s">
        <v>706</v>
      </c>
      <c r="BA1816" s="107" t="s">
        <v>412</v>
      </c>
      <c r="BB1816" s="109">
        <v>45355.272070752311</v>
      </c>
      <c r="BC1816" s="107" t="s">
        <v>465</v>
      </c>
      <c r="BD1816" s="107" t="s">
        <v>293</v>
      </c>
    </row>
    <row r="1817" spans="1:56" x14ac:dyDescent="0.2">
      <c r="A1817" s="107" t="s">
        <v>472</v>
      </c>
      <c r="B1817" s="105">
        <v>612173</v>
      </c>
      <c r="C1817" s="105" t="s">
        <v>395</v>
      </c>
      <c r="D1817" s="107" t="s">
        <v>2555</v>
      </c>
      <c r="E1817" s="105" t="s">
        <v>1954</v>
      </c>
      <c r="F1817" s="107" t="s">
        <v>1969</v>
      </c>
      <c r="G1817" s="107" t="s">
        <v>830</v>
      </c>
      <c r="H1817" s="107" t="s">
        <v>830</v>
      </c>
      <c r="I1817" s="107" t="s">
        <v>830</v>
      </c>
      <c r="J1817" s="107" t="s">
        <v>125</v>
      </c>
      <c r="K1817" s="107" t="s">
        <v>22</v>
      </c>
      <c r="L1817" s="107" t="s">
        <v>88</v>
      </c>
      <c r="M1817" s="107" t="s">
        <v>41</v>
      </c>
      <c r="N1817" s="107" t="s">
        <v>472</v>
      </c>
      <c r="O1817" s="107" t="s">
        <v>1122</v>
      </c>
      <c r="P1817" s="109">
        <v>45654</v>
      </c>
      <c r="Q1817" s="107" t="s">
        <v>1101</v>
      </c>
      <c r="R1817" s="108">
        <v>0</v>
      </c>
      <c r="S1817" s="109">
        <v>45804</v>
      </c>
      <c r="T1817" s="109">
        <v>45864</v>
      </c>
      <c r="U1817" s="109">
        <v>46533</v>
      </c>
      <c r="V1817" s="108">
        <v>729</v>
      </c>
      <c r="W1817" s="107" t="s">
        <v>424</v>
      </c>
      <c r="X1817" s="107" t="s">
        <v>1959</v>
      </c>
      <c r="Y1817" s="107" t="s">
        <v>292</v>
      </c>
      <c r="Z1817" s="108">
        <v>0.8</v>
      </c>
      <c r="AA1817" s="113">
        <v>0</v>
      </c>
      <c r="AB1817" s="113">
        <v>0</v>
      </c>
      <c r="AC1817" s="113">
        <v>580580</v>
      </c>
      <c r="AD1817" s="113">
        <v>0</v>
      </c>
      <c r="AE1817" s="113">
        <v>580580</v>
      </c>
      <c r="AF1817" s="113">
        <v>0</v>
      </c>
      <c r="AG1817" s="113">
        <v>0</v>
      </c>
      <c r="AH1817" s="113">
        <f>CFR_Data[[#This Row],[Total Spent SFY]]+CFR_Data[[#This Row],[CF Current SFY]]</f>
        <v>0</v>
      </c>
      <c r="AI1817" s="113">
        <v>0</v>
      </c>
      <c r="AJ1817" s="113">
        <v>302911.30430000002</v>
      </c>
      <c r="AK1817" s="113">
        <v>277668.69569999998</v>
      </c>
      <c r="AL1817" s="113">
        <v>0</v>
      </c>
      <c r="AM1817" s="113">
        <v>0</v>
      </c>
      <c r="AN1817" s="113">
        <v>0</v>
      </c>
      <c r="AO1817" s="113">
        <v>0</v>
      </c>
      <c r="AP1817" s="113">
        <v>0</v>
      </c>
      <c r="AQ1817" s="107" t="s">
        <v>699</v>
      </c>
      <c r="AR1817" s="107" t="s">
        <v>699</v>
      </c>
      <c r="AS1817" s="107" t="s">
        <v>396</v>
      </c>
      <c r="AT1817" s="107" t="s">
        <v>395</v>
      </c>
      <c r="AU1817" s="107" t="s">
        <v>1123</v>
      </c>
      <c r="AV1817" s="107" t="s">
        <v>391</v>
      </c>
      <c r="AW1817" s="108">
        <v>3</v>
      </c>
      <c r="AX1817" s="107" t="s">
        <v>473</v>
      </c>
      <c r="AY1817" s="107" t="s">
        <v>707</v>
      </c>
      <c r="AZ1817" s="107" t="s">
        <v>706</v>
      </c>
      <c r="BA1817" s="107" t="s">
        <v>412</v>
      </c>
      <c r="BB1817" s="109">
        <v>45355.272070752311</v>
      </c>
      <c r="BC1817" s="107" t="s">
        <v>22</v>
      </c>
      <c r="BD1817" s="107" t="s">
        <v>292</v>
      </c>
    </row>
    <row r="1818" spans="1:56" x14ac:dyDescent="0.2">
      <c r="A1818" s="107" t="s">
        <v>472</v>
      </c>
      <c r="B1818" s="105">
        <v>612173</v>
      </c>
      <c r="C1818" s="105" t="s">
        <v>395</v>
      </c>
      <c r="D1818" s="107" t="s">
        <v>2555</v>
      </c>
      <c r="E1818" s="105" t="s">
        <v>1954</v>
      </c>
      <c r="F1818" s="107" t="s">
        <v>1969</v>
      </c>
      <c r="G1818" s="107" t="s">
        <v>830</v>
      </c>
      <c r="H1818" s="107" t="s">
        <v>830</v>
      </c>
      <c r="I1818" s="107" t="s">
        <v>830</v>
      </c>
      <c r="J1818" s="107" t="s">
        <v>125</v>
      </c>
      <c r="K1818" s="107" t="s">
        <v>22</v>
      </c>
      <c r="L1818" s="107" t="s">
        <v>88</v>
      </c>
      <c r="M1818" s="107" t="s">
        <v>41</v>
      </c>
      <c r="N1818" s="107" t="s">
        <v>472</v>
      </c>
      <c r="O1818" s="107" t="s">
        <v>1122</v>
      </c>
      <c r="P1818" s="109">
        <v>45654</v>
      </c>
      <c r="Q1818" s="107" t="s">
        <v>1101</v>
      </c>
      <c r="R1818" s="108">
        <v>0</v>
      </c>
      <c r="S1818" s="109">
        <v>45804</v>
      </c>
      <c r="T1818" s="109">
        <v>45864</v>
      </c>
      <c r="U1818" s="109">
        <v>46533</v>
      </c>
      <c r="V1818" s="108">
        <v>729</v>
      </c>
      <c r="W1818" s="107" t="s">
        <v>398</v>
      </c>
      <c r="X1818" s="107" t="s">
        <v>702</v>
      </c>
      <c r="Y1818" s="107" t="s">
        <v>293</v>
      </c>
      <c r="Z1818" s="108">
        <v>0</v>
      </c>
      <c r="AA1818" s="113">
        <v>0</v>
      </c>
      <c r="AB1818" s="113">
        <v>0</v>
      </c>
      <c r="AC1818" s="113">
        <v>0</v>
      </c>
      <c r="AD1818" s="113">
        <v>0</v>
      </c>
      <c r="AE1818" s="113">
        <v>0</v>
      </c>
      <c r="AF1818" s="113">
        <v>0</v>
      </c>
      <c r="AG1818" s="113">
        <v>0</v>
      </c>
      <c r="AH1818" s="113">
        <f>CFR_Data[[#This Row],[Total Spent SFY]]+CFR_Data[[#This Row],[CF Current SFY]]</f>
        <v>0</v>
      </c>
      <c r="AI1818" s="113">
        <v>0</v>
      </c>
      <c r="AJ1818" s="113">
        <v>0</v>
      </c>
      <c r="AK1818" s="113">
        <v>0</v>
      </c>
      <c r="AL1818" s="113">
        <v>0</v>
      </c>
      <c r="AM1818" s="113">
        <v>0</v>
      </c>
      <c r="AN1818" s="113">
        <v>0</v>
      </c>
      <c r="AO1818" s="113">
        <v>0</v>
      </c>
      <c r="AP1818" s="113">
        <v>0</v>
      </c>
      <c r="AQ1818" s="107" t="s">
        <v>699</v>
      </c>
      <c r="AR1818" s="107" t="s">
        <v>699</v>
      </c>
      <c r="AS1818" s="107" t="s">
        <v>396</v>
      </c>
      <c r="AT1818" s="107" t="s">
        <v>395</v>
      </c>
      <c r="AU1818" s="107" t="s">
        <v>1123</v>
      </c>
      <c r="AV1818" s="107" t="s">
        <v>391</v>
      </c>
      <c r="AW1818" s="108">
        <v>3</v>
      </c>
      <c r="AX1818" s="107" t="s">
        <v>473</v>
      </c>
      <c r="AY1818" s="107" t="s">
        <v>707</v>
      </c>
      <c r="AZ1818" s="107" t="s">
        <v>706</v>
      </c>
      <c r="BA1818" s="107" t="s">
        <v>412</v>
      </c>
      <c r="BB1818" s="109">
        <v>45355.272070752311</v>
      </c>
      <c r="BC1818" s="107" t="s">
        <v>22</v>
      </c>
      <c r="BD1818" s="107" t="s">
        <v>293</v>
      </c>
    </row>
    <row r="1819" spans="1:56" x14ac:dyDescent="0.2">
      <c r="A1819" s="107" t="s">
        <v>472</v>
      </c>
      <c r="B1819" s="105">
        <v>612173</v>
      </c>
      <c r="C1819" s="105" t="s">
        <v>395</v>
      </c>
      <c r="D1819" s="107" t="s">
        <v>2555</v>
      </c>
      <c r="E1819" s="105" t="s">
        <v>1954</v>
      </c>
      <c r="F1819" s="107" t="s">
        <v>1969</v>
      </c>
      <c r="G1819" s="107" t="s">
        <v>830</v>
      </c>
      <c r="H1819" s="107" t="s">
        <v>830</v>
      </c>
      <c r="I1819" s="107" t="s">
        <v>830</v>
      </c>
      <c r="J1819" s="107" t="s">
        <v>125</v>
      </c>
      <c r="K1819" s="107" t="s">
        <v>22</v>
      </c>
      <c r="L1819" s="107" t="s">
        <v>88</v>
      </c>
      <c r="M1819" s="107" t="s">
        <v>41</v>
      </c>
      <c r="N1819" s="107" t="s">
        <v>472</v>
      </c>
      <c r="O1819" s="107" t="s">
        <v>1122</v>
      </c>
      <c r="P1819" s="109">
        <v>45654</v>
      </c>
      <c r="Q1819" s="107" t="s">
        <v>1101</v>
      </c>
      <c r="R1819" s="108">
        <v>0</v>
      </c>
      <c r="S1819" s="109">
        <v>45804</v>
      </c>
      <c r="T1819" s="109">
        <v>45864</v>
      </c>
      <c r="U1819" s="109">
        <v>46533</v>
      </c>
      <c r="V1819" s="108">
        <v>729</v>
      </c>
      <c r="W1819" s="107" t="s">
        <v>1400</v>
      </c>
      <c r="X1819" s="107" t="s">
        <v>1401</v>
      </c>
      <c r="Y1819" s="107" t="s">
        <v>292</v>
      </c>
      <c r="Z1819" s="108">
        <v>0.8</v>
      </c>
      <c r="AA1819" s="113">
        <v>0</v>
      </c>
      <c r="AB1819" s="113">
        <v>0</v>
      </c>
      <c r="AC1819" s="113">
        <v>14513415.84</v>
      </c>
      <c r="AD1819" s="113">
        <v>0</v>
      </c>
      <c r="AE1819" s="113">
        <v>14513415.84</v>
      </c>
      <c r="AF1819" s="113">
        <v>0</v>
      </c>
      <c r="AG1819" s="113">
        <v>0</v>
      </c>
      <c r="AH1819" s="113">
        <f>CFR_Data[[#This Row],[Total Spent SFY]]+CFR_Data[[#This Row],[CF Current SFY]]</f>
        <v>0</v>
      </c>
      <c r="AI1819" s="113">
        <v>0</v>
      </c>
      <c r="AJ1819" s="113">
        <v>7572216.96</v>
      </c>
      <c r="AK1819" s="113">
        <v>6941198.8799999999</v>
      </c>
      <c r="AL1819" s="113">
        <v>0</v>
      </c>
      <c r="AM1819" s="113">
        <v>0</v>
      </c>
      <c r="AN1819" s="113">
        <v>0</v>
      </c>
      <c r="AO1819" s="113">
        <v>0</v>
      </c>
      <c r="AP1819" s="113">
        <v>0</v>
      </c>
      <c r="AQ1819" s="107" t="s">
        <v>699</v>
      </c>
      <c r="AR1819" s="107" t="s">
        <v>699</v>
      </c>
      <c r="AS1819" s="107" t="s">
        <v>396</v>
      </c>
      <c r="AT1819" s="107" t="s">
        <v>395</v>
      </c>
      <c r="AU1819" s="107" t="s">
        <v>1123</v>
      </c>
      <c r="AV1819" s="107" t="s">
        <v>391</v>
      </c>
      <c r="AW1819" s="108">
        <v>3</v>
      </c>
      <c r="AX1819" s="107" t="s">
        <v>473</v>
      </c>
      <c r="AY1819" s="107" t="s">
        <v>707</v>
      </c>
      <c r="AZ1819" s="107" t="s">
        <v>706</v>
      </c>
      <c r="BA1819" s="107" t="s">
        <v>412</v>
      </c>
      <c r="BB1819" s="109">
        <v>45355.272070752311</v>
      </c>
      <c r="BC1819" s="107" t="s">
        <v>22</v>
      </c>
      <c r="BD1819" s="107" t="s">
        <v>292</v>
      </c>
    </row>
    <row r="1820" spans="1:56" x14ac:dyDescent="0.2">
      <c r="A1820" s="107" t="s">
        <v>472</v>
      </c>
      <c r="B1820" s="105">
        <v>612175</v>
      </c>
      <c r="C1820" s="105" t="s">
        <v>395</v>
      </c>
      <c r="D1820" s="107" t="s">
        <v>2556</v>
      </c>
      <c r="E1820" s="105" t="s">
        <v>1962</v>
      </c>
      <c r="F1820" s="107" t="s">
        <v>1969</v>
      </c>
      <c r="G1820" s="107" t="s">
        <v>830</v>
      </c>
      <c r="H1820" s="107" t="s">
        <v>830</v>
      </c>
      <c r="I1820" s="107" t="s">
        <v>830</v>
      </c>
      <c r="J1820" s="107" t="s">
        <v>2557</v>
      </c>
      <c r="K1820" s="107" t="s">
        <v>32</v>
      </c>
      <c r="L1820" s="107" t="s">
        <v>88</v>
      </c>
      <c r="M1820" s="107" t="s">
        <v>41</v>
      </c>
      <c r="N1820" s="107" t="s">
        <v>472</v>
      </c>
      <c r="O1820" s="107" t="s">
        <v>1122</v>
      </c>
      <c r="P1820" s="109">
        <v>45654</v>
      </c>
      <c r="Q1820" s="107" t="s">
        <v>1101</v>
      </c>
      <c r="R1820" s="108">
        <v>0</v>
      </c>
      <c r="S1820" s="109">
        <v>45804</v>
      </c>
      <c r="T1820" s="109">
        <v>45864</v>
      </c>
      <c r="U1820" s="109">
        <v>46533</v>
      </c>
      <c r="V1820" s="108">
        <v>729</v>
      </c>
      <c r="W1820" s="107" t="s">
        <v>424</v>
      </c>
      <c r="X1820" s="107" t="s">
        <v>1959</v>
      </c>
      <c r="Y1820" s="107" t="s">
        <v>292</v>
      </c>
      <c r="Z1820" s="108">
        <v>0.8</v>
      </c>
      <c r="AA1820" s="113">
        <v>0</v>
      </c>
      <c r="AB1820" s="113">
        <v>0</v>
      </c>
      <c r="AC1820" s="113">
        <v>83776</v>
      </c>
      <c r="AD1820" s="113">
        <v>0</v>
      </c>
      <c r="AE1820" s="113">
        <v>83776</v>
      </c>
      <c r="AF1820" s="113">
        <v>0</v>
      </c>
      <c r="AG1820" s="113">
        <v>0</v>
      </c>
      <c r="AH1820" s="113">
        <f>CFR_Data[[#This Row],[Total Spent SFY]]+CFR_Data[[#This Row],[CF Current SFY]]</f>
        <v>0</v>
      </c>
      <c r="AI1820" s="113">
        <v>0</v>
      </c>
      <c r="AJ1820" s="113">
        <v>43709.217400000001</v>
      </c>
      <c r="AK1820" s="113">
        <v>40066.782599999999</v>
      </c>
      <c r="AL1820" s="113">
        <v>0</v>
      </c>
      <c r="AM1820" s="113">
        <v>0</v>
      </c>
      <c r="AN1820" s="113">
        <v>0</v>
      </c>
      <c r="AO1820" s="113">
        <v>0</v>
      </c>
      <c r="AP1820" s="113">
        <v>0</v>
      </c>
      <c r="AQ1820" s="107" t="s">
        <v>699</v>
      </c>
      <c r="AR1820" s="107" t="s">
        <v>699</v>
      </c>
      <c r="AS1820" s="107" t="s">
        <v>396</v>
      </c>
      <c r="AT1820" s="107" t="s">
        <v>395</v>
      </c>
      <c r="AU1820" s="107" t="s">
        <v>1123</v>
      </c>
      <c r="AV1820" s="107" t="s">
        <v>391</v>
      </c>
      <c r="AW1820" s="108">
        <v>3</v>
      </c>
      <c r="AX1820" s="107" t="s">
        <v>473</v>
      </c>
      <c r="AY1820" s="107" t="s">
        <v>707</v>
      </c>
      <c r="AZ1820" s="107" t="s">
        <v>706</v>
      </c>
      <c r="BA1820" s="107" t="s">
        <v>412</v>
      </c>
      <c r="BB1820" s="109">
        <v>45355.272070752311</v>
      </c>
      <c r="BC1820" s="107" t="s">
        <v>32</v>
      </c>
      <c r="BD1820" s="107" t="s">
        <v>292</v>
      </c>
    </row>
    <row r="1821" spans="1:56" x14ac:dyDescent="0.2">
      <c r="A1821" s="107" t="s">
        <v>472</v>
      </c>
      <c r="B1821" s="105">
        <v>612175</v>
      </c>
      <c r="C1821" s="105" t="s">
        <v>395</v>
      </c>
      <c r="D1821" s="107" t="s">
        <v>2556</v>
      </c>
      <c r="E1821" s="105" t="s">
        <v>1962</v>
      </c>
      <c r="F1821" s="107" t="s">
        <v>1969</v>
      </c>
      <c r="G1821" s="107" t="s">
        <v>830</v>
      </c>
      <c r="H1821" s="107" t="s">
        <v>830</v>
      </c>
      <c r="I1821" s="107" t="s">
        <v>830</v>
      </c>
      <c r="J1821" s="107" t="s">
        <v>2557</v>
      </c>
      <c r="K1821" s="107" t="s">
        <v>32</v>
      </c>
      <c r="L1821" s="107" t="s">
        <v>88</v>
      </c>
      <c r="M1821" s="107" t="s">
        <v>41</v>
      </c>
      <c r="N1821" s="107" t="s">
        <v>472</v>
      </c>
      <c r="O1821" s="107" t="s">
        <v>1122</v>
      </c>
      <c r="P1821" s="109">
        <v>45654</v>
      </c>
      <c r="Q1821" s="107" t="s">
        <v>1101</v>
      </c>
      <c r="R1821" s="108">
        <v>0</v>
      </c>
      <c r="S1821" s="109">
        <v>45804</v>
      </c>
      <c r="T1821" s="109">
        <v>45864</v>
      </c>
      <c r="U1821" s="109">
        <v>46533</v>
      </c>
      <c r="V1821" s="108">
        <v>729</v>
      </c>
      <c r="W1821" s="107" t="s">
        <v>398</v>
      </c>
      <c r="X1821" s="107" t="s">
        <v>702</v>
      </c>
      <c r="Y1821" s="107" t="s">
        <v>293</v>
      </c>
      <c r="Z1821" s="108">
        <v>0</v>
      </c>
      <c r="AA1821" s="113">
        <v>0</v>
      </c>
      <c r="AB1821" s="113">
        <v>0</v>
      </c>
      <c r="AC1821" s="113">
        <v>9000</v>
      </c>
      <c r="AD1821" s="113">
        <v>0</v>
      </c>
      <c r="AE1821" s="113">
        <v>9000</v>
      </c>
      <c r="AF1821" s="113">
        <v>0</v>
      </c>
      <c r="AG1821" s="113">
        <v>0</v>
      </c>
      <c r="AH1821" s="113">
        <f>CFR_Data[[#This Row],[Total Spent SFY]]+CFR_Data[[#This Row],[CF Current SFY]]</f>
        <v>0</v>
      </c>
      <c r="AI1821" s="113">
        <v>0</v>
      </c>
      <c r="AJ1821" s="113">
        <v>4695.6522000000004</v>
      </c>
      <c r="AK1821" s="113">
        <v>4304.3477999999996</v>
      </c>
      <c r="AL1821" s="113">
        <v>0</v>
      </c>
      <c r="AM1821" s="113">
        <v>0</v>
      </c>
      <c r="AN1821" s="113">
        <v>0</v>
      </c>
      <c r="AO1821" s="113">
        <v>0</v>
      </c>
      <c r="AP1821" s="113">
        <v>0</v>
      </c>
      <c r="AQ1821" s="107" t="s">
        <v>699</v>
      </c>
      <c r="AR1821" s="107" t="s">
        <v>699</v>
      </c>
      <c r="AS1821" s="107" t="s">
        <v>396</v>
      </c>
      <c r="AT1821" s="107" t="s">
        <v>395</v>
      </c>
      <c r="AU1821" s="107" t="s">
        <v>1123</v>
      </c>
      <c r="AV1821" s="107" t="s">
        <v>391</v>
      </c>
      <c r="AW1821" s="108">
        <v>3</v>
      </c>
      <c r="AX1821" s="107" t="s">
        <v>473</v>
      </c>
      <c r="AY1821" s="107" t="s">
        <v>707</v>
      </c>
      <c r="AZ1821" s="107" t="s">
        <v>706</v>
      </c>
      <c r="BA1821" s="107" t="s">
        <v>412</v>
      </c>
      <c r="BB1821" s="109">
        <v>45355.272070752311</v>
      </c>
      <c r="BC1821" s="107" t="s">
        <v>32</v>
      </c>
      <c r="BD1821" s="107" t="s">
        <v>293</v>
      </c>
    </row>
    <row r="1822" spans="1:56" x14ac:dyDescent="0.2">
      <c r="A1822" s="107" t="s">
        <v>472</v>
      </c>
      <c r="B1822" s="105">
        <v>612175</v>
      </c>
      <c r="C1822" s="105" t="s">
        <v>395</v>
      </c>
      <c r="D1822" s="107" t="s">
        <v>2556</v>
      </c>
      <c r="E1822" s="105" t="s">
        <v>1962</v>
      </c>
      <c r="F1822" s="107" t="s">
        <v>1969</v>
      </c>
      <c r="G1822" s="107" t="s">
        <v>830</v>
      </c>
      <c r="H1822" s="107" t="s">
        <v>830</v>
      </c>
      <c r="I1822" s="107" t="s">
        <v>830</v>
      </c>
      <c r="J1822" s="107" t="s">
        <v>2557</v>
      </c>
      <c r="K1822" s="107" t="s">
        <v>32</v>
      </c>
      <c r="L1822" s="107" t="s">
        <v>88</v>
      </c>
      <c r="M1822" s="107" t="s">
        <v>41</v>
      </c>
      <c r="N1822" s="107" t="s">
        <v>472</v>
      </c>
      <c r="O1822" s="107" t="s">
        <v>1122</v>
      </c>
      <c r="P1822" s="109">
        <v>45654</v>
      </c>
      <c r="Q1822" s="107" t="s">
        <v>1101</v>
      </c>
      <c r="R1822" s="108">
        <v>0</v>
      </c>
      <c r="S1822" s="109">
        <v>45804</v>
      </c>
      <c r="T1822" s="109">
        <v>45864</v>
      </c>
      <c r="U1822" s="109">
        <v>46533</v>
      </c>
      <c r="V1822" s="108">
        <v>729</v>
      </c>
      <c r="W1822" s="107" t="s">
        <v>1400</v>
      </c>
      <c r="X1822" s="107" t="s">
        <v>1401</v>
      </c>
      <c r="Y1822" s="107" t="s">
        <v>292</v>
      </c>
      <c r="Z1822" s="108">
        <v>0.8</v>
      </c>
      <c r="AA1822" s="113">
        <v>0</v>
      </c>
      <c r="AB1822" s="113">
        <v>0</v>
      </c>
      <c r="AC1822" s="113">
        <v>2115400</v>
      </c>
      <c r="AD1822" s="113">
        <v>0</v>
      </c>
      <c r="AE1822" s="113">
        <v>2115400</v>
      </c>
      <c r="AF1822" s="113">
        <v>0</v>
      </c>
      <c r="AG1822" s="113">
        <v>0</v>
      </c>
      <c r="AH1822" s="113">
        <f>CFR_Data[[#This Row],[Total Spent SFY]]+CFR_Data[[#This Row],[CF Current SFY]]</f>
        <v>0</v>
      </c>
      <c r="AI1822" s="113">
        <v>0</v>
      </c>
      <c r="AJ1822" s="113">
        <v>1103686.9565000001</v>
      </c>
      <c r="AK1822" s="113">
        <v>1011713.0435</v>
      </c>
      <c r="AL1822" s="113">
        <v>0</v>
      </c>
      <c r="AM1822" s="113">
        <v>0</v>
      </c>
      <c r="AN1822" s="113">
        <v>0</v>
      </c>
      <c r="AO1822" s="113">
        <v>0</v>
      </c>
      <c r="AP1822" s="113">
        <v>0</v>
      </c>
      <c r="AQ1822" s="107" t="s">
        <v>699</v>
      </c>
      <c r="AR1822" s="107" t="s">
        <v>699</v>
      </c>
      <c r="AS1822" s="107" t="s">
        <v>396</v>
      </c>
      <c r="AT1822" s="107" t="s">
        <v>395</v>
      </c>
      <c r="AU1822" s="107" t="s">
        <v>1123</v>
      </c>
      <c r="AV1822" s="107" t="s">
        <v>391</v>
      </c>
      <c r="AW1822" s="108">
        <v>3</v>
      </c>
      <c r="AX1822" s="107" t="s">
        <v>473</v>
      </c>
      <c r="AY1822" s="107" t="s">
        <v>707</v>
      </c>
      <c r="AZ1822" s="107" t="s">
        <v>706</v>
      </c>
      <c r="BA1822" s="107" t="s">
        <v>412</v>
      </c>
      <c r="BB1822" s="109">
        <v>45355.272070752311</v>
      </c>
      <c r="BC1822" s="107" t="s">
        <v>32</v>
      </c>
      <c r="BD1822" s="107" t="s">
        <v>292</v>
      </c>
    </row>
    <row r="1823" spans="1:56" x14ac:dyDescent="0.2">
      <c r="A1823" s="107" t="s">
        <v>472</v>
      </c>
      <c r="B1823" s="105">
        <v>612176</v>
      </c>
      <c r="C1823" s="105" t="s">
        <v>395</v>
      </c>
      <c r="D1823" s="107" t="s">
        <v>2558</v>
      </c>
      <c r="E1823" s="105" t="s">
        <v>1962</v>
      </c>
      <c r="F1823" s="107" t="s">
        <v>1969</v>
      </c>
      <c r="G1823" s="107" t="s">
        <v>830</v>
      </c>
      <c r="H1823" s="107" t="s">
        <v>830</v>
      </c>
      <c r="I1823" s="107" t="s">
        <v>830</v>
      </c>
      <c r="J1823" s="107" t="s">
        <v>2559</v>
      </c>
      <c r="K1823" s="107" t="s">
        <v>32</v>
      </c>
      <c r="L1823" s="107" t="s">
        <v>88</v>
      </c>
      <c r="M1823" s="107" t="s">
        <v>41</v>
      </c>
      <c r="N1823" s="107" t="s">
        <v>472</v>
      </c>
      <c r="O1823" s="107" t="s">
        <v>1125</v>
      </c>
      <c r="P1823" s="109">
        <v>45752</v>
      </c>
      <c r="Q1823" s="107" t="s">
        <v>1101</v>
      </c>
      <c r="R1823" s="108">
        <v>0</v>
      </c>
      <c r="S1823" s="109">
        <v>45902</v>
      </c>
      <c r="T1823" s="109">
        <v>45962</v>
      </c>
      <c r="U1823" s="109">
        <v>46902</v>
      </c>
      <c r="V1823" s="108">
        <v>1000</v>
      </c>
      <c r="W1823" s="107" t="s">
        <v>398</v>
      </c>
      <c r="X1823" s="107" t="s">
        <v>702</v>
      </c>
      <c r="Y1823" s="107" t="s">
        <v>293</v>
      </c>
      <c r="Z1823" s="108">
        <v>0</v>
      </c>
      <c r="AA1823" s="113">
        <v>0</v>
      </c>
      <c r="AB1823" s="113">
        <v>0</v>
      </c>
      <c r="AC1823" s="113">
        <v>104400</v>
      </c>
      <c r="AD1823" s="113">
        <v>0</v>
      </c>
      <c r="AE1823" s="113">
        <v>104400</v>
      </c>
      <c r="AF1823" s="113">
        <v>0</v>
      </c>
      <c r="AG1823" s="113">
        <v>0</v>
      </c>
      <c r="AH1823" s="113">
        <f>CFR_Data[[#This Row],[Total Spent SFY]]+CFR_Data[[#This Row],[CF Current SFY]]</f>
        <v>0</v>
      </c>
      <c r="AI1823" s="113">
        <v>0</v>
      </c>
      <c r="AJ1823" s="113">
        <v>26941.9355</v>
      </c>
      <c r="AK1823" s="113">
        <v>40412.903200000001</v>
      </c>
      <c r="AL1823" s="113">
        <v>37045.1613</v>
      </c>
      <c r="AM1823" s="113">
        <v>0</v>
      </c>
      <c r="AN1823" s="113">
        <v>0</v>
      </c>
      <c r="AO1823" s="113">
        <v>0</v>
      </c>
      <c r="AP1823" s="113">
        <v>0</v>
      </c>
      <c r="AQ1823" s="107" t="s">
        <v>699</v>
      </c>
      <c r="AR1823" s="107" t="s">
        <v>699</v>
      </c>
      <c r="AS1823" s="107" t="s">
        <v>396</v>
      </c>
      <c r="AT1823" s="107" t="s">
        <v>395</v>
      </c>
      <c r="AU1823" s="107" t="s">
        <v>1123</v>
      </c>
      <c r="AV1823" s="107" t="s">
        <v>391</v>
      </c>
      <c r="AW1823" s="108">
        <v>2</v>
      </c>
      <c r="AX1823" s="107" t="s">
        <v>473</v>
      </c>
      <c r="AY1823" s="107" t="s">
        <v>707</v>
      </c>
      <c r="AZ1823" s="107" t="s">
        <v>706</v>
      </c>
      <c r="BA1823" s="107" t="s">
        <v>412</v>
      </c>
      <c r="BB1823" s="109">
        <v>45355.272070752311</v>
      </c>
      <c r="BC1823" s="107" t="s">
        <v>32</v>
      </c>
      <c r="BD1823" s="107" t="s">
        <v>293</v>
      </c>
    </row>
    <row r="1824" spans="1:56" x14ac:dyDescent="0.2">
      <c r="A1824" s="107" t="s">
        <v>472</v>
      </c>
      <c r="B1824" s="105">
        <v>612176</v>
      </c>
      <c r="C1824" s="105" t="s">
        <v>395</v>
      </c>
      <c r="D1824" s="107" t="s">
        <v>2558</v>
      </c>
      <c r="E1824" s="105" t="s">
        <v>1962</v>
      </c>
      <c r="F1824" s="107" t="s">
        <v>1969</v>
      </c>
      <c r="G1824" s="107" t="s">
        <v>830</v>
      </c>
      <c r="H1824" s="107" t="s">
        <v>830</v>
      </c>
      <c r="I1824" s="107" t="s">
        <v>830</v>
      </c>
      <c r="J1824" s="107" t="s">
        <v>2559</v>
      </c>
      <c r="K1824" s="107" t="s">
        <v>32</v>
      </c>
      <c r="L1824" s="107" t="s">
        <v>88</v>
      </c>
      <c r="M1824" s="107" t="s">
        <v>41</v>
      </c>
      <c r="N1824" s="107" t="s">
        <v>472</v>
      </c>
      <c r="O1824" s="107" t="s">
        <v>1125</v>
      </c>
      <c r="P1824" s="109">
        <v>45752</v>
      </c>
      <c r="Q1824" s="107" t="s">
        <v>1101</v>
      </c>
      <c r="R1824" s="108">
        <v>0</v>
      </c>
      <c r="S1824" s="109">
        <v>45902</v>
      </c>
      <c r="T1824" s="109">
        <v>45962</v>
      </c>
      <c r="U1824" s="109">
        <v>46902</v>
      </c>
      <c r="V1824" s="108">
        <v>1000</v>
      </c>
      <c r="W1824" s="107" t="s">
        <v>1938</v>
      </c>
      <c r="X1824" s="107" t="s">
        <v>2102</v>
      </c>
      <c r="Y1824" s="107" t="s">
        <v>293</v>
      </c>
      <c r="Z1824" s="108">
        <v>0</v>
      </c>
      <c r="AA1824" s="113">
        <v>0</v>
      </c>
      <c r="AB1824" s="113">
        <v>0</v>
      </c>
      <c r="AC1824" s="113">
        <v>1550933.74</v>
      </c>
      <c r="AD1824" s="113">
        <v>0</v>
      </c>
      <c r="AE1824" s="113">
        <v>1550933.74</v>
      </c>
      <c r="AF1824" s="113">
        <v>0</v>
      </c>
      <c r="AG1824" s="113">
        <v>0</v>
      </c>
      <c r="AH1824" s="113">
        <f>CFR_Data[[#This Row],[Total Spent SFY]]+CFR_Data[[#This Row],[CF Current SFY]]</f>
        <v>0</v>
      </c>
      <c r="AI1824" s="113">
        <v>0</v>
      </c>
      <c r="AJ1824" s="113">
        <v>400240.96519999998</v>
      </c>
      <c r="AK1824" s="113">
        <v>600361.44770000002</v>
      </c>
      <c r="AL1824" s="113">
        <v>550331.32709999999</v>
      </c>
      <c r="AM1824" s="113">
        <v>0</v>
      </c>
      <c r="AN1824" s="113">
        <v>0</v>
      </c>
      <c r="AO1824" s="113">
        <v>0</v>
      </c>
      <c r="AP1824" s="113">
        <v>0</v>
      </c>
      <c r="AQ1824" s="107" t="s">
        <v>699</v>
      </c>
      <c r="AR1824" s="107" t="s">
        <v>699</v>
      </c>
      <c r="AS1824" s="107" t="s">
        <v>396</v>
      </c>
      <c r="AT1824" s="107" t="s">
        <v>395</v>
      </c>
      <c r="AU1824" s="107" t="s">
        <v>1123</v>
      </c>
      <c r="AV1824" s="107" t="s">
        <v>391</v>
      </c>
      <c r="AW1824" s="108">
        <v>2</v>
      </c>
      <c r="AX1824" s="107" t="s">
        <v>473</v>
      </c>
      <c r="AY1824" s="107" t="s">
        <v>707</v>
      </c>
      <c r="AZ1824" s="107" t="s">
        <v>706</v>
      </c>
      <c r="BA1824" s="107" t="s">
        <v>412</v>
      </c>
      <c r="BB1824" s="109">
        <v>45355.272070752311</v>
      </c>
      <c r="BC1824" s="107" t="s">
        <v>32</v>
      </c>
      <c r="BD1824" s="107" t="s">
        <v>293</v>
      </c>
    </row>
    <row r="1825" spans="1:56" x14ac:dyDescent="0.2">
      <c r="A1825" s="107" t="s">
        <v>472</v>
      </c>
      <c r="B1825" s="105">
        <v>612177</v>
      </c>
      <c r="C1825" s="105" t="s">
        <v>395</v>
      </c>
      <c r="D1825" s="107" t="s">
        <v>3207</v>
      </c>
      <c r="E1825" s="105" t="s">
        <v>1962</v>
      </c>
      <c r="F1825" s="107" t="s">
        <v>1969</v>
      </c>
      <c r="G1825" s="107" t="s">
        <v>830</v>
      </c>
      <c r="H1825" s="107" t="s">
        <v>830</v>
      </c>
      <c r="I1825" s="107" t="s">
        <v>830</v>
      </c>
      <c r="J1825" s="107" t="s">
        <v>188</v>
      </c>
      <c r="K1825" s="107" t="s">
        <v>21</v>
      </c>
      <c r="L1825" s="107" t="s">
        <v>88</v>
      </c>
      <c r="M1825" s="107" t="s">
        <v>41</v>
      </c>
      <c r="N1825" s="107" t="s">
        <v>472</v>
      </c>
      <c r="O1825" s="107" t="s">
        <v>1122</v>
      </c>
      <c r="P1825" s="109">
        <v>45661</v>
      </c>
      <c r="Q1825" s="107" t="s">
        <v>1101</v>
      </c>
      <c r="R1825" s="108">
        <v>0</v>
      </c>
      <c r="S1825" s="109">
        <v>45811</v>
      </c>
      <c r="T1825" s="109">
        <v>45871</v>
      </c>
      <c r="U1825" s="109">
        <v>46540</v>
      </c>
      <c r="V1825" s="108">
        <v>729</v>
      </c>
      <c r="W1825" s="107" t="s">
        <v>424</v>
      </c>
      <c r="X1825" s="107" t="s">
        <v>1959</v>
      </c>
      <c r="Y1825" s="107" t="s">
        <v>292</v>
      </c>
      <c r="Z1825" s="108">
        <v>0.8</v>
      </c>
      <c r="AA1825" s="113">
        <v>0</v>
      </c>
      <c r="AB1825" s="113">
        <v>0</v>
      </c>
      <c r="AC1825" s="113">
        <v>81620</v>
      </c>
      <c r="AD1825" s="113">
        <v>0</v>
      </c>
      <c r="AE1825" s="113">
        <v>81620</v>
      </c>
      <c r="AF1825" s="113">
        <v>0</v>
      </c>
      <c r="AG1825" s="113">
        <v>0</v>
      </c>
      <c r="AH1825" s="113">
        <f>CFR_Data[[#This Row],[Total Spent SFY]]+CFR_Data[[#This Row],[CF Current SFY]]</f>
        <v>0</v>
      </c>
      <c r="AI1825" s="113">
        <v>0</v>
      </c>
      <c r="AJ1825" s="113">
        <v>39035.652199999997</v>
      </c>
      <c r="AK1825" s="113">
        <v>42584.347800000003</v>
      </c>
      <c r="AL1825" s="113">
        <v>0</v>
      </c>
      <c r="AM1825" s="113">
        <v>0</v>
      </c>
      <c r="AN1825" s="113">
        <v>0</v>
      </c>
      <c r="AO1825" s="113">
        <v>0</v>
      </c>
      <c r="AP1825" s="113">
        <v>0</v>
      </c>
      <c r="AQ1825" s="107" t="s">
        <v>699</v>
      </c>
      <c r="AR1825" s="107" t="s">
        <v>699</v>
      </c>
      <c r="AS1825" s="107" t="s">
        <v>396</v>
      </c>
      <c r="AT1825" s="107" t="s">
        <v>395</v>
      </c>
      <c r="AU1825" s="107" t="s">
        <v>1123</v>
      </c>
      <c r="AV1825" s="107" t="s">
        <v>391</v>
      </c>
      <c r="AW1825" s="108">
        <v>2</v>
      </c>
      <c r="AX1825" s="107" t="s">
        <v>473</v>
      </c>
      <c r="AY1825" s="107" t="s">
        <v>707</v>
      </c>
      <c r="AZ1825" s="107" t="s">
        <v>706</v>
      </c>
      <c r="BA1825" s="107" t="s">
        <v>412</v>
      </c>
      <c r="BB1825" s="109">
        <v>45355.272070752311</v>
      </c>
      <c r="BC1825" s="107" t="s">
        <v>21</v>
      </c>
      <c r="BD1825" s="107" t="s">
        <v>292</v>
      </c>
    </row>
    <row r="1826" spans="1:56" x14ac:dyDescent="0.2">
      <c r="A1826" s="107" t="s">
        <v>472</v>
      </c>
      <c r="B1826" s="105">
        <v>612177</v>
      </c>
      <c r="C1826" s="105" t="s">
        <v>395</v>
      </c>
      <c r="D1826" s="107" t="s">
        <v>3207</v>
      </c>
      <c r="E1826" s="105" t="s">
        <v>1962</v>
      </c>
      <c r="F1826" s="107" t="s">
        <v>1969</v>
      </c>
      <c r="G1826" s="107" t="s">
        <v>830</v>
      </c>
      <c r="H1826" s="107" t="s">
        <v>830</v>
      </c>
      <c r="I1826" s="107" t="s">
        <v>830</v>
      </c>
      <c r="J1826" s="107" t="s">
        <v>188</v>
      </c>
      <c r="K1826" s="107" t="s">
        <v>21</v>
      </c>
      <c r="L1826" s="107" t="s">
        <v>88</v>
      </c>
      <c r="M1826" s="107" t="s">
        <v>41</v>
      </c>
      <c r="N1826" s="107" t="s">
        <v>472</v>
      </c>
      <c r="O1826" s="107" t="s">
        <v>1122</v>
      </c>
      <c r="P1826" s="109">
        <v>45661</v>
      </c>
      <c r="Q1826" s="107" t="s">
        <v>1101</v>
      </c>
      <c r="R1826" s="108">
        <v>0</v>
      </c>
      <c r="S1826" s="109">
        <v>45811</v>
      </c>
      <c r="T1826" s="109">
        <v>45871</v>
      </c>
      <c r="U1826" s="109">
        <v>46540</v>
      </c>
      <c r="V1826" s="108">
        <v>729</v>
      </c>
      <c r="W1826" s="107" t="s">
        <v>1400</v>
      </c>
      <c r="X1826" s="107" t="s">
        <v>1401</v>
      </c>
      <c r="Y1826" s="107" t="s">
        <v>292</v>
      </c>
      <c r="Z1826" s="108">
        <v>0.8</v>
      </c>
      <c r="AA1826" s="113">
        <v>0</v>
      </c>
      <c r="AB1826" s="113">
        <v>0</v>
      </c>
      <c r="AC1826" s="113">
        <v>2035091.52</v>
      </c>
      <c r="AD1826" s="113">
        <v>0</v>
      </c>
      <c r="AE1826" s="113">
        <v>2035091.52</v>
      </c>
      <c r="AF1826" s="113">
        <v>0</v>
      </c>
      <c r="AG1826" s="113">
        <v>0</v>
      </c>
      <c r="AH1826" s="113">
        <f>CFR_Data[[#This Row],[Total Spent SFY]]+CFR_Data[[#This Row],[CF Current SFY]]</f>
        <v>0</v>
      </c>
      <c r="AI1826" s="113">
        <v>0</v>
      </c>
      <c r="AJ1826" s="113">
        <v>973304.64</v>
      </c>
      <c r="AK1826" s="113">
        <v>1061786.8799999999</v>
      </c>
      <c r="AL1826" s="113">
        <v>0</v>
      </c>
      <c r="AM1826" s="113">
        <v>0</v>
      </c>
      <c r="AN1826" s="113">
        <v>0</v>
      </c>
      <c r="AO1826" s="113">
        <v>0</v>
      </c>
      <c r="AP1826" s="113">
        <v>0</v>
      </c>
      <c r="AQ1826" s="107" t="s">
        <v>699</v>
      </c>
      <c r="AR1826" s="107" t="s">
        <v>699</v>
      </c>
      <c r="AS1826" s="107" t="s">
        <v>396</v>
      </c>
      <c r="AT1826" s="107" t="s">
        <v>395</v>
      </c>
      <c r="AU1826" s="107" t="s">
        <v>1123</v>
      </c>
      <c r="AV1826" s="107" t="s">
        <v>391</v>
      </c>
      <c r="AW1826" s="108">
        <v>2</v>
      </c>
      <c r="AX1826" s="107" t="s">
        <v>473</v>
      </c>
      <c r="AY1826" s="107" t="s">
        <v>707</v>
      </c>
      <c r="AZ1826" s="107" t="s">
        <v>706</v>
      </c>
      <c r="BA1826" s="107" t="s">
        <v>412</v>
      </c>
      <c r="BB1826" s="109">
        <v>45355.272070752311</v>
      </c>
      <c r="BC1826" s="107" t="s">
        <v>21</v>
      </c>
      <c r="BD1826" s="107" t="s">
        <v>292</v>
      </c>
    </row>
    <row r="1827" spans="1:56" x14ac:dyDescent="0.2">
      <c r="A1827" s="107" t="s">
        <v>472</v>
      </c>
      <c r="B1827" s="105">
        <v>612178</v>
      </c>
      <c r="C1827" s="105" t="s">
        <v>395</v>
      </c>
      <c r="D1827" s="107" t="s">
        <v>2560</v>
      </c>
      <c r="E1827" s="105" t="s">
        <v>1954</v>
      </c>
      <c r="F1827" s="107" t="s">
        <v>1969</v>
      </c>
      <c r="G1827" s="107" t="s">
        <v>830</v>
      </c>
      <c r="H1827" s="107" t="s">
        <v>830</v>
      </c>
      <c r="I1827" s="107" t="s">
        <v>830</v>
      </c>
      <c r="J1827" s="107" t="s">
        <v>176</v>
      </c>
      <c r="K1827" s="107" t="s">
        <v>22</v>
      </c>
      <c r="L1827" s="107" t="s">
        <v>88</v>
      </c>
      <c r="M1827" s="107" t="s">
        <v>41</v>
      </c>
      <c r="N1827" s="107" t="s">
        <v>472</v>
      </c>
      <c r="O1827" s="107" t="s">
        <v>1122</v>
      </c>
      <c r="P1827" s="109">
        <v>45752</v>
      </c>
      <c r="Q1827" s="107" t="s">
        <v>1101</v>
      </c>
      <c r="R1827" s="108">
        <v>0</v>
      </c>
      <c r="S1827" s="109">
        <v>45902</v>
      </c>
      <c r="T1827" s="109">
        <v>45962</v>
      </c>
      <c r="U1827" s="109">
        <v>46631</v>
      </c>
      <c r="V1827" s="108">
        <v>729</v>
      </c>
      <c r="W1827" s="107" t="s">
        <v>424</v>
      </c>
      <c r="X1827" s="107" t="s">
        <v>1959</v>
      </c>
      <c r="Y1827" s="107" t="s">
        <v>292</v>
      </c>
      <c r="Z1827" s="108">
        <v>0.8</v>
      </c>
      <c r="AA1827" s="113">
        <v>0</v>
      </c>
      <c r="AB1827" s="113">
        <v>0</v>
      </c>
      <c r="AC1827" s="113">
        <v>276892</v>
      </c>
      <c r="AD1827" s="113">
        <v>0</v>
      </c>
      <c r="AE1827" s="113">
        <v>276892</v>
      </c>
      <c r="AF1827" s="113">
        <v>0</v>
      </c>
      <c r="AG1827" s="113">
        <v>0</v>
      </c>
      <c r="AH1827" s="113">
        <f>CFR_Data[[#This Row],[Total Spent SFY]]+CFR_Data[[#This Row],[CF Current SFY]]</f>
        <v>0</v>
      </c>
      <c r="AI1827" s="113">
        <v>0</v>
      </c>
      <c r="AJ1827" s="113">
        <v>96310.260899999994</v>
      </c>
      <c r="AK1827" s="113">
        <v>144465.39129999999</v>
      </c>
      <c r="AL1827" s="113">
        <v>36116.347800000003</v>
      </c>
      <c r="AM1827" s="113">
        <v>0</v>
      </c>
      <c r="AN1827" s="113">
        <v>0</v>
      </c>
      <c r="AO1827" s="113">
        <v>0</v>
      </c>
      <c r="AP1827" s="113">
        <v>0</v>
      </c>
      <c r="AQ1827" s="107" t="s">
        <v>699</v>
      </c>
      <c r="AR1827" s="107" t="s">
        <v>699</v>
      </c>
      <c r="AS1827" s="107" t="s">
        <v>396</v>
      </c>
      <c r="AT1827" s="107" t="s">
        <v>395</v>
      </c>
      <c r="AU1827" s="107" t="s">
        <v>1123</v>
      </c>
      <c r="AV1827" s="107" t="s">
        <v>391</v>
      </c>
      <c r="AW1827" s="108">
        <v>3</v>
      </c>
      <c r="AX1827" s="107" t="s">
        <v>473</v>
      </c>
      <c r="AY1827" s="107" t="s">
        <v>707</v>
      </c>
      <c r="AZ1827" s="107" t="s">
        <v>706</v>
      </c>
      <c r="BA1827" s="107" t="s">
        <v>412</v>
      </c>
      <c r="BB1827" s="109">
        <v>45355.272070752311</v>
      </c>
      <c r="BC1827" s="107" t="s">
        <v>22</v>
      </c>
      <c r="BD1827" s="107" t="s">
        <v>292</v>
      </c>
    </row>
    <row r="1828" spans="1:56" x14ac:dyDescent="0.2">
      <c r="A1828" s="107" t="s">
        <v>472</v>
      </c>
      <c r="B1828" s="105">
        <v>612178</v>
      </c>
      <c r="C1828" s="105" t="s">
        <v>395</v>
      </c>
      <c r="D1828" s="107" t="s">
        <v>2560</v>
      </c>
      <c r="E1828" s="105" t="s">
        <v>1954</v>
      </c>
      <c r="F1828" s="107" t="s">
        <v>1969</v>
      </c>
      <c r="G1828" s="107" t="s">
        <v>830</v>
      </c>
      <c r="H1828" s="107" t="s">
        <v>830</v>
      </c>
      <c r="I1828" s="107" t="s">
        <v>830</v>
      </c>
      <c r="J1828" s="107" t="s">
        <v>176</v>
      </c>
      <c r="K1828" s="107" t="s">
        <v>22</v>
      </c>
      <c r="L1828" s="107" t="s">
        <v>88</v>
      </c>
      <c r="M1828" s="107" t="s">
        <v>41</v>
      </c>
      <c r="N1828" s="107" t="s">
        <v>472</v>
      </c>
      <c r="O1828" s="107" t="s">
        <v>1122</v>
      </c>
      <c r="P1828" s="109">
        <v>45752</v>
      </c>
      <c r="Q1828" s="107" t="s">
        <v>1101</v>
      </c>
      <c r="R1828" s="108">
        <v>0</v>
      </c>
      <c r="S1828" s="109">
        <v>45902</v>
      </c>
      <c r="T1828" s="109">
        <v>45962</v>
      </c>
      <c r="U1828" s="109">
        <v>46631</v>
      </c>
      <c r="V1828" s="108">
        <v>729</v>
      </c>
      <c r="W1828" s="107" t="s">
        <v>398</v>
      </c>
      <c r="X1828" s="107" t="s">
        <v>702</v>
      </c>
      <c r="Y1828" s="107" t="s">
        <v>293</v>
      </c>
      <c r="Z1828" s="108">
        <v>0</v>
      </c>
      <c r="AA1828" s="113">
        <v>0</v>
      </c>
      <c r="AB1828" s="113">
        <v>0</v>
      </c>
      <c r="AC1828" s="113">
        <v>0</v>
      </c>
      <c r="AD1828" s="113">
        <v>0</v>
      </c>
      <c r="AE1828" s="113">
        <v>0</v>
      </c>
      <c r="AF1828" s="113">
        <v>0</v>
      </c>
      <c r="AG1828" s="113">
        <v>0</v>
      </c>
      <c r="AH1828" s="113">
        <f>CFR_Data[[#This Row],[Total Spent SFY]]+CFR_Data[[#This Row],[CF Current SFY]]</f>
        <v>0</v>
      </c>
      <c r="AI1828" s="113">
        <v>0</v>
      </c>
      <c r="AJ1828" s="113">
        <v>0</v>
      </c>
      <c r="AK1828" s="113">
        <v>0</v>
      </c>
      <c r="AL1828" s="113">
        <v>0</v>
      </c>
      <c r="AM1828" s="113">
        <v>0</v>
      </c>
      <c r="AN1828" s="113">
        <v>0</v>
      </c>
      <c r="AO1828" s="113">
        <v>0</v>
      </c>
      <c r="AP1828" s="113">
        <v>0</v>
      </c>
      <c r="AQ1828" s="107" t="s">
        <v>699</v>
      </c>
      <c r="AR1828" s="107" t="s">
        <v>699</v>
      </c>
      <c r="AS1828" s="107" t="s">
        <v>396</v>
      </c>
      <c r="AT1828" s="107" t="s">
        <v>395</v>
      </c>
      <c r="AU1828" s="107" t="s">
        <v>1123</v>
      </c>
      <c r="AV1828" s="107" t="s">
        <v>391</v>
      </c>
      <c r="AW1828" s="108">
        <v>3</v>
      </c>
      <c r="AX1828" s="107" t="s">
        <v>473</v>
      </c>
      <c r="AY1828" s="107" t="s">
        <v>707</v>
      </c>
      <c r="AZ1828" s="107" t="s">
        <v>706</v>
      </c>
      <c r="BA1828" s="107" t="s">
        <v>412</v>
      </c>
      <c r="BB1828" s="109">
        <v>45355.272070752311</v>
      </c>
      <c r="BC1828" s="107" t="s">
        <v>22</v>
      </c>
      <c r="BD1828" s="107" t="s">
        <v>293</v>
      </c>
    </row>
    <row r="1829" spans="1:56" x14ac:dyDescent="0.2">
      <c r="A1829" s="107" t="s">
        <v>472</v>
      </c>
      <c r="B1829" s="105">
        <v>612178</v>
      </c>
      <c r="C1829" s="105" t="s">
        <v>395</v>
      </c>
      <c r="D1829" s="107" t="s">
        <v>2560</v>
      </c>
      <c r="E1829" s="105" t="s">
        <v>1954</v>
      </c>
      <c r="F1829" s="107" t="s">
        <v>1969</v>
      </c>
      <c r="G1829" s="107" t="s">
        <v>830</v>
      </c>
      <c r="H1829" s="107" t="s">
        <v>830</v>
      </c>
      <c r="I1829" s="107" t="s">
        <v>830</v>
      </c>
      <c r="J1829" s="107" t="s">
        <v>176</v>
      </c>
      <c r="K1829" s="107" t="s">
        <v>22</v>
      </c>
      <c r="L1829" s="107" t="s">
        <v>88</v>
      </c>
      <c r="M1829" s="107" t="s">
        <v>41</v>
      </c>
      <c r="N1829" s="107" t="s">
        <v>472</v>
      </c>
      <c r="O1829" s="107" t="s">
        <v>1122</v>
      </c>
      <c r="P1829" s="109">
        <v>45752</v>
      </c>
      <c r="Q1829" s="107" t="s">
        <v>1101</v>
      </c>
      <c r="R1829" s="108">
        <v>0</v>
      </c>
      <c r="S1829" s="109">
        <v>45902</v>
      </c>
      <c r="T1829" s="109">
        <v>45962</v>
      </c>
      <c r="U1829" s="109">
        <v>46631</v>
      </c>
      <c r="V1829" s="108">
        <v>729</v>
      </c>
      <c r="W1829" s="107" t="s">
        <v>1400</v>
      </c>
      <c r="X1829" s="107" t="s">
        <v>1401</v>
      </c>
      <c r="Y1829" s="107" t="s">
        <v>292</v>
      </c>
      <c r="Z1829" s="108">
        <v>0.8</v>
      </c>
      <c r="AA1829" s="113">
        <v>0</v>
      </c>
      <c r="AB1829" s="113">
        <v>0</v>
      </c>
      <c r="AC1829" s="113">
        <v>6895361.0880000005</v>
      </c>
      <c r="AD1829" s="113">
        <v>0</v>
      </c>
      <c r="AE1829" s="113">
        <v>6895361.0880000005</v>
      </c>
      <c r="AF1829" s="113">
        <v>0</v>
      </c>
      <c r="AG1829" s="113">
        <v>0</v>
      </c>
      <c r="AH1829" s="113">
        <f>CFR_Data[[#This Row],[Total Spent SFY]]+CFR_Data[[#This Row],[CF Current SFY]]</f>
        <v>0</v>
      </c>
      <c r="AI1829" s="113">
        <v>0</v>
      </c>
      <c r="AJ1829" s="113">
        <v>2398386.4654000001</v>
      </c>
      <c r="AK1829" s="113">
        <v>3597579.6981000002</v>
      </c>
      <c r="AL1829" s="113">
        <v>899394.92449999996</v>
      </c>
      <c r="AM1829" s="113">
        <v>0</v>
      </c>
      <c r="AN1829" s="113">
        <v>0</v>
      </c>
      <c r="AO1829" s="113">
        <v>0</v>
      </c>
      <c r="AP1829" s="113">
        <v>0</v>
      </c>
      <c r="AQ1829" s="107" t="s">
        <v>699</v>
      </c>
      <c r="AR1829" s="107" t="s">
        <v>699</v>
      </c>
      <c r="AS1829" s="107" t="s">
        <v>396</v>
      </c>
      <c r="AT1829" s="107" t="s">
        <v>395</v>
      </c>
      <c r="AU1829" s="107" t="s">
        <v>1123</v>
      </c>
      <c r="AV1829" s="107" t="s">
        <v>391</v>
      </c>
      <c r="AW1829" s="108">
        <v>3</v>
      </c>
      <c r="AX1829" s="107" t="s">
        <v>473</v>
      </c>
      <c r="AY1829" s="107" t="s">
        <v>707</v>
      </c>
      <c r="AZ1829" s="107" t="s">
        <v>706</v>
      </c>
      <c r="BA1829" s="107" t="s">
        <v>412</v>
      </c>
      <c r="BB1829" s="109">
        <v>45355.272070752311</v>
      </c>
      <c r="BC1829" s="107" t="s">
        <v>22</v>
      </c>
      <c r="BD1829" s="107" t="s">
        <v>292</v>
      </c>
    </row>
    <row r="1830" spans="1:56" x14ac:dyDescent="0.2">
      <c r="A1830" s="107" t="s">
        <v>472</v>
      </c>
      <c r="B1830" s="105">
        <v>612179</v>
      </c>
      <c r="C1830" s="105" t="s">
        <v>395</v>
      </c>
      <c r="D1830" s="107" t="s">
        <v>2561</v>
      </c>
      <c r="E1830" s="105" t="s">
        <v>1962</v>
      </c>
      <c r="F1830" s="107" t="s">
        <v>1969</v>
      </c>
      <c r="G1830" s="107" t="s">
        <v>830</v>
      </c>
      <c r="H1830" s="107" t="s">
        <v>830</v>
      </c>
      <c r="I1830" s="107" t="s">
        <v>830</v>
      </c>
      <c r="J1830" s="107" t="s">
        <v>101</v>
      </c>
      <c r="K1830" s="107" t="s">
        <v>25</v>
      </c>
      <c r="L1830" s="107" t="s">
        <v>88</v>
      </c>
      <c r="M1830" s="107" t="s">
        <v>41</v>
      </c>
      <c r="N1830" s="107" t="s">
        <v>472</v>
      </c>
      <c r="O1830" s="107" t="s">
        <v>1122</v>
      </c>
      <c r="P1830" s="109">
        <v>46480</v>
      </c>
      <c r="Q1830" s="107" t="s">
        <v>1914</v>
      </c>
      <c r="R1830" s="108">
        <v>0</v>
      </c>
      <c r="S1830" s="109">
        <v>46630</v>
      </c>
      <c r="T1830" s="109">
        <v>46690</v>
      </c>
      <c r="U1830" s="109">
        <v>47359</v>
      </c>
      <c r="V1830" s="108">
        <v>729</v>
      </c>
      <c r="W1830" s="107" t="s">
        <v>1400</v>
      </c>
      <c r="X1830" s="107" t="s">
        <v>1401</v>
      </c>
      <c r="Y1830" s="107" t="s">
        <v>292</v>
      </c>
      <c r="Z1830" s="108">
        <v>0.8</v>
      </c>
      <c r="AA1830" s="113">
        <v>0</v>
      </c>
      <c r="AB1830" s="113">
        <v>0</v>
      </c>
      <c r="AC1830" s="113">
        <v>3453069.3119999999</v>
      </c>
      <c r="AD1830" s="113">
        <v>0</v>
      </c>
      <c r="AE1830" s="113">
        <v>3152802.4153</v>
      </c>
      <c r="AF1830" s="113">
        <v>0</v>
      </c>
      <c r="AG1830" s="113">
        <v>0</v>
      </c>
      <c r="AH1830" s="113">
        <f>CFR_Data[[#This Row],[Total Spent SFY]]+CFR_Data[[#This Row],[CF Current SFY]]</f>
        <v>0</v>
      </c>
      <c r="AI1830" s="113">
        <v>0</v>
      </c>
      <c r="AJ1830" s="113">
        <v>0</v>
      </c>
      <c r="AK1830" s="113">
        <v>0</v>
      </c>
      <c r="AL1830" s="113">
        <v>1351201.0351</v>
      </c>
      <c r="AM1830" s="113">
        <v>1801601.3802</v>
      </c>
      <c r="AN1830" s="113">
        <v>300266.89669999998</v>
      </c>
      <c r="AO1830" s="113">
        <v>0</v>
      </c>
      <c r="AP1830" s="113">
        <v>0</v>
      </c>
      <c r="AQ1830" s="107" t="s">
        <v>699</v>
      </c>
      <c r="AR1830" s="107" t="s">
        <v>699</v>
      </c>
      <c r="AS1830" s="107" t="s">
        <v>396</v>
      </c>
      <c r="AT1830" s="107" t="s">
        <v>395</v>
      </c>
      <c r="AU1830" s="107" t="s">
        <v>1123</v>
      </c>
      <c r="AV1830" s="107" t="s">
        <v>391</v>
      </c>
      <c r="AW1830" s="108">
        <v>1</v>
      </c>
      <c r="AX1830" s="107" t="s">
        <v>473</v>
      </c>
      <c r="AY1830" s="107" t="s">
        <v>707</v>
      </c>
      <c r="AZ1830" s="107" t="s">
        <v>706</v>
      </c>
      <c r="BA1830" s="107" t="s">
        <v>412</v>
      </c>
      <c r="BB1830" s="109">
        <v>45355.272070752311</v>
      </c>
      <c r="BC1830" s="107" t="s">
        <v>25</v>
      </c>
      <c r="BD1830" s="107" t="s">
        <v>292</v>
      </c>
    </row>
    <row r="1831" spans="1:56" x14ac:dyDescent="0.2">
      <c r="A1831" s="107" t="s">
        <v>409</v>
      </c>
      <c r="B1831" s="105">
        <v>612180</v>
      </c>
      <c r="C1831" s="105" t="s">
        <v>2562</v>
      </c>
      <c r="D1831" s="107" t="s">
        <v>1846</v>
      </c>
      <c r="E1831" s="105" t="s">
        <v>1962</v>
      </c>
      <c r="F1831" s="107" t="s">
        <v>1343</v>
      </c>
      <c r="G1831" s="107" t="s">
        <v>830</v>
      </c>
      <c r="H1831" s="107" t="s">
        <v>830</v>
      </c>
      <c r="I1831" s="107" t="s">
        <v>830</v>
      </c>
      <c r="J1831" s="107" t="s">
        <v>1409</v>
      </c>
      <c r="K1831" s="107" t="s">
        <v>405</v>
      </c>
      <c r="L1831" s="107" t="s">
        <v>213</v>
      </c>
      <c r="M1831" s="107" t="s">
        <v>208</v>
      </c>
      <c r="N1831" s="107" t="s">
        <v>410</v>
      </c>
      <c r="O1831" s="107" t="s">
        <v>395</v>
      </c>
      <c r="P1831" s="109">
        <v>44709</v>
      </c>
      <c r="Q1831" s="107" t="s">
        <v>658</v>
      </c>
      <c r="R1831" s="108">
        <v>1</v>
      </c>
      <c r="S1831" s="109">
        <v>44764</v>
      </c>
      <c r="T1831" s="109">
        <v>44824</v>
      </c>
      <c r="U1831" s="109">
        <v>45352</v>
      </c>
      <c r="V1831" s="108">
        <v>588</v>
      </c>
      <c r="W1831" s="107" t="s">
        <v>398</v>
      </c>
      <c r="X1831" s="107" t="s">
        <v>720</v>
      </c>
      <c r="Y1831" s="107" t="s">
        <v>293</v>
      </c>
      <c r="Z1831" s="108">
        <v>0</v>
      </c>
      <c r="AA1831" s="113">
        <v>187</v>
      </c>
      <c r="AB1831" s="113">
        <v>0</v>
      </c>
      <c r="AC1831" s="113">
        <v>46325</v>
      </c>
      <c r="AD1831" s="113">
        <v>0</v>
      </c>
      <c r="AE1831" s="113">
        <v>46325</v>
      </c>
      <c r="AF1831" s="113">
        <v>46325</v>
      </c>
      <c r="AG1831" s="113">
        <v>46512</v>
      </c>
      <c r="AH1831" s="113">
        <f>CFR_Data[[#This Row],[Total Spent SFY]]+CFR_Data[[#This Row],[CF Current SFY]]</f>
        <v>46325</v>
      </c>
      <c r="AI1831" s="113">
        <v>0</v>
      </c>
      <c r="AJ1831" s="113">
        <v>0</v>
      </c>
      <c r="AK1831" s="113">
        <v>0</v>
      </c>
      <c r="AL1831" s="113">
        <v>0</v>
      </c>
      <c r="AM1831" s="113">
        <v>0</v>
      </c>
      <c r="AN1831" s="113">
        <v>0</v>
      </c>
      <c r="AO1831" s="113">
        <v>0</v>
      </c>
      <c r="AP1831" s="113">
        <v>0</v>
      </c>
      <c r="AQ1831" s="107" t="s">
        <v>699</v>
      </c>
      <c r="AR1831" s="107" t="s">
        <v>699</v>
      </c>
      <c r="AS1831" s="107" t="s">
        <v>396</v>
      </c>
      <c r="AT1831" s="107" t="s">
        <v>395</v>
      </c>
      <c r="AU1831" s="107" t="s">
        <v>1123</v>
      </c>
      <c r="AV1831" s="107" t="s">
        <v>391</v>
      </c>
      <c r="AW1831" s="108">
        <v>2</v>
      </c>
      <c r="AX1831" s="107" t="s">
        <v>473</v>
      </c>
      <c r="AY1831" s="107" t="s">
        <v>722</v>
      </c>
      <c r="AZ1831" s="107" t="s">
        <v>697</v>
      </c>
      <c r="BA1831" s="107" t="s">
        <v>402</v>
      </c>
      <c r="BB1831" s="109">
        <v>45355.272070752311</v>
      </c>
      <c r="BC1831" s="107" t="s">
        <v>465</v>
      </c>
      <c r="BD1831" s="107" t="s">
        <v>293</v>
      </c>
    </row>
    <row r="1832" spans="1:56" x14ac:dyDescent="0.2">
      <c r="A1832" s="107" t="s">
        <v>409</v>
      </c>
      <c r="B1832" s="105">
        <v>612180</v>
      </c>
      <c r="C1832" s="105" t="s">
        <v>2562</v>
      </c>
      <c r="D1832" s="107" t="s">
        <v>1846</v>
      </c>
      <c r="E1832" s="105" t="s">
        <v>1962</v>
      </c>
      <c r="F1832" s="107" t="s">
        <v>1343</v>
      </c>
      <c r="G1832" s="107" t="s">
        <v>830</v>
      </c>
      <c r="H1832" s="107" t="s">
        <v>830</v>
      </c>
      <c r="I1832" s="107" t="s">
        <v>830</v>
      </c>
      <c r="J1832" s="107" t="s">
        <v>1409</v>
      </c>
      <c r="K1832" s="107" t="s">
        <v>405</v>
      </c>
      <c r="L1832" s="107" t="s">
        <v>213</v>
      </c>
      <c r="M1832" s="107" t="s">
        <v>208</v>
      </c>
      <c r="N1832" s="107" t="s">
        <v>410</v>
      </c>
      <c r="O1832" s="107" t="s">
        <v>395</v>
      </c>
      <c r="P1832" s="109">
        <v>44709</v>
      </c>
      <c r="Q1832" s="107" t="s">
        <v>658</v>
      </c>
      <c r="R1832" s="108">
        <v>1</v>
      </c>
      <c r="S1832" s="109">
        <v>44764</v>
      </c>
      <c r="T1832" s="109">
        <v>44824</v>
      </c>
      <c r="U1832" s="109">
        <v>45352</v>
      </c>
      <c r="V1832" s="108">
        <v>588</v>
      </c>
      <c r="W1832" s="107" t="s">
        <v>424</v>
      </c>
      <c r="X1832" s="107" t="s">
        <v>726</v>
      </c>
      <c r="Y1832" s="107" t="s">
        <v>725</v>
      </c>
      <c r="Z1832" s="108">
        <v>0.8</v>
      </c>
      <c r="AA1832" s="113">
        <v>3248086.96</v>
      </c>
      <c r="AB1832" s="113">
        <v>1473356.78</v>
      </c>
      <c r="AC1832" s="113">
        <v>491161.84</v>
      </c>
      <c r="AD1832" s="113">
        <v>0</v>
      </c>
      <c r="AE1832" s="113">
        <v>491161.84</v>
      </c>
      <c r="AF1832" s="113">
        <v>491161.84</v>
      </c>
      <c r="AG1832" s="113">
        <v>3739248.8</v>
      </c>
      <c r="AH1832" s="113">
        <f>CFR_Data[[#This Row],[Total Spent SFY]]+CFR_Data[[#This Row],[CF Current SFY]]</f>
        <v>1964518.62</v>
      </c>
      <c r="AI1832" s="113">
        <v>0</v>
      </c>
      <c r="AJ1832" s="113">
        <v>0</v>
      </c>
      <c r="AK1832" s="113">
        <v>0</v>
      </c>
      <c r="AL1832" s="113">
        <v>0</v>
      </c>
      <c r="AM1832" s="113">
        <v>0</v>
      </c>
      <c r="AN1832" s="113">
        <v>0</v>
      </c>
      <c r="AO1832" s="113">
        <v>0</v>
      </c>
      <c r="AP1832" s="113">
        <v>0</v>
      </c>
      <c r="AQ1832" s="107" t="s">
        <v>699</v>
      </c>
      <c r="AR1832" s="107" t="s">
        <v>699</v>
      </c>
      <c r="AS1832" s="107" t="s">
        <v>396</v>
      </c>
      <c r="AT1832" s="107" t="s">
        <v>395</v>
      </c>
      <c r="AU1832" s="107" t="s">
        <v>1123</v>
      </c>
      <c r="AV1832" s="107" t="s">
        <v>391</v>
      </c>
      <c r="AW1832" s="108">
        <v>2</v>
      </c>
      <c r="AX1832" s="107" t="s">
        <v>473</v>
      </c>
      <c r="AY1832" s="107" t="s">
        <v>722</v>
      </c>
      <c r="AZ1832" s="107" t="s">
        <v>697</v>
      </c>
      <c r="BA1832" s="107" t="s">
        <v>402</v>
      </c>
      <c r="BB1832" s="109">
        <v>45355.272070752311</v>
      </c>
      <c r="BC1832" s="107" t="s">
        <v>465</v>
      </c>
      <c r="BD1832" s="107" t="s">
        <v>292</v>
      </c>
    </row>
    <row r="1833" spans="1:56" x14ac:dyDescent="0.2">
      <c r="A1833" s="107" t="s">
        <v>472</v>
      </c>
      <c r="B1833" s="105">
        <v>612181</v>
      </c>
      <c r="C1833" s="105" t="s">
        <v>395</v>
      </c>
      <c r="D1833" s="107" t="s">
        <v>2563</v>
      </c>
      <c r="E1833" s="105" t="s">
        <v>1954</v>
      </c>
      <c r="F1833" s="107" t="s">
        <v>1128</v>
      </c>
      <c r="G1833" s="107" t="s">
        <v>830</v>
      </c>
      <c r="H1833" s="107" t="s">
        <v>830</v>
      </c>
      <c r="I1833" s="107" t="s">
        <v>830</v>
      </c>
      <c r="J1833" s="107" t="s">
        <v>2564</v>
      </c>
      <c r="K1833" s="107" t="s">
        <v>24</v>
      </c>
      <c r="L1833" s="107" t="s">
        <v>88</v>
      </c>
      <c r="M1833" s="107" t="s">
        <v>41</v>
      </c>
      <c r="N1833" s="107" t="s">
        <v>472</v>
      </c>
      <c r="O1833" s="107" t="s">
        <v>1122</v>
      </c>
      <c r="P1833" s="109">
        <v>46081</v>
      </c>
      <c r="Q1833" s="107" t="s">
        <v>1353</v>
      </c>
      <c r="R1833" s="108">
        <v>0</v>
      </c>
      <c r="S1833" s="109">
        <v>46231</v>
      </c>
      <c r="T1833" s="109">
        <v>46291</v>
      </c>
      <c r="U1833" s="109">
        <v>46960</v>
      </c>
      <c r="V1833" s="108">
        <v>729</v>
      </c>
      <c r="W1833" s="107" t="s">
        <v>398</v>
      </c>
      <c r="X1833" s="107" t="s">
        <v>702</v>
      </c>
      <c r="Y1833" s="107" t="s">
        <v>293</v>
      </c>
      <c r="Z1833" s="108">
        <v>0</v>
      </c>
      <c r="AA1833" s="113">
        <v>0</v>
      </c>
      <c r="AB1833" s="113">
        <v>0</v>
      </c>
      <c r="AC1833" s="113">
        <v>0</v>
      </c>
      <c r="AD1833" s="113">
        <v>0</v>
      </c>
      <c r="AE1833" s="113">
        <v>0</v>
      </c>
      <c r="AF1833" s="113">
        <v>0</v>
      </c>
      <c r="AG1833" s="113">
        <v>0</v>
      </c>
      <c r="AH1833" s="113">
        <f>CFR_Data[[#This Row],[Total Spent SFY]]+CFR_Data[[#This Row],[CF Current SFY]]</f>
        <v>0</v>
      </c>
      <c r="AI1833" s="113">
        <v>0</v>
      </c>
      <c r="AJ1833" s="113">
        <v>0</v>
      </c>
      <c r="AK1833" s="113">
        <v>0</v>
      </c>
      <c r="AL1833" s="113">
        <v>0</v>
      </c>
      <c r="AM1833" s="113">
        <v>0</v>
      </c>
      <c r="AN1833" s="113">
        <v>0</v>
      </c>
      <c r="AO1833" s="113">
        <v>0</v>
      </c>
      <c r="AP1833" s="113">
        <v>0</v>
      </c>
      <c r="AQ1833" s="107" t="s">
        <v>699</v>
      </c>
      <c r="AR1833" s="107" t="s">
        <v>699</v>
      </c>
      <c r="AS1833" s="107" t="s">
        <v>396</v>
      </c>
      <c r="AT1833" s="107" t="s">
        <v>395</v>
      </c>
      <c r="AU1833" s="107" t="s">
        <v>1123</v>
      </c>
      <c r="AV1833" s="107" t="s">
        <v>391</v>
      </c>
      <c r="AW1833" s="108">
        <v>2</v>
      </c>
      <c r="AX1833" s="107" t="s">
        <v>473</v>
      </c>
      <c r="AY1833" s="107" t="s">
        <v>707</v>
      </c>
      <c r="AZ1833" s="107" t="s">
        <v>706</v>
      </c>
      <c r="BA1833" s="107" t="s">
        <v>412</v>
      </c>
      <c r="BB1833" s="109">
        <v>45355.272070752311</v>
      </c>
      <c r="BC1833" s="107" t="s">
        <v>24</v>
      </c>
      <c r="BD1833" s="107" t="s">
        <v>293</v>
      </c>
    </row>
    <row r="1834" spans="1:56" x14ac:dyDescent="0.2">
      <c r="A1834" s="107" t="s">
        <v>472</v>
      </c>
      <c r="B1834" s="105">
        <v>612181</v>
      </c>
      <c r="C1834" s="105" t="s">
        <v>395</v>
      </c>
      <c r="D1834" s="107" t="s">
        <v>2563</v>
      </c>
      <c r="E1834" s="105" t="s">
        <v>1954</v>
      </c>
      <c r="F1834" s="107" t="s">
        <v>1128</v>
      </c>
      <c r="G1834" s="107" t="s">
        <v>830</v>
      </c>
      <c r="H1834" s="107" t="s">
        <v>830</v>
      </c>
      <c r="I1834" s="107" t="s">
        <v>830</v>
      </c>
      <c r="J1834" s="107" t="s">
        <v>2564</v>
      </c>
      <c r="K1834" s="107" t="s">
        <v>24</v>
      </c>
      <c r="L1834" s="107" t="s">
        <v>88</v>
      </c>
      <c r="M1834" s="107" t="s">
        <v>41</v>
      </c>
      <c r="N1834" s="107" t="s">
        <v>472</v>
      </c>
      <c r="O1834" s="107" t="s">
        <v>1122</v>
      </c>
      <c r="P1834" s="109">
        <v>46081</v>
      </c>
      <c r="Q1834" s="107" t="s">
        <v>1353</v>
      </c>
      <c r="R1834" s="108">
        <v>0</v>
      </c>
      <c r="S1834" s="109">
        <v>46231</v>
      </c>
      <c r="T1834" s="109">
        <v>46291</v>
      </c>
      <c r="U1834" s="109">
        <v>46960</v>
      </c>
      <c r="V1834" s="108">
        <v>729</v>
      </c>
      <c r="W1834" s="107" t="s">
        <v>424</v>
      </c>
      <c r="X1834" s="107" t="s">
        <v>705</v>
      </c>
      <c r="Y1834" s="107" t="s">
        <v>413</v>
      </c>
      <c r="Z1834" s="108">
        <v>0.8</v>
      </c>
      <c r="AA1834" s="113">
        <v>0</v>
      </c>
      <c r="AB1834" s="113">
        <v>0</v>
      </c>
      <c r="AC1834" s="113">
        <v>4316004</v>
      </c>
      <c r="AD1834" s="113">
        <v>0</v>
      </c>
      <c r="AE1834" s="113">
        <v>4316004</v>
      </c>
      <c r="AF1834" s="113">
        <v>0</v>
      </c>
      <c r="AG1834" s="113">
        <v>0</v>
      </c>
      <c r="AH1834" s="113">
        <f>CFR_Data[[#This Row],[Total Spent SFY]]+CFR_Data[[#This Row],[CF Current SFY]]</f>
        <v>0</v>
      </c>
      <c r="AI1834" s="113">
        <v>0</v>
      </c>
      <c r="AJ1834" s="113">
        <v>0</v>
      </c>
      <c r="AK1834" s="113">
        <v>1876523.4783000001</v>
      </c>
      <c r="AL1834" s="113">
        <v>2251828.1738999998</v>
      </c>
      <c r="AM1834" s="113">
        <v>187652.34779999999</v>
      </c>
      <c r="AN1834" s="113">
        <v>0</v>
      </c>
      <c r="AO1834" s="113">
        <v>0</v>
      </c>
      <c r="AP1834" s="113">
        <v>0</v>
      </c>
      <c r="AQ1834" s="107" t="s">
        <v>699</v>
      </c>
      <c r="AR1834" s="107" t="s">
        <v>699</v>
      </c>
      <c r="AS1834" s="107" t="s">
        <v>396</v>
      </c>
      <c r="AT1834" s="107" t="s">
        <v>395</v>
      </c>
      <c r="AU1834" s="107" t="s">
        <v>1123</v>
      </c>
      <c r="AV1834" s="107" t="s">
        <v>391</v>
      </c>
      <c r="AW1834" s="108">
        <v>2</v>
      </c>
      <c r="AX1834" s="107" t="s">
        <v>473</v>
      </c>
      <c r="AY1834" s="107" t="s">
        <v>707</v>
      </c>
      <c r="AZ1834" s="107" t="s">
        <v>706</v>
      </c>
      <c r="BA1834" s="107" t="s">
        <v>412</v>
      </c>
      <c r="BB1834" s="109">
        <v>45355.272070752311</v>
      </c>
      <c r="BC1834" s="107" t="s">
        <v>24</v>
      </c>
      <c r="BD1834" s="107" t="s">
        <v>292</v>
      </c>
    </row>
    <row r="1835" spans="1:56" x14ac:dyDescent="0.2">
      <c r="A1835" s="107" t="s">
        <v>472</v>
      </c>
      <c r="B1835" s="105">
        <v>612182</v>
      </c>
      <c r="C1835" s="105" t="s">
        <v>395</v>
      </c>
      <c r="D1835" s="107" t="s">
        <v>2565</v>
      </c>
      <c r="E1835" s="105" t="s">
        <v>1943</v>
      </c>
      <c r="F1835" s="107" t="s">
        <v>2890</v>
      </c>
      <c r="G1835" s="107" t="s">
        <v>830</v>
      </c>
      <c r="H1835" s="107" t="s">
        <v>830</v>
      </c>
      <c r="I1835" s="107" t="s">
        <v>830</v>
      </c>
      <c r="J1835" s="107" t="s">
        <v>59</v>
      </c>
      <c r="K1835" s="107" t="s">
        <v>22</v>
      </c>
      <c r="L1835" s="107" t="s">
        <v>88</v>
      </c>
      <c r="M1835" s="107" t="s">
        <v>41</v>
      </c>
      <c r="N1835" s="107" t="s">
        <v>472</v>
      </c>
      <c r="O1835" s="107" t="s">
        <v>1122</v>
      </c>
      <c r="P1835" s="109">
        <v>45661</v>
      </c>
      <c r="Q1835" s="107" t="s">
        <v>1101</v>
      </c>
      <c r="R1835" s="108">
        <v>0</v>
      </c>
      <c r="S1835" s="109">
        <v>45811</v>
      </c>
      <c r="T1835" s="109">
        <v>45871</v>
      </c>
      <c r="U1835" s="109">
        <v>46540</v>
      </c>
      <c r="V1835" s="108">
        <v>729</v>
      </c>
      <c r="W1835" s="107" t="s">
        <v>424</v>
      </c>
      <c r="X1835" s="107" t="s">
        <v>1959</v>
      </c>
      <c r="Y1835" s="107" t="s">
        <v>292</v>
      </c>
      <c r="Z1835" s="108">
        <v>0.8</v>
      </c>
      <c r="AA1835" s="113">
        <v>0</v>
      </c>
      <c r="AB1835" s="113">
        <v>0</v>
      </c>
      <c r="AC1835" s="113">
        <v>616000</v>
      </c>
      <c r="AD1835" s="113">
        <v>0</v>
      </c>
      <c r="AE1835" s="113">
        <v>616000</v>
      </c>
      <c r="AF1835" s="113">
        <v>0</v>
      </c>
      <c r="AG1835" s="113">
        <v>0</v>
      </c>
      <c r="AH1835" s="113">
        <f>CFR_Data[[#This Row],[Total Spent SFY]]+CFR_Data[[#This Row],[CF Current SFY]]</f>
        <v>0</v>
      </c>
      <c r="AI1835" s="113">
        <v>0</v>
      </c>
      <c r="AJ1835" s="113">
        <v>294608.69569999998</v>
      </c>
      <c r="AK1835" s="113">
        <v>321391.30430000002</v>
      </c>
      <c r="AL1835" s="113">
        <v>0</v>
      </c>
      <c r="AM1835" s="113">
        <v>0</v>
      </c>
      <c r="AN1835" s="113">
        <v>0</v>
      </c>
      <c r="AO1835" s="113">
        <v>0</v>
      </c>
      <c r="AP1835" s="113">
        <v>0</v>
      </c>
      <c r="AQ1835" s="107" t="s">
        <v>699</v>
      </c>
      <c r="AR1835" s="107" t="s">
        <v>699</v>
      </c>
      <c r="AS1835" s="107" t="s">
        <v>396</v>
      </c>
      <c r="AT1835" s="107" t="s">
        <v>395</v>
      </c>
      <c r="AU1835" s="107" t="s">
        <v>1123</v>
      </c>
      <c r="AV1835" s="107" t="s">
        <v>391</v>
      </c>
      <c r="AW1835" s="108">
        <v>3</v>
      </c>
      <c r="AX1835" s="107" t="s">
        <v>473</v>
      </c>
      <c r="AY1835" s="107" t="s">
        <v>707</v>
      </c>
      <c r="AZ1835" s="107" t="s">
        <v>706</v>
      </c>
      <c r="BA1835" s="107" t="s">
        <v>412</v>
      </c>
      <c r="BB1835" s="109">
        <v>45355.272070752311</v>
      </c>
      <c r="BC1835" s="107" t="s">
        <v>22</v>
      </c>
      <c r="BD1835" s="107" t="s">
        <v>292</v>
      </c>
    </row>
    <row r="1836" spans="1:56" x14ac:dyDescent="0.2">
      <c r="A1836" s="107" t="s">
        <v>472</v>
      </c>
      <c r="B1836" s="105">
        <v>612182</v>
      </c>
      <c r="C1836" s="105" t="s">
        <v>395</v>
      </c>
      <c r="D1836" s="107" t="s">
        <v>2565</v>
      </c>
      <c r="E1836" s="105" t="s">
        <v>1943</v>
      </c>
      <c r="F1836" s="107" t="s">
        <v>2890</v>
      </c>
      <c r="G1836" s="107" t="s">
        <v>830</v>
      </c>
      <c r="H1836" s="107" t="s">
        <v>830</v>
      </c>
      <c r="I1836" s="107" t="s">
        <v>830</v>
      </c>
      <c r="J1836" s="107" t="s">
        <v>59</v>
      </c>
      <c r="K1836" s="107" t="s">
        <v>22</v>
      </c>
      <c r="L1836" s="107" t="s">
        <v>88</v>
      </c>
      <c r="M1836" s="107" t="s">
        <v>41</v>
      </c>
      <c r="N1836" s="107" t="s">
        <v>472</v>
      </c>
      <c r="O1836" s="107" t="s">
        <v>1122</v>
      </c>
      <c r="P1836" s="109">
        <v>45661</v>
      </c>
      <c r="Q1836" s="107" t="s">
        <v>1101</v>
      </c>
      <c r="R1836" s="108">
        <v>0</v>
      </c>
      <c r="S1836" s="109">
        <v>45811</v>
      </c>
      <c r="T1836" s="109">
        <v>45871</v>
      </c>
      <c r="U1836" s="109">
        <v>46540</v>
      </c>
      <c r="V1836" s="108">
        <v>729</v>
      </c>
      <c r="W1836" s="107" t="s">
        <v>398</v>
      </c>
      <c r="X1836" s="107" t="s">
        <v>702</v>
      </c>
      <c r="Y1836" s="107" t="s">
        <v>293</v>
      </c>
      <c r="Z1836" s="108">
        <v>0</v>
      </c>
      <c r="AA1836" s="113">
        <v>0</v>
      </c>
      <c r="AB1836" s="113">
        <v>0</v>
      </c>
      <c r="AC1836" s="113">
        <v>0</v>
      </c>
      <c r="AD1836" s="113">
        <v>0</v>
      </c>
      <c r="AE1836" s="113">
        <v>0</v>
      </c>
      <c r="AF1836" s="113">
        <v>0</v>
      </c>
      <c r="AG1836" s="113">
        <v>0</v>
      </c>
      <c r="AH1836" s="113">
        <f>CFR_Data[[#This Row],[Total Spent SFY]]+CFR_Data[[#This Row],[CF Current SFY]]</f>
        <v>0</v>
      </c>
      <c r="AI1836" s="113">
        <v>0</v>
      </c>
      <c r="AJ1836" s="113">
        <v>0</v>
      </c>
      <c r="AK1836" s="113">
        <v>0</v>
      </c>
      <c r="AL1836" s="113">
        <v>0</v>
      </c>
      <c r="AM1836" s="113">
        <v>0</v>
      </c>
      <c r="AN1836" s="113">
        <v>0</v>
      </c>
      <c r="AO1836" s="113">
        <v>0</v>
      </c>
      <c r="AP1836" s="113">
        <v>0</v>
      </c>
      <c r="AQ1836" s="107" t="s">
        <v>699</v>
      </c>
      <c r="AR1836" s="107" t="s">
        <v>699</v>
      </c>
      <c r="AS1836" s="107" t="s">
        <v>396</v>
      </c>
      <c r="AT1836" s="107" t="s">
        <v>395</v>
      </c>
      <c r="AU1836" s="107" t="s">
        <v>1123</v>
      </c>
      <c r="AV1836" s="107" t="s">
        <v>391</v>
      </c>
      <c r="AW1836" s="108">
        <v>3</v>
      </c>
      <c r="AX1836" s="107" t="s">
        <v>473</v>
      </c>
      <c r="AY1836" s="107" t="s">
        <v>707</v>
      </c>
      <c r="AZ1836" s="107" t="s">
        <v>706</v>
      </c>
      <c r="BA1836" s="107" t="s">
        <v>412</v>
      </c>
      <c r="BB1836" s="109">
        <v>45355.272070752311</v>
      </c>
      <c r="BC1836" s="107" t="s">
        <v>22</v>
      </c>
      <c r="BD1836" s="107" t="s">
        <v>293</v>
      </c>
    </row>
    <row r="1837" spans="1:56" x14ac:dyDescent="0.2">
      <c r="A1837" s="107" t="s">
        <v>472</v>
      </c>
      <c r="B1837" s="105">
        <v>612182</v>
      </c>
      <c r="C1837" s="105" t="s">
        <v>395</v>
      </c>
      <c r="D1837" s="107" t="s">
        <v>2565</v>
      </c>
      <c r="E1837" s="105" t="s">
        <v>1943</v>
      </c>
      <c r="F1837" s="107" t="s">
        <v>2890</v>
      </c>
      <c r="G1837" s="107" t="s">
        <v>830</v>
      </c>
      <c r="H1837" s="107" t="s">
        <v>830</v>
      </c>
      <c r="I1837" s="107" t="s">
        <v>830</v>
      </c>
      <c r="J1837" s="107" t="s">
        <v>59</v>
      </c>
      <c r="K1837" s="107" t="s">
        <v>22</v>
      </c>
      <c r="L1837" s="107" t="s">
        <v>88</v>
      </c>
      <c r="M1837" s="107" t="s">
        <v>41</v>
      </c>
      <c r="N1837" s="107" t="s">
        <v>472</v>
      </c>
      <c r="O1837" s="107" t="s">
        <v>1122</v>
      </c>
      <c r="P1837" s="109">
        <v>45661</v>
      </c>
      <c r="Q1837" s="107" t="s">
        <v>1101</v>
      </c>
      <c r="R1837" s="108">
        <v>0</v>
      </c>
      <c r="S1837" s="109">
        <v>45811</v>
      </c>
      <c r="T1837" s="109">
        <v>45871</v>
      </c>
      <c r="U1837" s="109">
        <v>46540</v>
      </c>
      <c r="V1837" s="108">
        <v>729</v>
      </c>
      <c r="W1837" s="107" t="s">
        <v>1400</v>
      </c>
      <c r="X1837" s="107" t="s">
        <v>1401</v>
      </c>
      <c r="Y1837" s="107" t="s">
        <v>292</v>
      </c>
      <c r="Z1837" s="108">
        <v>0.8</v>
      </c>
      <c r="AA1837" s="113">
        <v>0</v>
      </c>
      <c r="AB1837" s="113">
        <v>0</v>
      </c>
      <c r="AC1837" s="113">
        <v>15468092.640000001</v>
      </c>
      <c r="AD1837" s="113">
        <v>0</v>
      </c>
      <c r="AE1837" s="113">
        <v>15468092.640000001</v>
      </c>
      <c r="AF1837" s="113">
        <v>0</v>
      </c>
      <c r="AG1837" s="113">
        <v>0</v>
      </c>
      <c r="AH1837" s="113">
        <f>CFR_Data[[#This Row],[Total Spent SFY]]+CFR_Data[[#This Row],[CF Current SFY]]</f>
        <v>0</v>
      </c>
      <c r="AI1837" s="113">
        <v>0</v>
      </c>
      <c r="AJ1837" s="113">
        <v>7397783.4364999998</v>
      </c>
      <c r="AK1837" s="113">
        <v>8070309.2034999998</v>
      </c>
      <c r="AL1837" s="113">
        <v>0</v>
      </c>
      <c r="AM1837" s="113">
        <v>0</v>
      </c>
      <c r="AN1837" s="113">
        <v>0</v>
      </c>
      <c r="AO1837" s="113">
        <v>0</v>
      </c>
      <c r="AP1837" s="113">
        <v>0</v>
      </c>
      <c r="AQ1837" s="107" t="s">
        <v>699</v>
      </c>
      <c r="AR1837" s="107" t="s">
        <v>699</v>
      </c>
      <c r="AS1837" s="107" t="s">
        <v>396</v>
      </c>
      <c r="AT1837" s="107" t="s">
        <v>395</v>
      </c>
      <c r="AU1837" s="107" t="s">
        <v>1123</v>
      </c>
      <c r="AV1837" s="107" t="s">
        <v>391</v>
      </c>
      <c r="AW1837" s="108">
        <v>3</v>
      </c>
      <c r="AX1837" s="107" t="s">
        <v>473</v>
      </c>
      <c r="AY1837" s="107" t="s">
        <v>707</v>
      </c>
      <c r="AZ1837" s="107" t="s">
        <v>706</v>
      </c>
      <c r="BA1837" s="107" t="s">
        <v>412</v>
      </c>
      <c r="BB1837" s="109">
        <v>45355.272070752311</v>
      </c>
      <c r="BC1837" s="107" t="s">
        <v>22</v>
      </c>
      <c r="BD1837" s="107" t="s">
        <v>292</v>
      </c>
    </row>
    <row r="1838" spans="1:56" x14ac:dyDescent="0.2">
      <c r="A1838" s="107" t="s">
        <v>472</v>
      </c>
      <c r="B1838" s="105">
        <v>612183</v>
      </c>
      <c r="C1838" s="105" t="s">
        <v>395</v>
      </c>
      <c r="D1838" s="107" t="s">
        <v>2566</v>
      </c>
      <c r="E1838" s="105" t="s">
        <v>1962</v>
      </c>
      <c r="F1838" s="107" t="s">
        <v>1969</v>
      </c>
      <c r="G1838" s="107" t="s">
        <v>830</v>
      </c>
      <c r="H1838" s="107" t="s">
        <v>830</v>
      </c>
      <c r="I1838" s="107" t="s">
        <v>830</v>
      </c>
      <c r="J1838" s="107" t="s">
        <v>316</v>
      </c>
      <c r="K1838" s="107" t="s">
        <v>21</v>
      </c>
      <c r="L1838" s="107" t="s">
        <v>88</v>
      </c>
      <c r="M1838" s="107" t="s">
        <v>41</v>
      </c>
      <c r="N1838" s="107" t="s">
        <v>472</v>
      </c>
      <c r="O1838" s="107" t="s">
        <v>1122</v>
      </c>
      <c r="P1838" s="109">
        <v>45878</v>
      </c>
      <c r="Q1838" s="107" t="s">
        <v>1101</v>
      </c>
      <c r="R1838" s="108">
        <v>0</v>
      </c>
      <c r="S1838" s="109">
        <v>46028</v>
      </c>
      <c r="T1838" s="109">
        <v>46088</v>
      </c>
      <c r="U1838" s="109">
        <v>46757</v>
      </c>
      <c r="V1838" s="108">
        <v>729</v>
      </c>
      <c r="W1838" s="107" t="s">
        <v>424</v>
      </c>
      <c r="X1838" s="107" t="s">
        <v>1959</v>
      </c>
      <c r="Y1838" s="107" t="s">
        <v>292</v>
      </c>
      <c r="Z1838" s="108">
        <v>0.8</v>
      </c>
      <c r="AA1838" s="113">
        <v>0</v>
      </c>
      <c r="AB1838" s="113">
        <v>0</v>
      </c>
      <c r="AC1838" s="113">
        <v>661925</v>
      </c>
      <c r="AD1838" s="113">
        <v>0</v>
      </c>
      <c r="AE1838" s="113">
        <v>661925</v>
      </c>
      <c r="AF1838" s="113">
        <v>0</v>
      </c>
      <c r="AG1838" s="113">
        <v>0</v>
      </c>
      <c r="AH1838" s="113">
        <f>CFR_Data[[#This Row],[Total Spent SFY]]+CFR_Data[[#This Row],[CF Current SFY]]</f>
        <v>0</v>
      </c>
      <c r="AI1838" s="113">
        <v>0</v>
      </c>
      <c r="AJ1838" s="113">
        <v>115117.3913</v>
      </c>
      <c r="AK1838" s="113">
        <v>345352.17389999999</v>
      </c>
      <c r="AL1838" s="113">
        <v>201455.43479999999</v>
      </c>
      <c r="AM1838" s="113">
        <v>0</v>
      </c>
      <c r="AN1838" s="113">
        <v>0</v>
      </c>
      <c r="AO1838" s="113">
        <v>0</v>
      </c>
      <c r="AP1838" s="113">
        <v>0</v>
      </c>
      <c r="AQ1838" s="107" t="s">
        <v>699</v>
      </c>
      <c r="AR1838" s="107" t="s">
        <v>699</v>
      </c>
      <c r="AS1838" s="107" t="s">
        <v>396</v>
      </c>
      <c r="AT1838" s="107" t="s">
        <v>395</v>
      </c>
      <c r="AU1838" s="107" t="s">
        <v>1123</v>
      </c>
      <c r="AV1838" s="107" t="s">
        <v>391</v>
      </c>
      <c r="AW1838" s="108">
        <v>2</v>
      </c>
      <c r="AX1838" s="107" t="s">
        <v>473</v>
      </c>
      <c r="AY1838" s="107" t="s">
        <v>707</v>
      </c>
      <c r="AZ1838" s="107" t="s">
        <v>706</v>
      </c>
      <c r="BA1838" s="107" t="s">
        <v>412</v>
      </c>
      <c r="BB1838" s="109">
        <v>45355.272070752311</v>
      </c>
      <c r="BC1838" s="107" t="s">
        <v>21</v>
      </c>
      <c r="BD1838" s="107" t="s">
        <v>292</v>
      </c>
    </row>
    <row r="1839" spans="1:56" x14ac:dyDescent="0.2">
      <c r="A1839" s="107" t="s">
        <v>472</v>
      </c>
      <c r="B1839" s="105">
        <v>612183</v>
      </c>
      <c r="C1839" s="105" t="s">
        <v>395</v>
      </c>
      <c r="D1839" s="107" t="s">
        <v>2566</v>
      </c>
      <c r="E1839" s="105" t="s">
        <v>1962</v>
      </c>
      <c r="F1839" s="107" t="s">
        <v>1969</v>
      </c>
      <c r="G1839" s="107" t="s">
        <v>830</v>
      </c>
      <c r="H1839" s="107" t="s">
        <v>830</v>
      </c>
      <c r="I1839" s="107" t="s">
        <v>830</v>
      </c>
      <c r="J1839" s="107" t="s">
        <v>316</v>
      </c>
      <c r="K1839" s="107" t="s">
        <v>21</v>
      </c>
      <c r="L1839" s="107" t="s">
        <v>88</v>
      </c>
      <c r="M1839" s="107" t="s">
        <v>41</v>
      </c>
      <c r="N1839" s="107" t="s">
        <v>472</v>
      </c>
      <c r="O1839" s="107" t="s">
        <v>1122</v>
      </c>
      <c r="P1839" s="109">
        <v>45878</v>
      </c>
      <c r="Q1839" s="107" t="s">
        <v>1101</v>
      </c>
      <c r="R1839" s="108">
        <v>0</v>
      </c>
      <c r="S1839" s="109">
        <v>46028</v>
      </c>
      <c r="T1839" s="109">
        <v>46088</v>
      </c>
      <c r="U1839" s="109">
        <v>46757</v>
      </c>
      <c r="V1839" s="108">
        <v>729</v>
      </c>
      <c r="W1839" s="107" t="s">
        <v>1400</v>
      </c>
      <c r="X1839" s="107" t="s">
        <v>1401</v>
      </c>
      <c r="Y1839" s="107" t="s">
        <v>292</v>
      </c>
      <c r="Z1839" s="108">
        <v>0.8</v>
      </c>
      <c r="AA1839" s="113">
        <v>0</v>
      </c>
      <c r="AB1839" s="113">
        <v>0</v>
      </c>
      <c r="AC1839" s="113">
        <v>16493205.960000001</v>
      </c>
      <c r="AD1839" s="113">
        <v>0</v>
      </c>
      <c r="AE1839" s="113">
        <v>16493205.960000001</v>
      </c>
      <c r="AF1839" s="113">
        <v>0</v>
      </c>
      <c r="AG1839" s="113">
        <v>0</v>
      </c>
      <c r="AH1839" s="113">
        <f>CFR_Data[[#This Row],[Total Spent SFY]]+CFR_Data[[#This Row],[CF Current SFY]]</f>
        <v>0</v>
      </c>
      <c r="AI1839" s="113">
        <v>0</v>
      </c>
      <c r="AJ1839" s="113">
        <v>2868383.6452000001</v>
      </c>
      <c r="AK1839" s="113">
        <v>8605150.9356999993</v>
      </c>
      <c r="AL1839" s="113">
        <v>5019671.3790999996</v>
      </c>
      <c r="AM1839" s="113">
        <v>0</v>
      </c>
      <c r="AN1839" s="113">
        <v>0</v>
      </c>
      <c r="AO1839" s="113">
        <v>0</v>
      </c>
      <c r="AP1839" s="113">
        <v>0</v>
      </c>
      <c r="AQ1839" s="107" t="s">
        <v>699</v>
      </c>
      <c r="AR1839" s="107" t="s">
        <v>699</v>
      </c>
      <c r="AS1839" s="107" t="s">
        <v>396</v>
      </c>
      <c r="AT1839" s="107" t="s">
        <v>395</v>
      </c>
      <c r="AU1839" s="107" t="s">
        <v>1123</v>
      </c>
      <c r="AV1839" s="107" t="s">
        <v>391</v>
      </c>
      <c r="AW1839" s="108">
        <v>2</v>
      </c>
      <c r="AX1839" s="107" t="s">
        <v>473</v>
      </c>
      <c r="AY1839" s="107" t="s">
        <v>707</v>
      </c>
      <c r="AZ1839" s="107" t="s">
        <v>706</v>
      </c>
      <c r="BA1839" s="107" t="s">
        <v>412</v>
      </c>
      <c r="BB1839" s="109">
        <v>45355.272070752311</v>
      </c>
      <c r="BC1839" s="107" t="s">
        <v>21</v>
      </c>
      <c r="BD1839" s="107" t="s">
        <v>292</v>
      </c>
    </row>
    <row r="1840" spans="1:56" x14ac:dyDescent="0.2">
      <c r="A1840" s="107" t="s">
        <v>472</v>
      </c>
      <c r="B1840" s="105">
        <v>612184</v>
      </c>
      <c r="C1840" s="105" t="s">
        <v>395</v>
      </c>
      <c r="D1840" s="107" t="s">
        <v>2567</v>
      </c>
      <c r="E1840" s="105" t="s">
        <v>1941</v>
      </c>
      <c r="F1840" s="107" t="s">
        <v>1969</v>
      </c>
      <c r="G1840" s="107" t="s">
        <v>830</v>
      </c>
      <c r="H1840" s="107" t="s">
        <v>830</v>
      </c>
      <c r="I1840" s="107" t="s">
        <v>830</v>
      </c>
      <c r="J1840" s="107" t="s">
        <v>110</v>
      </c>
      <c r="K1840" s="107" t="s">
        <v>22</v>
      </c>
      <c r="L1840" s="107" t="s">
        <v>88</v>
      </c>
      <c r="M1840" s="107" t="s">
        <v>41</v>
      </c>
      <c r="N1840" s="107" t="s">
        <v>472</v>
      </c>
      <c r="O1840" s="107" t="s">
        <v>1122</v>
      </c>
      <c r="P1840" s="109">
        <v>45682</v>
      </c>
      <c r="Q1840" s="107" t="s">
        <v>1101</v>
      </c>
      <c r="R1840" s="108">
        <v>0</v>
      </c>
      <c r="S1840" s="109">
        <v>45832</v>
      </c>
      <c r="T1840" s="109">
        <v>45892</v>
      </c>
      <c r="U1840" s="109">
        <v>46561</v>
      </c>
      <c r="V1840" s="108">
        <v>729</v>
      </c>
      <c r="W1840" s="107" t="s">
        <v>424</v>
      </c>
      <c r="X1840" s="107" t="s">
        <v>1959</v>
      </c>
      <c r="Y1840" s="107" t="s">
        <v>292</v>
      </c>
      <c r="Z1840" s="108">
        <v>0.8</v>
      </c>
      <c r="AA1840" s="113">
        <v>0</v>
      </c>
      <c r="AB1840" s="113">
        <v>0</v>
      </c>
      <c r="AC1840" s="113">
        <v>823900</v>
      </c>
      <c r="AD1840" s="113">
        <v>0</v>
      </c>
      <c r="AE1840" s="113">
        <v>823900</v>
      </c>
      <c r="AF1840" s="113">
        <v>0</v>
      </c>
      <c r="AG1840" s="113">
        <v>0</v>
      </c>
      <c r="AH1840" s="113">
        <f>CFR_Data[[#This Row],[Total Spent SFY]]+CFR_Data[[#This Row],[CF Current SFY]]</f>
        <v>0</v>
      </c>
      <c r="AI1840" s="113">
        <v>0</v>
      </c>
      <c r="AJ1840" s="113">
        <v>394039.13040000002</v>
      </c>
      <c r="AK1840" s="113">
        <v>429860.86959999998</v>
      </c>
      <c r="AL1840" s="113">
        <v>0</v>
      </c>
      <c r="AM1840" s="113">
        <v>0</v>
      </c>
      <c r="AN1840" s="113">
        <v>0</v>
      </c>
      <c r="AO1840" s="113">
        <v>0</v>
      </c>
      <c r="AP1840" s="113">
        <v>0</v>
      </c>
      <c r="AQ1840" s="107" t="s">
        <v>699</v>
      </c>
      <c r="AR1840" s="107" t="s">
        <v>699</v>
      </c>
      <c r="AS1840" s="107" t="s">
        <v>396</v>
      </c>
      <c r="AT1840" s="107" t="s">
        <v>395</v>
      </c>
      <c r="AU1840" s="107" t="s">
        <v>1123</v>
      </c>
      <c r="AV1840" s="107" t="s">
        <v>391</v>
      </c>
      <c r="AW1840" s="108">
        <v>3</v>
      </c>
      <c r="AX1840" s="107" t="s">
        <v>473</v>
      </c>
      <c r="AY1840" s="107" t="s">
        <v>707</v>
      </c>
      <c r="AZ1840" s="107" t="s">
        <v>706</v>
      </c>
      <c r="BA1840" s="107" t="s">
        <v>412</v>
      </c>
      <c r="BB1840" s="109">
        <v>45355.272070752311</v>
      </c>
      <c r="BC1840" s="107" t="s">
        <v>22</v>
      </c>
      <c r="BD1840" s="107" t="s">
        <v>292</v>
      </c>
    </row>
    <row r="1841" spans="1:56" x14ac:dyDescent="0.2">
      <c r="A1841" s="107" t="s">
        <v>472</v>
      </c>
      <c r="B1841" s="105">
        <v>612184</v>
      </c>
      <c r="C1841" s="105" t="s">
        <v>395</v>
      </c>
      <c r="D1841" s="107" t="s">
        <v>2567</v>
      </c>
      <c r="E1841" s="105" t="s">
        <v>1941</v>
      </c>
      <c r="F1841" s="107" t="s">
        <v>1969</v>
      </c>
      <c r="G1841" s="107" t="s">
        <v>830</v>
      </c>
      <c r="H1841" s="107" t="s">
        <v>830</v>
      </c>
      <c r="I1841" s="107" t="s">
        <v>830</v>
      </c>
      <c r="J1841" s="107" t="s">
        <v>110</v>
      </c>
      <c r="K1841" s="107" t="s">
        <v>22</v>
      </c>
      <c r="L1841" s="107" t="s">
        <v>88</v>
      </c>
      <c r="M1841" s="107" t="s">
        <v>41</v>
      </c>
      <c r="N1841" s="107" t="s">
        <v>472</v>
      </c>
      <c r="O1841" s="107" t="s">
        <v>1122</v>
      </c>
      <c r="P1841" s="109">
        <v>45682</v>
      </c>
      <c r="Q1841" s="107" t="s">
        <v>1101</v>
      </c>
      <c r="R1841" s="108">
        <v>0</v>
      </c>
      <c r="S1841" s="109">
        <v>45832</v>
      </c>
      <c r="T1841" s="109">
        <v>45892</v>
      </c>
      <c r="U1841" s="109">
        <v>46561</v>
      </c>
      <c r="V1841" s="108">
        <v>729</v>
      </c>
      <c r="W1841" s="107" t="s">
        <v>398</v>
      </c>
      <c r="X1841" s="107" t="s">
        <v>702</v>
      </c>
      <c r="Y1841" s="107" t="s">
        <v>293</v>
      </c>
      <c r="Z1841" s="108">
        <v>0</v>
      </c>
      <c r="AA1841" s="113">
        <v>0</v>
      </c>
      <c r="AB1841" s="113">
        <v>0</v>
      </c>
      <c r="AC1841" s="113">
        <v>0</v>
      </c>
      <c r="AD1841" s="113">
        <v>0</v>
      </c>
      <c r="AE1841" s="113">
        <v>0</v>
      </c>
      <c r="AF1841" s="113">
        <v>0</v>
      </c>
      <c r="AG1841" s="113">
        <v>0</v>
      </c>
      <c r="AH1841" s="113">
        <f>CFR_Data[[#This Row],[Total Spent SFY]]+CFR_Data[[#This Row],[CF Current SFY]]</f>
        <v>0</v>
      </c>
      <c r="AI1841" s="113">
        <v>0</v>
      </c>
      <c r="AJ1841" s="113">
        <v>0</v>
      </c>
      <c r="AK1841" s="113">
        <v>0</v>
      </c>
      <c r="AL1841" s="113">
        <v>0</v>
      </c>
      <c r="AM1841" s="113">
        <v>0</v>
      </c>
      <c r="AN1841" s="113">
        <v>0</v>
      </c>
      <c r="AO1841" s="113">
        <v>0</v>
      </c>
      <c r="AP1841" s="113">
        <v>0</v>
      </c>
      <c r="AQ1841" s="107" t="s">
        <v>699</v>
      </c>
      <c r="AR1841" s="107" t="s">
        <v>699</v>
      </c>
      <c r="AS1841" s="107" t="s">
        <v>396</v>
      </c>
      <c r="AT1841" s="107" t="s">
        <v>395</v>
      </c>
      <c r="AU1841" s="107" t="s">
        <v>1123</v>
      </c>
      <c r="AV1841" s="107" t="s">
        <v>391</v>
      </c>
      <c r="AW1841" s="108">
        <v>3</v>
      </c>
      <c r="AX1841" s="107" t="s">
        <v>473</v>
      </c>
      <c r="AY1841" s="107" t="s">
        <v>707</v>
      </c>
      <c r="AZ1841" s="107" t="s">
        <v>706</v>
      </c>
      <c r="BA1841" s="107" t="s">
        <v>412</v>
      </c>
      <c r="BB1841" s="109">
        <v>45355.272070752311</v>
      </c>
      <c r="BC1841" s="107" t="s">
        <v>22</v>
      </c>
      <c r="BD1841" s="107" t="s">
        <v>293</v>
      </c>
    </row>
    <row r="1842" spans="1:56" x14ac:dyDescent="0.2">
      <c r="A1842" s="107" t="s">
        <v>472</v>
      </c>
      <c r="B1842" s="105">
        <v>612184</v>
      </c>
      <c r="C1842" s="105" t="s">
        <v>395</v>
      </c>
      <c r="D1842" s="107" t="s">
        <v>2567</v>
      </c>
      <c r="E1842" s="105" t="s">
        <v>1941</v>
      </c>
      <c r="F1842" s="107" t="s">
        <v>1969</v>
      </c>
      <c r="G1842" s="107" t="s">
        <v>830</v>
      </c>
      <c r="H1842" s="107" t="s">
        <v>830</v>
      </c>
      <c r="I1842" s="107" t="s">
        <v>830</v>
      </c>
      <c r="J1842" s="107" t="s">
        <v>110</v>
      </c>
      <c r="K1842" s="107" t="s">
        <v>22</v>
      </c>
      <c r="L1842" s="107" t="s">
        <v>88</v>
      </c>
      <c r="M1842" s="107" t="s">
        <v>41</v>
      </c>
      <c r="N1842" s="107" t="s">
        <v>472</v>
      </c>
      <c r="O1842" s="107" t="s">
        <v>1122</v>
      </c>
      <c r="P1842" s="109">
        <v>45682</v>
      </c>
      <c r="Q1842" s="107" t="s">
        <v>1101</v>
      </c>
      <c r="R1842" s="108">
        <v>0</v>
      </c>
      <c r="S1842" s="109">
        <v>45832</v>
      </c>
      <c r="T1842" s="109">
        <v>45892</v>
      </c>
      <c r="U1842" s="109">
        <v>46561</v>
      </c>
      <c r="V1842" s="108">
        <v>729</v>
      </c>
      <c r="W1842" s="107" t="s">
        <v>1400</v>
      </c>
      <c r="X1842" s="107" t="s">
        <v>1401</v>
      </c>
      <c r="Y1842" s="107" t="s">
        <v>292</v>
      </c>
      <c r="Z1842" s="108">
        <v>0.8</v>
      </c>
      <c r="AA1842" s="113">
        <v>0</v>
      </c>
      <c r="AB1842" s="113">
        <v>0</v>
      </c>
      <c r="AC1842" s="113">
        <v>20618690.399999999</v>
      </c>
      <c r="AD1842" s="113">
        <v>0</v>
      </c>
      <c r="AE1842" s="113">
        <v>20618690.399999999</v>
      </c>
      <c r="AF1842" s="113">
        <v>0</v>
      </c>
      <c r="AG1842" s="113">
        <v>0</v>
      </c>
      <c r="AH1842" s="113">
        <f>CFR_Data[[#This Row],[Total Spent SFY]]+CFR_Data[[#This Row],[CF Current SFY]]</f>
        <v>0</v>
      </c>
      <c r="AI1842" s="113">
        <v>0</v>
      </c>
      <c r="AJ1842" s="113">
        <v>9861112.8000000007</v>
      </c>
      <c r="AK1842" s="113">
        <v>10757577.6</v>
      </c>
      <c r="AL1842" s="113">
        <v>0</v>
      </c>
      <c r="AM1842" s="113">
        <v>0</v>
      </c>
      <c r="AN1842" s="113">
        <v>0</v>
      </c>
      <c r="AO1842" s="113">
        <v>0</v>
      </c>
      <c r="AP1842" s="113">
        <v>0</v>
      </c>
      <c r="AQ1842" s="107" t="s">
        <v>699</v>
      </c>
      <c r="AR1842" s="107" t="s">
        <v>699</v>
      </c>
      <c r="AS1842" s="107" t="s">
        <v>396</v>
      </c>
      <c r="AT1842" s="107" t="s">
        <v>395</v>
      </c>
      <c r="AU1842" s="107" t="s">
        <v>1123</v>
      </c>
      <c r="AV1842" s="107" t="s">
        <v>391</v>
      </c>
      <c r="AW1842" s="108">
        <v>3</v>
      </c>
      <c r="AX1842" s="107" t="s">
        <v>473</v>
      </c>
      <c r="AY1842" s="107" t="s">
        <v>707</v>
      </c>
      <c r="AZ1842" s="107" t="s">
        <v>706</v>
      </c>
      <c r="BA1842" s="107" t="s">
        <v>412</v>
      </c>
      <c r="BB1842" s="109">
        <v>45355.272070752311</v>
      </c>
      <c r="BC1842" s="107" t="s">
        <v>22</v>
      </c>
      <c r="BD1842" s="107" t="s">
        <v>292</v>
      </c>
    </row>
    <row r="1843" spans="1:56" x14ac:dyDescent="0.2">
      <c r="A1843" s="107" t="s">
        <v>472</v>
      </c>
      <c r="B1843" s="105">
        <v>612187</v>
      </c>
      <c r="C1843" s="105" t="s">
        <v>395</v>
      </c>
      <c r="D1843" s="107" t="s">
        <v>2568</v>
      </c>
      <c r="E1843" s="105" t="s">
        <v>1947</v>
      </c>
      <c r="F1843" s="107" t="s">
        <v>2890</v>
      </c>
      <c r="G1843" s="107" t="s">
        <v>830</v>
      </c>
      <c r="H1843" s="107" t="s">
        <v>830</v>
      </c>
      <c r="I1843" s="107" t="s">
        <v>830</v>
      </c>
      <c r="J1843" s="107" t="s">
        <v>149</v>
      </c>
      <c r="K1843" s="107" t="s">
        <v>32</v>
      </c>
      <c r="L1843" s="107" t="s">
        <v>349</v>
      </c>
      <c r="M1843" s="107" t="s">
        <v>395</v>
      </c>
      <c r="N1843" s="107" t="s">
        <v>472</v>
      </c>
      <c r="O1843" s="107" t="s">
        <v>1122</v>
      </c>
      <c r="P1843" s="109">
        <v>45836</v>
      </c>
      <c r="Q1843" s="107" t="s">
        <v>1101</v>
      </c>
      <c r="R1843" s="108">
        <v>0</v>
      </c>
      <c r="S1843" s="109">
        <v>45986</v>
      </c>
      <c r="T1843" s="109">
        <v>46046</v>
      </c>
      <c r="U1843" s="109">
        <v>46986</v>
      </c>
      <c r="V1843" s="108">
        <v>1000</v>
      </c>
      <c r="W1843" s="107" t="s">
        <v>424</v>
      </c>
      <c r="X1843" s="107" t="s">
        <v>1959</v>
      </c>
      <c r="Y1843" s="107" t="s">
        <v>292</v>
      </c>
      <c r="Z1843" s="108">
        <v>0.8</v>
      </c>
      <c r="AA1843" s="113">
        <v>0</v>
      </c>
      <c r="AB1843" s="113">
        <v>0</v>
      </c>
      <c r="AC1843" s="113">
        <v>1595000</v>
      </c>
      <c r="AD1843" s="113">
        <v>0</v>
      </c>
      <c r="AE1843" s="113">
        <v>1595000</v>
      </c>
      <c r="AF1843" s="113">
        <v>0</v>
      </c>
      <c r="AG1843" s="113">
        <v>0</v>
      </c>
      <c r="AH1843" s="113">
        <f>CFR_Data[[#This Row],[Total Spent SFY]]+CFR_Data[[#This Row],[CF Current SFY]]</f>
        <v>0</v>
      </c>
      <c r="AI1843" s="113">
        <v>0</v>
      </c>
      <c r="AJ1843" s="113">
        <v>299062.5</v>
      </c>
      <c r="AK1843" s="113">
        <v>598125</v>
      </c>
      <c r="AL1843" s="113">
        <v>598125</v>
      </c>
      <c r="AM1843" s="113">
        <v>99687.5</v>
      </c>
      <c r="AN1843" s="113">
        <v>0</v>
      </c>
      <c r="AO1843" s="113">
        <v>0</v>
      </c>
      <c r="AP1843" s="113">
        <v>0</v>
      </c>
      <c r="AQ1843" s="107" t="s">
        <v>699</v>
      </c>
      <c r="AR1843" s="107" t="s">
        <v>699</v>
      </c>
      <c r="AS1843" s="107" t="s">
        <v>396</v>
      </c>
      <c r="AT1843" s="107" t="s">
        <v>395</v>
      </c>
      <c r="AU1843" s="107" t="s">
        <v>1123</v>
      </c>
      <c r="AV1843" s="107" t="s">
        <v>391</v>
      </c>
      <c r="AW1843" s="108">
        <v>2</v>
      </c>
      <c r="AX1843" s="107" t="s">
        <v>473</v>
      </c>
      <c r="AY1843" s="107" t="s">
        <v>707</v>
      </c>
      <c r="AZ1843" s="107" t="s">
        <v>706</v>
      </c>
      <c r="BA1843" s="107" t="s">
        <v>412</v>
      </c>
      <c r="BB1843" s="109">
        <v>45355.272070752311</v>
      </c>
      <c r="BC1843" s="107" t="s">
        <v>32</v>
      </c>
      <c r="BD1843" s="107" t="s">
        <v>292</v>
      </c>
    </row>
    <row r="1844" spans="1:56" x14ac:dyDescent="0.2">
      <c r="A1844" s="107" t="s">
        <v>472</v>
      </c>
      <c r="B1844" s="105">
        <v>612187</v>
      </c>
      <c r="C1844" s="105" t="s">
        <v>395</v>
      </c>
      <c r="D1844" s="107" t="s">
        <v>2568</v>
      </c>
      <c r="E1844" s="105" t="s">
        <v>1947</v>
      </c>
      <c r="F1844" s="107" t="s">
        <v>2890</v>
      </c>
      <c r="G1844" s="107" t="s">
        <v>830</v>
      </c>
      <c r="H1844" s="107" t="s">
        <v>830</v>
      </c>
      <c r="I1844" s="107" t="s">
        <v>830</v>
      </c>
      <c r="J1844" s="107" t="s">
        <v>149</v>
      </c>
      <c r="K1844" s="107" t="s">
        <v>32</v>
      </c>
      <c r="L1844" s="107" t="s">
        <v>349</v>
      </c>
      <c r="M1844" s="107" t="s">
        <v>395</v>
      </c>
      <c r="N1844" s="107" t="s">
        <v>472</v>
      </c>
      <c r="O1844" s="107" t="s">
        <v>1122</v>
      </c>
      <c r="P1844" s="109">
        <v>45836</v>
      </c>
      <c r="Q1844" s="107" t="s">
        <v>1101</v>
      </c>
      <c r="R1844" s="108">
        <v>0</v>
      </c>
      <c r="S1844" s="109">
        <v>45986</v>
      </c>
      <c r="T1844" s="109">
        <v>46046</v>
      </c>
      <c r="U1844" s="109">
        <v>46986</v>
      </c>
      <c r="V1844" s="108">
        <v>1000</v>
      </c>
      <c r="W1844" s="107" t="s">
        <v>1400</v>
      </c>
      <c r="X1844" s="107" t="s">
        <v>1401</v>
      </c>
      <c r="Y1844" s="107" t="s">
        <v>292</v>
      </c>
      <c r="Z1844" s="108">
        <v>0.8</v>
      </c>
      <c r="AA1844" s="113">
        <v>0</v>
      </c>
      <c r="AB1844" s="113">
        <v>0</v>
      </c>
      <c r="AC1844" s="113">
        <v>40194000</v>
      </c>
      <c r="AD1844" s="113">
        <v>0</v>
      </c>
      <c r="AE1844" s="113">
        <v>40194000</v>
      </c>
      <c r="AF1844" s="113">
        <v>0</v>
      </c>
      <c r="AG1844" s="113">
        <v>0</v>
      </c>
      <c r="AH1844" s="113">
        <f>CFR_Data[[#This Row],[Total Spent SFY]]+CFR_Data[[#This Row],[CF Current SFY]]</f>
        <v>0</v>
      </c>
      <c r="AI1844" s="113">
        <v>0</v>
      </c>
      <c r="AJ1844" s="113">
        <v>7536375</v>
      </c>
      <c r="AK1844" s="113">
        <v>15072750</v>
      </c>
      <c r="AL1844" s="113">
        <v>15072750</v>
      </c>
      <c r="AM1844" s="113">
        <v>2512125</v>
      </c>
      <c r="AN1844" s="113">
        <v>0</v>
      </c>
      <c r="AO1844" s="113">
        <v>0</v>
      </c>
      <c r="AP1844" s="113">
        <v>0</v>
      </c>
      <c r="AQ1844" s="107" t="s">
        <v>699</v>
      </c>
      <c r="AR1844" s="107" t="s">
        <v>699</v>
      </c>
      <c r="AS1844" s="107" t="s">
        <v>396</v>
      </c>
      <c r="AT1844" s="107" t="s">
        <v>395</v>
      </c>
      <c r="AU1844" s="107" t="s">
        <v>1123</v>
      </c>
      <c r="AV1844" s="107" t="s">
        <v>391</v>
      </c>
      <c r="AW1844" s="108">
        <v>2</v>
      </c>
      <c r="AX1844" s="107" t="s">
        <v>473</v>
      </c>
      <c r="AY1844" s="107" t="s">
        <v>707</v>
      </c>
      <c r="AZ1844" s="107" t="s">
        <v>706</v>
      </c>
      <c r="BA1844" s="107" t="s">
        <v>412</v>
      </c>
      <c r="BB1844" s="109">
        <v>45355.272070752311</v>
      </c>
      <c r="BC1844" s="107" t="s">
        <v>32</v>
      </c>
      <c r="BD1844" s="107" t="s">
        <v>292</v>
      </c>
    </row>
    <row r="1845" spans="1:56" x14ac:dyDescent="0.2">
      <c r="A1845" s="107" t="s">
        <v>409</v>
      </c>
      <c r="B1845" s="105">
        <v>612188</v>
      </c>
      <c r="C1845" s="105" t="s">
        <v>2569</v>
      </c>
      <c r="D1845" s="107" t="s">
        <v>1847</v>
      </c>
      <c r="E1845" s="105" t="s">
        <v>1943</v>
      </c>
      <c r="F1845" s="107" t="s">
        <v>1166</v>
      </c>
      <c r="G1845" s="107" t="s">
        <v>830</v>
      </c>
      <c r="H1845" s="107" t="s">
        <v>830</v>
      </c>
      <c r="I1845" s="107" t="s">
        <v>830</v>
      </c>
      <c r="J1845" s="107" t="s">
        <v>1051</v>
      </c>
      <c r="K1845" s="107" t="s">
        <v>22</v>
      </c>
      <c r="L1845" s="107" t="s">
        <v>42</v>
      </c>
      <c r="M1845" s="107" t="s">
        <v>41</v>
      </c>
      <c r="N1845" s="107" t="s">
        <v>410</v>
      </c>
      <c r="O1845" s="107" t="s">
        <v>395</v>
      </c>
      <c r="P1845" s="109">
        <v>44800</v>
      </c>
      <c r="Q1845" s="107" t="s">
        <v>658</v>
      </c>
      <c r="R1845" s="108">
        <v>1</v>
      </c>
      <c r="S1845" s="109">
        <v>44879</v>
      </c>
      <c r="T1845" s="109">
        <v>44939</v>
      </c>
      <c r="U1845" s="109">
        <v>45559</v>
      </c>
      <c r="V1845" s="108">
        <v>680</v>
      </c>
      <c r="W1845" s="107" t="s">
        <v>398</v>
      </c>
      <c r="X1845" s="107" t="s">
        <v>702</v>
      </c>
      <c r="Y1845" s="107" t="s">
        <v>293</v>
      </c>
      <c r="Z1845" s="108">
        <v>0</v>
      </c>
      <c r="AA1845" s="113">
        <v>565.32000000000005</v>
      </c>
      <c r="AB1845" s="113">
        <v>565.32000000000005</v>
      </c>
      <c r="AC1845" s="113">
        <v>248164.68</v>
      </c>
      <c r="AD1845" s="113">
        <v>210695.4186</v>
      </c>
      <c r="AE1845" s="113">
        <v>210695.4186</v>
      </c>
      <c r="AF1845" s="113">
        <v>168922.323</v>
      </c>
      <c r="AG1845" s="113">
        <v>169487.64300000001</v>
      </c>
      <c r="AH1845" s="113">
        <f>CFR_Data[[#This Row],[Total Spent SFY]]+CFR_Data[[#This Row],[CF Current SFY]]</f>
        <v>169487.64300000001</v>
      </c>
      <c r="AI1845" s="113">
        <v>41773.095600000001</v>
      </c>
      <c r="AJ1845" s="113">
        <v>0</v>
      </c>
      <c r="AK1845" s="113">
        <v>0</v>
      </c>
      <c r="AL1845" s="113">
        <v>0</v>
      </c>
      <c r="AM1845" s="113">
        <v>0</v>
      </c>
      <c r="AN1845" s="113">
        <v>37469.261400000003</v>
      </c>
      <c r="AO1845" s="113">
        <v>0</v>
      </c>
      <c r="AP1845" s="113">
        <v>0</v>
      </c>
      <c r="AQ1845" s="107" t="s">
        <v>699</v>
      </c>
      <c r="AR1845" s="107" t="s">
        <v>699</v>
      </c>
      <c r="AS1845" s="107" t="s">
        <v>396</v>
      </c>
      <c r="AT1845" s="107" t="s">
        <v>395</v>
      </c>
      <c r="AU1845" s="107" t="s">
        <v>1123</v>
      </c>
      <c r="AV1845" s="107" t="s">
        <v>391</v>
      </c>
      <c r="AW1845" s="108">
        <v>2</v>
      </c>
      <c r="AX1845" s="107" t="s">
        <v>473</v>
      </c>
      <c r="AY1845" s="107" t="s">
        <v>707</v>
      </c>
      <c r="AZ1845" s="107" t="s">
        <v>706</v>
      </c>
      <c r="BA1845" s="107" t="s">
        <v>412</v>
      </c>
      <c r="BB1845" s="109">
        <v>45355.272070752311</v>
      </c>
      <c r="BC1845" s="107" t="s">
        <v>22</v>
      </c>
      <c r="BD1845" s="107" t="s">
        <v>293</v>
      </c>
    </row>
    <row r="1846" spans="1:56" x14ac:dyDescent="0.2">
      <c r="A1846" s="107" t="s">
        <v>409</v>
      </c>
      <c r="B1846" s="105">
        <v>612188</v>
      </c>
      <c r="C1846" s="105" t="s">
        <v>2569</v>
      </c>
      <c r="D1846" s="107" t="s">
        <v>1847</v>
      </c>
      <c r="E1846" s="105" t="s">
        <v>1943</v>
      </c>
      <c r="F1846" s="107" t="s">
        <v>1166</v>
      </c>
      <c r="G1846" s="107" t="s">
        <v>830</v>
      </c>
      <c r="H1846" s="107" t="s">
        <v>830</v>
      </c>
      <c r="I1846" s="107" t="s">
        <v>830</v>
      </c>
      <c r="J1846" s="107" t="s">
        <v>1051</v>
      </c>
      <c r="K1846" s="107" t="s">
        <v>22</v>
      </c>
      <c r="L1846" s="107" t="s">
        <v>42</v>
      </c>
      <c r="M1846" s="107" t="s">
        <v>41</v>
      </c>
      <c r="N1846" s="107" t="s">
        <v>410</v>
      </c>
      <c r="O1846" s="107" t="s">
        <v>395</v>
      </c>
      <c r="P1846" s="109">
        <v>44800</v>
      </c>
      <c r="Q1846" s="107" t="s">
        <v>658</v>
      </c>
      <c r="R1846" s="108">
        <v>1</v>
      </c>
      <c r="S1846" s="109">
        <v>44879</v>
      </c>
      <c r="T1846" s="109">
        <v>44939</v>
      </c>
      <c r="U1846" s="109">
        <v>45559</v>
      </c>
      <c r="V1846" s="108">
        <v>680</v>
      </c>
      <c r="W1846" s="107" t="s">
        <v>424</v>
      </c>
      <c r="X1846" s="107" t="s">
        <v>705</v>
      </c>
      <c r="Y1846" s="107" t="s">
        <v>413</v>
      </c>
      <c r="Z1846" s="108">
        <v>0.8</v>
      </c>
      <c r="AA1846" s="113">
        <v>3915321.82</v>
      </c>
      <c r="AB1846" s="113">
        <v>3381722.25</v>
      </c>
      <c r="AC1846" s="113">
        <v>12175297.57</v>
      </c>
      <c r="AD1846" s="113">
        <v>10494024.611400001</v>
      </c>
      <c r="AE1846" s="113">
        <v>10494024.611400001</v>
      </c>
      <c r="AF1846" s="113">
        <v>8413448.3169999998</v>
      </c>
      <c r="AG1846" s="113">
        <v>12328770.137</v>
      </c>
      <c r="AH1846" s="113">
        <f>CFR_Data[[#This Row],[Total Spent SFY]]+CFR_Data[[#This Row],[CF Current SFY]]</f>
        <v>11795170.567</v>
      </c>
      <c r="AI1846" s="113">
        <v>2080576.2944</v>
      </c>
      <c r="AJ1846" s="113">
        <v>0</v>
      </c>
      <c r="AK1846" s="113">
        <v>0</v>
      </c>
      <c r="AL1846" s="113">
        <v>0</v>
      </c>
      <c r="AM1846" s="113">
        <v>0</v>
      </c>
      <c r="AN1846" s="113">
        <v>1681272.9586</v>
      </c>
      <c r="AO1846" s="113">
        <v>0</v>
      </c>
      <c r="AP1846" s="113">
        <v>0</v>
      </c>
      <c r="AQ1846" s="107" t="s">
        <v>699</v>
      </c>
      <c r="AR1846" s="107" t="s">
        <v>699</v>
      </c>
      <c r="AS1846" s="107" t="s">
        <v>396</v>
      </c>
      <c r="AT1846" s="107" t="s">
        <v>395</v>
      </c>
      <c r="AU1846" s="107" t="s">
        <v>1123</v>
      </c>
      <c r="AV1846" s="107" t="s">
        <v>391</v>
      </c>
      <c r="AW1846" s="108">
        <v>2</v>
      </c>
      <c r="AX1846" s="107" t="s">
        <v>473</v>
      </c>
      <c r="AY1846" s="107" t="s">
        <v>707</v>
      </c>
      <c r="AZ1846" s="107" t="s">
        <v>706</v>
      </c>
      <c r="BA1846" s="107" t="s">
        <v>412</v>
      </c>
      <c r="BB1846" s="109">
        <v>45355.272070752311</v>
      </c>
      <c r="BC1846" s="107" t="s">
        <v>22</v>
      </c>
      <c r="BD1846" s="107" t="s">
        <v>292</v>
      </c>
    </row>
    <row r="1847" spans="1:56" x14ac:dyDescent="0.2">
      <c r="A1847" s="107" t="s">
        <v>472</v>
      </c>
      <c r="B1847" s="105">
        <v>612190</v>
      </c>
      <c r="C1847" s="105" t="s">
        <v>395</v>
      </c>
      <c r="D1847" s="107" t="s">
        <v>2570</v>
      </c>
      <c r="E1847" s="105" t="s">
        <v>1954</v>
      </c>
      <c r="F1847" s="107" t="s">
        <v>1969</v>
      </c>
      <c r="G1847" s="107" t="s">
        <v>830</v>
      </c>
      <c r="H1847" s="107" t="s">
        <v>830</v>
      </c>
      <c r="I1847" s="107" t="s">
        <v>830</v>
      </c>
      <c r="J1847" s="107" t="s">
        <v>131</v>
      </c>
      <c r="K1847" s="107" t="s">
        <v>24</v>
      </c>
      <c r="L1847" s="107" t="s">
        <v>88</v>
      </c>
      <c r="M1847" s="107" t="s">
        <v>41</v>
      </c>
      <c r="N1847" s="107" t="s">
        <v>472</v>
      </c>
      <c r="O1847" s="107" t="s">
        <v>1125</v>
      </c>
      <c r="P1847" s="109">
        <v>45682</v>
      </c>
      <c r="Q1847" s="107" t="s">
        <v>1101</v>
      </c>
      <c r="R1847" s="108">
        <v>0</v>
      </c>
      <c r="S1847" s="109">
        <v>45832</v>
      </c>
      <c r="T1847" s="109">
        <v>45892</v>
      </c>
      <c r="U1847" s="109">
        <v>46372</v>
      </c>
      <c r="V1847" s="108">
        <v>540</v>
      </c>
      <c r="W1847" s="107" t="s">
        <v>398</v>
      </c>
      <c r="X1847" s="107" t="s">
        <v>702</v>
      </c>
      <c r="Y1847" s="107" t="s">
        <v>293</v>
      </c>
      <c r="Z1847" s="108">
        <v>0</v>
      </c>
      <c r="AA1847" s="113">
        <v>0</v>
      </c>
      <c r="AB1847" s="113">
        <v>0</v>
      </c>
      <c r="AC1847" s="113">
        <v>47218</v>
      </c>
      <c r="AD1847" s="113">
        <v>0</v>
      </c>
      <c r="AE1847" s="113">
        <v>47218</v>
      </c>
      <c r="AF1847" s="113">
        <v>0</v>
      </c>
      <c r="AG1847" s="113">
        <v>0</v>
      </c>
      <c r="AH1847" s="113">
        <f>CFR_Data[[#This Row],[Total Spent SFY]]+CFR_Data[[#This Row],[CF Current SFY]]</f>
        <v>0</v>
      </c>
      <c r="AI1847" s="113">
        <v>0</v>
      </c>
      <c r="AJ1847" s="113">
        <v>30552.823499999999</v>
      </c>
      <c r="AK1847" s="113">
        <v>16665.176500000001</v>
      </c>
      <c r="AL1847" s="113">
        <v>0</v>
      </c>
      <c r="AM1847" s="113">
        <v>0</v>
      </c>
      <c r="AN1847" s="113">
        <v>0</v>
      </c>
      <c r="AO1847" s="113">
        <v>0</v>
      </c>
      <c r="AP1847" s="113">
        <v>0</v>
      </c>
      <c r="AQ1847" s="107" t="s">
        <v>699</v>
      </c>
      <c r="AR1847" s="107" t="s">
        <v>699</v>
      </c>
      <c r="AS1847" s="107" t="s">
        <v>396</v>
      </c>
      <c r="AT1847" s="107" t="s">
        <v>395</v>
      </c>
      <c r="AU1847" s="107" t="s">
        <v>1123</v>
      </c>
      <c r="AV1847" s="107" t="s">
        <v>391</v>
      </c>
      <c r="AW1847" s="108">
        <v>2</v>
      </c>
      <c r="AX1847" s="107" t="s">
        <v>473</v>
      </c>
      <c r="AY1847" s="107" t="s">
        <v>707</v>
      </c>
      <c r="AZ1847" s="107" t="s">
        <v>706</v>
      </c>
      <c r="BA1847" s="107" t="s">
        <v>412</v>
      </c>
      <c r="BB1847" s="109">
        <v>45355.272070752311</v>
      </c>
      <c r="BC1847" s="107" t="s">
        <v>24</v>
      </c>
      <c r="BD1847" s="107" t="s">
        <v>293</v>
      </c>
    </row>
    <row r="1848" spans="1:56" x14ac:dyDescent="0.2">
      <c r="A1848" s="107" t="s">
        <v>472</v>
      </c>
      <c r="B1848" s="105">
        <v>612190</v>
      </c>
      <c r="C1848" s="105" t="s">
        <v>395</v>
      </c>
      <c r="D1848" s="107" t="s">
        <v>2570</v>
      </c>
      <c r="E1848" s="105" t="s">
        <v>1954</v>
      </c>
      <c r="F1848" s="107" t="s">
        <v>1969</v>
      </c>
      <c r="G1848" s="107" t="s">
        <v>830</v>
      </c>
      <c r="H1848" s="107" t="s">
        <v>830</v>
      </c>
      <c r="I1848" s="107" t="s">
        <v>830</v>
      </c>
      <c r="J1848" s="107" t="s">
        <v>131</v>
      </c>
      <c r="K1848" s="107" t="s">
        <v>24</v>
      </c>
      <c r="L1848" s="107" t="s">
        <v>88</v>
      </c>
      <c r="M1848" s="107" t="s">
        <v>41</v>
      </c>
      <c r="N1848" s="107" t="s">
        <v>472</v>
      </c>
      <c r="O1848" s="107" t="s">
        <v>1125</v>
      </c>
      <c r="P1848" s="109">
        <v>45682</v>
      </c>
      <c r="Q1848" s="107" t="s">
        <v>1101</v>
      </c>
      <c r="R1848" s="108">
        <v>0</v>
      </c>
      <c r="S1848" s="109">
        <v>45832</v>
      </c>
      <c r="T1848" s="109">
        <v>45892</v>
      </c>
      <c r="U1848" s="109">
        <v>46372</v>
      </c>
      <c r="V1848" s="108">
        <v>540</v>
      </c>
      <c r="W1848" s="107" t="s">
        <v>1400</v>
      </c>
      <c r="X1848" s="107" t="s">
        <v>1401</v>
      </c>
      <c r="Y1848" s="107" t="s">
        <v>292</v>
      </c>
      <c r="Z1848" s="108">
        <v>0.8</v>
      </c>
      <c r="AA1848" s="113">
        <v>0</v>
      </c>
      <c r="AB1848" s="113">
        <v>0</v>
      </c>
      <c r="AC1848" s="113">
        <v>7863118.9985999996</v>
      </c>
      <c r="AD1848" s="113">
        <v>0</v>
      </c>
      <c r="AE1848" s="113">
        <v>7863118.9985999996</v>
      </c>
      <c r="AF1848" s="113">
        <v>0</v>
      </c>
      <c r="AG1848" s="113">
        <v>0</v>
      </c>
      <c r="AH1848" s="113">
        <f>CFR_Data[[#This Row],[Total Spent SFY]]+CFR_Data[[#This Row],[CF Current SFY]]</f>
        <v>0</v>
      </c>
      <c r="AI1848" s="113">
        <v>0</v>
      </c>
      <c r="AJ1848" s="113">
        <v>5087900.5285</v>
      </c>
      <c r="AK1848" s="113">
        <v>2775218.4701</v>
      </c>
      <c r="AL1848" s="113">
        <v>0</v>
      </c>
      <c r="AM1848" s="113">
        <v>0</v>
      </c>
      <c r="AN1848" s="113">
        <v>0</v>
      </c>
      <c r="AO1848" s="113">
        <v>0</v>
      </c>
      <c r="AP1848" s="113">
        <v>0</v>
      </c>
      <c r="AQ1848" s="107" t="s">
        <v>699</v>
      </c>
      <c r="AR1848" s="107" t="s">
        <v>699</v>
      </c>
      <c r="AS1848" s="107" t="s">
        <v>396</v>
      </c>
      <c r="AT1848" s="107" t="s">
        <v>395</v>
      </c>
      <c r="AU1848" s="107" t="s">
        <v>1123</v>
      </c>
      <c r="AV1848" s="107" t="s">
        <v>391</v>
      </c>
      <c r="AW1848" s="108">
        <v>2</v>
      </c>
      <c r="AX1848" s="107" t="s">
        <v>473</v>
      </c>
      <c r="AY1848" s="107" t="s">
        <v>707</v>
      </c>
      <c r="AZ1848" s="107" t="s">
        <v>706</v>
      </c>
      <c r="BA1848" s="107" t="s">
        <v>412</v>
      </c>
      <c r="BB1848" s="109">
        <v>45355.272070752311</v>
      </c>
      <c r="BC1848" s="107" t="s">
        <v>24</v>
      </c>
      <c r="BD1848" s="107" t="s">
        <v>292</v>
      </c>
    </row>
    <row r="1849" spans="1:56" x14ac:dyDescent="0.2">
      <c r="A1849" s="107" t="s">
        <v>472</v>
      </c>
      <c r="B1849" s="105">
        <v>612191</v>
      </c>
      <c r="C1849" s="105" t="s">
        <v>395</v>
      </c>
      <c r="D1849" s="107" t="s">
        <v>2571</v>
      </c>
      <c r="E1849" s="105" t="s">
        <v>1954</v>
      </c>
      <c r="F1849" s="107" t="s">
        <v>1969</v>
      </c>
      <c r="G1849" s="107" t="s">
        <v>830</v>
      </c>
      <c r="H1849" s="107" t="s">
        <v>830</v>
      </c>
      <c r="I1849" s="107" t="s">
        <v>830</v>
      </c>
      <c r="J1849" s="107" t="s">
        <v>177</v>
      </c>
      <c r="K1849" s="107" t="s">
        <v>24</v>
      </c>
      <c r="L1849" s="107" t="s">
        <v>88</v>
      </c>
      <c r="M1849" s="107" t="s">
        <v>41</v>
      </c>
      <c r="N1849" s="107" t="s">
        <v>472</v>
      </c>
      <c r="O1849" s="107" t="s">
        <v>1122</v>
      </c>
      <c r="P1849" s="109">
        <v>46095</v>
      </c>
      <c r="Q1849" s="107" t="s">
        <v>1353</v>
      </c>
      <c r="R1849" s="108">
        <v>0</v>
      </c>
      <c r="S1849" s="109">
        <v>46245</v>
      </c>
      <c r="T1849" s="109">
        <v>46305</v>
      </c>
      <c r="U1849" s="109">
        <v>46974</v>
      </c>
      <c r="V1849" s="108">
        <v>729</v>
      </c>
      <c r="W1849" s="107" t="s">
        <v>1400</v>
      </c>
      <c r="X1849" s="107" t="s">
        <v>1401</v>
      </c>
      <c r="Y1849" s="107" t="s">
        <v>292</v>
      </c>
      <c r="Z1849" s="108">
        <v>0.8</v>
      </c>
      <c r="AA1849" s="113">
        <v>0</v>
      </c>
      <c r="AB1849" s="113">
        <v>0</v>
      </c>
      <c r="AC1849" s="113">
        <v>20130000</v>
      </c>
      <c r="AD1849" s="113">
        <v>0</v>
      </c>
      <c r="AE1849" s="113">
        <v>20130000</v>
      </c>
      <c r="AF1849" s="113">
        <v>0</v>
      </c>
      <c r="AG1849" s="113">
        <v>0</v>
      </c>
      <c r="AH1849" s="113">
        <f>CFR_Data[[#This Row],[Total Spent SFY]]+CFR_Data[[#This Row],[CF Current SFY]]</f>
        <v>0</v>
      </c>
      <c r="AI1849" s="113">
        <v>0</v>
      </c>
      <c r="AJ1849" s="113">
        <v>0</v>
      </c>
      <c r="AK1849" s="113">
        <v>7876956.5217000004</v>
      </c>
      <c r="AL1849" s="113">
        <v>10502608.695699999</v>
      </c>
      <c r="AM1849" s="113">
        <v>1750434.7826</v>
      </c>
      <c r="AN1849" s="113">
        <v>0</v>
      </c>
      <c r="AO1849" s="113">
        <v>0</v>
      </c>
      <c r="AP1849" s="113">
        <v>0</v>
      </c>
      <c r="AQ1849" s="107" t="s">
        <v>699</v>
      </c>
      <c r="AR1849" s="107" t="s">
        <v>699</v>
      </c>
      <c r="AS1849" s="107" t="s">
        <v>396</v>
      </c>
      <c r="AT1849" s="107" t="s">
        <v>395</v>
      </c>
      <c r="AU1849" s="107" t="s">
        <v>1123</v>
      </c>
      <c r="AV1849" s="107" t="s">
        <v>391</v>
      </c>
      <c r="AW1849" s="108">
        <v>1</v>
      </c>
      <c r="AX1849" s="107" t="s">
        <v>473</v>
      </c>
      <c r="AY1849" s="107" t="s">
        <v>707</v>
      </c>
      <c r="AZ1849" s="107" t="s">
        <v>706</v>
      </c>
      <c r="BA1849" s="107" t="s">
        <v>412</v>
      </c>
      <c r="BB1849" s="109">
        <v>45355.272070752311</v>
      </c>
      <c r="BC1849" s="107" t="s">
        <v>24</v>
      </c>
      <c r="BD1849" s="107" t="s">
        <v>292</v>
      </c>
    </row>
    <row r="1850" spans="1:56" x14ac:dyDescent="0.2">
      <c r="A1850" s="107" t="s">
        <v>472</v>
      </c>
      <c r="B1850" s="105">
        <v>612192</v>
      </c>
      <c r="C1850" s="105" t="s">
        <v>395</v>
      </c>
      <c r="D1850" s="107" t="s">
        <v>2572</v>
      </c>
      <c r="E1850" s="105" t="s">
        <v>1954</v>
      </c>
      <c r="F1850" s="107" t="s">
        <v>1969</v>
      </c>
      <c r="G1850" s="107" t="s">
        <v>830</v>
      </c>
      <c r="H1850" s="107" t="s">
        <v>830</v>
      </c>
      <c r="I1850" s="107" t="s">
        <v>830</v>
      </c>
      <c r="J1850" s="107" t="s">
        <v>177</v>
      </c>
      <c r="K1850" s="107" t="s">
        <v>24</v>
      </c>
      <c r="L1850" s="107" t="s">
        <v>88</v>
      </c>
      <c r="M1850" s="107" t="s">
        <v>41</v>
      </c>
      <c r="N1850" s="107" t="s">
        <v>472</v>
      </c>
      <c r="O1850" s="107" t="s">
        <v>1122</v>
      </c>
      <c r="P1850" s="109">
        <v>45682</v>
      </c>
      <c r="Q1850" s="107" t="s">
        <v>1101</v>
      </c>
      <c r="R1850" s="108">
        <v>0</v>
      </c>
      <c r="S1850" s="109">
        <v>45832</v>
      </c>
      <c r="T1850" s="109">
        <v>45892</v>
      </c>
      <c r="U1850" s="109">
        <v>46561</v>
      </c>
      <c r="V1850" s="108">
        <v>729</v>
      </c>
      <c r="W1850" s="107" t="s">
        <v>424</v>
      </c>
      <c r="X1850" s="107" t="s">
        <v>1959</v>
      </c>
      <c r="Y1850" s="107" t="s">
        <v>292</v>
      </c>
      <c r="Z1850" s="108">
        <v>0.8</v>
      </c>
      <c r="AA1850" s="113">
        <v>0</v>
      </c>
      <c r="AB1850" s="113">
        <v>0</v>
      </c>
      <c r="AC1850" s="113">
        <v>551320</v>
      </c>
      <c r="AD1850" s="113">
        <v>0</v>
      </c>
      <c r="AE1850" s="113">
        <v>551320</v>
      </c>
      <c r="AF1850" s="113">
        <v>0</v>
      </c>
      <c r="AG1850" s="113">
        <v>0</v>
      </c>
      <c r="AH1850" s="113">
        <f>CFR_Data[[#This Row],[Total Spent SFY]]+CFR_Data[[#This Row],[CF Current SFY]]</f>
        <v>0</v>
      </c>
      <c r="AI1850" s="113">
        <v>0</v>
      </c>
      <c r="AJ1850" s="113">
        <v>263674.78259999998</v>
      </c>
      <c r="AK1850" s="113">
        <v>287645.21740000002</v>
      </c>
      <c r="AL1850" s="113">
        <v>0</v>
      </c>
      <c r="AM1850" s="113">
        <v>0</v>
      </c>
      <c r="AN1850" s="113">
        <v>0</v>
      </c>
      <c r="AO1850" s="113">
        <v>0</v>
      </c>
      <c r="AP1850" s="113">
        <v>0</v>
      </c>
      <c r="AQ1850" s="107" t="s">
        <v>699</v>
      </c>
      <c r="AR1850" s="107" t="s">
        <v>699</v>
      </c>
      <c r="AS1850" s="107" t="s">
        <v>396</v>
      </c>
      <c r="AT1850" s="107" t="s">
        <v>395</v>
      </c>
      <c r="AU1850" s="107" t="s">
        <v>1123</v>
      </c>
      <c r="AV1850" s="107" t="s">
        <v>391</v>
      </c>
      <c r="AW1850" s="108">
        <v>3</v>
      </c>
      <c r="AX1850" s="107" t="s">
        <v>473</v>
      </c>
      <c r="AY1850" s="107" t="s">
        <v>707</v>
      </c>
      <c r="AZ1850" s="107" t="s">
        <v>706</v>
      </c>
      <c r="BA1850" s="107" t="s">
        <v>412</v>
      </c>
      <c r="BB1850" s="109">
        <v>45355.272070752311</v>
      </c>
      <c r="BC1850" s="107" t="s">
        <v>24</v>
      </c>
      <c r="BD1850" s="107" t="s">
        <v>292</v>
      </c>
    </row>
    <row r="1851" spans="1:56" x14ac:dyDescent="0.2">
      <c r="A1851" s="107" t="s">
        <v>472</v>
      </c>
      <c r="B1851" s="105">
        <v>612192</v>
      </c>
      <c r="C1851" s="105" t="s">
        <v>395</v>
      </c>
      <c r="D1851" s="107" t="s">
        <v>2572</v>
      </c>
      <c r="E1851" s="105" t="s">
        <v>1954</v>
      </c>
      <c r="F1851" s="107" t="s">
        <v>1969</v>
      </c>
      <c r="G1851" s="107" t="s">
        <v>830</v>
      </c>
      <c r="H1851" s="107" t="s">
        <v>830</v>
      </c>
      <c r="I1851" s="107" t="s">
        <v>830</v>
      </c>
      <c r="J1851" s="107" t="s">
        <v>177</v>
      </c>
      <c r="K1851" s="107" t="s">
        <v>24</v>
      </c>
      <c r="L1851" s="107" t="s">
        <v>88</v>
      </c>
      <c r="M1851" s="107" t="s">
        <v>41</v>
      </c>
      <c r="N1851" s="107" t="s">
        <v>472</v>
      </c>
      <c r="O1851" s="107" t="s">
        <v>1122</v>
      </c>
      <c r="P1851" s="109">
        <v>45682</v>
      </c>
      <c r="Q1851" s="107" t="s">
        <v>1101</v>
      </c>
      <c r="R1851" s="108">
        <v>0</v>
      </c>
      <c r="S1851" s="109">
        <v>45832</v>
      </c>
      <c r="T1851" s="109">
        <v>45892</v>
      </c>
      <c r="U1851" s="109">
        <v>46561</v>
      </c>
      <c r="V1851" s="108">
        <v>729</v>
      </c>
      <c r="W1851" s="107" t="s">
        <v>398</v>
      </c>
      <c r="X1851" s="107" t="s">
        <v>702</v>
      </c>
      <c r="Y1851" s="107" t="s">
        <v>293</v>
      </c>
      <c r="Z1851" s="108">
        <v>0</v>
      </c>
      <c r="AA1851" s="113">
        <v>0</v>
      </c>
      <c r="AB1851" s="113">
        <v>0</v>
      </c>
      <c r="AC1851" s="113">
        <v>0</v>
      </c>
      <c r="AD1851" s="113">
        <v>0</v>
      </c>
      <c r="AE1851" s="113">
        <v>0</v>
      </c>
      <c r="AF1851" s="113">
        <v>0</v>
      </c>
      <c r="AG1851" s="113">
        <v>0</v>
      </c>
      <c r="AH1851" s="113">
        <f>CFR_Data[[#This Row],[Total Spent SFY]]+CFR_Data[[#This Row],[CF Current SFY]]</f>
        <v>0</v>
      </c>
      <c r="AI1851" s="113">
        <v>0</v>
      </c>
      <c r="AJ1851" s="113">
        <v>0</v>
      </c>
      <c r="AK1851" s="113">
        <v>0</v>
      </c>
      <c r="AL1851" s="113">
        <v>0</v>
      </c>
      <c r="AM1851" s="113">
        <v>0</v>
      </c>
      <c r="AN1851" s="113">
        <v>0</v>
      </c>
      <c r="AO1851" s="113">
        <v>0</v>
      </c>
      <c r="AP1851" s="113">
        <v>0</v>
      </c>
      <c r="AQ1851" s="107" t="s">
        <v>699</v>
      </c>
      <c r="AR1851" s="107" t="s">
        <v>699</v>
      </c>
      <c r="AS1851" s="107" t="s">
        <v>396</v>
      </c>
      <c r="AT1851" s="107" t="s">
        <v>395</v>
      </c>
      <c r="AU1851" s="107" t="s">
        <v>1123</v>
      </c>
      <c r="AV1851" s="107" t="s">
        <v>391</v>
      </c>
      <c r="AW1851" s="108">
        <v>3</v>
      </c>
      <c r="AX1851" s="107" t="s">
        <v>473</v>
      </c>
      <c r="AY1851" s="107" t="s">
        <v>707</v>
      </c>
      <c r="AZ1851" s="107" t="s">
        <v>706</v>
      </c>
      <c r="BA1851" s="107" t="s">
        <v>412</v>
      </c>
      <c r="BB1851" s="109">
        <v>45355.272070752311</v>
      </c>
      <c r="BC1851" s="107" t="s">
        <v>24</v>
      </c>
      <c r="BD1851" s="107" t="s">
        <v>293</v>
      </c>
    </row>
    <row r="1852" spans="1:56" x14ac:dyDescent="0.2">
      <c r="A1852" s="107" t="s">
        <v>472</v>
      </c>
      <c r="B1852" s="105">
        <v>612192</v>
      </c>
      <c r="C1852" s="105" t="s">
        <v>395</v>
      </c>
      <c r="D1852" s="107" t="s">
        <v>2572</v>
      </c>
      <c r="E1852" s="105" t="s">
        <v>1954</v>
      </c>
      <c r="F1852" s="107" t="s">
        <v>1969</v>
      </c>
      <c r="G1852" s="107" t="s">
        <v>830</v>
      </c>
      <c r="H1852" s="107" t="s">
        <v>830</v>
      </c>
      <c r="I1852" s="107" t="s">
        <v>830</v>
      </c>
      <c r="J1852" s="107" t="s">
        <v>177</v>
      </c>
      <c r="K1852" s="107" t="s">
        <v>24</v>
      </c>
      <c r="L1852" s="107" t="s">
        <v>88</v>
      </c>
      <c r="M1852" s="107" t="s">
        <v>41</v>
      </c>
      <c r="N1852" s="107" t="s">
        <v>472</v>
      </c>
      <c r="O1852" s="107" t="s">
        <v>1122</v>
      </c>
      <c r="P1852" s="109">
        <v>45682</v>
      </c>
      <c r="Q1852" s="107" t="s">
        <v>1101</v>
      </c>
      <c r="R1852" s="108">
        <v>0</v>
      </c>
      <c r="S1852" s="109">
        <v>45832</v>
      </c>
      <c r="T1852" s="109">
        <v>45892</v>
      </c>
      <c r="U1852" s="109">
        <v>46561</v>
      </c>
      <c r="V1852" s="108">
        <v>729</v>
      </c>
      <c r="W1852" s="107" t="s">
        <v>1400</v>
      </c>
      <c r="X1852" s="107" t="s">
        <v>1401</v>
      </c>
      <c r="Y1852" s="107" t="s">
        <v>292</v>
      </c>
      <c r="Z1852" s="108">
        <v>0.8</v>
      </c>
      <c r="AA1852" s="113">
        <v>0</v>
      </c>
      <c r="AB1852" s="113">
        <v>0</v>
      </c>
      <c r="AC1852" s="113">
        <v>13779944.640000001</v>
      </c>
      <c r="AD1852" s="113">
        <v>0</v>
      </c>
      <c r="AE1852" s="113">
        <v>13779944.640000001</v>
      </c>
      <c r="AF1852" s="113">
        <v>0</v>
      </c>
      <c r="AG1852" s="113">
        <v>0</v>
      </c>
      <c r="AH1852" s="113">
        <f>CFR_Data[[#This Row],[Total Spent SFY]]+CFR_Data[[#This Row],[CF Current SFY]]</f>
        <v>0</v>
      </c>
      <c r="AI1852" s="113">
        <v>0</v>
      </c>
      <c r="AJ1852" s="113">
        <v>6590408.3060999997</v>
      </c>
      <c r="AK1852" s="113">
        <v>7189536.3339</v>
      </c>
      <c r="AL1852" s="113">
        <v>0</v>
      </c>
      <c r="AM1852" s="113">
        <v>0</v>
      </c>
      <c r="AN1852" s="113">
        <v>0</v>
      </c>
      <c r="AO1852" s="113">
        <v>0</v>
      </c>
      <c r="AP1852" s="113">
        <v>0</v>
      </c>
      <c r="AQ1852" s="107" t="s">
        <v>699</v>
      </c>
      <c r="AR1852" s="107" t="s">
        <v>699</v>
      </c>
      <c r="AS1852" s="107" t="s">
        <v>396</v>
      </c>
      <c r="AT1852" s="107" t="s">
        <v>395</v>
      </c>
      <c r="AU1852" s="107" t="s">
        <v>1123</v>
      </c>
      <c r="AV1852" s="107" t="s">
        <v>391</v>
      </c>
      <c r="AW1852" s="108">
        <v>3</v>
      </c>
      <c r="AX1852" s="107" t="s">
        <v>473</v>
      </c>
      <c r="AY1852" s="107" t="s">
        <v>707</v>
      </c>
      <c r="AZ1852" s="107" t="s">
        <v>706</v>
      </c>
      <c r="BA1852" s="107" t="s">
        <v>412</v>
      </c>
      <c r="BB1852" s="109">
        <v>45355.272070752311</v>
      </c>
      <c r="BC1852" s="107" t="s">
        <v>24</v>
      </c>
      <c r="BD1852" s="107" t="s">
        <v>292</v>
      </c>
    </row>
    <row r="1853" spans="1:56" x14ac:dyDescent="0.2">
      <c r="A1853" s="107" t="s">
        <v>472</v>
      </c>
      <c r="B1853" s="105">
        <v>612193</v>
      </c>
      <c r="C1853" s="105" t="s">
        <v>395</v>
      </c>
      <c r="D1853" s="107" t="s">
        <v>2573</v>
      </c>
      <c r="E1853" s="105" t="s">
        <v>1941</v>
      </c>
      <c r="F1853" s="107" t="s">
        <v>2890</v>
      </c>
      <c r="G1853" s="107" t="s">
        <v>830</v>
      </c>
      <c r="H1853" s="107" t="s">
        <v>830</v>
      </c>
      <c r="I1853" s="107" t="s">
        <v>830</v>
      </c>
      <c r="J1853" s="107" t="s">
        <v>152</v>
      </c>
      <c r="K1853" s="107" t="s">
        <v>27</v>
      </c>
      <c r="L1853" s="107" t="s">
        <v>349</v>
      </c>
      <c r="M1853" s="107" t="s">
        <v>395</v>
      </c>
      <c r="N1853" s="107" t="s">
        <v>472</v>
      </c>
      <c r="O1853" s="107" t="s">
        <v>1122</v>
      </c>
      <c r="P1853" s="109">
        <v>45682</v>
      </c>
      <c r="Q1853" s="107" t="s">
        <v>1101</v>
      </c>
      <c r="R1853" s="108">
        <v>0</v>
      </c>
      <c r="S1853" s="109">
        <v>45832</v>
      </c>
      <c r="T1853" s="109">
        <v>45892</v>
      </c>
      <c r="U1853" s="109">
        <v>46832</v>
      </c>
      <c r="V1853" s="108">
        <v>1000</v>
      </c>
      <c r="W1853" s="107" t="s">
        <v>424</v>
      </c>
      <c r="X1853" s="107" t="s">
        <v>1959</v>
      </c>
      <c r="Y1853" s="107" t="s">
        <v>292</v>
      </c>
      <c r="Z1853" s="108">
        <v>0.8</v>
      </c>
      <c r="AA1853" s="113">
        <v>0</v>
      </c>
      <c r="AB1853" s="113">
        <v>0</v>
      </c>
      <c r="AC1853" s="113">
        <v>1595000</v>
      </c>
      <c r="AD1853" s="113">
        <v>0</v>
      </c>
      <c r="AE1853" s="113">
        <v>1595000</v>
      </c>
      <c r="AF1853" s="113">
        <v>0</v>
      </c>
      <c r="AG1853" s="113">
        <v>0</v>
      </c>
      <c r="AH1853" s="113">
        <f>CFR_Data[[#This Row],[Total Spent SFY]]+CFR_Data[[#This Row],[CF Current SFY]]</f>
        <v>0</v>
      </c>
      <c r="AI1853" s="113">
        <v>0</v>
      </c>
      <c r="AJ1853" s="113">
        <v>548281.25</v>
      </c>
      <c r="AK1853" s="113">
        <v>598125</v>
      </c>
      <c r="AL1853" s="113">
        <v>448593.75</v>
      </c>
      <c r="AM1853" s="113">
        <v>0</v>
      </c>
      <c r="AN1853" s="113">
        <v>0</v>
      </c>
      <c r="AO1853" s="113">
        <v>0</v>
      </c>
      <c r="AP1853" s="113">
        <v>0</v>
      </c>
      <c r="AQ1853" s="107" t="s">
        <v>699</v>
      </c>
      <c r="AR1853" s="107" t="s">
        <v>699</v>
      </c>
      <c r="AS1853" s="107" t="s">
        <v>396</v>
      </c>
      <c r="AT1853" s="107" t="s">
        <v>395</v>
      </c>
      <c r="AU1853" s="107" t="s">
        <v>1123</v>
      </c>
      <c r="AV1853" s="107" t="s">
        <v>391</v>
      </c>
      <c r="AW1853" s="108">
        <v>2</v>
      </c>
      <c r="AX1853" s="107" t="s">
        <v>473</v>
      </c>
      <c r="AY1853" s="107" t="s">
        <v>707</v>
      </c>
      <c r="AZ1853" s="107" t="s">
        <v>706</v>
      </c>
      <c r="BA1853" s="107" t="s">
        <v>412</v>
      </c>
      <c r="BB1853" s="109">
        <v>45355.272070752311</v>
      </c>
      <c r="BC1853" s="107" t="s">
        <v>27</v>
      </c>
      <c r="BD1853" s="107" t="s">
        <v>292</v>
      </c>
    </row>
    <row r="1854" spans="1:56" x14ac:dyDescent="0.2">
      <c r="A1854" s="107" t="s">
        <v>472</v>
      </c>
      <c r="B1854" s="105">
        <v>612193</v>
      </c>
      <c r="C1854" s="105" t="s">
        <v>395</v>
      </c>
      <c r="D1854" s="107" t="s">
        <v>2573</v>
      </c>
      <c r="E1854" s="105" t="s">
        <v>1941</v>
      </c>
      <c r="F1854" s="107" t="s">
        <v>2890</v>
      </c>
      <c r="G1854" s="107" t="s">
        <v>830</v>
      </c>
      <c r="H1854" s="107" t="s">
        <v>830</v>
      </c>
      <c r="I1854" s="107" t="s">
        <v>830</v>
      </c>
      <c r="J1854" s="107" t="s">
        <v>152</v>
      </c>
      <c r="K1854" s="107" t="s">
        <v>27</v>
      </c>
      <c r="L1854" s="107" t="s">
        <v>349</v>
      </c>
      <c r="M1854" s="107" t="s">
        <v>395</v>
      </c>
      <c r="N1854" s="107" t="s">
        <v>472</v>
      </c>
      <c r="O1854" s="107" t="s">
        <v>1122</v>
      </c>
      <c r="P1854" s="109">
        <v>45682</v>
      </c>
      <c r="Q1854" s="107" t="s">
        <v>1101</v>
      </c>
      <c r="R1854" s="108">
        <v>0</v>
      </c>
      <c r="S1854" s="109">
        <v>45832</v>
      </c>
      <c r="T1854" s="109">
        <v>45892</v>
      </c>
      <c r="U1854" s="109">
        <v>46832</v>
      </c>
      <c r="V1854" s="108">
        <v>1000</v>
      </c>
      <c r="W1854" s="107" t="s">
        <v>1400</v>
      </c>
      <c r="X1854" s="107" t="s">
        <v>1401</v>
      </c>
      <c r="Y1854" s="107" t="s">
        <v>292</v>
      </c>
      <c r="Z1854" s="108">
        <v>0.8</v>
      </c>
      <c r="AA1854" s="113">
        <v>0</v>
      </c>
      <c r="AB1854" s="113">
        <v>0</v>
      </c>
      <c r="AC1854" s="113">
        <v>40194000</v>
      </c>
      <c r="AD1854" s="113">
        <v>0</v>
      </c>
      <c r="AE1854" s="113">
        <v>40194000</v>
      </c>
      <c r="AF1854" s="113">
        <v>0</v>
      </c>
      <c r="AG1854" s="113">
        <v>0</v>
      </c>
      <c r="AH1854" s="113">
        <f>CFR_Data[[#This Row],[Total Spent SFY]]+CFR_Data[[#This Row],[CF Current SFY]]</f>
        <v>0</v>
      </c>
      <c r="AI1854" s="113">
        <v>0</v>
      </c>
      <c r="AJ1854" s="113">
        <v>13816687.5</v>
      </c>
      <c r="AK1854" s="113">
        <v>15072750</v>
      </c>
      <c r="AL1854" s="113">
        <v>11304562.5</v>
      </c>
      <c r="AM1854" s="113">
        <v>0</v>
      </c>
      <c r="AN1854" s="113">
        <v>0</v>
      </c>
      <c r="AO1854" s="113">
        <v>0</v>
      </c>
      <c r="AP1854" s="113">
        <v>0</v>
      </c>
      <c r="AQ1854" s="107" t="s">
        <v>699</v>
      </c>
      <c r="AR1854" s="107" t="s">
        <v>699</v>
      </c>
      <c r="AS1854" s="107" t="s">
        <v>396</v>
      </c>
      <c r="AT1854" s="107" t="s">
        <v>395</v>
      </c>
      <c r="AU1854" s="107" t="s">
        <v>1123</v>
      </c>
      <c r="AV1854" s="107" t="s">
        <v>391</v>
      </c>
      <c r="AW1854" s="108">
        <v>2</v>
      </c>
      <c r="AX1854" s="107" t="s">
        <v>473</v>
      </c>
      <c r="AY1854" s="107" t="s">
        <v>707</v>
      </c>
      <c r="AZ1854" s="107" t="s">
        <v>706</v>
      </c>
      <c r="BA1854" s="107" t="s">
        <v>412</v>
      </c>
      <c r="BB1854" s="109">
        <v>45355.272070752311</v>
      </c>
      <c r="BC1854" s="107" t="s">
        <v>27</v>
      </c>
      <c r="BD1854" s="107" t="s">
        <v>292</v>
      </c>
    </row>
    <row r="1855" spans="1:56" x14ac:dyDescent="0.2">
      <c r="A1855" s="107" t="s">
        <v>472</v>
      </c>
      <c r="B1855" s="105">
        <v>612195</v>
      </c>
      <c r="C1855" s="105" t="s">
        <v>395</v>
      </c>
      <c r="D1855" s="107" t="s">
        <v>2574</v>
      </c>
      <c r="E1855" s="105" t="s">
        <v>1954</v>
      </c>
      <c r="F1855" s="107" t="s">
        <v>2890</v>
      </c>
      <c r="G1855" s="107" t="s">
        <v>830</v>
      </c>
      <c r="H1855" s="107" t="s">
        <v>830</v>
      </c>
      <c r="I1855" s="107" t="s">
        <v>830</v>
      </c>
      <c r="J1855" s="107" t="s">
        <v>170</v>
      </c>
      <c r="K1855" s="107" t="s">
        <v>24</v>
      </c>
      <c r="L1855" s="107" t="s">
        <v>88</v>
      </c>
      <c r="M1855" s="107" t="s">
        <v>41</v>
      </c>
      <c r="N1855" s="107" t="s">
        <v>472</v>
      </c>
      <c r="O1855" s="107" t="s">
        <v>1122</v>
      </c>
      <c r="P1855" s="109">
        <v>45696</v>
      </c>
      <c r="Q1855" s="107" t="s">
        <v>1101</v>
      </c>
      <c r="R1855" s="108">
        <v>0</v>
      </c>
      <c r="S1855" s="109">
        <v>45846</v>
      </c>
      <c r="T1855" s="109">
        <v>45906</v>
      </c>
      <c r="U1855" s="109">
        <v>46211</v>
      </c>
      <c r="V1855" s="108">
        <v>365</v>
      </c>
      <c r="W1855" s="107" t="s">
        <v>424</v>
      </c>
      <c r="X1855" s="107" t="s">
        <v>1959</v>
      </c>
      <c r="Y1855" s="107" t="s">
        <v>292</v>
      </c>
      <c r="Z1855" s="108">
        <v>0.8</v>
      </c>
      <c r="AA1855" s="113">
        <v>0</v>
      </c>
      <c r="AB1855" s="113">
        <v>0</v>
      </c>
      <c r="AC1855" s="113">
        <v>1128820</v>
      </c>
      <c r="AD1855" s="113">
        <v>0</v>
      </c>
      <c r="AE1855" s="113">
        <v>1128820</v>
      </c>
      <c r="AF1855" s="113">
        <v>0</v>
      </c>
      <c r="AG1855" s="113">
        <v>0</v>
      </c>
      <c r="AH1855" s="113">
        <f>CFR_Data[[#This Row],[Total Spent SFY]]+CFR_Data[[#This Row],[CF Current SFY]]</f>
        <v>0</v>
      </c>
      <c r="AI1855" s="113">
        <v>0</v>
      </c>
      <c r="AJ1855" s="113">
        <v>1026200</v>
      </c>
      <c r="AK1855" s="113">
        <v>102620</v>
      </c>
      <c r="AL1855" s="113">
        <v>0</v>
      </c>
      <c r="AM1855" s="113">
        <v>0</v>
      </c>
      <c r="AN1855" s="113">
        <v>0</v>
      </c>
      <c r="AO1855" s="113">
        <v>0</v>
      </c>
      <c r="AP1855" s="113">
        <v>0</v>
      </c>
      <c r="AQ1855" s="107" t="s">
        <v>699</v>
      </c>
      <c r="AR1855" s="107" t="s">
        <v>699</v>
      </c>
      <c r="AS1855" s="107" t="s">
        <v>396</v>
      </c>
      <c r="AT1855" s="107" t="s">
        <v>395</v>
      </c>
      <c r="AU1855" s="107" t="s">
        <v>1123</v>
      </c>
      <c r="AV1855" s="107" t="s">
        <v>391</v>
      </c>
      <c r="AW1855" s="108">
        <v>2</v>
      </c>
      <c r="AX1855" s="107" t="s">
        <v>473</v>
      </c>
      <c r="AY1855" s="107" t="s">
        <v>707</v>
      </c>
      <c r="AZ1855" s="107" t="s">
        <v>706</v>
      </c>
      <c r="BA1855" s="107" t="s">
        <v>412</v>
      </c>
      <c r="BB1855" s="109">
        <v>45355.272070752311</v>
      </c>
      <c r="BC1855" s="107" t="s">
        <v>24</v>
      </c>
      <c r="BD1855" s="107" t="s">
        <v>292</v>
      </c>
    </row>
    <row r="1856" spans="1:56" x14ac:dyDescent="0.2">
      <c r="A1856" s="107" t="s">
        <v>472</v>
      </c>
      <c r="B1856" s="105">
        <v>612195</v>
      </c>
      <c r="C1856" s="105" t="s">
        <v>395</v>
      </c>
      <c r="D1856" s="107" t="s">
        <v>2574</v>
      </c>
      <c r="E1856" s="105" t="s">
        <v>1954</v>
      </c>
      <c r="F1856" s="107" t="s">
        <v>2890</v>
      </c>
      <c r="G1856" s="107" t="s">
        <v>830</v>
      </c>
      <c r="H1856" s="107" t="s">
        <v>830</v>
      </c>
      <c r="I1856" s="107" t="s">
        <v>830</v>
      </c>
      <c r="J1856" s="107" t="s">
        <v>170</v>
      </c>
      <c r="K1856" s="107" t="s">
        <v>24</v>
      </c>
      <c r="L1856" s="107" t="s">
        <v>88</v>
      </c>
      <c r="M1856" s="107" t="s">
        <v>41</v>
      </c>
      <c r="N1856" s="107" t="s">
        <v>472</v>
      </c>
      <c r="O1856" s="107" t="s">
        <v>1122</v>
      </c>
      <c r="P1856" s="109">
        <v>45696</v>
      </c>
      <c r="Q1856" s="107" t="s">
        <v>1101</v>
      </c>
      <c r="R1856" s="108">
        <v>0</v>
      </c>
      <c r="S1856" s="109">
        <v>45846</v>
      </c>
      <c r="T1856" s="109">
        <v>45906</v>
      </c>
      <c r="U1856" s="109">
        <v>46211</v>
      </c>
      <c r="V1856" s="108">
        <v>365</v>
      </c>
      <c r="W1856" s="107" t="s">
        <v>1400</v>
      </c>
      <c r="X1856" s="107" t="s">
        <v>1401</v>
      </c>
      <c r="Y1856" s="107" t="s">
        <v>292</v>
      </c>
      <c r="Z1856" s="108">
        <v>0.8</v>
      </c>
      <c r="AA1856" s="113">
        <v>0</v>
      </c>
      <c r="AB1856" s="113">
        <v>0</v>
      </c>
      <c r="AC1856" s="113">
        <v>28188578.879999999</v>
      </c>
      <c r="AD1856" s="113">
        <v>0</v>
      </c>
      <c r="AE1856" s="113">
        <v>28188578.879999999</v>
      </c>
      <c r="AF1856" s="113">
        <v>0</v>
      </c>
      <c r="AG1856" s="113">
        <v>0</v>
      </c>
      <c r="AH1856" s="113">
        <f>CFR_Data[[#This Row],[Total Spent SFY]]+CFR_Data[[#This Row],[CF Current SFY]]</f>
        <v>0</v>
      </c>
      <c r="AI1856" s="113">
        <v>0</v>
      </c>
      <c r="AJ1856" s="113">
        <v>25625980.800000001</v>
      </c>
      <c r="AK1856" s="113">
        <v>2562598.08</v>
      </c>
      <c r="AL1856" s="113">
        <v>0</v>
      </c>
      <c r="AM1856" s="113">
        <v>0</v>
      </c>
      <c r="AN1856" s="113">
        <v>0</v>
      </c>
      <c r="AO1856" s="113">
        <v>0</v>
      </c>
      <c r="AP1856" s="113">
        <v>0</v>
      </c>
      <c r="AQ1856" s="107" t="s">
        <v>699</v>
      </c>
      <c r="AR1856" s="107" t="s">
        <v>699</v>
      </c>
      <c r="AS1856" s="107" t="s">
        <v>396</v>
      </c>
      <c r="AT1856" s="107" t="s">
        <v>395</v>
      </c>
      <c r="AU1856" s="107" t="s">
        <v>1123</v>
      </c>
      <c r="AV1856" s="107" t="s">
        <v>391</v>
      </c>
      <c r="AW1856" s="108">
        <v>2</v>
      </c>
      <c r="AX1856" s="107" t="s">
        <v>473</v>
      </c>
      <c r="AY1856" s="107" t="s">
        <v>707</v>
      </c>
      <c r="AZ1856" s="107" t="s">
        <v>706</v>
      </c>
      <c r="BA1856" s="107" t="s">
        <v>412</v>
      </c>
      <c r="BB1856" s="109">
        <v>45355.272070752311</v>
      </c>
      <c r="BC1856" s="107" t="s">
        <v>24</v>
      </c>
      <c r="BD1856" s="107" t="s">
        <v>292</v>
      </c>
    </row>
    <row r="1857" spans="1:56" x14ac:dyDescent="0.2">
      <c r="A1857" s="107" t="s">
        <v>472</v>
      </c>
      <c r="B1857" s="105">
        <v>612196</v>
      </c>
      <c r="C1857" s="105" t="s">
        <v>395</v>
      </c>
      <c r="D1857" s="107" t="s">
        <v>2575</v>
      </c>
      <c r="E1857" s="105" t="s">
        <v>1943</v>
      </c>
      <c r="F1857" s="107" t="s">
        <v>2890</v>
      </c>
      <c r="G1857" s="107" t="s">
        <v>830</v>
      </c>
      <c r="H1857" s="107" t="s">
        <v>830</v>
      </c>
      <c r="I1857" s="107" t="s">
        <v>830</v>
      </c>
      <c r="J1857" s="107" t="s">
        <v>160</v>
      </c>
      <c r="K1857" s="107" t="s">
        <v>22</v>
      </c>
      <c r="L1857" s="107" t="s">
        <v>88</v>
      </c>
      <c r="M1857" s="107" t="s">
        <v>41</v>
      </c>
      <c r="N1857" s="107" t="s">
        <v>472</v>
      </c>
      <c r="O1857" s="107" t="s">
        <v>1122</v>
      </c>
      <c r="P1857" s="109">
        <v>45696</v>
      </c>
      <c r="Q1857" s="107" t="s">
        <v>1101</v>
      </c>
      <c r="R1857" s="108">
        <v>0</v>
      </c>
      <c r="S1857" s="109">
        <v>45846</v>
      </c>
      <c r="T1857" s="109">
        <v>45906</v>
      </c>
      <c r="U1857" s="109">
        <v>46575</v>
      </c>
      <c r="V1857" s="108">
        <v>729</v>
      </c>
      <c r="W1857" s="107" t="s">
        <v>424</v>
      </c>
      <c r="X1857" s="107" t="s">
        <v>1959</v>
      </c>
      <c r="Y1857" s="107" t="s">
        <v>292</v>
      </c>
      <c r="Z1857" s="108">
        <v>0.8</v>
      </c>
      <c r="AA1857" s="113">
        <v>0</v>
      </c>
      <c r="AB1857" s="113">
        <v>0</v>
      </c>
      <c r="AC1857" s="113">
        <v>502425</v>
      </c>
      <c r="AD1857" s="113">
        <v>0</v>
      </c>
      <c r="AE1857" s="113">
        <v>502425</v>
      </c>
      <c r="AF1857" s="113">
        <v>0</v>
      </c>
      <c r="AG1857" s="113">
        <v>0</v>
      </c>
      <c r="AH1857" s="113">
        <f>CFR_Data[[#This Row],[Total Spent SFY]]+CFR_Data[[#This Row],[CF Current SFY]]</f>
        <v>0</v>
      </c>
      <c r="AI1857" s="113">
        <v>0</v>
      </c>
      <c r="AJ1857" s="113">
        <v>218445.65220000001</v>
      </c>
      <c r="AK1857" s="113">
        <v>262134.78260000001</v>
      </c>
      <c r="AL1857" s="113">
        <v>21844.565200000001</v>
      </c>
      <c r="AM1857" s="113">
        <v>0</v>
      </c>
      <c r="AN1857" s="113">
        <v>0</v>
      </c>
      <c r="AO1857" s="113">
        <v>0</v>
      </c>
      <c r="AP1857" s="113">
        <v>0</v>
      </c>
      <c r="AQ1857" s="107" t="s">
        <v>699</v>
      </c>
      <c r="AR1857" s="107" t="s">
        <v>699</v>
      </c>
      <c r="AS1857" s="107" t="s">
        <v>396</v>
      </c>
      <c r="AT1857" s="107" t="s">
        <v>395</v>
      </c>
      <c r="AU1857" s="107" t="s">
        <v>1123</v>
      </c>
      <c r="AV1857" s="107" t="s">
        <v>391</v>
      </c>
      <c r="AW1857" s="108">
        <v>2</v>
      </c>
      <c r="AX1857" s="107" t="s">
        <v>473</v>
      </c>
      <c r="AY1857" s="107" t="s">
        <v>707</v>
      </c>
      <c r="AZ1857" s="107" t="s">
        <v>706</v>
      </c>
      <c r="BA1857" s="107" t="s">
        <v>412</v>
      </c>
      <c r="BB1857" s="109">
        <v>45355.272070752311</v>
      </c>
      <c r="BC1857" s="107" t="s">
        <v>22</v>
      </c>
      <c r="BD1857" s="107" t="s">
        <v>292</v>
      </c>
    </row>
    <row r="1858" spans="1:56" x14ac:dyDescent="0.2">
      <c r="A1858" s="107" t="s">
        <v>472</v>
      </c>
      <c r="B1858" s="105">
        <v>612196</v>
      </c>
      <c r="C1858" s="105" t="s">
        <v>395</v>
      </c>
      <c r="D1858" s="107" t="s">
        <v>2575</v>
      </c>
      <c r="E1858" s="105" t="s">
        <v>1943</v>
      </c>
      <c r="F1858" s="107" t="s">
        <v>2890</v>
      </c>
      <c r="G1858" s="107" t="s">
        <v>830</v>
      </c>
      <c r="H1858" s="107" t="s">
        <v>830</v>
      </c>
      <c r="I1858" s="107" t="s">
        <v>830</v>
      </c>
      <c r="J1858" s="107" t="s">
        <v>160</v>
      </c>
      <c r="K1858" s="107" t="s">
        <v>22</v>
      </c>
      <c r="L1858" s="107" t="s">
        <v>88</v>
      </c>
      <c r="M1858" s="107" t="s">
        <v>41</v>
      </c>
      <c r="N1858" s="107" t="s">
        <v>472</v>
      </c>
      <c r="O1858" s="107" t="s">
        <v>1122</v>
      </c>
      <c r="P1858" s="109">
        <v>45696</v>
      </c>
      <c r="Q1858" s="107" t="s">
        <v>1101</v>
      </c>
      <c r="R1858" s="108">
        <v>0</v>
      </c>
      <c r="S1858" s="109">
        <v>45846</v>
      </c>
      <c r="T1858" s="109">
        <v>45906</v>
      </c>
      <c r="U1858" s="109">
        <v>46575</v>
      </c>
      <c r="V1858" s="108">
        <v>729</v>
      </c>
      <c r="W1858" s="107" t="s">
        <v>1400</v>
      </c>
      <c r="X1858" s="107" t="s">
        <v>1401</v>
      </c>
      <c r="Y1858" s="107" t="s">
        <v>292</v>
      </c>
      <c r="Z1858" s="108">
        <v>0.8</v>
      </c>
      <c r="AA1858" s="113">
        <v>0</v>
      </c>
      <c r="AB1858" s="113">
        <v>0</v>
      </c>
      <c r="AC1858" s="113">
        <v>12528469.800000001</v>
      </c>
      <c r="AD1858" s="113">
        <v>0</v>
      </c>
      <c r="AE1858" s="113">
        <v>12528469.800000001</v>
      </c>
      <c r="AF1858" s="113">
        <v>0</v>
      </c>
      <c r="AG1858" s="113">
        <v>0</v>
      </c>
      <c r="AH1858" s="113">
        <f>CFR_Data[[#This Row],[Total Spent SFY]]+CFR_Data[[#This Row],[CF Current SFY]]</f>
        <v>0</v>
      </c>
      <c r="AI1858" s="113">
        <v>0</v>
      </c>
      <c r="AJ1858" s="113">
        <v>5447160.7825999996</v>
      </c>
      <c r="AK1858" s="113">
        <v>6536592.9391000001</v>
      </c>
      <c r="AL1858" s="113">
        <v>544716.07830000005</v>
      </c>
      <c r="AM1858" s="113">
        <v>0</v>
      </c>
      <c r="AN1858" s="113">
        <v>0</v>
      </c>
      <c r="AO1858" s="113">
        <v>0</v>
      </c>
      <c r="AP1858" s="113">
        <v>0</v>
      </c>
      <c r="AQ1858" s="107" t="s">
        <v>699</v>
      </c>
      <c r="AR1858" s="107" t="s">
        <v>699</v>
      </c>
      <c r="AS1858" s="107" t="s">
        <v>396</v>
      </c>
      <c r="AT1858" s="107" t="s">
        <v>395</v>
      </c>
      <c r="AU1858" s="107" t="s">
        <v>1123</v>
      </c>
      <c r="AV1858" s="107" t="s">
        <v>391</v>
      </c>
      <c r="AW1858" s="108">
        <v>2</v>
      </c>
      <c r="AX1858" s="107" t="s">
        <v>473</v>
      </c>
      <c r="AY1858" s="107" t="s">
        <v>707</v>
      </c>
      <c r="AZ1858" s="107" t="s">
        <v>706</v>
      </c>
      <c r="BA1858" s="107" t="s">
        <v>412</v>
      </c>
      <c r="BB1858" s="109">
        <v>45355.272070752311</v>
      </c>
      <c r="BC1858" s="107" t="s">
        <v>22</v>
      </c>
      <c r="BD1858" s="107" t="s">
        <v>292</v>
      </c>
    </row>
    <row r="1859" spans="1:56" x14ac:dyDescent="0.2">
      <c r="A1859" s="107" t="s">
        <v>409</v>
      </c>
      <c r="B1859" s="105">
        <v>612197</v>
      </c>
      <c r="C1859" s="105" t="s">
        <v>2576</v>
      </c>
      <c r="D1859" s="107" t="s">
        <v>2577</v>
      </c>
      <c r="E1859" s="105" t="s">
        <v>1941</v>
      </c>
      <c r="F1859" s="107" t="s">
        <v>1166</v>
      </c>
      <c r="G1859" s="107" t="s">
        <v>830</v>
      </c>
      <c r="H1859" s="107" t="s">
        <v>830</v>
      </c>
      <c r="I1859" s="107" t="s">
        <v>830</v>
      </c>
      <c r="J1859" s="107" t="s">
        <v>2578</v>
      </c>
      <c r="K1859" s="107" t="s">
        <v>667</v>
      </c>
      <c r="L1859" s="107" t="s">
        <v>349</v>
      </c>
      <c r="M1859" s="107" t="s">
        <v>395</v>
      </c>
      <c r="N1859" s="107" t="s">
        <v>410</v>
      </c>
      <c r="O1859" s="107" t="s">
        <v>395</v>
      </c>
      <c r="P1859" s="109">
        <v>44681</v>
      </c>
      <c r="Q1859" s="107" t="s">
        <v>658</v>
      </c>
      <c r="R1859" s="108">
        <v>1</v>
      </c>
      <c r="S1859" s="109">
        <v>44749</v>
      </c>
      <c r="T1859" s="109">
        <v>44809</v>
      </c>
      <c r="U1859" s="109">
        <v>45565</v>
      </c>
      <c r="V1859" s="108">
        <v>816</v>
      </c>
      <c r="W1859" s="107" t="s">
        <v>398</v>
      </c>
      <c r="X1859" s="107" t="s">
        <v>702</v>
      </c>
      <c r="Y1859" s="107" t="s">
        <v>293</v>
      </c>
      <c r="Z1859" s="108">
        <v>0</v>
      </c>
      <c r="AA1859" s="113">
        <v>572963.39</v>
      </c>
      <c r="AB1859" s="113">
        <v>572963.39</v>
      </c>
      <c r="AC1859" s="113">
        <v>996626.61</v>
      </c>
      <c r="AD1859" s="113">
        <v>1140119.1708</v>
      </c>
      <c r="AE1859" s="113">
        <v>1140119.1706999999</v>
      </c>
      <c r="AF1859" s="113">
        <v>691197.75260000001</v>
      </c>
      <c r="AG1859" s="113">
        <v>1264161.1425999999</v>
      </c>
      <c r="AH1859" s="113">
        <f>CFR_Data[[#This Row],[Total Spent SFY]]+CFR_Data[[#This Row],[CF Current SFY]]</f>
        <v>1264161.1425999999</v>
      </c>
      <c r="AI1859" s="113">
        <v>448921.41810000001</v>
      </c>
      <c r="AJ1859" s="113">
        <v>0</v>
      </c>
      <c r="AK1859" s="113">
        <v>0</v>
      </c>
      <c r="AL1859" s="113">
        <v>0</v>
      </c>
      <c r="AM1859" s="113">
        <v>0</v>
      </c>
      <c r="AN1859" s="113">
        <v>-143492.5607</v>
      </c>
      <c r="AO1859" s="113">
        <v>0</v>
      </c>
      <c r="AP1859" s="113">
        <v>0</v>
      </c>
      <c r="AQ1859" s="107" t="s">
        <v>699</v>
      </c>
      <c r="AR1859" s="107" t="s">
        <v>699</v>
      </c>
      <c r="AS1859" s="107" t="s">
        <v>396</v>
      </c>
      <c r="AT1859" s="107" t="s">
        <v>395</v>
      </c>
      <c r="AU1859" s="107" t="s">
        <v>1123</v>
      </c>
      <c r="AV1859" s="107" t="s">
        <v>391</v>
      </c>
      <c r="AW1859" s="108">
        <v>2</v>
      </c>
      <c r="AX1859" s="107" t="s">
        <v>473</v>
      </c>
      <c r="AY1859" s="107" t="s">
        <v>707</v>
      </c>
      <c r="AZ1859" s="107" t="s">
        <v>706</v>
      </c>
      <c r="BA1859" s="107" t="s">
        <v>412</v>
      </c>
      <c r="BB1859" s="109">
        <v>45355.272070752311</v>
      </c>
      <c r="BC1859" s="107" t="s">
        <v>465</v>
      </c>
      <c r="BD1859" s="107" t="s">
        <v>293</v>
      </c>
    </row>
    <row r="1860" spans="1:56" x14ac:dyDescent="0.2">
      <c r="A1860" s="107" t="s">
        <v>409</v>
      </c>
      <c r="B1860" s="105">
        <v>612197</v>
      </c>
      <c r="C1860" s="105" t="s">
        <v>2576</v>
      </c>
      <c r="D1860" s="107" t="s">
        <v>2577</v>
      </c>
      <c r="E1860" s="105" t="s">
        <v>1941</v>
      </c>
      <c r="F1860" s="107" t="s">
        <v>1166</v>
      </c>
      <c r="G1860" s="107" t="s">
        <v>830</v>
      </c>
      <c r="H1860" s="107" t="s">
        <v>830</v>
      </c>
      <c r="I1860" s="107" t="s">
        <v>830</v>
      </c>
      <c r="J1860" s="107" t="s">
        <v>2578</v>
      </c>
      <c r="K1860" s="107" t="s">
        <v>667</v>
      </c>
      <c r="L1860" s="107" t="s">
        <v>349</v>
      </c>
      <c r="M1860" s="107" t="s">
        <v>395</v>
      </c>
      <c r="N1860" s="107" t="s">
        <v>410</v>
      </c>
      <c r="O1860" s="107" t="s">
        <v>395</v>
      </c>
      <c r="P1860" s="109">
        <v>44681</v>
      </c>
      <c r="Q1860" s="107" t="s">
        <v>658</v>
      </c>
      <c r="R1860" s="108">
        <v>1</v>
      </c>
      <c r="S1860" s="109">
        <v>44749</v>
      </c>
      <c r="T1860" s="109">
        <v>44809</v>
      </c>
      <c r="U1860" s="109">
        <v>45565</v>
      </c>
      <c r="V1860" s="108">
        <v>816</v>
      </c>
      <c r="W1860" s="107" t="s">
        <v>424</v>
      </c>
      <c r="X1860" s="107" t="s">
        <v>705</v>
      </c>
      <c r="Y1860" s="107" t="s">
        <v>413</v>
      </c>
      <c r="Z1860" s="108">
        <v>0.8</v>
      </c>
      <c r="AA1860" s="113">
        <v>4800239.92</v>
      </c>
      <c r="AB1860" s="113">
        <v>2589140.91</v>
      </c>
      <c r="AC1860" s="113">
        <v>2094320.74</v>
      </c>
      <c r="AD1860" s="113">
        <v>2088963.8292</v>
      </c>
      <c r="AE1860" s="113">
        <v>2088963.8293000001</v>
      </c>
      <c r="AF1860" s="113">
        <v>1266435.2474</v>
      </c>
      <c r="AG1860" s="113">
        <v>6066675.1673999997</v>
      </c>
      <c r="AH1860" s="113">
        <f>CFR_Data[[#This Row],[Total Spent SFY]]+CFR_Data[[#This Row],[CF Current SFY]]</f>
        <v>3855576.1573999999</v>
      </c>
      <c r="AI1860" s="113">
        <v>822528.58189999999</v>
      </c>
      <c r="AJ1860" s="113">
        <v>0</v>
      </c>
      <c r="AK1860" s="113">
        <v>0</v>
      </c>
      <c r="AL1860" s="113">
        <v>0</v>
      </c>
      <c r="AM1860" s="113">
        <v>0</v>
      </c>
      <c r="AN1860" s="113">
        <v>5356.9107000000004</v>
      </c>
      <c r="AO1860" s="113">
        <v>0</v>
      </c>
      <c r="AP1860" s="113">
        <v>0</v>
      </c>
      <c r="AQ1860" s="107" t="s">
        <v>699</v>
      </c>
      <c r="AR1860" s="107" t="s">
        <v>699</v>
      </c>
      <c r="AS1860" s="107" t="s">
        <v>396</v>
      </c>
      <c r="AT1860" s="107" t="s">
        <v>395</v>
      </c>
      <c r="AU1860" s="107" t="s">
        <v>1123</v>
      </c>
      <c r="AV1860" s="107" t="s">
        <v>391</v>
      </c>
      <c r="AW1860" s="108">
        <v>2</v>
      </c>
      <c r="AX1860" s="107" t="s">
        <v>473</v>
      </c>
      <c r="AY1860" s="107" t="s">
        <v>707</v>
      </c>
      <c r="AZ1860" s="107" t="s">
        <v>706</v>
      </c>
      <c r="BA1860" s="107" t="s">
        <v>412</v>
      </c>
      <c r="BB1860" s="109">
        <v>45355.272070752311</v>
      </c>
      <c r="BC1860" s="107" t="s">
        <v>465</v>
      </c>
      <c r="BD1860" s="107" t="s">
        <v>292</v>
      </c>
    </row>
    <row r="1861" spans="1:56" x14ac:dyDescent="0.2">
      <c r="A1861" s="107" t="s">
        <v>409</v>
      </c>
      <c r="B1861" s="105">
        <v>612200</v>
      </c>
      <c r="C1861" s="105" t="s">
        <v>2579</v>
      </c>
      <c r="D1861" s="107" t="s">
        <v>1848</v>
      </c>
      <c r="E1861" s="105" t="s">
        <v>1945</v>
      </c>
      <c r="F1861" s="107" t="s">
        <v>1951</v>
      </c>
      <c r="G1861" s="107" t="s">
        <v>830</v>
      </c>
      <c r="H1861" s="107" t="s">
        <v>830</v>
      </c>
      <c r="I1861" s="107" t="s">
        <v>830</v>
      </c>
      <c r="J1861" s="107" t="s">
        <v>276</v>
      </c>
      <c r="K1861" s="107" t="s">
        <v>33</v>
      </c>
      <c r="L1861" s="107" t="s">
        <v>157</v>
      </c>
      <c r="M1861" s="107" t="s">
        <v>156</v>
      </c>
      <c r="N1861" s="107" t="s">
        <v>410</v>
      </c>
      <c r="O1861" s="107" t="s">
        <v>395</v>
      </c>
      <c r="P1861" s="109">
        <v>44751</v>
      </c>
      <c r="Q1861" s="107" t="s">
        <v>658</v>
      </c>
      <c r="R1861" s="108">
        <v>1</v>
      </c>
      <c r="S1861" s="109">
        <v>44806</v>
      </c>
      <c r="T1861" s="109">
        <v>44866</v>
      </c>
      <c r="U1861" s="109">
        <v>45536</v>
      </c>
      <c r="V1861" s="108">
        <v>730</v>
      </c>
      <c r="W1861" s="107" t="s">
        <v>398</v>
      </c>
      <c r="X1861" s="107" t="s">
        <v>702</v>
      </c>
      <c r="Y1861" s="107" t="s">
        <v>293</v>
      </c>
      <c r="Z1861" s="108">
        <v>0</v>
      </c>
      <c r="AA1861" s="113">
        <v>1870.73</v>
      </c>
      <c r="AB1861" s="113">
        <v>1870.73</v>
      </c>
      <c r="AC1861" s="113">
        <v>26329.27</v>
      </c>
      <c r="AD1861" s="113">
        <v>18945.090800000002</v>
      </c>
      <c r="AE1861" s="113">
        <v>18945.090800000002</v>
      </c>
      <c r="AF1861" s="113">
        <v>14605.456</v>
      </c>
      <c r="AG1861" s="113">
        <v>16476.186000000002</v>
      </c>
      <c r="AH1861" s="113">
        <f>CFR_Data[[#This Row],[Total Spent SFY]]+CFR_Data[[#This Row],[CF Current SFY]]</f>
        <v>16476.186000000002</v>
      </c>
      <c r="AI1861" s="113">
        <v>4339.6347999999998</v>
      </c>
      <c r="AJ1861" s="113">
        <v>0</v>
      </c>
      <c r="AK1861" s="113">
        <v>0</v>
      </c>
      <c r="AL1861" s="113">
        <v>0</v>
      </c>
      <c r="AM1861" s="113">
        <v>0</v>
      </c>
      <c r="AN1861" s="113">
        <v>7384.1791999999996</v>
      </c>
      <c r="AO1861" s="113">
        <v>0</v>
      </c>
      <c r="AP1861" s="113">
        <v>0</v>
      </c>
      <c r="AQ1861" s="107" t="s">
        <v>699</v>
      </c>
      <c r="AR1861" s="107" t="s">
        <v>699</v>
      </c>
      <c r="AS1861" s="107" t="s">
        <v>396</v>
      </c>
      <c r="AT1861" s="107" t="s">
        <v>395</v>
      </c>
      <c r="AU1861" s="107" t="s">
        <v>1123</v>
      </c>
      <c r="AV1861" s="107" t="s">
        <v>391</v>
      </c>
      <c r="AW1861" s="108">
        <v>2</v>
      </c>
      <c r="AX1861" s="107" t="s">
        <v>473</v>
      </c>
      <c r="AY1861" s="107" t="s">
        <v>707</v>
      </c>
      <c r="AZ1861" s="107" t="s">
        <v>706</v>
      </c>
      <c r="BA1861" s="107" t="s">
        <v>412</v>
      </c>
      <c r="BB1861" s="109">
        <v>45355.272070752311</v>
      </c>
      <c r="BC1861" s="107" t="s">
        <v>33</v>
      </c>
      <c r="BD1861" s="107" t="s">
        <v>293</v>
      </c>
    </row>
    <row r="1862" spans="1:56" x14ac:dyDescent="0.2">
      <c r="A1862" s="107" t="s">
        <v>409</v>
      </c>
      <c r="B1862" s="105">
        <v>612200</v>
      </c>
      <c r="C1862" s="105" t="s">
        <v>2579</v>
      </c>
      <c r="D1862" s="107" t="s">
        <v>1848</v>
      </c>
      <c r="E1862" s="105" t="s">
        <v>1945</v>
      </c>
      <c r="F1862" s="107" t="s">
        <v>1951</v>
      </c>
      <c r="G1862" s="107" t="s">
        <v>830</v>
      </c>
      <c r="H1862" s="107" t="s">
        <v>830</v>
      </c>
      <c r="I1862" s="107" t="s">
        <v>830</v>
      </c>
      <c r="J1862" s="107" t="s">
        <v>276</v>
      </c>
      <c r="K1862" s="107" t="s">
        <v>33</v>
      </c>
      <c r="L1862" s="107" t="s">
        <v>157</v>
      </c>
      <c r="M1862" s="107" t="s">
        <v>156</v>
      </c>
      <c r="N1862" s="107" t="s">
        <v>410</v>
      </c>
      <c r="O1862" s="107" t="s">
        <v>395</v>
      </c>
      <c r="P1862" s="109">
        <v>44751</v>
      </c>
      <c r="Q1862" s="107" t="s">
        <v>658</v>
      </c>
      <c r="R1862" s="108">
        <v>1</v>
      </c>
      <c r="S1862" s="109">
        <v>44806</v>
      </c>
      <c r="T1862" s="109">
        <v>44866</v>
      </c>
      <c r="U1862" s="109">
        <v>45536</v>
      </c>
      <c r="V1862" s="108">
        <v>730</v>
      </c>
      <c r="W1862" s="107" t="s">
        <v>424</v>
      </c>
      <c r="X1862" s="107" t="s">
        <v>705</v>
      </c>
      <c r="Y1862" s="107" t="s">
        <v>413</v>
      </c>
      <c r="Z1862" s="108">
        <v>0.8</v>
      </c>
      <c r="AA1862" s="113">
        <v>933264.1</v>
      </c>
      <c r="AB1862" s="113">
        <v>896416.1</v>
      </c>
      <c r="AC1862" s="113">
        <v>1259028.3999999999</v>
      </c>
      <c r="AD1862" s="113">
        <v>1022476.0792</v>
      </c>
      <c r="AE1862" s="113">
        <v>1022476.0792</v>
      </c>
      <c r="AF1862" s="113">
        <v>788263.804</v>
      </c>
      <c r="AG1862" s="113">
        <v>1721527.9040000001</v>
      </c>
      <c r="AH1862" s="113">
        <f>CFR_Data[[#This Row],[Total Spent SFY]]+CFR_Data[[#This Row],[CF Current SFY]]</f>
        <v>1684679.9040000001</v>
      </c>
      <c r="AI1862" s="113">
        <v>234212.2752</v>
      </c>
      <c r="AJ1862" s="113">
        <v>0</v>
      </c>
      <c r="AK1862" s="113">
        <v>0</v>
      </c>
      <c r="AL1862" s="113">
        <v>0</v>
      </c>
      <c r="AM1862" s="113">
        <v>0</v>
      </c>
      <c r="AN1862" s="113">
        <v>236552.32079999999</v>
      </c>
      <c r="AO1862" s="113">
        <v>0</v>
      </c>
      <c r="AP1862" s="113">
        <v>0</v>
      </c>
      <c r="AQ1862" s="107" t="s">
        <v>699</v>
      </c>
      <c r="AR1862" s="107" t="s">
        <v>699</v>
      </c>
      <c r="AS1862" s="107" t="s">
        <v>396</v>
      </c>
      <c r="AT1862" s="107" t="s">
        <v>395</v>
      </c>
      <c r="AU1862" s="107" t="s">
        <v>1123</v>
      </c>
      <c r="AV1862" s="107" t="s">
        <v>391</v>
      </c>
      <c r="AW1862" s="108">
        <v>2</v>
      </c>
      <c r="AX1862" s="107" t="s">
        <v>473</v>
      </c>
      <c r="AY1862" s="107" t="s">
        <v>707</v>
      </c>
      <c r="AZ1862" s="107" t="s">
        <v>706</v>
      </c>
      <c r="BA1862" s="107" t="s">
        <v>412</v>
      </c>
      <c r="BB1862" s="109">
        <v>45355.272070752311</v>
      </c>
      <c r="BC1862" s="107" t="s">
        <v>33</v>
      </c>
      <c r="BD1862" s="107" t="s">
        <v>292</v>
      </c>
    </row>
    <row r="1863" spans="1:56" x14ac:dyDescent="0.2">
      <c r="A1863" s="107" t="s">
        <v>409</v>
      </c>
      <c r="B1863" s="105">
        <v>612201</v>
      </c>
      <c r="C1863" s="105" t="s">
        <v>2580</v>
      </c>
      <c r="D1863" s="107" t="s">
        <v>1849</v>
      </c>
      <c r="E1863" s="105" t="s">
        <v>1945</v>
      </c>
      <c r="F1863" s="107" t="s">
        <v>1330</v>
      </c>
      <c r="G1863" s="107" t="s">
        <v>830</v>
      </c>
      <c r="H1863" s="107" t="b">
        <v>1</v>
      </c>
      <c r="I1863" s="107" t="s">
        <v>830</v>
      </c>
      <c r="J1863" s="107" t="s">
        <v>445</v>
      </c>
      <c r="K1863" s="107" t="s">
        <v>446</v>
      </c>
      <c r="L1863" s="107" t="s">
        <v>222</v>
      </c>
      <c r="M1863" s="107" t="s">
        <v>221</v>
      </c>
      <c r="N1863" s="107" t="s">
        <v>410</v>
      </c>
      <c r="O1863" s="107" t="s">
        <v>395</v>
      </c>
      <c r="P1863" s="109">
        <v>44611</v>
      </c>
      <c r="Q1863" s="107" t="s">
        <v>658</v>
      </c>
      <c r="R1863" s="108">
        <v>1</v>
      </c>
      <c r="S1863" s="109">
        <v>44652</v>
      </c>
      <c r="T1863" s="109">
        <v>44712</v>
      </c>
      <c r="U1863" s="109">
        <v>45443</v>
      </c>
      <c r="V1863" s="108">
        <v>791</v>
      </c>
      <c r="W1863" s="107" t="s">
        <v>398</v>
      </c>
      <c r="X1863" s="107" t="s">
        <v>720</v>
      </c>
      <c r="Y1863" s="107" t="s">
        <v>293</v>
      </c>
      <c r="Z1863" s="108">
        <v>0</v>
      </c>
      <c r="AA1863" s="113">
        <v>312386.5</v>
      </c>
      <c r="AB1863" s="113">
        <v>106061.03</v>
      </c>
      <c r="AC1863" s="113">
        <v>350124.5</v>
      </c>
      <c r="AD1863" s="113">
        <v>250124.5</v>
      </c>
      <c r="AE1863" s="113">
        <v>250124.5</v>
      </c>
      <c r="AF1863" s="113">
        <v>250124.5</v>
      </c>
      <c r="AG1863" s="113">
        <v>562511</v>
      </c>
      <c r="AH1863" s="113">
        <f>CFR_Data[[#This Row],[Total Spent SFY]]+CFR_Data[[#This Row],[CF Current SFY]]</f>
        <v>356185.53</v>
      </c>
      <c r="AI1863" s="113">
        <v>0</v>
      </c>
      <c r="AJ1863" s="113">
        <v>0</v>
      </c>
      <c r="AK1863" s="113">
        <v>0</v>
      </c>
      <c r="AL1863" s="113">
        <v>0</v>
      </c>
      <c r="AM1863" s="113">
        <v>0</v>
      </c>
      <c r="AN1863" s="113">
        <v>100000</v>
      </c>
      <c r="AO1863" s="113">
        <v>0</v>
      </c>
      <c r="AP1863" s="113">
        <v>0</v>
      </c>
      <c r="AQ1863" s="107" t="s">
        <v>699</v>
      </c>
      <c r="AR1863" s="107" t="s">
        <v>699</v>
      </c>
      <c r="AS1863" s="107" t="s">
        <v>396</v>
      </c>
      <c r="AT1863" s="107" t="s">
        <v>395</v>
      </c>
      <c r="AU1863" s="107" t="s">
        <v>1123</v>
      </c>
      <c r="AV1863" s="107" t="s">
        <v>391</v>
      </c>
      <c r="AW1863" s="108">
        <v>1</v>
      </c>
      <c r="AX1863" s="107" t="s">
        <v>473</v>
      </c>
      <c r="AY1863" s="107" t="s">
        <v>765</v>
      </c>
      <c r="AZ1863" s="107" t="s">
        <v>706</v>
      </c>
      <c r="BA1863" s="107" t="s">
        <v>406</v>
      </c>
      <c r="BB1863" s="109">
        <v>45355.272070752311</v>
      </c>
      <c r="BC1863" s="107" t="s">
        <v>465</v>
      </c>
      <c r="BD1863" s="107" t="s">
        <v>293</v>
      </c>
    </row>
    <row r="1864" spans="1:56" x14ac:dyDescent="0.2">
      <c r="A1864" s="107" t="s">
        <v>409</v>
      </c>
      <c r="B1864" s="105">
        <v>612202</v>
      </c>
      <c r="C1864" s="105" t="s">
        <v>2581</v>
      </c>
      <c r="D1864" s="107" t="s">
        <v>1072</v>
      </c>
      <c r="E1864" s="105" t="s">
        <v>1945</v>
      </c>
      <c r="F1864" s="107" t="s">
        <v>1330</v>
      </c>
      <c r="G1864" s="107" t="s">
        <v>830</v>
      </c>
      <c r="H1864" s="107" t="b">
        <v>1</v>
      </c>
      <c r="I1864" s="107" t="s">
        <v>830</v>
      </c>
      <c r="J1864" s="107" t="s">
        <v>445</v>
      </c>
      <c r="K1864" s="107" t="s">
        <v>446</v>
      </c>
      <c r="L1864" s="107" t="s">
        <v>314</v>
      </c>
      <c r="M1864" s="107" t="s">
        <v>223</v>
      </c>
      <c r="N1864" s="107" t="s">
        <v>410</v>
      </c>
      <c r="O1864" s="107" t="s">
        <v>395</v>
      </c>
      <c r="P1864" s="109">
        <v>44569</v>
      </c>
      <c r="Q1864" s="107" t="s">
        <v>658</v>
      </c>
      <c r="R1864" s="108">
        <v>1</v>
      </c>
      <c r="S1864" s="109">
        <v>44624</v>
      </c>
      <c r="T1864" s="109">
        <v>44684</v>
      </c>
      <c r="U1864" s="109">
        <v>45354</v>
      </c>
      <c r="V1864" s="108">
        <v>730</v>
      </c>
      <c r="W1864" s="107" t="s">
        <v>398</v>
      </c>
      <c r="X1864" s="107" t="s">
        <v>720</v>
      </c>
      <c r="Y1864" s="107" t="s">
        <v>293</v>
      </c>
      <c r="Z1864" s="108">
        <v>0</v>
      </c>
      <c r="AA1864" s="113">
        <v>1034244.22</v>
      </c>
      <c r="AB1864" s="113">
        <v>457183.82</v>
      </c>
      <c r="AC1864" s="113">
        <v>9769.7800000000007</v>
      </c>
      <c r="AD1864" s="113">
        <v>0</v>
      </c>
      <c r="AE1864" s="113">
        <v>9769.7800000000007</v>
      </c>
      <c r="AF1864" s="113">
        <v>9769.7800000000007</v>
      </c>
      <c r="AG1864" s="113">
        <v>1044014</v>
      </c>
      <c r="AH1864" s="113">
        <f>CFR_Data[[#This Row],[Total Spent SFY]]+CFR_Data[[#This Row],[CF Current SFY]]</f>
        <v>466953.60000000003</v>
      </c>
      <c r="AI1864" s="113">
        <v>0</v>
      </c>
      <c r="AJ1864" s="113">
        <v>0</v>
      </c>
      <c r="AK1864" s="113">
        <v>0</v>
      </c>
      <c r="AL1864" s="113">
        <v>0</v>
      </c>
      <c r="AM1864" s="113">
        <v>0</v>
      </c>
      <c r="AN1864" s="113">
        <v>0</v>
      </c>
      <c r="AO1864" s="113">
        <v>0</v>
      </c>
      <c r="AP1864" s="113">
        <v>0</v>
      </c>
      <c r="AQ1864" s="107" t="s">
        <v>699</v>
      </c>
      <c r="AR1864" s="107" t="s">
        <v>699</v>
      </c>
      <c r="AS1864" s="107" t="s">
        <v>396</v>
      </c>
      <c r="AT1864" s="107" t="s">
        <v>395</v>
      </c>
      <c r="AU1864" s="107" t="s">
        <v>1123</v>
      </c>
      <c r="AV1864" s="107" t="s">
        <v>391</v>
      </c>
      <c r="AW1864" s="108">
        <v>1</v>
      </c>
      <c r="AX1864" s="107" t="s">
        <v>473</v>
      </c>
      <c r="AY1864" s="107" t="s">
        <v>765</v>
      </c>
      <c r="AZ1864" s="107" t="s">
        <v>706</v>
      </c>
      <c r="BA1864" s="107" t="s">
        <v>406</v>
      </c>
      <c r="BB1864" s="109">
        <v>45355.272070752311</v>
      </c>
      <c r="BC1864" s="107" t="s">
        <v>465</v>
      </c>
      <c r="BD1864" s="107" t="s">
        <v>293</v>
      </c>
    </row>
    <row r="1865" spans="1:56" x14ac:dyDescent="0.2">
      <c r="A1865" s="107" t="s">
        <v>409</v>
      </c>
      <c r="B1865" s="105">
        <v>612203</v>
      </c>
      <c r="C1865" s="105" t="s">
        <v>2582</v>
      </c>
      <c r="D1865" s="107" t="s">
        <v>1850</v>
      </c>
      <c r="E1865" s="105" t="s">
        <v>1945</v>
      </c>
      <c r="F1865" s="107" t="s">
        <v>2583</v>
      </c>
      <c r="G1865" s="107" t="s">
        <v>830</v>
      </c>
      <c r="H1865" s="107" t="b">
        <v>1</v>
      </c>
      <c r="I1865" s="107" t="s">
        <v>830</v>
      </c>
      <c r="J1865" s="107" t="s">
        <v>445</v>
      </c>
      <c r="K1865" s="107" t="s">
        <v>446</v>
      </c>
      <c r="L1865" s="107" t="s">
        <v>193</v>
      </c>
      <c r="M1865" s="107" t="s">
        <v>192</v>
      </c>
      <c r="N1865" s="107" t="s">
        <v>410</v>
      </c>
      <c r="O1865" s="107" t="s">
        <v>395</v>
      </c>
      <c r="P1865" s="109">
        <v>44744</v>
      </c>
      <c r="Q1865" s="107" t="s">
        <v>658</v>
      </c>
      <c r="R1865" s="108">
        <v>1</v>
      </c>
      <c r="S1865" s="109">
        <v>44790</v>
      </c>
      <c r="T1865" s="109">
        <v>44850</v>
      </c>
      <c r="U1865" s="109">
        <v>45520</v>
      </c>
      <c r="V1865" s="108">
        <v>730</v>
      </c>
      <c r="W1865" s="107" t="s">
        <v>398</v>
      </c>
      <c r="X1865" s="107" t="s">
        <v>720</v>
      </c>
      <c r="Y1865" s="107" t="s">
        <v>293</v>
      </c>
      <c r="Z1865" s="108">
        <v>0</v>
      </c>
      <c r="AA1865" s="113">
        <v>1977080.32</v>
      </c>
      <c r="AB1865" s="113">
        <v>367157.23</v>
      </c>
      <c r="AC1865" s="113">
        <v>251001.68</v>
      </c>
      <c r="AD1865" s="113">
        <v>201447.5962</v>
      </c>
      <c r="AE1865" s="113">
        <v>201447.5962</v>
      </c>
      <c r="AF1865" s="113">
        <v>194739.70360000001</v>
      </c>
      <c r="AG1865" s="113">
        <v>2171820.0236</v>
      </c>
      <c r="AH1865" s="113">
        <f>CFR_Data[[#This Row],[Total Spent SFY]]+CFR_Data[[#This Row],[CF Current SFY]]</f>
        <v>561896.93359999999</v>
      </c>
      <c r="AI1865" s="113">
        <v>6707.8926000000001</v>
      </c>
      <c r="AJ1865" s="113">
        <v>0</v>
      </c>
      <c r="AK1865" s="113">
        <v>0</v>
      </c>
      <c r="AL1865" s="113">
        <v>0</v>
      </c>
      <c r="AM1865" s="113">
        <v>0</v>
      </c>
      <c r="AN1865" s="113">
        <v>49554.0838</v>
      </c>
      <c r="AO1865" s="113">
        <v>0</v>
      </c>
      <c r="AP1865" s="113">
        <v>0</v>
      </c>
      <c r="AQ1865" s="107" t="s">
        <v>699</v>
      </c>
      <c r="AR1865" s="107" t="s">
        <v>699</v>
      </c>
      <c r="AS1865" s="107" t="s">
        <v>396</v>
      </c>
      <c r="AT1865" s="107" t="s">
        <v>395</v>
      </c>
      <c r="AU1865" s="107" t="s">
        <v>1123</v>
      </c>
      <c r="AV1865" s="107" t="s">
        <v>391</v>
      </c>
      <c r="AW1865" s="108">
        <v>2</v>
      </c>
      <c r="AX1865" s="107" t="s">
        <v>473</v>
      </c>
      <c r="AY1865" s="107" t="s">
        <v>731</v>
      </c>
      <c r="AZ1865" s="107" t="s">
        <v>706</v>
      </c>
      <c r="BA1865" s="107" t="s">
        <v>435</v>
      </c>
      <c r="BB1865" s="109">
        <v>45355.272070752311</v>
      </c>
      <c r="BC1865" s="107" t="s">
        <v>465</v>
      </c>
      <c r="BD1865" s="107" t="s">
        <v>293</v>
      </c>
    </row>
    <row r="1866" spans="1:56" x14ac:dyDescent="0.2">
      <c r="A1866" s="107" t="s">
        <v>409</v>
      </c>
      <c r="B1866" s="105">
        <v>612203</v>
      </c>
      <c r="C1866" s="105" t="s">
        <v>2582</v>
      </c>
      <c r="D1866" s="107" t="s">
        <v>1850</v>
      </c>
      <c r="E1866" s="105" t="s">
        <v>1945</v>
      </c>
      <c r="F1866" s="107" t="s">
        <v>2583</v>
      </c>
      <c r="G1866" s="107" t="s">
        <v>830</v>
      </c>
      <c r="H1866" s="107" t="b">
        <v>1</v>
      </c>
      <c r="I1866" s="107" t="s">
        <v>830</v>
      </c>
      <c r="J1866" s="107" t="s">
        <v>445</v>
      </c>
      <c r="K1866" s="107" t="s">
        <v>446</v>
      </c>
      <c r="L1866" s="107" t="s">
        <v>193</v>
      </c>
      <c r="M1866" s="107" t="s">
        <v>192</v>
      </c>
      <c r="N1866" s="107" t="s">
        <v>410</v>
      </c>
      <c r="O1866" s="107" t="s">
        <v>395</v>
      </c>
      <c r="P1866" s="109">
        <v>44744</v>
      </c>
      <c r="Q1866" s="107" t="s">
        <v>658</v>
      </c>
      <c r="R1866" s="108">
        <v>1</v>
      </c>
      <c r="S1866" s="109">
        <v>44790</v>
      </c>
      <c r="T1866" s="109">
        <v>44850</v>
      </c>
      <c r="U1866" s="109">
        <v>45520</v>
      </c>
      <c r="V1866" s="108">
        <v>730</v>
      </c>
      <c r="W1866" s="107" t="s">
        <v>1843</v>
      </c>
      <c r="X1866" s="107" t="s">
        <v>2774</v>
      </c>
      <c r="Y1866" s="107" t="s">
        <v>2612</v>
      </c>
      <c r="Z1866" s="108">
        <v>0</v>
      </c>
      <c r="AA1866" s="113">
        <v>975762.71</v>
      </c>
      <c r="AB1866" s="113">
        <v>14513.2</v>
      </c>
      <c r="AC1866" s="113">
        <v>291482.14</v>
      </c>
      <c r="AD1866" s="113">
        <v>341636.25380000001</v>
      </c>
      <c r="AE1866" s="113">
        <v>341636.25380000001</v>
      </c>
      <c r="AF1866" s="113">
        <v>330260.29639999999</v>
      </c>
      <c r="AG1866" s="113">
        <v>1306023.0064000001</v>
      </c>
      <c r="AH1866" s="113">
        <f>CFR_Data[[#This Row],[Total Spent SFY]]+CFR_Data[[#This Row],[CF Current SFY]]</f>
        <v>344773.4964</v>
      </c>
      <c r="AI1866" s="113">
        <v>11375.957399999999</v>
      </c>
      <c r="AJ1866" s="113">
        <v>0</v>
      </c>
      <c r="AK1866" s="113">
        <v>0</v>
      </c>
      <c r="AL1866" s="113">
        <v>0</v>
      </c>
      <c r="AM1866" s="113">
        <v>0</v>
      </c>
      <c r="AN1866" s="113">
        <v>-50154.113799999999</v>
      </c>
      <c r="AO1866" s="113">
        <v>0</v>
      </c>
      <c r="AP1866" s="113">
        <v>0</v>
      </c>
      <c r="AQ1866" s="107" t="s">
        <v>699</v>
      </c>
      <c r="AR1866" s="107" t="s">
        <v>699</v>
      </c>
      <c r="AS1866" s="107" t="s">
        <v>396</v>
      </c>
      <c r="AT1866" s="107" t="s">
        <v>395</v>
      </c>
      <c r="AU1866" s="107" t="s">
        <v>1123</v>
      </c>
      <c r="AV1866" s="107" t="s">
        <v>391</v>
      </c>
      <c r="AW1866" s="108">
        <v>2</v>
      </c>
      <c r="AX1866" s="107" t="s">
        <v>473</v>
      </c>
      <c r="AY1866" s="107" t="s">
        <v>731</v>
      </c>
      <c r="AZ1866" s="107" t="s">
        <v>706</v>
      </c>
      <c r="BA1866" s="107" t="s">
        <v>435</v>
      </c>
      <c r="BB1866" s="109">
        <v>45355.272070752311</v>
      </c>
      <c r="BC1866" s="107" t="s">
        <v>465</v>
      </c>
      <c r="BD1866" s="107" t="s">
        <v>293</v>
      </c>
    </row>
    <row r="1867" spans="1:56" x14ac:dyDescent="0.2">
      <c r="A1867" s="107" t="s">
        <v>393</v>
      </c>
      <c r="B1867" s="105">
        <v>612204</v>
      </c>
      <c r="C1867" s="105" t="s">
        <v>2584</v>
      </c>
      <c r="D1867" s="107" t="s">
        <v>1851</v>
      </c>
      <c r="E1867" s="105" t="s">
        <v>1945</v>
      </c>
      <c r="F1867" s="107" t="s">
        <v>1414</v>
      </c>
      <c r="G1867" s="107" t="s">
        <v>830</v>
      </c>
      <c r="H1867" s="107" t="b">
        <v>1</v>
      </c>
      <c r="I1867" s="107" t="s">
        <v>830</v>
      </c>
      <c r="J1867" s="107" t="s">
        <v>445</v>
      </c>
      <c r="K1867" s="107" t="s">
        <v>446</v>
      </c>
      <c r="L1867" s="107" t="s">
        <v>227</v>
      </c>
      <c r="M1867" s="107" t="s">
        <v>223</v>
      </c>
      <c r="N1867" s="107" t="s">
        <v>403</v>
      </c>
      <c r="O1867" s="107" t="s">
        <v>395</v>
      </c>
      <c r="P1867" s="109">
        <v>44506</v>
      </c>
      <c r="Q1867" s="107" t="s">
        <v>658</v>
      </c>
      <c r="R1867" s="108">
        <v>1</v>
      </c>
      <c r="S1867" s="109">
        <v>44585</v>
      </c>
      <c r="T1867" s="109">
        <v>44645</v>
      </c>
      <c r="U1867" s="109">
        <v>45315</v>
      </c>
      <c r="V1867" s="108">
        <v>730</v>
      </c>
      <c r="W1867" s="107" t="s">
        <v>398</v>
      </c>
      <c r="X1867" s="107" t="s">
        <v>720</v>
      </c>
      <c r="Y1867" s="107" t="s">
        <v>293</v>
      </c>
      <c r="Z1867" s="108">
        <v>0</v>
      </c>
      <c r="AA1867" s="113">
        <v>456461.64</v>
      </c>
      <c r="AB1867" s="113">
        <v>2852.28</v>
      </c>
      <c r="AC1867" s="113">
        <v>136970.35999999999</v>
      </c>
      <c r="AD1867" s="113">
        <v>0</v>
      </c>
      <c r="AE1867" s="113">
        <v>136970.35999999999</v>
      </c>
      <c r="AF1867" s="113">
        <v>136970.35999999999</v>
      </c>
      <c r="AG1867" s="113">
        <v>593432</v>
      </c>
      <c r="AH1867" s="113">
        <f>CFR_Data[[#This Row],[Total Spent SFY]]+CFR_Data[[#This Row],[CF Current SFY]]</f>
        <v>139822.63999999998</v>
      </c>
      <c r="AI1867" s="113">
        <v>0</v>
      </c>
      <c r="AJ1867" s="113">
        <v>0</v>
      </c>
      <c r="AK1867" s="113">
        <v>0</v>
      </c>
      <c r="AL1867" s="113">
        <v>0</v>
      </c>
      <c r="AM1867" s="113">
        <v>0</v>
      </c>
      <c r="AN1867" s="113">
        <v>0</v>
      </c>
      <c r="AO1867" s="113">
        <v>0</v>
      </c>
      <c r="AP1867" s="113">
        <v>0</v>
      </c>
      <c r="AQ1867" s="107" t="s">
        <v>699</v>
      </c>
      <c r="AR1867" s="107" t="s">
        <v>699</v>
      </c>
      <c r="AS1867" s="107" t="s">
        <v>396</v>
      </c>
      <c r="AT1867" s="107" t="s">
        <v>395</v>
      </c>
      <c r="AU1867" s="107" t="s">
        <v>1123</v>
      </c>
      <c r="AV1867" s="107" t="s">
        <v>391</v>
      </c>
      <c r="AW1867" s="108">
        <v>1</v>
      </c>
      <c r="AX1867" s="107" t="s">
        <v>473</v>
      </c>
      <c r="AY1867" s="107" t="s">
        <v>762</v>
      </c>
      <c r="AZ1867" s="107" t="s">
        <v>706</v>
      </c>
      <c r="BA1867" s="107" t="s">
        <v>433</v>
      </c>
      <c r="BB1867" s="109">
        <v>45355.272070752311</v>
      </c>
      <c r="BC1867" s="107" t="s">
        <v>465</v>
      </c>
      <c r="BD1867" s="107" t="s">
        <v>293</v>
      </c>
    </row>
    <row r="1868" spans="1:56" x14ac:dyDescent="0.2">
      <c r="A1868" s="107" t="s">
        <v>409</v>
      </c>
      <c r="B1868" s="105">
        <v>612205</v>
      </c>
      <c r="C1868" s="105" t="s">
        <v>2585</v>
      </c>
      <c r="D1868" s="107" t="s">
        <v>1852</v>
      </c>
      <c r="E1868" s="105" t="s">
        <v>1962</v>
      </c>
      <c r="F1868" s="107" t="s">
        <v>1330</v>
      </c>
      <c r="G1868" s="107" t="s">
        <v>830</v>
      </c>
      <c r="H1868" s="107" t="b">
        <v>1</v>
      </c>
      <c r="I1868" s="107" t="s">
        <v>830</v>
      </c>
      <c r="J1868" s="107" t="s">
        <v>407</v>
      </c>
      <c r="K1868" s="107" t="s">
        <v>408</v>
      </c>
      <c r="L1868" s="107" t="s">
        <v>231</v>
      </c>
      <c r="M1868" s="107" t="s">
        <v>395</v>
      </c>
      <c r="N1868" s="107" t="s">
        <v>410</v>
      </c>
      <c r="O1868" s="107" t="s">
        <v>395</v>
      </c>
      <c r="P1868" s="109">
        <v>44618</v>
      </c>
      <c r="Q1868" s="107" t="s">
        <v>658</v>
      </c>
      <c r="R1868" s="108">
        <v>1</v>
      </c>
      <c r="S1868" s="109">
        <v>44656</v>
      </c>
      <c r="T1868" s="109">
        <v>44716</v>
      </c>
      <c r="U1868" s="109">
        <v>45386</v>
      </c>
      <c r="V1868" s="108">
        <v>730</v>
      </c>
      <c r="W1868" s="107" t="s">
        <v>398</v>
      </c>
      <c r="X1868" s="107" t="s">
        <v>720</v>
      </c>
      <c r="Y1868" s="107" t="s">
        <v>293</v>
      </c>
      <c r="Z1868" s="108">
        <v>0</v>
      </c>
      <c r="AA1868" s="113">
        <v>108144.33</v>
      </c>
      <c r="AB1868" s="113">
        <v>33182.57</v>
      </c>
      <c r="AC1868" s="113">
        <v>21086.67</v>
      </c>
      <c r="AD1868" s="113">
        <v>10401.01</v>
      </c>
      <c r="AE1868" s="113">
        <v>10401.01</v>
      </c>
      <c r="AF1868" s="113">
        <v>10401.01</v>
      </c>
      <c r="AG1868" s="113">
        <v>118545.34</v>
      </c>
      <c r="AH1868" s="113">
        <f>CFR_Data[[#This Row],[Total Spent SFY]]+CFR_Data[[#This Row],[CF Current SFY]]</f>
        <v>43583.58</v>
      </c>
      <c r="AI1868" s="113">
        <v>0</v>
      </c>
      <c r="AJ1868" s="113">
        <v>0</v>
      </c>
      <c r="AK1868" s="113">
        <v>0</v>
      </c>
      <c r="AL1868" s="113">
        <v>0</v>
      </c>
      <c r="AM1868" s="113">
        <v>0</v>
      </c>
      <c r="AN1868" s="113">
        <v>10685.66</v>
      </c>
      <c r="AO1868" s="113">
        <v>0</v>
      </c>
      <c r="AP1868" s="113">
        <v>0</v>
      </c>
      <c r="AQ1868" s="107" t="s">
        <v>699</v>
      </c>
      <c r="AR1868" s="107" t="s">
        <v>699</v>
      </c>
      <c r="AS1868" s="107" t="s">
        <v>396</v>
      </c>
      <c r="AT1868" s="107" t="s">
        <v>395</v>
      </c>
      <c r="AU1868" s="107" t="s">
        <v>1123</v>
      </c>
      <c r="AV1868" s="107" t="s">
        <v>391</v>
      </c>
      <c r="AW1868" s="108">
        <v>1</v>
      </c>
      <c r="AX1868" s="107" t="s">
        <v>473</v>
      </c>
      <c r="AY1868" s="107" t="s">
        <v>765</v>
      </c>
      <c r="AZ1868" s="107" t="s">
        <v>706</v>
      </c>
      <c r="BA1868" s="107" t="s">
        <v>406</v>
      </c>
      <c r="BB1868" s="109">
        <v>45355.272070752311</v>
      </c>
      <c r="BC1868" s="107" t="s">
        <v>465</v>
      </c>
      <c r="BD1868" s="107" t="s">
        <v>293</v>
      </c>
    </row>
    <row r="1869" spans="1:56" x14ac:dyDescent="0.2">
      <c r="A1869" s="107" t="s">
        <v>393</v>
      </c>
      <c r="B1869" s="105">
        <v>612206</v>
      </c>
      <c r="C1869" s="105" t="s">
        <v>2586</v>
      </c>
      <c r="D1869" s="107" t="s">
        <v>226</v>
      </c>
      <c r="E1869" s="105" t="s">
        <v>1962</v>
      </c>
      <c r="F1869" s="107" t="s">
        <v>1414</v>
      </c>
      <c r="G1869" s="107" t="s">
        <v>830</v>
      </c>
      <c r="H1869" s="107" t="b">
        <v>1</v>
      </c>
      <c r="I1869" s="107" t="s">
        <v>830</v>
      </c>
      <c r="J1869" s="107" t="s">
        <v>407</v>
      </c>
      <c r="K1869" s="107" t="s">
        <v>408</v>
      </c>
      <c r="L1869" s="107" t="s">
        <v>225</v>
      </c>
      <c r="M1869" s="107" t="s">
        <v>223</v>
      </c>
      <c r="N1869" s="107" t="s">
        <v>716</v>
      </c>
      <c r="O1869" s="107" t="s">
        <v>395</v>
      </c>
      <c r="P1869" s="109">
        <v>44548</v>
      </c>
      <c r="Q1869" s="107" t="s">
        <v>658</v>
      </c>
      <c r="R1869" s="108">
        <v>1</v>
      </c>
      <c r="S1869" s="109">
        <v>44622</v>
      </c>
      <c r="T1869" s="109">
        <v>44682</v>
      </c>
      <c r="U1869" s="109">
        <v>45352</v>
      </c>
      <c r="V1869" s="108">
        <v>730</v>
      </c>
      <c r="W1869" s="107" t="s">
        <v>398</v>
      </c>
      <c r="X1869" s="107" t="s">
        <v>720</v>
      </c>
      <c r="Y1869" s="107" t="s">
        <v>293</v>
      </c>
      <c r="Z1869" s="108">
        <v>0</v>
      </c>
      <c r="AA1869" s="113">
        <v>396361.52</v>
      </c>
      <c r="AB1869" s="113">
        <v>189201.36</v>
      </c>
      <c r="AC1869" s="113">
        <v>2414.48</v>
      </c>
      <c r="AD1869" s="113">
        <v>0</v>
      </c>
      <c r="AE1869" s="113">
        <v>2414.48</v>
      </c>
      <c r="AF1869" s="113">
        <v>2414.48</v>
      </c>
      <c r="AG1869" s="113">
        <v>398776</v>
      </c>
      <c r="AH1869" s="113">
        <f>CFR_Data[[#This Row],[Total Spent SFY]]+CFR_Data[[#This Row],[CF Current SFY]]</f>
        <v>191615.84</v>
      </c>
      <c r="AI1869" s="113">
        <v>0</v>
      </c>
      <c r="AJ1869" s="113">
        <v>0</v>
      </c>
      <c r="AK1869" s="113">
        <v>0</v>
      </c>
      <c r="AL1869" s="113">
        <v>0</v>
      </c>
      <c r="AM1869" s="113">
        <v>0</v>
      </c>
      <c r="AN1869" s="113">
        <v>0</v>
      </c>
      <c r="AO1869" s="113">
        <v>0</v>
      </c>
      <c r="AP1869" s="113">
        <v>0</v>
      </c>
      <c r="AQ1869" s="107" t="s">
        <v>699</v>
      </c>
      <c r="AR1869" s="107" t="s">
        <v>699</v>
      </c>
      <c r="AS1869" s="107" t="s">
        <v>396</v>
      </c>
      <c r="AT1869" s="107" t="s">
        <v>395</v>
      </c>
      <c r="AU1869" s="107" t="s">
        <v>1123</v>
      </c>
      <c r="AV1869" s="107" t="s">
        <v>391</v>
      </c>
      <c r="AW1869" s="108">
        <v>1</v>
      </c>
      <c r="AX1869" s="107" t="s">
        <v>473</v>
      </c>
      <c r="AY1869" s="107" t="s">
        <v>765</v>
      </c>
      <c r="AZ1869" s="107" t="s">
        <v>706</v>
      </c>
      <c r="BA1869" s="107" t="s">
        <v>406</v>
      </c>
      <c r="BB1869" s="109">
        <v>45355.272070752311</v>
      </c>
      <c r="BC1869" s="107" t="s">
        <v>465</v>
      </c>
      <c r="BD1869" s="107" t="s">
        <v>293</v>
      </c>
    </row>
    <row r="1870" spans="1:56" x14ac:dyDescent="0.2">
      <c r="A1870" s="107" t="s">
        <v>409</v>
      </c>
      <c r="B1870" s="105">
        <v>612207</v>
      </c>
      <c r="C1870" s="105" t="s">
        <v>2587</v>
      </c>
      <c r="D1870" s="107" t="s">
        <v>1248</v>
      </c>
      <c r="E1870" s="105" t="s">
        <v>1962</v>
      </c>
      <c r="F1870" s="107" t="s">
        <v>1330</v>
      </c>
      <c r="G1870" s="107" t="s">
        <v>830</v>
      </c>
      <c r="H1870" s="107" t="b">
        <v>1</v>
      </c>
      <c r="I1870" s="107" t="s">
        <v>830</v>
      </c>
      <c r="J1870" s="107" t="s">
        <v>407</v>
      </c>
      <c r="K1870" s="107" t="s">
        <v>408</v>
      </c>
      <c r="L1870" s="107" t="s">
        <v>373</v>
      </c>
      <c r="M1870" s="107" t="s">
        <v>395</v>
      </c>
      <c r="N1870" s="107" t="s">
        <v>410</v>
      </c>
      <c r="O1870" s="107" t="s">
        <v>395</v>
      </c>
      <c r="P1870" s="109">
        <v>44569</v>
      </c>
      <c r="Q1870" s="107" t="s">
        <v>658</v>
      </c>
      <c r="R1870" s="108">
        <v>1</v>
      </c>
      <c r="S1870" s="109">
        <v>44610</v>
      </c>
      <c r="T1870" s="109">
        <v>44670</v>
      </c>
      <c r="U1870" s="109">
        <v>45340</v>
      </c>
      <c r="V1870" s="108">
        <v>730</v>
      </c>
      <c r="W1870" s="107" t="s">
        <v>398</v>
      </c>
      <c r="X1870" s="107" t="s">
        <v>720</v>
      </c>
      <c r="Y1870" s="107" t="s">
        <v>293</v>
      </c>
      <c r="Z1870" s="108">
        <v>0</v>
      </c>
      <c r="AA1870" s="113">
        <v>981988.28</v>
      </c>
      <c r="AB1870" s="113">
        <v>271321.5</v>
      </c>
      <c r="AC1870" s="113">
        <v>2736.22</v>
      </c>
      <c r="AD1870" s="113">
        <v>0</v>
      </c>
      <c r="AE1870" s="113">
        <v>2736.22</v>
      </c>
      <c r="AF1870" s="113">
        <v>2736.22</v>
      </c>
      <c r="AG1870" s="113">
        <v>984724.5</v>
      </c>
      <c r="AH1870" s="113">
        <f>CFR_Data[[#This Row],[Total Spent SFY]]+CFR_Data[[#This Row],[CF Current SFY]]</f>
        <v>274057.71999999997</v>
      </c>
      <c r="AI1870" s="113">
        <v>0</v>
      </c>
      <c r="AJ1870" s="113">
        <v>0</v>
      </c>
      <c r="AK1870" s="113">
        <v>0</v>
      </c>
      <c r="AL1870" s="113">
        <v>0</v>
      </c>
      <c r="AM1870" s="113">
        <v>0</v>
      </c>
      <c r="AN1870" s="113">
        <v>0</v>
      </c>
      <c r="AO1870" s="113">
        <v>0</v>
      </c>
      <c r="AP1870" s="113">
        <v>0</v>
      </c>
      <c r="AQ1870" s="107" t="s">
        <v>699</v>
      </c>
      <c r="AR1870" s="107" t="s">
        <v>699</v>
      </c>
      <c r="AS1870" s="107" t="s">
        <v>396</v>
      </c>
      <c r="AT1870" s="107" t="s">
        <v>395</v>
      </c>
      <c r="AU1870" s="107" t="s">
        <v>1123</v>
      </c>
      <c r="AV1870" s="107" t="s">
        <v>391</v>
      </c>
      <c r="AW1870" s="108">
        <v>1</v>
      </c>
      <c r="AX1870" s="107" t="s">
        <v>473</v>
      </c>
      <c r="AY1870" s="107" t="s">
        <v>765</v>
      </c>
      <c r="AZ1870" s="107" t="s">
        <v>706</v>
      </c>
      <c r="BA1870" s="107" t="s">
        <v>406</v>
      </c>
      <c r="BB1870" s="109">
        <v>45355.272070752311</v>
      </c>
      <c r="BC1870" s="107" t="s">
        <v>465</v>
      </c>
      <c r="BD1870" s="107" t="s">
        <v>293</v>
      </c>
    </row>
    <row r="1871" spans="1:56" x14ac:dyDescent="0.2">
      <c r="A1871" s="107" t="s">
        <v>409</v>
      </c>
      <c r="B1871" s="105">
        <v>612208</v>
      </c>
      <c r="C1871" s="105" t="s">
        <v>2588</v>
      </c>
      <c r="D1871" s="107" t="s">
        <v>1853</v>
      </c>
      <c r="E1871" s="105" t="s">
        <v>1962</v>
      </c>
      <c r="F1871" s="107" t="s">
        <v>1330</v>
      </c>
      <c r="G1871" s="107" t="s">
        <v>830</v>
      </c>
      <c r="H1871" s="107" t="b">
        <v>1</v>
      </c>
      <c r="I1871" s="107" t="s">
        <v>830</v>
      </c>
      <c r="J1871" s="107" t="s">
        <v>407</v>
      </c>
      <c r="K1871" s="107" t="s">
        <v>408</v>
      </c>
      <c r="L1871" s="107" t="s">
        <v>213</v>
      </c>
      <c r="M1871" s="107" t="s">
        <v>208</v>
      </c>
      <c r="N1871" s="107" t="s">
        <v>410</v>
      </c>
      <c r="O1871" s="107" t="s">
        <v>395</v>
      </c>
      <c r="P1871" s="109">
        <v>44618</v>
      </c>
      <c r="Q1871" s="107" t="s">
        <v>658</v>
      </c>
      <c r="R1871" s="108">
        <v>1</v>
      </c>
      <c r="S1871" s="109">
        <v>44663</v>
      </c>
      <c r="T1871" s="109">
        <v>44723</v>
      </c>
      <c r="U1871" s="109">
        <v>45393</v>
      </c>
      <c r="V1871" s="108">
        <v>730</v>
      </c>
      <c r="W1871" s="107" t="s">
        <v>398</v>
      </c>
      <c r="X1871" s="107" t="s">
        <v>720</v>
      </c>
      <c r="Y1871" s="107" t="s">
        <v>293</v>
      </c>
      <c r="Z1871" s="108">
        <v>0</v>
      </c>
      <c r="AA1871" s="113">
        <v>130957.41</v>
      </c>
      <c r="AB1871" s="113">
        <v>49101.65</v>
      </c>
      <c r="AC1871" s="113">
        <v>18892.009999999998</v>
      </c>
      <c r="AD1871" s="113">
        <v>8527</v>
      </c>
      <c r="AE1871" s="113">
        <v>8527</v>
      </c>
      <c r="AF1871" s="113">
        <v>8527</v>
      </c>
      <c r="AG1871" s="113">
        <v>139484.41</v>
      </c>
      <c r="AH1871" s="113">
        <f>CFR_Data[[#This Row],[Total Spent SFY]]+CFR_Data[[#This Row],[CF Current SFY]]</f>
        <v>57628.65</v>
      </c>
      <c r="AI1871" s="113">
        <v>0</v>
      </c>
      <c r="AJ1871" s="113">
        <v>0</v>
      </c>
      <c r="AK1871" s="113">
        <v>0</v>
      </c>
      <c r="AL1871" s="113">
        <v>0</v>
      </c>
      <c r="AM1871" s="113">
        <v>0</v>
      </c>
      <c r="AN1871" s="113">
        <v>10365.01</v>
      </c>
      <c r="AO1871" s="113">
        <v>0</v>
      </c>
      <c r="AP1871" s="113">
        <v>0</v>
      </c>
      <c r="AQ1871" s="107" t="s">
        <v>699</v>
      </c>
      <c r="AR1871" s="107" t="s">
        <v>699</v>
      </c>
      <c r="AS1871" s="107" t="s">
        <v>396</v>
      </c>
      <c r="AT1871" s="107" t="s">
        <v>395</v>
      </c>
      <c r="AU1871" s="107" t="s">
        <v>1123</v>
      </c>
      <c r="AV1871" s="107" t="s">
        <v>391</v>
      </c>
      <c r="AW1871" s="108">
        <v>1</v>
      </c>
      <c r="AX1871" s="107" t="s">
        <v>473</v>
      </c>
      <c r="AY1871" s="107" t="s">
        <v>722</v>
      </c>
      <c r="AZ1871" s="107" t="s">
        <v>697</v>
      </c>
      <c r="BA1871" s="107" t="s">
        <v>402</v>
      </c>
      <c r="BB1871" s="109">
        <v>45355.272070752311</v>
      </c>
      <c r="BC1871" s="107" t="s">
        <v>465</v>
      </c>
      <c r="BD1871" s="107" t="s">
        <v>293</v>
      </c>
    </row>
    <row r="1872" spans="1:56" x14ac:dyDescent="0.2">
      <c r="A1872" s="107" t="s">
        <v>409</v>
      </c>
      <c r="B1872" s="105">
        <v>612209</v>
      </c>
      <c r="C1872" s="105" t="s">
        <v>2589</v>
      </c>
      <c r="D1872" s="107" t="s">
        <v>1450</v>
      </c>
      <c r="E1872" s="105" t="s">
        <v>1962</v>
      </c>
      <c r="F1872" s="107" t="s">
        <v>1330</v>
      </c>
      <c r="G1872" s="107" t="s">
        <v>830</v>
      </c>
      <c r="H1872" s="107" t="b">
        <v>1</v>
      </c>
      <c r="I1872" s="107" t="s">
        <v>830</v>
      </c>
      <c r="J1872" s="107" t="s">
        <v>407</v>
      </c>
      <c r="K1872" s="107" t="s">
        <v>408</v>
      </c>
      <c r="L1872" s="107" t="s">
        <v>356</v>
      </c>
      <c r="M1872" s="107" t="s">
        <v>395</v>
      </c>
      <c r="N1872" s="107" t="s">
        <v>410</v>
      </c>
      <c r="O1872" s="107" t="s">
        <v>395</v>
      </c>
      <c r="P1872" s="109">
        <v>44688</v>
      </c>
      <c r="Q1872" s="107" t="s">
        <v>658</v>
      </c>
      <c r="R1872" s="108">
        <v>1</v>
      </c>
      <c r="S1872" s="109">
        <v>44743</v>
      </c>
      <c r="T1872" s="109">
        <v>44803</v>
      </c>
      <c r="U1872" s="109">
        <v>45473</v>
      </c>
      <c r="V1872" s="108">
        <v>730</v>
      </c>
      <c r="W1872" s="107" t="s">
        <v>398</v>
      </c>
      <c r="X1872" s="107" t="s">
        <v>720</v>
      </c>
      <c r="Y1872" s="107" t="s">
        <v>293</v>
      </c>
      <c r="Z1872" s="108">
        <v>0</v>
      </c>
      <c r="AA1872" s="113">
        <v>954157.75</v>
      </c>
      <c r="AB1872" s="113">
        <v>221138.51</v>
      </c>
      <c r="AC1872" s="113">
        <v>462.94</v>
      </c>
      <c r="AD1872" s="113">
        <v>0</v>
      </c>
      <c r="AE1872" s="113">
        <v>462.94</v>
      </c>
      <c r="AF1872" s="113">
        <v>462.94</v>
      </c>
      <c r="AG1872" s="113">
        <v>954620.69</v>
      </c>
      <c r="AH1872" s="113">
        <f>CFR_Data[[#This Row],[Total Spent SFY]]+CFR_Data[[#This Row],[CF Current SFY]]</f>
        <v>221601.45</v>
      </c>
      <c r="AI1872" s="113">
        <v>0</v>
      </c>
      <c r="AJ1872" s="113">
        <v>0</v>
      </c>
      <c r="AK1872" s="113">
        <v>0</v>
      </c>
      <c r="AL1872" s="113">
        <v>0</v>
      </c>
      <c r="AM1872" s="113">
        <v>0</v>
      </c>
      <c r="AN1872" s="113">
        <v>0</v>
      </c>
      <c r="AO1872" s="113">
        <v>0</v>
      </c>
      <c r="AP1872" s="113">
        <v>0</v>
      </c>
      <c r="AQ1872" s="107" t="s">
        <v>699</v>
      </c>
      <c r="AR1872" s="107" t="s">
        <v>699</v>
      </c>
      <c r="AS1872" s="107" t="s">
        <v>396</v>
      </c>
      <c r="AT1872" s="107" t="s">
        <v>395</v>
      </c>
      <c r="AU1872" s="107" t="s">
        <v>1123</v>
      </c>
      <c r="AV1872" s="107" t="s">
        <v>391</v>
      </c>
      <c r="AW1872" s="108">
        <v>1</v>
      </c>
      <c r="AX1872" s="107" t="s">
        <v>473</v>
      </c>
      <c r="AY1872" s="107" t="s">
        <v>765</v>
      </c>
      <c r="AZ1872" s="107" t="s">
        <v>706</v>
      </c>
      <c r="BA1872" s="107" t="s">
        <v>406</v>
      </c>
      <c r="BB1872" s="109">
        <v>45355.272070752311</v>
      </c>
      <c r="BC1872" s="107" t="s">
        <v>465</v>
      </c>
      <c r="BD1872" s="107" t="s">
        <v>293</v>
      </c>
    </row>
    <row r="1873" spans="1:56" x14ac:dyDescent="0.2">
      <c r="A1873" s="107" t="s">
        <v>409</v>
      </c>
      <c r="B1873" s="105">
        <v>612211</v>
      </c>
      <c r="C1873" s="105" t="s">
        <v>2590</v>
      </c>
      <c r="D1873" s="107" t="s">
        <v>1854</v>
      </c>
      <c r="E1873" s="105" t="s">
        <v>1962</v>
      </c>
      <c r="F1873" s="107" t="s">
        <v>1414</v>
      </c>
      <c r="G1873" s="107" t="s">
        <v>830</v>
      </c>
      <c r="H1873" s="107" t="b">
        <v>1</v>
      </c>
      <c r="I1873" s="107" t="s">
        <v>830</v>
      </c>
      <c r="J1873" s="107" t="s">
        <v>407</v>
      </c>
      <c r="K1873" s="107" t="s">
        <v>408</v>
      </c>
      <c r="L1873" s="107" t="s">
        <v>187</v>
      </c>
      <c r="M1873" s="107" t="s">
        <v>158</v>
      </c>
      <c r="N1873" s="107" t="s">
        <v>410</v>
      </c>
      <c r="O1873" s="107" t="s">
        <v>395</v>
      </c>
      <c r="P1873" s="109">
        <v>44737</v>
      </c>
      <c r="Q1873" s="107" t="s">
        <v>658</v>
      </c>
      <c r="R1873" s="108">
        <v>1</v>
      </c>
      <c r="S1873" s="109">
        <v>44782</v>
      </c>
      <c r="T1873" s="109">
        <v>44842</v>
      </c>
      <c r="U1873" s="109">
        <v>45512</v>
      </c>
      <c r="V1873" s="108">
        <v>730</v>
      </c>
      <c r="W1873" s="107" t="s">
        <v>398</v>
      </c>
      <c r="X1873" s="107" t="s">
        <v>720</v>
      </c>
      <c r="Y1873" s="107" t="s">
        <v>293</v>
      </c>
      <c r="Z1873" s="108">
        <v>0</v>
      </c>
      <c r="AA1873" s="113">
        <v>2905174.84</v>
      </c>
      <c r="AB1873" s="113">
        <v>2504513.02</v>
      </c>
      <c r="AC1873" s="113">
        <v>785292.7</v>
      </c>
      <c r="AD1873" s="113">
        <v>785292.7</v>
      </c>
      <c r="AE1873" s="113">
        <v>785292.7</v>
      </c>
      <c r="AF1873" s="113">
        <v>785239.7</v>
      </c>
      <c r="AG1873" s="113">
        <v>3690414.54</v>
      </c>
      <c r="AH1873" s="113">
        <f>CFR_Data[[#This Row],[Total Spent SFY]]+CFR_Data[[#This Row],[CF Current SFY]]</f>
        <v>3289752.7199999997</v>
      </c>
      <c r="AI1873" s="113">
        <v>53</v>
      </c>
      <c r="AJ1873" s="113">
        <v>0</v>
      </c>
      <c r="AK1873" s="113">
        <v>0</v>
      </c>
      <c r="AL1873" s="113">
        <v>0</v>
      </c>
      <c r="AM1873" s="113">
        <v>0</v>
      </c>
      <c r="AN1873" s="113">
        <v>0</v>
      </c>
      <c r="AO1873" s="113">
        <v>0</v>
      </c>
      <c r="AP1873" s="113">
        <v>0</v>
      </c>
      <c r="AQ1873" s="107" t="s">
        <v>699</v>
      </c>
      <c r="AR1873" s="107" t="s">
        <v>699</v>
      </c>
      <c r="AS1873" s="107" t="s">
        <v>396</v>
      </c>
      <c r="AT1873" s="107" t="s">
        <v>395</v>
      </c>
      <c r="AU1873" s="107" t="s">
        <v>1123</v>
      </c>
      <c r="AV1873" s="107" t="s">
        <v>391</v>
      </c>
      <c r="AW1873" s="108">
        <v>1</v>
      </c>
      <c r="AX1873" s="107" t="s">
        <v>473</v>
      </c>
      <c r="AY1873" s="107" t="s">
        <v>698</v>
      </c>
      <c r="AZ1873" s="107" t="s">
        <v>697</v>
      </c>
      <c r="BA1873" s="107" t="s">
        <v>392</v>
      </c>
      <c r="BB1873" s="109">
        <v>45355.272070752311</v>
      </c>
      <c r="BC1873" s="107" t="s">
        <v>465</v>
      </c>
      <c r="BD1873" s="107" t="s">
        <v>293</v>
      </c>
    </row>
    <row r="1874" spans="1:56" x14ac:dyDescent="0.2">
      <c r="A1874" s="107" t="s">
        <v>409</v>
      </c>
      <c r="B1874" s="105">
        <v>612212</v>
      </c>
      <c r="C1874" s="105" t="s">
        <v>2591</v>
      </c>
      <c r="D1874" s="107" t="s">
        <v>269</v>
      </c>
      <c r="E1874" s="105" t="s">
        <v>1962</v>
      </c>
      <c r="F1874" s="107" t="s">
        <v>1330</v>
      </c>
      <c r="G1874" s="107" t="s">
        <v>830</v>
      </c>
      <c r="H1874" s="107" t="b">
        <v>1</v>
      </c>
      <c r="I1874" s="107" t="s">
        <v>830</v>
      </c>
      <c r="J1874" s="107" t="s">
        <v>407</v>
      </c>
      <c r="K1874" s="107" t="s">
        <v>408</v>
      </c>
      <c r="L1874" s="107" t="s">
        <v>227</v>
      </c>
      <c r="M1874" s="107" t="s">
        <v>223</v>
      </c>
      <c r="N1874" s="107" t="s">
        <v>410</v>
      </c>
      <c r="O1874" s="107" t="s">
        <v>395</v>
      </c>
      <c r="P1874" s="109">
        <v>44590</v>
      </c>
      <c r="Q1874" s="107" t="s">
        <v>658</v>
      </c>
      <c r="R1874" s="108">
        <v>1</v>
      </c>
      <c r="S1874" s="109">
        <v>44630</v>
      </c>
      <c r="T1874" s="109">
        <v>44690</v>
      </c>
      <c r="U1874" s="109">
        <v>45360</v>
      </c>
      <c r="V1874" s="108">
        <v>730</v>
      </c>
      <c r="W1874" s="107" t="s">
        <v>398</v>
      </c>
      <c r="X1874" s="107" t="s">
        <v>720</v>
      </c>
      <c r="Y1874" s="107" t="s">
        <v>293</v>
      </c>
      <c r="Z1874" s="108">
        <v>0</v>
      </c>
      <c r="AA1874" s="113">
        <v>0</v>
      </c>
      <c r="AB1874" s="113">
        <v>0</v>
      </c>
      <c r="AC1874" s="113">
        <v>75910</v>
      </c>
      <c r="AD1874" s="113">
        <v>10910</v>
      </c>
      <c r="AE1874" s="113">
        <v>10910</v>
      </c>
      <c r="AF1874" s="113">
        <v>10910</v>
      </c>
      <c r="AG1874" s="113">
        <v>10910</v>
      </c>
      <c r="AH1874" s="113">
        <f>CFR_Data[[#This Row],[Total Spent SFY]]+CFR_Data[[#This Row],[CF Current SFY]]</f>
        <v>10910</v>
      </c>
      <c r="AI1874" s="113">
        <v>0</v>
      </c>
      <c r="AJ1874" s="113">
        <v>0</v>
      </c>
      <c r="AK1874" s="113">
        <v>0</v>
      </c>
      <c r="AL1874" s="113">
        <v>0</v>
      </c>
      <c r="AM1874" s="113">
        <v>0</v>
      </c>
      <c r="AN1874" s="113">
        <v>65000</v>
      </c>
      <c r="AO1874" s="113">
        <v>0</v>
      </c>
      <c r="AP1874" s="113">
        <v>0</v>
      </c>
      <c r="AQ1874" s="107" t="s">
        <v>699</v>
      </c>
      <c r="AR1874" s="107" t="s">
        <v>699</v>
      </c>
      <c r="AS1874" s="107" t="s">
        <v>396</v>
      </c>
      <c r="AT1874" s="107" t="s">
        <v>395</v>
      </c>
      <c r="AU1874" s="107" t="s">
        <v>1123</v>
      </c>
      <c r="AV1874" s="107" t="s">
        <v>391</v>
      </c>
      <c r="AW1874" s="108">
        <v>1</v>
      </c>
      <c r="AX1874" s="107" t="s">
        <v>473</v>
      </c>
      <c r="AY1874" s="107" t="s">
        <v>762</v>
      </c>
      <c r="AZ1874" s="107" t="s">
        <v>706</v>
      </c>
      <c r="BA1874" s="107" t="s">
        <v>433</v>
      </c>
      <c r="BB1874" s="109">
        <v>45355.272070752311</v>
      </c>
      <c r="BC1874" s="107" t="s">
        <v>465</v>
      </c>
      <c r="BD1874" s="107" t="s">
        <v>293</v>
      </c>
    </row>
    <row r="1875" spans="1:56" x14ac:dyDescent="0.2">
      <c r="A1875" s="107" t="s">
        <v>409</v>
      </c>
      <c r="B1875" s="105">
        <v>612213</v>
      </c>
      <c r="C1875" s="105" t="s">
        <v>2592</v>
      </c>
      <c r="D1875" s="107" t="s">
        <v>1855</v>
      </c>
      <c r="E1875" s="105" t="s">
        <v>1962</v>
      </c>
      <c r="F1875" s="107" t="s">
        <v>1414</v>
      </c>
      <c r="G1875" s="107" t="s">
        <v>830</v>
      </c>
      <c r="H1875" s="107" t="b">
        <v>1</v>
      </c>
      <c r="I1875" s="107" t="s">
        <v>830</v>
      </c>
      <c r="J1875" s="107" t="s">
        <v>407</v>
      </c>
      <c r="K1875" s="107" t="s">
        <v>408</v>
      </c>
      <c r="L1875" s="107" t="s">
        <v>347</v>
      </c>
      <c r="M1875" s="107" t="s">
        <v>395</v>
      </c>
      <c r="N1875" s="107" t="s">
        <v>410</v>
      </c>
      <c r="O1875" s="107" t="s">
        <v>395</v>
      </c>
      <c r="P1875" s="109">
        <v>44716</v>
      </c>
      <c r="Q1875" s="107" t="s">
        <v>658</v>
      </c>
      <c r="R1875" s="108">
        <v>1</v>
      </c>
      <c r="S1875" s="109">
        <v>44768</v>
      </c>
      <c r="T1875" s="109">
        <v>44828</v>
      </c>
      <c r="U1875" s="109">
        <v>45498</v>
      </c>
      <c r="V1875" s="108">
        <v>730</v>
      </c>
      <c r="W1875" s="107" t="s">
        <v>398</v>
      </c>
      <c r="X1875" s="107" t="s">
        <v>720</v>
      </c>
      <c r="Y1875" s="107" t="s">
        <v>293</v>
      </c>
      <c r="Z1875" s="108">
        <v>0</v>
      </c>
      <c r="AA1875" s="113">
        <v>490089.78</v>
      </c>
      <c r="AB1875" s="113">
        <v>369566.6</v>
      </c>
      <c r="AC1875" s="113">
        <v>606375.22</v>
      </c>
      <c r="AD1875" s="113">
        <v>561781.68000000005</v>
      </c>
      <c r="AE1875" s="113">
        <v>561781.68000000005</v>
      </c>
      <c r="AF1875" s="113">
        <v>487316.68</v>
      </c>
      <c r="AG1875" s="113">
        <v>977406.46</v>
      </c>
      <c r="AH1875" s="113">
        <f>CFR_Data[[#This Row],[Total Spent SFY]]+CFR_Data[[#This Row],[CF Current SFY]]</f>
        <v>856883.28</v>
      </c>
      <c r="AI1875" s="113">
        <v>74465</v>
      </c>
      <c r="AJ1875" s="113">
        <v>0</v>
      </c>
      <c r="AK1875" s="113">
        <v>0</v>
      </c>
      <c r="AL1875" s="113">
        <v>0</v>
      </c>
      <c r="AM1875" s="113">
        <v>0</v>
      </c>
      <c r="AN1875" s="113">
        <v>44593.54</v>
      </c>
      <c r="AO1875" s="113">
        <v>0</v>
      </c>
      <c r="AP1875" s="113">
        <v>0</v>
      </c>
      <c r="AQ1875" s="107" t="s">
        <v>699</v>
      </c>
      <c r="AR1875" s="107" t="s">
        <v>699</v>
      </c>
      <c r="AS1875" s="107" t="s">
        <v>396</v>
      </c>
      <c r="AT1875" s="107" t="s">
        <v>395</v>
      </c>
      <c r="AU1875" s="107" t="s">
        <v>1123</v>
      </c>
      <c r="AV1875" s="107" t="s">
        <v>391</v>
      </c>
      <c r="AW1875" s="108">
        <v>1</v>
      </c>
      <c r="AX1875" s="107" t="s">
        <v>473</v>
      </c>
      <c r="AY1875" s="107" t="s">
        <v>707</v>
      </c>
      <c r="AZ1875" s="107" t="s">
        <v>706</v>
      </c>
      <c r="BA1875" s="107" t="s">
        <v>412</v>
      </c>
      <c r="BB1875" s="109">
        <v>45355.272070752311</v>
      </c>
      <c r="BC1875" s="107" t="s">
        <v>465</v>
      </c>
      <c r="BD1875" s="107" t="s">
        <v>293</v>
      </c>
    </row>
    <row r="1876" spans="1:56" x14ac:dyDescent="0.2">
      <c r="A1876" s="107" t="s">
        <v>393</v>
      </c>
      <c r="B1876" s="105">
        <v>612214</v>
      </c>
      <c r="C1876" s="105" t="s">
        <v>2593</v>
      </c>
      <c r="D1876" s="107" t="s">
        <v>1856</v>
      </c>
      <c r="E1876" s="105" t="s">
        <v>1962</v>
      </c>
      <c r="F1876" s="107" t="s">
        <v>1414</v>
      </c>
      <c r="G1876" s="107" t="s">
        <v>830</v>
      </c>
      <c r="H1876" s="107" t="b">
        <v>1</v>
      </c>
      <c r="I1876" s="107" t="s">
        <v>830</v>
      </c>
      <c r="J1876" s="107" t="s">
        <v>407</v>
      </c>
      <c r="K1876" s="107" t="s">
        <v>408</v>
      </c>
      <c r="L1876" s="107" t="s">
        <v>344</v>
      </c>
      <c r="M1876" s="107" t="s">
        <v>395</v>
      </c>
      <c r="N1876" s="107" t="s">
        <v>394</v>
      </c>
      <c r="O1876" s="107" t="s">
        <v>395</v>
      </c>
      <c r="P1876" s="109">
        <v>44723</v>
      </c>
      <c r="Q1876" s="107" t="s">
        <v>658</v>
      </c>
      <c r="R1876" s="108">
        <v>1</v>
      </c>
      <c r="S1876" s="109">
        <v>44783</v>
      </c>
      <c r="T1876" s="109">
        <v>44843</v>
      </c>
      <c r="U1876" s="109">
        <v>45513</v>
      </c>
      <c r="V1876" s="108">
        <v>730</v>
      </c>
      <c r="W1876" s="107" t="s">
        <v>398</v>
      </c>
      <c r="X1876" s="107" t="s">
        <v>720</v>
      </c>
      <c r="Y1876" s="107" t="s">
        <v>293</v>
      </c>
      <c r="Z1876" s="108">
        <v>0</v>
      </c>
      <c r="AA1876" s="113">
        <v>1764949.16</v>
      </c>
      <c r="AB1876" s="113">
        <v>627841.91</v>
      </c>
      <c r="AC1876" s="113">
        <v>10.84</v>
      </c>
      <c r="AD1876" s="113">
        <v>0</v>
      </c>
      <c r="AE1876" s="113">
        <v>10.84</v>
      </c>
      <c r="AF1876" s="113">
        <v>9.84</v>
      </c>
      <c r="AG1876" s="113">
        <v>1764959</v>
      </c>
      <c r="AH1876" s="113">
        <f>CFR_Data[[#This Row],[Total Spent SFY]]+CFR_Data[[#This Row],[CF Current SFY]]</f>
        <v>627851.75</v>
      </c>
      <c r="AI1876" s="113">
        <v>1</v>
      </c>
      <c r="AJ1876" s="113">
        <v>0</v>
      </c>
      <c r="AK1876" s="113">
        <v>0</v>
      </c>
      <c r="AL1876" s="113">
        <v>0</v>
      </c>
      <c r="AM1876" s="113">
        <v>0</v>
      </c>
      <c r="AN1876" s="113">
        <v>0</v>
      </c>
      <c r="AO1876" s="113">
        <v>0</v>
      </c>
      <c r="AP1876" s="113">
        <v>0</v>
      </c>
      <c r="AQ1876" s="107" t="s">
        <v>699</v>
      </c>
      <c r="AR1876" s="107" t="s">
        <v>699</v>
      </c>
      <c r="AS1876" s="107" t="s">
        <v>396</v>
      </c>
      <c r="AT1876" s="107" t="s">
        <v>395</v>
      </c>
      <c r="AU1876" s="107" t="s">
        <v>1123</v>
      </c>
      <c r="AV1876" s="107" t="s">
        <v>391</v>
      </c>
      <c r="AW1876" s="108">
        <v>1</v>
      </c>
      <c r="AX1876" s="107" t="s">
        <v>473</v>
      </c>
      <c r="AY1876" s="107" t="s">
        <v>707</v>
      </c>
      <c r="AZ1876" s="107" t="s">
        <v>706</v>
      </c>
      <c r="BA1876" s="107" t="s">
        <v>412</v>
      </c>
      <c r="BB1876" s="109">
        <v>45355.272070752311</v>
      </c>
      <c r="BC1876" s="107" t="s">
        <v>465</v>
      </c>
      <c r="BD1876" s="107" t="s">
        <v>293</v>
      </c>
    </row>
    <row r="1877" spans="1:56" x14ac:dyDescent="0.2">
      <c r="A1877" s="107" t="s">
        <v>393</v>
      </c>
      <c r="B1877" s="105">
        <v>612215</v>
      </c>
      <c r="C1877" s="105" t="s">
        <v>2594</v>
      </c>
      <c r="D1877" s="107" t="s">
        <v>1184</v>
      </c>
      <c r="E1877" s="105" t="s">
        <v>1962</v>
      </c>
      <c r="F1877" s="107" t="s">
        <v>1330</v>
      </c>
      <c r="G1877" s="107" t="s">
        <v>830</v>
      </c>
      <c r="H1877" s="107" t="b">
        <v>1</v>
      </c>
      <c r="I1877" s="107" t="s">
        <v>830</v>
      </c>
      <c r="J1877" s="107" t="s">
        <v>407</v>
      </c>
      <c r="K1877" s="107" t="s">
        <v>408</v>
      </c>
      <c r="L1877" s="107" t="s">
        <v>344</v>
      </c>
      <c r="M1877" s="107" t="s">
        <v>395</v>
      </c>
      <c r="N1877" s="107" t="s">
        <v>716</v>
      </c>
      <c r="O1877" s="107" t="s">
        <v>395</v>
      </c>
      <c r="P1877" s="109">
        <v>44730</v>
      </c>
      <c r="Q1877" s="107" t="s">
        <v>658</v>
      </c>
      <c r="R1877" s="108">
        <v>1</v>
      </c>
      <c r="S1877" s="109">
        <v>44782</v>
      </c>
      <c r="T1877" s="109">
        <v>44842</v>
      </c>
      <c r="U1877" s="109">
        <v>45512</v>
      </c>
      <c r="V1877" s="108">
        <v>730</v>
      </c>
      <c r="W1877" s="107" t="s">
        <v>398</v>
      </c>
      <c r="X1877" s="107" t="s">
        <v>720</v>
      </c>
      <c r="Y1877" s="107" t="s">
        <v>293</v>
      </c>
      <c r="Z1877" s="108">
        <v>0</v>
      </c>
      <c r="AA1877" s="113">
        <v>785469.7</v>
      </c>
      <c r="AB1877" s="113">
        <v>377100.99</v>
      </c>
      <c r="AC1877" s="113">
        <v>2.2999999999999998</v>
      </c>
      <c r="AD1877" s="113">
        <v>0</v>
      </c>
      <c r="AE1877" s="113">
        <v>2.2999999999999998</v>
      </c>
      <c r="AF1877" s="113">
        <v>1.3</v>
      </c>
      <c r="AG1877" s="113">
        <v>785471</v>
      </c>
      <c r="AH1877" s="113">
        <f>CFR_Data[[#This Row],[Total Spent SFY]]+CFR_Data[[#This Row],[CF Current SFY]]</f>
        <v>377102.29</v>
      </c>
      <c r="AI1877" s="113">
        <v>1</v>
      </c>
      <c r="AJ1877" s="113">
        <v>0</v>
      </c>
      <c r="AK1877" s="113">
        <v>0</v>
      </c>
      <c r="AL1877" s="113">
        <v>0</v>
      </c>
      <c r="AM1877" s="113">
        <v>0</v>
      </c>
      <c r="AN1877" s="113">
        <v>0</v>
      </c>
      <c r="AO1877" s="113">
        <v>0</v>
      </c>
      <c r="AP1877" s="113">
        <v>0</v>
      </c>
      <c r="AQ1877" s="107" t="s">
        <v>699</v>
      </c>
      <c r="AR1877" s="107" t="s">
        <v>699</v>
      </c>
      <c r="AS1877" s="107" t="s">
        <v>396</v>
      </c>
      <c r="AT1877" s="107" t="s">
        <v>395</v>
      </c>
      <c r="AU1877" s="107" t="s">
        <v>1123</v>
      </c>
      <c r="AV1877" s="107" t="s">
        <v>391</v>
      </c>
      <c r="AW1877" s="108">
        <v>1</v>
      </c>
      <c r="AX1877" s="107" t="s">
        <v>473</v>
      </c>
      <c r="AY1877" s="107" t="s">
        <v>707</v>
      </c>
      <c r="AZ1877" s="107" t="s">
        <v>706</v>
      </c>
      <c r="BA1877" s="107" t="s">
        <v>412</v>
      </c>
      <c r="BB1877" s="109">
        <v>45355.272070752311</v>
      </c>
      <c r="BC1877" s="107" t="s">
        <v>465</v>
      </c>
      <c r="BD1877" s="107" t="s">
        <v>293</v>
      </c>
    </row>
    <row r="1878" spans="1:56" x14ac:dyDescent="0.2">
      <c r="A1878" s="107" t="s">
        <v>409</v>
      </c>
      <c r="B1878" s="105">
        <v>612216</v>
      </c>
      <c r="C1878" s="105" t="s">
        <v>2595</v>
      </c>
      <c r="D1878" s="107" t="s">
        <v>1216</v>
      </c>
      <c r="E1878" s="105" t="s">
        <v>1962</v>
      </c>
      <c r="F1878" s="107" t="s">
        <v>1414</v>
      </c>
      <c r="G1878" s="107" t="s">
        <v>830</v>
      </c>
      <c r="H1878" s="107" t="b">
        <v>1</v>
      </c>
      <c r="I1878" s="107" t="s">
        <v>830</v>
      </c>
      <c r="J1878" s="107" t="s">
        <v>407</v>
      </c>
      <c r="K1878" s="107" t="s">
        <v>408</v>
      </c>
      <c r="L1878" s="107" t="s">
        <v>368</v>
      </c>
      <c r="M1878" s="107" t="s">
        <v>395</v>
      </c>
      <c r="N1878" s="107" t="s">
        <v>410</v>
      </c>
      <c r="O1878" s="107" t="s">
        <v>395</v>
      </c>
      <c r="P1878" s="109">
        <v>44737</v>
      </c>
      <c r="Q1878" s="107" t="s">
        <v>658</v>
      </c>
      <c r="R1878" s="108">
        <v>1</v>
      </c>
      <c r="S1878" s="109">
        <v>44790</v>
      </c>
      <c r="T1878" s="109">
        <v>44850</v>
      </c>
      <c r="U1878" s="109">
        <v>45520</v>
      </c>
      <c r="V1878" s="108">
        <v>730</v>
      </c>
      <c r="W1878" s="107" t="s">
        <v>398</v>
      </c>
      <c r="X1878" s="107" t="s">
        <v>720</v>
      </c>
      <c r="Y1878" s="107" t="s">
        <v>293</v>
      </c>
      <c r="Z1878" s="108">
        <v>0</v>
      </c>
      <c r="AA1878" s="113">
        <v>2144728.04</v>
      </c>
      <c r="AB1878" s="113">
        <v>1292037.58</v>
      </c>
      <c r="AC1878" s="113">
        <v>1025647.46</v>
      </c>
      <c r="AD1878" s="113">
        <v>969164.64850000001</v>
      </c>
      <c r="AE1878" s="113">
        <v>969164.64850000001</v>
      </c>
      <c r="AF1878" s="113">
        <v>903433.81330000004</v>
      </c>
      <c r="AG1878" s="113">
        <v>3048161.8533000001</v>
      </c>
      <c r="AH1878" s="113">
        <f>CFR_Data[[#This Row],[Total Spent SFY]]+CFR_Data[[#This Row],[CF Current SFY]]</f>
        <v>2195471.3933000001</v>
      </c>
      <c r="AI1878" s="113">
        <v>65730.835200000001</v>
      </c>
      <c r="AJ1878" s="113">
        <v>0</v>
      </c>
      <c r="AK1878" s="113">
        <v>0</v>
      </c>
      <c r="AL1878" s="113">
        <v>0</v>
      </c>
      <c r="AM1878" s="113">
        <v>0</v>
      </c>
      <c r="AN1878" s="113">
        <v>56482.811500000003</v>
      </c>
      <c r="AO1878" s="113">
        <v>0</v>
      </c>
      <c r="AP1878" s="113">
        <v>0</v>
      </c>
      <c r="AQ1878" s="107" t="s">
        <v>699</v>
      </c>
      <c r="AR1878" s="107" t="s">
        <v>699</v>
      </c>
      <c r="AS1878" s="107" t="s">
        <v>396</v>
      </c>
      <c r="AT1878" s="107" t="s">
        <v>395</v>
      </c>
      <c r="AU1878" s="107" t="s">
        <v>1123</v>
      </c>
      <c r="AV1878" s="107" t="s">
        <v>391</v>
      </c>
      <c r="AW1878" s="108">
        <v>2</v>
      </c>
      <c r="AX1878" s="107" t="s">
        <v>473</v>
      </c>
      <c r="AY1878" s="107" t="s">
        <v>731</v>
      </c>
      <c r="AZ1878" s="107" t="s">
        <v>706</v>
      </c>
      <c r="BA1878" s="107" t="s">
        <v>435</v>
      </c>
      <c r="BB1878" s="109">
        <v>45355.272070752311</v>
      </c>
      <c r="BC1878" s="107" t="s">
        <v>465</v>
      </c>
      <c r="BD1878" s="107" t="s">
        <v>293</v>
      </c>
    </row>
    <row r="1879" spans="1:56" x14ac:dyDescent="0.2">
      <c r="A1879" s="107" t="s">
        <v>409</v>
      </c>
      <c r="B1879" s="105">
        <v>612216</v>
      </c>
      <c r="C1879" s="105" t="s">
        <v>2595</v>
      </c>
      <c r="D1879" s="107" t="s">
        <v>1216</v>
      </c>
      <c r="E1879" s="105" t="s">
        <v>1962</v>
      </c>
      <c r="F1879" s="107" t="s">
        <v>1414</v>
      </c>
      <c r="G1879" s="107" t="s">
        <v>830</v>
      </c>
      <c r="H1879" s="107" t="b">
        <v>1</v>
      </c>
      <c r="I1879" s="107" t="s">
        <v>830</v>
      </c>
      <c r="J1879" s="107" t="s">
        <v>407</v>
      </c>
      <c r="K1879" s="107" t="s">
        <v>408</v>
      </c>
      <c r="L1879" s="107" t="s">
        <v>368</v>
      </c>
      <c r="M1879" s="107" t="s">
        <v>395</v>
      </c>
      <c r="N1879" s="107" t="s">
        <v>410</v>
      </c>
      <c r="O1879" s="107" t="s">
        <v>395</v>
      </c>
      <c r="P1879" s="109">
        <v>44737</v>
      </c>
      <c r="Q1879" s="107" t="s">
        <v>658</v>
      </c>
      <c r="R1879" s="108">
        <v>1</v>
      </c>
      <c r="S1879" s="109">
        <v>44790</v>
      </c>
      <c r="T1879" s="109">
        <v>44850</v>
      </c>
      <c r="U1879" s="109">
        <v>45520</v>
      </c>
      <c r="V1879" s="108">
        <v>730</v>
      </c>
      <c r="W1879" s="107" t="s">
        <v>1843</v>
      </c>
      <c r="X1879" s="107" t="s">
        <v>2774</v>
      </c>
      <c r="Y1879" s="107" t="s">
        <v>2612</v>
      </c>
      <c r="Z1879" s="108">
        <v>0</v>
      </c>
      <c r="AA1879" s="113">
        <v>4635717.76</v>
      </c>
      <c r="AB1879" s="113">
        <v>3411468.23</v>
      </c>
      <c r="AC1879" s="113">
        <v>402088.67</v>
      </c>
      <c r="AD1879" s="113">
        <v>357835.35149999999</v>
      </c>
      <c r="AE1879" s="113">
        <v>357835.35149999999</v>
      </c>
      <c r="AF1879" s="113">
        <v>333566.18670000002</v>
      </c>
      <c r="AG1879" s="113">
        <v>4969283.9467000002</v>
      </c>
      <c r="AH1879" s="113">
        <f>CFR_Data[[#This Row],[Total Spent SFY]]+CFR_Data[[#This Row],[CF Current SFY]]</f>
        <v>3745034.4166999999</v>
      </c>
      <c r="AI1879" s="113">
        <v>24269.164799999999</v>
      </c>
      <c r="AJ1879" s="113">
        <v>0</v>
      </c>
      <c r="AK1879" s="113">
        <v>0</v>
      </c>
      <c r="AL1879" s="113">
        <v>0</v>
      </c>
      <c r="AM1879" s="113">
        <v>0</v>
      </c>
      <c r="AN1879" s="113">
        <v>44253.318500000001</v>
      </c>
      <c r="AO1879" s="113">
        <v>0</v>
      </c>
      <c r="AP1879" s="113">
        <v>0</v>
      </c>
      <c r="AQ1879" s="107" t="s">
        <v>699</v>
      </c>
      <c r="AR1879" s="107" t="s">
        <v>699</v>
      </c>
      <c r="AS1879" s="107" t="s">
        <v>396</v>
      </c>
      <c r="AT1879" s="107" t="s">
        <v>395</v>
      </c>
      <c r="AU1879" s="107" t="s">
        <v>1123</v>
      </c>
      <c r="AV1879" s="107" t="s">
        <v>391</v>
      </c>
      <c r="AW1879" s="108">
        <v>2</v>
      </c>
      <c r="AX1879" s="107" t="s">
        <v>473</v>
      </c>
      <c r="AY1879" s="107" t="s">
        <v>731</v>
      </c>
      <c r="AZ1879" s="107" t="s">
        <v>706</v>
      </c>
      <c r="BA1879" s="107" t="s">
        <v>435</v>
      </c>
      <c r="BB1879" s="109">
        <v>45355.272070752311</v>
      </c>
      <c r="BC1879" s="107" t="s">
        <v>465</v>
      </c>
      <c r="BD1879" s="107" t="s">
        <v>293</v>
      </c>
    </row>
    <row r="1880" spans="1:56" x14ac:dyDescent="0.2">
      <c r="A1880" s="107" t="s">
        <v>409</v>
      </c>
      <c r="B1880" s="105">
        <v>612217</v>
      </c>
      <c r="C1880" s="105" t="s">
        <v>2596</v>
      </c>
      <c r="D1880" s="107" t="s">
        <v>1857</v>
      </c>
      <c r="E1880" s="105" t="s">
        <v>1945</v>
      </c>
      <c r="F1880" s="107" t="s">
        <v>1330</v>
      </c>
      <c r="G1880" s="107" t="s">
        <v>830</v>
      </c>
      <c r="H1880" s="107" t="b">
        <v>1</v>
      </c>
      <c r="I1880" s="107" t="s">
        <v>830</v>
      </c>
      <c r="J1880" s="107" t="s">
        <v>445</v>
      </c>
      <c r="K1880" s="107" t="s">
        <v>446</v>
      </c>
      <c r="L1880" s="107" t="s">
        <v>193</v>
      </c>
      <c r="M1880" s="107" t="s">
        <v>192</v>
      </c>
      <c r="N1880" s="107" t="s">
        <v>410</v>
      </c>
      <c r="O1880" s="107" t="s">
        <v>395</v>
      </c>
      <c r="P1880" s="109">
        <v>44520</v>
      </c>
      <c r="Q1880" s="107" t="s">
        <v>658</v>
      </c>
      <c r="R1880" s="108">
        <v>1</v>
      </c>
      <c r="S1880" s="109">
        <v>44567</v>
      </c>
      <c r="T1880" s="109">
        <v>44627</v>
      </c>
      <c r="U1880" s="109">
        <v>45297</v>
      </c>
      <c r="V1880" s="108">
        <v>730</v>
      </c>
      <c r="W1880" s="107" t="s">
        <v>398</v>
      </c>
      <c r="X1880" s="107" t="s">
        <v>720</v>
      </c>
      <c r="Y1880" s="107" t="s">
        <v>293</v>
      </c>
      <c r="Z1880" s="108">
        <v>0</v>
      </c>
      <c r="AA1880" s="113">
        <v>466332.05</v>
      </c>
      <c r="AB1880" s="113">
        <v>0</v>
      </c>
      <c r="AC1880" s="113">
        <v>354171.96</v>
      </c>
      <c r="AD1880" s="113">
        <v>353312.09</v>
      </c>
      <c r="AE1880" s="113">
        <v>353312.09</v>
      </c>
      <c r="AF1880" s="113">
        <v>353312.09</v>
      </c>
      <c r="AG1880" s="113">
        <v>819644.14</v>
      </c>
      <c r="AH1880" s="113">
        <f>CFR_Data[[#This Row],[Total Spent SFY]]+CFR_Data[[#This Row],[CF Current SFY]]</f>
        <v>353312.09</v>
      </c>
      <c r="AI1880" s="113">
        <v>0</v>
      </c>
      <c r="AJ1880" s="113">
        <v>0</v>
      </c>
      <c r="AK1880" s="113">
        <v>0</v>
      </c>
      <c r="AL1880" s="113">
        <v>0</v>
      </c>
      <c r="AM1880" s="113">
        <v>0</v>
      </c>
      <c r="AN1880" s="113">
        <v>859.87</v>
      </c>
      <c r="AO1880" s="113">
        <v>0</v>
      </c>
      <c r="AP1880" s="113">
        <v>0</v>
      </c>
      <c r="AQ1880" s="107" t="s">
        <v>699</v>
      </c>
      <c r="AR1880" s="107" t="s">
        <v>699</v>
      </c>
      <c r="AS1880" s="107" t="s">
        <v>396</v>
      </c>
      <c r="AT1880" s="107" t="s">
        <v>395</v>
      </c>
      <c r="AU1880" s="107" t="s">
        <v>1123</v>
      </c>
      <c r="AV1880" s="107" t="s">
        <v>391</v>
      </c>
      <c r="AW1880" s="108">
        <v>1</v>
      </c>
      <c r="AX1880" s="107" t="s">
        <v>473</v>
      </c>
      <c r="AY1880" s="107" t="s">
        <v>731</v>
      </c>
      <c r="AZ1880" s="107" t="s">
        <v>706</v>
      </c>
      <c r="BA1880" s="107" t="s">
        <v>435</v>
      </c>
      <c r="BB1880" s="109">
        <v>45355.272070752311</v>
      </c>
      <c r="BC1880" s="107" t="s">
        <v>465</v>
      </c>
      <c r="BD1880" s="107" t="s">
        <v>293</v>
      </c>
    </row>
    <row r="1881" spans="1:56" x14ac:dyDescent="0.2">
      <c r="A1881" s="107" t="s">
        <v>393</v>
      </c>
      <c r="B1881" s="105">
        <v>612218</v>
      </c>
      <c r="C1881" s="105" t="s">
        <v>2597</v>
      </c>
      <c r="D1881" s="107" t="s">
        <v>1036</v>
      </c>
      <c r="E1881" s="105" t="s">
        <v>1962</v>
      </c>
      <c r="F1881" s="107" t="s">
        <v>1858</v>
      </c>
      <c r="G1881" s="107" t="s">
        <v>830</v>
      </c>
      <c r="H1881" s="107" t="s">
        <v>830</v>
      </c>
      <c r="I1881" s="107" t="s">
        <v>830</v>
      </c>
      <c r="J1881" s="107" t="s">
        <v>407</v>
      </c>
      <c r="K1881" s="107" t="s">
        <v>408</v>
      </c>
      <c r="L1881" s="107" t="s">
        <v>344</v>
      </c>
      <c r="M1881" s="107" t="s">
        <v>395</v>
      </c>
      <c r="N1881" s="107" t="s">
        <v>394</v>
      </c>
      <c r="O1881" s="107" t="s">
        <v>395</v>
      </c>
      <c r="P1881" s="109">
        <v>44555</v>
      </c>
      <c r="Q1881" s="107" t="s">
        <v>658</v>
      </c>
      <c r="R1881" s="108">
        <v>1</v>
      </c>
      <c r="S1881" s="109">
        <v>44622</v>
      </c>
      <c r="T1881" s="109">
        <v>44682</v>
      </c>
      <c r="U1881" s="109">
        <v>45352</v>
      </c>
      <c r="V1881" s="108">
        <v>730</v>
      </c>
      <c r="W1881" s="107" t="s">
        <v>438</v>
      </c>
      <c r="X1881" s="107" t="s">
        <v>800</v>
      </c>
      <c r="Y1881" s="107" t="s">
        <v>293</v>
      </c>
      <c r="Z1881" s="108">
        <v>0</v>
      </c>
      <c r="AA1881" s="113">
        <v>2210246.0699999998</v>
      </c>
      <c r="AB1881" s="113">
        <v>342319.8</v>
      </c>
      <c r="AC1881" s="113">
        <v>15890.93</v>
      </c>
      <c r="AD1881" s="113">
        <v>15000</v>
      </c>
      <c r="AE1881" s="113">
        <v>15000</v>
      </c>
      <c r="AF1881" s="113">
        <v>15000</v>
      </c>
      <c r="AG1881" s="113">
        <v>2225246.0699999998</v>
      </c>
      <c r="AH1881" s="113">
        <f>CFR_Data[[#This Row],[Total Spent SFY]]+CFR_Data[[#This Row],[CF Current SFY]]</f>
        <v>357319.8</v>
      </c>
      <c r="AI1881" s="113">
        <v>0</v>
      </c>
      <c r="AJ1881" s="113">
        <v>0</v>
      </c>
      <c r="AK1881" s="113">
        <v>0</v>
      </c>
      <c r="AL1881" s="113">
        <v>0</v>
      </c>
      <c r="AM1881" s="113">
        <v>0</v>
      </c>
      <c r="AN1881" s="113">
        <v>890.93</v>
      </c>
      <c r="AO1881" s="113">
        <v>0</v>
      </c>
      <c r="AP1881" s="113">
        <v>0</v>
      </c>
      <c r="AQ1881" s="107" t="s">
        <v>699</v>
      </c>
      <c r="AR1881" s="107" t="s">
        <v>699</v>
      </c>
      <c r="AS1881" s="107" t="s">
        <v>396</v>
      </c>
      <c r="AT1881" s="107" t="s">
        <v>395</v>
      </c>
      <c r="AU1881" s="107" t="s">
        <v>1123</v>
      </c>
      <c r="AV1881" s="107" t="s">
        <v>391</v>
      </c>
      <c r="AW1881" s="108">
        <v>1</v>
      </c>
      <c r="AX1881" s="107" t="s">
        <v>473</v>
      </c>
      <c r="AY1881" s="107" t="s">
        <v>707</v>
      </c>
      <c r="AZ1881" s="107" t="s">
        <v>706</v>
      </c>
      <c r="BA1881" s="107" t="s">
        <v>412</v>
      </c>
      <c r="BB1881" s="109">
        <v>45355.272070752311</v>
      </c>
      <c r="BC1881" s="107" t="s">
        <v>465</v>
      </c>
      <c r="BD1881" s="107" t="s">
        <v>293</v>
      </c>
    </row>
    <row r="1882" spans="1:56" x14ac:dyDescent="0.2">
      <c r="A1882" s="107" t="s">
        <v>409</v>
      </c>
      <c r="B1882" s="105">
        <v>612227</v>
      </c>
      <c r="C1882" s="105" t="s">
        <v>2598</v>
      </c>
      <c r="D1882" s="107" t="s">
        <v>1859</v>
      </c>
      <c r="E1882" s="105" t="s">
        <v>1941</v>
      </c>
      <c r="F1882" s="107" t="s">
        <v>1414</v>
      </c>
      <c r="G1882" s="107" t="s">
        <v>830</v>
      </c>
      <c r="H1882" s="107" t="b">
        <v>1</v>
      </c>
      <c r="I1882" s="107" t="s">
        <v>830</v>
      </c>
      <c r="J1882" s="107" t="s">
        <v>436</v>
      </c>
      <c r="K1882" s="107" t="s">
        <v>437</v>
      </c>
      <c r="L1882" s="107" t="s">
        <v>231</v>
      </c>
      <c r="M1882" s="107" t="s">
        <v>395</v>
      </c>
      <c r="N1882" s="107" t="s">
        <v>410</v>
      </c>
      <c r="O1882" s="107" t="s">
        <v>395</v>
      </c>
      <c r="P1882" s="109">
        <v>44541</v>
      </c>
      <c r="Q1882" s="107" t="s">
        <v>658</v>
      </c>
      <c r="R1882" s="108">
        <v>1</v>
      </c>
      <c r="S1882" s="109">
        <v>44601</v>
      </c>
      <c r="T1882" s="109">
        <v>44661</v>
      </c>
      <c r="U1882" s="109">
        <v>45331</v>
      </c>
      <c r="V1882" s="108">
        <v>730</v>
      </c>
      <c r="W1882" s="107" t="s">
        <v>398</v>
      </c>
      <c r="X1882" s="107" t="s">
        <v>720</v>
      </c>
      <c r="Y1882" s="107" t="s">
        <v>293</v>
      </c>
      <c r="Z1882" s="108">
        <v>0</v>
      </c>
      <c r="AA1882" s="113">
        <v>370721.16</v>
      </c>
      <c r="AB1882" s="113">
        <v>0</v>
      </c>
      <c r="AC1882" s="113">
        <v>16299.84</v>
      </c>
      <c r="AD1882" s="113">
        <v>0</v>
      </c>
      <c r="AE1882" s="113">
        <v>16299.84</v>
      </c>
      <c r="AF1882" s="113">
        <v>16299.84</v>
      </c>
      <c r="AG1882" s="113">
        <v>387021</v>
      </c>
      <c r="AH1882" s="113">
        <f>CFR_Data[[#This Row],[Total Spent SFY]]+CFR_Data[[#This Row],[CF Current SFY]]</f>
        <v>16299.84</v>
      </c>
      <c r="AI1882" s="113">
        <v>0</v>
      </c>
      <c r="AJ1882" s="113">
        <v>0</v>
      </c>
      <c r="AK1882" s="113">
        <v>0</v>
      </c>
      <c r="AL1882" s="113">
        <v>0</v>
      </c>
      <c r="AM1882" s="113">
        <v>0</v>
      </c>
      <c r="AN1882" s="113">
        <v>0</v>
      </c>
      <c r="AO1882" s="113">
        <v>0</v>
      </c>
      <c r="AP1882" s="113">
        <v>0</v>
      </c>
      <c r="AQ1882" s="107" t="s">
        <v>699</v>
      </c>
      <c r="AR1882" s="107" t="s">
        <v>699</v>
      </c>
      <c r="AS1882" s="107" t="s">
        <v>396</v>
      </c>
      <c r="AT1882" s="107" t="s">
        <v>395</v>
      </c>
      <c r="AU1882" s="107" t="s">
        <v>1123</v>
      </c>
      <c r="AV1882" s="107" t="s">
        <v>391</v>
      </c>
      <c r="AW1882" s="108">
        <v>1</v>
      </c>
      <c r="AX1882" s="107" t="s">
        <v>473</v>
      </c>
      <c r="AY1882" s="107" t="s">
        <v>765</v>
      </c>
      <c r="AZ1882" s="107" t="s">
        <v>706</v>
      </c>
      <c r="BA1882" s="107" t="s">
        <v>406</v>
      </c>
      <c r="BB1882" s="109">
        <v>45355.272070752311</v>
      </c>
      <c r="BC1882" s="107" t="s">
        <v>465</v>
      </c>
      <c r="BD1882" s="107" t="s">
        <v>293</v>
      </c>
    </row>
    <row r="1883" spans="1:56" x14ac:dyDescent="0.2">
      <c r="A1883" s="107" t="s">
        <v>409</v>
      </c>
      <c r="B1883" s="105">
        <v>612228</v>
      </c>
      <c r="C1883" s="105" t="s">
        <v>2599</v>
      </c>
      <c r="D1883" s="107" t="s">
        <v>1860</v>
      </c>
      <c r="E1883" s="105" t="s">
        <v>1941</v>
      </c>
      <c r="F1883" s="107" t="s">
        <v>1330</v>
      </c>
      <c r="G1883" s="107" t="s">
        <v>830</v>
      </c>
      <c r="H1883" s="107" t="b">
        <v>1</v>
      </c>
      <c r="I1883" s="107" t="s">
        <v>830</v>
      </c>
      <c r="J1883" s="107" t="s">
        <v>436</v>
      </c>
      <c r="K1883" s="107" t="s">
        <v>437</v>
      </c>
      <c r="L1883" s="107" t="s">
        <v>373</v>
      </c>
      <c r="M1883" s="107" t="s">
        <v>395</v>
      </c>
      <c r="N1883" s="107" t="s">
        <v>410</v>
      </c>
      <c r="O1883" s="107" t="s">
        <v>395</v>
      </c>
      <c r="P1883" s="109">
        <v>44534</v>
      </c>
      <c r="Q1883" s="107" t="s">
        <v>658</v>
      </c>
      <c r="R1883" s="108">
        <v>1</v>
      </c>
      <c r="S1883" s="109">
        <v>44593</v>
      </c>
      <c r="T1883" s="109">
        <v>44653</v>
      </c>
      <c r="U1883" s="109">
        <v>45323</v>
      </c>
      <c r="V1883" s="108">
        <v>730</v>
      </c>
      <c r="W1883" s="107" t="s">
        <v>398</v>
      </c>
      <c r="X1883" s="107" t="s">
        <v>720</v>
      </c>
      <c r="Y1883" s="107" t="s">
        <v>293</v>
      </c>
      <c r="Z1883" s="108">
        <v>0</v>
      </c>
      <c r="AA1883" s="113">
        <v>976746.9</v>
      </c>
      <c r="AB1883" s="113">
        <v>35466.92</v>
      </c>
      <c r="AC1883" s="113">
        <v>10938.79</v>
      </c>
      <c r="AD1883" s="113">
        <v>0</v>
      </c>
      <c r="AE1883" s="113">
        <v>10938.79</v>
      </c>
      <c r="AF1883" s="113">
        <v>10938.79</v>
      </c>
      <c r="AG1883" s="113">
        <v>987685.69</v>
      </c>
      <c r="AH1883" s="113">
        <f>CFR_Data[[#This Row],[Total Spent SFY]]+CFR_Data[[#This Row],[CF Current SFY]]</f>
        <v>46405.71</v>
      </c>
      <c r="AI1883" s="113">
        <v>0</v>
      </c>
      <c r="AJ1883" s="113">
        <v>0</v>
      </c>
      <c r="AK1883" s="113">
        <v>0</v>
      </c>
      <c r="AL1883" s="113">
        <v>0</v>
      </c>
      <c r="AM1883" s="113">
        <v>0</v>
      </c>
      <c r="AN1883" s="113">
        <v>0</v>
      </c>
      <c r="AO1883" s="113">
        <v>0</v>
      </c>
      <c r="AP1883" s="113">
        <v>0</v>
      </c>
      <c r="AQ1883" s="107" t="s">
        <v>699</v>
      </c>
      <c r="AR1883" s="107" t="s">
        <v>699</v>
      </c>
      <c r="AS1883" s="107" t="s">
        <v>396</v>
      </c>
      <c r="AT1883" s="107" t="s">
        <v>395</v>
      </c>
      <c r="AU1883" s="107" t="s">
        <v>1123</v>
      </c>
      <c r="AV1883" s="107" t="s">
        <v>391</v>
      </c>
      <c r="AW1883" s="108">
        <v>1</v>
      </c>
      <c r="AX1883" s="107" t="s">
        <v>473</v>
      </c>
      <c r="AY1883" s="107" t="s">
        <v>765</v>
      </c>
      <c r="AZ1883" s="107" t="s">
        <v>706</v>
      </c>
      <c r="BA1883" s="107" t="s">
        <v>406</v>
      </c>
      <c r="BB1883" s="109">
        <v>45355.272070752311</v>
      </c>
      <c r="BC1883" s="107" t="s">
        <v>465</v>
      </c>
      <c r="BD1883" s="107" t="s">
        <v>293</v>
      </c>
    </row>
    <row r="1884" spans="1:56" x14ac:dyDescent="0.2">
      <c r="A1884" s="107" t="s">
        <v>393</v>
      </c>
      <c r="B1884" s="105">
        <v>612230</v>
      </c>
      <c r="C1884" s="105" t="s">
        <v>2600</v>
      </c>
      <c r="D1884" s="107" t="s">
        <v>205</v>
      </c>
      <c r="E1884" s="105" t="s">
        <v>1941</v>
      </c>
      <c r="F1884" s="107" t="s">
        <v>1414</v>
      </c>
      <c r="G1884" s="107" t="s">
        <v>830</v>
      </c>
      <c r="H1884" s="107" t="b">
        <v>1</v>
      </c>
      <c r="I1884" s="107" t="s">
        <v>830</v>
      </c>
      <c r="J1884" s="107" t="s">
        <v>436</v>
      </c>
      <c r="K1884" s="107" t="s">
        <v>437</v>
      </c>
      <c r="L1884" s="107" t="s">
        <v>193</v>
      </c>
      <c r="M1884" s="107" t="s">
        <v>192</v>
      </c>
      <c r="N1884" s="107" t="s">
        <v>716</v>
      </c>
      <c r="O1884" s="107" t="s">
        <v>395</v>
      </c>
      <c r="P1884" s="109">
        <v>44548</v>
      </c>
      <c r="Q1884" s="107" t="s">
        <v>658</v>
      </c>
      <c r="R1884" s="108">
        <v>1</v>
      </c>
      <c r="S1884" s="109">
        <v>44621</v>
      </c>
      <c r="T1884" s="109">
        <v>44681</v>
      </c>
      <c r="U1884" s="109">
        <v>45351</v>
      </c>
      <c r="V1884" s="108">
        <v>730</v>
      </c>
      <c r="W1884" s="107" t="s">
        <v>398</v>
      </c>
      <c r="X1884" s="107" t="s">
        <v>720</v>
      </c>
      <c r="Y1884" s="107" t="s">
        <v>293</v>
      </c>
      <c r="Z1884" s="108">
        <v>0</v>
      </c>
      <c r="AA1884" s="113">
        <v>1624629.18</v>
      </c>
      <c r="AB1884" s="113">
        <v>721630.54</v>
      </c>
      <c r="AC1884" s="113">
        <v>197651.6</v>
      </c>
      <c r="AD1884" s="113">
        <v>52963.386899999998</v>
      </c>
      <c r="AE1884" s="113">
        <v>52963.386899999998</v>
      </c>
      <c r="AF1884" s="113">
        <v>52963.386899999998</v>
      </c>
      <c r="AG1884" s="113">
        <v>1677592.5669</v>
      </c>
      <c r="AH1884" s="113">
        <f>CFR_Data[[#This Row],[Total Spent SFY]]+CFR_Data[[#This Row],[CF Current SFY]]</f>
        <v>774593.92690000008</v>
      </c>
      <c r="AI1884" s="113">
        <v>0</v>
      </c>
      <c r="AJ1884" s="113">
        <v>0</v>
      </c>
      <c r="AK1884" s="113">
        <v>0</v>
      </c>
      <c r="AL1884" s="113">
        <v>0</v>
      </c>
      <c r="AM1884" s="113">
        <v>0</v>
      </c>
      <c r="AN1884" s="113">
        <v>144688.21309999999</v>
      </c>
      <c r="AO1884" s="113">
        <v>0</v>
      </c>
      <c r="AP1884" s="113">
        <v>0</v>
      </c>
      <c r="AQ1884" s="107" t="s">
        <v>699</v>
      </c>
      <c r="AR1884" s="107" t="s">
        <v>699</v>
      </c>
      <c r="AS1884" s="107" t="s">
        <v>396</v>
      </c>
      <c r="AT1884" s="107" t="s">
        <v>395</v>
      </c>
      <c r="AU1884" s="107" t="s">
        <v>1123</v>
      </c>
      <c r="AV1884" s="107" t="s">
        <v>391</v>
      </c>
      <c r="AW1884" s="108">
        <v>2</v>
      </c>
      <c r="AX1884" s="107" t="s">
        <v>473</v>
      </c>
      <c r="AY1884" s="107" t="s">
        <v>731</v>
      </c>
      <c r="AZ1884" s="107" t="s">
        <v>706</v>
      </c>
      <c r="BA1884" s="107" t="s">
        <v>435</v>
      </c>
      <c r="BB1884" s="109">
        <v>45355.272070752311</v>
      </c>
      <c r="BC1884" s="107" t="s">
        <v>465</v>
      </c>
      <c r="BD1884" s="107" t="s">
        <v>293</v>
      </c>
    </row>
    <row r="1885" spans="1:56" x14ac:dyDescent="0.2">
      <c r="A1885" s="107" t="s">
        <v>393</v>
      </c>
      <c r="B1885" s="105">
        <v>612230</v>
      </c>
      <c r="C1885" s="105" t="s">
        <v>2600</v>
      </c>
      <c r="D1885" s="107" t="s">
        <v>205</v>
      </c>
      <c r="E1885" s="105" t="s">
        <v>1941</v>
      </c>
      <c r="F1885" s="107" t="s">
        <v>1414</v>
      </c>
      <c r="G1885" s="107" t="s">
        <v>830</v>
      </c>
      <c r="H1885" s="107" t="b">
        <v>1</v>
      </c>
      <c r="I1885" s="107" t="s">
        <v>830</v>
      </c>
      <c r="J1885" s="107" t="s">
        <v>436</v>
      </c>
      <c r="K1885" s="107" t="s">
        <v>437</v>
      </c>
      <c r="L1885" s="107" t="s">
        <v>193</v>
      </c>
      <c r="M1885" s="107" t="s">
        <v>192</v>
      </c>
      <c r="N1885" s="107" t="s">
        <v>716</v>
      </c>
      <c r="O1885" s="107" t="s">
        <v>395</v>
      </c>
      <c r="P1885" s="109">
        <v>44548</v>
      </c>
      <c r="Q1885" s="107" t="s">
        <v>658</v>
      </c>
      <c r="R1885" s="108">
        <v>1</v>
      </c>
      <c r="S1885" s="109">
        <v>44621</v>
      </c>
      <c r="T1885" s="109">
        <v>44681</v>
      </c>
      <c r="U1885" s="109">
        <v>45351</v>
      </c>
      <c r="V1885" s="108">
        <v>730</v>
      </c>
      <c r="W1885" s="107" t="s">
        <v>1843</v>
      </c>
      <c r="X1885" s="107" t="s">
        <v>2774</v>
      </c>
      <c r="Y1885" s="107" t="s">
        <v>2612</v>
      </c>
      <c r="Z1885" s="108">
        <v>0</v>
      </c>
      <c r="AA1885" s="113">
        <v>1411421.2</v>
      </c>
      <c r="AB1885" s="113">
        <v>1411421.2</v>
      </c>
      <c r="AC1885" s="113">
        <v>226473.05</v>
      </c>
      <c r="AD1885" s="113">
        <v>371161.10310000001</v>
      </c>
      <c r="AE1885" s="113">
        <v>371161.10310000001</v>
      </c>
      <c r="AF1885" s="113">
        <v>371161.10310000001</v>
      </c>
      <c r="AG1885" s="113">
        <v>1782582.3030999999</v>
      </c>
      <c r="AH1885" s="113">
        <f>CFR_Data[[#This Row],[Total Spent SFY]]+CFR_Data[[#This Row],[CF Current SFY]]</f>
        <v>1782582.3030999999</v>
      </c>
      <c r="AI1885" s="113">
        <v>0</v>
      </c>
      <c r="AJ1885" s="113">
        <v>0</v>
      </c>
      <c r="AK1885" s="113">
        <v>0</v>
      </c>
      <c r="AL1885" s="113">
        <v>0</v>
      </c>
      <c r="AM1885" s="113">
        <v>0</v>
      </c>
      <c r="AN1885" s="113">
        <v>-144688.05309999999</v>
      </c>
      <c r="AO1885" s="113">
        <v>0</v>
      </c>
      <c r="AP1885" s="113">
        <v>0</v>
      </c>
      <c r="AQ1885" s="107" t="s">
        <v>699</v>
      </c>
      <c r="AR1885" s="107" t="s">
        <v>699</v>
      </c>
      <c r="AS1885" s="107" t="s">
        <v>396</v>
      </c>
      <c r="AT1885" s="107" t="s">
        <v>395</v>
      </c>
      <c r="AU1885" s="107" t="s">
        <v>1123</v>
      </c>
      <c r="AV1885" s="107" t="s">
        <v>391</v>
      </c>
      <c r="AW1885" s="108">
        <v>2</v>
      </c>
      <c r="AX1885" s="107" t="s">
        <v>473</v>
      </c>
      <c r="AY1885" s="107" t="s">
        <v>731</v>
      </c>
      <c r="AZ1885" s="107" t="s">
        <v>706</v>
      </c>
      <c r="BA1885" s="107" t="s">
        <v>435</v>
      </c>
      <c r="BB1885" s="109">
        <v>45355.272070752311</v>
      </c>
      <c r="BC1885" s="107" t="s">
        <v>465</v>
      </c>
      <c r="BD1885" s="107" t="s">
        <v>293</v>
      </c>
    </row>
    <row r="1886" spans="1:56" x14ac:dyDescent="0.2">
      <c r="A1886" s="107" t="s">
        <v>409</v>
      </c>
      <c r="B1886" s="105">
        <v>612231</v>
      </c>
      <c r="C1886" s="105" t="s">
        <v>2601</v>
      </c>
      <c r="D1886" s="107" t="s">
        <v>2602</v>
      </c>
      <c r="E1886" s="105" t="s">
        <v>1943</v>
      </c>
      <c r="F1886" s="107" t="s">
        <v>443</v>
      </c>
      <c r="G1886" s="107" t="s">
        <v>830</v>
      </c>
      <c r="H1886" s="107" t="s">
        <v>830</v>
      </c>
      <c r="I1886" s="107" t="s">
        <v>830</v>
      </c>
      <c r="J1886" s="107" t="s">
        <v>44</v>
      </c>
      <c r="K1886" s="107" t="s">
        <v>22</v>
      </c>
      <c r="L1886" s="107" t="s">
        <v>349</v>
      </c>
      <c r="M1886" s="107" t="s">
        <v>395</v>
      </c>
      <c r="N1886" s="107" t="s">
        <v>410</v>
      </c>
      <c r="O1886" s="107" t="s">
        <v>395</v>
      </c>
      <c r="P1886" s="109">
        <v>44821</v>
      </c>
      <c r="Q1886" s="107" t="s">
        <v>658</v>
      </c>
      <c r="R1886" s="108">
        <v>1</v>
      </c>
      <c r="S1886" s="109">
        <v>45034</v>
      </c>
      <c r="T1886" s="109">
        <v>45094</v>
      </c>
      <c r="U1886" s="109">
        <v>46365</v>
      </c>
      <c r="V1886" s="108">
        <v>1331</v>
      </c>
      <c r="W1886" s="107" t="s">
        <v>442</v>
      </c>
      <c r="X1886" s="107" t="s">
        <v>790</v>
      </c>
      <c r="Y1886" s="107" t="s">
        <v>293</v>
      </c>
      <c r="Z1886" s="108">
        <v>0</v>
      </c>
      <c r="AA1886" s="113">
        <v>5459321.7000000002</v>
      </c>
      <c r="AB1886" s="113">
        <v>5459321.7000000002</v>
      </c>
      <c r="AC1886" s="113">
        <v>80274180.950000003</v>
      </c>
      <c r="AD1886" s="113">
        <v>82655956.010000005</v>
      </c>
      <c r="AE1886" s="113">
        <v>82655956.010000005</v>
      </c>
      <c r="AF1886" s="113">
        <v>21406924.5</v>
      </c>
      <c r="AG1886" s="113">
        <v>26866246.199999999</v>
      </c>
      <c r="AH1886" s="113">
        <f>CFR_Data[[#This Row],[Total Spent SFY]]+CFR_Data[[#This Row],[CF Current SFY]]</f>
        <v>26866246.199999999</v>
      </c>
      <c r="AI1886" s="113">
        <v>30000000</v>
      </c>
      <c r="AJ1886" s="113">
        <v>27749031.510000002</v>
      </c>
      <c r="AK1886" s="113">
        <v>3500000</v>
      </c>
      <c r="AL1886" s="113">
        <v>0</v>
      </c>
      <c r="AM1886" s="113">
        <v>0</v>
      </c>
      <c r="AN1886" s="113">
        <v>-2381775.06</v>
      </c>
      <c r="AO1886" s="113">
        <v>0</v>
      </c>
      <c r="AP1886" s="113">
        <v>0</v>
      </c>
      <c r="AQ1886" s="107" t="s">
        <v>699</v>
      </c>
      <c r="AR1886" s="107" t="s">
        <v>699</v>
      </c>
      <c r="AS1886" s="107" t="s">
        <v>396</v>
      </c>
      <c r="AT1886" s="107" t="s">
        <v>395</v>
      </c>
      <c r="AU1886" s="107" t="s">
        <v>1123</v>
      </c>
      <c r="AV1886" s="107" t="s">
        <v>391</v>
      </c>
      <c r="AW1886" s="108">
        <v>1</v>
      </c>
      <c r="AX1886" s="107" t="s">
        <v>473</v>
      </c>
      <c r="AY1886" s="107" t="s">
        <v>788</v>
      </c>
      <c r="AZ1886" s="107" t="s">
        <v>697</v>
      </c>
      <c r="BA1886" s="107" t="s">
        <v>789</v>
      </c>
      <c r="BB1886" s="109">
        <v>45355.272070752311</v>
      </c>
      <c r="BC1886" s="107" t="s">
        <v>22</v>
      </c>
      <c r="BD1886" s="107" t="s">
        <v>293</v>
      </c>
    </row>
    <row r="1887" spans="1:56" x14ac:dyDescent="0.2">
      <c r="A1887" s="107" t="s">
        <v>409</v>
      </c>
      <c r="B1887" s="105">
        <v>612232</v>
      </c>
      <c r="C1887" s="105" t="s">
        <v>2603</v>
      </c>
      <c r="D1887" s="107" t="s">
        <v>1861</v>
      </c>
      <c r="E1887" s="105" t="s">
        <v>1941</v>
      </c>
      <c r="F1887" s="107" t="s">
        <v>1330</v>
      </c>
      <c r="G1887" s="107" t="s">
        <v>830</v>
      </c>
      <c r="H1887" s="107" t="b">
        <v>1</v>
      </c>
      <c r="I1887" s="107" t="s">
        <v>830</v>
      </c>
      <c r="J1887" s="107" t="s">
        <v>436</v>
      </c>
      <c r="K1887" s="107" t="s">
        <v>437</v>
      </c>
      <c r="L1887" s="107" t="s">
        <v>356</v>
      </c>
      <c r="M1887" s="107" t="s">
        <v>395</v>
      </c>
      <c r="N1887" s="107" t="s">
        <v>410</v>
      </c>
      <c r="O1887" s="107" t="s">
        <v>395</v>
      </c>
      <c r="P1887" s="109">
        <v>44569</v>
      </c>
      <c r="Q1887" s="107" t="s">
        <v>658</v>
      </c>
      <c r="R1887" s="108">
        <v>1</v>
      </c>
      <c r="S1887" s="109">
        <v>44621</v>
      </c>
      <c r="T1887" s="109">
        <v>44681</v>
      </c>
      <c r="U1887" s="109">
        <v>45473</v>
      </c>
      <c r="V1887" s="108">
        <v>852</v>
      </c>
      <c r="W1887" s="107" t="s">
        <v>398</v>
      </c>
      <c r="X1887" s="107" t="s">
        <v>720</v>
      </c>
      <c r="Y1887" s="107" t="s">
        <v>293</v>
      </c>
      <c r="Z1887" s="108">
        <v>0</v>
      </c>
      <c r="AA1887" s="113">
        <v>837739.57</v>
      </c>
      <c r="AB1887" s="113">
        <v>481445.82</v>
      </c>
      <c r="AC1887" s="113">
        <v>558265.36</v>
      </c>
      <c r="AD1887" s="113">
        <v>192860.36</v>
      </c>
      <c r="AE1887" s="113">
        <v>192860.36</v>
      </c>
      <c r="AF1887" s="113">
        <v>192860.36</v>
      </c>
      <c r="AG1887" s="113">
        <v>1030599.93</v>
      </c>
      <c r="AH1887" s="113">
        <f>CFR_Data[[#This Row],[Total Spent SFY]]+CFR_Data[[#This Row],[CF Current SFY]]</f>
        <v>674306.17999999993</v>
      </c>
      <c r="AI1887" s="113">
        <v>0</v>
      </c>
      <c r="AJ1887" s="113">
        <v>0</v>
      </c>
      <c r="AK1887" s="113">
        <v>0</v>
      </c>
      <c r="AL1887" s="113">
        <v>0</v>
      </c>
      <c r="AM1887" s="113">
        <v>0</v>
      </c>
      <c r="AN1887" s="113">
        <v>365405</v>
      </c>
      <c r="AO1887" s="113">
        <v>0</v>
      </c>
      <c r="AP1887" s="113">
        <v>0</v>
      </c>
      <c r="AQ1887" s="107" t="s">
        <v>699</v>
      </c>
      <c r="AR1887" s="107" t="s">
        <v>699</v>
      </c>
      <c r="AS1887" s="107" t="s">
        <v>396</v>
      </c>
      <c r="AT1887" s="107" t="s">
        <v>395</v>
      </c>
      <c r="AU1887" s="107" t="s">
        <v>1123</v>
      </c>
      <c r="AV1887" s="107" t="s">
        <v>391</v>
      </c>
      <c r="AW1887" s="108">
        <v>1</v>
      </c>
      <c r="AX1887" s="107" t="s">
        <v>473</v>
      </c>
      <c r="AY1887" s="107" t="s">
        <v>765</v>
      </c>
      <c r="AZ1887" s="107" t="s">
        <v>706</v>
      </c>
      <c r="BA1887" s="107" t="s">
        <v>406</v>
      </c>
      <c r="BB1887" s="109">
        <v>45355.272070752311</v>
      </c>
      <c r="BC1887" s="107" t="s">
        <v>465</v>
      </c>
      <c r="BD1887" s="107" t="s">
        <v>293</v>
      </c>
    </row>
    <row r="1888" spans="1:56" x14ac:dyDescent="0.2">
      <c r="A1888" s="107" t="s">
        <v>409</v>
      </c>
      <c r="B1888" s="105">
        <v>612233</v>
      </c>
      <c r="C1888" s="105" t="s">
        <v>2604</v>
      </c>
      <c r="D1888" s="107" t="s">
        <v>1862</v>
      </c>
      <c r="E1888" s="105" t="s">
        <v>1941</v>
      </c>
      <c r="F1888" s="107" t="s">
        <v>1330</v>
      </c>
      <c r="G1888" s="107" t="s">
        <v>830</v>
      </c>
      <c r="H1888" s="107" t="b">
        <v>1</v>
      </c>
      <c r="I1888" s="107" t="s">
        <v>830</v>
      </c>
      <c r="J1888" s="107" t="s">
        <v>436</v>
      </c>
      <c r="K1888" s="107" t="s">
        <v>437</v>
      </c>
      <c r="L1888" s="107" t="s">
        <v>230</v>
      </c>
      <c r="M1888" s="107" t="s">
        <v>223</v>
      </c>
      <c r="N1888" s="107" t="s">
        <v>410</v>
      </c>
      <c r="O1888" s="107" t="s">
        <v>395</v>
      </c>
      <c r="P1888" s="109">
        <v>44597</v>
      </c>
      <c r="Q1888" s="107" t="s">
        <v>658</v>
      </c>
      <c r="R1888" s="108">
        <v>1</v>
      </c>
      <c r="S1888" s="109">
        <v>44649</v>
      </c>
      <c r="T1888" s="109">
        <v>44709</v>
      </c>
      <c r="U1888" s="109">
        <v>45379</v>
      </c>
      <c r="V1888" s="108">
        <v>730</v>
      </c>
      <c r="W1888" s="107" t="s">
        <v>398</v>
      </c>
      <c r="X1888" s="107" t="s">
        <v>720</v>
      </c>
      <c r="Y1888" s="107" t="s">
        <v>293</v>
      </c>
      <c r="Z1888" s="108">
        <v>0</v>
      </c>
      <c r="AA1888" s="113">
        <v>700547.16</v>
      </c>
      <c r="AB1888" s="113">
        <v>79922.25</v>
      </c>
      <c r="AC1888" s="113">
        <v>38053.800000000003</v>
      </c>
      <c r="AD1888" s="113">
        <v>38053.800000000003</v>
      </c>
      <c r="AE1888" s="113">
        <v>38053.800000000003</v>
      </c>
      <c r="AF1888" s="113">
        <v>38053.800000000003</v>
      </c>
      <c r="AG1888" s="113">
        <v>738600.95999999996</v>
      </c>
      <c r="AH1888" s="113">
        <f>CFR_Data[[#This Row],[Total Spent SFY]]+CFR_Data[[#This Row],[CF Current SFY]]</f>
        <v>117976.05</v>
      </c>
      <c r="AI1888" s="113">
        <v>0</v>
      </c>
      <c r="AJ1888" s="113">
        <v>0</v>
      </c>
      <c r="AK1888" s="113">
        <v>0</v>
      </c>
      <c r="AL1888" s="113">
        <v>0</v>
      </c>
      <c r="AM1888" s="113">
        <v>0</v>
      </c>
      <c r="AN1888" s="113">
        <v>0</v>
      </c>
      <c r="AO1888" s="113">
        <v>0</v>
      </c>
      <c r="AP1888" s="113">
        <v>0</v>
      </c>
      <c r="AQ1888" s="107" t="s">
        <v>699</v>
      </c>
      <c r="AR1888" s="107" t="s">
        <v>699</v>
      </c>
      <c r="AS1888" s="107" t="s">
        <v>396</v>
      </c>
      <c r="AT1888" s="107" t="s">
        <v>395</v>
      </c>
      <c r="AU1888" s="107" t="s">
        <v>1123</v>
      </c>
      <c r="AV1888" s="107" t="s">
        <v>391</v>
      </c>
      <c r="AW1888" s="108">
        <v>1</v>
      </c>
      <c r="AX1888" s="107" t="s">
        <v>473</v>
      </c>
      <c r="AY1888" s="107" t="s">
        <v>765</v>
      </c>
      <c r="AZ1888" s="107" t="s">
        <v>706</v>
      </c>
      <c r="BA1888" s="107" t="s">
        <v>406</v>
      </c>
      <c r="BB1888" s="109">
        <v>45355.272070752311</v>
      </c>
      <c r="BC1888" s="107" t="s">
        <v>465</v>
      </c>
      <c r="BD1888" s="107" t="s">
        <v>293</v>
      </c>
    </row>
    <row r="1889" spans="1:56" x14ac:dyDescent="0.2">
      <c r="A1889" s="107" t="s">
        <v>409</v>
      </c>
      <c r="B1889" s="105">
        <v>612234</v>
      </c>
      <c r="C1889" s="105" t="s">
        <v>2605</v>
      </c>
      <c r="D1889" s="107" t="s">
        <v>1863</v>
      </c>
      <c r="E1889" s="105" t="s">
        <v>1941</v>
      </c>
      <c r="F1889" s="107" t="s">
        <v>1330</v>
      </c>
      <c r="G1889" s="107" t="s">
        <v>830</v>
      </c>
      <c r="H1889" s="107" t="b">
        <v>1</v>
      </c>
      <c r="I1889" s="107" t="s">
        <v>830</v>
      </c>
      <c r="J1889" s="107" t="s">
        <v>436</v>
      </c>
      <c r="K1889" s="107" t="s">
        <v>437</v>
      </c>
      <c r="L1889" s="107" t="s">
        <v>222</v>
      </c>
      <c r="M1889" s="107" t="s">
        <v>221</v>
      </c>
      <c r="N1889" s="107" t="s">
        <v>410</v>
      </c>
      <c r="O1889" s="107" t="s">
        <v>395</v>
      </c>
      <c r="P1889" s="109">
        <v>44730</v>
      </c>
      <c r="Q1889" s="107" t="s">
        <v>658</v>
      </c>
      <c r="R1889" s="108">
        <v>1</v>
      </c>
      <c r="S1889" s="109">
        <v>44789</v>
      </c>
      <c r="T1889" s="109">
        <v>44849</v>
      </c>
      <c r="U1889" s="109">
        <v>45519</v>
      </c>
      <c r="V1889" s="108">
        <v>730</v>
      </c>
      <c r="W1889" s="107" t="s">
        <v>398</v>
      </c>
      <c r="X1889" s="107" t="s">
        <v>720</v>
      </c>
      <c r="Y1889" s="107" t="s">
        <v>293</v>
      </c>
      <c r="Z1889" s="108">
        <v>0</v>
      </c>
      <c r="AA1889" s="113">
        <v>1039506.24</v>
      </c>
      <c r="AB1889" s="113">
        <v>742914.52</v>
      </c>
      <c r="AC1889" s="113">
        <v>738663.82</v>
      </c>
      <c r="AD1889" s="113">
        <v>1032271.9</v>
      </c>
      <c r="AE1889" s="113">
        <v>1032271.9</v>
      </c>
      <c r="AF1889" s="113">
        <v>894101.84</v>
      </c>
      <c r="AG1889" s="113">
        <v>1933608.08</v>
      </c>
      <c r="AH1889" s="113">
        <f>CFR_Data[[#This Row],[Total Spent SFY]]+CFR_Data[[#This Row],[CF Current SFY]]</f>
        <v>1637016.3599999999</v>
      </c>
      <c r="AI1889" s="113">
        <v>138170.06</v>
      </c>
      <c r="AJ1889" s="113">
        <v>0</v>
      </c>
      <c r="AK1889" s="113">
        <v>0</v>
      </c>
      <c r="AL1889" s="113">
        <v>0</v>
      </c>
      <c r="AM1889" s="113">
        <v>0</v>
      </c>
      <c r="AN1889" s="113">
        <v>-293608.08</v>
      </c>
      <c r="AO1889" s="113">
        <v>0</v>
      </c>
      <c r="AP1889" s="113">
        <v>0</v>
      </c>
      <c r="AQ1889" s="107" t="s">
        <v>699</v>
      </c>
      <c r="AR1889" s="107" t="s">
        <v>699</v>
      </c>
      <c r="AS1889" s="107" t="s">
        <v>396</v>
      </c>
      <c r="AT1889" s="107" t="s">
        <v>395</v>
      </c>
      <c r="AU1889" s="107" t="s">
        <v>1123</v>
      </c>
      <c r="AV1889" s="107" t="s">
        <v>391</v>
      </c>
      <c r="AW1889" s="108">
        <v>1</v>
      </c>
      <c r="AX1889" s="107" t="s">
        <v>473</v>
      </c>
      <c r="AY1889" s="107" t="s">
        <v>765</v>
      </c>
      <c r="AZ1889" s="107" t="s">
        <v>706</v>
      </c>
      <c r="BA1889" s="107" t="s">
        <v>406</v>
      </c>
      <c r="BB1889" s="109">
        <v>45355.272070752311</v>
      </c>
      <c r="BC1889" s="107" t="s">
        <v>465</v>
      </c>
      <c r="BD1889" s="107" t="s">
        <v>293</v>
      </c>
    </row>
    <row r="1890" spans="1:56" x14ac:dyDescent="0.2">
      <c r="A1890" s="107" t="s">
        <v>409</v>
      </c>
      <c r="B1890" s="105">
        <v>612236</v>
      </c>
      <c r="C1890" s="105" t="s">
        <v>2606</v>
      </c>
      <c r="D1890" s="107" t="s">
        <v>336</v>
      </c>
      <c r="E1890" s="105" t="s">
        <v>1941</v>
      </c>
      <c r="F1890" s="107" t="s">
        <v>1414</v>
      </c>
      <c r="G1890" s="107" t="s">
        <v>830</v>
      </c>
      <c r="H1890" s="107" t="b">
        <v>1</v>
      </c>
      <c r="I1890" s="107" t="s">
        <v>830</v>
      </c>
      <c r="J1890" s="107" t="s">
        <v>436</v>
      </c>
      <c r="K1890" s="107" t="s">
        <v>437</v>
      </c>
      <c r="L1890" s="107" t="s">
        <v>193</v>
      </c>
      <c r="M1890" s="107" t="s">
        <v>192</v>
      </c>
      <c r="N1890" s="107" t="s">
        <v>410</v>
      </c>
      <c r="O1890" s="107" t="s">
        <v>395</v>
      </c>
      <c r="P1890" s="109">
        <v>44786</v>
      </c>
      <c r="Q1890" s="107" t="s">
        <v>658</v>
      </c>
      <c r="R1890" s="108">
        <v>1</v>
      </c>
      <c r="S1890" s="109">
        <v>44838</v>
      </c>
      <c r="T1890" s="109">
        <v>44898</v>
      </c>
      <c r="U1890" s="109">
        <v>45568</v>
      </c>
      <c r="V1890" s="108">
        <v>730</v>
      </c>
      <c r="W1890" s="107" t="s">
        <v>398</v>
      </c>
      <c r="X1890" s="107" t="s">
        <v>720</v>
      </c>
      <c r="Y1890" s="107" t="s">
        <v>293</v>
      </c>
      <c r="Z1890" s="108">
        <v>0</v>
      </c>
      <c r="AA1890" s="113">
        <v>424926.98</v>
      </c>
      <c r="AB1890" s="113">
        <v>424926.98</v>
      </c>
      <c r="AC1890" s="113">
        <v>913421.12</v>
      </c>
      <c r="AD1890" s="113">
        <v>899408.23380000005</v>
      </c>
      <c r="AE1890" s="113">
        <v>899408.23389999999</v>
      </c>
      <c r="AF1890" s="113">
        <v>737365.18610000005</v>
      </c>
      <c r="AG1890" s="113">
        <v>1162292.1661</v>
      </c>
      <c r="AH1890" s="113">
        <f>CFR_Data[[#This Row],[Total Spent SFY]]+CFR_Data[[#This Row],[CF Current SFY]]</f>
        <v>1162292.1661</v>
      </c>
      <c r="AI1890" s="113">
        <v>162043.0478</v>
      </c>
      <c r="AJ1890" s="113">
        <v>0</v>
      </c>
      <c r="AK1890" s="113">
        <v>0</v>
      </c>
      <c r="AL1890" s="113">
        <v>0</v>
      </c>
      <c r="AM1890" s="113">
        <v>0</v>
      </c>
      <c r="AN1890" s="113">
        <v>14012.8861</v>
      </c>
      <c r="AO1890" s="113">
        <v>0</v>
      </c>
      <c r="AP1890" s="113">
        <v>0</v>
      </c>
      <c r="AQ1890" s="107" t="s">
        <v>699</v>
      </c>
      <c r="AR1890" s="107" t="s">
        <v>699</v>
      </c>
      <c r="AS1890" s="107" t="s">
        <v>396</v>
      </c>
      <c r="AT1890" s="107" t="s">
        <v>395</v>
      </c>
      <c r="AU1890" s="107" t="s">
        <v>1123</v>
      </c>
      <c r="AV1890" s="107" t="s">
        <v>391</v>
      </c>
      <c r="AW1890" s="108">
        <v>2</v>
      </c>
      <c r="AX1890" s="107" t="s">
        <v>473</v>
      </c>
      <c r="AY1890" s="107" t="s">
        <v>731</v>
      </c>
      <c r="AZ1890" s="107" t="s">
        <v>706</v>
      </c>
      <c r="BA1890" s="107" t="s">
        <v>435</v>
      </c>
      <c r="BB1890" s="109">
        <v>45355.272070752311</v>
      </c>
      <c r="BC1890" s="107" t="s">
        <v>465</v>
      </c>
      <c r="BD1890" s="107" t="s">
        <v>293</v>
      </c>
    </row>
    <row r="1891" spans="1:56" x14ac:dyDescent="0.2">
      <c r="A1891" s="107" t="s">
        <v>409</v>
      </c>
      <c r="B1891" s="105">
        <v>612236</v>
      </c>
      <c r="C1891" s="105" t="s">
        <v>2606</v>
      </c>
      <c r="D1891" s="107" t="s">
        <v>336</v>
      </c>
      <c r="E1891" s="105" t="s">
        <v>1941</v>
      </c>
      <c r="F1891" s="107" t="s">
        <v>1414</v>
      </c>
      <c r="G1891" s="107" t="s">
        <v>830</v>
      </c>
      <c r="H1891" s="107" t="b">
        <v>1</v>
      </c>
      <c r="I1891" s="107" t="s">
        <v>830</v>
      </c>
      <c r="J1891" s="107" t="s">
        <v>436</v>
      </c>
      <c r="K1891" s="107" t="s">
        <v>437</v>
      </c>
      <c r="L1891" s="107" t="s">
        <v>193</v>
      </c>
      <c r="M1891" s="107" t="s">
        <v>192</v>
      </c>
      <c r="N1891" s="107" t="s">
        <v>410</v>
      </c>
      <c r="O1891" s="107" t="s">
        <v>395</v>
      </c>
      <c r="P1891" s="109">
        <v>44786</v>
      </c>
      <c r="Q1891" s="107" t="s">
        <v>658</v>
      </c>
      <c r="R1891" s="108">
        <v>1</v>
      </c>
      <c r="S1891" s="109">
        <v>44838</v>
      </c>
      <c r="T1891" s="109">
        <v>44898</v>
      </c>
      <c r="U1891" s="109">
        <v>45568</v>
      </c>
      <c r="V1891" s="108">
        <v>730</v>
      </c>
      <c r="W1891" s="107" t="s">
        <v>1843</v>
      </c>
      <c r="X1891" s="107" t="s">
        <v>2774</v>
      </c>
      <c r="Y1891" s="107" t="s">
        <v>2612</v>
      </c>
      <c r="Z1891" s="108">
        <v>0</v>
      </c>
      <c r="AA1891" s="113">
        <v>22438.83</v>
      </c>
      <c r="AB1891" s="113">
        <v>22438.83</v>
      </c>
      <c r="AC1891" s="113">
        <v>2423150.88</v>
      </c>
      <c r="AD1891" s="113">
        <v>2437163.7662</v>
      </c>
      <c r="AE1891" s="113">
        <v>2437163.7661000001</v>
      </c>
      <c r="AF1891" s="113">
        <v>1998069.0038999999</v>
      </c>
      <c r="AG1891" s="113">
        <v>2020507.8339</v>
      </c>
      <c r="AH1891" s="113">
        <f>CFR_Data[[#This Row],[Total Spent SFY]]+CFR_Data[[#This Row],[CF Current SFY]]</f>
        <v>2020507.8339</v>
      </c>
      <c r="AI1891" s="113">
        <v>439094.7622</v>
      </c>
      <c r="AJ1891" s="113">
        <v>0</v>
      </c>
      <c r="AK1891" s="113">
        <v>0</v>
      </c>
      <c r="AL1891" s="113">
        <v>0</v>
      </c>
      <c r="AM1891" s="113">
        <v>0</v>
      </c>
      <c r="AN1891" s="113">
        <v>-14012.8861</v>
      </c>
      <c r="AO1891" s="113">
        <v>0</v>
      </c>
      <c r="AP1891" s="113">
        <v>0</v>
      </c>
      <c r="AQ1891" s="107" t="s">
        <v>699</v>
      </c>
      <c r="AR1891" s="107" t="s">
        <v>699</v>
      </c>
      <c r="AS1891" s="107" t="s">
        <v>396</v>
      </c>
      <c r="AT1891" s="107" t="s">
        <v>395</v>
      </c>
      <c r="AU1891" s="107" t="s">
        <v>1123</v>
      </c>
      <c r="AV1891" s="107" t="s">
        <v>391</v>
      </c>
      <c r="AW1891" s="108">
        <v>2</v>
      </c>
      <c r="AX1891" s="107" t="s">
        <v>473</v>
      </c>
      <c r="AY1891" s="107" t="s">
        <v>731</v>
      </c>
      <c r="AZ1891" s="107" t="s">
        <v>706</v>
      </c>
      <c r="BA1891" s="107" t="s">
        <v>435</v>
      </c>
      <c r="BB1891" s="109">
        <v>45355.272070752311</v>
      </c>
      <c r="BC1891" s="107" t="s">
        <v>465</v>
      </c>
      <c r="BD1891" s="107" t="s">
        <v>293</v>
      </c>
    </row>
    <row r="1892" spans="1:56" x14ac:dyDescent="0.2">
      <c r="A1892" s="107" t="s">
        <v>409</v>
      </c>
      <c r="B1892" s="105">
        <v>612237</v>
      </c>
      <c r="C1892" s="105" t="s">
        <v>2607</v>
      </c>
      <c r="D1892" s="107" t="s">
        <v>1864</v>
      </c>
      <c r="E1892" s="105" t="s">
        <v>1941</v>
      </c>
      <c r="F1892" s="107" t="s">
        <v>1329</v>
      </c>
      <c r="G1892" s="107" t="s">
        <v>830</v>
      </c>
      <c r="H1892" s="107" t="b">
        <v>1</v>
      </c>
      <c r="I1892" s="107" t="s">
        <v>830</v>
      </c>
      <c r="J1892" s="107" t="s">
        <v>436</v>
      </c>
      <c r="K1892" s="107" t="s">
        <v>437</v>
      </c>
      <c r="L1892" s="107" t="s">
        <v>235</v>
      </c>
      <c r="M1892" s="107" t="s">
        <v>233</v>
      </c>
      <c r="N1892" s="107" t="s">
        <v>410</v>
      </c>
      <c r="O1892" s="107" t="s">
        <v>395</v>
      </c>
      <c r="P1892" s="109">
        <v>44751</v>
      </c>
      <c r="Q1892" s="107" t="s">
        <v>658</v>
      </c>
      <c r="R1892" s="108">
        <v>1</v>
      </c>
      <c r="S1892" s="109">
        <v>44795</v>
      </c>
      <c r="T1892" s="109">
        <v>44855</v>
      </c>
      <c r="U1892" s="109">
        <v>45525</v>
      </c>
      <c r="V1892" s="108">
        <v>730</v>
      </c>
      <c r="W1892" s="107" t="s">
        <v>398</v>
      </c>
      <c r="X1892" s="107" t="s">
        <v>720</v>
      </c>
      <c r="Y1892" s="107" t="s">
        <v>293</v>
      </c>
      <c r="Z1892" s="108">
        <v>0</v>
      </c>
      <c r="AA1892" s="113">
        <v>1281942.17</v>
      </c>
      <c r="AB1892" s="113">
        <v>535979.85</v>
      </c>
      <c r="AC1892" s="113">
        <v>301392.83</v>
      </c>
      <c r="AD1892" s="113">
        <v>132897.54</v>
      </c>
      <c r="AE1892" s="113">
        <v>132897.54</v>
      </c>
      <c r="AF1892" s="113">
        <v>129562.54</v>
      </c>
      <c r="AG1892" s="113">
        <v>1411504.71</v>
      </c>
      <c r="AH1892" s="113">
        <f>CFR_Data[[#This Row],[Total Spent SFY]]+CFR_Data[[#This Row],[CF Current SFY]]</f>
        <v>665542.39</v>
      </c>
      <c r="AI1892" s="113">
        <v>3335</v>
      </c>
      <c r="AJ1892" s="113">
        <v>0</v>
      </c>
      <c r="AK1892" s="113">
        <v>0</v>
      </c>
      <c r="AL1892" s="113">
        <v>0</v>
      </c>
      <c r="AM1892" s="113">
        <v>0</v>
      </c>
      <c r="AN1892" s="113">
        <v>168495.29</v>
      </c>
      <c r="AO1892" s="113">
        <v>0</v>
      </c>
      <c r="AP1892" s="113">
        <v>0</v>
      </c>
      <c r="AQ1892" s="107" t="s">
        <v>699</v>
      </c>
      <c r="AR1892" s="107" t="s">
        <v>699</v>
      </c>
      <c r="AS1892" s="107" t="s">
        <v>396</v>
      </c>
      <c r="AT1892" s="107" t="s">
        <v>395</v>
      </c>
      <c r="AU1892" s="107" t="s">
        <v>1123</v>
      </c>
      <c r="AV1892" s="107" t="s">
        <v>391</v>
      </c>
      <c r="AW1892" s="108">
        <v>1</v>
      </c>
      <c r="AX1892" s="107" t="s">
        <v>473</v>
      </c>
      <c r="AY1892" s="107" t="s">
        <v>736</v>
      </c>
      <c r="AZ1892" s="107" t="s">
        <v>706</v>
      </c>
      <c r="BA1892" s="107" t="s">
        <v>434</v>
      </c>
      <c r="BB1892" s="109">
        <v>45355.272070752311</v>
      </c>
      <c r="BC1892" s="107" t="s">
        <v>465</v>
      </c>
      <c r="BD1892" s="107" t="s">
        <v>293</v>
      </c>
    </row>
    <row r="1893" spans="1:56" x14ac:dyDescent="0.2">
      <c r="A1893" s="107" t="s">
        <v>409</v>
      </c>
      <c r="B1893" s="105">
        <v>612238</v>
      </c>
      <c r="C1893" s="105" t="s">
        <v>2608</v>
      </c>
      <c r="D1893" s="107" t="s">
        <v>626</v>
      </c>
      <c r="E1893" s="105" t="s">
        <v>1941</v>
      </c>
      <c r="F1893" s="107" t="s">
        <v>1330</v>
      </c>
      <c r="G1893" s="107" t="s">
        <v>830</v>
      </c>
      <c r="H1893" s="107" t="b">
        <v>1</v>
      </c>
      <c r="I1893" s="107" t="s">
        <v>830</v>
      </c>
      <c r="J1893" s="107" t="s">
        <v>436</v>
      </c>
      <c r="K1893" s="107" t="s">
        <v>437</v>
      </c>
      <c r="L1893" s="107" t="s">
        <v>358</v>
      </c>
      <c r="M1893" s="107" t="s">
        <v>395</v>
      </c>
      <c r="N1893" s="107" t="s">
        <v>410</v>
      </c>
      <c r="O1893" s="107" t="s">
        <v>395</v>
      </c>
      <c r="P1893" s="109">
        <v>44555</v>
      </c>
      <c r="Q1893" s="107" t="s">
        <v>658</v>
      </c>
      <c r="R1893" s="108">
        <v>1</v>
      </c>
      <c r="S1893" s="109">
        <v>44607</v>
      </c>
      <c r="T1893" s="109">
        <v>44667</v>
      </c>
      <c r="U1893" s="109">
        <v>45337</v>
      </c>
      <c r="V1893" s="108">
        <v>730</v>
      </c>
      <c r="W1893" s="107" t="s">
        <v>398</v>
      </c>
      <c r="X1893" s="107" t="s">
        <v>720</v>
      </c>
      <c r="Y1893" s="107" t="s">
        <v>293</v>
      </c>
      <c r="Z1893" s="108">
        <v>0</v>
      </c>
      <c r="AA1893" s="113">
        <v>1221395.44</v>
      </c>
      <c r="AB1893" s="113">
        <v>454990.75</v>
      </c>
      <c r="AC1893" s="113">
        <v>265219.01</v>
      </c>
      <c r="AD1893" s="113">
        <v>0</v>
      </c>
      <c r="AE1893" s="113">
        <v>265219.01</v>
      </c>
      <c r="AF1893" s="113">
        <v>265219.01</v>
      </c>
      <c r="AG1893" s="113">
        <v>1486614.45</v>
      </c>
      <c r="AH1893" s="113">
        <f>CFR_Data[[#This Row],[Total Spent SFY]]+CFR_Data[[#This Row],[CF Current SFY]]</f>
        <v>720209.76</v>
      </c>
      <c r="AI1893" s="113">
        <v>0</v>
      </c>
      <c r="AJ1893" s="113">
        <v>0</v>
      </c>
      <c r="AK1893" s="113">
        <v>0</v>
      </c>
      <c r="AL1893" s="113">
        <v>0</v>
      </c>
      <c r="AM1893" s="113">
        <v>0</v>
      </c>
      <c r="AN1893" s="113">
        <v>0</v>
      </c>
      <c r="AO1893" s="113">
        <v>0</v>
      </c>
      <c r="AP1893" s="113">
        <v>0</v>
      </c>
      <c r="AQ1893" s="107" t="s">
        <v>699</v>
      </c>
      <c r="AR1893" s="107" t="s">
        <v>699</v>
      </c>
      <c r="AS1893" s="107" t="s">
        <v>396</v>
      </c>
      <c r="AT1893" s="107" t="s">
        <v>395</v>
      </c>
      <c r="AU1893" s="107" t="s">
        <v>1123</v>
      </c>
      <c r="AV1893" s="107" t="s">
        <v>391</v>
      </c>
      <c r="AW1893" s="108">
        <v>1</v>
      </c>
      <c r="AX1893" s="107" t="s">
        <v>473</v>
      </c>
      <c r="AY1893" s="107" t="s">
        <v>762</v>
      </c>
      <c r="AZ1893" s="107" t="s">
        <v>706</v>
      </c>
      <c r="BA1893" s="107" t="s">
        <v>433</v>
      </c>
      <c r="BB1893" s="109">
        <v>45355.272070752311</v>
      </c>
      <c r="BC1893" s="107" t="s">
        <v>465</v>
      </c>
      <c r="BD1893" s="107" t="s">
        <v>293</v>
      </c>
    </row>
    <row r="1894" spans="1:56" x14ac:dyDescent="0.2">
      <c r="A1894" s="107" t="s">
        <v>409</v>
      </c>
      <c r="B1894" s="105">
        <v>612239</v>
      </c>
      <c r="C1894" s="105" t="s">
        <v>2609</v>
      </c>
      <c r="D1894" s="107" t="s">
        <v>1865</v>
      </c>
      <c r="E1894" s="105" t="s">
        <v>1941</v>
      </c>
      <c r="F1894" s="107" t="s">
        <v>1330</v>
      </c>
      <c r="G1894" s="107" t="s">
        <v>830</v>
      </c>
      <c r="H1894" s="107" t="b">
        <v>1</v>
      </c>
      <c r="I1894" s="107" t="s">
        <v>830</v>
      </c>
      <c r="J1894" s="107" t="s">
        <v>436</v>
      </c>
      <c r="K1894" s="107" t="s">
        <v>437</v>
      </c>
      <c r="L1894" s="107" t="s">
        <v>222</v>
      </c>
      <c r="M1894" s="107" t="s">
        <v>221</v>
      </c>
      <c r="N1894" s="107" t="s">
        <v>410</v>
      </c>
      <c r="O1894" s="107" t="s">
        <v>395</v>
      </c>
      <c r="P1894" s="109">
        <v>44653</v>
      </c>
      <c r="Q1894" s="107" t="s">
        <v>658</v>
      </c>
      <c r="R1894" s="108">
        <v>1</v>
      </c>
      <c r="S1894" s="109">
        <v>44708</v>
      </c>
      <c r="T1894" s="109">
        <v>44768</v>
      </c>
      <c r="U1894" s="109">
        <v>45438</v>
      </c>
      <c r="V1894" s="108">
        <v>730</v>
      </c>
      <c r="W1894" s="107" t="s">
        <v>398</v>
      </c>
      <c r="X1894" s="107" t="s">
        <v>720</v>
      </c>
      <c r="Y1894" s="107" t="s">
        <v>293</v>
      </c>
      <c r="Z1894" s="108">
        <v>0</v>
      </c>
      <c r="AA1894" s="113">
        <v>522848.91</v>
      </c>
      <c r="AB1894" s="113">
        <v>289340.51</v>
      </c>
      <c r="AC1894" s="113">
        <v>111400.09</v>
      </c>
      <c r="AD1894" s="113">
        <v>111400.09</v>
      </c>
      <c r="AE1894" s="113">
        <v>111400.09</v>
      </c>
      <c r="AF1894" s="113">
        <v>111400.09</v>
      </c>
      <c r="AG1894" s="113">
        <v>634249</v>
      </c>
      <c r="AH1894" s="113">
        <f>CFR_Data[[#This Row],[Total Spent SFY]]+CFR_Data[[#This Row],[CF Current SFY]]</f>
        <v>400740.6</v>
      </c>
      <c r="AI1894" s="113">
        <v>0</v>
      </c>
      <c r="AJ1894" s="113">
        <v>0</v>
      </c>
      <c r="AK1894" s="113">
        <v>0</v>
      </c>
      <c r="AL1894" s="113">
        <v>0</v>
      </c>
      <c r="AM1894" s="113">
        <v>0</v>
      </c>
      <c r="AN1894" s="113">
        <v>0</v>
      </c>
      <c r="AO1894" s="113">
        <v>0</v>
      </c>
      <c r="AP1894" s="113">
        <v>0</v>
      </c>
      <c r="AQ1894" s="107" t="s">
        <v>699</v>
      </c>
      <c r="AR1894" s="107" t="s">
        <v>699</v>
      </c>
      <c r="AS1894" s="107" t="s">
        <v>396</v>
      </c>
      <c r="AT1894" s="107" t="s">
        <v>395</v>
      </c>
      <c r="AU1894" s="107" t="s">
        <v>1123</v>
      </c>
      <c r="AV1894" s="107" t="s">
        <v>391</v>
      </c>
      <c r="AW1894" s="108">
        <v>1</v>
      </c>
      <c r="AX1894" s="107" t="s">
        <v>473</v>
      </c>
      <c r="AY1894" s="107" t="s">
        <v>765</v>
      </c>
      <c r="AZ1894" s="107" t="s">
        <v>706</v>
      </c>
      <c r="BA1894" s="107" t="s">
        <v>406</v>
      </c>
      <c r="BB1894" s="109">
        <v>45355.272070752311</v>
      </c>
      <c r="BC1894" s="107" t="s">
        <v>465</v>
      </c>
      <c r="BD1894" s="107" t="s">
        <v>293</v>
      </c>
    </row>
    <row r="1895" spans="1:56" x14ac:dyDescent="0.2">
      <c r="A1895" s="107" t="s">
        <v>409</v>
      </c>
      <c r="B1895" s="105">
        <v>612240</v>
      </c>
      <c r="C1895" s="105" t="s">
        <v>2610</v>
      </c>
      <c r="D1895" s="107" t="s">
        <v>1866</v>
      </c>
      <c r="E1895" s="105" t="s">
        <v>1941</v>
      </c>
      <c r="F1895" s="107" t="s">
        <v>1330</v>
      </c>
      <c r="G1895" s="107" t="s">
        <v>830</v>
      </c>
      <c r="H1895" s="107" t="b">
        <v>1</v>
      </c>
      <c r="I1895" s="107" t="s">
        <v>830</v>
      </c>
      <c r="J1895" s="107" t="s">
        <v>436</v>
      </c>
      <c r="K1895" s="107" t="s">
        <v>437</v>
      </c>
      <c r="L1895" s="107" t="s">
        <v>213</v>
      </c>
      <c r="M1895" s="107" t="s">
        <v>208</v>
      </c>
      <c r="N1895" s="107" t="s">
        <v>410</v>
      </c>
      <c r="O1895" s="107" t="s">
        <v>395</v>
      </c>
      <c r="P1895" s="109">
        <v>44590</v>
      </c>
      <c r="Q1895" s="107" t="s">
        <v>658</v>
      </c>
      <c r="R1895" s="108">
        <v>1</v>
      </c>
      <c r="S1895" s="109">
        <v>44644</v>
      </c>
      <c r="T1895" s="109">
        <v>44704</v>
      </c>
      <c r="U1895" s="109">
        <v>45374</v>
      </c>
      <c r="V1895" s="108">
        <v>730</v>
      </c>
      <c r="W1895" s="107" t="s">
        <v>398</v>
      </c>
      <c r="X1895" s="107" t="s">
        <v>720</v>
      </c>
      <c r="Y1895" s="107" t="s">
        <v>293</v>
      </c>
      <c r="Z1895" s="108">
        <v>0</v>
      </c>
      <c r="AA1895" s="113">
        <v>2271907.5</v>
      </c>
      <c r="AB1895" s="113">
        <v>694959.2</v>
      </c>
      <c r="AC1895" s="113">
        <v>11852.5</v>
      </c>
      <c r="AD1895" s="113">
        <v>655266.91</v>
      </c>
      <c r="AE1895" s="113">
        <v>655266.91</v>
      </c>
      <c r="AF1895" s="113">
        <v>655266.91</v>
      </c>
      <c r="AG1895" s="113">
        <v>2927174.41</v>
      </c>
      <c r="AH1895" s="113">
        <f>CFR_Data[[#This Row],[Total Spent SFY]]+CFR_Data[[#This Row],[CF Current SFY]]</f>
        <v>1350226.1099999999</v>
      </c>
      <c r="AI1895" s="113">
        <v>0</v>
      </c>
      <c r="AJ1895" s="113">
        <v>0</v>
      </c>
      <c r="AK1895" s="113">
        <v>0</v>
      </c>
      <c r="AL1895" s="113">
        <v>0</v>
      </c>
      <c r="AM1895" s="113">
        <v>0</v>
      </c>
      <c r="AN1895" s="113">
        <v>-643414.41</v>
      </c>
      <c r="AO1895" s="113">
        <v>0</v>
      </c>
      <c r="AP1895" s="113">
        <v>0</v>
      </c>
      <c r="AQ1895" s="107" t="s">
        <v>699</v>
      </c>
      <c r="AR1895" s="107" t="s">
        <v>699</v>
      </c>
      <c r="AS1895" s="107" t="s">
        <v>396</v>
      </c>
      <c r="AT1895" s="107" t="s">
        <v>395</v>
      </c>
      <c r="AU1895" s="107" t="s">
        <v>1123</v>
      </c>
      <c r="AV1895" s="107" t="s">
        <v>391</v>
      </c>
      <c r="AW1895" s="108">
        <v>2</v>
      </c>
      <c r="AX1895" s="107" t="s">
        <v>473</v>
      </c>
      <c r="AY1895" s="107" t="s">
        <v>722</v>
      </c>
      <c r="AZ1895" s="107" t="s">
        <v>697</v>
      </c>
      <c r="BA1895" s="107" t="s">
        <v>402</v>
      </c>
      <c r="BB1895" s="109">
        <v>45355.272070752311</v>
      </c>
      <c r="BC1895" s="107" t="s">
        <v>465</v>
      </c>
      <c r="BD1895" s="107" t="s">
        <v>293</v>
      </c>
    </row>
    <row r="1896" spans="1:56" x14ac:dyDescent="0.2">
      <c r="A1896" s="107" t="s">
        <v>409</v>
      </c>
      <c r="B1896" s="105">
        <v>612240</v>
      </c>
      <c r="C1896" s="105" t="s">
        <v>2610</v>
      </c>
      <c r="D1896" s="107" t="s">
        <v>1866</v>
      </c>
      <c r="E1896" s="105" t="s">
        <v>1941</v>
      </c>
      <c r="F1896" s="107" t="s">
        <v>1330</v>
      </c>
      <c r="G1896" s="107" t="s">
        <v>830</v>
      </c>
      <c r="H1896" s="107" t="b">
        <v>1</v>
      </c>
      <c r="I1896" s="107" t="s">
        <v>830</v>
      </c>
      <c r="J1896" s="107" t="s">
        <v>436</v>
      </c>
      <c r="K1896" s="107" t="s">
        <v>437</v>
      </c>
      <c r="L1896" s="107" t="s">
        <v>213</v>
      </c>
      <c r="M1896" s="107" t="s">
        <v>208</v>
      </c>
      <c r="N1896" s="107" t="s">
        <v>410</v>
      </c>
      <c r="O1896" s="107" t="s">
        <v>395</v>
      </c>
      <c r="P1896" s="109">
        <v>44590</v>
      </c>
      <c r="Q1896" s="107" t="s">
        <v>658</v>
      </c>
      <c r="R1896" s="108">
        <v>1</v>
      </c>
      <c r="S1896" s="109">
        <v>44644</v>
      </c>
      <c r="T1896" s="109">
        <v>44704</v>
      </c>
      <c r="U1896" s="109">
        <v>45374</v>
      </c>
      <c r="V1896" s="108">
        <v>730</v>
      </c>
      <c r="W1896" s="107" t="s">
        <v>1843</v>
      </c>
      <c r="X1896" s="107" t="s">
        <v>2611</v>
      </c>
      <c r="Y1896" s="107" t="s">
        <v>2612</v>
      </c>
      <c r="Z1896" s="108">
        <v>0</v>
      </c>
      <c r="AA1896" s="113">
        <v>239959.4</v>
      </c>
      <c r="AB1896" s="113">
        <v>23824.22</v>
      </c>
      <c r="AC1896" s="113">
        <v>0</v>
      </c>
      <c r="AD1896" s="113">
        <v>0</v>
      </c>
      <c r="AE1896" s="113">
        <v>0</v>
      </c>
      <c r="AF1896" s="113">
        <v>0</v>
      </c>
      <c r="AG1896" s="113">
        <v>239959.4</v>
      </c>
      <c r="AH1896" s="113">
        <f>CFR_Data[[#This Row],[Total Spent SFY]]+CFR_Data[[#This Row],[CF Current SFY]]</f>
        <v>23824.22</v>
      </c>
      <c r="AI1896" s="113">
        <v>0</v>
      </c>
      <c r="AJ1896" s="113">
        <v>0</v>
      </c>
      <c r="AK1896" s="113">
        <v>0</v>
      </c>
      <c r="AL1896" s="113">
        <v>0</v>
      </c>
      <c r="AM1896" s="113">
        <v>0</v>
      </c>
      <c r="AN1896" s="113">
        <v>0</v>
      </c>
      <c r="AO1896" s="113">
        <v>0</v>
      </c>
      <c r="AP1896" s="113">
        <v>0</v>
      </c>
      <c r="AQ1896" s="107" t="s">
        <v>699</v>
      </c>
      <c r="AR1896" s="107" t="s">
        <v>699</v>
      </c>
      <c r="AS1896" s="107" t="s">
        <v>396</v>
      </c>
      <c r="AT1896" s="107" t="s">
        <v>395</v>
      </c>
      <c r="AU1896" s="107" t="s">
        <v>1123</v>
      </c>
      <c r="AV1896" s="107" t="s">
        <v>391</v>
      </c>
      <c r="AW1896" s="108">
        <v>2</v>
      </c>
      <c r="AX1896" s="107" t="s">
        <v>473</v>
      </c>
      <c r="AY1896" s="107" t="s">
        <v>722</v>
      </c>
      <c r="AZ1896" s="107" t="s">
        <v>697</v>
      </c>
      <c r="BA1896" s="107" t="s">
        <v>402</v>
      </c>
      <c r="BB1896" s="109">
        <v>45355.272070752311</v>
      </c>
      <c r="BC1896" s="107" t="s">
        <v>465</v>
      </c>
      <c r="BD1896" s="107" t="s">
        <v>293</v>
      </c>
    </row>
    <row r="1897" spans="1:56" x14ac:dyDescent="0.2">
      <c r="A1897" s="107" t="s">
        <v>409</v>
      </c>
      <c r="B1897" s="105">
        <v>612241</v>
      </c>
      <c r="C1897" s="105" t="s">
        <v>2613</v>
      </c>
      <c r="D1897" s="107" t="s">
        <v>228</v>
      </c>
      <c r="E1897" s="105" t="s">
        <v>1941</v>
      </c>
      <c r="F1897" s="107" t="s">
        <v>1330</v>
      </c>
      <c r="G1897" s="107" t="s">
        <v>830</v>
      </c>
      <c r="H1897" s="107" t="b">
        <v>1</v>
      </c>
      <c r="I1897" s="107" t="s">
        <v>830</v>
      </c>
      <c r="J1897" s="107" t="s">
        <v>436</v>
      </c>
      <c r="K1897" s="107" t="s">
        <v>437</v>
      </c>
      <c r="L1897" s="107" t="s">
        <v>227</v>
      </c>
      <c r="M1897" s="107" t="s">
        <v>223</v>
      </c>
      <c r="N1897" s="107" t="s">
        <v>410</v>
      </c>
      <c r="O1897" s="107" t="s">
        <v>395</v>
      </c>
      <c r="P1897" s="109">
        <v>44667</v>
      </c>
      <c r="Q1897" s="107" t="s">
        <v>658</v>
      </c>
      <c r="R1897" s="108">
        <v>1</v>
      </c>
      <c r="S1897" s="109">
        <v>44707</v>
      </c>
      <c r="T1897" s="109">
        <v>44767</v>
      </c>
      <c r="U1897" s="109">
        <v>45437</v>
      </c>
      <c r="V1897" s="108">
        <v>730</v>
      </c>
      <c r="W1897" s="107" t="s">
        <v>398</v>
      </c>
      <c r="X1897" s="107" t="s">
        <v>720</v>
      </c>
      <c r="Y1897" s="107" t="s">
        <v>293</v>
      </c>
      <c r="Z1897" s="108">
        <v>0</v>
      </c>
      <c r="AA1897" s="113">
        <v>761862.41</v>
      </c>
      <c r="AB1897" s="113">
        <v>187741.42</v>
      </c>
      <c r="AC1897" s="113">
        <v>267775.59000000003</v>
      </c>
      <c r="AD1897" s="113">
        <v>267775.59000000003</v>
      </c>
      <c r="AE1897" s="113">
        <v>267775.59000000003</v>
      </c>
      <c r="AF1897" s="113">
        <v>267775.59000000003</v>
      </c>
      <c r="AG1897" s="113">
        <v>1029638</v>
      </c>
      <c r="AH1897" s="113">
        <f>CFR_Data[[#This Row],[Total Spent SFY]]+CFR_Data[[#This Row],[CF Current SFY]]</f>
        <v>455517.01</v>
      </c>
      <c r="AI1897" s="113">
        <v>0</v>
      </c>
      <c r="AJ1897" s="113">
        <v>0</v>
      </c>
      <c r="AK1897" s="113">
        <v>0</v>
      </c>
      <c r="AL1897" s="113">
        <v>0</v>
      </c>
      <c r="AM1897" s="113">
        <v>0</v>
      </c>
      <c r="AN1897" s="113">
        <v>0</v>
      </c>
      <c r="AO1897" s="113">
        <v>0</v>
      </c>
      <c r="AP1897" s="113">
        <v>0</v>
      </c>
      <c r="AQ1897" s="107" t="s">
        <v>699</v>
      </c>
      <c r="AR1897" s="107" t="s">
        <v>699</v>
      </c>
      <c r="AS1897" s="107" t="s">
        <v>396</v>
      </c>
      <c r="AT1897" s="107" t="s">
        <v>395</v>
      </c>
      <c r="AU1897" s="107" t="s">
        <v>1123</v>
      </c>
      <c r="AV1897" s="107" t="s">
        <v>391</v>
      </c>
      <c r="AW1897" s="108">
        <v>1</v>
      </c>
      <c r="AX1897" s="107" t="s">
        <v>473</v>
      </c>
      <c r="AY1897" s="107" t="s">
        <v>762</v>
      </c>
      <c r="AZ1897" s="107" t="s">
        <v>706</v>
      </c>
      <c r="BA1897" s="107" t="s">
        <v>433</v>
      </c>
      <c r="BB1897" s="109">
        <v>45355.272070752311</v>
      </c>
      <c r="BC1897" s="107" t="s">
        <v>465</v>
      </c>
      <c r="BD1897" s="107" t="s">
        <v>293</v>
      </c>
    </row>
    <row r="1898" spans="1:56" x14ac:dyDescent="0.2">
      <c r="A1898" s="107" t="s">
        <v>472</v>
      </c>
      <c r="B1898" s="105">
        <v>612242</v>
      </c>
      <c r="C1898" s="105" t="s">
        <v>395</v>
      </c>
      <c r="D1898" s="107" t="s">
        <v>3208</v>
      </c>
      <c r="E1898" s="105" t="s">
        <v>1954</v>
      </c>
      <c r="F1898" s="107" t="s">
        <v>1128</v>
      </c>
      <c r="G1898" s="107" t="s">
        <v>830</v>
      </c>
      <c r="H1898" s="107" t="s">
        <v>830</v>
      </c>
      <c r="I1898" s="107" t="s">
        <v>830</v>
      </c>
      <c r="J1898" s="107" t="s">
        <v>91</v>
      </c>
      <c r="K1898" s="107" t="s">
        <v>28</v>
      </c>
      <c r="L1898" s="107" t="s">
        <v>312</v>
      </c>
      <c r="M1898" s="107" t="s">
        <v>158</v>
      </c>
      <c r="N1898" s="107" t="s">
        <v>472</v>
      </c>
      <c r="O1898" s="107" t="s">
        <v>1125</v>
      </c>
      <c r="P1898" s="109">
        <v>46851</v>
      </c>
      <c r="Q1898" s="107" t="s">
        <v>2912</v>
      </c>
      <c r="R1898" s="108">
        <v>0</v>
      </c>
      <c r="S1898" s="109">
        <v>47001</v>
      </c>
      <c r="T1898" s="109">
        <v>47061</v>
      </c>
      <c r="U1898" s="109">
        <v>47366</v>
      </c>
      <c r="V1898" s="108">
        <v>365</v>
      </c>
      <c r="W1898" s="107" t="s">
        <v>398</v>
      </c>
      <c r="X1898" s="107" t="s">
        <v>702</v>
      </c>
      <c r="Y1898" s="107" t="s">
        <v>293</v>
      </c>
      <c r="Z1898" s="108">
        <v>0</v>
      </c>
      <c r="AA1898" s="113">
        <v>0</v>
      </c>
      <c r="AB1898" s="113">
        <v>0</v>
      </c>
      <c r="AC1898" s="113">
        <v>1088630</v>
      </c>
      <c r="AD1898" s="113">
        <v>0</v>
      </c>
      <c r="AE1898" s="113">
        <v>791730.90910000005</v>
      </c>
      <c r="AF1898" s="113">
        <v>0</v>
      </c>
      <c r="AG1898" s="113">
        <v>0</v>
      </c>
      <c r="AH1898" s="113">
        <f>CFR_Data[[#This Row],[Total Spent SFY]]+CFR_Data[[#This Row],[CF Current SFY]]</f>
        <v>0</v>
      </c>
      <c r="AI1898" s="113">
        <v>0</v>
      </c>
      <c r="AJ1898" s="113">
        <v>0</v>
      </c>
      <c r="AK1898" s="113">
        <v>0</v>
      </c>
      <c r="AL1898" s="113">
        <v>0</v>
      </c>
      <c r="AM1898" s="113">
        <v>791730.90910000005</v>
      </c>
      <c r="AN1898" s="113">
        <v>296899.09090000001</v>
      </c>
      <c r="AO1898" s="113">
        <v>0</v>
      </c>
      <c r="AP1898" s="113">
        <v>0</v>
      </c>
      <c r="AQ1898" s="107" t="s">
        <v>699</v>
      </c>
      <c r="AR1898" s="107" t="s">
        <v>699</v>
      </c>
      <c r="AS1898" s="107" t="s">
        <v>396</v>
      </c>
      <c r="AT1898" s="107" t="s">
        <v>2905</v>
      </c>
      <c r="AU1898" s="107" t="s">
        <v>1120</v>
      </c>
      <c r="AV1898" s="107" t="s">
        <v>391</v>
      </c>
      <c r="AW1898" s="108">
        <v>2</v>
      </c>
      <c r="AX1898" s="107" t="s">
        <v>473</v>
      </c>
      <c r="AY1898" s="107" t="s">
        <v>698</v>
      </c>
      <c r="AZ1898" s="107" t="s">
        <v>697</v>
      </c>
      <c r="BA1898" s="107" t="s">
        <v>392</v>
      </c>
      <c r="BB1898" s="109">
        <v>45355.272070752311</v>
      </c>
      <c r="BC1898" s="107" t="s">
        <v>28</v>
      </c>
      <c r="BD1898" s="107" t="s">
        <v>293</v>
      </c>
    </row>
    <row r="1899" spans="1:56" x14ac:dyDescent="0.2">
      <c r="A1899" s="107" t="s">
        <v>472</v>
      </c>
      <c r="B1899" s="105">
        <v>612242</v>
      </c>
      <c r="C1899" s="105" t="s">
        <v>395</v>
      </c>
      <c r="D1899" s="107" t="s">
        <v>3208</v>
      </c>
      <c r="E1899" s="105" t="s">
        <v>1954</v>
      </c>
      <c r="F1899" s="107" t="s">
        <v>1128</v>
      </c>
      <c r="G1899" s="107" t="s">
        <v>830</v>
      </c>
      <c r="H1899" s="107" t="s">
        <v>830</v>
      </c>
      <c r="I1899" s="107" t="s">
        <v>830</v>
      </c>
      <c r="J1899" s="107" t="s">
        <v>91</v>
      </c>
      <c r="K1899" s="107" t="s">
        <v>28</v>
      </c>
      <c r="L1899" s="107" t="s">
        <v>312</v>
      </c>
      <c r="M1899" s="107" t="s">
        <v>158</v>
      </c>
      <c r="N1899" s="107" t="s">
        <v>472</v>
      </c>
      <c r="O1899" s="107" t="s">
        <v>1125</v>
      </c>
      <c r="P1899" s="109">
        <v>46851</v>
      </c>
      <c r="Q1899" s="107" t="s">
        <v>2912</v>
      </c>
      <c r="R1899" s="108">
        <v>0</v>
      </c>
      <c r="S1899" s="109">
        <v>47001</v>
      </c>
      <c r="T1899" s="109">
        <v>47061</v>
      </c>
      <c r="U1899" s="109">
        <v>47366</v>
      </c>
      <c r="V1899" s="108">
        <v>365</v>
      </c>
      <c r="W1899" s="107" t="s">
        <v>424</v>
      </c>
      <c r="X1899" s="107" t="s">
        <v>726</v>
      </c>
      <c r="Y1899" s="107" t="s">
        <v>725</v>
      </c>
      <c r="Z1899" s="108">
        <v>0.8</v>
      </c>
      <c r="AA1899" s="113">
        <v>0</v>
      </c>
      <c r="AB1899" s="113">
        <v>0</v>
      </c>
      <c r="AC1899" s="113">
        <v>11211179.736</v>
      </c>
      <c r="AD1899" s="113">
        <v>0</v>
      </c>
      <c r="AE1899" s="113">
        <v>8153585.2625000002</v>
      </c>
      <c r="AF1899" s="113">
        <v>0</v>
      </c>
      <c r="AG1899" s="113">
        <v>0</v>
      </c>
      <c r="AH1899" s="113">
        <f>CFR_Data[[#This Row],[Total Spent SFY]]+CFR_Data[[#This Row],[CF Current SFY]]</f>
        <v>0</v>
      </c>
      <c r="AI1899" s="113">
        <v>0</v>
      </c>
      <c r="AJ1899" s="113">
        <v>0</v>
      </c>
      <c r="AK1899" s="113">
        <v>0</v>
      </c>
      <c r="AL1899" s="113">
        <v>0</v>
      </c>
      <c r="AM1899" s="113">
        <v>8153585.2625000002</v>
      </c>
      <c r="AN1899" s="113">
        <v>3057594.4734999998</v>
      </c>
      <c r="AO1899" s="113">
        <v>0</v>
      </c>
      <c r="AP1899" s="113">
        <v>0</v>
      </c>
      <c r="AQ1899" s="107" t="s">
        <v>699</v>
      </c>
      <c r="AR1899" s="107" t="s">
        <v>699</v>
      </c>
      <c r="AS1899" s="107" t="s">
        <v>396</v>
      </c>
      <c r="AT1899" s="107" t="s">
        <v>2905</v>
      </c>
      <c r="AU1899" s="107" t="s">
        <v>1120</v>
      </c>
      <c r="AV1899" s="107" t="s">
        <v>391</v>
      </c>
      <c r="AW1899" s="108">
        <v>2</v>
      </c>
      <c r="AX1899" s="107" t="s">
        <v>473</v>
      </c>
      <c r="AY1899" s="107" t="s">
        <v>698</v>
      </c>
      <c r="AZ1899" s="107" t="s">
        <v>697</v>
      </c>
      <c r="BA1899" s="107" t="s">
        <v>392</v>
      </c>
      <c r="BB1899" s="109">
        <v>45355.272070752311</v>
      </c>
      <c r="BC1899" s="107" t="s">
        <v>28</v>
      </c>
      <c r="BD1899" s="107" t="s">
        <v>292</v>
      </c>
    </row>
    <row r="1900" spans="1:56" x14ac:dyDescent="0.2">
      <c r="A1900" s="107" t="s">
        <v>409</v>
      </c>
      <c r="B1900" s="105">
        <v>612243</v>
      </c>
      <c r="C1900" s="105" t="s">
        <v>2614</v>
      </c>
      <c r="D1900" s="107" t="s">
        <v>207</v>
      </c>
      <c r="E1900" s="105" t="s">
        <v>1943</v>
      </c>
      <c r="F1900" s="107" t="s">
        <v>1867</v>
      </c>
      <c r="G1900" s="107" t="s">
        <v>830</v>
      </c>
      <c r="H1900" s="107" t="b">
        <v>1</v>
      </c>
      <c r="I1900" s="107" t="s">
        <v>830</v>
      </c>
      <c r="J1900" s="107" t="s">
        <v>440</v>
      </c>
      <c r="K1900" s="107" t="s">
        <v>441</v>
      </c>
      <c r="L1900" s="107" t="s">
        <v>368</v>
      </c>
      <c r="M1900" s="107" t="s">
        <v>395</v>
      </c>
      <c r="N1900" s="107" t="s">
        <v>410</v>
      </c>
      <c r="O1900" s="107" t="s">
        <v>395</v>
      </c>
      <c r="P1900" s="109">
        <v>44548</v>
      </c>
      <c r="Q1900" s="107" t="s">
        <v>658</v>
      </c>
      <c r="R1900" s="108">
        <v>1</v>
      </c>
      <c r="S1900" s="109">
        <v>44620</v>
      </c>
      <c r="T1900" s="109">
        <v>44680</v>
      </c>
      <c r="U1900" s="109">
        <v>45350</v>
      </c>
      <c r="V1900" s="108">
        <v>730</v>
      </c>
      <c r="W1900" s="107" t="s">
        <v>398</v>
      </c>
      <c r="X1900" s="107" t="s">
        <v>720</v>
      </c>
      <c r="Y1900" s="107" t="s">
        <v>293</v>
      </c>
      <c r="Z1900" s="108">
        <v>0</v>
      </c>
      <c r="AA1900" s="113">
        <v>5756411.6299999999</v>
      </c>
      <c r="AB1900" s="113">
        <v>2389291.54</v>
      </c>
      <c r="AC1900" s="113">
        <v>114451.12</v>
      </c>
      <c r="AD1900" s="113">
        <v>0</v>
      </c>
      <c r="AE1900" s="113">
        <v>114451.12</v>
      </c>
      <c r="AF1900" s="113">
        <v>114451.12</v>
      </c>
      <c r="AG1900" s="113">
        <v>5870862.75</v>
      </c>
      <c r="AH1900" s="113">
        <f>CFR_Data[[#This Row],[Total Spent SFY]]+CFR_Data[[#This Row],[CF Current SFY]]</f>
        <v>2503742.66</v>
      </c>
      <c r="AI1900" s="113">
        <v>0</v>
      </c>
      <c r="AJ1900" s="113">
        <v>0</v>
      </c>
      <c r="AK1900" s="113">
        <v>0</v>
      </c>
      <c r="AL1900" s="113">
        <v>0</v>
      </c>
      <c r="AM1900" s="113">
        <v>0</v>
      </c>
      <c r="AN1900" s="113">
        <v>0</v>
      </c>
      <c r="AO1900" s="113">
        <v>0</v>
      </c>
      <c r="AP1900" s="113">
        <v>0</v>
      </c>
      <c r="AQ1900" s="107" t="s">
        <v>699</v>
      </c>
      <c r="AR1900" s="107" t="s">
        <v>699</v>
      </c>
      <c r="AS1900" s="107" t="s">
        <v>396</v>
      </c>
      <c r="AT1900" s="107" t="s">
        <v>395</v>
      </c>
      <c r="AU1900" s="107" t="s">
        <v>1123</v>
      </c>
      <c r="AV1900" s="107" t="s">
        <v>391</v>
      </c>
      <c r="AW1900" s="108">
        <v>3</v>
      </c>
      <c r="AX1900" s="107" t="s">
        <v>473</v>
      </c>
      <c r="AY1900" s="107" t="s">
        <v>731</v>
      </c>
      <c r="AZ1900" s="107" t="s">
        <v>706</v>
      </c>
      <c r="BA1900" s="107" t="s">
        <v>435</v>
      </c>
      <c r="BB1900" s="109">
        <v>45355.272070752311</v>
      </c>
      <c r="BC1900" s="107" t="s">
        <v>465</v>
      </c>
      <c r="BD1900" s="107" t="s">
        <v>293</v>
      </c>
    </row>
    <row r="1901" spans="1:56" x14ac:dyDescent="0.2">
      <c r="A1901" s="107" t="s">
        <v>409</v>
      </c>
      <c r="B1901" s="105">
        <v>612243</v>
      </c>
      <c r="C1901" s="105" t="s">
        <v>2614</v>
      </c>
      <c r="D1901" s="107" t="s">
        <v>207</v>
      </c>
      <c r="E1901" s="105" t="s">
        <v>1943</v>
      </c>
      <c r="F1901" s="107" t="s">
        <v>1867</v>
      </c>
      <c r="G1901" s="107" t="s">
        <v>830</v>
      </c>
      <c r="H1901" s="107" t="b">
        <v>1</v>
      </c>
      <c r="I1901" s="107" t="s">
        <v>830</v>
      </c>
      <c r="J1901" s="107" t="s">
        <v>440</v>
      </c>
      <c r="K1901" s="107" t="s">
        <v>441</v>
      </c>
      <c r="L1901" s="107" t="s">
        <v>368</v>
      </c>
      <c r="M1901" s="107" t="s">
        <v>395</v>
      </c>
      <c r="N1901" s="107" t="s">
        <v>410</v>
      </c>
      <c r="O1901" s="107" t="s">
        <v>395</v>
      </c>
      <c r="P1901" s="109">
        <v>44548</v>
      </c>
      <c r="Q1901" s="107" t="s">
        <v>658</v>
      </c>
      <c r="R1901" s="108">
        <v>1</v>
      </c>
      <c r="S1901" s="109">
        <v>44620</v>
      </c>
      <c r="T1901" s="109">
        <v>44680</v>
      </c>
      <c r="U1901" s="109">
        <v>45350</v>
      </c>
      <c r="V1901" s="108">
        <v>730</v>
      </c>
      <c r="W1901" s="107" t="s">
        <v>442</v>
      </c>
      <c r="X1901" s="107" t="s">
        <v>778</v>
      </c>
      <c r="Y1901" s="107" t="s">
        <v>293</v>
      </c>
      <c r="Z1901" s="108">
        <v>0</v>
      </c>
      <c r="AA1901" s="113">
        <v>1735164.2</v>
      </c>
      <c r="AB1901" s="113">
        <v>851997.1</v>
      </c>
      <c r="AC1901" s="113">
        <v>158679.29999999999</v>
      </c>
      <c r="AD1901" s="113">
        <v>0</v>
      </c>
      <c r="AE1901" s="113">
        <v>158679.29999999999</v>
      </c>
      <c r="AF1901" s="113">
        <v>158679.29999999999</v>
      </c>
      <c r="AG1901" s="113">
        <v>1893843.5</v>
      </c>
      <c r="AH1901" s="113">
        <f>CFR_Data[[#This Row],[Total Spent SFY]]+CFR_Data[[#This Row],[CF Current SFY]]</f>
        <v>1010676.3999999999</v>
      </c>
      <c r="AI1901" s="113">
        <v>0</v>
      </c>
      <c r="AJ1901" s="113">
        <v>0</v>
      </c>
      <c r="AK1901" s="113">
        <v>0</v>
      </c>
      <c r="AL1901" s="113">
        <v>0</v>
      </c>
      <c r="AM1901" s="113">
        <v>0</v>
      </c>
      <c r="AN1901" s="113">
        <v>0</v>
      </c>
      <c r="AO1901" s="113">
        <v>0</v>
      </c>
      <c r="AP1901" s="113">
        <v>0</v>
      </c>
      <c r="AQ1901" s="107" t="s">
        <v>699</v>
      </c>
      <c r="AR1901" s="107" t="s">
        <v>699</v>
      </c>
      <c r="AS1901" s="107" t="s">
        <v>396</v>
      </c>
      <c r="AT1901" s="107" t="s">
        <v>395</v>
      </c>
      <c r="AU1901" s="107" t="s">
        <v>1123</v>
      </c>
      <c r="AV1901" s="107" t="s">
        <v>391</v>
      </c>
      <c r="AW1901" s="108">
        <v>3</v>
      </c>
      <c r="AX1901" s="107" t="s">
        <v>473</v>
      </c>
      <c r="AY1901" s="107" t="s">
        <v>731</v>
      </c>
      <c r="AZ1901" s="107" t="s">
        <v>706</v>
      </c>
      <c r="BA1901" s="107" t="s">
        <v>435</v>
      </c>
      <c r="BB1901" s="109">
        <v>45355.272070752311</v>
      </c>
      <c r="BC1901" s="107" t="s">
        <v>465</v>
      </c>
      <c r="BD1901" s="107" t="s">
        <v>293</v>
      </c>
    </row>
    <row r="1902" spans="1:56" x14ac:dyDescent="0.2">
      <c r="A1902" s="107" t="s">
        <v>409</v>
      </c>
      <c r="B1902" s="105">
        <v>612243</v>
      </c>
      <c r="C1902" s="105" t="s">
        <v>2614</v>
      </c>
      <c r="D1902" s="107" t="s">
        <v>207</v>
      </c>
      <c r="E1902" s="105" t="s">
        <v>1943</v>
      </c>
      <c r="F1902" s="107" t="s">
        <v>1867</v>
      </c>
      <c r="G1902" s="107" t="s">
        <v>830</v>
      </c>
      <c r="H1902" s="107" t="b">
        <v>1</v>
      </c>
      <c r="I1902" s="107" t="s">
        <v>830</v>
      </c>
      <c r="J1902" s="107" t="s">
        <v>440</v>
      </c>
      <c r="K1902" s="107" t="s">
        <v>441</v>
      </c>
      <c r="L1902" s="107" t="s">
        <v>368</v>
      </c>
      <c r="M1902" s="107" t="s">
        <v>395</v>
      </c>
      <c r="N1902" s="107" t="s">
        <v>410</v>
      </c>
      <c r="O1902" s="107" t="s">
        <v>395</v>
      </c>
      <c r="P1902" s="109">
        <v>44548</v>
      </c>
      <c r="Q1902" s="107" t="s">
        <v>658</v>
      </c>
      <c r="R1902" s="108">
        <v>1</v>
      </c>
      <c r="S1902" s="109">
        <v>44620</v>
      </c>
      <c r="T1902" s="109">
        <v>44680</v>
      </c>
      <c r="U1902" s="109">
        <v>45350</v>
      </c>
      <c r="V1902" s="108">
        <v>730</v>
      </c>
      <c r="W1902" s="107" t="s">
        <v>287</v>
      </c>
      <c r="X1902" s="107" t="s">
        <v>777</v>
      </c>
      <c r="Y1902" s="107" t="s">
        <v>293</v>
      </c>
      <c r="Z1902" s="108">
        <v>0</v>
      </c>
      <c r="AA1902" s="113">
        <v>516181.09</v>
      </c>
      <c r="AB1902" s="113">
        <v>0</v>
      </c>
      <c r="AC1902" s="113">
        <v>241882.91</v>
      </c>
      <c r="AD1902" s="113">
        <v>0</v>
      </c>
      <c r="AE1902" s="113">
        <v>241882.91</v>
      </c>
      <c r="AF1902" s="113">
        <v>241882.91</v>
      </c>
      <c r="AG1902" s="113">
        <v>758064</v>
      </c>
      <c r="AH1902" s="113">
        <f>CFR_Data[[#This Row],[Total Spent SFY]]+CFR_Data[[#This Row],[CF Current SFY]]</f>
        <v>241882.91</v>
      </c>
      <c r="AI1902" s="113">
        <v>0</v>
      </c>
      <c r="AJ1902" s="113">
        <v>0</v>
      </c>
      <c r="AK1902" s="113">
        <v>0</v>
      </c>
      <c r="AL1902" s="113">
        <v>0</v>
      </c>
      <c r="AM1902" s="113">
        <v>0</v>
      </c>
      <c r="AN1902" s="113">
        <v>0</v>
      </c>
      <c r="AO1902" s="113">
        <v>0</v>
      </c>
      <c r="AP1902" s="113">
        <v>0</v>
      </c>
      <c r="AQ1902" s="107" t="s">
        <v>699</v>
      </c>
      <c r="AR1902" s="107" t="s">
        <v>699</v>
      </c>
      <c r="AS1902" s="107" t="s">
        <v>396</v>
      </c>
      <c r="AT1902" s="107" t="s">
        <v>395</v>
      </c>
      <c r="AU1902" s="107" t="s">
        <v>1123</v>
      </c>
      <c r="AV1902" s="107" t="s">
        <v>391</v>
      </c>
      <c r="AW1902" s="108">
        <v>3</v>
      </c>
      <c r="AX1902" s="107" t="s">
        <v>473</v>
      </c>
      <c r="AY1902" s="107" t="s">
        <v>731</v>
      </c>
      <c r="AZ1902" s="107" t="s">
        <v>706</v>
      </c>
      <c r="BA1902" s="107" t="s">
        <v>435</v>
      </c>
      <c r="BB1902" s="109">
        <v>45355.272070752311</v>
      </c>
      <c r="BC1902" s="107" t="s">
        <v>465</v>
      </c>
      <c r="BD1902" s="107" t="s">
        <v>293</v>
      </c>
    </row>
    <row r="1903" spans="1:56" x14ac:dyDescent="0.2">
      <c r="A1903" s="107" t="s">
        <v>409</v>
      </c>
      <c r="B1903" s="105">
        <v>612244</v>
      </c>
      <c r="C1903" s="105" t="s">
        <v>2615</v>
      </c>
      <c r="D1903" s="107" t="s">
        <v>501</v>
      </c>
      <c r="E1903" s="105" t="s">
        <v>1943</v>
      </c>
      <c r="F1903" s="107" t="s">
        <v>1337</v>
      </c>
      <c r="G1903" s="107" t="s">
        <v>830</v>
      </c>
      <c r="H1903" s="107" t="b">
        <v>1</v>
      </c>
      <c r="I1903" s="107" t="s">
        <v>830</v>
      </c>
      <c r="J1903" s="107" t="s">
        <v>440</v>
      </c>
      <c r="K1903" s="107" t="s">
        <v>441</v>
      </c>
      <c r="L1903" s="107" t="s">
        <v>358</v>
      </c>
      <c r="M1903" s="107" t="s">
        <v>395</v>
      </c>
      <c r="N1903" s="107" t="s">
        <v>410</v>
      </c>
      <c r="O1903" s="107" t="s">
        <v>395</v>
      </c>
      <c r="P1903" s="109">
        <v>44471</v>
      </c>
      <c r="Q1903" s="107" t="s">
        <v>658</v>
      </c>
      <c r="R1903" s="108">
        <v>1</v>
      </c>
      <c r="S1903" s="109">
        <v>44533</v>
      </c>
      <c r="T1903" s="109">
        <v>44593</v>
      </c>
      <c r="U1903" s="109">
        <v>45263</v>
      </c>
      <c r="V1903" s="108">
        <v>730</v>
      </c>
      <c r="W1903" s="107" t="s">
        <v>398</v>
      </c>
      <c r="X1903" s="107" t="s">
        <v>720</v>
      </c>
      <c r="Y1903" s="107" t="s">
        <v>293</v>
      </c>
      <c r="Z1903" s="108">
        <v>0</v>
      </c>
      <c r="AA1903" s="113">
        <v>1261250.73</v>
      </c>
      <c r="AB1903" s="113">
        <v>425275.25</v>
      </c>
      <c r="AC1903" s="113">
        <v>156261.26999999999</v>
      </c>
      <c r="AD1903" s="113">
        <v>31191.469099999998</v>
      </c>
      <c r="AE1903" s="113">
        <v>31191.469099999998</v>
      </c>
      <c r="AF1903" s="113">
        <v>31191.469099999998</v>
      </c>
      <c r="AG1903" s="113">
        <v>1292442.1991000001</v>
      </c>
      <c r="AH1903" s="113">
        <f>CFR_Data[[#This Row],[Total Spent SFY]]+CFR_Data[[#This Row],[CF Current SFY]]</f>
        <v>456466.71909999999</v>
      </c>
      <c r="AI1903" s="113">
        <v>0</v>
      </c>
      <c r="AJ1903" s="113">
        <v>0</v>
      </c>
      <c r="AK1903" s="113">
        <v>0</v>
      </c>
      <c r="AL1903" s="113">
        <v>0</v>
      </c>
      <c r="AM1903" s="113">
        <v>0</v>
      </c>
      <c r="AN1903" s="113">
        <v>125069.8009</v>
      </c>
      <c r="AO1903" s="113">
        <v>0</v>
      </c>
      <c r="AP1903" s="113">
        <v>0</v>
      </c>
      <c r="AQ1903" s="107" t="s">
        <v>699</v>
      </c>
      <c r="AR1903" s="107" t="s">
        <v>699</v>
      </c>
      <c r="AS1903" s="107" t="s">
        <v>396</v>
      </c>
      <c r="AT1903" s="107" t="s">
        <v>395</v>
      </c>
      <c r="AU1903" s="107" t="s">
        <v>1123</v>
      </c>
      <c r="AV1903" s="107" t="s">
        <v>391</v>
      </c>
      <c r="AW1903" s="108">
        <v>3</v>
      </c>
      <c r="AX1903" s="107" t="s">
        <v>473</v>
      </c>
      <c r="AY1903" s="107" t="s">
        <v>762</v>
      </c>
      <c r="AZ1903" s="107" t="s">
        <v>706</v>
      </c>
      <c r="BA1903" s="107" t="s">
        <v>433</v>
      </c>
      <c r="BB1903" s="109">
        <v>45355.272070752311</v>
      </c>
      <c r="BC1903" s="107" t="s">
        <v>465</v>
      </c>
      <c r="BD1903" s="107" t="s">
        <v>293</v>
      </c>
    </row>
    <row r="1904" spans="1:56" x14ac:dyDescent="0.2">
      <c r="A1904" s="107" t="s">
        <v>409</v>
      </c>
      <c r="B1904" s="105">
        <v>612244</v>
      </c>
      <c r="C1904" s="105" t="s">
        <v>2615</v>
      </c>
      <c r="D1904" s="107" t="s">
        <v>501</v>
      </c>
      <c r="E1904" s="105" t="s">
        <v>1943</v>
      </c>
      <c r="F1904" s="107" t="s">
        <v>1337</v>
      </c>
      <c r="G1904" s="107" t="s">
        <v>830</v>
      </c>
      <c r="H1904" s="107" t="b">
        <v>1</v>
      </c>
      <c r="I1904" s="107" t="s">
        <v>830</v>
      </c>
      <c r="J1904" s="107" t="s">
        <v>440</v>
      </c>
      <c r="K1904" s="107" t="s">
        <v>441</v>
      </c>
      <c r="L1904" s="107" t="s">
        <v>358</v>
      </c>
      <c r="M1904" s="107" t="s">
        <v>395</v>
      </c>
      <c r="N1904" s="107" t="s">
        <v>410</v>
      </c>
      <c r="O1904" s="107" t="s">
        <v>395</v>
      </c>
      <c r="P1904" s="109">
        <v>44471</v>
      </c>
      <c r="Q1904" s="107" t="s">
        <v>658</v>
      </c>
      <c r="R1904" s="108">
        <v>1</v>
      </c>
      <c r="S1904" s="109">
        <v>44533</v>
      </c>
      <c r="T1904" s="109">
        <v>44593</v>
      </c>
      <c r="U1904" s="109">
        <v>45263</v>
      </c>
      <c r="V1904" s="108">
        <v>730</v>
      </c>
      <c r="W1904" s="107" t="s">
        <v>442</v>
      </c>
      <c r="X1904" s="107" t="s">
        <v>778</v>
      </c>
      <c r="Y1904" s="107" t="s">
        <v>293</v>
      </c>
      <c r="Z1904" s="108">
        <v>0</v>
      </c>
      <c r="AA1904" s="113">
        <v>103759.37</v>
      </c>
      <c r="AB1904" s="113">
        <v>103759.37</v>
      </c>
      <c r="AC1904" s="113">
        <v>840401.23</v>
      </c>
      <c r="AD1904" s="113">
        <v>167753.33919999999</v>
      </c>
      <c r="AE1904" s="113">
        <v>167753.33919999999</v>
      </c>
      <c r="AF1904" s="113">
        <v>167753.33919999999</v>
      </c>
      <c r="AG1904" s="113">
        <v>271512.70919999998</v>
      </c>
      <c r="AH1904" s="113">
        <f>CFR_Data[[#This Row],[Total Spent SFY]]+CFR_Data[[#This Row],[CF Current SFY]]</f>
        <v>271512.70919999998</v>
      </c>
      <c r="AI1904" s="113">
        <v>0</v>
      </c>
      <c r="AJ1904" s="113">
        <v>0</v>
      </c>
      <c r="AK1904" s="113">
        <v>0</v>
      </c>
      <c r="AL1904" s="113">
        <v>0</v>
      </c>
      <c r="AM1904" s="113">
        <v>0</v>
      </c>
      <c r="AN1904" s="113">
        <v>672647.89080000005</v>
      </c>
      <c r="AO1904" s="113">
        <v>0</v>
      </c>
      <c r="AP1904" s="113">
        <v>0</v>
      </c>
      <c r="AQ1904" s="107" t="s">
        <v>699</v>
      </c>
      <c r="AR1904" s="107" t="s">
        <v>699</v>
      </c>
      <c r="AS1904" s="107" t="s">
        <v>396</v>
      </c>
      <c r="AT1904" s="107" t="s">
        <v>395</v>
      </c>
      <c r="AU1904" s="107" t="s">
        <v>1123</v>
      </c>
      <c r="AV1904" s="107" t="s">
        <v>391</v>
      </c>
      <c r="AW1904" s="108">
        <v>3</v>
      </c>
      <c r="AX1904" s="107" t="s">
        <v>473</v>
      </c>
      <c r="AY1904" s="107" t="s">
        <v>762</v>
      </c>
      <c r="AZ1904" s="107" t="s">
        <v>706</v>
      </c>
      <c r="BA1904" s="107" t="s">
        <v>433</v>
      </c>
      <c r="BB1904" s="109">
        <v>45355.272070752311</v>
      </c>
      <c r="BC1904" s="107" t="s">
        <v>465</v>
      </c>
      <c r="BD1904" s="107" t="s">
        <v>293</v>
      </c>
    </row>
    <row r="1905" spans="1:56" x14ac:dyDescent="0.2">
      <c r="A1905" s="107" t="s">
        <v>409</v>
      </c>
      <c r="B1905" s="105">
        <v>612244</v>
      </c>
      <c r="C1905" s="105" t="s">
        <v>2615</v>
      </c>
      <c r="D1905" s="107" t="s">
        <v>501</v>
      </c>
      <c r="E1905" s="105" t="s">
        <v>1943</v>
      </c>
      <c r="F1905" s="107" t="s">
        <v>1337</v>
      </c>
      <c r="G1905" s="107" t="s">
        <v>830</v>
      </c>
      <c r="H1905" s="107" t="b">
        <v>1</v>
      </c>
      <c r="I1905" s="107" t="s">
        <v>830</v>
      </c>
      <c r="J1905" s="107" t="s">
        <v>440</v>
      </c>
      <c r="K1905" s="107" t="s">
        <v>441</v>
      </c>
      <c r="L1905" s="107" t="s">
        <v>358</v>
      </c>
      <c r="M1905" s="107" t="s">
        <v>395</v>
      </c>
      <c r="N1905" s="107" t="s">
        <v>410</v>
      </c>
      <c r="O1905" s="107" t="s">
        <v>395</v>
      </c>
      <c r="P1905" s="109">
        <v>44471</v>
      </c>
      <c r="Q1905" s="107" t="s">
        <v>658</v>
      </c>
      <c r="R1905" s="108">
        <v>1</v>
      </c>
      <c r="S1905" s="109">
        <v>44533</v>
      </c>
      <c r="T1905" s="109">
        <v>44593</v>
      </c>
      <c r="U1905" s="109">
        <v>45263</v>
      </c>
      <c r="V1905" s="108">
        <v>730</v>
      </c>
      <c r="W1905" s="107" t="s">
        <v>287</v>
      </c>
      <c r="X1905" s="107" t="s">
        <v>777</v>
      </c>
      <c r="Y1905" s="107" t="s">
        <v>293</v>
      </c>
      <c r="Z1905" s="108">
        <v>0</v>
      </c>
      <c r="AA1905" s="113">
        <v>0</v>
      </c>
      <c r="AB1905" s="113">
        <v>0</v>
      </c>
      <c r="AC1905" s="113">
        <v>5286.24</v>
      </c>
      <c r="AD1905" s="113">
        <v>1055.1917000000001</v>
      </c>
      <c r="AE1905" s="113">
        <v>1055.1917000000001</v>
      </c>
      <c r="AF1905" s="113">
        <v>1055.1917000000001</v>
      </c>
      <c r="AG1905" s="113">
        <v>1055.1917000000001</v>
      </c>
      <c r="AH1905" s="113">
        <f>CFR_Data[[#This Row],[Total Spent SFY]]+CFR_Data[[#This Row],[CF Current SFY]]</f>
        <v>1055.1917000000001</v>
      </c>
      <c r="AI1905" s="113">
        <v>0</v>
      </c>
      <c r="AJ1905" s="113">
        <v>0</v>
      </c>
      <c r="AK1905" s="113">
        <v>0</v>
      </c>
      <c r="AL1905" s="113">
        <v>0</v>
      </c>
      <c r="AM1905" s="113">
        <v>0</v>
      </c>
      <c r="AN1905" s="113">
        <v>4231.0483000000004</v>
      </c>
      <c r="AO1905" s="113">
        <v>0</v>
      </c>
      <c r="AP1905" s="113">
        <v>0</v>
      </c>
      <c r="AQ1905" s="107" t="s">
        <v>699</v>
      </c>
      <c r="AR1905" s="107" t="s">
        <v>699</v>
      </c>
      <c r="AS1905" s="107" t="s">
        <v>396</v>
      </c>
      <c r="AT1905" s="107" t="s">
        <v>395</v>
      </c>
      <c r="AU1905" s="107" t="s">
        <v>1123</v>
      </c>
      <c r="AV1905" s="107" t="s">
        <v>391</v>
      </c>
      <c r="AW1905" s="108">
        <v>3</v>
      </c>
      <c r="AX1905" s="107" t="s">
        <v>473</v>
      </c>
      <c r="AY1905" s="107" t="s">
        <v>762</v>
      </c>
      <c r="AZ1905" s="107" t="s">
        <v>706</v>
      </c>
      <c r="BA1905" s="107" t="s">
        <v>433</v>
      </c>
      <c r="BB1905" s="109">
        <v>45355.272070752311</v>
      </c>
      <c r="BC1905" s="107" t="s">
        <v>465</v>
      </c>
      <c r="BD1905" s="107" t="s">
        <v>293</v>
      </c>
    </row>
    <row r="1906" spans="1:56" x14ac:dyDescent="0.2">
      <c r="A1906" s="107" t="s">
        <v>409</v>
      </c>
      <c r="B1906" s="105">
        <v>612246</v>
      </c>
      <c r="C1906" s="105" t="s">
        <v>2616</v>
      </c>
      <c r="D1906" s="107" t="s">
        <v>1868</v>
      </c>
      <c r="E1906" s="105" t="s">
        <v>1954</v>
      </c>
      <c r="F1906" s="107" t="s">
        <v>1359</v>
      </c>
      <c r="G1906" s="107" t="s">
        <v>830</v>
      </c>
      <c r="H1906" s="107" t="b">
        <v>1</v>
      </c>
      <c r="I1906" s="107" t="s">
        <v>830</v>
      </c>
      <c r="J1906" s="107" t="s">
        <v>463</v>
      </c>
      <c r="K1906" s="107" t="s">
        <v>464</v>
      </c>
      <c r="L1906" s="107" t="s">
        <v>222</v>
      </c>
      <c r="M1906" s="107" t="s">
        <v>221</v>
      </c>
      <c r="N1906" s="107" t="s">
        <v>410</v>
      </c>
      <c r="O1906" s="107" t="s">
        <v>395</v>
      </c>
      <c r="P1906" s="109">
        <v>44471</v>
      </c>
      <c r="Q1906" s="107" t="s">
        <v>658</v>
      </c>
      <c r="R1906" s="108">
        <v>1</v>
      </c>
      <c r="S1906" s="109">
        <v>44517</v>
      </c>
      <c r="T1906" s="109">
        <v>44577</v>
      </c>
      <c r="U1906" s="109">
        <v>45323</v>
      </c>
      <c r="V1906" s="108">
        <v>806</v>
      </c>
      <c r="W1906" s="107" t="s">
        <v>398</v>
      </c>
      <c r="X1906" s="107" t="s">
        <v>720</v>
      </c>
      <c r="Y1906" s="107" t="s">
        <v>293</v>
      </c>
      <c r="Z1906" s="108">
        <v>0</v>
      </c>
      <c r="AA1906" s="113">
        <v>4295150.1500000004</v>
      </c>
      <c r="AB1906" s="113">
        <v>1082670.49</v>
      </c>
      <c r="AC1906" s="113">
        <v>10299.85</v>
      </c>
      <c r="AD1906" s="113">
        <v>0</v>
      </c>
      <c r="AE1906" s="113">
        <v>10299.85</v>
      </c>
      <c r="AF1906" s="113">
        <v>10299.85</v>
      </c>
      <c r="AG1906" s="113">
        <v>4305450</v>
      </c>
      <c r="AH1906" s="113">
        <f>CFR_Data[[#This Row],[Total Spent SFY]]+CFR_Data[[#This Row],[CF Current SFY]]</f>
        <v>1092970.3400000001</v>
      </c>
      <c r="AI1906" s="113">
        <v>0</v>
      </c>
      <c r="AJ1906" s="113">
        <v>0</v>
      </c>
      <c r="AK1906" s="113">
        <v>0</v>
      </c>
      <c r="AL1906" s="113">
        <v>0</v>
      </c>
      <c r="AM1906" s="113">
        <v>0</v>
      </c>
      <c r="AN1906" s="113">
        <v>0</v>
      </c>
      <c r="AO1906" s="113">
        <v>0</v>
      </c>
      <c r="AP1906" s="113">
        <v>0</v>
      </c>
      <c r="AQ1906" s="107" t="s">
        <v>699</v>
      </c>
      <c r="AR1906" s="107" t="s">
        <v>699</v>
      </c>
      <c r="AS1906" s="107" t="s">
        <v>396</v>
      </c>
      <c r="AT1906" s="107" t="s">
        <v>395</v>
      </c>
      <c r="AU1906" s="107" t="s">
        <v>1123</v>
      </c>
      <c r="AV1906" s="107" t="s">
        <v>391</v>
      </c>
      <c r="AW1906" s="108">
        <v>2</v>
      </c>
      <c r="AX1906" s="107" t="s">
        <v>473</v>
      </c>
      <c r="AY1906" s="107" t="s">
        <v>765</v>
      </c>
      <c r="AZ1906" s="107" t="s">
        <v>706</v>
      </c>
      <c r="BA1906" s="107" t="s">
        <v>406</v>
      </c>
      <c r="BB1906" s="109">
        <v>45355.272070752311</v>
      </c>
      <c r="BC1906" s="107" t="s">
        <v>465</v>
      </c>
      <c r="BD1906" s="107" t="s">
        <v>293</v>
      </c>
    </row>
    <row r="1907" spans="1:56" x14ac:dyDescent="0.2">
      <c r="A1907" s="107" t="s">
        <v>409</v>
      </c>
      <c r="B1907" s="105">
        <v>612246</v>
      </c>
      <c r="C1907" s="105" t="s">
        <v>2616</v>
      </c>
      <c r="D1907" s="107" t="s">
        <v>1868</v>
      </c>
      <c r="E1907" s="105" t="s">
        <v>1954</v>
      </c>
      <c r="F1907" s="107" t="s">
        <v>1359</v>
      </c>
      <c r="G1907" s="107" t="s">
        <v>830</v>
      </c>
      <c r="H1907" s="107" t="b">
        <v>1</v>
      </c>
      <c r="I1907" s="107" t="s">
        <v>830</v>
      </c>
      <c r="J1907" s="107" t="s">
        <v>463</v>
      </c>
      <c r="K1907" s="107" t="s">
        <v>464</v>
      </c>
      <c r="L1907" s="107" t="s">
        <v>222</v>
      </c>
      <c r="M1907" s="107" t="s">
        <v>221</v>
      </c>
      <c r="N1907" s="107" t="s">
        <v>410</v>
      </c>
      <c r="O1907" s="107" t="s">
        <v>395</v>
      </c>
      <c r="P1907" s="109">
        <v>44471</v>
      </c>
      <c r="Q1907" s="107" t="s">
        <v>658</v>
      </c>
      <c r="R1907" s="108">
        <v>1</v>
      </c>
      <c r="S1907" s="109">
        <v>44517</v>
      </c>
      <c r="T1907" s="109">
        <v>44577</v>
      </c>
      <c r="U1907" s="109">
        <v>45323</v>
      </c>
      <c r="V1907" s="108">
        <v>806</v>
      </c>
      <c r="W1907" s="107" t="s">
        <v>438</v>
      </c>
      <c r="X1907" s="107" t="s">
        <v>800</v>
      </c>
      <c r="Y1907" s="107" t="s">
        <v>293</v>
      </c>
      <c r="Z1907" s="108">
        <v>0</v>
      </c>
      <c r="AA1907" s="113">
        <v>850178.49</v>
      </c>
      <c r="AB1907" s="113">
        <v>380082.27</v>
      </c>
      <c r="AC1907" s="113">
        <v>641.51</v>
      </c>
      <c r="AD1907" s="113">
        <v>0</v>
      </c>
      <c r="AE1907" s="113">
        <v>641.51</v>
      </c>
      <c r="AF1907" s="113">
        <v>641.51</v>
      </c>
      <c r="AG1907" s="113">
        <v>850820</v>
      </c>
      <c r="AH1907" s="113">
        <f>CFR_Data[[#This Row],[Total Spent SFY]]+CFR_Data[[#This Row],[CF Current SFY]]</f>
        <v>380723.78</v>
      </c>
      <c r="AI1907" s="113">
        <v>0</v>
      </c>
      <c r="AJ1907" s="113">
        <v>0</v>
      </c>
      <c r="AK1907" s="113">
        <v>0</v>
      </c>
      <c r="AL1907" s="113">
        <v>0</v>
      </c>
      <c r="AM1907" s="113">
        <v>0</v>
      </c>
      <c r="AN1907" s="113">
        <v>0</v>
      </c>
      <c r="AO1907" s="113">
        <v>0</v>
      </c>
      <c r="AP1907" s="113">
        <v>0</v>
      </c>
      <c r="AQ1907" s="107" t="s">
        <v>699</v>
      </c>
      <c r="AR1907" s="107" t="s">
        <v>699</v>
      </c>
      <c r="AS1907" s="107" t="s">
        <v>396</v>
      </c>
      <c r="AT1907" s="107" t="s">
        <v>395</v>
      </c>
      <c r="AU1907" s="107" t="s">
        <v>1123</v>
      </c>
      <c r="AV1907" s="107" t="s">
        <v>391</v>
      </c>
      <c r="AW1907" s="108">
        <v>2</v>
      </c>
      <c r="AX1907" s="107" t="s">
        <v>473</v>
      </c>
      <c r="AY1907" s="107" t="s">
        <v>765</v>
      </c>
      <c r="AZ1907" s="107" t="s">
        <v>706</v>
      </c>
      <c r="BA1907" s="107" t="s">
        <v>406</v>
      </c>
      <c r="BB1907" s="109">
        <v>45355.272070752311</v>
      </c>
      <c r="BC1907" s="107" t="s">
        <v>465</v>
      </c>
      <c r="BD1907" s="107" t="s">
        <v>293</v>
      </c>
    </row>
    <row r="1908" spans="1:56" x14ac:dyDescent="0.2">
      <c r="A1908" s="107" t="s">
        <v>409</v>
      </c>
      <c r="B1908" s="105">
        <v>612247</v>
      </c>
      <c r="C1908" s="105" t="s">
        <v>2617</v>
      </c>
      <c r="D1908" s="107" t="s">
        <v>1869</v>
      </c>
      <c r="E1908" s="105" t="s">
        <v>1954</v>
      </c>
      <c r="F1908" s="107" t="s">
        <v>1329</v>
      </c>
      <c r="G1908" s="107" t="s">
        <v>830</v>
      </c>
      <c r="H1908" s="107" t="b">
        <v>1</v>
      </c>
      <c r="I1908" s="107" t="s">
        <v>830</v>
      </c>
      <c r="J1908" s="107" t="s">
        <v>463</v>
      </c>
      <c r="K1908" s="107" t="s">
        <v>464</v>
      </c>
      <c r="L1908" s="107" t="s">
        <v>224</v>
      </c>
      <c r="M1908" s="107" t="s">
        <v>223</v>
      </c>
      <c r="N1908" s="107" t="s">
        <v>410</v>
      </c>
      <c r="O1908" s="107" t="s">
        <v>395</v>
      </c>
      <c r="P1908" s="109">
        <v>44429</v>
      </c>
      <c r="Q1908" s="107" t="s">
        <v>655</v>
      </c>
      <c r="R1908" s="108">
        <v>1</v>
      </c>
      <c r="S1908" s="109">
        <v>44489</v>
      </c>
      <c r="T1908" s="109">
        <v>44549</v>
      </c>
      <c r="U1908" s="109">
        <v>45219</v>
      </c>
      <c r="V1908" s="108">
        <v>730</v>
      </c>
      <c r="W1908" s="107" t="s">
        <v>398</v>
      </c>
      <c r="X1908" s="107" t="s">
        <v>720</v>
      </c>
      <c r="Y1908" s="107" t="s">
        <v>293</v>
      </c>
      <c r="Z1908" s="108">
        <v>0</v>
      </c>
      <c r="AA1908" s="113">
        <v>834944.01</v>
      </c>
      <c r="AB1908" s="113">
        <v>378970.05</v>
      </c>
      <c r="AC1908" s="113">
        <v>5328.22</v>
      </c>
      <c r="AD1908" s="113">
        <v>0</v>
      </c>
      <c r="AE1908" s="113">
        <v>5328.22</v>
      </c>
      <c r="AF1908" s="113">
        <v>5328.22</v>
      </c>
      <c r="AG1908" s="113">
        <v>840272.23</v>
      </c>
      <c r="AH1908" s="113">
        <f>CFR_Data[[#This Row],[Total Spent SFY]]+CFR_Data[[#This Row],[CF Current SFY]]</f>
        <v>384298.26999999996</v>
      </c>
      <c r="AI1908" s="113">
        <v>0</v>
      </c>
      <c r="AJ1908" s="113">
        <v>0</v>
      </c>
      <c r="AK1908" s="113">
        <v>0</v>
      </c>
      <c r="AL1908" s="113">
        <v>0</v>
      </c>
      <c r="AM1908" s="113">
        <v>0</v>
      </c>
      <c r="AN1908" s="113">
        <v>0</v>
      </c>
      <c r="AO1908" s="113">
        <v>0</v>
      </c>
      <c r="AP1908" s="113">
        <v>0</v>
      </c>
      <c r="AQ1908" s="107" t="s">
        <v>699</v>
      </c>
      <c r="AR1908" s="107" t="s">
        <v>699</v>
      </c>
      <c r="AS1908" s="107" t="s">
        <v>396</v>
      </c>
      <c r="AT1908" s="107" t="s">
        <v>395</v>
      </c>
      <c r="AU1908" s="107" t="s">
        <v>1123</v>
      </c>
      <c r="AV1908" s="107" t="s">
        <v>391</v>
      </c>
      <c r="AW1908" s="108">
        <v>2</v>
      </c>
      <c r="AX1908" s="107" t="s">
        <v>473</v>
      </c>
      <c r="AY1908" s="107" t="s">
        <v>765</v>
      </c>
      <c r="AZ1908" s="107" t="s">
        <v>706</v>
      </c>
      <c r="BA1908" s="107" t="s">
        <v>406</v>
      </c>
      <c r="BB1908" s="109">
        <v>45355.272070752311</v>
      </c>
      <c r="BC1908" s="107" t="s">
        <v>465</v>
      </c>
      <c r="BD1908" s="107" t="s">
        <v>293</v>
      </c>
    </row>
    <row r="1909" spans="1:56" x14ac:dyDescent="0.2">
      <c r="A1909" s="107" t="s">
        <v>409</v>
      </c>
      <c r="B1909" s="105">
        <v>612247</v>
      </c>
      <c r="C1909" s="105" t="s">
        <v>2617</v>
      </c>
      <c r="D1909" s="107" t="s">
        <v>1869</v>
      </c>
      <c r="E1909" s="105" t="s">
        <v>1954</v>
      </c>
      <c r="F1909" s="107" t="s">
        <v>1329</v>
      </c>
      <c r="G1909" s="107" t="s">
        <v>830</v>
      </c>
      <c r="H1909" s="107" t="b">
        <v>1</v>
      </c>
      <c r="I1909" s="107" t="s">
        <v>830</v>
      </c>
      <c r="J1909" s="107" t="s">
        <v>463</v>
      </c>
      <c r="K1909" s="107" t="s">
        <v>464</v>
      </c>
      <c r="L1909" s="107" t="s">
        <v>224</v>
      </c>
      <c r="M1909" s="107" t="s">
        <v>223</v>
      </c>
      <c r="N1909" s="107" t="s">
        <v>410</v>
      </c>
      <c r="O1909" s="107" t="s">
        <v>395</v>
      </c>
      <c r="P1909" s="109">
        <v>44429</v>
      </c>
      <c r="Q1909" s="107" t="s">
        <v>655</v>
      </c>
      <c r="R1909" s="108">
        <v>1</v>
      </c>
      <c r="S1909" s="109">
        <v>44489</v>
      </c>
      <c r="T1909" s="109">
        <v>44549</v>
      </c>
      <c r="U1909" s="109">
        <v>45219</v>
      </c>
      <c r="V1909" s="108">
        <v>730</v>
      </c>
      <c r="W1909" s="107" t="s">
        <v>438</v>
      </c>
      <c r="X1909" s="107" t="s">
        <v>800</v>
      </c>
      <c r="Y1909" s="107" t="s">
        <v>293</v>
      </c>
      <c r="Z1909" s="108">
        <v>0</v>
      </c>
      <c r="AA1909" s="113">
        <v>1056</v>
      </c>
      <c r="AB1909" s="113">
        <v>40</v>
      </c>
      <c r="AC1909" s="113">
        <v>85781.77</v>
      </c>
      <c r="AD1909" s="113">
        <v>0</v>
      </c>
      <c r="AE1909" s="113">
        <v>85781.77</v>
      </c>
      <c r="AF1909" s="113">
        <v>85781.77</v>
      </c>
      <c r="AG1909" s="113">
        <v>86837.77</v>
      </c>
      <c r="AH1909" s="113">
        <f>CFR_Data[[#This Row],[Total Spent SFY]]+CFR_Data[[#This Row],[CF Current SFY]]</f>
        <v>85821.77</v>
      </c>
      <c r="AI1909" s="113">
        <v>0</v>
      </c>
      <c r="AJ1909" s="113">
        <v>0</v>
      </c>
      <c r="AK1909" s="113">
        <v>0</v>
      </c>
      <c r="AL1909" s="113">
        <v>0</v>
      </c>
      <c r="AM1909" s="113">
        <v>0</v>
      </c>
      <c r="AN1909" s="113">
        <v>0</v>
      </c>
      <c r="AO1909" s="113">
        <v>0</v>
      </c>
      <c r="AP1909" s="113">
        <v>0</v>
      </c>
      <c r="AQ1909" s="107" t="s">
        <v>699</v>
      </c>
      <c r="AR1909" s="107" t="s">
        <v>699</v>
      </c>
      <c r="AS1909" s="107" t="s">
        <v>396</v>
      </c>
      <c r="AT1909" s="107" t="s">
        <v>395</v>
      </c>
      <c r="AU1909" s="107" t="s">
        <v>1123</v>
      </c>
      <c r="AV1909" s="107" t="s">
        <v>391</v>
      </c>
      <c r="AW1909" s="108">
        <v>2</v>
      </c>
      <c r="AX1909" s="107" t="s">
        <v>473</v>
      </c>
      <c r="AY1909" s="107" t="s">
        <v>765</v>
      </c>
      <c r="AZ1909" s="107" t="s">
        <v>706</v>
      </c>
      <c r="BA1909" s="107" t="s">
        <v>406</v>
      </c>
      <c r="BB1909" s="109">
        <v>45355.272070752311</v>
      </c>
      <c r="BC1909" s="107" t="s">
        <v>465</v>
      </c>
      <c r="BD1909" s="107" t="s">
        <v>293</v>
      </c>
    </row>
    <row r="1910" spans="1:56" x14ac:dyDescent="0.2">
      <c r="A1910" s="107" t="s">
        <v>409</v>
      </c>
      <c r="B1910" s="105">
        <v>612248</v>
      </c>
      <c r="C1910" s="105" t="s">
        <v>2618</v>
      </c>
      <c r="D1910" s="107" t="s">
        <v>2619</v>
      </c>
      <c r="E1910" s="105" t="s">
        <v>1954</v>
      </c>
      <c r="F1910" s="107" t="s">
        <v>1359</v>
      </c>
      <c r="G1910" s="107" t="s">
        <v>830</v>
      </c>
      <c r="H1910" s="107" t="b">
        <v>1</v>
      </c>
      <c r="I1910" s="107" t="s">
        <v>830</v>
      </c>
      <c r="J1910" s="107" t="s">
        <v>463</v>
      </c>
      <c r="K1910" s="107" t="s">
        <v>464</v>
      </c>
      <c r="L1910" s="107" t="s">
        <v>227</v>
      </c>
      <c r="M1910" s="107" t="s">
        <v>223</v>
      </c>
      <c r="N1910" s="107" t="s">
        <v>410</v>
      </c>
      <c r="O1910" s="107" t="s">
        <v>395</v>
      </c>
      <c r="P1910" s="109">
        <v>44660</v>
      </c>
      <c r="Q1910" s="107" t="s">
        <v>658</v>
      </c>
      <c r="R1910" s="108">
        <v>1</v>
      </c>
      <c r="S1910" s="109">
        <v>44715</v>
      </c>
      <c r="T1910" s="109">
        <v>44775</v>
      </c>
      <c r="U1910" s="109">
        <v>45445</v>
      </c>
      <c r="V1910" s="108">
        <v>730</v>
      </c>
      <c r="W1910" s="107" t="s">
        <v>398</v>
      </c>
      <c r="X1910" s="107" t="s">
        <v>720</v>
      </c>
      <c r="Y1910" s="107" t="s">
        <v>293</v>
      </c>
      <c r="Z1910" s="108">
        <v>0</v>
      </c>
      <c r="AA1910" s="113">
        <v>2163417.98</v>
      </c>
      <c r="AB1910" s="113">
        <v>1227822.1399999999</v>
      </c>
      <c r="AC1910" s="113">
        <v>619127.1</v>
      </c>
      <c r="AD1910" s="113">
        <v>15852.0787</v>
      </c>
      <c r="AE1910" s="113">
        <v>15852.0787</v>
      </c>
      <c r="AF1910" s="113">
        <v>15852.0787</v>
      </c>
      <c r="AG1910" s="113">
        <v>2179270.0586999999</v>
      </c>
      <c r="AH1910" s="113">
        <f>CFR_Data[[#This Row],[Total Spent SFY]]+CFR_Data[[#This Row],[CF Current SFY]]</f>
        <v>1243674.2186999999</v>
      </c>
      <c r="AI1910" s="113">
        <v>0</v>
      </c>
      <c r="AJ1910" s="113">
        <v>0</v>
      </c>
      <c r="AK1910" s="113">
        <v>0</v>
      </c>
      <c r="AL1910" s="113">
        <v>0</v>
      </c>
      <c r="AM1910" s="113">
        <v>0</v>
      </c>
      <c r="AN1910" s="113">
        <v>603275.02130000002</v>
      </c>
      <c r="AO1910" s="113">
        <v>0</v>
      </c>
      <c r="AP1910" s="113">
        <v>0</v>
      </c>
      <c r="AQ1910" s="107" t="s">
        <v>699</v>
      </c>
      <c r="AR1910" s="107" t="s">
        <v>699</v>
      </c>
      <c r="AS1910" s="107" t="s">
        <v>396</v>
      </c>
      <c r="AT1910" s="107" t="s">
        <v>395</v>
      </c>
      <c r="AU1910" s="107" t="s">
        <v>1123</v>
      </c>
      <c r="AV1910" s="107" t="s">
        <v>391</v>
      </c>
      <c r="AW1910" s="108">
        <v>2</v>
      </c>
      <c r="AX1910" s="107" t="s">
        <v>473</v>
      </c>
      <c r="AY1910" s="107" t="s">
        <v>762</v>
      </c>
      <c r="AZ1910" s="107" t="s">
        <v>706</v>
      </c>
      <c r="BA1910" s="107" t="s">
        <v>433</v>
      </c>
      <c r="BB1910" s="109">
        <v>45355.272070752311</v>
      </c>
      <c r="BC1910" s="107" t="s">
        <v>465</v>
      </c>
      <c r="BD1910" s="107" t="s">
        <v>293</v>
      </c>
    </row>
    <row r="1911" spans="1:56" x14ac:dyDescent="0.2">
      <c r="A1911" s="107" t="s">
        <v>409</v>
      </c>
      <c r="B1911" s="105">
        <v>612248</v>
      </c>
      <c r="C1911" s="105" t="s">
        <v>2618</v>
      </c>
      <c r="D1911" s="107" t="s">
        <v>2619</v>
      </c>
      <c r="E1911" s="105" t="s">
        <v>1954</v>
      </c>
      <c r="F1911" s="107" t="s">
        <v>1359</v>
      </c>
      <c r="G1911" s="107" t="s">
        <v>830</v>
      </c>
      <c r="H1911" s="107" t="b">
        <v>1</v>
      </c>
      <c r="I1911" s="107" t="s">
        <v>830</v>
      </c>
      <c r="J1911" s="107" t="s">
        <v>463</v>
      </c>
      <c r="K1911" s="107" t="s">
        <v>464</v>
      </c>
      <c r="L1911" s="107" t="s">
        <v>227</v>
      </c>
      <c r="M1911" s="107" t="s">
        <v>223</v>
      </c>
      <c r="N1911" s="107" t="s">
        <v>410</v>
      </c>
      <c r="O1911" s="107" t="s">
        <v>395</v>
      </c>
      <c r="P1911" s="109">
        <v>44660</v>
      </c>
      <c r="Q1911" s="107" t="s">
        <v>658</v>
      </c>
      <c r="R1911" s="108">
        <v>1</v>
      </c>
      <c r="S1911" s="109">
        <v>44715</v>
      </c>
      <c r="T1911" s="109">
        <v>44775</v>
      </c>
      <c r="U1911" s="109">
        <v>45445</v>
      </c>
      <c r="V1911" s="108">
        <v>730</v>
      </c>
      <c r="W1911" s="107" t="s">
        <v>438</v>
      </c>
      <c r="X1911" s="107" t="s">
        <v>800</v>
      </c>
      <c r="Y1911" s="107" t="s">
        <v>293</v>
      </c>
      <c r="Z1911" s="108">
        <v>0</v>
      </c>
      <c r="AA1911" s="113">
        <v>13731.92</v>
      </c>
      <c r="AB1911" s="113">
        <v>4235.88</v>
      </c>
      <c r="AC1911" s="113">
        <v>50</v>
      </c>
      <c r="AD1911" s="113">
        <v>3147.9213</v>
      </c>
      <c r="AE1911" s="113">
        <v>3147.9213</v>
      </c>
      <c r="AF1911" s="113">
        <v>3147.9213</v>
      </c>
      <c r="AG1911" s="113">
        <v>16879.8413</v>
      </c>
      <c r="AH1911" s="113">
        <f>CFR_Data[[#This Row],[Total Spent SFY]]+CFR_Data[[#This Row],[CF Current SFY]]</f>
        <v>7383.8013000000001</v>
      </c>
      <c r="AI1911" s="113">
        <v>0</v>
      </c>
      <c r="AJ1911" s="113">
        <v>0</v>
      </c>
      <c r="AK1911" s="113">
        <v>0</v>
      </c>
      <c r="AL1911" s="113">
        <v>0</v>
      </c>
      <c r="AM1911" s="113">
        <v>0</v>
      </c>
      <c r="AN1911" s="113">
        <v>-3097.9213</v>
      </c>
      <c r="AO1911" s="113">
        <v>0</v>
      </c>
      <c r="AP1911" s="113">
        <v>0</v>
      </c>
      <c r="AQ1911" s="107" t="s">
        <v>699</v>
      </c>
      <c r="AR1911" s="107" t="s">
        <v>699</v>
      </c>
      <c r="AS1911" s="107" t="s">
        <v>396</v>
      </c>
      <c r="AT1911" s="107" t="s">
        <v>395</v>
      </c>
      <c r="AU1911" s="107" t="s">
        <v>1123</v>
      </c>
      <c r="AV1911" s="107" t="s">
        <v>391</v>
      </c>
      <c r="AW1911" s="108">
        <v>2</v>
      </c>
      <c r="AX1911" s="107" t="s">
        <v>473</v>
      </c>
      <c r="AY1911" s="107" t="s">
        <v>762</v>
      </c>
      <c r="AZ1911" s="107" t="s">
        <v>706</v>
      </c>
      <c r="BA1911" s="107" t="s">
        <v>433</v>
      </c>
      <c r="BB1911" s="109">
        <v>45355.272070752311</v>
      </c>
      <c r="BC1911" s="107" t="s">
        <v>465</v>
      </c>
      <c r="BD1911" s="107" t="s">
        <v>293</v>
      </c>
    </row>
    <row r="1912" spans="1:56" x14ac:dyDescent="0.2">
      <c r="A1912" s="107" t="s">
        <v>409</v>
      </c>
      <c r="B1912" s="105">
        <v>612249</v>
      </c>
      <c r="C1912" s="105" t="s">
        <v>2620</v>
      </c>
      <c r="D1912" s="107" t="s">
        <v>1257</v>
      </c>
      <c r="E1912" s="105" t="s">
        <v>1954</v>
      </c>
      <c r="F1912" s="107" t="s">
        <v>2621</v>
      </c>
      <c r="G1912" s="107" t="s">
        <v>830</v>
      </c>
      <c r="H1912" s="107" t="b">
        <v>1</v>
      </c>
      <c r="I1912" s="107" t="s">
        <v>830</v>
      </c>
      <c r="J1912" s="107" t="s">
        <v>463</v>
      </c>
      <c r="K1912" s="107" t="s">
        <v>464</v>
      </c>
      <c r="L1912" s="107" t="s">
        <v>225</v>
      </c>
      <c r="M1912" s="107" t="s">
        <v>223</v>
      </c>
      <c r="N1912" s="107" t="s">
        <v>410</v>
      </c>
      <c r="O1912" s="107" t="s">
        <v>395</v>
      </c>
      <c r="P1912" s="109">
        <v>44639</v>
      </c>
      <c r="Q1912" s="107" t="s">
        <v>658</v>
      </c>
      <c r="R1912" s="108">
        <v>1</v>
      </c>
      <c r="S1912" s="109">
        <v>44692</v>
      </c>
      <c r="T1912" s="109">
        <v>44752</v>
      </c>
      <c r="U1912" s="109">
        <v>45422</v>
      </c>
      <c r="V1912" s="108">
        <v>730</v>
      </c>
      <c r="W1912" s="107" t="s">
        <v>398</v>
      </c>
      <c r="X1912" s="107" t="s">
        <v>720</v>
      </c>
      <c r="Y1912" s="107" t="s">
        <v>293</v>
      </c>
      <c r="Z1912" s="108">
        <v>0</v>
      </c>
      <c r="AA1912" s="113">
        <v>557353.30000000005</v>
      </c>
      <c r="AB1912" s="113">
        <v>184562.66</v>
      </c>
      <c r="AC1912" s="113">
        <v>118598</v>
      </c>
      <c r="AD1912" s="113">
        <v>0</v>
      </c>
      <c r="AE1912" s="113">
        <v>118598</v>
      </c>
      <c r="AF1912" s="113">
        <v>118598</v>
      </c>
      <c r="AG1912" s="113">
        <v>675951.3</v>
      </c>
      <c r="AH1912" s="113">
        <f>CFR_Data[[#This Row],[Total Spent SFY]]+CFR_Data[[#This Row],[CF Current SFY]]</f>
        <v>303160.66000000003</v>
      </c>
      <c r="AI1912" s="113">
        <v>0</v>
      </c>
      <c r="AJ1912" s="113">
        <v>0</v>
      </c>
      <c r="AK1912" s="113">
        <v>0</v>
      </c>
      <c r="AL1912" s="113">
        <v>0</v>
      </c>
      <c r="AM1912" s="113">
        <v>0</v>
      </c>
      <c r="AN1912" s="113">
        <v>0</v>
      </c>
      <c r="AO1912" s="113">
        <v>0</v>
      </c>
      <c r="AP1912" s="113">
        <v>0</v>
      </c>
      <c r="AQ1912" s="107" t="s">
        <v>699</v>
      </c>
      <c r="AR1912" s="107" t="s">
        <v>699</v>
      </c>
      <c r="AS1912" s="107" t="s">
        <v>396</v>
      </c>
      <c r="AT1912" s="107" t="s">
        <v>395</v>
      </c>
      <c r="AU1912" s="107" t="s">
        <v>1123</v>
      </c>
      <c r="AV1912" s="107" t="s">
        <v>391</v>
      </c>
      <c r="AW1912" s="108">
        <v>3</v>
      </c>
      <c r="AX1912" s="107" t="s">
        <v>473</v>
      </c>
      <c r="AY1912" s="107" t="s">
        <v>765</v>
      </c>
      <c r="AZ1912" s="107" t="s">
        <v>706</v>
      </c>
      <c r="BA1912" s="107" t="s">
        <v>406</v>
      </c>
      <c r="BB1912" s="109">
        <v>45355.272070752311</v>
      </c>
      <c r="BC1912" s="107" t="s">
        <v>465</v>
      </c>
      <c r="BD1912" s="107" t="s">
        <v>293</v>
      </c>
    </row>
    <row r="1913" spans="1:56" x14ac:dyDescent="0.2">
      <c r="A1913" s="107" t="s">
        <v>409</v>
      </c>
      <c r="B1913" s="105">
        <v>612249</v>
      </c>
      <c r="C1913" s="105" t="s">
        <v>2620</v>
      </c>
      <c r="D1913" s="107" t="s">
        <v>1257</v>
      </c>
      <c r="E1913" s="105" t="s">
        <v>1954</v>
      </c>
      <c r="F1913" s="107" t="s">
        <v>2621</v>
      </c>
      <c r="G1913" s="107" t="s">
        <v>830</v>
      </c>
      <c r="H1913" s="107" t="b">
        <v>1</v>
      </c>
      <c r="I1913" s="107" t="s">
        <v>830</v>
      </c>
      <c r="J1913" s="107" t="s">
        <v>463</v>
      </c>
      <c r="K1913" s="107" t="s">
        <v>464</v>
      </c>
      <c r="L1913" s="107" t="s">
        <v>225</v>
      </c>
      <c r="M1913" s="107" t="s">
        <v>223</v>
      </c>
      <c r="N1913" s="107" t="s">
        <v>410</v>
      </c>
      <c r="O1913" s="107" t="s">
        <v>395</v>
      </c>
      <c r="P1913" s="109">
        <v>44639</v>
      </c>
      <c r="Q1913" s="107" t="s">
        <v>658</v>
      </c>
      <c r="R1913" s="108">
        <v>1</v>
      </c>
      <c r="S1913" s="109">
        <v>44692</v>
      </c>
      <c r="T1913" s="109">
        <v>44752</v>
      </c>
      <c r="U1913" s="109">
        <v>45422</v>
      </c>
      <c r="V1913" s="108">
        <v>730</v>
      </c>
      <c r="W1913" s="107" t="s">
        <v>398</v>
      </c>
      <c r="X1913" s="107" t="s">
        <v>1100</v>
      </c>
      <c r="Y1913" s="107" t="s">
        <v>293</v>
      </c>
      <c r="Z1913" s="108">
        <v>0</v>
      </c>
      <c r="AA1913" s="113">
        <v>584099.6</v>
      </c>
      <c r="AB1913" s="113">
        <v>344175.64</v>
      </c>
      <c r="AC1913" s="113">
        <v>76224.45</v>
      </c>
      <c r="AD1913" s="113">
        <v>0</v>
      </c>
      <c r="AE1913" s="113">
        <v>76224.45</v>
      </c>
      <c r="AF1913" s="113">
        <v>76224.45</v>
      </c>
      <c r="AG1913" s="113">
        <v>660324.05000000005</v>
      </c>
      <c r="AH1913" s="113">
        <f>CFR_Data[[#This Row],[Total Spent SFY]]+CFR_Data[[#This Row],[CF Current SFY]]</f>
        <v>420400.09</v>
      </c>
      <c r="AI1913" s="113">
        <v>0</v>
      </c>
      <c r="AJ1913" s="113">
        <v>0</v>
      </c>
      <c r="AK1913" s="113">
        <v>0</v>
      </c>
      <c r="AL1913" s="113">
        <v>0</v>
      </c>
      <c r="AM1913" s="113">
        <v>0</v>
      </c>
      <c r="AN1913" s="113">
        <v>0</v>
      </c>
      <c r="AO1913" s="113">
        <v>0</v>
      </c>
      <c r="AP1913" s="113">
        <v>0</v>
      </c>
      <c r="AQ1913" s="107" t="s">
        <v>699</v>
      </c>
      <c r="AR1913" s="107" t="s">
        <v>699</v>
      </c>
      <c r="AS1913" s="107" t="s">
        <v>396</v>
      </c>
      <c r="AT1913" s="107" t="s">
        <v>395</v>
      </c>
      <c r="AU1913" s="107" t="s">
        <v>1123</v>
      </c>
      <c r="AV1913" s="107" t="s">
        <v>391</v>
      </c>
      <c r="AW1913" s="108">
        <v>3</v>
      </c>
      <c r="AX1913" s="107" t="s">
        <v>473</v>
      </c>
      <c r="AY1913" s="107" t="s">
        <v>765</v>
      </c>
      <c r="AZ1913" s="107" t="s">
        <v>706</v>
      </c>
      <c r="BA1913" s="107" t="s">
        <v>406</v>
      </c>
      <c r="BB1913" s="109">
        <v>45355.272070752311</v>
      </c>
      <c r="BC1913" s="107" t="s">
        <v>465</v>
      </c>
      <c r="BD1913" s="107" t="s">
        <v>293</v>
      </c>
    </row>
    <row r="1914" spans="1:56" x14ac:dyDescent="0.2">
      <c r="A1914" s="107" t="s">
        <v>409</v>
      </c>
      <c r="B1914" s="105">
        <v>612249</v>
      </c>
      <c r="C1914" s="105" t="s">
        <v>2620</v>
      </c>
      <c r="D1914" s="107" t="s">
        <v>1257</v>
      </c>
      <c r="E1914" s="105" t="s">
        <v>1954</v>
      </c>
      <c r="F1914" s="107" t="s">
        <v>2621</v>
      </c>
      <c r="G1914" s="107" t="s">
        <v>830</v>
      </c>
      <c r="H1914" s="107" t="b">
        <v>1</v>
      </c>
      <c r="I1914" s="107" t="s">
        <v>830</v>
      </c>
      <c r="J1914" s="107" t="s">
        <v>463</v>
      </c>
      <c r="K1914" s="107" t="s">
        <v>464</v>
      </c>
      <c r="L1914" s="107" t="s">
        <v>225</v>
      </c>
      <c r="M1914" s="107" t="s">
        <v>223</v>
      </c>
      <c r="N1914" s="107" t="s">
        <v>410</v>
      </c>
      <c r="O1914" s="107" t="s">
        <v>395</v>
      </c>
      <c r="P1914" s="109">
        <v>44639</v>
      </c>
      <c r="Q1914" s="107" t="s">
        <v>658</v>
      </c>
      <c r="R1914" s="108">
        <v>1</v>
      </c>
      <c r="S1914" s="109">
        <v>44692</v>
      </c>
      <c r="T1914" s="109">
        <v>44752</v>
      </c>
      <c r="U1914" s="109">
        <v>45422</v>
      </c>
      <c r="V1914" s="108">
        <v>730</v>
      </c>
      <c r="W1914" s="107" t="s">
        <v>1843</v>
      </c>
      <c r="X1914" s="107" t="s">
        <v>2774</v>
      </c>
      <c r="Y1914" s="107" t="s">
        <v>2612</v>
      </c>
      <c r="Z1914" s="108">
        <v>0</v>
      </c>
      <c r="AA1914" s="113">
        <v>369932.93</v>
      </c>
      <c r="AB1914" s="113">
        <v>71763.06</v>
      </c>
      <c r="AC1914" s="113">
        <v>80067.070000000007</v>
      </c>
      <c r="AD1914" s="113">
        <v>0</v>
      </c>
      <c r="AE1914" s="113">
        <v>80067.070000000007</v>
      </c>
      <c r="AF1914" s="113">
        <v>80067.070000000007</v>
      </c>
      <c r="AG1914" s="113">
        <v>450000</v>
      </c>
      <c r="AH1914" s="113">
        <f>CFR_Data[[#This Row],[Total Spent SFY]]+CFR_Data[[#This Row],[CF Current SFY]]</f>
        <v>151830.13</v>
      </c>
      <c r="AI1914" s="113">
        <v>0</v>
      </c>
      <c r="AJ1914" s="113">
        <v>0</v>
      </c>
      <c r="AK1914" s="113">
        <v>0</v>
      </c>
      <c r="AL1914" s="113">
        <v>0</v>
      </c>
      <c r="AM1914" s="113">
        <v>0</v>
      </c>
      <c r="AN1914" s="113">
        <v>0</v>
      </c>
      <c r="AO1914" s="113">
        <v>0</v>
      </c>
      <c r="AP1914" s="113">
        <v>0</v>
      </c>
      <c r="AQ1914" s="107" t="s">
        <v>699</v>
      </c>
      <c r="AR1914" s="107" t="s">
        <v>699</v>
      </c>
      <c r="AS1914" s="107" t="s">
        <v>396</v>
      </c>
      <c r="AT1914" s="107" t="s">
        <v>395</v>
      </c>
      <c r="AU1914" s="107" t="s">
        <v>1123</v>
      </c>
      <c r="AV1914" s="107" t="s">
        <v>391</v>
      </c>
      <c r="AW1914" s="108">
        <v>3</v>
      </c>
      <c r="AX1914" s="107" t="s">
        <v>473</v>
      </c>
      <c r="AY1914" s="107" t="s">
        <v>765</v>
      </c>
      <c r="AZ1914" s="107" t="s">
        <v>706</v>
      </c>
      <c r="BA1914" s="107" t="s">
        <v>406</v>
      </c>
      <c r="BB1914" s="109">
        <v>45355.272070752311</v>
      </c>
      <c r="BC1914" s="107" t="s">
        <v>465</v>
      </c>
      <c r="BD1914" s="107" t="s">
        <v>293</v>
      </c>
    </row>
    <row r="1915" spans="1:56" x14ac:dyDescent="0.2">
      <c r="A1915" s="107" t="s">
        <v>409</v>
      </c>
      <c r="B1915" s="105">
        <v>612250</v>
      </c>
      <c r="C1915" s="105" t="s">
        <v>2622</v>
      </c>
      <c r="D1915" s="107" t="s">
        <v>467</v>
      </c>
      <c r="E1915" s="105" t="s">
        <v>1943</v>
      </c>
      <c r="F1915" s="107" t="s">
        <v>1337</v>
      </c>
      <c r="G1915" s="107" t="s">
        <v>830</v>
      </c>
      <c r="H1915" s="107" t="b">
        <v>1</v>
      </c>
      <c r="I1915" s="107" t="s">
        <v>830</v>
      </c>
      <c r="J1915" s="107" t="s">
        <v>440</v>
      </c>
      <c r="K1915" s="107" t="s">
        <v>441</v>
      </c>
      <c r="L1915" s="107" t="s">
        <v>224</v>
      </c>
      <c r="M1915" s="107" t="s">
        <v>223</v>
      </c>
      <c r="N1915" s="107" t="s">
        <v>410</v>
      </c>
      <c r="O1915" s="107" t="s">
        <v>395</v>
      </c>
      <c r="P1915" s="109">
        <v>44506</v>
      </c>
      <c r="Q1915" s="107" t="s">
        <v>658</v>
      </c>
      <c r="R1915" s="108">
        <v>1</v>
      </c>
      <c r="S1915" s="109">
        <v>44617</v>
      </c>
      <c r="T1915" s="109">
        <v>44677</v>
      </c>
      <c r="U1915" s="109">
        <v>45347</v>
      </c>
      <c r="V1915" s="108">
        <v>730</v>
      </c>
      <c r="W1915" s="107" t="s">
        <v>398</v>
      </c>
      <c r="X1915" s="107" t="s">
        <v>720</v>
      </c>
      <c r="Y1915" s="107" t="s">
        <v>293</v>
      </c>
      <c r="Z1915" s="108">
        <v>0</v>
      </c>
      <c r="AA1915" s="113">
        <v>826077.03</v>
      </c>
      <c r="AB1915" s="113">
        <v>281356.02</v>
      </c>
      <c r="AC1915" s="113">
        <v>72608.259999999995</v>
      </c>
      <c r="AD1915" s="113">
        <v>0</v>
      </c>
      <c r="AE1915" s="113">
        <v>72608.259999999995</v>
      </c>
      <c r="AF1915" s="113">
        <v>72608.259999999995</v>
      </c>
      <c r="AG1915" s="113">
        <v>898685.29</v>
      </c>
      <c r="AH1915" s="113">
        <f>CFR_Data[[#This Row],[Total Spent SFY]]+CFR_Data[[#This Row],[CF Current SFY]]</f>
        <v>353964.28</v>
      </c>
      <c r="AI1915" s="113">
        <v>0</v>
      </c>
      <c r="AJ1915" s="113">
        <v>0</v>
      </c>
      <c r="AK1915" s="113">
        <v>0</v>
      </c>
      <c r="AL1915" s="113">
        <v>0</v>
      </c>
      <c r="AM1915" s="113">
        <v>0</v>
      </c>
      <c r="AN1915" s="113">
        <v>0</v>
      </c>
      <c r="AO1915" s="113">
        <v>0</v>
      </c>
      <c r="AP1915" s="113">
        <v>0</v>
      </c>
      <c r="AQ1915" s="107" t="s">
        <v>699</v>
      </c>
      <c r="AR1915" s="107" t="s">
        <v>699</v>
      </c>
      <c r="AS1915" s="107" t="s">
        <v>396</v>
      </c>
      <c r="AT1915" s="107" t="s">
        <v>395</v>
      </c>
      <c r="AU1915" s="107" t="s">
        <v>1123</v>
      </c>
      <c r="AV1915" s="107" t="s">
        <v>391</v>
      </c>
      <c r="AW1915" s="108">
        <v>3</v>
      </c>
      <c r="AX1915" s="107" t="s">
        <v>473</v>
      </c>
      <c r="AY1915" s="107" t="s">
        <v>765</v>
      </c>
      <c r="AZ1915" s="107" t="s">
        <v>706</v>
      </c>
      <c r="BA1915" s="107" t="s">
        <v>406</v>
      </c>
      <c r="BB1915" s="109">
        <v>45355.272070752311</v>
      </c>
      <c r="BC1915" s="107" t="s">
        <v>465</v>
      </c>
      <c r="BD1915" s="107" t="s">
        <v>293</v>
      </c>
    </row>
    <row r="1916" spans="1:56" x14ac:dyDescent="0.2">
      <c r="A1916" s="107" t="s">
        <v>409</v>
      </c>
      <c r="B1916" s="105">
        <v>612250</v>
      </c>
      <c r="C1916" s="105" t="s">
        <v>2622</v>
      </c>
      <c r="D1916" s="107" t="s">
        <v>467</v>
      </c>
      <c r="E1916" s="105" t="s">
        <v>1943</v>
      </c>
      <c r="F1916" s="107" t="s">
        <v>1337</v>
      </c>
      <c r="G1916" s="107" t="s">
        <v>830</v>
      </c>
      <c r="H1916" s="107" t="b">
        <v>1</v>
      </c>
      <c r="I1916" s="107" t="s">
        <v>830</v>
      </c>
      <c r="J1916" s="107" t="s">
        <v>440</v>
      </c>
      <c r="K1916" s="107" t="s">
        <v>441</v>
      </c>
      <c r="L1916" s="107" t="s">
        <v>224</v>
      </c>
      <c r="M1916" s="107" t="s">
        <v>223</v>
      </c>
      <c r="N1916" s="107" t="s">
        <v>410</v>
      </c>
      <c r="O1916" s="107" t="s">
        <v>395</v>
      </c>
      <c r="P1916" s="109">
        <v>44506</v>
      </c>
      <c r="Q1916" s="107" t="s">
        <v>658</v>
      </c>
      <c r="R1916" s="108">
        <v>1</v>
      </c>
      <c r="S1916" s="109">
        <v>44617</v>
      </c>
      <c r="T1916" s="109">
        <v>44677</v>
      </c>
      <c r="U1916" s="109">
        <v>45347</v>
      </c>
      <c r="V1916" s="108">
        <v>730</v>
      </c>
      <c r="W1916" s="107" t="s">
        <v>442</v>
      </c>
      <c r="X1916" s="107" t="s">
        <v>778</v>
      </c>
      <c r="Y1916" s="107" t="s">
        <v>293</v>
      </c>
      <c r="Z1916" s="108">
        <v>0</v>
      </c>
      <c r="AA1916" s="113">
        <v>6200</v>
      </c>
      <c r="AB1916" s="113">
        <v>0</v>
      </c>
      <c r="AC1916" s="113">
        <v>1</v>
      </c>
      <c r="AD1916" s="113">
        <v>0</v>
      </c>
      <c r="AE1916" s="113">
        <v>1</v>
      </c>
      <c r="AF1916" s="113">
        <v>1</v>
      </c>
      <c r="AG1916" s="113">
        <v>6201</v>
      </c>
      <c r="AH1916" s="113">
        <f>CFR_Data[[#This Row],[Total Spent SFY]]+CFR_Data[[#This Row],[CF Current SFY]]</f>
        <v>1</v>
      </c>
      <c r="AI1916" s="113">
        <v>0</v>
      </c>
      <c r="AJ1916" s="113">
        <v>0</v>
      </c>
      <c r="AK1916" s="113">
        <v>0</v>
      </c>
      <c r="AL1916" s="113">
        <v>0</v>
      </c>
      <c r="AM1916" s="113">
        <v>0</v>
      </c>
      <c r="AN1916" s="113">
        <v>0</v>
      </c>
      <c r="AO1916" s="113">
        <v>0</v>
      </c>
      <c r="AP1916" s="113">
        <v>0</v>
      </c>
      <c r="AQ1916" s="107" t="s">
        <v>699</v>
      </c>
      <c r="AR1916" s="107" t="s">
        <v>699</v>
      </c>
      <c r="AS1916" s="107" t="s">
        <v>396</v>
      </c>
      <c r="AT1916" s="107" t="s">
        <v>395</v>
      </c>
      <c r="AU1916" s="107" t="s">
        <v>1123</v>
      </c>
      <c r="AV1916" s="107" t="s">
        <v>391</v>
      </c>
      <c r="AW1916" s="108">
        <v>3</v>
      </c>
      <c r="AX1916" s="107" t="s">
        <v>473</v>
      </c>
      <c r="AY1916" s="107" t="s">
        <v>765</v>
      </c>
      <c r="AZ1916" s="107" t="s">
        <v>706</v>
      </c>
      <c r="BA1916" s="107" t="s">
        <v>406</v>
      </c>
      <c r="BB1916" s="109">
        <v>45355.272070752311</v>
      </c>
      <c r="BC1916" s="107" t="s">
        <v>465</v>
      </c>
      <c r="BD1916" s="107" t="s">
        <v>293</v>
      </c>
    </row>
    <row r="1917" spans="1:56" x14ac:dyDescent="0.2">
      <c r="A1917" s="107" t="s">
        <v>409</v>
      </c>
      <c r="B1917" s="105">
        <v>612250</v>
      </c>
      <c r="C1917" s="105" t="s">
        <v>2622</v>
      </c>
      <c r="D1917" s="107" t="s">
        <v>467</v>
      </c>
      <c r="E1917" s="105" t="s">
        <v>1943</v>
      </c>
      <c r="F1917" s="107" t="s">
        <v>1337</v>
      </c>
      <c r="G1917" s="107" t="s">
        <v>830</v>
      </c>
      <c r="H1917" s="107" t="b">
        <v>1</v>
      </c>
      <c r="I1917" s="107" t="s">
        <v>830</v>
      </c>
      <c r="J1917" s="107" t="s">
        <v>440</v>
      </c>
      <c r="K1917" s="107" t="s">
        <v>441</v>
      </c>
      <c r="L1917" s="107" t="s">
        <v>224</v>
      </c>
      <c r="M1917" s="107" t="s">
        <v>223</v>
      </c>
      <c r="N1917" s="107" t="s">
        <v>410</v>
      </c>
      <c r="O1917" s="107" t="s">
        <v>395</v>
      </c>
      <c r="P1917" s="109">
        <v>44506</v>
      </c>
      <c r="Q1917" s="107" t="s">
        <v>658</v>
      </c>
      <c r="R1917" s="108">
        <v>1</v>
      </c>
      <c r="S1917" s="109">
        <v>44617</v>
      </c>
      <c r="T1917" s="109">
        <v>44677</v>
      </c>
      <c r="U1917" s="109">
        <v>45347</v>
      </c>
      <c r="V1917" s="108">
        <v>730</v>
      </c>
      <c r="W1917" s="107" t="s">
        <v>287</v>
      </c>
      <c r="X1917" s="107" t="s">
        <v>777</v>
      </c>
      <c r="Y1917" s="107" t="s">
        <v>293</v>
      </c>
      <c r="Z1917" s="108">
        <v>0</v>
      </c>
      <c r="AA1917" s="113">
        <v>5500</v>
      </c>
      <c r="AB1917" s="113">
        <v>0</v>
      </c>
      <c r="AC1917" s="113">
        <v>1</v>
      </c>
      <c r="AD1917" s="113">
        <v>0</v>
      </c>
      <c r="AE1917" s="113">
        <v>1</v>
      </c>
      <c r="AF1917" s="113">
        <v>1</v>
      </c>
      <c r="AG1917" s="113">
        <v>5501</v>
      </c>
      <c r="AH1917" s="113">
        <f>CFR_Data[[#This Row],[Total Spent SFY]]+CFR_Data[[#This Row],[CF Current SFY]]</f>
        <v>1</v>
      </c>
      <c r="AI1917" s="113">
        <v>0</v>
      </c>
      <c r="AJ1917" s="113">
        <v>0</v>
      </c>
      <c r="AK1917" s="113">
        <v>0</v>
      </c>
      <c r="AL1917" s="113">
        <v>0</v>
      </c>
      <c r="AM1917" s="113">
        <v>0</v>
      </c>
      <c r="AN1917" s="113">
        <v>0</v>
      </c>
      <c r="AO1917" s="113">
        <v>0</v>
      </c>
      <c r="AP1917" s="113">
        <v>0</v>
      </c>
      <c r="AQ1917" s="107" t="s">
        <v>699</v>
      </c>
      <c r="AR1917" s="107" t="s">
        <v>699</v>
      </c>
      <c r="AS1917" s="107" t="s">
        <v>396</v>
      </c>
      <c r="AT1917" s="107" t="s">
        <v>395</v>
      </c>
      <c r="AU1917" s="107" t="s">
        <v>1123</v>
      </c>
      <c r="AV1917" s="107" t="s">
        <v>391</v>
      </c>
      <c r="AW1917" s="108">
        <v>3</v>
      </c>
      <c r="AX1917" s="107" t="s">
        <v>473</v>
      </c>
      <c r="AY1917" s="107" t="s">
        <v>765</v>
      </c>
      <c r="AZ1917" s="107" t="s">
        <v>706</v>
      </c>
      <c r="BA1917" s="107" t="s">
        <v>406</v>
      </c>
      <c r="BB1917" s="109">
        <v>45355.272070752311</v>
      </c>
      <c r="BC1917" s="107" t="s">
        <v>465</v>
      </c>
      <c r="BD1917" s="107" t="s">
        <v>293</v>
      </c>
    </row>
    <row r="1918" spans="1:56" x14ac:dyDescent="0.2">
      <c r="A1918" s="107" t="s">
        <v>409</v>
      </c>
      <c r="B1918" s="105">
        <v>612254</v>
      </c>
      <c r="C1918" s="105" t="s">
        <v>2623</v>
      </c>
      <c r="D1918" s="107" t="s">
        <v>1870</v>
      </c>
      <c r="E1918" s="105" t="s">
        <v>1941</v>
      </c>
      <c r="F1918" s="107" t="s">
        <v>1330</v>
      </c>
      <c r="G1918" s="107" t="s">
        <v>830</v>
      </c>
      <c r="H1918" s="107" t="b">
        <v>1</v>
      </c>
      <c r="I1918" s="107" t="s">
        <v>830</v>
      </c>
      <c r="J1918" s="107" t="s">
        <v>436</v>
      </c>
      <c r="K1918" s="107" t="s">
        <v>437</v>
      </c>
      <c r="L1918" s="107" t="s">
        <v>347</v>
      </c>
      <c r="M1918" s="107" t="s">
        <v>395</v>
      </c>
      <c r="N1918" s="107" t="s">
        <v>410</v>
      </c>
      <c r="O1918" s="107" t="s">
        <v>395</v>
      </c>
      <c r="P1918" s="109">
        <v>44471</v>
      </c>
      <c r="Q1918" s="107" t="s">
        <v>658</v>
      </c>
      <c r="R1918" s="108">
        <v>1</v>
      </c>
      <c r="S1918" s="109">
        <v>44518</v>
      </c>
      <c r="T1918" s="109">
        <v>44578</v>
      </c>
      <c r="U1918" s="109">
        <v>45248</v>
      </c>
      <c r="V1918" s="108">
        <v>730</v>
      </c>
      <c r="W1918" s="107" t="s">
        <v>398</v>
      </c>
      <c r="X1918" s="107" t="s">
        <v>720</v>
      </c>
      <c r="Y1918" s="107" t="s">
        <v>293</v>
      </c>
      <c r="Z1918" s="108">
        <v>0</v>
      </c>
      <c r="AA1918" s="113">
        <v>6289895.7000000002</v>
      </c>
      <c r="AB1918" s="113">
        <v>212943.33</v>
      </c>
      <c r="AC1918" s="113">
        <v>26466.799999999999</v>
      </c>
      <c r="AD1918" s="113">
        <v>0</v>
      </c>
      <c r="AE1918" s="113">
        <v>26466.799999999999</v>
      </c>
      <c r="AF1918" s="113">
        <v>26466.799999999999</v>
      </c>
      <c r="AG1918" s="113">
        <v>6316362.5</v>
      </c>
      <c r="AH1918" s="113">
        <f>CFR_Data[[#This Row],[Total Spent SFY]]+CFR_Data[[#This Row],[CF Current SFY]]</f>
        <v>239410.12999999998</v>
      </c>
      <c r="AI1918" s="113">
        <v>0</v>
      </c>
      <c r="AJ1918" s="113">
        <v>0</v>
      </c>
      <c r="AK1918" s="113">
        <v>0</v>
      </c>
      <c r="AL1918" s="113">
        <v>0</v>
      </c>
      <c r="AM1918" s="113">
        <v>0</v>
      </c>
      <c r="AN1918" s="113">
        <v>0</v>
      </c>
      <c r="AO1918" s="113">
        <v>0</v>
      </c>
      <c r="AP1918" s="113">
        <v>0</v>
      </c>
      <c r="AQ1918" s="107" t="s">
        <v>699</v>
      </c>
      <c r="AR1918" s="107" t="s">
        <v>699</v>
      </c>
      <c r="AS1918" s="107" t="s">
        <v>396</v>
      </c>
      <c r="AT1918" s="107" t="s">
        <v>395</v>
      </c>
      <c r="AU1918" s="107" t="s">
        <v>1123</v>
      </c>
      <c r="AV1918" s="107" t="s">
        <v>391</v>
      </c>
      <c r="AW1918" s="108">
        <v>1</v>
      </c>
      <c r="AX1918" s="107" t="s">
        <v>473</v>
      </c>
      <c r="AY1918" s="107" t="s">
        <v>707</v>
      </c>
      <c r="AZ1918" s="107" t="s">
        <v>706</v>
      </c>
      <c r="BA1918" s="107" t="s">
        <v>412</v>
      </c>
      <c r="BB1918" s="109">
        <v>45355.272070752311</v>
      </c>
      <c r="BC1918" s="107" t="s">
        <v>465</v>
      </c>
      <c r="BD1918" s="107" t="s">
        <v>293</v>
      </c>
    </row>
    <row r="1919" spans="1:56" x14ac:dyDescent="0.2">
      <c r="A1919" s="107" t="s">
        <v>409</v>
      </c>
      <c r="B1919" s="105">
        <v>612255</v>
      </c>
      <c r="C1919" s="105" t="s">
        <v>2624</v>
      </c>
      <c r="D1919" s="107" t="s">
        <v>1034</v>
      </c>
      <c r="E1919" s="105" t="s">
        <v>1941</v>
      </c>
      <c r="F1919" s="107" t="s">
        <v>1414</v>
      </c>
      <c r="G1919" s="107" t="s">
        <v>830</v>
      </c>
      <c r="H1919" s="107" t="b">
        <v>1</v>
      </c>
      <c r="I1919" s="107" t="s">
        <v>830</v>
      </c>
      <c r="J1919" s="107" t="s">
        <v>436</v>
      </c>
      <c r="K1919" s="107" t="s">
        <v>437</v>
      </c>
      <c r="L1919" s="107" t="s">
        <v>348</v>
      </c>
      <c r="M1919" s="107" t="s">
        <v>395</v>
      </c>
      <c r="N1919" s="107" t="s">
        <v>410</v>
      </c>
      <c r="O1919" s="107" t="s">
        <v>395</v>
      </c>
      <c r="P1919" s="109">
        <v>44485</v>
      </c>
      <c r="Q1919" s="107" t="s">
        <v>658</v>
      </c>
      <c r="R1919" s="108">
        <v>1</v>
      </c>
      <c r="S1919" s="109">
        <v>44544</v>
      </c>
      <c r="T1919" s="109">
        <v>44604</v>
      </c>
      <c r="U1919" s="109">
        <v>45274</v>
      </c>
      <c r="V1919" s="108">
        <v>730</v>
      </c>
      <c r="W1919" s="107" t="s">
        <v>398</v>
      </c>
      <c r="X1919" s="107" t="s">
        <v>720</v>
      </c>
      <c r="Y1919" s="107" t="s">
        <v>293</v>
      </c>
      <c r="Z1919" s="108">
        <v>0</v>
      </c>
      <c r="AA1919" s="113">
        <v>4776930.49</v>
      </c>
      <c r="AB1919" s="113">
        <v>865917.03</v>
      </c>
      <c r="AC1919" s="113">
        <v>151133.76999999999</v>
      </c>
      <c r="AD1919" s="113">
        <v>109989.75999999999</v>
      </c>
      <c r="AE1919" s="113">
        <v>109989.75999999999</v>
      </c>
      <c r="AF1919" s="113">
        <v>109989.75999999999</v>
      </c>
      <c r="AG1919" s="113">
        <v>4886920.25</v>
      </c>
      <c r="AH1919" s="113">
        <f>CFR_Data[[#This Row],[Total Spent SFY]]+CFR_Data[[#This Row],[CF Current SFY]]</f>
        <v>975906.79</v>
      </c>
      <c r="AI1919" s="113">
        <v>0</v>
      </c>
      <c r="AJ1919" s="113">
        <v>0</v>
      </c>
      <c r="AK1919" s="113">
        <v>0</v>
      </c>
      <c r="AL1919" s="113">
        <v>0</v>
      </c>
      <c r="AM1919" s="113">
        <v>0</v>
      </c>
      <c r="AN1919" s="113">
        <v>41144.01</v>
      </c>
      <c r="AO1919" s="113">
        <v>0</v>
      </c>
      <c r="AP1919" s="113">
        <v>0</v>
      </c>
      <c r="AQ1919" s="107" t="s">
        <v>699</v>
      </c>
      <c r="AR1919" s="107" t="s">
        <v>699</v>
      </c>
      <c r="AS1919" s="107" t="s">
        <v>396</v>
      </c>
      <c r="AT1919" s="107" t="s">
        <v>395</v>
      </c>
      <c r="AU1919" s="107" t="s">
        <v>1123</v>
      </c>
      <c r="AV1919" s="107" t="s">
        <v>391</v>
      </c>
      <c r="AW1919" s="108">
        <v>1</v>
      </c>
      <c r="AX1919" s="107" t="s">
        <v>473</v>
      </c>
      <c r="AY1919" s="107" t="s">
        <v>707</v>
      </c>
      <c r="AZ1919" s="107" t="s">
        <v>706</v>
      </c>
      <c r="BA1919" s="107" t="s">
        <v>412</v>
      </c>
      <c r="BB1919" s="109">
        <v>45355.272070752311</v>
      </c>
      <c r="BC1919" s="107" t="s">
        <v>465</v>
      </c>
      <c r="BD1919" s="107" t="s">
        <v>293</v>
      </c>
    </row>
    <row r="1920" spans="1:56" x14ac:dyDescent="0.2">
      <c r="A1920" s="107" t="s">
        <v>393</v>
      </c>
      <c r="B1920" s="105">
        <v>612256</v>
      </c>
      <c r="C1920" s="105" t="s">
        <v>2625</v>
      </c>
      <c r="D1920" s="107" t="s">
        <v>1871</v>
      </c>
      <c r="E1920" s="105" t="s">
        <v>1941</v>
      </c>
      <c r="F1920" s="107" t="s">
        <v>1414</v>
      </c>
      <c r="G1920" s="107" t="s">
        <v>830</v>
      </c>
      <c r="H1920" s="107" t="b">
        <v>1</v>
      </c>
      <c r="I1920" s="107" t="s">
        <v>830</v>
      </c>
      <c r="J1920" s="107" t="s">
        <v>436</v>
      </c>
      <c r="K1920" s="107" t="s">
        <v>437</v>
      </c>
      <c r="L1920" s="107" t="s">
        <v>344</v>
      </c>
      <c r="M1920" s="107" t="s">
        <v>395</v>
      </c>
      <c r="N1920" s="107" t="s">
        <v>394</v>
      </c>
      <c r="O1920" s="107" t="s">
        <v>395</v>
      </c>
      <c r="P1920" s="109">
        <v>44534</v>
      </c>
      <c r="Q1920" s="107" t="s">
        <v>658</v>
      </c>
      <c r="R1920" s="108">
        <v>1</v>
      </c>
      <c r="S1920" s="109">
        <v>44596</v>
      </c>
      <c r="T1920" s="109">
        <v>44656</v>
      </c>
      <c r="U1920" s="109">
        <v>45326</v>
      </c>
      <c r="V1920" s="108">
        <v>730</v>
      </c>
      <c r="W1920" s="107" t="s">
        <v>398</v>
      </c>
      <c r="X1920" s="107" t="s">
        <v>720</v>
      </c>
      <c r="Y1920" s="107" t="s">
        <v>293</v>
      </c>
      <c r="Z1920" s="108">
        <v>0</v>
      </c>
      <c r="AA1920" s="113">
        <v>4666504.57</v>
      </c>
      <c r="AB1920" s="113">
        <v>2734675.57</v>
      </c>
      <c r="AC1920" s="113">
        <v>165770.43</v>
      </c>
      <c r="AD1920" s="113">
        <v>165770.43</v>
      </c>
      <c r="AE1920" s="113">
        <v>165770.43</v>
      </c>
      <c r="AF1920" s="113">
        <v>165770.43</v>
      </c>
      <c r="AG1920" s="113">
        <v>4832275</v>
      </c>
      <c r="AH1920" s="113">
        <f>CFR_Data[[#This Row],[Total Spent SFY]]+CFR_Data[[#This Row],[CF Current SFY]]</f>
        <v>2900446</v>
      </c>
      <c r="AI1920" s="113">
        <v>0</v>
      </c>
      <c r="AJ1920" s="113">
        <v>0</v>
      </c>
      <c r="AK1920" s="113">
        <v>0</v>
      </c>
      <c r="AL1920" s="113">
        <v>0</v>
      </c>
      <c r="AM1920" s="113">
        <v>0</v>
      </c>
      <c r="AN1920" s="113">
        <v>0</v>
      </c>
      <c r="AO1920" s="113">
        <v>0</v>
      </c>
      <c r="AP1920" s="113">
        <v>0</v>
      </c>
      <c r="AQ1920" s="107" t="s">
        <v>699</v>
      </c>
      <c r="AR1920" s="107" t="s">
        <v>699</v>
      </c>
      <c r="AS1920" s="107" t="s">
        <v>396</v>
      </c>
      <c r="AT1920" s="107" t="s">
        <v>395</v>
      </c>
      <c r="AU1920" s="107" t="s">
        <v>1123</v>
      </c>
      <c r="AV1920" s="107" t="s">
        <v>391</v>
      </c>
      <c r="AW1920" s="108">
        <v>1</v>
      </c>
      <c r="AX1920" s="107" t="s">
        <v>473</v>
      </c>
      <c r="AY1920" s="107" t="s">
        <v>707</v>
      </c>
      <c r="AZ1920" s="107" t="s">
        <v>706</v>
      </c>
      <c r="BA1920" s="107" t="s">
        <v>412</v>
      </c>
      <c r="BB1920" s="109">
        <v>45355.272070752311</v>
      </c>
      <c r="BC1920" s="107" t="s">
        <v>465</v>
      </c>
      <c r="BD1920" s="107" t="s">
        <v>293</v>
      </c>
    </row>
    <row r="1921" spans="1:56" x14ac:dyDescent="0.2">
      <c r="A1921" s="107" t="s">
        <v>472</v>
      </c>
      <c r="B1921" s="105">
        <v>612257</v>
      </c>
      <c r="C1921" s="105" t="s">
        <v>395</v>
      </c>
      <c r="D1921" s="107" t="s">
        <v>3209</v>
      </c>
      <c r="E1921" s="105" t="s">
        <v>1947</v>
      </c>
      <c r="F1921" s="107" t="s">
        <v>1128</v>
      </c>
      <c r="G1921" s="107" t="s">
        <v>830</v>
      </c>
      <c r="H1921" s="107" t="s">
        <v>830</v>
      </c>
      <c r="I1921" s="107" t="s">
        <v>830</v>
      </c>
      <c r="J1921" s="107" t="s">
        <v>211</v>
      </c>
      <c r="K1921" s="107" t="s">
        <v>32</v>
      </c>
      <c r="L1921" s="107" t="s">
        <v>193</v>
      </c>
      <c r="M1921" s="107" t="s">
        <v>192</v>
      </c>
      <c r="N1921" s="107" t="s">
        <v>472</v>
      </c>
      <c r="O1921" s="107" t="s">
        <v>1122</v>
      </c>
      <c r="P1921" s="109">
        <v>46851</v>
      </c>
      <c r="Q1921" s="107" t="s">
        <v>2912</v>
      </c>
      <c r="R1921" s="108">
        <v>0</v>
      </c>
      <c r="S1921" s="109">
        <v>47001</v>
      </c>
      <c r="T1921" s="109">
        <v>47061</v>
      </c>
      <c r="U1921" s="109">
        <v>47609</v>
      </c>
      <c r="V1921" s="108">
        <v>608</v>
      </c>
      <c r="W1921" s="107" t="s">
        <v>398</v>
      </c>
      <c r="X1921" s="107" t="s">
        <v>702</v>
      </c>
      <c r="Y1921" s="107" t="s">
        <v>293</v>
      </c>
      <c r="Z1921" s="108">
        <v>0</v>
      </c>
      <c r="AA1921" s="113">
        <v>0</v>
      </c>
      <c r="AB1921" s="113">
        <v>0</v>
      </c>
      <c r="AC1921" s="113">
        <v>103410</v>
      </c>
      <c r="AD1921" s="113">
        <v>0</v>
      </c>
      <c r="AE1921" s="113">
        <v>43541.052600000003</v>
      </c>
      <c r="AF1921" s="113">
        <v>0</v>
      </c>
      <c r="AG1921" s="113">
        <v>0</v>
      </c>
      <c r="AH1921" s="113">
        <f>CFR_Data[[#This Row],[Total Spent SFY]]+CFR_Data[[#This Row],[CF Current SFY]]</f>
        <v>0</v>
      </c>
      <c r="AI1921" s="113">
        <v>0</v>
      </c>
      <c r="AJ1921" s="113">
        <v>0</v>
      </c>
      <c r="AK1921" s="113">
        <v>0</v>
      </c>
      <c r="AL1921" s="113">
        <v>0</v>
      </c>
      <c r="AM1921" s="113">
        <v>43541.052600000003</v>
      </c>
      <c r="AN1921" s="113">
        <v>59868.947399999997</v>
      </c>
      <c r="AO1921" s="113">
        <v>0</v>
      </c>
      <c r="AP1921" s="113">
        <v>0</v>
      </c>
      <c r="AQ1921" s="107" t="s">
        <v>699</v>
      </c>
      <c r="AR1921" s="107" t="s">
        <v>699</v>
      </c>
      <c r="AS1921" s="107" t="s">
        <v>396</v>
      </c>
      <c r="AT1921" s="107" t="s">
        <v>2916</v>
      </c>
      <c r="AU1921" s="107" t="s">
        <v>1120</v>
      </c>
      <c r="AV1921" s="107" t="s">
        <v>391</v>
      </c>
      <c r="AW1921" s="108">
        <v>2</v>
      </c>
      <c r="AX1921" s="107" t="s">
        <v>473</v>
      </c>
      <c r="AY1921" s="107" t="s">
        <v>731</v>
      </c>
      <c r="AZ1921" s="107" t="s">
        <v>706</v>
      </c>
      <c r="BA1921" s="107" t="s">
        <v>435</v>
      </c>
      <c r="BB1921" s="109">
        <v>45355.272070752311</v>
      </c>
      <c r="BC1921" s="107" t="s">
        <v>32</v>
      </c>
      <c r="BD1921" s="107" t="s">
        <v>293</v>
      </c>
    </row>
    <row r="1922" spans="1:56" x14ac:dyDescent="0.2">
      <c r="A1922" s="107" t="s">
        <v>472</v>
      </c>
      <c r="B1922" s="105">
        <v>612257</v>
      </c>
      <c r="C1922" s="105" t="s">
        <v>395</v>
      </c>
      <c r="D1922" s="107" t="s">
        <v>3209</v>
      </c>
      <c r="E1922" s="105" t="s">
        <v>1947</v>
      </c>
      <c r="F1922" s="107" t="s">
        <v>1128</v>
      </c>
      <c r="G1922" s="107" t="s">
        <v>830</v>
      </c>
      <c r="H1922" s="107" t="s">
        <v>830</v>
      </c>
      <c r="I1922" s="107" t="s">
        <v>830</v>
      </c>
      <c r="J1922" s="107" t="s">
        <v>211</v>
      </c>
      <c r="K1922" s="107" t="s">
        <v>32</v>
      </c>
      <c r="L1922" s="107" t="s">
        <v>193</v>
      </c>
      <c r="M1922" s="107" t="s">
        <v>192</v>
      </c>
      <c r="N1922" s="107" t="s">
        <v>472</v>
      </c>
      <c r="O1922" s="107" t="s">
        <v>1122</v>
      </c>
      <c r="P1922" s="109">
        <v>46851</v>
      </c>
      <c r="Q1922" s="107" t="s">
        <v>2912</v>
      </c>
      <c r="R1922" s="108">
        <v>0</v>
      </c>
      <c r="S1922" s="109">
        <v>47001</v>
      </c>
      <c r="T1922" s="109">
        <v>47061</v>
      </c>
      <c r="U1922" s="109">
        <v>47609</v>
      </c>
      <c r="V1922" s="108">
        <v>608</v>
      </c>
      <c r="W1922" s="107" t="s">
        <v>424</v>
      </c>
      <c r="X1922" s="107" t="s">
        <v>726</v>
      </c>
      <c r="Y1922" s="107" t="s">
        <v>725</v>
      </c>
      <c r="Z1922" s="108">
        <v>0.8</v>
      </c>
      <c r="AA1922" s="113">
        <v>0</v>
      </c>
      <c r="AB1922" s="113">
        <v>0</v>
      </c>
      <c r="AC1922" s="113">
        <v>11910090</v>
      </c>
      <c r="AD1922" s="113">
        <v>0</v>
      </c>
      <c r="AE1922" s="113">
        <v>5014774.7368000001</v>
      </c>
      <c r="AF1922" s="113">
        <v>0</v>
      </c>
      <c r="AG1922" s="113">
        <v>0</v>
      </c>
      <c r="AH1922" s="113">
        <f>CFR_Data[[#This Row],[Total Spent SFY]]+CFR_Data[[#This Row],[CF Current SFY]]</f>
        <v>0</v>
      </c>
      <c r="AI1922" s="113">
        <v>0</v>
      </c>
      <c r="AJ1922" s="113">
        <v>0</v>
      </c>
      <c r="AK1922" s="113">
        <v>0</v>
      </c>
      <c r="AL1922" s="113">
        <v>0</v>
      </c>
      <c r="AM1922" s="113">
        <v>5014774.7368000001</v>
      </c>
      <c r="AN1922" s="113">
        <v>6895315.2631999999</v>
      </c>
      <c r="AO1922" s="113">
        <v>0</v>
      </c>
      <c r="AP1922" s="113">
        <v>0</v>
      </c>
      <c r="AQ1922" s="107" t="s">
        <v>699</v>
      </c>
      <c r="AR1922" s="107" t="s">
        <v>699</v>
      </c>
      <c r="AS1922" s="107" t="s">
        <v>396</v>
      </c>
      <c r="AT1922" s="107" t="s">
        <v>2916</v>
      </c>
      <c r="AU1922" s="107" t="s">
        <v>1120</v>
      </c>
      <c r="AV1922" s="107" t="s">
        <v>391</v>
      </c>
      <c r="AW1922" s="108">
        <v>2</v>
      </c>
      <c r="AX1922" s="107" t="s">
        <v>473</v>
      </c>
      <c r="AY1922" s="107" t="s">
        <v>731</v>
      </c>
      <c r="AZ1922" s="107" t="s">
        <v>706</v>
      </c>
      <c r="BA1922" s="107" t="s">
        <v>435</v>
      </c>
      <c r="BB1922" s="109">
        <v>45355.272070752311</v>
      </c>
      <c r="BC1922" s="107" t="s">
        <v>32</v>
      </c>
      <c r="BD1922" s="107" t="s">
        <v>292</v>
      </c>
    </row>
    <row r="1923" spans="1:56" x14ac:dyDescent="0.2">
      <c r="A1923" s="107" t="s">
        <v>472</v>
      </c>
      <c r="B1923" s="105">
        <v>612258</v>
      </c>
      <c r="C1923" s="105" t="s">
        <v>395</v>
      </c>
      <c r="D1923" s="107" t="s">
        <v>3210</v>
      </c>
      <c r="E1923" s="105" t="s">
        <v>1947</v>
      </c>
      <c r="F1923" s="107" t="s">
        <v>1128</v>
      </c>
      <c r="G1923" s="107" t="s">
        <v>830</v>
      </c>
      <c r="H1923" s="107" t="s">
        <v>830</v>
      </c>
      <c r="I1923" s="107" t="s">
        <v>830</v>
      </c>
      <c r="J1923" s="107" t="s">
        <v>908</v>
      </c>
      <c r="K1923" s="107" t="s">
        <v>32</v>
      </c>
      <c r="L1923" s="107" t="s">
        <v>654</v>
      </c>
      <c r="M1923" s="107" t="s">
        <v>395</v>
      </c>
      <c r="N1923" s="107" t="s">
        <v>472</v>
      </c>
      <c r="O1923" s="107" t="s">
        <v>1122</v>
      </c>
      <c r="P1923" s="109">
        <v>46452</v>
      </c>
      <c r="Q1923" s="107" t="s">
        <v>1914</v>
      </c>
      <c r="R1923" s="108">
        <v>0</v>
      </c>
      <c r="S1923" s="109">
        <v>46602</v>
      </c>
      <c r="T1923" s="109">
        <v>46662</v>
      </c>
      <c r="U1923" s="109">
        <v>46966</v>
      </c>
      <c r="V1923" s="108">
        <v>364</v>
      </c>
      <c r="W1923" s="107" t="s">
        <v>398</v>
      </c>
      <c r="X1923" s="107" t="s">
        <v>702</v>
      </c>
      <c r="Y1923" s="107" t="s">
        <v>293</v>
      </c>
      <c r="Z1923" s="108">
        <v>0</v>
      </c>
      <c r="AA1923" s="113">
        <v>0</v>
      </c>
      <c r="AB1923" s="113">
        <v>0</v>
      </c>
      <c r="AC1923" s="113">
        <v>375744</v>
      </c>
      <c r="AD1923" s="113">
        <v>0</v>
      </c>
      <c r="AE1923" s="113">
        <v>375744</v>
      </c>
      <c r="AF1923" s="113">
        <v>0</v>
      </c>
      <c r="AG1923" s="113">
        <v>0</v>
      </c>
      <c r="AH1923" s="113">
        <f>CFR_Data[[#This Row],[Total Spent SFY]]+CFR_Data[[#This Row],[CF Current SFY]]</f>
        <v>0</v>
      </c>
      <c r="AI1923" s="113">
        <v>0</v>
      </c>
      <c r="AJ1923" s="113">
        <v>0</v>
      </c>
      <c r="AK1923" s="113">
        <v>0</v>
      </c>
      <c r="AL1923" s="113">
        <v>307426.90909999999</v>
      </c>
      <c r="AM1923" s="113">
        <v>68317.090899999996</v>
      </c>
      <c r="AN1923" s="113">
        <v>0</v>
      </c>
      <c r="AO1923" s="113">
        <v>0</v>
      </c>
      <c r="AP1923" s="113">
        <v>0</v>
      </c>
      <c r="AQ1923" s="107" t="s">
        <v>699</v>
      </c>
      <c r="AR1923" s="107" t="s">
        <v>699</v>
      </c>
      <c r="AS1923" s="107" t="s">
        <v>396</v>
      </c>
      <c r="AT1923" s="107" t="s">
        <v>3088</v>
      </c>
      <c r="AU1923" s="107" t="s">
        <v>1120</v>
      </c>
      <c r="AV1923" s="107" t="s">
        <v>391</v>
      </c>
      <c r="AW1923" s="108">
        <v>2</v>
      </c>
      <c r="AX1923" s="107" t="s">
        <v>473</v>
      </c>
      <c r="AY1923" s="107" t="s">
        <v>698</v>
      </c>
      <c r="AZ1923" s="107" t="s">
        <v>697</v>
      </c>
      <c r="BA1923" s="107" t="s">
        <v>392</v>
      </c>
      <c r="BB1923" s="109">
        <v>45355.272070752311</v>
      </c>
      <c r="BC1923" s="107" t="s">
        <v>32</v>
      </c>
      <c r="BD1923" s="107" t="s">
        <v>293</v>
      </c>
    </row>
    <row r="1924" spans="1:56" x14ac:dyDescent="0.2">
      <c r="A1924" s="107" t="s">
        <v>472</v>
      </c>
      <c r="B1924" s="105">
        <v>612258</v>
      </c>
      <c r="C1924" s="105" t="s">
        <v>395</v>
      </c>
      <c r="D1924" s="107" t="s">
        <v>3210</v>
      </c>
      <c r="E1924" s="105" t="s">
        <v>1947</v>
      </c>
      <c r="F1924" s="107" t="s">
        <v>1128</v>
      </c>
      <c r="G1924" s="107" t="s">
        <v>830</v>
      </c>
      <c r="H1924" s="107" t="s">
        <v>830</v>
      </c>
      <c r="I1924" s="107" t="s">
        <v>830</v>
      </c>
      <c r="J1924" s="107" t="s">
        <v>908</v>
      </c>
      <c r="K1924" s="107" t="s">
        <v>32</v>
      </c>
      <c r="L1924" s="107" t="s">
        <v>654</v>
      </c>
      <c r="M1924" s="107" t="s">
        <v>395</v>
      </c>
      <c r="N1924" s="107" t="s">
        <v>472</v>
      </c>
      <c r="O1924" s="107" t="s">
        <v>1122</v>
      </c>
      <c r="P1924" s="109">
        <v>46452</v>
      </c>
      <c r="Q1924" s="107" t="s">
        <v>1914</v>
      </c>
      <c r="R1924" s="108">
        <v>0</v>
      </c>
      <c r="S1924" s="109">
        <v>46602</v>
      </c>
      <c r="T1924" s="109">
        <v>46662</v>
      </c>
      <c r="U1924" s="109">
        <v>46966</v>
      </c>
      <c r="V1924" s="108">
        <v>364</v>
      </c>
      <c r="W1924" s="107" t="s">
        <v>424</v>
      </c>
      <c r="X1924" s="107" t="s">
        <v>726</v>
      </c>
      <c r="Y1924" s="107" t="s">
        <v>725</v>
      </c>
      <c r="Z1924" s="108">
        <v>0.8</v>
      </c>
      <c r="AA1924" s="113">
        <v>0</v>
      </c>
      <c r="AB1924" s="113">
        <v>0</v>
      </c>
      <c r="AC1924" s="113">
        <v>13730200</v>
      </c>
      <c r="AD1924" s="113">
        <v>0</v>
      </c>
      <c r="AE1924" s="113">
        <v>13730200</v>
      </c>
      <c r="AF1924" s="113">
        <v>0</v>
      </c>
      <c r="AG1924" s="113">
        <v>0</v>
      </c>
      <c r="AH1924" s="113">
        <f>CFR_Data[[#This Row],[Total Spent SFY]]+CFR_Data[[#This Row],[CF Current SFY]]</f>
        <v>0</v>
      </c>
      <c r="AI1924" s="113">
        <v>0</v>
      </c>
      <c r="AJ1924" s="113">
        <v>0</v>
      </c>
      <c r="AK1924" s="113">
        <v>0</v>
      </c>
      <c r="AL1924" s="113">
        <v>11233800</v>
      </c>
      <c r="AM1924" s="113">
        <v>2496400</v>
      </c>
      <c r="AN1924" s="113">
        <v>0</v>
      </c>
      <c r="AO1924" s="113">
        <v>0</v>
      </c>
      <c r="AP1924" s="113">
        <v>0</v>
      </c>
      <c r="AQ1924" s="107" t="s">
        <v>699</v>
      </c>
      <c r="AR1924" s="107" t="s">
        <v>699</v>
      </c>
      <c r="AS1924" s="107" t="s">
        <v>396</v>
      </c>
      <c r="AT1924" s="107" t="s">
        <v>3088</v>
      </c>
      <c r="AU1924" s="107" t="s">
        <v>1120</v>
      </c>
      <c r="AV1924" s="107" t="s">
        <v>391</v>
      </c>
      <c r="AW1924" s="108">
        <v>2</v>
      </c>
      <c r="AX1924" s="107" t="s">
        <v>473</v>
      </c>
      <c r="AY1924" s="107" t="s">
        <v>698</v>
      </c>
      <c r="AZ1924" s="107" t="s">
        <v>697</v>
      </c>
      <c r="BA1924" s="107" t="s">
        <v>392</v>
      </c>
      <c r="BB1924" s="109">
        <v>45355.272070752311</v>
      </c>
      <c r="BC1924" s="107" t="s">
        <v>32</v>
      </c>
      <c r="BD1924" s="107" t="s">
        <v>292</v>
      </c>
    </row>
    <row r="1925" spans="1:56" x14ac:dyDescent="0.2">
      <c r="A1925" s="107" t="s">
        <v>409</v>
      </c>
      <c r="B1925" s="105">
        <v>612259</v>
      </c>
      <c r="C1925" s="105" t="s">
        <v>2626</v>
      </c>
      <c r="D1925" s="107" t="s">
        <v>1872</v>
      </c>
      <c r="E1925" s="105" t="s">
        <v>1954</v>
      </c>
      <c r="F1925" s="107" t="s">
        <v>1414</v>
      </c>
      <c r="G1925" s="107" t="s">
        <v>830</v>
      </c>
      <c r="H1925" s="107" t="b">
        <v>1</v>
      </c>
      <c r="I1925" s="107" t="s">
        <v>830</v>
      </c>
      <c r="J1925" s="107" t="s">
        <v>463</v>
      </c>
      <c r="K1925" s="107" t="s">
        <v>464</v>
      </c>
      <c r="L1925" s="107" t="s">
        <v>219</v>
      </c>
      <c r="M1925" s="107" t="s">
        <v>217</v>
      </c>
      <c r="N1925" s="107" t="s">
        <v>410</v>
      </c>
      <c r="O1925" s="107" t="s">
        <v>395</v>
      </c>
      <c r="P1925" s="109">
        <v>44674</v>
      </c>
      <c r="Q1925" s="107" t="s">
        <v>658</v>
      </c>
      <c r="R1925" s="108">
        <v>1</v>
      </c>
      <c r="S1925" s="109">
        <v>44728</v>
      </c>
      <c r="T1925" s="109">
        <v>44788</v>
      </c>
      <c r="U1925" s="109">
        <v>45458</v>
      </c>
      <c r="V1925" s="108">
        <v>730</v>
      </c>
      <c r="W1925" s="107" t="s">
        <v>398</v>
      </c>
      <c r="X1925" s="107" t="s">
        <v>720</v>
      </c>
      <c r="Y1925" s="107" t="s">
        <v>293</v>
      </c>
      <c r="Z1925" s="108">
        <v>0</v>
      </c>
      <c r="AA1925" s="113">
        <v>363983.82</v>
      </c>
      <c r="AB1925" s="113">
        <v>49922</v>
      </c>
      <c r="AC1925" s="113">
        <v>264739.68</v>
      </c>
      <c r="AD1925" s="113">
        <v>135000</v>
      </c>
      <c r="AE1925" s="113">
        <v>135000</v>
      </c>
      <c r="AF1925" s="113">
        <v>135000</v>
      </c>
      <c r="AG1925" s="113">
        <v>498983.82</v>
      </c>
      <c r="AH1925" s="113">
        <f>CFR_Data[[#This Row],[Total Spent SFY]]+CFR_Data[[#This Row],[CF Current SFY]]</f>
        <v>184922</v>
      </c>
      <c r="AI1925" s="113">
        <v>0</v>
      </c>
      <c r="AJ1925" s="113">
        <v>0</v>
      </c>
      <c r="AK1925" s="113">
        <v>0</v>
      </c>
      <c r="AL1925" s="113">
        <v>0</v>
      </c>
      <c r="AM1925" s="113">
        <v>0</v>
      </c>
      <c r="AN1925" s="113">
        <v>129739.68</v>
      </c>
      <c r="AO1925" s="113">
        <v>0</v>
      </c>
      <c r="AP1925" s="113">
        <v>0</v>
      </c>
      <c r="AQ1925" s="107" t="s">
        <v>699</v>
      </c>
      <c r="AR1925" s="107" t="s">
        <v>699</v>
      </c>
      <c r="AS1925" s="107" t="s">
        <v>396</v>
      </c>
      <c r="AT1925" s="107" t="s">
        <v>395</v>
      </c>
      <c r="AU1925" s="107" t="s">
        <v>1123</v>
      </c>
      <c r="AV1925" s="107" t="s">
        <v>391</v>
      </c>
      <c r="AW1925" s="108">
        <v>1</v>
      </c>
      <c r="AX1925" s="107" t="s">
        <v>473</v>
      </c>
      <c r="AY1925" s="107" t="s">
        <v>762</v>
      </c>
      <c r="AZ1925" s="107" t="s">
        <v>706</v>
      </c>
      <c r="BA1925" s="107" t="s">
        <v>433</v>
      </c>
      <c r="BB1925" s="109">
        <v>45355.272070752311</v>
      </c>
      <c r="BC1925" s="107" t="s">
        <v>465</v>
      </c>
      <c r="BD1925" s="107" t="s">
        <v>293</v>
      </c>
    </row>
    <row r="1926" spans="1:56" x14ac:dyDescent="0.2">
      <c r="A1926" s="107" t="s">
        <v>409</v>
      </c>
      <c r="B1926" s="105">
        <v>612260</v>
      </c>
      <c r="C1926" s="105" t="s">
        <v>2627</v>
      </c>
      <c r="D1926" s="107" t="s">
        <v>1873</v>
      </c>
      <c r="E1926" s="105" t="s">
        <v>1954</v>
      </c>
      <c r="F1926" s="107" t="s">
        <v>1330</v>
      </c>
      <c r="G1926" s="107" t="s">
        <v>830</v>
      </c>
      <c r="H1926" s="107" t="b">
        <v>1</v>
      </c>
      <c r="I1926" s="107" t="s">
        <v>830</v>
      </c>
      <c r="J1926" s="107" t="s">
        <v>463</v>
      </c>
      <c r="K1926" s="107" t="s">
        <v>464</v>
      </c>
      <c r="L1926" s="107" t="s">
        <v>213</v>
      </c>
      <c r="M1926" s="107" t="s">
        <v>208</v>
      </c>
      <c r="N1926" s="107" t="s">
        <v>410</v>
      </c>
      <c r="O1926" s="107" t="s">
        <v>395</v>
      </c>
      <c r="P1926" s="109">
        <v>44667</v>
      </c>
      <c r="Q1926" s="107" t="s">
        <v>658</v>
      </c>
      <c r="R1926" s="108">
        <v>1</v>
      </c>
      <c r="S1926" s="109">
        <v>44728</v>
      </c>
      <c r="T1926" s="109">
        <v>44788</v>
      </c>
      <c r="U1926" s="109">
        <v>45458</v>
      </c>
      <c r="V1926" s="108">
        <v>730</v>
      </c>
      <c r="W1926" s="107" t="s">
        <v>398</v>
      </c>
      <c r="X1926" s="107" t="s">
        <v>720</v>
      </c>
      <c r="Y1926" s="107" t="s">
        <v>293</v>
      </c>
      <c r="Z1926" s="108">
        <v>0</v>
      </c>
      <c r="AA1926" s="113">
        <v>542561.81000000006</v>
      </c>
      <c r="AB1926" s="113">
        <v>232750.21</v>
      </c>
      <c r="AC1926" s="113">
        <v>79202.19</v>
      </c>
      <c r="AD1926" s="113">
        <v>0</v>
      </c>
      <c r="AE1926" s="113">
        <v>79202.19</v>
      </c>
      <c r="AF1926" s="113">
        <v>79202.19</v>
      </c>
      <c r="AG1926" s="113">
        <v>621764</v>
      </c>
      <c r="AH1926" s="113">
        <f>CFR_Data[[#This Row],[Total Spent SFY]]+CFR_Data[[#This Row],[CF Current SFY]]</f>
        <v>311952.40000000002</v>
      </c>
      <c r="AI1926" s="113">
        <v>0</v>
      </c>
      <c r="AJ1926" s="113">
        <v>0</v>
      </c>
      <c r="AK1926" s="113">
        <v>0</v>
      </c>
      <c r="AL1926" s="113">
        <v>0</v>
      </c>
      <c r="AM1926" s="113">
        <v>0</v>
      </c>
      <c r="AN1926" s="113">
        <v>0</v>
      </c>
      <c r="AO1926" s="113">
        <v>0</v>
      </c>
      <c r="AP1926" s="113">
        <v>0</v>
      </c>
      <c r="AQ1926" s="107" t="s">
        <v>699</v>
      </c>
      <c r="AR1926" s="107" t="s">
        <v>699</v>
      </c>
      <c r="AS1926" s="107" t="s">
        <v>396</v>
      </c>
      <c r="AT1926" s="107" t="s">
        <v>395</v>
      </c>
      <c r="AU1926" s="107" t="s">
        <v>1123</v>
      </c>
      <c r="AV1926" s="107" t="s">
        <v>391</v>
      </c>
      <c r="AW1926" s="108">
        <v>1</v>
      </c>
      <c r="AX1926" s="107" t="s">
        <v>473</v>
      </c>
      <c r="AY1926" s="107" t="s">
        <v>722</v>
      </c>
      <c r="AZ1926" s="107" t="s">
        <v>697</v>
      </c>
      <c r="BA1926" s="107" t="s">
        <v>402</v>
      </c>
      <c r="BB1926" s="109">
        <v>45355.272070752311</v>
      </c>
      <c r="BC1926" s="107" t="s">
        <v>465</v>
      </c>
      <c r="BD1926" s="107" t="s">
        <v>293</v>
      </c>
    </row>
    <row r="1927" spans="1:56" x14ac:dyDescent="0.2">
      <c r="A1927" s="107" t="s">
        <v>409</v>
      </c>
      <c r="B1927" s="105">
        <v>612261</v>
      </c>
      <c r="C1927" s="105" t="s">
        <v>2628</v>
      </c>
      <c r="D1927" s="107" t="s">
        <v>1874</v>
      </c>
      <c r="E1927" s="105" t="s">
        <v>1954</v>
      </c>
      <c r="F1927" s="107" t="s">
        <v>1330</v>
      </c>
      <c r="G1927" s="107" t="s">
        <v>830</v>
      </c>
      <c r="H1927" s="107" t="b">
        <v>1</v>
      </c>
      <c r="I1927" s="107" t="s">
        <v>830</v>
      </c>
      <c r="J1927" s="107" t="s">
        <v>463</v>
      </c>
      <c r="K1927" s="107" t="s">
        <v>464</v>
      </c>
      <c r="L1927" s="107" t="s">
        <v>358</v>
      </c>
      <c r="M1927" s="107" t="s">
        <v>395</v>
      </c>
      <c r="N1927" s="107" t="s">
        <v>410</v>
      </c>
      <c r="O1927" s="107" t="s">
        <v>395</v>
      </c>
      <c r="P1927" s="109">
        <v>44674</v>
      </c>
      <c r="Q1927" s="107" t="s">
        <v>658</v>
      </c>
      <c r="R1927" s="108">
        <v>1</v>
      </c>
      <c r="S1927" s="109">
        <v>44726</v>
      </c>
      <c r="T1927" s="109">
        <v>44786</v>
      </c>
      <c r="U1927" s="109">
        <v>45456</v>
      </c>
      <c r="V1927" s="108">
        <v>730</v>
      </c>
      <c r="W1927" s="107" t="s">
        <v>398</v>
      </c>
      <c r="X1927" s="107" t="s">
        <v>720</v>
      </c>
      <c r="Y1927" s="107" t="s">
        <v>293</v>
      </c>
      <c r="Z1927" s="108">
        <v>0</v>
      </c>
      <c r="AA1927" s="113">
        <v>482122.34</v>
      </c>
      <c r="AB1927" s="113">
        <v>0</v>
      </c>
      <c r="AC1927" s="113">
        <v>555386.66</v>
      </c>
      <c r="AD1927" s="113">
        <v>279386.65999999997</v>
      </c>
      <c r="AE1927" s="113">
        <v>279386.65999999997</v>
      </c>
      <c r="AF1927" s="113">
        <v>184000</v>
      </c>
      <c r="AG1927" s="113">
        <v>666122.34</v>
      </c>
      <c r="AH1927" s="113">
        <f>CFR_Data[[#This Row],[Total Spent SFY]]+CFR_Data[[#This Row],[CF Current SFY]]</f>
        <v>184000</v>
      </c>
      <c r="AI1927" s="113">
        <v>95386.66</v>
      </c>
      <c r="AJ1927" s="113">
        <v>0</v>
      </c>
      <c r="AK1927" s="113">
        <v>0</v>
      </c>
      <c r="AL1927" s="113">
        <v>0</v>
      </c>
      <c r="AM1927" s="113">
        <v>0</v>
      </c>
      <c r="AN1927" s="113">
        <v>276000</v>
      </c>
      <c r="AO1927" s="113">
        <v>0</v>
      </c>
      <c r="AP1927" s="113">
        <v>0</v>
      </c>
      <c r="AQ1927" s="107" t="s">
        <v>699</v>
      </c>
      <c r="AR1927" s="107" t="s">
        <v>699</v>
      </c>
      <c r="AS1927" s="107" t="s">
        <v>396</v>
      </c>
      <c r="AT1927" s="107" t="s">
        <v>395</v>
      </c>
      <c r="AU1927" s="107" t="s">
        <v>1123</v>
      </c>
      <c r="AV1927" s="107" t="s">
        <v>391</v>
      </c>
      <c r="AW1927" s="108">
        <v>1</v>
      </c>
      <c r="AX1927" s="107" t="s">
        <v>473</v>
      </c>
      <c r="AY1927" s="107" t="s">
        <v>762</v>
      </c>
      <c r="AZ1927" s="107" t="s">
        <v>706</v>
      </c>
      <c r="BA1927" s="107" t="s">
        <v>433</v>
      </c>
      <c r="BB1927" s="109">
        <v>45355.272070752311</v>
      </c>
      <c r="BC1927" s="107" t="s">
        <v>465</v>
      </c>
      <c r="BD1927" s="107" t="s">
        <v>293</v>
      </c>
    </row>
    <row r="1928" spans="1:56" x14ac:dyDescent="0.2">
      <c r="A1928" s="107" t="s">
        <v>472</v>
      </c>
      <c r="B1928" s="105">
        <v>612262</v>
      </c>
      <c r="C1928" s="105" t="s">
        <v>395</v>
      </c>
      <c r="D1928" s="107" t="s">
        <v>3211</v>
      </c>
      <c r="E1928" s="105" t="s">
        <v>1945</v>
      </c>
      <c r="F1928" s="107" t="s">
        <v>1128</v>
      </c>
      <c r="G1928" s="107" t="s">
        <v>830</v>
      </c>
      <c r="H1928" s="107" t="s">
        <v>830</v>
      </c>
      <c r="I1928" s="107" t="s">
        <v>830</v>
      </c>
      <c r="J1928" s="107" t="s">
        <v>94</v>
      </c>
      <c r="K1928" s="107" t="s">
        <v>31</v>
      </c>
      <c r="L1928" s="107" t="s">
        <v>213</v>
      </c>
      <c r="M1928" s="107" t="s">
        <v>208</v>
      </c>
      <c r="N1928" s="107" t="s">
        <v>472</v>
      </c>
      <c r="O1928" s="107" t="s">
        <v>1122</v>
      </c>
      <c r="P1928" s="109">
        <v>46865</v>
      </c>
      <c r="Q1928" s="107" t="s">
        <v>2912</v>
      </c>
      <c r="R1928" s="108">
        <v>0</v>
      </c>
      <c r="S1928" s="109">
        <v>47015</v>
      </c>
      <c r="T1928" s="109">
        <v>47075</v>
      </c>
      <c r="U1928" s="109">
        <v>47744</v>
      </c>
      <c r="V1928" s="108">
        <v>729</v>
      </c>
      <c r="W1928" s="107" t="s">
        <v>398</v>
      </c>
      <c r="X1928" s="107" t="s">
        <v>702</v>
      </c>
      <c r="Y1928" s="107" t="s">
        <v>293</v>
      </c>
      <c r="Z1928" s="108">
        <v>0</v>
      </c>
      <c r="AA1928" s="113">
        <v>0</v>
      </c>
      <c r="AB1928" s="113">
        <v>0</v>
      </c>
      <c r="AC1928" s="113">
        <v>173070</v>
      </c>
      <c r="AD1928" s="113">
        <v>0</v>
      </c>
      <c r="AE1928" s="113">
        <v>60198.260900000001</v>
      </c>
      <c r="AF1928" s="113">
        <v>0</v>
      </c>
      <c r="AG1928" s="113">
        <v>0</v>
      </c>
      <c r="AH1928" s="113">
        <f>CFR_Data[[#This Row],[Total Spent SFY]]+CFR_Data[[#This Row],[CF Current SFY]]</f>
        <v>0</v>
      </c>
      <c r="AI1928" s="113">
        <v>0</v>
      </c>
      <c r="AJ1928" s="113">
        <v>0</v>
      </c>
      <c r="AK1928" s="113">
        <v>0</v>
      </c>
      <c r="AL1928" s="113">
        <v>0</v>
      </c>
      <c r="AM1928" s="113">
        <v>60198.260900000001</v>
      </c>
      <c r="AN1928" s="113">
        <v>112871.73910000001</v>
      </c>
      <c r="AO1928" s="113">
        <v>0</v>
      </c>
      <c r="AP1928" s="113">
        <v>0</v>
      </c>
      <c r="AQ1928" s="107" t="s">
        <v>699</v>
      </c>
      <c r="AR1928" s="107" t="s">
        <v>699</v>
      </c>
      <c r="AS1928" s="107" t="s">
        <v>396</v>
      </c>
      <c r="AT1928" s="107" t="s">
        <v>2926</v>
      </c>
      <c r="AU1928" s="107" t="s">
        <v>1123</v>
      </c>
      <c r="AV1928" s="107" t="s">
        <v>391</v>
      </c>
      <c r="AW1928" s="108">
        <v>2</v>
      </c>
      <c r="AX1928" s="107" t="s">
        <v>473</v>
      </c>
      <c r="AY1928" s="107" t="s">
        <v>722</v>
      </c>
      <c r="AZ1928" s="107" t="s">
        <v>697</v>
      </c>
      <c r="BA1928" s="107" t="s">
        <v>402</v>
      </c>
      <c r="BB1928" s="109">
        <v>45355.272070752311</v>
      </c>
      <c r="BC1928" s="107" t="s">
        <v>31</v>
      </c>
      <c r="BD1928" s="107" t="s">
        <v>293</v>
      </c>
    </row>
    <row r="1929" spans="1:56" x14ac:dyDescent="0.2">
      <c r="A1929" s="107" t="s">
        <v>472</v>
      </c>
      <c r="B1929" s="105">
        <v>612262</v>
      </c>
      <c r="C1929" s="105" t="s">
        <v>395</v>
      </c>
      <c r="D1929" s="107" t="s">
        <v>3211</v>
      </c>
      <c r="E1929" s="105" t="s">
        <v>1945</v>
      </c>
      <c r="F1929" s="107" t="s">
        <v>1128</v>
      </c>
      <c r="G1929" s="107" t="s">
        <v>830</v>
      </c>
      <c r="H1929" s="107" t="s">
        <v>830</v>
      </c>
      <c r="I1929" s="107" t="s">
        <v>830</v>
      </c>
      <c r="J1929" s="107" t="s">
        <v>94</v>
      </c>
      <c r="K1929" s="107" t="s">
        <v>31</v>
      </c>
      <c r="L1929" s="107" t="s">
        <v>213</v>
      </c>
      <c r="M1929" s="107" t="s">
        <v>208</v>
      </c>
      <c r="N1929" s="107" t="s">
        <v>472</v>
      </c>
      <c r="O1929" s="107" t="s">
        <v>1122</v>
      </c>
      <c r="P1929" s="109">
        <v>46865</v>
      </c>
      <c r="Q1929" s="107" t="s">
        <v>2912</v>
      </c>
      <c r="R1929" s="108">
        <v>0</v>
      </c>
      <c r="S1929" s="109">
        <v>47015</v>
      </c>
      <c r="T1929" s="109">
        <v>47075</v>
      </c>
      <c r="U1929" s="109">
        <v>47744</v>
      </c>
      <c r="V1929" s="108">
        <v>729</v>
      </c>
      <c r="W1929" s="107" t="s">
        <v>424</v>
      </c>
      <c r="X1929" s="107" t="s">
        <v>726</v>
      </c>
      <c r="Y1929" s="107" t="s">
        <v>725</v>
      </c>
      <c r="Z1929" s="108">
        <v>0.8</v>
      </c>
      <c r="AA1929" s="113">
        <v>0</v>
      </c>
      <c r="AB1929" s="113">
        <v>0</v>
      </c>
      <c r="AC1929" s="113">
        <v>7637500</v>
      </c>
      <c r="AD1929" s="113">
        <v>0</v>
      </c>
      <c r="AE1929" s="113">
        <v>2656521.7390999999</v>
      </c>
      <c r="AF1929" s="113">
        <v>0</v>
      </c>
      <c r="AG1929" s="113">
        <v>0</v>
      </c>
      <c r="AH1929" s="113">
        <f>CFR_Data[[#This Row],[Total Spent SFY]]+CFR_Data[[#This Row],[CF Current SFY]]</f>
        <v>0</v>
      </c>
      <c r="AI1929" s="113">
        <v>0</v>
      </c>
      <c r="AJ1929" s="113">
        <v>0</v>
      </c>
      <c r="AK1929" s="113">
        <v>0</v>
      </c>
      <c r="AL1929" s="113">
        <v>0</v>
      </c>
      <c r="AM1929" s="113">
        <v>2656521.7390999999</v>
      </c>
      <c r="AN1929" s="113">
        <v>4980978.2609000001</v>
      </c>
      <c r="AO1929" s="113">
        <v>0</v>
      </c>
      <c r="AP1929" s="113">
        <v>0</v>
      </c>
      <c r="AQ1929" s="107" t="s">
        <v>699</v>
      </c>
      <c r="AR1929" s="107" t="s">
        <v>699</v>
      </c>
      <c r="AS1929" s="107" t="s">
        <v>396</v>
      </c>
      <c r="AT1929" s="107" t="s">
        <v>2926</v>
      </c>
      <c r="AU1929" s="107" t="s">
        <v>1123</v>
      </c>
      <c r="AV1929" s="107" t="s">
        <v>391</v>
      </c>
      <c r="AW1929" s="108">
        <v>2</v>
      </c>
      <c r="AX1929" s="107" t="s">
        <v>473</v>
      </c>
      <c r="AY1929" s="107" t="s">
        <v>722</v>
      </c>
      <c r="AZ1929" s="107" t="s">
        <v>697</v>
      </c>
      <c r="BA1929" s="107" t="s">
        <v>402</v>
      </c>
      <c r="BB1929" s="109">
        <v>45355.272070752311</v>
      </c>
      <c r="BC1929" s="107" t="s">
        <v>31</v>
      </c>
      <c r="BD1929" s="107" t="s">
        <v>292</v>
      </c>
    </row>
    <row r="1930" spans="1:56" x14ac:dyDescent="0.2">
      <c r="A1930" s="107" t="s">
        <v>472</v>
      </c>
      <c r="B1930" s="105">
        <v>612263</v>
      </c>
      <c r="C1930" s="105" t="s">
        <v>395</v>
      </c>
      <c r="D1930" s="107" t="s">
        <v>2629</v>
      </c>
      <c r="E1930" s="105" t="s">
        <v>1945</v>
      </c>
      <c r="F1930" s="107" t="s">
        <v>1128</v>
      </c>
      <c r="G1930" s="107" t="s">
        <v>830</v>
      </c>
      <c r="H1930" s="107" t="s">
        <v>830</v>
      </c>
      <c r="I1930" s="107" t="s">
        <v>830</v>
      </c>
      <c r="J1930" s="107" t="s">
        <v>151</v>
      </c>
      <c r="K1930" s="107" t="s">
        <v>33</v>
      </c>
      <c r="L1930" s="107" t="s">
        <v>1737</v>
      </c>
      <c r="M1930" s="107" t="s">
        <v>395</v>
      </c>
      <c r="N1930" s="107" t="s">
        <v>472</v>
      </c>
      <c r="O1930" s="107" t="s">
        <v>1125</v>
      </c>
      <c r="P1930" s="109">
        <v>46480</v>
      </c>
      <c r="Q1930" s="107" t="s">
        <v>1914</v>
      </c>
      <c r="R1930" s="108">
        <v>0</v>
      </c>
      <c r="S1930" s="109">
        <v>46630</v>
      </c>
      <c r="T1930" s="109">
        <v>46690</v>
      </c>
      <c r="U1930" s="109">
        <v>47083</v>
      </c>
      <c r="V1930" s="108">
        <v>453</v>
      </c>
      <c r="W1930" s="107" t="s">
        <v>398</v>
      </c>
      <c r="X1930" s="107" t="s">
        <v>702</v>
      </c>
      <c r="Y1930" s="107" t="s">
        <v>293</v>
      </c>
      <c r="Z1930" s="108">
        <v>0</v>
      </c>
      <c r="AA1930" s="113">
        <v>0</v>
      </c>
      <c r="AB1930" s="113">
        <v>0</v>
      </c>
      <c r="AC1930" s="113">
        <v>22025.91</v>
      </c>
      <c r="AD1930" s="113">
        <v>0</v>
      </c>
      <c r="AE1930" s="113">
        <v>22025.91</v>
      </c>
      <c r="AF1930" s="113">
        <v>0</v>
      </c>
      <c r="AG1930" s="113">
        <v>0</v>
      </c>
      <c r="AH1930" s="113">
        <f>CFR_Data[[#This Row],[Total Spent SFY]]+CFR_Data[[#This Row],[CF Current SFY]]</f>
        <v>0</v>
      </c>
      <c r="AI1930" s="113">
        <v>0</v>
      </c>
      <c r="AJ1930" s="113">
        <v>0</v>
      </c>
      <c r="AK1930" s="113">
        <v>0</v>
      </c>
      <c r="AL1930" s="113">
        <v>14159.5136</v>
      </c>
      <c r="AM1930" s="113">
        <v>7866.3963999999996</v>
      </c>
      <c r="AN1930" s="113">
        <v>0</v>
      </c>
      <c r="AO1930" s="113">
        <v>0</v>
      </c>
      <c r="AP1930" s="113">
        <v>0</v>
      </c>
      <c r="AQ1930" s="107" t="s">
        <v>699</v>
      </c>
      <c r="AR1930" s="107" t="s">
        <v>699</v>
      </c>
      <c r="AS1930" s="107" t="s">
        <v>396</v>
      </c>
      <c r="AT1930" s="107" t="s">
        <v>2980</v>
      </c>
      <c r="AU1930" s="107" t="s">
        <v>1123</v>
      </c>
      <c r="AV1930" s="107" t="s">
        <v>391</v>
      </c>
      <c r="AW1930" s="108">
        <v>2</v>
      </c>
      <c r="AX1930" s="107" t="s">
        <v>473</v>
      </c>
      <c r="AY1930" s="107" t="s">
        <v>813</v>
      </c>
      <c r="AZ1930" s="107" t="s">
        <v>697</v>
      </c>
      <c r="BA1930" s="107" t="s">
        <v>459</v>
      </c>
      <c r="BB1930" s="109">
        <v>45355.272070752311</v>
      </c>
      <c r="BC1930" s="107" t="s">
        <v>33</v>
      </c>
      <c r="BD1930" s="107" t="s">
        <v>293</v>
      </c>
    </row>
    <row r="1931" spans="1:56" x14ac:dyDescent="0.2">
      <c r="A1931" s="107" t="s">
        <v>472</v>
      </c>
      <c r="B1931" s="105">
        <v>612263</v>
      </c>
      <c r="C1931" s="105" t="s">
        <v>395</v>
      </c>
      <c r="D1931" s="107" t="s">
        <v>2629</v>
      </c>
      <c r="E1931" s="105" t="s">
        <v>1945</v>
      </c>
      <c r="F1931" s="107" t="s">
        <v>1128</v>
      </c>
      <c r="G1931" s="107" t="s">
        <v>830</v>
      </c>
      <c r="H1931" s="107" t="s">
        <v>830</v>
      </c>
      <c r="I1931" s="107" t="s">
        <v>830</v>
      </c>
      <c r="J1931" s="107" t="s">
        <v>151</v>
      </c>
      <c r="K1931" s="107" t="s">
        <v>33</v>
      </c>
      <c r="L1931" s="107" t="s">
        <v>1737</v>
      </c>
      <c r="M1931" s="107" t="s">
        <v>395</v>
      </c>
      <c r="N1931" s="107" t="s">
        <v>472</v>
      </c>
      <c r="O1931" s="107" t="s">
        <v>1125</v>
      </c>
      <c r="P1931" s="109">
        <v>46480</v>
      </c>
      <c r="Q1931" s="107" t="s">
        <v>1914</v>
      </c>
      <c r="R1931" s="108">
        <v>0</v>
      </c>
      <c r="S1931" s="109">
        <v>46630</v>
      </c>
      <c r="T1931" s="109">
        <v>46690</v>
      </c>
      <c r="U1931" s="109">
        <v>47083</v>
      </c>
      <c r="V1931" s="108">
        <v>453</v>
      </c>
      <c r="W1931" s="107" t="s">
        <v>424</v>
      </c>
      <c r="X1931" s="107" t="s">
        <v>726</v>
      </c>
      <c r="Y1931" s="107" t="s">
        <v>725</v>
      </c>
      <c r="Z1931" s="108">
        <v>0.8</v>
      </c>
      <c r="AA1931" s="113">
        <v>0</v>
      </c>
      <c r="AB1931" s="113">
        <v>0</v>
      </c>
      <c r="AC1931" s="113">
        <v>2338355.273</v>
      </c>
      <c r="AD1931" s="113">
        <v>0</v>
      </c>
      <c r="AE1931" s="113">
        <v>2338355.273</v>
      </c>
      <c r="AF1931" s="113">
        <v>0</v>
      </c>
      <c r="AG1931" s="113">
        <v>0</v>
      </c>
      <c r="AH1931" s="113">
        <f>CFR_Data[[#This Row],[Total Spent SFY]]+CFR_Data[[#This Row],[CF Current SFY]]</f>
        <v>0</v>
      </c>
      <c r="AI1931" s="113">
        <v>0</v>
      </c>
      <c r="AJ1931" s="113">
        <v>0</v>
      </c>
      <c r="AK1931" s="113">
        <v>0</v>
      </c>
      <c r="AL1931" s="113">
        <v>1503228.3898</v>
      </c>
      <c r="AM1931" s="113">
        <v>835126.88320000004</v>
      </c>
      <c r="AN1931" s="113">
        <v>0</v>
      </c>
      <c r="AO1931" s="113">
        <v>0</v>
      </c>
      <c r="AP1931" s="113">
        <v>0</v>
      </c>
      <c r="AQ1931" s="107" t="s">
        <v>699</v>
      </c>
      <c r="AR1931" s="107" t="s">
        <v>699</v>
      </c>
      <c r="AS1931" s="107" t="s">
        <v>396</v>
      </c>
      <c r="AT1931" s="107" t="s">
        <v>2980</v>
      </c>
      <c r="AU1931" s="107" t="s">
        <v>1123</v>
      </c>
      <c r="AV1931" s="107" t="s">
        <v>391</v>
      </c>
      <c r="AW1931" s="108">
        <v>2</v>
      </c>
      <c r="AX1931" s="107" t="s">
        <v>473</v>
      </c>
      <c r="AY1931" s="107" t="s">
        <v>813</v>
      </c>
      <c r="AZ1931" s="107" t="s">
        <v>697</v>
      </c>
      <c r="BA1931" s="107" t="s">
        <v>459</v>
      </c>
      <c r="BB1931" s="109">
        <v>45355.272070752311</v>
      </c>
      <c r="BC1931" s="107" t="s">
        <v>33</v>
      </c>
      <c r="BD1931" s="107" t="s">
        <v>292</v>
      </c>
    </row>
    <row r="1932" spans="1:56" x14ac:dyDescent="0.2">
      <c r="A1932" s="107" t="s">
        <v>472</v>
      </c>
      <c r="B1932" s="105">
        <v>612265</v>
      </c>
      <c r="C1932" s="105" t="s">
        <v>395</v>
      </c>
      <c r="D1932" s="107" t="s">
        <v>2630</v>
      </c>
      <c r="E1932" s="105" t="s">
        <v>1947</v>
      </c>
      <c r="F1932" s="107" t="s">
        <v>1128</v>
      </c>
      <c r="G1932" s="107" t="s">
        <v>830</v>
      </c>
      <c r="H1932" s="107" t="s">
        <v>830</v>
      </c>
      <c r="I1932" s="107" t="s">
        <v>830</v>
      </c>
      <c r="J1932" s="107" t="s">
        <v>2631</v>
      </c>
      <c r="K1932" s="107" t="s">
        <v>32</v>
      </c>
      <c r="L1932" s="107" t="s">
        <v>193</v>
      </c>
      <c r="M1932" s="107" t="s">
        <v>192</v>
      </c>
      <c r="N1932" s="107" t="s">
        <v>472</v>
      </c>
      <c r="O1932" s="107" t="s">
        <v>1122</v>
      </c>
      <c r="P1932" s="109">
        <v>46494</v>
      </c>
      <c r="Q1932" s="107" t="s">
        <v>1914</v>
      </c>
      <c r="R1932" s="108">
        <v>0</v>
      </c>
      <c r="S1932" s="109">
        <v>46644</v>
      </c>
      <c r="T1932" s="109">
        <v>46704</v>
      </c>
      <c r="U1932" s="109">
        <v>47252</v>
      </c>
      <c r="V1932" s="108">
        <v>608</v>
      </c>
      <c r="W1932" s="107" t="s">
        <v>398</v>
      </c>
      <c r="X1932" s="107" t="s">
        <v>702</v>
      </c>
      <c r="Y1932" s="107" t="s">
        <v>293</v>
      </c>
      <c r="Z1932" s="108">
        <v>0</v>
      </c>
      <c r="AA1932" s="113">
        <v>0</v>
      </c>
      <c r="AB1932" s="113">
        <v>0</v>
      </c>
      <c r="AC1932" s="113">
        <v>215942.625</v>
      </c>
      <c r="AD1932" s="113">
        <v>0</v>
      </c>
      <c r="AE1932" s="113">
        <v>215942.625</v>
      </c>
      <c r="AF1932" s="113">
        <v>0</v>
      </c>
      <c r="AG1932" s="113">
        <v>0</v>
      </c>
      <c r="AH1932" s="113">
        <f>CFR_Data[[#This Row],[Total Spent SFY]]+CFR_Data[[#This Row],[CF Current SFY]]</f>
        <v>0</v>
      </c>
      <c r="AI1932" s="113">
        <v>0</v>
      </c>
      <c r="AJ1932" s="113">
        <v>0</v>
      </c>
      <c r="AK1932" s="113">
        <v>0</v>
      </c>
      <c r="AL1932" s="113">
        <v>90923.210500000001</v>
      </c>
      <c r="AM1932" s="113">
        <v>125019.4145</v>
      </c>
      <c r="AN1932" s="113">
        <v>0</v>
      </c>
      <c r="AO1932" s="113">
        <v>0</v>
      </c>
      <c r="AP1932" s="113">
        <v>0</v>
      </c>
      <c r="AQ1932" s="107" t="s">
        <v>699</v>
      </c>
      <c r="AR1932" s="107" t="s">
        <v>699</v>
      </c>
      <c r="AS1932" s="107" t="s">
        <v>396</v>
      </c>
      <c r="AT1932" s="107" t="s">
        <v>3002</v>
      </c>
      <c r="AU1932" s="107" t="s">
        <v>1120</v>
      </c>
      <c r="AV1932" s="107" t="s">
        <v>391</v>
      </c>
      <c r="AW1932" s="108">
        <v>2</v>
      </c>
      <c r="AX1932" s="107" t="s">
        <v>473</v>
      </c>
      <c r="AY1932" s="107" t="s">
        <v>731</v>
      </c>
      <c r="AZ1932" s="107" t="s">
        <v>706</v>
      </c>
      <c r="BA1932" s="107" t="s">
        <v>435</v>
      </c>
      <c r="BB1932" s="109">
        <v>45355.272070752311</v>
      </c>
      <c r="BC1932" s="107" t="s">
        <v>32</v>
      </c>
      <c r="BD1932" s="107" t="s">
        <v>293</v>
      </c>
    </row>
    <row r="1933" spans="1:56" x14ac:dyDescent="0.2">
      <c r="A1933" s="107" t="s">
        <v>472</v>
      </c>
      <c r="B1933" s="105">
        <v>612265</v>
      </c>
      <c r="C1933" s="105" t="s">
        <v>395</v>
      </c>
      <c r="D1933" s="107" t="s">
        <v>2630</v>
      </c>
      <c r="E1933" s="105" t="s">
        <v>1947</v>
      </c>
      <c r="F1933" s="107" t="s">
        <v>1128</v>
      </c>
      <c r="G1933" s="107" t="s">
        <v>830</v>
      </c>
      <c r="H1933" s="107" t="s">
        <v>830</v>
      </c>
      <c r="I1933" s="107" t="s">
        <v>830</v>
      </c>
      <c r="J1933" s="107" t="s">
        <v>2631</v>
      </c>
      <c r="K1933" s="107" t="s">
        <v>32</v>
      </c>
      <c r="L1933" s="107" t="s">
        <v>193</v>
      </c>
      <c r="M1933" s="107" t="s">
        <v>192</v>
      </c>
      <c r="N1933" s="107" t="s">
        <v>472</v>
      </c>
      <c r="O1933" s="107" t="s">
        <v>1122</v>
      </c>
      <c r="P1933" s="109">
        <v>46494</v>
      </c>
      <c r="Q1933" s="107" t="s">
        <v>1914</v>
      </c>
      <c r="R1933" s="108">
        <v>0</v>
      </c>
      <c r="S1933" s="109">
        <v>46644</v>
      </c>
      <c r="T1933" s="109">
        <v>46704</v>
      </c>
      <c r="U1933" s="109">
        <v>47252</v>
      </c>
      <c r="V1933" s="108">
        <v>608</v>
      </c>
      <c r="W1933" s="107" t="s">
        <v>424</v>
      </c>
      <c r="X1933" s="107" t="s">
        <v>726</v>
      </c>
      <c r="Y1933" s="107" t="s">
        <v>725</v>
      </c>
      <c r="Z1933" s="108">
        <v>0.8</v>
      </c>
      <c r="AA1933" s="113">
        <v>0</v>
      </c>
      <c r="AB1933" s="113">
        <v>0</v>
      </c>
      <c r="AC1933" s="113">
        <v>9952905</v>
      </c>
      <c r="AD1933" s="113">
        <v>0</v>
      </c>
      <c r="AE1933" s="113">
        <v>9952905</v>
      </c>
      <c r="AF1933" s="113">
        <v>0</v>
      </c>
      <c r="AG1933" s="113">
        <v>0</v>
      </c>
      <c r="AH1933" s="113">
        <f>CFR_Data[[#This Row],[Total Spent SFY]]+CFR_Data[[#This Row],[CF Current SFY]]</f>
        <v>0</v>
      </c>
      <c r="AI1933" s="113">
        <v>0</v>
      </c>
      <c r="AJ1933" s="113">
        <v>0</v>
      </c>
      <c r="AK1933" s="113">
        <v>0</v>
      </c>
      <c r="AL1933" s="113">
        <v>4190696.8421</v>
      </c>
      <c r="AM1933" s="113">
        <v>5762208.1579</v>
      </c>
      <c r="AN1933" s="113">
        <v>0</v>
      </c>
      <c r="AO1933" s="113">
        <v>0</v>
      </c>
      <c r="AP1933" s="113">
        <v>0</v>
      </c>
      <c r="AQ1933" s="107" t="s">
        <v>699</v>
      </c>
      <c r="AR1933" s="107" t="s">
        <v>699</v>
      </c>
      <c r="AS1933" s="107" t="s">
        <v>396</v>
      </c>
      <c r="AT1933" s="107" t="s">
        <v>3002</v>
      </c>
      <c r="AU1933" s="107" t="s">
        <v>1120</v>
      </c>
      <c r="AV1933" s="107" t="s">
        <v>391</v>
      </c>
      <c r="AW1933" s="108">
        <v>2</v>
      </c>
      <c r="AX1933" s="107" t="s">
        <v>473</v>
      </c>
      <c r="AY1933" s="107" t="s">
        <v>731</v>
      </c>
      <c r="AZ1933" s="107" t="s">
        <v>706</v>
      </c>
      <c r="BA1933" s="107" t="s">
        <v>435</v>
      </c>
      <c r="BB1933" s="109">
        <v>45355.272070752311</v>
      </c>
      <c r="BC1933" s="107" t="s">
        <v>32</v>
      </c>
      <c r="BD1933" s="107" t="s">
        <v>292</v>
      </c>
    </row>
    <row r="1934" spans="1:56" x14ac:dyDescent="0.2">
      <c r="A1934" s="107" t="s">
        <v>472</v>
      </c>
      <c r="B1934" s="105">
        <v>612268</v>
      </c>
      <c r="C1934" s="105" t="s">
        <v>395</v>
      </c>
      <c r="D1934" s="107" t="s">
        <v>2632</v>
      </c>
      <c r="E1934" s="105" t="s">
        <v>1945</v>
      </c>
      <c r="F1934" s="107" t="s">
        <v>1128</v>
      </c>
      <c r="G1934" s="107" t="s">
        <v>830</v>
      </c>
      <c r="H1934" s="107" t="s">
        <v>830</v>
      </c>
      <c r="I1934" s="107" t="s">
        <v>830</v>
      </c>
      <c r="J1934" s="107" t="s">
        <v>137</v>
      </c>
      <c r="K1934" s="107" t="s">
        <v>33</v>
      </c>
      <c r="L1934" s="107" t="s">
        <v>311</v>
      </c>
      <c r="M1934" s="107" t="s">
        <v>158</v>
      </c>
      <c r="N1934" s="107" t="s">
        <v>472</v>
      </c>
      <c r="O1934" s="107" t="s">
        <v>1122</v>
      </c>
      <c r="P1934" s="109">
        <v>46494</v>
      </c>
      <c r="Q1934" s="107" t="s">
        <v>1914</v>
      </c>
      <c r="R1934" s="108">
        <v>0</v>
      </c>
      <c r="S1934" s="109">
        <v>46644</v>
      </c>
      <c r="T1934" s="109">
        <v>46704</v>
      </c>
      <c r="U1934" s="109">
        <v>47556</v>
      </c>
      <c r="V1934" s="108">
        <v>912</v>
      </c>
      <c r="W1934" s="107" t="s">
        <v>398</v>
      </c>
      <c r="X1934" s="107" t="s">
        <v>702</v>
      </c>
      <c r="Y1934" s="107" t="s">
        <v>293</v>
      </c>
      <c r="Z1934" s="108">
        <v>0</v>
      </c>
      <c r="AA1934" s="113">
        <v>0</v>
      </c>
      <c r="AB1934" s="113">
        <v>0</v>
      </c>
      <c r="AC1934" s="113">
        <v>249282</v>
      </c>
      <c r="AD1934" s="113">
        <v>0</v>
      </c>
      <c r="AE1934" s="113">
        <v>171918.6207</v>
      </c>
      <c r="AF1934" s="113">
        <v>0</v>
      </c>
      <c r="AG1934" s="113">
        <v>0</v>
      </c>
      <c r="AH1934" s="113">
        <f>CFR_Data[[#This Row],[Total Spent SFY]]+CFR_Data[[#This Row],[CF Current SFY]]</f>
        <v>0</v>
      </c>
      <c r="AI1934" s="113">
        <v>0</v>
      </c>
      <c r="AJ1934" s="113">
        <v>0</v>
      </c>
      <c r="AK1934" s="113">
        <v>0</v>
      </c>
      <c r="AL1934" s="113">
        <v>68767.448300000004</v>
      </c>
      <c r="AM1934" s="113">
        <v>103151.1724</v>
      </c>
      <c r="AN1934" s="113">
        <v>77363.379300000001</v>
      </c>
      <c r="AO1934" s="113">
        <v>0</v>
      </c>
      <c r="AP1934" s="113">
        <v>0</v>
      </c>
      <c r="AQ1934" s="107" t="s">
        <v>699</v>
      </c>
      <c r="AR1934" s="107" t="s">
        <v>699</v>
      </c>
      <c r="AS1934" s="107" t="s">
        <v>396</v>
      </c>
      <c r="AT1934" s="107" t="s">
        <v>3065</v>
      </c>
      <c r="AU1934" s="107" t="s">
        <v>1120</v>
      </c>
      <c r="AV1934" s="107" t="s">
        <v>391</v>
      </c>
      <c r="AW1934" s="108">
        <v>2</v>
      </c>
      <c r="AX1934" s="107" t="s">
        <v>473</v>
      </c>
      <c r="AY1934" s="107" t="s">
        <v>698</v>
      </c>
      <c r="AZ1934" s="107" t="s">
        <v>697</v>
      </c>
      <c r="BA1934" s="107" t="s">
        <v>392</v>
      </c>
      <c r="BB1934" s="109">
        <v>45355.272070752311</v>
      </c>
      <c r="BC1934" s="107" t="s">
        <v>33</v>
      </c>
      <c r="BD1934" s="107" t="s">
        <v>293</v>
      </c>
    </row>
    <row r="1935" spans="1:56" x14ac:dyDescent="0.2">
      <c r="A1935" s="107" t="s">
        <v>472</v>
      </c>
      <c r="B1935" s="105">
        <v>612268</v>
      </c>
      <c r="C1935" s="105" t="s">
        <v>395</v>
      </c>
      <c r="D1935" s="107" t="s">
        <v>2632</v>
      </c>
      <c r="E1935" s="105" t="s">
        <v>1945</v>
      </c>
      <c r="F1935" s="107" t="s">
        <v>1128</v>
      </c>
      <c r="G1935" s="107" t="s">
        <v>830</v>
      </c>
      <c r="H1935" s="107" t="s">
        <v>830</v>
      </c>
      <c r="I1935" s="107" t="s">
        <v>830</v>
      </c>
      <c r="J1935" s="107" t="s">
        <v>137</v>
      </c>
      <c r="K1935" s="107" t="s">
        <v>33</v>
      </c>
      <c r="L1935" s="107" t="s">
        <v>311</v>
      </c>
      <c r="M1935" s="107" t="s">
        <v>158</v>
      </c>
      <c r="N1935" s="107" t="s">
        <v>472</v>
      </c>
      <c r="O1935" s="107" t="s">
        <v>1122</v>
      </c>
      <c r="P1935" s="109">
        <v>46494</v>
      </c>
      <c r="Q1935" s="107" t="s">
        <v>1914</v>
      </c>
      <c r="R1935" s="108">
        <v>0</v>
      </c>
      <c r="S1935" s="109">
        <v>46644</v>
      </c>
      <c r="T1935" s="109">
        <v>46704</v>
      </c>
      <c r="U1935" s="109">
        <v>47556</v>
      </c>
      <c r="V1935" s="108">
        <v>912</v>
      </c>
      <c r="W1935" s="107" t="s">
        <v>424</v>
      </c>
      <c r="X1935" s="107" t="s">
        <v>726</v>
      </c>
      <c r="Y1935" s="107" t="s">
        <v>725</v>
      </c>
      <c r="Z1935" s="108">
        <v>0.8</v>
      </c>
      <c r="AA1935" s="113">
        <v>0</v>
      </c>
      <c r="AB1935" s="113">
        <v>0</v>
      </c>
      <c r="AC1935" s="113">
        <v>8943000</v>
      </c>
      <c r="AD1935" s="113">
        <v>0</v>
      </c>
      <c r="AE1935" s="113">
        <v>6167586.2068999996</v>
      </c>
      <c r="AF1935" s="113">
        <v>0</v>
      </c>
      <c r="AG1935" s="113">
        <v>0</v>
      </c>
      <c r="AH1935" s="113">
        <f>CFR_Data[[#This Row],[Total Spent SFY]]+CFR_Data[[#This Row],[CF Current SFY]]</f>
        <v>0</v>
      </c>
      <c r="AI1935" s="113">
        <v>0</v>
      </c>
      <c r="AJ1935" s="113">
        <v>0</v>
      </c>
      <c r="AK1935" s="113">
        <v>0</v>
      </c>
      <c r="AL1935" s="113">
        <v>2467034.4827999999</v>
      </c>
      <c r="AM1935" s="113">
        <v>3700551.7241000002</v>
      </c>
      <c r="AN1935" s="113">
        <v>2775413.7930999999</v>
      </c>
      <c r="AO1935" s="113">
        <v>0</v>
      </c>
      <c r="AP1935" s="113">
        <v>0</v>
      </c>
      <c r="AQ1935" s="107" t="s">
        <v>699</v>
      </c>
      <c r="AR1935" s="107" t="s">
        <v>699</v>
      </c>
      <c r="AS1935" s="107" t="s">
        <v>396</v>
      </c>
      <c r="AT1935" s="107" t="s">
        <v>3065</v>
      </c>
      <c r="AU1935" s="107" t="s">
        <v>1120</v>
      </c>
      <c r="AV1935" s="107" t="s">
        <v>391</v>
      </c>
      <c r="AW1935" s="108">
        <v>2</v>
      </c>
      <c r="AX1935" s="107" t="s">
        <v>473</v>
      </c>
      <c r="AY1935" s="107" t="s">
        <v>698</v>
      </c>
      <c r="AZ1935" s="107" t="s">
        <v>697</v>
      </c>
      <c r="BA1935" s="107" t="s">
        <v>392</v>
      </c>
      <c r="BB1935" s="109">
        <v>45355.272070752311</v>
      </c>
      <c r="BC1935" s="107" t="s">
        <v>33</v>
      </c>
      <c r="BD1935" s="107" t="s">
        <v>292</v>
      </c>
    </row>
    <row r="1936" spans="1:56" x14ac:dyDescent="0.2">
      <c r="A1936" s="107" t="s">
        <v>409</v>
      </c>
      <c r="B1936" s="105">
        <v>612271</v>
      </c>
      <c r="C1936" s="105" t="s">
        <v>2633</v>
      </c>
      <c r="D1936" s="107" t="s">
        <v>1875</v>
      </c>
      <c r="E1936" s="105" t="s">
        <v>1943</v>
      </c>
      <c r="F1936" s="107" t="s">
        <v>1876</v>
      </c>
      <c r="G1936" s="107" t="s">
        <v>830</v>
      </c>
      <c r="H1936" s="107" t="b">
        <v>1</v>
      </c>
      <c r="I1936" s="107" t="s">
        <v>830</v>
      </c>
      <c r="J1936" s="107" t="s">
        <v>1877</v>
      </c>
      <c r="K1936" s="107" t="s">
        <v>22</v>
      </c>
      <c r="L1936" s="107" t="s">
        <v>344</v>
      </c>
      <c r="M1936" s="107" t="s">
        <v>395</v>
      </c>
      <c r="N1936" s="107" t="s">
        <v>410</v>
      </c>
      <c r="O1936" s="107" t="s">
        <v>395</v>
      </c>
      <c r="P1936" s="109">
        <v>44527</v>
      </c>
      <c r="Q1936" s="107" t="s">
        <v>658</v>
      </c>
      <c r="R1936" s="108">
        <v>1</v>
      </c>
      <c r="S1936" s="109">
        <v>44595</v>
      </c>
      <c r="T1936" s="109">
        <v>44655</v>
      </c>
      <c r="U1936" s="109">
        <v>45325</v>
      </c>
      <c r="V1936" s="108">
        <v>730</v>
      </c>
      <c r="W1936" s="107" t="s">
        <v>398</v>
      </c>
      <c r="X1936" s="107" t="s">
        <v>702</v>
      </c>
      <c r="Y1936" s="107" t="s">
        <v>293</v>
      </c>
      <c r="Z1936" s="108">
        <v>0</v>
      </c>
      <c r="AA1936" s="113">
        <v>419339.12</v>
      </c>
      <c r="AB1936" s="113">
        <v>151349.6</v>
      </c>
      <c r="AC1936" s="113">
        <v>797573.65</v>
      </c>
      <c r="AD1936" s="113">
        <v>688562.60820000002</v>
      </c>
      <c r="AE1936" s="113">
        <v>688562.60820000002</v>
      </c>
      <c r="AF1936" s="113">
        <v>246987.8339</v>
      </c>
      <c r="AG1936" s="113">
        <v>666326.95389999996</v>
      </c>
      <c r="AH1936" s="113">
        <f>CFR_Data[[#This Row],[Total Spent SFY]]+CFR_Data[[#This Row],[CF Current SFY]]</f>
        <v>398337.4339</v>
      </c>
      <c r="AI1936" s="113">
        <v>441574.77429999999</v>
      </c>
      <c r="AJ1936" s="113">
        <v>0</v>
      </c>
      <c r="AK1936" s="113">
        <v>0</v>
      </c>
      <c r="AL1936" s="113">
        <v>0</v>
      </c>
      <c r="AM1936" s="113">
        <v>0</v>
      </c>
      <c r="AN1936" s="113">
        <v>109011.04180000001</v>
      </c>
      <c r="AO1936" s="113">
        <v>0</v>
      </c>
      <c r="AP1936" s="113">
        <v>0</v>
      </c>
      <c r="AQ1936" s="107" t="s">
        <v>699</v>
      </c>
      <c r="AR1936" s="107" t="s">
        <v>699</v>
      </c>
      <c r="AS1936" s="107" t="s">
        <v>396</v>
      </c>
      <c r="AT1936" s="107" t="s">
        <v>395</v>
      </c>
      <c r="AU1936" s="107" t="s">
        <v>1123</v>
      </c>
      <c r="AV1936" s="107" t="s">
        <v>391</v>
      </c>
      <c r="AW1936" s="108">
        <v>2</v>
      </c>
      <c r="AX1936" s="107" t="s">
        <v>473</v>
      </c>
      <c r="AY1936" s="107" t="s">
        <v>707</v>
      </c>
      <c r="AZ1936" s="107" t="s">
        <v>706</v>
      </c>
      <c r="BA1936" s="107" t="s">
        <v>412</v>
      </c>
      <c r="BB1936" s="109">
        <v>45355.272070752311</v>
      </c>
      <c r="BC1936" s="107" t="s">
        <v>22</v>
      </c>
      <c r="BD1936" s="107" t="s">
        <v>293</v>
      </c>
    </row>
    <row r="1937" spans="1:56" x14ac:dyDescent="0.2">
      <c r="A1937" s="107" t="s">
        <v>409</v>
      </c>
      <c r="B1937" s="105">
        <v>612271</v>
      </c>
      <c r="C1937" s="105" t="s">
        <v>2633</v>
      </c>
      <c r="D1937" s="107" t="s">
        <v>1875</v>
      </c>
      <c r="E1937" s="105" t="s">
        <v>1943</v>
      </c>
      <c r="F1937" s="107" t="s">
        <v>1876</v>
      </c>
      <c r="G1937" s="107" t="s">
        <v>830</v>
      </c>
      <c r="H1937" s="107" t="b">
        <v>1</v>
      </c>
      <c r="I1937" s="107" t="s">
        <v>830</v>
      </c>
      <c r="J1937" s="107" t="s">
        <v>1877</v>
      </c>
      <c r="K1937" s="107" t="s">
        <v>22</v>
      </c>
      <c r="L1937" s="107" t="s">
        <v>344</v>
      </c>
      <c r="M1937" s="107" t="s">
        <v>395</v>
      </c>
      <c r="N1937" s="107" t="s">
        <v>410</v>
      </c>
      <c r="O1937" s="107" t="s">
        <v>395</v>
      </c>
      <c r="P1937" s="109">
        <v>44527</v>
      </c>
      <c r="Q1937" s="107" t="s">
        <v>658</v>
      </c>
      <c r="R1937" s="108">
        <v>1</v>
      </c>
      <c r="S1937" s="109">
        <v>44595</v>
      </c>
      <c r="T1937" s="109">
        <v>44655</v>
      </c>
      <c r="U1937" s="109">
        <v>45325</v>
      </c>
      <c r="V1937" s="108">
        <v>730</v>
      </c>
      <c r="W1937" s="107" t="s">
        <v>442</v>
      </c>
      <c r="X1937" s="107" t="s">
        <v>790</v>
      </c>
      <c r="Y1937" s="107" t="s">
        <v>293</v>
      </c>
      <c r="Z1937" s="108">
        <v>0</v>
      </c>
      <c r="AA1937" s="113">
        <v>1519192.98</v>
      </c>
      <c r="AB1937" s="113">
        <v>654127.49</v>
      </c>
      <c r="AC1937" s="113">
        <v>983430.62</v>
      </c>
      <c r="AD1937" s="113">
        <v>787340.00179999997</v>
      </c>
      <c r="AE1937" s="113">
        <v>787340.00179999997</v>
      </c>
      <c r="AF1937" s="113">
        <v>282419.34610000002</v>
      </c>
      <c r="AG1937" s="113">
        <v>1801612.3260999999</v>
      </c>
      <c r="AH1937" s="113">
        <f>CFR_Data[[#This Row],[Total Spent SFY]]+CFR_Data[[#This Row],[CF Current SFY]]</f>
        <v>936546.83609999996</v>
      </c>
      <c r="AI1937" s="113">
        <v>504920.6557</v>
      </c>
      <c r="AJ1937" s="113">
        <v>0</v>
      </c>
      <c r="AK1937" s="113">
        <v>0</v>
      </c>
      <c r="AL1937" s="113">
        <v>0</v>
      </c>
      <c r="AM1937" s="113">
        <v>0</v>
      </c>
      <c r="AN1937" s="113">
        <v>196090.6182</v>
      </c>
      <c r="AO1937" s="113">
        <v>0</v>
      </c>
      <c r="AP1937" s="113">
        <v>0</v>
      </c>
      <c r="AQ1937" s="107" t="s">
        <v>699</v>
      </c>
      <c r="AR1937" s="107" t="s">
        <v>699</v>
      </c>
      <c r="AS1937" s="107" t="s">
        <v>396</v>
      </c>
      <c r="AT1937" s="107" t="s">
        <v>395</v>
      </c>
      <c r="AU1937" s="107" t="s">
        <v>1123</v>
      </c>
      <c r="AV1937" s="107" t="s">
        <v>391</v>
      </c>
      <c r="AW1937" s="108">
        <v>2</v>
      </c>
      <c r="AX1937" s="107" t="s">
        <v>473</v>
      </c>
      <c r="AY1937" s="107" t="s">
        <v>707</v>
      </c>
      <c r="AZ1937" s="107" t="s">
        <v>706</v>
      </c>
      <c r="BA1937" s="107" t="s">
        <v>412</v>
      </c>
      <c r="BB1937" s="109">
        <v>45355.272070752311</v>
      </c>
      <c r="BC1937" s="107" t="s">
        <v>22</v>
      </c>
      <c r="BD1937" s="107" t="s">
        <v>293</v>
      </c>
    </row>
    <row r="1938" spans="1:56" x14ac:dyDescent="0.2">
      <c r="A1938" s="107" t="s">
        <v>409</v>
      </c>
      <c r="B1938" s="105">
        <v>612273</v>
      </c>
      <c r="C1938" s="105" t="s">
        <v>2634</v>
      </c>
      <c r="D1938" s="107" t="s">
        <v>1878</v>
      </c>
      <c r="E1938" s="105" t="s">
        <v>1943</v>
      </c>
      <c r="F1938" s="107" t="s">
        <v>1337</v>
      </c>
      <c r="G1938" s="107" t="s">
        <v>830</v>
      </c>
      <c r="H1938" s="107" t="b">
        <v>1</v>
      </c>
      <c r="I1938" s="107" t="s">
        <v>830</v>
      </c>
      <c r="J1938" s="107" t="s">
        <v>440</v>
      </c>
      <c r="K1938" s="107" t="s">
        <v>441</v>
      </c>
      <c r="L1938" s="107" t="s">
        <v>219</v>
      </c>
      <c r="M1938" s="107" t="s">
        <v>217</v>
      </c>
      <c r="N1938" s="107" t="s">
        <v>410</v>
      </c>
      <c r="O1938" s="107" t="s">
        <v>395</v>
      </c>
      <c r="P1938" s="109">
        <v>44471</v>
      </c>
      <c r="Q1938" s="107" t="s">
        <v>658</v>
      </c>
      <c r="R1938" s="108">
        <v>1</v>
      </c>
      <c r="S1938" s="109">
        <v>44522</v>
      </c>
      <c r="T1938" s="109">
        <v>44582</v>
      </c>
      <c r="U1938" s="109">
        <v>45443</v>
      </c>
      <c r="V1938" s="108">
        <v>921</v>
      </c>
      <c r="W1938" s="107" t="s">
        <v>398</v>
      </c>
      <c r="X1938" s="107" t="s">
        <v>720</v>
      </c>
      <c r="Y1938" s="107" t="s">
        <v>293</v>
      </c>
      <c r="Z1938" s="108">
        <v>0</v>
      </c>
      <c r="AA1938" s="113">
        <v>101971.18</v>
      </c>
      <c r="AB1938" s="113">
        <v>67391.25</v>
      </c>
      <c r="AC1938" s="113">
        <v>94082.32</v>
      </c>
      <c r="AD1938" s="113">
        <v>0</v>
      </c>
      <c r="AE1938" s="113">
        <v>94082.32</v>
      </c>
      <c r="AF1938" s="113">
        <v>94082.32</v>
      </c>
      <c r="AG1938" s="113">
        <v>196053.5</v>
      </c>
      <c r="AH1938" s="113">
        <f>CFR_Data[[#This Row],[Total Spent SFY]]+CFR_Data[[#This Row],[CF Current SFY]]</f>
        <v>161473.57</v>
      </c>
      <c r="AI1938" s="113">
        <v>0</v>
      </c>
      <c r="AJ1938" s="113">
        <v>0</v>
      </c>
      <c r="AK1938" s="113">
        <v>0</v>
      </c>
      <c r="AL1938" s="113">
        <v>0</v>
      </c>
      <c r="AM1938" s="113">
        <v>0</v>
      </c>
      <c r="AN1938" s="113">
        <v>0</v>
      </c>
      <c r="AO1938" s="113">
        <v>0</v>
      </c>
      <c r="AP1938" s="113">
        <v>0</v>
      </c>
      <c r="AQ1938" s="107" t="s">
        <v>699</v>
      </c>
      <c r="AR1938" s="107" t="s">
        <v>699</v>
      </c>
      <c r="AS1938" s="107" t="s">
        <v>396</v>
      </c>
      <c r="AT1938" s="107" t="s">
        <v>395</v>
      </c>
      <c r="AU1938" s="107" t="s">
        <v>1123</v>
      </c>
      <c r="AV1938" s="107" t="s">
        <v>391</v>
      </c>
      <c r="AW1938" s="108">
        <v>3</v>
      </c>
      <c r="AX1938" s="107" t="s">
        <v>473</v>
      </c>
      <c r="AY1938" s="107" t="s">
        <v>762</v>
      </c>
      <c r="AZ1938" s="107" t="s">
        <v>706</v>
      </c>
      <c r="BA1938" s="107" t="s">
        <v>433</v>
      </c>
      <c r="BB1938" s="109">
        <v>45355.272070752311</v>
      </c>
      <c r="BC1938" s="107" t="s">
        <v>465</v>
      </c>
      <c r="BD1938" s="107" t="s">
        <v>293</v>
      </c>
    </row>
    <row r="1939" spans="1:56" x14ac:dyDescent="0.2">
      <c r="A1939" s="107" t="s">
        <v>409</v>
      </c>
      <c r="B1939" s="105">
        <v>612273</v>
      </c>
      <c r="C1939" s="105" t="s">
        <v>2634</v>
      </c>
      <c r="D1939" s="107" t="s">
        <v>1878</v>
      </c>
      <c r="E1939" s="105" t="s">
        <v>1943</v>
      </c>
      <c r="F1939" s="107" t="s">
        <v>1337</v>
      </c>
      <c r="G1939" s="107" t="s">
        <v>830</v>
      </c>
      <c r="H1939" s="107" t="b">
        <v>1</v>
      </c>
      <c r="I1939" s="107" t="s">
        <v>830</v>
      </c>
      <c r="J1939" s="107" t="s">
        <v>440</v>
      </c>
      <c r="K1939" s="107" t="s">
        <v>441</v>
      </c>
      <c r="L1939" s="107" t="s">
        <v>219</v>
      </c>
      <c r="M1939" s="107" t="s">
        <v>217</v>
      </c>
      <c r="N1939" s="107" t="s">
        <v>410</v>
      </c>
      <c r="O1939" s="107" t="s">
        <v>395</v>
      </c>
      <c r="P1939" s="109">
        <v>44471</v>
      </c>
      <c r="Q1939" s="107" t="s">
        <v>658</v>
      </c>
      <c r="R1939" s="108">
        <v>1</v>
      </c>
      <c r="S1939" s="109">
        <v>44522</v>
      </c>
      <c r="T1939" s="109">
        <v>44582</v>
      </c>
      <c r="U1939" s="109">
        <v>45443</v>
      </c>
      <c r="V1939" s="108">
        <v>921</v>
      </c>
      <c r="W1939" s="107" t="s">
        <v>442</v>
      </c>
      <c r="X1939" s="107" t="s">
        <v>778</v>
      </c>
      <c r="Y1939" s="107" t="s">
        <v>293</v>
      </c>
      <c r="Z1939" s="108">
        <v>0</v>
      </c>
      <c r="AA1939" s="113">
        <v>439761</v>
      </c>
      <c r="AB1939" s="113">
        <v>419250.25</v>
      </c>
      <c r="AC1939" s="113">
        <v>61875.5</v>
      </c>
      <c r="AD1939" s="113">
        <v>0</v>
      </c>
      <c r="AE1939" s="113">
        <v>61875.5</v>
      </c>
      <c r="AF1939" s="113">
        <v>61875.5</v>
      </c>
      <c r="AG1939" s="113">
        <v>501636.5</v>
      </c>
      <c r="AH1939" s="113">
        <f>CFR_Data[[#This Row],[Total Spent SFY]]+CFR_Data[[#This Row],[CF Current SFY]]</f>
        <v>481125.75</v>
      </c>
      <c r="AI1939" s="113">
        <v>0</v>
      </c>
      <c r="AJ1939" s="113">
        <v>0</v>
      </c>
      <c r="AK1939" s="113">
        <v>0</v>
      </c>
      <c r="AL1939" s="113">
        <v>0</v>
      </c>
      <c r="AM1939" s="113">
        <v>0</v>
      </c>
      <c r="AN1939" s="113">
        <v>0</v>
      </c>
      <c r="AO1939" s="113">
        <v>0</v>
      </c>
      <c r="AP1939" s="113">
        <v>0</v>
      </c>
      <c r="AQ1939" s="107" t="s">
        <v>699</v>
      </c>
      <c r="AR1939" s="107" t="s">
        <v>699</v>
      </c>
      <c r="AS1939" s="107" t="s">
        <v>396</v>
      </c>
      <c r="AT1939" s="107" t="s">
        <v>395</v>
      </c>
      <c r="AU1939" s="107" t="s">
        <v>1123</v>
      </c>
      <c r="AV1939" s="107" t="s">
        <v>391</v>
      </c>
      <c r="AW1939" s="108">
        <v>3</v>
      </c>
      <c r="AX1939" s="107" t="s">
        <v>473</v>
      </c>
      <c r="AY1939" s="107" t="s">
        <v>762</v>
      </c>
      <c r="AZ1939" s="107" t="s">
        <v>706</v>
      </c>
      <c r="BA1939" s="107" t="s">
        <v>433</v>
      </c>
      <c r="BB1939" s="109">
        <v>45355.272070752311</v>
      </c>
      <c r="BC1939" s="107" t="s">
        <v>465</v>
      </c>
      <c r="BD1939" s="107" t="s">
        <v>293</v>
      </c>
    </row>
    <row r="1940" spans="1:56" x14ac:dyDescent="0.2">
      <c r="A1940" s="107" t="s">
        <v>409</v>
      </c>
      <c r="B1940" s="105">
        <v>612273</v>
      </c>
      <c r="C1940" s="105" t="s">
        <v>2634</v>
      </c>
      <c r="D1940" s="107" t="s">
        <v>1878</v>
      </c>
      <c r="E1940" s="105" t="s">
        <v>1943</v>
      </c>
      <c r="F1940" s="107" t="s">
        <v>1337</v>
      </c>
      <c r="G1940" s="107" t="s">
        <v>830</v>
      </c>
      <c r="H1940" s="107" t="b">
        <v>1</v>
      </c>
      <c r="I1940" s="107" t="s">
        <v>830</v>
      </c>
      <c r="J1940" s="107" t="s">
        <v>440</v>
      </c>
      <c r="K1940" s="107" t="s">
        <v>441</v>
      </c>
      <c r="L1940" s="107" t="s">
        <v>219</v>
      </c>
      <c r="M1940" s="107" t="s">
        <v>217</v>
      </c>
      <c r="N1940" s="107" t="s">
        <v>410</v>
      </c>
      <c r="O1940" s="107" t="s">
        <v>395</v>
      </c>
      <c r="P1940" s="109">
        <v>44471</v>
      </c>
      <c r="Q1940" s="107" t="s">
        <v>658</v>
      </c>
      <c r="R1940" s="108">
        <v>1</v>
      </c>
      <c r="S1940" s="109">
        <v>44522</v>
      </c>
      <c r="T1940" s="109">
        <v>44582</v>
      </c>
      <c r="U1940" s="109">
        <v>45443</v>
      </c>
      <c r="V1940" s="108">
        <v>921</v>
      </c>
      <c r="W1940" s="107" t="s">
        <v>287</v>
      </c>
      <c r="X1940" s="107" t="s">
        <v>777</v>
      </c>
      <c r="Y1940" s="107" t="s">
        <v>293</v>
      </c>
      <c r="Z1940" s="108">
        <v>0</v>
      </c>
      <c r="AA1940" s="113">
        <v>0</v>
      </c>
      <c r="AB1940" s="113">
        <v>0</v>
      </c>
      <c r="AC1940" s="113">
        <v>7625</v>
      </c>
      <c r="AD1940" s="113">
        <v>0</v>
      </c>
      <c r="AE1940" s="113">
        <v>7625</v>
      </c>
      <c r="AF1940" s="113">
        <v>7625</v>
      </c>
      <c r="AG1940" s="113">
        <v>7625</v>
      </c>
      <c r="AH1940" s="113">
        <f>CFR_Data[[#This Row],[Total Spent SFY]]+CFR_Data[[#This Row],[CF Current SFY]]</f>
        <v>7625</v>
      </c>
      <c r="AI1940" s="113">
        <v>0</v>
      </c>
      <c r="AJ1940" s="113">
        <v>0</v>
      </c>
      <c r="AK1940" s="113">
        <v>0</v>
      </c>
      <c r="AL1940" s="113">
        <v>0</v>
      </c>
      <c r="AM1940" s="113">
        <v>0</v>
      </c>
      <c r="AN1940" s="113">
        <v>0</v>
      </c>
      <c r="AO1940" s="113">
        <v>0</v>
      </c>
      <c r="AP1940" s="113">
        <v>0</v>
      </c>
      <c r="AQ1940" s="107" t="s">
        <v>699</v>
      </c>
      <c r="AR1940" s="107" t="s">
        <v>699</v>
      </c>
      <c r="AS1940" s="107" t="s">
        <v>396</v>
      </c>
      <c r="AT1940" s="107" t="s">
        <v>395</v>
      </c>
      <c r="AU1940" s="107" t="s">
        <v>1123</v>
      </c>
      <c r="AV1940" s="107" t="s">
        <v>391</v>
      </c>
      <c r="AW1940" s="108">
        <v>3</v>
      </c>
      <c r="AX1940" s="107" t="s">
        <v>473</v>
      </c>
      <c r="AY1940" s="107" t="s">
        <v>762</v>
      </c>
      <c r="AZ1940" s="107" t="s">
        <v>706</v>
      </c>
      <c r="BA1940" s="107" t="s">
        <v>433</v>
      </c>
      <c r="BB1940" s="109">
        <v>45355.272070752311</v>
      </c>
      <c r="BC1940" s="107" t="s">
        <v>465</v>
      </c>
      <c r="BD1940" s="107" t="s">
        <v>293</v>
      </c>
    </row>
    <row r="1941" spans="1:56" x14ac:dyDescent="0.2">
      <c r="A1941" s="107" t="s">
        <v>409</v>
      </c>
      <c r="B1941" s="105">
        <v>612274</v>
      </c>
      <c r="C1941" s="105" t="s">
        <v>2635</v>
      </c>
      <c r="D1941" s="107" t="s">
        <v>1879</v>
      </c>
      <c r="E1941" s="105" t="s">
        <v>1943</v>
      </c>
      <c r="F1941" s="107" t="s">
        <v>1337</v>
      </c>
      <c r="G1941" s="107" t="s">
        <v>830</v>
      </c>
      <c r="H1941" s="107" t="b">
        <v>1</v>
      </c>
      <c r="I1941" s="107" t="s">
        <v>830</v>
      </c>
      <c r="J1941" s="107" t="s">
        <v>440</v>
      </c>
      <c r="K1941" s="107" t="s">
        <v>441</v>
      </c>
      <c r="L1941" s="107" t="s">
        <v>213</v>
      </c>
      <c r="M1941" s="107" t="s">
        <v>208</v>
      </c>
      <c r="N1941" s="107" t="s">
        <v>410</v>
      </c>
      <c r="O1941" s="107" t="s">
        <v>395</v>
      </c>
      <c r="P1941" s="109">
        <v>44506</v>
      </c>
      <c r="Q1941" s="107" t="s">
        <v>658</v>
      </c>
      <c r="R1941" s="108">
        <v>1</v>
      </c>
      <c r="S1941" s="109">
        <v>44546</v>
      </c>
      <c r="T1941" s="109">
        <v>44606</v>
      </c>
      <c r="U1941" s="109">
        <v>45443</v>
      </c>
      <c r="V1941" s="108">
        <v>897</v>
      </c>
      <c r="W1941" s="107" t="s">
        <v>398</v>
      </c>
      <c r="X1941" s="107" t="s">
        <v>720</v>
      </c>
      <c r="Y1941" s="107" t="s">
        <v>293</v>
      </c>
      <c r="Z1941" s="108">
        <v>0</v>
      </c>
      <c r="AA1941" s="113">
        <v>935424.52</v>
      </c>
      <c r="AB1941" s="113">
        <v>218426.61</v>
      </c>
      <c r="AC1941" s="113">
        <v>840.08</v>
      </c>
      <c r="AD1941" s="113">
        <v>0</v>
      </c>
      <c r="AE1941" s="113">
        <v>840.08</v>
      </c>
      <c r="AF1941" s="113">
        <v>840.08</v>
      </c>
      <c r="AG1941" s="113">
        <v>936264.6</v>
      </c>
      <c r="AH1941" s="113">
        <f>CFR_Data[[#This Row],[Total Spent SFY]]+CFR_Data[[#This Row],[CF Current SFY]]</f>
        <v>219266.68999999997</v>
      </c>
      <c r="AI1941" s="113">
        <v>0</v>
      </c>
      <c r="AJ1941" s="113">
        <v>0</v>
      </c>
      <c r="AK1941" s="113">
        <v>0</v>
      </c>
      <c r="AL1941" s="113">
        <v>0</v>
      </c>
      <c r="AM1941" s="113">
        <v>0</v>
      </c>
      <c r="AN1941" s="113">
        <v>0</v>
      </c>
      <c r="AO1941" s="113">
        <v>0</v>
      </c>
      <c r="AP1941" s="113">
        <v>0</v>
      </c>
      <c r="AQ1941" s="107" t="s">
        <v>699</v>
      </c>
      <c r="AR1941" s="107" t="s">
        <v>699</v>
      </c>
      <c r="AS1941" s="107" t="s">
        <v>396</v>
      </c>
      <c r="AT1941" s="107" t="s">
        <v>395</v>
      </c>
      <c r="AU1941" s="107" t="s">
        <v>1123</v>
      </c>
      <c r="AV1941" s="107" t="s">
        <v>391</v>
      </c>
      <c r="AW1941" s="108">
        <v>3</v>
      </c>
      <c r="AX1941" s="107" t="s">
        <v>473</v>
      </c>
      <c r="AY1941" s="107" t="s">
        <v>722</v>
      </c>
      <c r="AZ1941" s="107" t="s">
        <v>697</v>
      </c>
      <c r="BA1941" s="107" t="s">
        <v>402</v>
      </c>
      <c r="BB1941" s="109">
        <v>45355.272070752311</v>
      </c>
      <c r="BC1941" s="107" t="s">
        <v>465</v>
      </c>
      <c r="BD1941" s="107" t="s">
        <v>293</v>
      </c>
    </row>
    <row r="1942" spans="1:56" x14ac:dyDescent="0.2">
      <c r="A1942" s="107" t="s">
        <v>409</v>
      </c>
      <c r="B1942" s="105">
        <v>612274</v>
      </c>
      <c r="C1942" s="105" t="s">
        <v>2635</v>
      </c>
      <c r="D1942" s="107" t="s">
        <v>1879</v>
      </c>
      <c r="E1942" s="105" t="s">
        <v>1943</v>
      </c>
      <c r="F1942" s="107" t="s">
        <v>1337</v>
      </c>
      <c r="G1942" s="107" t="s">
        <v>830</v>
      </c>
      <c r="H1942" s="107" t="b">
        <v>1</v>
      </c>
      <c r="I1942" s="107" t="s">
        <v>830</v>
      </c>
      <c r="J1942" s="107" t="s">
        <v>440</v>
      </c>
      <c r="K1942" s="107" t="s">
        <v>441</v>
      </c>
      <c r="L1942" s="107" t="s">
        <v>213</v>
      </c>
      <c r="M1942" s="107" t="s">
        <v>208</v>
      </c>
      <c r="N1942" s="107" t="s">
        <v>410</v>
      </c>
      <c r="O1942" s="107" t="s">
        <v>395</v>
      </c>
      <c r="P1942" s="109">
        <v>44506</v>
      </c>
      <c r="Q1942" s="107" t="s">
        <v>658</v>
      </c>
      <c r="R1942" s="108">
        <v>1</v>
      </c>
      <c r="S1942" s="109">
        <v>44546</v>
      </c>
      <c r="T1942" s="109">
        <v>44606</v>
      </c>
      <c r="U1942" s="109">
        <v>45443</v>
      </c>
      <c r="V1942" s="108">
        <v>897</v>
      </c>
      <c r="W1942" s="107" t="s">
        <v>442</v>
      </c>
      <c r="X1942" s="107" t="s">
        <v>778</v>
      </c>
      <c r="Y1942" s="107" t="s">
        <v>293</v>
      </c>
      <c r="Z1942" s="108">
        <v>0</v>
      </c>
      <c r="AA1942" s="113">
        <v>554436.88</v>
      </c>
      <c r="AB1942" s="113">
        <v>145597.89000000001</v>
      </c>
      <c r="AC1942" s="113">
        <v>77.47</v>
      </c>
      <c r="AD1942" s="113">
        <v>0</v>
      </c>
      <c r="AE1942" s="113">
        <v>77.47</v>
      </c>
      <c r="AF1942" s="113">
        <v>77.47</v>
      </c>
      <c r="AG1942" s="113">
        <v>554514.35</v>
      </c>
      <c r="AH1942" s="113">
        <f>CFR_Data[[#This Row],[Total Spent SFY]]+CFR_Data[[#This Row],[CF Current SFY]]</f>
        <v>145675.36000000002</v>
      </c>
      <c r="AI1942" s="113">
        <v>0</v>
      </c>
      <c r="AJ1942" s="113">
        <v>0</v>
      </c>
      <c r="AK1942" s="113">
        <v>0</v>
      </c>
      <c r="AL1942" s="113">
        <v>0</v>
      </c>
      <c r="AM1942" s="113">
        <v>0</v>
      </c>
      <c r="AN1942" s="113">
        <v>0</v>
      </c>
      <c r="AO1942" s="113">
        <v>0</v>
      </c>
      <c r="AP1942" s="113">
        <v>0</v>
      </c>
      <c r="AQ1942" s="107" t="s">
        <v>699</v>
      </c>
      <c r="AR1942" s="107" t="s">
        <v>699</v>
      </c>
      <c r="AS1942" s="107" t="s">
        <v>396</v>
      </c>
      <c r="AT1942" s="107" t="s">
        <v>395</v>
      </c>
      <c r="AU1942" s="107" t="s">
        <v>1123</v>
      </c>
      <c r="AV1942" s="107" t="s">
        <v>391</v>
      </c>
      <c r="AW1942" s="108">
        <v>3</v>
      </c>
      <c r="AX1942" s="107" t="s">
        <v>473</v>
      </c>
      <c r="AY1942" s="107" t="s">
        <v>722</v>
      </c>
      <c r="AZ1942" s="107" t="s">
        <v>697</v>
      </c>
      <c r="BA1942" s="107" t="s">
        <v>402</v>
      </c>
      <c r="BB1942" s="109">
        <v>45355.272070752311</v>
      </c>
      <c r="BC1942" s="107" t="s">
        <v>465</v>
      </c>
      <c r="BD1942" s="107" t="s">
        <v>293</v>
      </c>
    </row>
    <row r="1943" spans="1:56" x14ac:dyDescent="0.2">
      <c r="A1943" s="107" t="s">
        <v>409</v>
      </c>
      <c r="B1943" s="105">
        <v>612274</v>
      </c>
      <c r="C1943" s="105" t="s">
        <v>2635</v>
      </c>
      <c r="D1943" s="107" t="s">
        <v>1879</v>
      </c>
      <c r="E1943" s="105" t="s">
        <v>1943</v>
      </c>
      <c r="F1943" s="107" t="s">
        <v>1337</v>
      </c>
      <c r="G1943" s="107" t="s">
        <v>830</v>
      </c>
      <c r="H1943" s="107" t="b">
        <v>1</v>
      </c>
      <c r="I1943" s="107" t="s">
        <v>830</v>
      </c>
      <c r="J1943" s="107" t="s">
        <v>440</v>
      </c>
      <c r="K1943" s="107" t="s">
        <v>441</v>
      </c>
      <c r="L1943" s="107" t="s">
        <v>213</v>
      </c>
      <c r="M1943" s="107" t="s">
        <v>208</v>
      </c>
      <c r="N1943" s="107" t="s">
        <v>410</v>
      </c>
      <c r="O1943" s="107" t="s">
        <v>395</v>
      </c>
      <c r="P1943" s="109">
        <v>44506</v>
      </c>
      <c r="Q1943" s="107" t="s">
        <v>658</v>
      </c>
      <c r="R1943" s="108">
        <v>1</v>
      </c>
      <c r="S1943" s="109">
        <v>44546</v>
      </c>
      <c r="T1943" s="109">
        <v>44606</v>
      </c>
      <c r="U1943" s="109">
        <v>45443</v>
      </c>
      <c r="V1943" s="108">
        <v>897</v>
      </c>
      <c r="W1943" s="107" t="s">
        <v>287</v>
      </c>
      <c r="X1943" s="107" t="s">
        <v>777</v>
      </c>
      <c r="Y1943" s="107" t="s">
        <v>293</v>
      </c>
      <c r="Z1943" s="108">
        <v>0</v>
      </c>
      <c r="AA1943" s="113">
        <v>5416.54</v>
      </c>
      <c r="AB1943" s="113">
        <v>3228.45</v>
      </c>
      <c r="AC1943" s="113">
        <v>179.46</v>
      </c>
      <c r="AD1943" s="113">
        <v>0</v>
      </c>
      <c r="AE1943" s="113">
        <v>179.46</v>
      </c>
      <c r="AF1943" s="113">
        <v>179.46</v>
      </c>
      <c r="AG1943" s="113">
        <v>5596</v>
      </c>
      <c r="AH1943" s="113">
        <f>CFR_Data[[#This Row],[Total Spent SFY]]+CFR_Data[[#This Row],[CF Current SFY]]</f>
        <v>3407.91</v>
      </c>
      <c r="AI1943" s="113">
        <v>0</v>
      </c>
      <c r="AJ1943" s="113">
        <v>0</v>
      </c>
      <c r="AK1943" s="113">
        <v>0</v>
      </c>
      <c r="AL1943" s="113">
        <v>0</v>
      </c>
      <c r="AM1943" s="113">
        <v>0</v>
      </c>
      <c r="AN1943" s="113">
        <v>0</v>
      </c>
      <c r="AO1943" s="113">
        <v>0</v>
      </c>
      <c r="AP1943" s="113">
        <v>0</v>
      </c>
      <c r="AQ1943" s="107" t="s">
        <v>699</v>
      </c>
      <c r="AR1943" s="107" t="s">
        <v>699</v>
      </c>
      <c r="AS1943" s="107" t="s">
        <v>396</v>
      </c>
      <c r="AT1943" s="107" t="s">
        <v>395</v>
      </c>
      <c r="AU1943" s="107" t="s">
        <v>1123</v>
      </c>
      <c r="AV1943" s="107" t="s">
        <v>391</v>
      </c>
      <c r="AW1943" s="108">
        <v>3</v>
      </c>
      <c r="AX1943" s="107" t="s">
        <v>473</v>
      </c>
      <c r="AY1943" s="107" t="s">
        <v>722</v>
      </c>
      <c r="AZ1943" s="107" t="s">
        <v>697</v>
      </c>
      <c r="BA1943" s="107" t="s">
        <v>402</v>
      </c>
      <c r="BB1943" s="109">
        <v>45355.272070752311</v>
      </c>
      <c r="BC1943" s="107" t="s">
        <v>465</v>
      </c>
      <c r="BD1943" s="107" t="s">
        <v>293</v>
      </c>
    </row>
    <row r="1944" spans="1:56" x14ac:dyDescent="0.2">
      <c r="A1944" s="107" t="s">
        <v>409</v>
      </c>
      <c r="B1944" s="105">
        <v>612275</v>
      </c>
      <c r="C1944" s="105" t="s">
        <v>2636</v>
      </c>
      <c r="D1944" s="107" t="s">
        <v>1880</v>
      </c>
      <c r="E1944" s="105" t="s">
        <v>1943</v>
      </c>
      <c r="F1944" s="107" t="s">
        <v>1337</v>
      </c>
      <c r="G1944" s="107" t="s">
        <v>830</v>
      </c>
      <c r="H1944" s="107" t="b">
        <v>1</v>
      </c>
      <c r="I1944" s="107" t="s">
        <v>830</v>
      </c>
      <c r="J1944" s="107" t="s">
        <v>440</v>
      </c>
      <c r="K1944" s="107" t="s">
        <v>441</v>
      </c>
      <c r="L1944" s="107" t="s">
        <v>356</v>
      </c>
      <c r="M1944" s="107" t="s">
        <v>395</v>
      </c>
      <c r="N1944" s="107" t="s">
        <v>410</v>
      </c>
      <c r="O1944" s="107" t="s">
        <v>395</v>
      </c>
      <c r="P1944" s="109">
        <v>44569</v>
      </c>
      <c r="Q1944" s="107" t="s">
        <v>658</v>
      </c>
      <c r="R1944" s="108">
        <v>1</v>
      </c>
      <c r="S1944" s="109">
        <v>44617</v>
      </c>
      <c r="T1944" s="109">
        <v>44677</v>
      </c>
      <c r="U1944" s="109">
        <v>45347</v>
      </c>
      <c r="V1944" s="108">
        <v>730</v>
      </c>
      <c r="W1944" s="107" t="s">
        <v>398</v>
      </c>
      <c r="X1944" s="107" t="s">
        <v>720</v>
      </c>
      <c r="Y1944" s="107" t="s">
        <v>293</v>
      </c>
      <c r="Z1944" s="108">
        <v>0</v>
      </c>
      <c r="AA1944" s="113">
        <v>1380755.84</v>
      </c>
      <c r="AB1944" s="113">
        <v>538893.18999999994</v>
      </c>
      <c r="AC1944" s="113">
        <v>56322.91</v>
      </c>
      <c r="AD1944" s="113">
        <v>0</v>
      </c>
      <c r="AE1944" s="113">
        <v>56322.91</v>
      </c>
      <c r="AF1944" s="113">
        <v>56322.91</v>
      </c>
      <c r="AG1944" s="113">
        <v>1437078.75</v>
      </c>
      <c r="AH1944" s="113">
        <f>CFR_Data[[#This Row],[Total Spent SFY]]+CFR_Data[[#This Row],[CF Current SFY]]</f>
        <v>595216.1</v>
      </c>
      <c r="AI1944" s="113">
        <v>0</v>
      </c>
      <c r="AJ1944" s="113">
        <v>0</v>
      </c>
      <c r="AK1944" s="113">
        <v>0</v>
      </c>
      <c r="AL1944" s="113">
        <v>0</v>
      </c>
      <c r="AM1944" s="113">
        <v>0</v>
      </c>
      <c r="AN1944" s="113">
        <v>0</v>
      </c>
      <c r="AO1944" s="113">
        <v>0</v>
      </c>
      <c r="AP1944" s="113">
        <v>0</v>
      </c>
      <c r="AQ1944" s="107" t="s">
        <v>699</v>
      </c>
      <c r="AR1944" s="107" t="s">
        <v>699</v>
      </c>
      <c r="AS1944" s="107" t="s">
        <v>396</v>
      </c>
      <c r="AT1944" s="107" t="s">
        <v>395</v>
      </c>
      <c r="AU1944" s="107" t="s">
        <v>1123</v>
      </c>
      <c r="AV1944" s="107" t="s">
        <v>391</v>
      </c>
      <c r="AW1944" s="108">
        <v>3</v>
      </c>
      <c r="AX1944" s="107" t="s">
        <v>473</v>
      </c>
      <c r="AY1944" s="107" t="s">
        <v>765</v>
      </c>
      <c r="AZ1944" s="107" t="s">
        <v>706</v>
      </c>
      <c r="BA1944" s="107" t="s">
        <v>406</v>
      </c>
      <c r="BB1944" s="109">
        <v>45355.272070752311</v>
      </c>
      <c r="BC1944" s="107" t="s">
        <v>465</v>
      </c>
      <c r="BD1944" s="107" t="s">
        <v>293</v>
      </c>
    </row>
    <row r="1945" spans="1:56" x14ac:dyDescent="0.2">
      <c r="A1945" s="107" t="s">
        <v>409</v>
      </c>
      <c r="B1945" s="105">
        <v>612275</v>
      </c>
      <c r="C1945" s="105" t="s">
        <v>2636</v>
      </c>
      <c r="D1945" s="107" t="s">
        <v>1880</v>
      </c>
      <c r="E1945" s="105" t="s">
        <v>1943</v>
      </c>
      <c r="F1945" s="107" t="s">
        <v>1337</v>
      </c>
      <c r="G1945" s="107" t="s">
        <v>830</v>
      </c>
      <c r="H1945" s="107" t="b">
        <v>1</v>
      </c>
      <c r="I1945" s="107" t="s">
        <v>830</v>
      </c>
      <c r="J1945" s="107" t="s">
        <v>440</v>
      </c>
      <c r="K1945" s="107" t="s">
        <v>441</v>
      </c>
      <c r="L1945" s="107" t="s">
        <v>356</v>
      </c>
      <c r="M1945" s="107" t="s">
        <v>395</v>
      </c>
      <c r="N1945" s="107" t="s">
        <v>410</v>
      </c>
      <c r="O1945" s="107" t="s">
        <v>395</v>
      </c>
      <c r="P1945" s="109">
        <v>44569</v>
      </c>
      <c r="Q1945" s="107" t="s">
        <v>658</v>
      </c>
      <c r="R1945" s="108">
        <v>1</v>
      </c>
      <c r="S1945" s="109">
        <v>44617</v>
      </c>
      <c r="T1945" s="109">
        <v>44677</v>
      </c>
      <c r="U1945" s="109">
        <v>45347</v>
      </c>
      <c r="V1945" s="108">
        <v>730</v>
      </c>
      <c r="W1945" s="107" t="s">
        <v>442</v>
      </c>
      <c r="X1945" s="107" t="s">
        <v>778</v>
      </c>
      <c r="Y1945" s="107" t="s">
        <v>293</v>
      </c>
      <c r="Z1945" s="108">
        <v>0</v>
      </c>
      <c r="AA1945" s="113">
        <v>50926.25</v>
      </c>
      <c r="AB1945" s="113">
        <v>22448.55</v>
      </c>
      <c r="AC1945" s="113">
        <v>1</v>
      </c>
      <c r="AD1945" s="113">
        <v>0</v>
      </c>
      <c r="AE1945" s="113">
        <v>1</v>
      </c>
      <c r="AF1945" s="113">
        <v>1</v>
      </c>
      <c r="AG1945" s="113">
        <v>50927.25</v>
      </c>
      <c r="AH1945" s="113">
        <f>CFR_Data[[#This Row],[Total Spent SFY]]+CFR_Data[[#This Row],[CF Current SFY]]</f>
        <v>22449.55</v>
      </c>
      <c r="AI1945" s="113">
        <v>0</v>
      </c>
      <c r="AJ1945" s="113">
        <v>0</v>
      </c>
      <c r="AK1945" s="113">
        <v>0</v>
      </c>
      <c r="AL1945" s="113">
        <v>0</v>
      </c>
      <c r="AM1945" s="113">
        <v>0</v>
      </c>
      <c r="AN1945" s="113">
        <v>0</v>
      </c>
      <c r="AO1945" s="113">
        <v>0</v>
      </c>
      <c r="AP1945" s="113">
        <v>0</v>
      </c>
      <c r="AQ1945" s="107" t="s">
        <v>699</v>
      </c>
      <c r="AR1945" s="107" t="s">
        <v>699</v>
      </c>
      <c r="AS1945" s="107" t="s">
        <v>396</v>
      </c>
      <c r="AT1945" s="107" t="s">
        <v>395</v>
      </c>
      <c r="AU1945" s="107" t="s">
        <v>1123</v>
      </c>
      <c r="AV1945" s="107" t="s">
        <v>391</v>
      </c>
      <c r="AW1945" s="108">
        <v>3</v>
      </c>
      <c r="AX1945" s="107" t="s">
        <v>473</v>
      </c>
      <c r="AY1945" s="107" t="s">
        <v>765</v>
      </c>
      <c r="AZ1945" s="107" t="s">
        <v>706</v>
      </c>
      <c r="BA1945" s="107" t="s">
        <v>406</v>
      </c>
      <c r="BB1945" s="109">
        <v>45355.272070752311</v>
      </c>
      <c r="BC1945" s="107" t="s">
        <v>465</v>
      </c>
      <c r="BD1945" s="107" t="s">
        <v>293</v>
      </c>
    </row>
    <row r="1946" spans="1:56" x14ac:dyDescent="0.2">
      <c r="A1946" s="107" t="s">
        <v>409</v>
      </c>
      <c r="B1946" s="105">
        <v>612275</v>
      </c>
      <c r="C1946" s="105" t="s">
        <v>2636</v>
      </c>
      <c r="D1946" s="107" t="s">
        <v>1880</v>
      </c>
      <c r="E1946" s="105" t="s">
        <v>1943</v>
      </c>
      <c r="F1946" s="107" t="s">
        <v>1337</v>
      </c>
      <c r="G1946" s="107" t="s">
        <v>830</v>
      </c>
      <c r="H1946" s="107" t="b">
        <v>1</v>
      </c>
      <c r="I1946" s="107" t="s">
        <v>830</v>
      </c>
      <c r="J1946" s="107" t="s">
        <v>440</v>
      </c>
      <c r="K1946" s="107" t="s">
        <v>441</v>
      </c>
      <c r="L1946" s="107" t="s">
        <v>356</v>
      </c>
      <c r="M1946" s="107" t="s">
        <v>395</v>
      </c>
      <c r="N1946" s="107" t="s">
        <v>410</v>
      </c>
      <c r="O1946" s="107" t="s">
        <v>395</v>
      </c>
      <c r="P1946" s="109">
        <v>44569</v>
      </c>
      <c r="Q1946" s="107" t="s">
        <v>658</v>
      </c>
      <c r="R1946" s="108">
        <v>1</v>
      </c>
      <c r="S1946" s="109">
        <v>44617</v>
      </c>
      <c r="T1946" s="109">
        <v>44677</v>
      </c>
      <c r="U1946" s="109">
        <v>45347</v>
      </c>
      <c r="V1946" s="108">
        <v>730</v>
      </c>
      <c r="W1946" s="107" t="s">
        <v>287</v>
      </c>
      <c r="X1946" s="107" t="s">
        <v>777</v>
      </c>
      <c r="Y1946" s="107" t="s">
        <v>293</v>
      </c>
      <c r="Z1946" s="108">
        <v>0</v>
      </c>
      <c r="AA1946" s="113">
        <v>0</v>
      </c>
      <c r="AB1946" s="113">
        <v>0</v>
      </c>
      <c r="AC1946" s="113">
        <v>1</v>
      </c>
      <c r="AD1946" s="113">
        <v>0</v>
      </c>
      <c r="AE1946" s="113">
        <v>1</v>
      </c>
      <c r="AF1946" s="113">
        <v>1</v>
      </c>
      <c r="AG1946" s="113">
        <v>1</v>
      </c>
      <c r="AH1946" s="113">
        <f>CFR_Data[[#This Row],[Total Spent SFY]]+CFR_Data[[#This Row],[CF Current SFY]]</f>
        <v>1</v>
      </c>
      <c r="AI1946" s="113">
        <v>0</v>
      </c>
      <c r="AJ1946" s="113">
        <v>0</v>
      </c>
      <c r="AK1946" s="113">
        <v>0</v>
      </c>
      <c r="AL1946" s="113">
        <v>0</v>
      </c>
      <c r="AM1946" s="113">
        <v>0</v>
      </c>
      <c r="AN1946" s="113">
        <v>0</v>
      </c>
      <c r="AO1946" s="113">
        <v>0</v>
      </c>
      <c r="AP1946" s="113">
        <v>0</v>
      </c>
      <c r="AQ1946" s="107" t="s">
        <v>699</v>
      </c>
      <c r="AR1946" s="107" t="s">
        <v>699</v>
      </c>
      <c r="AS1946" s="107" t="s">
        <v>396</v>
      </c>
      <c r="AT1946" s="107" t="s">
        <v>395</v>
      </c>
      <c r="AU1946" s="107" t="s">
        <v>1123</v>
      </c>
      <c r="AV1946" s="107" t="s">
        <v>391</v>
      </c>
      <c r="AW1946" s="108">
        <v>3</v>
      </c>
      <c r="AX1946" s="107" t="s">
        <v>473</v>
      </c>
      <c r="AY1946" s="107" t="s">
        <v>765</v>
      </c>
      <c r="AZ1946" s="107" t="s">
        <v>706</v>
      </c>
      <c r="BA1946" s="107" t="s">
        <v>406</v>
      </c>
      <c r="BB1946" s="109">
        <v>45355.272070752311</v>
      </c>
      <c r="BC1946" s="107" t="s">
        <v>465</v>
      </c>
      <c r="BD1946" s="107" t="s">
        <v>293</v>
      </c>
    </row>
    <row r="1947" spans="1:56" x14ac:dyDescent="0.2">
      <c r="A1947" s="107" t="s">
        <v>409</v>
      </c>
      <c r="B1947" s="105">
        <v>612276</v>
      </c>
      <c r="C1947" s="105" t="s">
        <v>2637</v>
      </c>
      <c r="D1947" s="107" t="s">
        <v>1881</v>
      </c>
      <c r="E1947" s="105" t="s">
        <v>1943</v>
      </c>
      <c r="F1947" s="107" t="s">
        <v>1337</v>
      </c>
      <c r="G1947" s="107" t="s">
        <v>830</v>
      </c>
      <c r="H1947" s="107" t="b">
        <v>1</v>
      </c>
      <c r="I1947" s="107" t="s">
        <v>830</v>
      </c>
      <c r="J1947" s="107" t="s">
        <v>440</v>
      </c>
      <c r="K1947" s="107" t="s">
        <v>441</v>
      </c>
      <c r="L1947" s="107" t="s">
        <v>227</v>
      </c>
      <c r="M1947" s="107" t="s">
        <v>223</v>
      </c>
      <c r="N1947" s="107" t="s">
        <v>410</v>
      </c>
      <c r="O1947" s="107" t="s">
        <v>395</v>
      </c>
      <c r="P1947" s="109">
        <v>44520</v>
      </c>
      <c r="Q1947" s="107" t="s">
        <v>658</v>
      </c>
      <c r="R1947" s="108">
        <v>1</v>
      </c>
      <c r="S1947" s="109">
        <v>44588</v>
      </c>
      <c r="T1947" s="109">
        <v>44648</v>
      </c>
      <c r="U1947" s="109">
        <v>45318</v>
      </c>
      <c r="V1947" s="108">
        <v>730</v>
      </c>
      <c r="W1947" s="107" t="s">
        <v>398</v>
      </c>
      <c r="X1947" s="107" t="s">
        <v>720</v>
      </c>
      <c r="Y1947" s="107" t="s">
        <v>293</v>
      </c>
      <c r="Z1947" s="108">
        <v>0</v>
      </c>
      <c r="AA1947" s="113">
        <v>752450.53</v>
      </c>
      <c r="AB1947" s="113">
        <v>223295</v>
      </c>
      <c r="AC1947" s="113">
        <v>13317.67</v>
      </c>
      <c r="AD1947" s="113">
        <v>9553.3651000000009</v>
      </c>
      <c r="AE1947" s="113">
        <v>9553.3651000000009</v>
      </c>
      <c r="AF1947" s="113">
        <v>9553.3651000000009</v>
      </c>
      <c r="AG1947" s="113">
        <v>762003.89509999997</v>
      </c>
      <c r="AH1947" s="113">
        <f>CFR_Data[[#This Row],[Total Spent SFY]]+CFR_Data[[#This Row],[CF Current SFY]]</f>
        <v>232848.3651</v>
      </c>
      <c r="AI1947" s="113">
        <v>0</v>
      </c>
      <c r="AJ1947" s="113">
        <v>0</v>
      </c>
      <c r="AK1947" s="113">
        <v>0</v>
      </c>
      <c r="AL1947" s="113">
        <v>0</v>
      </c>
      <c r="AM1947" s="113">
        <v>0</v>
      </c>
      <c r="AN1947" s="113">
        <v>3764.3049000000001</v>
      </c>
      <c r="AO1947" s="113">
        <v>0</v>
      </c>
      <c r="AP1947" s="113">
        <v>0</v>
      </c>
      <c r="AQ1947" s="107" t="s">
        <v>699</v>
      </c>
      <c r="AR1947" s="107" t="s">
        <v>699</v>
      </c>
      <c r="AS1947" s="107" t="s">
        <v>396</v>
      </c>
      <c r="AT1947" s="107" t="s">
        <v>395</v>
      </c>
      <c r="AU1947" s="107" t="s">
        <v>1123</v>
      </c>
      <c r="AV1947" s="107" t="s">
        <v>391</v>
      </c>
      <c r="AW1947" s="108">
        <v>3</v>
      </c>
      <c r="AX1947" s="107" t="s">
        <v>473</v>
      </c>
      <c r="AY1947" s="107" t="s">
        <v>762</v>
      </c>
      <c r="AZ1947" s="107" t="s">
        <v>706</v>
      </c>
      <c r="BA1947" s="107" t="s">
        <v>433</v>
      </c>
      <c r="BB1947" s="109">
        <v>45355.272070752311</v>
      </c>
      <c r="BC1947" s="107" t="s">
        <v>465</v>
      </c>
      <c r="BD1947" s="107" t="s">
        <v>293</v>
      </c>
    </row>
    <row r="1948" spans="1:56" x14ac:dyDescent="0.2">
      <c r="A1948" s="107" t="s">
        <v>409</v>
      </c>
      <c r="B1948" s="105">
        <v>612276</v>
      </c>
      <c r="C1948" s="105" t="s">
        <v>2637</v>
      </c>
      <c r="D1948" s="107" t="s">
        <v>1881</v>
      </c>
      <c r="E1948" s="105" t="s">
        <v>1943</v>
      </c>
      <c r="F1948" s="107" t="s">
        <v>1337</v>
      </c>
      <c r="G1948" s="107" t="s">
        <v>830</v>
      </c>
      <c r="H1948" s="107" t="b">
        <v>1</v>
      </c>
      <c r="I1948" s="107" t="s">
        <v>830</v>
      </c>
      <c r="J1948" s="107" t="s">
        <v>440</v>
      </c>
      <c r="K1948" s="107" t="s">
        <v>441</v>
      </c>
      <c r="L1948" s="107" t="s">
        <v>227</v>
      </c>
      <c r="M1948" s="107" t="s">
        <v>223</v>
      </c>
      <c r="N1948" s="107" t="s">
        <v>410</v>
      </c>
      <c r="O1948" s="107" t="s">
        <v>395</v>
      </c>
      <c r="P1948" s="109">
        <v>44520</v>
      </c>
      <c r="Q1948" s="107" t="s">
        <v>658</v>
      </c>
      <c r="R1948" s="108">
        <v>1</v>
      </c>
      <c r="S1948" s="109">
        <v>44588</v>
      </c>
      <c r="T1948" s="109">
        <v>44648</v>
      </c>
      <c r="U1948" s="109">
        <v>45318</v>
      </c>
      <c r="V1948" s="108">
        <v>730</v>
      </c>
      <c r="W1948" s="107" t="s">
        <v>442</v>
      </c>
      <c r="X1948" s="107" t="s">
        <v>778</v>
      </c>
      <c r="Y1948" s="107" t="s">
        <v>293</v>
      </c>
      <c r="Z1948" s="108">
        <v>0</v>
      </c>
      <c r="AA1948" s="113">
        <v>118369.8</v>
      </c>
      <c r="AB1948" s="113">
        <v>118369.8</v>
      </c>
      <c r="AC1948" s="113">
        <v>1.8</v>
      </c>
      <c r="AD1948" s="113">
        <v>5061.4578000000001</v>
      </c>
      <c r="AE1948" s="113">
        <v>5061.4578000000001</v>
      </c>
      <c r="AF1948" s="113">
        <v>5061.4578000000001</v>
      </c>
      <c r="AG1948" s="113">
        <v>123431.25780000001</v>
      </c>
      <c r="AH1948" s="113">
        <f>CFR_Data[[#This Row],[Total Spent SFY]]+CFR_Data[[#This Row],[CF Current SFY]]</f>
        <v>123431.25780000001</v>
      </c>
      <c r="AI1948" s="113">
        <v>0</v>
      </c>
      <c r="AJ1948" s="113">
        <v>0</v>
      </c>
      <c r="AK1948" s="113">
        <v>0</v>
      </c>
      <c r="AL1948" s="113">
        <v>0</v>
      </c>
      <c r="AM1948" s="113">
        <v>0</v>
      </c>
      <c r="AN1948" s="113">
        <v>-5059.6578</v>
      </c>
      <c r="AO1948" s="113">
        <v>0</v>
      </c>
      <c r="AP1948" s="113">
        <v>0</v>
      </c>
      <c r="AQ1948" s="107" t="s">
        <v>699</v>
      </c>
      <c r="AR1948" s="107" t="s">
        <v>699</v>
      </c>
      <c r="AS1948" s="107" t="s">
        <v>396</v>
      </c>
      <c r="AT1948" s="107" t="s">
        <v>395</v>
      </c>
      <c r="AU1948" s="107" t="s">
        <v>1123</v>
      </c>
      <c r="AV1948" s="107" t="s">
        <v>391</v>
      </c>
      <c r="AW1948" s="108">
        <v>3</v>
      </c>
      <c r="AX1948" s="107" t="s">
        <v>473</v>
      </c>
      <c r="AY1948" s="107" t="s">
        <v>762</v>
      </c>
      <c r="AZ1948" s="107" t="s">
        <v>706</v>
      </c>
      <c r="BA1948" s="107" t="s">
        <v>433</v>
      </c>
      <c r="BB1948" s="109">
        <v>45355.272070752311</v>
      </c>
      <c r="BC1948" s="107" t="s">
        <v>465</v>
      </c>
      <c r="BD1948" s="107" t="s">
        <v>293</v>
      </c>
    </row>
    <row r="1949" spans="1:56" x14ac:dyDescent="0.2">
      <c r="A1949" s="107" t="s">
        <v>409</v>
      </c>
      <c r="B1949" s="105">
        <v>612276</v>
      </c>
      <c r="C1949" s="105" t="s">
        <v>2637</v>
      </c>
      <c r="D1949" s="107" t="s">
        <v>1881</v>
      </c>
      <c r="E1949" s="105" t="s">
        <v>1943</v>
      </c>
      <c r="F1949" s="107" t="s">
        <v>1337</v>
      </c>
      <c r="G1949" s="107" t="s">
        <v>830</v>
      </c>
      <c r="H1949" s="107" t="b">
        <v>1</v>
      </c>
      <c r="I1949" s="107" t="s">
        <v>830</v>
      </c>
      <c r="J1949" s="107" t="s">
        <v>440</v>
      </c>
      <c r="K1949" s="107" t="s">
        <v>441</v>
      </c>
      <c r="L1949" s="107" t="s">
        <v>227</v>
      </c>
      <c r="M1949" s="107" t="s">
        <v>223</v>
      </c>
      <c r="N1949" s="107" t="s">
        <v>410</v>
      </c>
      <c r="O1949" s="107" t="s">
        <v>395</v>
      </c>
      <c r="P1949" s="109">
        <v>44520</v>
      </c>
      <c r="Q1949" s="107" t="s">
        <v>658</v>
      </c>
      <c r="R1949" s="108">
        <v>1</v>
      </c>
      <c r="S1949" s="109">
        <v>44588</v>
      </c>
      <c r="T1949" s="109">
        <v>44648</v>
      </c>
      <c r="U1949" s="109">
        <v>45318</v>
      </c>
      <c r="V1949" s="108">
        <v>730</v>
      </c>
      <c r="W1949" s="107" t="s">
        <v>287</v>
      </c>
      <c r="X1949" s="107" t="s">
        <v>777</v>
      </c>
      <c r="Y1949" s="107" t="s">
        <v>293</v>
      </c>
      <c r="Z1949" s="108">
        <v>0</v>
      </c>
      <c r="AA1949" s="113">
        <v>3164.11</v>
      </c>
      <c r="AB1949" s="113">
        <v>3164.11</v>
      </c>
      <c r="AC1949" s="113">
        <v>1376.09</v>
      </c>
      <c r="AD1949" s="113">
        <v>80.737099999999998</v>
      </c>
      <c r="AE1949" s="113">
        <v>80.737099999999998</v>
      </c>
      <c r="AF1949" s="113">
        <v>80.737099999999998</v>
      </c>
      <c r="AG1949" s="113">
        <v>3244.8471</v>
      </c>
      <c r="AH1949" s="113">
        <f>CFR_Data[[#This Row],[Total Spent SFY]]+CFR_Data[[#This Row],[CF Current SFY]]</f>
        <v>3244.8471</v>
      </c>
      <c r="AI1949" s="113">
        <v>0</v>
      </c>
      <c r="AJ1949" s="113">
        <v>0</v>
      </c>
      <c r="AK1949" s="113">
        <v>0</v>
      </c>
      <c r="AL1949" s="113">
        <v>0</v>
      </c>
      <c r="AM1949" s="113">
        <v>0</v>
      </c>
      <c r="AN1949" s="113">
        <v>1295.3529000000001</v>
      </c>
      <c r="AO1949" s="113">
        <v>0</v>
      </c>
      <c r="AP1949" s="113">
        <v>0</v>
      </c>
      <c r="AQ1949" s="107" t="s">
        <v>699</v>
      </c>
      <c r="AR1949" s="107" t="s">
        <v>699</v>
      </c>
      <c r="AS1949" s="107" t="s">
        <v>396</v>
      </c>
      <c r="AT1949" s="107" t="s">
        <v>395</v>
      </c>
      <c r="AU1949" s="107" t="s">
        <v>1123</v>
      </c>
      <c r="AV1949" s="107" t="s">
        <v>391</v>
      </c>
      <c r="AW1949" s="108">
        <v>3</v>
      </c>
      <c r="AX1949" s="107" t="s">
        <v>473</v>
      </c>
      <c r="AY1949" s="107" t="s">
        <v>762</v>
      </c>
      <c r="AZ1949" s="107" t="s">
        <v>706</v>
      </c>
      <c r="BA1949" s="107" t="s">
        <v>433</v>
      </c>
      <c r="BB1949" s="109">
        <v>45355.272070752311</v>
      </c>
      <c r="BC1949" s="107" t="s">
        <v>465</v>
      </c>
      <c r="BD1949" s="107" t="s">
        <v>293</v>
      </c>
    </row>
    <row r="1950" spans="1:56" x14ac:dyDescent="0.2">
      <c r="A1950" s="107" t="s">
        <v>409</v>
      </c>
      <c r="B1950" s="105">
        <v>612277</v>
      </c>
      <c r="C1950" s="105" t="s">
        <v>2638</v>
      </c>
      <c r="D1950" s="107" t="s">
        <v>1882</v>
      </c>
      <c r="E1950" s="105" t="s">
        <v>1943</v>
      </c>
      <c r="F1950" s="107" t="s">
        <v>1867</v>
      </c>
      <c r="G1950" s="107" t="s">
        <v>830</v>
      </c>
      <c r="H1950" s="107" t="b">
        <v>1</v>
      </c>
      <c r="I1950" s="107" t="s">
        <v>830</v>
      </c>
      <c r="J1950" s="107" t="s">
        <v>440</v>
      </c>
      <c r="K1950" s="107" t="s">
        <v>441</v>
      </c>
      <c r="L1950" s="107" t="s">
        <v>347</v>
      </c>
      <c r="M1950" s="107" t="s">
        <v>395</v>
      </c>
      <c r="N1950" s="107" t="s">
        <v>410</v>
      </c>
      <c r="O1950" s="107" t="s">
        <v>395</v>
      </c>
      <c r="P1950" s="109">
        <v>44555</v>
      </c>
      <c r="Q1950" s="107" t="s">
        <v>658</v>
      </c>
      <c r="R1950" s="108">
        <v>1</v>
      </c>
      <c r="S1950" s="109">
        <v>44641</v>
      </c>
      <c r="T1950" s="109">
        <v>44701</v>
      </c>
      <c r="U1950" s="109">
        <v>45371</v>
      </c>
      <c r="V1950" s="108">
        <v>730</v>
      </c>
      <c r="W1950" s="107" t="s">
        <v>398</v>
      </c>
      <c r="X1950" s="107" t="s">
        <v>720</v>
      </c>
      <c r="Y1950" s="107" t="s">
        <v>293</v>
      </c>
      <c r="Z1950" s="108">
        <v>0</v>
      </c>
      <c r="AA1950" s="113">
        <v>5069972.21</v>
      </c>
      <c r="AB1950" s="113">
        <v>1029820.8</v>
      </c>
      <c r="AC1950" s="113">
        <v>26931.99</v>
      </c>
      <c r="AD1950" s="113">
        <v>17058.4928</v>
      </c>
      <c r="AE1950" s="113">
        <v>17058.4928</v>
      </c>
      <c r="AF1950" s="113">
        <v>17058.4928</v>
      </c>
      <c r="AG1950" s="113">
        <v>5087030.7028000001</v>
      </c>
      <c r="AH1950" s="113">
        <f>CFR_Data[[#This Row],[Total Spent SFY]]+CFR_Data[[#This Row],[CF Current SFY]]</f>
        <v>1046879.2928000001</v>
      </c>
      <c r="AI1950" s="113">
        <v>0</v>
      </c>
      <c r="AJ1950" s="113">
        <v>0</v>
      </c>
      <c r="AK1950" s="113">
        <v>0</v>
      </c>
      <c r="AL1950" s="113">
        <v>0</v>
      </c>
      <c r="AM1950" s="113">
        <v>0</v>
      </c>
      <c r="AN1950" s="113">
        <v>9873.4971999999998</v>
      </c>
      <c r="AO1950" s="113">
        <v>0</v>
      </c>
      <c r="AP1950" s="113">
        <v>0</v>
      </c>
      <c r="AQ1950" s="107" t="s">
        <v>699</v>
      </c>
      <c r="AR1950" s="107" t="s">
        <v>699</v>
      </c>
      <c r="AS1950" s="107" t="s">
        <v>396</v>
      </c>
      <c r="AT1950" s="107" t="s">
        <v>395</v>
      </c>
      <c r="AU1950" s="107" t="s">
        <v>1123</v>
      </c>
      <c r="AV1950" s="107" t="s">
        <v>391</v>
      </c>
      <c r="AW1950" s="108">
        <v>3</v>
      </c>
      <c r="AX1950" s="107" t="s">
        <v>473</v>
      </c>
      <c r="AY1950" s="107" t="s">
        <v>707</v>
      </c>
      <c r="AZ1950" s="107" t="s">
        <v>706</v>
      </c>
      <c r="BA1950" s="107" t="s">
        <v>412</v>
      </c>
      <c r="BB1950" s="109">
        <v>45355.272070752311</v>
      </c>
      <c r="BC1950" s="107" t="s">
        <v>465</v>
      </c>
      <c r="BD1950" s="107" t="s">
        <v>293</v>
      </c>
    </row>
    <row r="1951" spans="1:56" x14ac:dyDescent="0.2">
      <c r="A1951" s="107" t="s">
        <v>409</v>
      </c>
      <c r="B1951" s="105">
        <v>612277</v>
      </c>
      <c r="C1951" s="105" t="s">
        <v>2638</v>
      </c>
      <c r="D1951" s="107" t="s">
        <v>1882</v>
      </c>
      <c r="E1951" s="105" t="s">
        <v>1943</v>
      </c>
      <c r="F1951" s="107" t="s">
        <v>1867</v>
      </c>
      <c r="G1951" s="107" t="s">
        <v>830</v>
      </c>
      <c r="H1951" s="107" t="b">
        <v>1</v>
      </c>
      <c r="I1951" s="107" t="s">
        <v>830</v>
      </c>
      <c r="J1951" s="107" t="s">
        <v>440</v>
      </c>
      <c r="K1951" s="107" t="s">
        <v>441</v>
      </c>
      <c r="L1951" s="107" t="s">
        <v>347</v>
      </c>
      <c r="M1951" s="107" t="s">
        <v>395</v>
      </c>
      <c r="N1951" s="107" t="s">
        <v>410</v>
      </c>
      <c r="O1951" s="107" t="s">
        <v>395</v>
      </c>
      <c r="P1951" s="109">
        <v>44555</v>
      </c>
      <c r="Q1951" s="107" t="s">
        <v>658</v>
      </c>
      <c r="R1951" s="108">
        <v>1</v>
      </c>
      <c r="S1951" s="109">
        <v>44641</v>
      </c>
      <c r="T1951" s="109">
        <v>44701</v>
      </c>
      <c r="U1951" s="109">
        <v>45371</v>
      </c>
      <c r="V1951" s="108">
        <v>730</v>
      </c>
      <c r="W1951" s="107" t="s">
        <v>442</v>
      </c>
      <c r="X1951" s="107" t="s">
        <v>778</v>
      </c>
      <c r="Y1951" s="107" t="s">
        <v>293</v>
      </c>
      <c r="Z1951" s="108">
        <v>0</v>
      </c>
      <c r="AA1951" s="113">
        <v>1956604.28</v>
      </c>
      <c r="AB1951" s="113">
        <v>164164.49</v>
      </c>
      <c r="AC1951" s="113">
        <v>4723.5200000000004</v>
      </c>
      <c r="AD1951" s="113">
        <v>8908.7639999999992</v>
      </c>
      <c r="AE1951" s="113">
        <v>8908.7639999999992</v>
      </c>
      <c r="AF1951" s="113">
        <v>8908.7639999999992</v>
      </c>
      <c r="AG1951" s="113">
        <v>1965513.044</v>
      </c>
      <c r="AH1951" s="113">
        <f>CFR_Data[[#This Row],[Total Spent SFY]]+CFR_Data[[#This Row],[CF Current SFY]]</f>
        <v>173073.25399999999</v>
      </c>
      <c r="AI1951" s="113">
        <v>0</v>
      </c>
      <c r="AJ1951" s="113">
        <v>0</v>
      </c>
      <c r="AK1951" s="113">
        <v>0</v>
      </c>
      <c r="AL1951" s="113">
        <v>0</v>
      </c>
      <c r="AM1951" s="113">
        <v>0</v>
      </c>
      <c r="AN1951" s="113">
        <v>-4185.2439999999997</v>
      </c>
      <c r="AO1951" s="113">
        <v>0</v>
      </c>
      <c r="AP1951" s="113">
        <v>0</v>
      </c>
      <c r="AQ1951" s="107" t="s">
        <v>699</v>
      </c>
      <c r="AR1951" s="107" t="s">
        <v>699</v>
      </c>
      <c r="AS1951" s="107" t="s">
        <v>396</v>
      </c>
      <c r="AT1951" s="107" t="s">
        <v>395</v>
      </c>
      <c r="AU1951" s="107" t="s">
        <v>1123</v>
      </c>
      <c r="AV1951" s="107" t="s">
        <v>391</v>
      </c>
      <c r="AW1951" s="108">
        <v>3</v>
      </c>
      <c r="AX1951" s="107" t="s">
        <v>473</v>
      </c>
      <c r="AY1951" s="107" t="s">
        <v>707</v>
      </c>
      <c r="AZ1951" s="107" t="s">
        <v>706</v>
      </c>
      <c r="BA1951" s="107" t="s">
        <v>412</v>
      </c>
      <c r="BB1951" s="109">
        <v>45355.272070752311</v>
      </c>
      <c r="BC1951" s="107" t="s">
        <v>465</v>
      </c>
      <c r="BD1951" s="107" t="s">
        <v>293</v>
      </c>
    </row>
    <row r="1952" spans="1:56" x14ac:dyDescent="0.2">
      <c r="A1952" s="107" t="s">
        <v>409</v>
      </c>
      <c r="B1952" s="105">
        <v>612277</v>
      </c>
      <c r="C1952" s="105" t="s">
        <v>2638</v>
      </c>
      <c r="D1952" s="107" t="s">
        <v>1882</v>
      </c>
      <c r="E1952" s="105" t="s">
        <v>1943</v>
      </c>
      <c r="F1952" s="107" t="s">
        <v>1867</v>
      </c>
      <c r="G1952" s="107" t="s">
        <v>830</v>
      </c>
      <c r="H1952" s="107" t="b">
        <v>1</v>
      </c>
      <c r="I1952" s="107" t="s">
        <v>830</v>
      </c>
      <c r="J1952" s="107" t="s">
        <v>440</v>
      </c>
      <c r="K1952" s="107" t="s">
        <v>441</v>
      </c>
      <c r="L1952" s="107" t="s">
        <v>347</v>
      </c>
      <c r="M1952" s="107" t="s">
        <v>395</v>
      </c>
      <c r="N1952" s="107" t="s">
        <v>410</v>
      </c>
      <c r="O1952" s="107" t="s">
        <v>395</v>
      </c>
      <c r="P1952" s="109">
        <v>44555</v>
      </c>
      <c r="Q1952" s="107" t="s">
        <v>658</v>
      </c>
      <c r="R1952" s="108">
        <v>1</v>
      </c>
      <c r="S1952" s="109">
        <v>44641</v>
      </c>
      <c r="T1952" s="109">
        <v>44701</v>
      </c>
      <c r="U1952" s="109">
        <v>45371</v>
      </c>
      <c r="V1952" s="108">
        <v>730</v>
      </c>
      <c r="W1952" s="107" t="s">
        <v>287</v>
      </c>
      <c r="X1952" s="107" t="s">
        <v>777</v>
      </c>
      <c r="Y1952" s="107" t="s">
        <v>293</v>
      </c>
      <c r="Z1952" s="108">
        <v>0</v>
      </c>
      <c r="AA1952" s="113">
        <v>230371.76</v>
      </c>
      <c r="AB1952" s="113">
        <v>4239.72</v>
      </c>
      <c r="AC1952" s="113">
        <v>44003.24</v>
      </c>
      <c r="AD1952" s="113">
        <v>534.41319999999996</v>
      </c>
      <c r="AE1952" s="113">
        <v>534.41319999999996</v>
      </c>
      <c r="AF1952" s="113">
        <v>534.41319999999996</v>
      </c>
      <c r="AG1952" s="113">
        <v>230906.17319999999</v>
      </c>
      <c r="AH1952" s="113">
        <f>CFR_Data[[#This Row],[Total Spent SFY]]+CFR_Data[[#This Row],[CF Current SFY]]</f>
        <v>4774.1332000000002</v>
      </c>
      <c r="AI1952" s="113">
        <v>0</v>
      </c>
      <c r="AJ1952" s="113">
        <v>0</v>
      </c>
      <c r="AK1952" s="113">
        <v>0</v>
      </c>
      <c r="AL1952" s="113">
        <v>0</v>
      </c>
      <c r="AM1952" s="113">
        <v>0</v>
      </c>
      <c r="AN1952" s="113">
        <v>43468.826800000003</v>
      </c>
      <c r="AO1952" s="113">
        <v>0</v>
      </c>
      <c r="AP1952" s="113">
        <v>0</v>
      </c>
      <c r="AQ1952" s="107" t="s">
        <v>699</v>
      </c>
      <c r="AR1952" s="107" t="s">
        <v>699</v>
      </c>
      <c r="AS1952" s="107" t="s">
        <v>396</v>
      </c>
      <c r="AT1952" s="107" t="s">
        <v>395</v>
      </c>
      <c r="AU1952" s="107" t="s">
        <v>1123</v>
      </c>
      <c r="AV1952" s="107" t="s">
        <v>391</v>
      </c>
      <c r="AW1952" s="108">
        <v>3</v>
      </c>
      <c r="AX1952" s="107" t="s">
        <v>473</v>
      </c>
      <c r="AY1952" s="107" t="s">
        <v>707</v>
      </c>
      <c r="AZ1952" s="107" t="s">
        <v>706</v>
      </c>
      <c r="BA1952" s="107" t="s">
        <v>412</v>
      </c>
      <c r="BB1952" s="109">
        <v>45355.272070752311</v>
      </c>
      <c r="BC1952" s="107" t="s">
        <v>465</v>
      </c>
      <c r="BD1952" s="107" t="s">
        <v>293</v>
      </c>
    </row>
    <row r="1953" spans="1:56" x14ac:dyDescent="0.2">
      <c r="A1953" s="107" t="s">
        <v>409</v>
      </c>
      <c r="B1953" s="105">
        <v>612278</v>
      </c>
      <c r="C1953" s="105" t="s">
        <v>2639</v>
      </c>
      <c r="D1953" s="107" t="s">
        <v>1883</v>
      </c>
      <c r="E1953" s="105" t="s">
        <v>1943</v>
      </c>
      <c r="F1953" s="107" t="s">
        <v>1414</v>
      </c>
      <c r="G1953" s="107" t="s">
        <v>830</v>
      </c>
      <c r="H1953" s="107" t="b">
        <v>1</v>
      </c>
      <c r="I1953" s="107" t="s">
        <v>830</v>
      </c>
      <c r="J1953" s="107" t="s">
        <v>440</v>
      </c>
      <c r="K1953" s="107" t="s">
        <v>441</v>
      </c>
      <c r="L1953" s="107" t="s">
        <v>356</v>
      </c>
      <c r="M1953" s="107" t="s">
        <v>395</v>
      </c>
      <c r="N1953" s="107" t="s">
        <v>410</v>
      </c>
      <c r="O1953" s="107" t="s">
        <v>395</v>
      </c>
      <c r="P1953" s="109">
        <v>44646</v>
      </c>
      <c r="Q1953" s="107" t="s">
        <v>658</v>
      </c>
      <c r="R1953" s="108">
        <v>1</v>
      </c>
      <c r="S1953" s="109">
        <v>44755</v>
      </c>
      <c r="T1953" s="109">
        <v>44815</v>
      </c>
      <c r="U1953" s="109">
        <v>45485</v>
      </c>
      <c r="V1953" s="108">
        <v>730</v>
      </c>
      <c r="W1953" s="107" t="s">
        <v>398</v>
      </c>
      <c r="X1953" s="107" t="s">
        <v>702</v>
      </c>
      <c r="Y1953" s="107" t="s">
        <v>293</v>
      </c>
      <c r="Z1953" s="108">
        <v>0</v>
      </c>
      <c r="AA1953" s="113">
        <v>385533.8</v>
      </c>
      <c r="AB1953" s="113">
        <v>90677.75</v>
      </c>
      <c r="AC1953" s="113">
        <v>136688.24</v>
      </c>
      <c r="AD1953" s="113">
        <v>0</v>
      </c>
      <c r="AE1953" s="113">
        <v>136688.24</v>
      </c>
      <c r="AF1953" s="113">
        <v>134466.20000000001</v>
      </c>
      <c r="AG1953" s="113">
        <v>520000</v>
      </c>
      <c r="AH1953" s="113">
        <f>CFR_Data[[#This Row],[Total Spent SFY]]+CFR_Data[[#This Row],[CF Current SFY]]</f>
        <v>225143.95</v>
      </c>
      <c r="AI1953" s="113">
        <v>2222.04</v>
      </c>
      <c r="AJ1953" s="113">
        <v>0</v>
      </c>
      <c r="AK1953" s="113">
        <v>0</v>
      </c>
      <c r="AL1953" s="113">
        <v>0</v>
      </c>
      <c r="AM1953" s="113">
        <v>0</v>
      </c>
      <c r="AN1953" s="113">
        <v>0</v>
      </c>
      <c r="AO1953" s="113">
        <v>0</v>
      </c>
      <c r="AP1953" s="113">
        <v>0</v>
      </c>
      <c r="AQ1953" s="107" t="s">
        <v>699</v>
      </c>
      <c r="AR1953" s="107" t="s">
        <v>699</v>
      </c>
      <c r="AS1953" s="107" t="s">
        <v>396</v>
      </c>
      <c r="AT1953" s="107" t="s">
        <v>395</v>
      </c>
      <c r="AU1953" s="107" t="s">
        <v>1123</v>
      </c>
      <c r="AV1953" s="107" t="s">
        <v>391</v>
      </c>
      <c r="AW1953" s="108">
        <v>1</v>
      </c>
      <c r="AX1953" s="107" t="s">
        <v>473</v>
      </c>
      <c r="AY1953" s="107" t="s">
        <v>765</v>
      </c>
      <c r="AZ1953" s="107" t="s">
        <v>706</v>
      </c>
      <c r="BA1953" s="107" t="s">
        <v>406</v>
      </c>
      <c r="BB1953" s="109">
        <v>45355.272070752311</v>
      </c>
      <c r="BC1953" s="107" t="s">
        <v>465</v>
      </c>
      <c r="BD1953" s="107" t="s">
        <v>293</v>
      </c>
    </row>
    <row r="1954" spans="1:56" x14ac:dyDescent="0.2">
      <c r="A1954" s="107" t="s">
        <v>409</v>
      </c>
      <c r="B1954" s="105">
        <v>612279</v>
      </c>
      <c r="C1954" s="105" t="s">
        <v>2640</v>
      </c>
      <c r="D1954" s="107" t="s">
        <v>2641</v>
      </c>
      <c r="E1954" s="105" t="s">
        <v>1943</v>
      </c>
      <c r="F1954" s="107" t="s">
        <v>1337</v>
      </c>
      <c r="G1954" s="107" t="s">
        <v>830</v>
      </c>
      <c r="H1954" s="107" t="b">
        <v>1</v>
      </c>
      <c r="I1954" s="107" t="s">
        <v>830</v>
      </c>
      <c r="J1954" s="107" t="s">
        <v>440</v>
      </c>
      <c r="K1954" s="107" t="s">
        <v>441</v>
      </c>
      <c r="L1954" s="107" t="s">
        <v>209</v>
      </c>
      <c r="M1954" s="107" t="s">
        <v>208</v>
      </c>
      <c r="N1954" s="107" t="s">
        <v>410</v>
      </c>
      <c r="O1954" s="107" t="s">
        <v>395</v>
      </c>
      <c r="P1954" s="109">
        <v>44688</v>
      </c>
      <c r="Q1954" s="107" t="s">
        <v>658</v>
      </c>
      <c r="R1954" s="108">
        <v>1</v>
      </c>
      <c r="S1954" s="109">
        <v>44743</v>
      </c>
      <c r="T1954" s="109">
        <v>44803</v>
      </c>
      <c r="U1954" s="109">
        <v>45473</v>
      </c>
      <c r="V1954" s="108">
        <v>730</v>
      </c>
      <c r="W1954" s="107" t="s">
        <v>398</v>
      </c>
      <c r="X1954" s="107" t="s">
        <v>720</v>
      </c>
      <c r="Y1954" s="107" t="s">
        <v>293</v>
      </c>
      <c r="Z1954" s="108">
        <v>0</v>
      </c>
      <c r="AA1954" s="113">
        <v>225792.9</v>
      </c>
      <c r="AB1954" s="113">
        <v>218497.19</v>
      </c>
      <c r="AC1954" s="113">
        <v>57737.18</v>
      </c>
      <c r="AD1954" s="113">
        <v>97690.929499999998</v>
      </c>
      <c r="AE1954" s="113">
        <v>97690.929499999998</v>
      </c>
      <c r="AF1954" s="113">
        <v>97690.929499999998</v>
      </c>
      <c r="AG1954" s="113">
        <v>323483.82949999999</v>
      </c>
      <c r="AH1954" s="113">
        <f>CFR_Data[[#This Row],[Total Spent SFY]]+CFR_Data[[#This Row],[CF Current SFY]]</f>
        <v>316188.11950000003</v>
      </c>
      <c r="AI1954" s="113">
        <v>0</v>
      </c>
      <c r="AJ1954" s="113">
        <v>0</v>
      </c>
      <c r="AK1954" s="113">
        <v>0</v>
      </c>
      <c r="AL1954" s="113">
        <v>0</v>
      </c>
      <c r="AM1954" s="113">
        <v>0</v>
      </c>
      <c r="AN1954" s="113">
        <v>-39953.749499999998</v>
      </c>
      <c r="AO1954" s="113">
        <v>0</v>
      </c>
      <c r="AP1954" s="113">
        <v>0</v>
      </c>
      <c r="AQ1954" s="107" t="s">
        <v>699</v>
      </c>
      <c r="AR1954" s="107" t="s">
        <v>699</v>
      </c>
      <c r="AS1954" s="107" t="s">
        <v>396</v>
      </c>
      <c r="AT1954" s="107" t="s">
        <v>395</v>
      </c>
      <c r="AU1954" s="107" t="s">
        <v>1123</v>
      </c>
      <c r="AV1954" s="107" t="s">
        <v>391</v>
      </c>
      <c r="AW1954" s="108">
        <v>3</v>
      </c>
      <c r="AX1954" s="107" t="s">
        <v>473</v>
      </c>
      <c r="AY1954" s="107" t="s">
        <v>762</v>
      </c>
      <c r="AZ1954" s="107" t="s">
        <v>706</v>
      </c>
      <c r="BA1954" s="107" t="s">
        <v>433</v>
      </c>
      <c r="BB1954" s="109">
        <v>45355.272070752311</v>
      </c>
      <c r="BC1954" s="107" t="s">
        <v>465</v>
      </c>
      <c r="BD1954" s="107" t="s">
        <v>293</v>
      </c>
    </row>
    <row r="1955" spans="1:56" x14ac:dyDescent="0.2">
      <c r="A1955" s="107" t="s">
        <v>409</v>
      </c>
      <c r="B1955" s="105">
        <v>612279</v>
      </c>
      <c r="C1955" s="105" t="s">
        <v>2640</v>
      </c>
      <c r="D1955" s="107" t="s">
        <v>2641</v>
      </c>
      <c r="E1955" s="105" t="s">
        <v>1943</v>
      </c>
      <c r="F1955" s="107" t="s">
        <v>1337</v>
      </c>
      <c r="G1955" s="107" t="s">
        <v>830</v>
      </c>
      <c r="H1955" s="107" t="b">
        <v>1</v>
      </c>
      <c r="I1955" s="107" t="s">
        <v>830</v>
      </c>
      <c r="J1955" s="107" t="s">
        <v>440</v>
      </c>
      <c r="K1955" s="107" t="s">
        <v>441</v>
      </c>
      <c r="L1955" s="107" t="s">
        <v>209</v>
      </c>
      <c r="M1955" s="107" t="s">
        <v>208</v>
      </c>
      <c r="N1955" s="107" t="s">
        <v>410</v>
      </c>
      <c r="O1955" s="107" t="s">
        <v>395</v>
      </c>
      <c r="P1955" s="109">
        <v>44688</v>
      </c>
      <c r="Q1955" s="107" t="s">
        <v>658</v>
      </c>
      <c r="R1955" s="108">
        <v>1</v>
      </c>
      <c r="S1955" s="109">
        <v>44743</v>
      </c>
      <c r="T1955" s="109">
        <v>44803</v>
      </c>
      <c r="U1955" s="109">
        <v>45473</v>
      </c>
      <c r="V1955" s="108">
        <v>730</v>
      </c>
      <c r="W1955" s="107" t="s">
        <v>442</v>
      </c>
      <c r="X1955" s="107" t="s">
        <v>778</v>
      </c>
      <c r="Y1955" s="107" t="s">
        <v>293</v>
      </c>
      <c r="Z1955" s="108">
        <v>0</v>
      </c>
      <c r="AA1955" s="113">
        <v>166926.59</v>
      </c>
      <c r="AB1955" s="113">
        <v>0</v>
      </c>
      <c r="AC1955" s="113">
        <v>153335</v>
      </c>
      <c r="AD1955" s="113">
        <v>111957.3558</v>
      </c>
      <c r="AE1955" s="113">
        <v>111957.3558</v>
      </c>
      <c r="AF1955" s="113">
        <v>111957.3558</v>
      </c>
      <c r="AG1955" s="113">
        <v>278883.94579999999</v>
      </c>
      <c r="AH1955" s="113">
        <f>CFR_Data[[#This Row],[Total Spent SFY]]+CFR_Data[[#This Row],[CF Current SFY]]</f>
        <v>111957.3558</v>
      </c>
      <c r="AI1955" s="113">
        <v>0</v>
      </c>
      <c r="AJ1955" s="113">
        <v>0</v>
      </c>
      <c r="AK1955" s="113">
        <v>0</v>
      </c>
      <c r="AL1955" s="113">
        <v>0</v>
      </c>
      <c r="AM1955" s="113">
        <v>0</v>
      </c>
      <c r="AN1955" s="113">
        <v>41377.644200000002</v>
      </c>
      <c r="AO1955" s="113">
        <v>0</v>
      </c>
      <c r="AP1955" s="113">
        <v>0</v>
      </c>
      <c r="AQ1955" s="107" t="s">
        <v>699</v>
      </c>
      <c r="AR1955" s="107" t="s">
        <v>699</v>
      </c>
      <c r="AS1955" s="107" t="s">
        <v>396</v>
      </c>
      <c r="AT1955" s="107" t="s">
        <v>395</v>
      </c>
      <c r="AU1955" s="107" t="s">
        <v>1123</v>
      </c>
      <c r="AV1955" s="107" t="s">
        <v>391</v>
      </c>
      <c r="AW1955" s="108">
        <v>3</v>
      </c>
      <c r="AX1955" s="107" t="s">
        <v>473</v>
      </c>
      <c r="AY1955" s="107" t="s">
        <v>762</v>
      </c>
      <c r="AZ1955" s="107" t="s">
        <v>706</v>
      </c>
      <c r="BA1955" s="107" t="s">
        <v>433</v>
      </c>
      <c r="BB1955" s="109">
        <v>45355.272070752311</v>
      </c>
      <c r="BC1955" s="107" t="s">
        <v>465</v>
      </c>
      <c r="BD1955" s="107" t="s">
        <v>293</v>
      </c>
    </row>
    <row r="1956" spans="1:56" x14ac:dyDescent="0.2">
      <c r="A1956" s="107" t="s">
        <v>409</v>
      </c>
      <c r="B1956" s="105">
        <v>612279</v>
      </c>
      <c r="C1956" s="105" t="s">
        <v>2640</v>
      </c>
      <c r="D1956" s="107" t="s">
        <v>2641</v>
      </c>
      <c r="E1956" s="105" t="s">
        <v>1943</v>
      </c>
      <c r="F1956" s="107" t="s">
        <v>1337</v>
      </c>
      <c r="G1956" s="107" t="s">
        <v>830</v>
      </c>
      <c r="H1956" s="107" t="b">
        <v>1</v>
      </c>
      <c r="I1956" s="107" t="s">
        <v>830</v>
      </c>
      <c r="J1956" s="107" t="s">
        <v>440</v>
      </c>
      <c r="K1956" s="107" t="s">
        <v>441</v>
      </c>
      <c r="L1956" s="107" t="s">
        <v>209</v>
      </c>
      <c r="M1956" s="107" t="s">
        <v>208</v>
      </c>
      <c r="N1956" s="107" t="s">
        <v>410</v>
      </c>
      <c r="O1956" s="107" t="s">
        <v>395</v>
      </c>
      <c r="P1956" s="109">
        <v>44688</v>
      </c>
      <c r="Q1956" s="107" t="s">
        <v>658</v>
      </c>
      <c r="R1956" s="108">
        <v>1</v>
      </c>
      <c r="S1956" s="109">
        <v>44743</v>
      </c>
      <c r="T1956" s="109">
        <v>44803</v>
      </c>
      <c r="U1956" s="109">
        <v>45473</v>
      </c>
      <c r="V1956" s="108">
        <v>730</v>
      </c>
      <c r="W1956" s="107" t="s">
        <v>287</v>
      </c>
      <c r="X1956" s="107" t="s">
        <v>777</v>
      </c>
      <c r="Y1956" s="107" t="s">
        <v>293</v>
      </c>
      <c r="Z1956" s="108">
        <v>0</v>
      </c>
      <c r="AA1956" s="113">
        <v>7468.33</v>
      </c>
      <c r="AB1956" s="113">
        <v>0</v>
      </c>
      <c r="AC1956" s="113">
        <v>2890</v>
      </c>
      <c r="AD1956" s="113">
        <v>351.71469999999999</v>
      </c>
      <c r="AE1956" s="113">
        <v>351.71469999999999</v>
      </c>
      <c r="AF1956" s="113">
        <v>351.71469999999999</v>
      </c>
      <c r="AG1956" s="113">
        <v>7820.0447000000004</v>
      </c>
      <c r="AH1956" s="113">
        <f>CFR_Data[[#This Row],[Total Spent SFY]]+CFR_Data[[#This Row],[CF Current SFY]]</f>
        <v>351.71469999999999</v>
      </c>
      <c r="AI1956" s="113">
        <v>0</v>
      </c>
      <c r="AJ1956" s="113">
        <v>0</v>
      </c>
      <c r="AK1956" s="113">
        <v>0</v>
      </c>
      <c r="AL1956" s="113">
        <v>0</v>
      </c>
      <c r="AM1956" s="113">
        <v>0</v>
      </c>
      <c r="AN1956" s="113">
        <v>2538.2853</v>
      </c>
      <c r="AO1956" s="113">
        <v>0</v>
      </c>
      <c r="AP1956" s="113">
        <v>0</v>
      </c>
      <c r="AQ1956" s="107" t="s">
        <v>699</v>
      </c>
      <c r="AR1956" s="107" t="s">
        <v>699</v>
      </c>
      <c r="AS1956" s="107" t="s">
        <v>396</v>
      </c>
      <c r="AT1956" s="107" t="s">
        <v>395</v>
      </c>
      <c r="AU1956" s="107" t="s">
        <v>1123</v>
      </c>
      <c r="AV1956" s="107" t="s">
        <v>391</v>
      </c>
      <c r="AW1956" s="108">
        <v>3</v>
      </c>
      <c r="AX1956" s="107" t="s">
        <v>473</v>
      </c>
      <c r="AY1956" s="107" t="s">
        <v>762</v>
      </c>
      <c r="AZ1956" s="107" t="s">
        <v>706</v>
      </c>
      <c r="BA1956" s="107" t="s">
        <v>433</v>
      </c>
      <c r="BB1956" s="109">
        <v>45355.272070752311</v>
      </c>
      <c r="BC1956" s="107" t="s">
        <v>465</v>
      </c>
      <c r="BD1956" s="107" t="s">
        <v>293</v>
      </c>
    </row>
    <row r="1957" spans="1:56" x14ac:dyDescent="0.2">
      <c r="A1957" s="107" t="s">
        <v>409</v>
      </c>
      <c r="B1957" s="105">
        <v>612280</v>
      </c>
      <c r="C1957" s="105" t="s">
        <v>2642</v>
      </c>
      <c r="D1957" s="107" t="s">
        <v>461</v>
      </c>
      <c r="E1957" s="105" t="s">
        <v>1943</v>
      </c>
      <c r="F1957" s="107" t="s">
        <v>1225</v>
      </c>
      <c r="G1957" s="107" t="s">
        <v>830</v>
      </c>
      <c r="H1957" s="107" t="s">
        <v>830</v>
      </c>
      <c r="I1957" s="107" t="s">
        <v>830</v>
      </c>
      <c r="J1957" s="107" t="s">
        <v>440</v>
      </c>
      <c r="K1957" s="107" t="s">
        <v>441</v>
      </c>
      <c r="L1957" s="107" t="s">
        <v>313</v>
      </c>
      <c r="M1957" s="107" t="s">
        <v>217</v>
      </c>
      <c r="N1957" s="107" t="s">
        <v>410</v>
      </c>
      <c r="O1957" s="107" t="s">
        <v>395</v>
      </c>
      <c r="P1957" s="109">
        <v>44576</v>
      </c>
      <c r="Q1957" s="107" t="s">
        <v>658</v>
      </c>
      <c r="R1957" s="108">
        <v>1</v>
      </c>
      <c r="S1957" s="109">
        <v>44637</v>
      </c>
      <c r="T1957" s="109">
        <v>44697</v>
      </c>
      <c r="U1957" s="109">
        <v>45367</v>
      </c>
      <c r="V1957" s="108">
        <v>730</v>
      </c>
      <c r="W1957" s="107" t="s">
        <v>442</v>
      </c>
      <c r="X1957" s="107" t="s">
        <v>778</v>
      </c>
      <c r="Y1957" s="107" t="s">
        <v>293</v>
      </c>
      <c r="Z1957" s="108">
        <v>0</v>
      </c>
      <c r="AA1957" s="113">
        <v>566870.61</v>
      </c>
      <c r="AB1957" s="113">
        <v>566870.61</v>
      </c>
      <c r="AC1957" s="113">
        <v>996713.39</v>
      </c>
      <c r="AD1957" s="113">
        <v>0</v>
      </c>
      <c r="AE1957" s="113">
        <v>996713.39</v>
      </c>
      <c r="AF1957" s="113">
        <v>996713.39</v>
      </c>
      <c r="AG1957" s="113">
        <v>1563584</v>
      </c>
      <c r="AH1957" s="113">
        <f>CFR_Data[[#This Row],[Total Spent SFY]]+CFR_Data[[#This Row],[CF Current SFY]]</f>
        <v>1563584</v>
      </c>
      <c r="AI1957" s="113">
        <v>0</v>
      </c>
      <c r="AJ1957" s="113">
        <v>0</v>
      </c>
      <c r="AK1957" s="113">
        <v>0</v>
      </c>
      <c r="AL1957" s="113">
        <v>0</v>
      </c>
      <c r="AM1957" s="113">
        <v>0</v>
      </c>
      <c r="AN1957" s="113">
        <v>0</v>
      </c>
      <c r="AO1957" s="113">
        <v>0</v>
      </c>
      <c r="AP1957" s="113">
        <v>0</v>
      </c>
      <c r="AQ1957" s="107" t="s">
        <v>699</v>
      </c>
      <c r="AR1957" s="107" t="s">
        <v>699</v>
      </c>
      <c r="AS1957" s="107" t="s">
        <v>396</v>
      </c>
      <c r="AT1957" s="107" t="s">
        <v>395</v>
      </c>
      <c r="AU1957" s="107" t="s">
        <v>1123</v>
      </c>
      <c r="AV1957" s="107" t="s">
        <v>391</v>
      </c>
      <c r="AW1957" s="108">
        <v>2</v>
      </c>
      <c r="AX1957" s="107" t="s">
        <v>473</v>
      </c>
      <c r="AY1957" s="107" t="s">
        <v>762</v>
      </c>
      <c r="AZ1957" s="107" t="s">
        <v>706</v>
      </c>
      <c r="BA1957" s="107" t="s">
        <v>433</v>
      </c>
      <c r="BB1957" s="109">
        <v>45355.272070752311</v>
      </c>
      <c r="BC1957" s="107" t="s">
        <v>465</v>
      </c>
      <c r="BD1957" s="107" t="s">
        <v>293</v>
      </c>
    </row>
    <row r="1958" spans="1:56" x14ac:dyDescent="0.2">
      <c r="A1958" s="107" t="s">
        <v>409</v>
      </c>
      <c r="B1958" s="105">
        <v>612280</v>
      </c>
      <c r="C1958" s="105" t="s">
        <v>2642</v>
      </c>
      <c r="D1958" s="107" t="s">
        <v>461</v>
      </c>
      <c r="E1958" s="105" t="s">
        <v>1943</v>
      </c>
      <c r="F1958" s="107" t="s">
        <v>1225</v>
      </c>
      <c r="G1958" s="107" t="s">
        <v>830</v>
      </c>
      <c r="H1958" s="107" t="s">
        <v>830</v>
      </c>
      <c r="I1958" s="107" t="s">
        <v>830</v>
      </c>
      <c r="J1958" s="107" t="s">
        <v>440</v>
      </c>
      <c r="K1958" s="107" t="s">
        <v>441</v>
      </c>
      <c r="L1958" s="107" t="s">
        <v>313</v>
      </c>
      <c r="M1958" s="107" t="s">
        <v>217</v>
      </c>
      <c r="N1958" s="107" t="s">
        <v>410</v>
      </c>
      <c r="O1958" s="107" t="s">
        <v>395</v>
      </c>
      <c r="P1958" s="109">
        <v>44576</v>
      </c>
      <c r="Q1958" s="107" t="s">
        <v>658</v>
      </c>
      <c r="R1958" s="108">
        <v>1</v>
      </c>
      <c r="S1958" s="109">
        <v>44637</v>
      </c>
      <c r="T1958" s="109">
        <v>44697</v>
      </c>
      <c r="U1958" s="109">
        <v>45367</v>
      </c>
      <c r="V1958" s="108">
        <v>730</v>
      </c>
      <c r="W1958" s="107" t="s">
        <v>287</v>
      </c>
      <c r="X1958" s="107" t="s">
        <v>777</v>
      </c>
      <c r="Y1958" s="107" t="s">
        <v>293</v>
      </c>
      <c r="Z1958" s="108">
        <v>0</v>
      </c>
      <c r="AA1958" s="113">
        <v>0</v>
      </c>
      <c r="AB1958" s="113">
        <v>0</v>
      </c>
      <c r="AC1958" s="113">
        <v>56715</v>
      </c>
      <c r="AD1958" s="113">
        <v>0</v>
      </c>
      <c r="AE1958" s="113">
        <v>56715</v>
      </c>
      <c r="AF1958" s="113">
        <v>56715</v>
      </c>
      <c r="AG1958" s="113">
        <v>56715</v>
      </c>
      <c r="AH1958" s="113">
        <f>CFR_Data[[#This Row],[Total Spent SFY]]+CFR_Data[[#This Row],[CF Current SFY]]</f>
        <v>56715</v>
      </c>
      <c r="AI1958" s="113">
        <v>0</v>
      </c>
      <c r="AJ1958" s="113">
        <v>0</v>
      </c>
      <c r="AK1958" s="113">
        <v>0</v>
      </c>
      <c r="AL1958" s="113">
        <v>0</v>
      </c>
      <c r="AM1958" s="113">
        <v>0</v>
      </c>
      <c r="AN1958" s="113">
        <v>0</v>
      </c>
      <c r="AO1958" s="113">
        <v>0</v>
      </c>
      <c r="AP1958" s="113">
        <v>0</v>
      </c>
      <c r="AQ1958" s="107" t="s">
        <v>699</v>
      </c>
      <c r="AR1958" s="107" t="s">
        <v>699</v>
      </c>
      <c r="AS1958" s="107" t="s">
        <v>396</v>
      </c>
      <c r="AT1958" s="107" t="s">
        <v>395</v>
      </c>
      <c r="AU1958" s="107" t="s">
        <v>1123</v>
      </c>
      <c r="AV1958" s="107" t="s">
        <v>391</v>
      </c>
      <c r="AW1958" s="108">
        <v>2</v>
      </c>
      <c r="AX1958" s="107" t="s">
        <v>473</v>
      </c>
      <c r="AY1958" s="107" t="s">
        <v>762</v>
      </c>
      <c r="AZ1958" s="107" t="s">
        <v>706</v>
      </c>
      <c r="BA1958" s="107" t="s">
        <v>433</v>
      </c>
      <c r="BB1958" s="109">
        <v>45355.272070752311</v>
      </c>
      <c r="BC1958" s="107" t="s">
        <v>465</v>
      </c>
      <c r="BD1958" s="107" t="s">
        <v>293</v>
      </c>
    </row>
    <row r="1959" spans="1:56" x14ac:dyDescent="0.2">
      <c r="A1959" s="107" t="s">
        <v>409</v>
      </c>
      <c r="B1959" s="105">
        <v>612281</v>
      </c>
      <c r="C1959" s="105" t="s">
        <v>2643</v>
      </c>
      <c r="D1959" s="107" t="s">
        <v>469</v>
      </c>
      <c r="E1959" s="105" t="s">
        <v>1943</v>
      </c>
      <c r="F1959" s="107" t="s">
        <v>1867</v>
      </c>
      <c r="G1959" s="107" t="s">
        <v>830</v>
      </c>
      <c r="H1959" s="107" t="b">
        <v>1</v>
      </c>
      <c r="I1959" s="107" t="s">
        <v>830</v>
      </c>
      <c r="J1959" s="107" t="s">
        <v>440</v>
      </c>
      <c r="K1959" s="107" t="s">
        <v>441</v>
      </c>
      <c r="L1959" s="107" t="s">
        <v>344</v>
      </c>
      <c r="M1959" s="107" t="s">
        <v>395</v>
      </c>
      <c r="N1959" s="107" t="s">
        <v>410</v>
      </c>
      <c r="O1959" s="107" t="s">
        <v>395</v>
      </c>
      <c r="P1959" s="109">
        <v>44681</v>
      </c>
      <c r="Q1959" s="107" t="s">
        <v>658</v>
      </c>
      <c r="R1959" s="108">
        <v>1</v>
      </c>
      <c r="S1959" s="109">
        <v>44743</v>
      </c>
      <c r="T1959" s="109">
        <v>44803</v>
      </c>
      <c r="U1959" s="109">
        <v>45473</v>
      </c>
      <c r="V1959" s="108">
        <v>730</v>
      </c>
      <c r="W1959" s="107" t="s">
        <v>398</v>
      </c>
      <c r="X1959" s="107" t="s">
        <v>720</v>
      </c>
      <c r="Y1959" s="107" t="s">
        <v>293</v>
      </c>
      <c r="Z1959" s="108">
        <v>0</v>
      </c>
      <c r="AA1959" s="113">
        <v>372656.26</v>
      </c>
      <c r="AB1959" s="113">
        <v>16187.34</v>
      </c>
      <c r="AC1959" s="113">
        <v>318483.74</v>
      </c>
      <c r="AD1959" s="113">
        <v>333786.69459999999</v>
      </c>
      <c r="AE1959" s="113">
        <v>333786.69459999999</v>
      </c>
      <c r="AF1959" s="113">
        <v>333786.69459999999</v>
      </c>
      <c r="AG1959" s="113">
        <v>706442.95460000006</v>
      </c>
      <c r="AH1959" s="113">
        <f>CFR_Data[[#This Row],[Total Spent SFY]]+CFR_Data[[#This Row],[CF Current SFY]]</f>
        <v>349974.03460000001</v>
      </c>
      <c r="AI1959" s="113">
        <v>0</v>
      </c>
      <c r="AJ1959" s="113">
        <v>0</v>
      </c>
      <c r="AK1959" s="113">
        <v>0</v>
      </c>
      <c r="AL1959" s="113">
        <v>0</v>
      </c>
      <c r="AM1959" s="113">
        <v>0</v>
      </c>
      <c r="AN1959" s="113">
        <v>-15302.954599999999</v>
      </c>
      <c r="AO1959" s="113">
        <v>0</v>
      </c>
      <c r="AP1959" s="113">
        <v>0</v>
      </c>
      <c r="AQ1959" s="107" t="s">
        <v>699</v>
      </c>
      <c r="AR1959" s="107" t="s">
        <v>699</v>
      </c>
      <c r="AS1959" s="107" t="s">
        <v>396</v>
      </c>
      <c r="AT1959" s="107" t="s">
        <v>395</v>
      </c>
      <c r="AU1959" s="107" t="s">
        <v>1123</v>
      </c>
      <c r="AV1959" s="107" t="s">
        <v>391</v>
      </c>
      <c r="AW1959" s="108">
        <v>3</v>
      </c>
      <c r="AX1959" s="107" t="s">
        <v>473</v>
      </c>
      <c r="AY1959" s="107" t="s">
        <v>707</v>
      </c>
      <c r="AZ1959" s="107" t="s">
        <v>706</v>
      </c>
      <c r="BA1959" s="107" t="s">
        <v>412</v>
      </c>
      <c r="BB1959" s="109">
        <v>45355.272070752311</v>
      </c>
      <c r="BC1959" s="107" t="s">
        <v>465</v>
      </c>
      <c r="BD1959" s="107" t="s">
        <v>293</v>
      </c>
    </row>
    <row r="1960" spans="1:56" x14ac:dyDescent="0.2">
      <c r="A1960" s="107" t="s">
        <v>409</v>
      </c>
      <c r="B1960" s="105">
        <v>612281</v>
      </c>
      <c r="C1960" s="105" t="s">
        <v>2643</v>
      </c>
      <c r="D1960" s="107" t="s">
        <v>469</v>
      </c>
      <c r="E1960" s="105" t="s">
        <v>1943</v>
      </c>
      <c r="F1960" s="107" t="s">
        <v>1867</v>
      </c>
      <c r="G1960" s="107" t="s">
        <v>830</v>
      </c>
      <c r="H1960" s="107" t="b">
        <v>1</v>
      </c>
      <c r="I1960" s="107" t="s">
        <v>830</v>
      </c>
      <c r="J1960" s="107" t="s">
        <v>440</v>
      </c>
      <c r="K1960" s="107" t="s">
        <v>441</v>
      </c>
      <c r="L1960" s="107" t="s">
        <v>344</v>
      </c>
      <c r="M1960" s="107" t="s">
        <v>395</v>
      </c>
      <c r="N1960" s="107" t="s">
        <v>410</v>
      </c>
      <c r="O1960" s="107" t="s">
        <v>395</v>
      </c>
      <c r="P1960" s="109">
        <v>44681</v>
      </c>
      <c r="Q1960" s="107" t="s">
        <v>658</v>
      </c>
      <c r="R1960" s="108">
        <v>1</v>
      </c>
      <c r="S1960" s="109">
        <v>44743</v>
      </c>
      <c r="T1960" s="109">
        <v>44803</v>
      </c>
      <c r="U1960" s="109">
        <v>45473</v>
      </c>
      <c r="V1960" s="108">
        <v>730</v>
      </c>
      <c r="W1960" s="107" t="s">
        <v>442</v>
      </c>
      <c r="X1960" s="107" t="s">
        <v>778</v>
      </c>
      <c r="Y1960" s="107" t="s">
        <v>293</v>
      </c>
      <c r="Z1960" s="108">
        <v>0</v>
      </c>
      <c r="AA1960" s="113">
        <v>220128.93</v>
      </c>
      <c r="AB1960" s="113">
        <v>0</v>
      </c>
      <c r="AC1960" s="113">
        <v>145011.07</v>
      </c>
      <c r="AD1960" s="113">
        <v>108703.3585</v>
      </c>
      <c r="AE1960" s="113">
        <v>108703.3585</v>
      </c>
      <c r="AF1960" s="113">
        <v>108703.3585</v>
      </c>
      <c r="AG1960" s="113">
        <v>328832.28850000002</v>
      </c>
      <c r="AH1960" s="113">
        <f>CFR_Data[[#This Row],[Total Spent SFY]]+CFR_Data[[#This Row],[CF Current SFY]]</f>
        <v>108703.3585</v>
      </c>
      <c r="AI1960" s="113">
        <v>0</v>
      </c>
      <c r="AJ1960" s="113">
        <v>0</v>
      </c>
      <c r="AK1960" s="113">
        <v>0</v>
      </c>
      <c r="AL1960" s="113">
        <v>0</v>
      </c>
      <c r="AM1960" s="113">
        <v>0</v>
      </c>
      <c r="AN1960" s="113">
        <v>36307.711499999998</v>
      </c>
      <c r="AO1960" s="113">
        <v>0</v>
      </c>
      <c r="AP1960" s="113">
        <v>0</v>
      </c>
      <c r="AQ1960" s="107" t="s">
        <v>699</v>
      </c>
      <c r="AR1960" s="107" t="s">
        <v>699</v>
      </c>
      <c r="AS1960" s="107" t="s">
        <v>396</v>
      </c>
      <c r="AT1960" s="107" t="s">
        <v>395</v>
      </c>
      <c r="AU1960" s="107" t="s">
        <v>1123</v>
      </c>
      <c r="AV1960" s="107" t="s">
        <v>391</v>
      </c>
      <c r="AW1960" s="108">
        <v>3</v>
      </c>
      <c r="AX1960" s="107" t="s">
        <v>473</v>
      </c>
      <c r="AY1960" s="107" t="s">
        <v>707</v>
      </c>
      <c r="AZ1960" s="107" t="s">
        <v>706</v>
      </c>
      <c r="BA1960" s="107" t="s">
        <v>412</v>
      </c>
      <c r="BB1960" s="109">
        <v>45355.272070752311</v>
      </c>
      <c r="BC1960" s="107" t="s">
        <v>465</v>
      </c>
      <c r="BD1960" s="107" t="s">
        <v>293</v>
      </c>
    </row>
    <row r="1961" spans="1:56" x14ac:dyDescent="0.2">
      <c r="A1961" s="107" t="s">
        <v>409</v>
      </c>
      <c r="B1961" s="105">
        <v>612281</v>
      </c>
      <c r="C1961" s="105" t="s">
        <v>2643</v>
      </c>
      <c r="D1961" s="107" t="s">
        <v>469</v>
      </c>
      <c r="E1961" s="105" t="s">
        <v>1943</v>
      </c>
      <c r="F1961" s="107" t="s">
        <v>1867</v>
      </c>
      <c r="G1961" s="107" t="s">
        <v>830</v>
      </c>
      <c r="H1961" s="107" t="b">
        <v>1</v>
      </c>
      <c r="I1961" s="107" t="s">
        <v>830</v>
      </c>
      <c r="J1961" s="107" t="s">
        <v>440</v>
      </c>
      <c r="K1961" s="107" t="s">
        <v>441</v>
      </c>
      <c r="L1961" s="107" t="s">
        <v>344</v>
      </c>
      <c r="M1961" s="107" t="s">
        <v>395</v>
      </c>
      <c r="N1961" s="107" t="s">
        <v>410</v>
      </c>
      <c r="O1961" s="107" t="s">
        <v>395</v>
      </c>
      <c r="P1961" s="109">
        <v>44681</v>
      </c>
      <c r="Q1961" s="107" t="s">
        <v>658</v>
      </c>
      <c r="R1961" s="108">
        <v>1</v>
      </c>
      <c r="S1961" s="109">
        <v>44743</v>
      </c>
      <c r="T1961" s="109">
        <v>44803</v>
      </c>
      <c r="U1961" s="109">
        <v>45473</v>
      </c>
      <c r="V1961" s="108">
        <v>730</v>
      </c>
      <c r="W1961" s="107" t="s">
        <v>287</v>
      </c>
      <c r="X1961" s="107" t="s">
        <v>777</v>
      </c>
      <c r="Y1961" s="107" t="s">
        <v>293</v>
      </c>
      <c r="Z1961" s="108">
        <v>0</v>
      </c>
      <c r="AA1961" s="113">
        <v>259013.96</v>
      </c>
      <c r="AB1961" s="113">
        <v>0</v>
      </c>
      <c r="AC1961" s="113">
        <v>96536.04</v>
      </c>
      <c r="AD1961" s="113">
        <v>9534.6368999999995</v>
      </c>
      <c r="AE1961" s="113">
        <v>9534.6368999999995</v>
      </c>
      <c r="AF1961" s="113">
        <v>9534.6368999999995</v>
      </c>
      <c r="AG1961" s="113">
        <v>268548.5969</v>
      </c>
      <c r="AH1961" s="113">
        <f>CFR_Data[[#This Row],[Total Spent SFY]]+CFR_Data[[#This Row],[CF Current SFY]]</f>
        <v>9534.6368999999995</v>
      </c>
      <c r="AI1961" s="113">
        <v>0</v>
      </c>
      <c r="AJ1961" s="113">
        <v>0</v>
      </c>
      <c r="AK1961" s="113">
        <v>0</v>
      </c>
      <c r="AL1961" s="113">
        <v>0</v>
      </c>
      <c r="AM1961" s="113">
        <v>0</v>
      </c>
      <c r="AN1961" s="113">
        <v>87001.403099999996</v>
      </c>
      <c r="AO1961" s="113">
        <v>0</v>
      </c>
      <c r="AP1961" s="113">
        <v>0</v>
      </c>
      <c r="AQ1961" s="107" t="s">
        <v>699</v>
      </c>
      <c r="AR1961" s="107" t="s">
        <v>699</v>
      </c>
      <c r="AS1961" s="107" t="s">
        <v>396</v>
      </c>
      <c r="AT1961" s="107" t="s">
        <v>395</v>
      </c>
      <c r="AU1961" s="107" t="s">
        <v>1123</v>
      </c>
      <c r="AV1961" s="107" t="s">
        <v>391</v>
      </c>
      <c r="AW1961" s="108">
        <v>3</v>
      </c>
      <c r="AX1961" s="107" t="s">
        <v>473</v>
      </c>
      <c r="AY1961" s="107" t="s">
        <v>707</v>
      </c>
      <c r="AZ1961" s="107" t="s">
        <v>706</v>
      </c>
      <c r="BA1961" s="107" t="s">
        <v>412</v>
      </c>
      <c r="BB1961" s="109">
        <v>45355.272070752311</v>
      </c>
      <c r="BC1961" s="107" t="s">
        <v>465</v>
      </c>
      <c r="BD1961" s="107" t="s">
        <v>293</v>
      </c>
    </row>
    <row r="1962" spans="1:56" x14ac:dyDescent="0.2">
      <c r="A1962" s="107" t="s">
        <v>409</v>
      </c>
      <c r="B1962" s="105">
        <v>612292</v>
      </c>
      <c r="C1962" s="105" t="s">
        <v>2644</v>
      </c>
      <c r="D1962" s="107" t="s">
        <v>1884</v>
      </c>
      <c r="E1962" s="105" t="s">
        <v>2020</v>
      </c>
      <c r="F1962" s="107" t="s">
        <v>1734</v>
      </c>
      <c r="G1962" s="107" t="s">
        <v>830</v>
      </c>
      <c r="H1962" s="107" t="s">
        <v>830</v>
      </c>
      <c r="I1962" s="107" t="s">
        <v>830</v>
      </c>
      <c r="J1962" s="107" t="s">
        <v>407</v>
      </c>
      <c r="K1962" s="107" t="s">
        <v>408</v>
      </c>
      <c r="L1962" s="107" t="s">
        <v>235</v>
      </c>
      <c r="M1962" s="107" t="s">
        <v>233</v>
      </c>
      <c r="N1962" s="107" t="s">
        <v>410</v>
      </c>
      <c r="O1962" s="107" t="s">
        <v>395</v>
      </c>
      <c r="P1962" s="109">
        <v>44982</v>
      </c>
      <c r="Q1962" s="107" t="s">
        <v>712</v>
      </c>
      <c r="R1962" s="108">
        <v>1</v>
      </c>
      <c r="S1962" s="109">
        <v>45057</v>
      </c>
      <c r="T1962" s="109">
        <v>45117</v>
      </c>
      <c r="U1962" s="109">
        <v>45403</v>
      </c>
      <c r="V1962" s="108">
        <v>346</v>
      </c>
      <c r="W1962" s="107" t="s">
        <v>398</v>
      </c>
      <c r="X1962" s="107" t="s">
        <v>702</v>
      </c>
      <c r="Y1962" s="107" t="s">
        <v>293</v>
      </c>
      <c r="Z1962" s="108">
        <v>0</v>
      </c>
      <c r="AA1962" s="113">
        <v>1032909.61</v>
      </c>
      <c r="AB1962" s="113">
        <v>963229.61</v>
      </c>
      <c r="AC1962" s="113">
        <v>206790.39</v>
      </c>
      <c r="AD1962" s="113">
        <v>138164</v>
      </c>
      <c r="AE1962" s="113">
        <v>138164</v>
      </c>
      <c r="AF1962" s="113">
        <v>138164</v>
      </c>
      <c r="AG1962" s="113">
        <v>1171073.6100000001</v>
      </c>
      <c r="AH1962" s="113">
        <f>CFR_Data[[#This Row],[Total Spent SFY]]+CFR_Data[[#This Row],[CF Current SFY]]</f>
        <v>1101393.6099999999</v>
      </c>
      <c r="AI1962" s="113">
        <v>0</v>
      </c>
      <c r="AJ1962" s="113">
        <v>0</v>
      </c>
      <c r="AK1962" s="113">
        <v>0</v>
      </c>
      <c r="AL1962" s="113">
        <v>0</v>
      </c>
      <c r="AM1962" s="113">
        <v>0</v>
      </c>
      <c r="AN1962" s="113">
        <v>68626.39</v>
      </c>
      <c r="AO1962" s="113">
        <v>0</v>
      </c>
      <c r="AP1962" s="113">
        <v>0</v>
      </c>
      <c r="AQ1962" s="107" t="s">
        <v>699</v>
      </c>
      <c r="AR1962" s="107" t="s">
        <v>699</v>
      </c>
      <c r="AS1962" s="107" t="s">
        <v>396</v>
      </c>
      <c r="AT1962" s="107" t="s">
        <v>395</v>
      </c>
      <c r="AU1962" s="107" t="s">
        <v>1123</v>
      </c>
      <c r="AV1962" s="107" t="s">
        <v>391</v>
      </c>
      <c r="AW1962" s="108">
        <v>1</v>
      </c>
      <c r="AX1962" s="107" t="s">
        <v>473</v>
      </c>
      <c r="AY1962" s="107" t="s">
        <v>736</v>
      </c>
      <c r="AZ1962" s="107" t="s">
        <v>706</v>
      </c>
      <c r="BA1962" s="107" t="s">
        <v>434</v>
      </c>
      <c r="BB1962" s="109">
        <v>45355.272070752311</v>
      </c>
      <c r="BC1962" s="107" t="s">
        <v>465</v>
      </c>
      <c r="BD1962" s="107" t="s">
        <v>293</v>
      </c>
    </row>
    <row r="1963" spans="1:56" x14ac:dyDescent="0.2">
      <c r="A1963" s="107" t="s">
        <v>409</v>
      </c>
      <c r="B1963" s="105">
        <v>612293</v>
      </c>
      <c r="C1963" s="105" t="s">
        <v>3212</v>
      </c>
      <c r="D1963" s="107" t="s">
        <v>3213</v>
      </c>
      <c r="E1963" s="105" t="s">
        <v>2020</v>
      </c>
      <c r="F1963" s="107" t="s">
        <v>1734</v>
      </c>
      <c r="G1963" s="107" t="s">
        <v>830</v>
      </c>
      <c r="H1963" s="107" t="s">
        <v>830</v>
      </c>
      <c r="I1963" s="107" t="s">
        <v>830</v>
      </c>
      <c r="J1963" s="107" t="s">
        <v>162</v>
      </c>
      <c r="K1963" s="107" t="s">
        <v>21</v>
      </c>
      <c r="L1963" s="107" t="s">
        <v>235</v>
      </c>
      <c r="M1963" s="107" t="s">
        <v>233</v>
      </c>
      <c r="N1963" s="107" t="s">
        <v>410</v>
      </c>
      <c r="O1963" s="107" t="s">
        <v>395</v>
      </c>
      <c r="P1963" s="109">
        <v>45101</v>
      </c>
      <c r="Q1963" s="107" t="s">
        <v>712</v>
      </c>
      <c r="R1963" s="108">
        <v>1</v>
      </c>
      <c r="S1963" s="109">
        <v>45195</v>
      </c>
      <c r="T1963" s="109">
        <v>45255</v>
      </c>
      <c r="U1963" s="109">
        <v>45405</v>
      </c>
      <c r="V1963" s="108">
        <v>210</v>
      </c>
      <c r="W1963" s="107" t="s">
        <v>398</v>
      </c>
      <c r="X1963" s="107" t="s">
        <v>702</v>
      </c>
      <c r="Y1963" s="107" t="s">
        <v>293</v>
      </c>
      <c r="Z1963" s="108">
        <v>0</v>
      </c>
      <c r="AA1963" s="113">
        <v>0</v>
      </c>
      <c r="AB1963" s="113">
        <v>0</v>
      </c>
      <c r="AC1963" s="113">
        <v>861350</v>
      </c>
      <c r="AD1963" s="113">
        <v>715000</v>
      </c>
      <c r="AE1963" s="113">
        <v>715000</v>
      </c>
      <c r="AF1963" s="113">
        <v>425000</v>
      </c>
      <c r="AG1963" s="113">
        <v>425000</v>
      </c>
      <c r="AH1963" s="113">
        <f>CFR_Data[[#This Row],[Total Spent SFY]]+CFR_Data[[#This Row],[CF Current SFY]]</f>
        <v>425000</v>
      </c>
      <c r="AI1963" s="113">
        <v>290000</v>
      </c>
      <c r="AJ1963" s="113">
        <v>0</v>
      </c>
      <c r="AK1963" s="113">
        <v>0</v>
      </c>
      <c r="AL1963" s="113">
        <v>0</v>
      </c>
      <c r="AM1963" s="113">
        <v>0</v>
      </c>
      <c r="AN1963" s="113">
        <v>146350</v>
      </c>
      <c r="AO1963" s="113">
        <v>0</v>
      </c>
      <c r="AP1963" s="113">
        <v>0</v>
      </c>
      <c r="AQ1963" s="107" t="s">
        <v>699</v>
      </c>
      <c r="AR1963" s="107" t="s">
        <v>699</v>
      </c>
      <c r="AS1963" s="107" t="s">
        <v>396</v>
      </c>
      <c r="AT1963" s="107" t="s">
        <v>395</v>
      </c>
      <c r="AU1963" s="107" t="s">
        <v>1123</v>
      </c>
      <c r="AV1963" s="107" t="s">
        <v>391</v>
      </c>
      <c r="AW1963" s="108">
        <v>1</v>
      </c>
      <c r="AX1963" s="107" t="s">
        <v>473</v>
      </c>
      <c r="AY1963" s="107" t="s">
        <v>736</v>
      </c>
      <c r="AZ1963" s="107" t="s">
        <v>706</v>
      </c>
      <c r="BA1963" s="107" t="s">
        <v>434</v>
      </c>
      <c r="BB1963" s="109">
        <v>45355.272070752311</v>
      </c>
      <c r="BC1963" s="107" t="s">
        <v>21</v>
      </c>
      <c r="BD1963" s="107" t="s">
        <v>293</v>
      </c>
    </row>
    <row r="1964" spans="1:56" x14ac:dyDescent="0.2">
      <c r="A1964" s="107" t="s">
        <v>409</v>
      </c>
      <c r="B1964" s="105">
        <v>612294</v>
      </c>
      <c r="C1964" s="105" t="s">
        <v>2645</v>
      </c>
      <c r="D1964" s="107" t="s">
        <v>2646</v>
      </c>
      <c r="E1964" s="105" t="s">
        <v>2020</v>
      </c>
      <c r="F1964" s="107" t="s">
        <v>1734</v>
      </c>
      <c r="G1964" s="107" t="s">
        <v>830</v>
      </c>
      <c r="H1964" s="107" t="s">
        <v>830</v>
      </c>
      <c r="I1964" s="107" t="s">
        <v>830</v>
      </c>
      <c r="J1964" s="107" t="s">
        <v>136</v>
      </c>
      <c r="K1964" s="107" t="s">
        <v>32</v>
      </c>
      <c r="L1964" s="107" t="s">
        <v>235</v>
      </c>
      <c r="M1964" s="107" t="s">
        <v>233</v>
      </c>
      <c r="N1964" s="107" t="s">
        <v>410</v>
      </c>
      <c r="O1964" s="107" t="s">
        <v>395</v>
      </c>
      <c r="P1964" s="109">
        <v>44954</v>
      </c>
      <c r="Q1964" s="107" t="s">
        <v>712</v>
      </c>
      <c r="R1964" s="108">
        <v>1</v>
      </c>
      <c r="S1964" s="109">
        <v>45058</v>
      </c>
      <c r="T1964" s="109">
        <v>45118</v>
      </c>
      <c r="U1964" s="109">
        <v>45238</v>
      </c>
      <c r="V1964" s="108">
        <v>180</v>
      </c>
      <c r="W1964" s="107" t="s">
        <v>398</v>
      </c>
      <c r="X1964" s="107" t="s">
        <v>702</v>
      </c>
      <c r="Y1964" s="107" t="s">
        <v>293</v>
      </c>
      <c r="Z1964" s="108">
        <v>0</v>
      </c>
      <c r="AA1964" s="113">
        <v>0</v>
      </c>
      <c r="AB1964" s="113">
        <v>0</v>
      </c>
      <c r="AC1964" s="113">
        <v>1231650</v>
      </c>
      <c r="AD1964" s="113">
        <v>65000</v>
      </c>
      <c r="AE1964" s="113">
        <v>65000</v>
      </c>
      <c r="AF1964" s="113">
        <v>65000</v>
      </c>
      <c r="AG1964" s="113">
        <v>65000</v>
      </c>
      <c r="AH1964" s="113">
        <f>CFR_Data[[#This Row],[Total Spent SFY]]+CFR_Data[[#This Row],[CF Current SFY]]</f>
        <v>65000</v>
      </c>
      <c r="AI1964" s="113">
        <v>0</v>
      </c>
      <c r="AJ1964" s="113">
        <v>0</v>
      </c>
      <c r="AK1964" s="113">
        <v>0</v>
      </c>
      <c r="AL1964" s="113">
        <v>0</v>
      </c>
      <c r="AM1964" s="113">
        <v>0</v>
      </c>
      <c r="AN1964" s="113">
        <v>1166650</v>
      </c>
      <c r="AO1964" s="113">
        <v>0</v>
      </c>
      <c r="AP1964" s="113">
        <v>0</v>
      </c>
      <c r="AQ1964" s="107" t="s">
        <v>699</v>
      </c>
      <c r="AR1964" s="107" t="s">
        <v>699</v>
      </c>
      <c r="AS1964" s="107" t="s">
        <v>396</v>
      </c>
      <c r="AT1964" s="107" t="s">
        <v>395</v>
      </c>
      <c r="AU1964" s="107" t="s">
        <v>1123</v>
      </c>
      <c r="AV1964" s="107" t="s">
        <v>391</v>
      </c>
      <c r="AW1964" s="108">
        <v>1</v>
      </c>
      <c r="AX1964" s="107" t="s">
        <v>473</v>
      </c>
      <c r="AY1964" s="107" t="s">
        <v>736</v>
      </c>
      <c r="AZ1964" s="107" t="s">
        <v>706</v>
      </c>
      <c r="BA1964" s="107" t="s">
        <v>434</v>
      </c>
      <c r="BB1964" s="109">
        <v>45355.272070752311</v>
      </c>
      <c r="BC1964" s="107" t="s">
        <v>32</v>
      </c>
      <c r="BD1964" s="107" t="s">
        <v>293</v>
      </c>
    </row>
    <row r="1965" spans="1:56" x14ac:dyDescent="0.2">
      <c r="A1965" s="107" t="s">
        <v>409</v>
      </c>
      <c r="B1965" s="105">
        <v>612296</v>
      </c>
      <c r="C1965" s="105" t="s">
        <v>2647</v>
      </c>
      <c r="D1965" s="107" t="s">
        <v>1885</v>
      </c>
      <c r="E1965" s="105" t="s">
        <v>1947</v>
      </c>
      <c r="F1965" s="107" t="s">
        <v>1734</v>
      </c>
      <c r="G1965" s="107" t="s">
        <v>830</v>
      </c>
      <c r="H1965" s="107" t="s">
        <v>830</v>
      </c>
      <c r="I1965" s="107" t="s">
        <v>830</v>
      </c>
      <c r="J1965" s="107" t="s">
        <v>70</v>
      </c>
      <c r="K1965" s="107" t="s">
        <v>32</v>
      </c>
      <c r="L1965" s="107" t="s">
        <v>235</v>
      </c>
      <c r="M1965" s="107" t="s">
        <v>233</v>
      </c>
      <c r="N1965" s="107" t="s">
        <v>410</v>
      </c>
      <c r="O1965" s="107" t="s">
        <v>395</v>
      </c>
      <c r="P1965" s="109">
        <v>44954</v>
      </c>
      <c r="Q1965" s="107" t="s">
        <v>712</v>
      </c>
      <c r="R1965" s="108">
        <v>1</v>
      </c>
      <c r="S1965" s="109">
        <v>45023</v>
      </c>
      <c r="T1965" s="109">
        <v>45083</v>
      </c>
      <c r="U1965" s="109">
        <v>45173</v>
      </c>
      <c r="V1965" s="108">
        <v>150</v>
      </c>
      <c r="W1965" s="107" t="s">
        <v>398</v>
      </c>
      <c r="X1965" s="107" t="s">
        <v>702</v>
      </c>
      <c r="Y1965" s="107" t="s">
        <v>293</v>
      </c>
      <c r="Z1965" s="108">
        <v>0</v>
      </c>
      <c r="AA1965" s="113">
        <v>387850</v>
      </c>
      <c r="AB1965" s="113">
        <v>387850</v>
      </c>
      <c r="AC1965" s="113">
        <v>659340</v>
      </c>
      <c r="AD1965" s="113">
        <v>529000</v>
      </c>
      <c r="AE1965" s="113">
        <v>529000</v>
      </c>
      <c r="AF1965" s="113">
        <v>529000</v>
      </c>
      <c r="AG1965" s="113">
        <v>916850</v>
      </c>
      <c r="AH1965" s="113">
        <f>CFR_Data[[#This Row],[Total Spent SFY]]+CFR_Data[[#This Row],[CF Current SFY]]</f>
        <v>916850</v>
      </c>
      <c r="AI1965" s="113">
        <v>0</v>
      </c>
      <c r="AJ1965" s="113">
        <v>0</v>
      </c>
      <c r="AK1965" s="113">
        <v>0</v>
      </c>
      <c r="AL1965" s="113">
        <v>0</v>
      </c>
      <c r="AM1965" s="113">
        <v>0</v>
      </c>
      <c r="AN1965" s="113">
        <v>130340</v>
      </c>
      <c r="AO1965" s="113">
        <v>0</v>
      </c>
      <c r="AP1965" s="113">
        <v>0</v>
      </c>
      <c r="AQ1965" s="107" t="s">
        <v>699</v>
      </c>
      <c r="AR1965" s="107" t="s">
        <v>699</v>
      </c>
      <c r="AS1965" s="107" t="s">
        <v>396</v>
      </c>
      <c r="AT1965" s="107" t="s">
        <v>395</v>
      </c>
      <c r="AU1965" s="107" t="s">
        <v>1123</v>
      </c>
      <c r="AV1965" s="107" t="s">
        <v>391</v>
      </c>
      <c r="AW1965" s="108">
        <v>1</v>
      </c>
      <c r="AX1965" s="107" t="s">
        <v>473</v>
      </c>
      <c r="AY1965" s="107" t="s">
        <v>736</v>
      </c>
      <c r="AZ1965" s="107" t="s">
        <v>706</v>
      </c>
      <c r="BA1965" s="107" t="s">
        <v>434</v>
      </c>
      <c r="BB1965" s="109">
        <v>45355.272070752311</v>
      </c>
      <c r="BC1965" s="107" t="s">
        <v>32</v>
      </c>
      <c r="BD1965" s="107" t="s">
        <v>293</v>
      </c>
    </row>
    <row r="1966" spans="1:56" x14ac:dyDescent="0.2">
      <c r="A1966" s="107" t="s">
        <v>472</v>
      </c>
      <c r="B1966" s="105">
        <v>612297</v>
      </c>
      <c r="C1966" s="105" t="s">
        <v>395</v>
      </c>
      <c r="D1966" s="107" t="s">
        <v>1886</v>
      </c>
      <c r="E1966" s="105" t="s">
        <v>2020</v>
      </c>
      <c r="F1966" s="107" t="s">
        <v>1734</v>
      </c>
      <c r="G1966" s="107" t="s">
        <v>830</v>
      </c>
      <c r="H1966" s="107" t="s">
        <v>830</v>
      </c>
      <c r="I1966" s="107" t="s">
        <v>830</v>
      </c>
      <c r="J1966" s="107" t="s">
        <v>162</v>
      </c>
      <c r="K1966" s="107" t="s">
        <v>21</v>
      </c>
      <c r="L1966" s="107" t="s">
        <v>235</v>
      </c>
      <c r="M1966" s="107" t="s">
        <v>233</v>
      </c>
      <c r="N1966" s="107" t="s">
        <v>472</v>
      </c>
      <c r="O1966" s="107" t="s">
        <v>1127</v>
      </c>
      <c r="P1966" s="109">
        <v>45367</v>
      </c>
      <c r="Q1966" s="107" t="s">
        <v>754</v>
      </c>
      <c r="R1966" s="108">
        <v>0</v>
      </c>
      <c r="S1966" s="109">
        <v>45517</v>
      </c>
      <c r="T1966" s="109">
        <v>45577</v>
      </c>
      <c r="U1966" s="109">
        <v>45697</v>
      </c>
      <c r="V1966" s="108">
        <v>180</v>
      </c>
      <c r="W1966" s="107" t="s">
        <v>398</v>
      </c>
      <c r="X1966" s="107" t="s">
        <v>702</v>
      </c>
      <c r="Y1966" s="107" t="s">
        <v>293</v>
      </c>
      <c r="Z1966" s="108">
        <v>0</v>
      </c>
      <c r="AA1966" s="113">
        <v>0</v>
      </c>
      <c r="AB1966" s="113">
        <v>0</v>
      </c>
      <c r="AC1966" s="113">
        <v>1568554</v>
      </c>
      <c r="AD1966" s="113">
        <v>0</v>
      </c>
      <c r="AE1966" s="113">
        <v>1568554</v>
      </c>
      <c r="AF1966" s="113">
        <v>0</v>
      </c>
      <c r="AG1966" s="113">
        <v>0</v>
      </c>
      <c r="AH1966" s="113">
        <f>CFR_Data[[#This Row],[Total Spent SFY]]+CFR_Data[[#This Row],[CF Current SFY]]</f>
        <v>0</v>
      </c>
      <c r="AI1966" s="113">
        <v>1568554</v>
      </c>
      <c r="AJ1966" s="113">
        <v>0</v>
      </c>
      <c r="AK1966" s="113">
        <v>0</v>
      </c>
      <c r="AL1966" s="113">
        <v>0</v>
      </c>
      <c r="AM1966" s="113">
        <v>0</v>
      </c>
      <c r="AN1966" s="113">
        <v>0</v>
      </c>
      <c r="AO1966" s="113">
        <v>0</v>
      </c>
      <c r="AP1966" s="113">
        <v>0</v>
      </c>
      <c r="AQ1966" s="107" t="s">
        <v>699</v>
      </c>
      <c r="AR1966" s="107" t="s">
        <v>699</v>
      </c>
      <c r="AS1966" s="107" t="s">
        <v>396</v>
      </c>
      <c r="AT1966" s="107" t="s">
        <v>395</v>
      </c>
      <c r="AU1966" s="107" t="s">
        <v>1123</v>
      </c>
      <c r="AV1966" s="107" t="s">
        <v>391</v>
      </c>
      <c r="AW1966" s="108">
        <v>1</v>
      </c>
      <c r="AX1966" s="107" t="s">
        <v>473</v>
      </c>
      <c r="AY1966" s="107" t="s">
        <v>736</v>
      </c>
      <c r="AZ1966" s="107" t="s">
        <v>706</v>
      </c>
      <c r="BA1966" s="107" t="s">
        <v>434</v>
      </c>
      <c r="BB1966" s="109">
        <v>45355.272070752311</v>
      </c>
      <c r="BC1966" s="107" t="s">
        <v>21</v>
      </c>
      <c r="BD1966" s="107" t="s">
        <v>293</v>
      </c>
    </row>
    <row r="1967" spans="1:56" x14ac:dyDescent="0.2">
      <c r="A1967" s="107" t="s">
        <v>472</v>
      </c>
      <c r="B1967" s="105">
        <v>612300</v>
      </c>
      <c r="C1967" s="105" t="s">
        <v>395</v>
      </c>
      <c r="D1967" s="107" t="s">
        <v>1887</v>
      </c>
      <c r="E1967" s="105" t="s">
        <v>2020</v>
      </c>
      <c r="F1967" s="107" t="s">
        <v>1734</v>
      </c>
      <c r="G1967" s="107" t="s">
        <v>830</v>
      </c>
      <c r="H1967" s="107" t="s">
        <v>830</v>
      </c>
      <c r="I1967" s="107" t="s">
        <v>830</v>
      </c>
      <c r="J1967" s="107" t="s">
        <v>250</v>
      </c>
      <c r="K1967" s="107" t="s">
        <v>24</v>
      </c>
      <c r="L1967" s="107" t="s">
        <v>235</v>
      </c>
      <c r="M1967" s="107" t="s">
        <v>233</v>
      </c>
      <c r="N1967" s="107" t="s">
        <v>472</v>
      </c>
      <c r="O1967" s="107" t="s">
        <v>1122</v>
      </c>
      <c r="P1967" s="109">
        <v>45577</v>
      </c>
      <c r="Q1967" s="107" t="s">
        <v>1101</v>
      </c>
      <c r="R1967" s="108">
        <v>0</v>
      </c>
      <c r="S1967" s="109">
        <v>45727</v>
      </c>
      <c r="T1967" s="109">
        <v>45787</v>
      </c>
      <c r="U1967" s="109">
        <v>46335</v>
      </c>
      <c r="V1967" s="108">
        <v>608</v>
      </c>
      <c r="W1967" s="107" t="s">
        <v>398</v>
      </c>
      <c r="X1967" s="107" t="s">
        <v>702</v>
      </c>
      <c r="Y1967" s="107" t="s">
        <v>293</v>
      </c>
      <c r="Z1967" s="108">
        <v>0</v>
      </c>
      <c r="AA1967" s="113">
        <v>0</v>
      </c>
      <c r="AB1967" s="113">
        <v>0</v>
      </c>
      <c r="AC1967" s="113">
        <v>791999.94</v>
      </c>
      <c r="AD1967" s="113">
        <v>0</v>
      </c>
      <c r="AE1967" s="113">
        <v>791999.9399</v>
      </c>
      <c r="AF1967" s="113">
        <v>0</v>
      </c>
      <c r="AG1967" s="113">
        <v>0</v>
      </c>
      <c r="AH1967" s="113">
        <f>CFR_Data[[#This Row],[Total Spent SFY]]+CFR_Data[[#This Row],[CF Current SFY]]</f>
        <v>0</v>
      </c>
      <c r="AI1967" s="113">
        <v>83368.414699999994</v>
      </c>
      <c r="AJ1967" s="113">
        <v>500210.48839999997</v>
      </c>
      <c r="AK1967" s="113">
        <v>208421.0368</v>
      </c>
      <c r="AL1967" s="113">
        <v>0</v>
      </c>
      <c r="AM1967" s="113">
        <v>0</v>
      </c>
      <c r="AN1967" s="113">
        <v>1E-4</v>
      </c>
      <c r="AO1967" s="113">
        <v>0</v>
      </c>
      <c r="AP1967" s="113">
        <v>0</v>
      </c>
      <c r="AQ1967" s="107" t="s">
        <v>699</v>
      </c>
      <c r="AR1967" s="107" t="s">
        <v>699</v>
      </c>
      <c r="AS1967" s="107" t="s">
        <v>396</v>
      </c>
      <c r="AT1967" s="107" t="s">
        <v>395</v>
      </c>
      <c r="AU1967" s="107" t="s">
        <v>1123</v>
      </c>
      <c r="AV1967" s="107" t="s">
        <v>391</v>
      </c>
      <c r="AW1967" s="108">
        <v>1</v>
      </c>
      <c r="AX1967" s="107" t="s">
        <v>473</v>
      </c>
      <c r="AY1967" s="107" t="s">
        <v>736</v>
      </c>
      <c r="AZ1967" s="107" t="s">
        <v>706</v>
      </c>
      <c r="BA1967" s="107" t="s">
        <v>434</v>
      </c>
      <c r="BB1967" s="109">
        <v>45355.272070752311</v>
      </c>
      <c r="BC1967" s="107" t="s">
        <v>24</v>
      </c>
      <c r="BD1967" s="107" t="s">
        <v>293</v>
      </c>
    </row>
    <row r="1968" spans="1:56" x14ac:dyDescent="0.2">
      <c r="A1968" s="107" t="s">
        <v>472</v>
      </c>
      <c r="B1968" s="105">
        <v>612303</v>
      </c>
      <c r="C1968" s="105" t="s">
        <v>395</v>
      </c>
      <c r="D1968" s="107" t="s">
        <v>1888</v>
      </c>
      <c r="E1968" s="105" t="s">
        <v>1945</v>
      </c>
      <c r="F1968" s="107" t="s">
        <v>1734</v>
      </c>
      <c r="G1968" s="107" t="s">
        <v>830</v>
      </c>
      <c r="H1968" s="107" t="s">
        <v>830</v>
      </c>
      <c r="I1968" s="107" t="s">
        <v>830</v>
      </c>
      <c r="J1968" s="107" t="s">
        <v>1889</v>
      </c>
      <c r="K1968" s="107" t="s">
        <v>31</v>
      </c>
      <c r="L1968" s="107" t="s">
        <v>235</v>
      </c>
      <c r="M1968" s="107" t="s">
        <v>233</v>
      </c>
      <c r="N1968" s="107" t="s">
        <v>472</v>
      </c>
      <c r="O1968" s="107" t="s">
        <v>1125</v>
      </c>
      <c r="P1968" s="109">
        <v>45626</v>
      </c>
      <c r="Q1968" s="107" t="s">
        <v>1101</v>
      </c>
      <c r="R1968" s="108">
        <v>0</v>
      </c>
      <c r="S1968" s="109">
        <v>45776</v>
      </c>
      <c r="T1968" s="109">
        <v>45836</v>
      </c>
      <c r="U1968" s="109">
        <v>46141</v>
      </c>
      <c r="V1968" s="108">
        <v>365</v>
      </c>
      <c r="W1968" s="107" t="s">
        <v>398</v>
      </c>
      <c r="X1968" s="107" t="s">
        <v>702</v>
      </c>
      <c r="Y1968" s="107" t="s">
        <v>293</v>
      </c>
      <c r="Z1968" s="108">
        <v>0</v>
      </c>
      <c r="AA1968" s="113">
        <v>0</v>
      </c>
      <c r="AB1968" s="113">
        <v>0</v>
      </c>
      <c r="AC1968" s="113">
        <v>3864000</v>
      </c>
      <c r="AD1968" s="113">
        <v>0</v>
      </c>
      <c r="AE1968" s="113">
        <v>3864000</v>
      </c>
      <c r="AF1968" s="113">
        <v>0</v>
      </c>
      <c r="AG1968" s="113">
        <v>0</v>
      </c>
      <c r="AH1968" s="113">
        <f>CFR_Data[[#This Row],[Total Spent SFY]]+CFR_Data[[#This Row],[CF Current SFY]]</f>
        <v>0</v>
      </c>
      <c r="AI1968" s="113">
        <v>351272.72730000003</v>
      </c>
      <c r="AJ1968" s="113">
        <v>3512727.2727000001</v>
      </c>
      <c r="AK1968" s="113">
        <v>0</v>
      </c>
      <c r="AL1968" s="113">
        <v>0</v>
      </c>
      <c r="AM1968" s="113">
        <v>0</v>
      </c>
      <c r="AN1968" s="113">
        <v>0</v>
      </c>
      <c r="AO1968" s="113">
        <v>0</v>
      </c>
      <c r="AP1968" s="113">
        <v>0</v>
      </c>
      <c r="AQ1968" s="107" t="s">
        <v>699</v>
      </c>
      <c r="AR1968" s="107" t="s">
        <v>699</v>
      </c>
      <c r="AS1968" s="107" t="s">
        <v>396</v>
      </c>
      <c r="AT1968" s="107" t="s">
        <v>395</v>
      </c>
      <c r="AU1968" s="107" t="s">
        <v>1123</v>
      </c>
      <c r="AV1968" s="107" t="s">
        <v>391</v>
      </c>
      <c r="AW1968" s="108">
        <v>1</v>
      </c>
      <c r="AX1968" s="107" t="s">
        <v>473</v>
      </c>
      <c r="AY1968" s="107" t="s">
        <v>736</v>
      </c>
      <c r="AZ1968" s="107" t="s">
        <v>706</v>
      </c>
      <c r="BA1968" s="107" t="s">
        <v>434</v>
      </c>
      <c r="BB1968" s="109">
        <v>45355.272070752311</v>
      </c>
      <c r="BC1968" s="107" t="s">
        <v>31</v>
      </c>
      <c r="BD1968" s="107" t="s">
        <v>293</v>
      </c>
    </row>
    <row r="1969" spans="1:56" x14ac:dyDescent="0.2">
      <c r="A1969" s="107" t="s">
        <v>472</v>
      </c>
      <c r="B1969" s="105">
        <v>612304</v>
      </c>
      <c r="C1969" s="105" t="s">
        <v>395</v>
      </c>
      <c r="D1969" s="107" t="s">
        <v>1890</v>
      </c>
      <c r="E1969" s="105" t="s">
        <v>2020</v>
      </c>
      <c r="F1969" s="107" t="s">
        <v>1734</v>
      </c>
      <c r="G1969" s="107" t="s">
        <v>830</v>
      </c>
      <c r="H1969" s="107" t="s">
        <v>830</v>
      </c>
      <c r="I1969" s="107" t="s">
        <v>830</v>
      </c>
      <c r="J1969" s="107" t="s">
        <v>1891</v>
      </c>
      <c r="K1969" s="107" t="s">
        <v>492</v>
      </c>
      <c r="L1969" s="107" t="s">
        <v>235</v>
      </c>
      <c r="M1969" s="107" t="s">
        <v>233</v>
      </c>
      <c r="N1969" s="107" t="s">
        <v>472</v>
      </c>
      <c r="O1969" s="107" t="s">
        <v>1122</v>
      </c>
      <c r="P1969" s="109">
        <v>45570</v>
      </c>
      <c r="Q1969" s="107" t="s">
        <v>1101</v>
      </c>
      <c r="R1969" s="108">
        <v>0</v>
      </c>
      <c r="S1969" s="109">
        <v>45720</v>
      </c>
      <c r="T1969" s="109">
        <v>45780</v>
      </c>
      <c r="U1969" s="109">
        <v>46328</v>
      </c>
      <c r="V1969" s="108">
        <v>608</v>
      </c>
      <c r="W1969" s="107" t="s">
        <v>398</v>
      </c>
      <c r="X1969" s="107" t="s">
        <v>702</v>
      </c>
      <c r="Y1969" s="107" t="s">
        <v>293</v>
      </c>
      <c r="Z1969" s="108">
        <v>0</v>
      </c>
      <c r="AA1969" s="113">
        <v>0</v>
      </c>
      <c r="AB1969" s="113">
        <v>0</v>
      </c>
      <c r="AC1969" s="113">
        <v>1080000.42</v>
      </c>
      <c r="AD1969" s="113">
        <v>0</v>
      </c>
      <c r="AE1969" s="113">
        <v>1080000.4199000001</v>
      </c>
      <c r="AF1969" s="113">
        <v>0</v>
      </c>
      <c r="AG1969" s="113">
        <v>0</v>
      </c>
      <c r="AH1969" s="113">
        <f>CFR_Data[[#This Row],[Total Spent SFY]]+CFR_Data[[#This Row],[CF Current SFY]]</f>
        <v>0</v>
      </c>
      <c r="AI1969" s="113">
        <v>113684.2547</v>
      </c>
      <c r="AJ1969" s="113">
        <v>682105.52839999995</v>
      </c>
      <c r="AK1969" s="113">
        <v>284210.63679999998</v>
      </c>
      <c r="AL1969" s="113">
        <v>0</v>
      </c>
      <c r="AM1969" s="113">
        <v>0</v>
      </c>
      <c r="AN1969" s="113">
        <v>1E-4</v>
      </c>
      <c r="AO1969" s="113">
        <v>0</v>
      </c>
      <c r="AP1969" s="113">
        <v>0</v>
      </c>
      <c r="AQ1969" s="107" t="s">
        <v>699</v>
      </c>
      <c r="AR1969" s="107" t="s">
        <v>699</v>
      </c>
      <c r="AS1969" s="107" t="s">
        <v>396</v>
      </c>
      <c r="AT1969" s="107" t="s">
        <v>395</v>
      </c>
      <c r="AU1969" s="107" t="s">
        <v>1123</v>
      </c>
      <c r="AV1969" s="107" t="s">
        <v>391</v>
      </c>
      <c r="AW1969" s="108">
        <v>1</v>
      </c>
      <c r="AX1969" s="107" t="s">
        <v>473</v>
      </c>
      <c r="AY1969" s="107" t="s">
        <v>736</v>
      </c>
      <c r="AZ1969" s="107" t="s">
        <v>706</v>
      </c>
      <c r="BA1969" s="107" t="s">
        <v>434</v>
      </c>
      <c r="BB1969" s="109">
        <v>45355.272070752311</v>
      </c>
      <c r="BC1969" s="107" t="s">
        <v>465</v>
      </c>
      <c r="BD1969" s="107" t="s">
        <v>293</v>
      </c>
    </row>
    <row r="1970" spans="1:56" x14ac:dyDescent="0.2">
      <c r="A1970" s="107" t="s">
        <v>472</v>
      </c>
      <c r="B1970" s="105">
        <v>612309</v>
      </c>
      <c r="C1970" s="105" t="s">
        <v>395</v>
      </c>
      <c r="D1970" s="107" t="s">
        <v>1893</v>
      </c>
      <c r="E1970" s="105" t="s">
        <v>2020</v>
      </c>
      <c r="F1970" s="107" t="s">
        <v>1734</v>
      </c>
      <c r="G1970" s="107" t="s">
        <v>830</v>
      </c>
      <c r="H1970" s="107" t="s">
        <v>830</v>
      </c>
      <c r="I1970" s="107" t="s">
        <v>830</v>
      </c>
      <c r="J1970" s="107" t="s">
        <v>181</v>
      </c>
      <c r="K1970" s="107" t="s">
        <v>22</v>
      </c>
      <c r="L1970" s="107" t="s">
        <v>235</v>
      </c>
      <c r="M1970" s="107" t="s">
        <v>233</v>
      </c>
      <c r="N1970" s="107" t="s">
        <v>472</v>
      </c>
      <c r="O1970" s="107" t="s">
        <v>1122</v>
      </c>
      <c r="P1970" s="109">
        <v>45703</v>
      </c>
      <c r="Q1970" s="107" t="s">
        <v>1101</v>
      </c>
      <c r="R1970" s="108">
        <v>0</v>
      </c>
      <c r="S1970" s="109">
        <v>45853</v>
      </c>
      <c r="T1970" s="109">
        <v>45913</v>
      </c>
      <c r="U1970" s="109">
        <v>46461</v>
      </c>
      <c r="V1970" s="108">
        <v>608</v>
      </c>
      <c r="W1970" s="107" t="s">
        <v>398</v>
      </c>
      <c r="X1970" s="107" t="s">
        <v>702</v>
      </c>
      <c r="Y1970" s="107" t="s">
        <v>293</v>
      </c>
      <c r="Z1970" s="108">
        <v>0</v>
      </c>
      <c r="AA1970" s="113">
        <v>0</v>
      </c>
      <c r="AB1970" s="113">
        <v>0</v>
      </c>
      <c r="AC1970" s="113">
        <v>359766</v>
      </c>
      <c r="AD1970" s="113">
        <v>0</v>
      </c>
      <c r="AE1970" s="113">
        <v>359766</v>
      </c>
      <c r="AF1970" s="113">
        <v>0</v>
      </c>
      <c r="AG1970" s="113">
        <v>0</v>
      </c>
      <c r="AH1970" s="113">
        <f>CFR_Data[[#This Row],[Total Spent SFY]]+CFR_Data[[#This Row],[CF Current SFY]]</f>
        <v>0</v>
      </c>
      <c r="AI1970" s="113">
        <v>0</v>
      </c>
      <c r="AJ1970" s="113">
        <v>189350.5263</v>
      </c>
      <c r="AK1970" s="113">
        <v>170415.4737</v>
      </c>
      <c r="AL1970" s="113">
        <v>0</v>
      </c>
      <c r="AM1970" s="113">
        <v>0</v>
      </c>
      <c r="AN1970" s="113">
        <v>0</v>
      </c>
      <c r="AO1970" s="113">
        <v>0</v>
      </c>
      <c r="AP1970" s="113">
        <v>0</v>
      </c>
      <c r="AQ1970" s="107" t="s">
        <v>699</v>
      </c>
      <c r="AR1970" s="107" t="s">
        <v>699</v>
      </c>
      <c r="AS1970" s="107" t="s">
        <v>396</v>
      </c>
      <c r="AT1970" s="107" t="s">
        <v>395</v>
      </c>
      <c r="AU1970" s="107" t="s">
        <v>1123</v>
      </c>
      <c r="AV1970" s="107" t="s">
        <v>391</v>
      </c>
      <c r="AW1970" s="108">
        <v>1</v>
      </c>
      <c r="AX1970" s="107" t="s">
        <v>473</v>
      </c>
      <c r="AY1970" s="107" t="s">
        <v>736</v>
      </c>
      <c r="AZ1970" s="107" t="s">
        <v>706</v>
      </c>
      <c r="BA1970" s="107" t="s">
        <v>434</v>
      </c>
      <c r="BB1970" s="109">
        <v>45355.272070752311</v>
      </c>
      <c r="BC1970" s="107" t="s">
        <v>22</v>
      </c>
      <c r="BD1970" s="107" t="s">
        <v>293</v>
      </c>
    </row>
    <row r="1971" spans="1:56" x14ac:dyDescent="0.2">
      <c r="A1971" s="107" t="s">
        <v>472</v>
      </c>
      <c r="B1971" s="105">
        <v>612310</v>
      </c>
      <c r="C1971" s="105" t="s">
        <v>395</v>
      </c>
      <c r="D1971" s="107" t="s">
        <v>1894</v>
      </c>
      <c r="E1971" s="105" t="s">
        <v>2020</v>
      </c>
      <c r="F1971" s="107" t="s">
        <v>1734</v>
      </c>
      <c r="G1971" s="107" t="s">
        <v>830</v>
      </c>
      <c r="H1971" s="107" t="s">
        <v>830</v>
      </c>
      <c r="I1971" s="107" t="s">
        <v>830</v>
      </c>
      <c r="J1971" s="107" t="s">
        <v>1895</v>
      </c>
      <c r="K1971" s="107" t="s">
        <v>33</v>
      </c>
      <c r="L1971" s="107" t="s">
        <v>235</v>
      </c>
      <c r="M1971" s="107" t="s">
        <v>233</v>
      </c>
      <c r="N1971" s="107" t="s">
        <v>472</v>
      </c>
      <c r="O1971" s="107" t="s">
        <v>1122</v>
      </c>
      <c r="P1971" s="109">
        <v>45745</v>
      </c>
      <c r="Q1971" s="107" t="s">
        <v>1101</v>
      </c>
      <c r="R1971" s="108">
        <v>0</v>
      </c>
      <c r="S1971" s="109">
        <v>45895</v>
      </c>
      <c r="T1971" s="109">
        <v>45955</v>
      </c>
      <c r="U1971" s="109">
        <v>46503</v>
      </c>
      <c r="V1971" s="108">
        <v>608</v>
      </c>
      <c r="W1971" s="107" t="s">
        <v>398</v>
      </c>
      <c r="X1971" s="107" t="s">
        <v>702</v>
      </c>
      <c r="Y1971" s="107" t="s">
        <v>293</v>
      </c>
      <c r="Z1971" s="108">
        <v>0</v>
      </c>
      <c r="AA1971" s="113">
        <v>0</v>
      </c>
      <c r="AB1971" s="113">
        <v>0</v>
      </c>
      <c r="AC1971" s="113">
        <v>432000.72</v>
      </c>
      <c r="AD1971" s="113">
        <v>0</v>
      </c>
      <c r="AE1971" s="113">
        <v>432000.72</v>
      </c>
      <c r="AF1971" s="113">
        <v>0</v>
      </c>
      <c r="AG1971" s="113">
        <v>0</v>
      </c>
      <c r="AH1971" s="113">
        <f>CFR_Data[[#This Row],[Total Spent SFY]]+CFR_Data[[#This Row],[CF Current SFY]]</f>
        <v>0</v>
      </c>
      <c r="AI1971" s="113">
        <v>0</v>
      </c>
      <c r="AJ1971" s="113">
        <v>204631.92</v>
      </c>
      <c r="AK1971" s="113">
        <v>227368.8</v>
      </c>
      <c r="AL1971" s="113">
        <v>0</v>
      </c>
      <c r="AM1971" s="113">
        <v>0</v>
      </c>
      <c r="AN1971" s="113">
        <v>0</v>
      </c>
      <c r="AO1971" s="113">
        <v>0</v>
      </c>
      <c r="AP1971" s="113">
        <v>0</v>
      </c>
      <c r="AQ1971" s="107" t="s">
        <v>699</v>
      </c>
      <c r="AR1971" s="107" t="s">
        <v>699</v>
      </c>
      <c r="AS1971" s="107" t="s">
        <v>396</v>
      </c>
      <c r="AT1971" s="107" t="s">
        <v>395</v>
      </c>
      <c r="AU1971" s="107" t="s">
        <v>1123</v>
      </c>
      <c r="AV1971" s="107" t="s">
        <v>391</v>
      </c>
      <c r="AW1971" s="108">
        <v>1</v>
      </c>
      <c r="AX1971" s="107" t="s">
        <v>473</v>
      </c>
      <c r="AY1971" s="107" t="s">
        <v>736</v>
      </c>
      <c r="AZ1971" s="107" t="s">
        <v>706</v>
      </c>
      <c r="BA1971" s="107" t="s">
        <v>434</v>
      </c>
      <c r="BB1971" s="109">
        <v>45355.272070752311</v>
      </c>
      <c r="BC1971" s="107" t="s">
        <v>33</v>
      </c>
      <c r="BD1971" s="107" t="s">
        <v>293</v>
      </c>
    </row>
    <row r="1972" spans="1:56" x14ac:dyDescent="0.2">
      <c r="A1972" s="107" t="s">
        <v>472</v>
      </c>
      <c r="B1972" s="105">
        <v>612311</v>
      </c>
      <c r="C1972" s="105" t="s">
        <v>395</v>
      </c>
      <c r="D1972" s="107" t="s">
        <v>1896</v>
      </c>
      <c r="E1972" s="105" t="s">
        <v>2020</v>
      </c>
      <c r="F1972" s="107" t="s">
        <v>1734</v>
      </c>
      <c r="G1972" s="107" t="s">
        <v>830</v>
      </c>
      <c r="H1972" s="107" t="s">
        <v>830</v>
      </c>
      <c r="I1972" s="107" t="s">
        <v>830</v>
      </c>
      <c r="J1972" s="107" t="s">
        <v>1897</v>
      </c>
      <c r="K1972" s="107" t="s">
        <v>23</v>
      </c>
      <c r="L1972" s="107" t="s">
        <v>235</v>
      </c>
      <c r="M1972" s="107" t="s">
        <v>233</v>
      </c>
      <c r="N1972" s="107" t="s">
        <v>472</v>
      </c>
      <c r="O1972" s="107" t="s">
        <v>1122</v>
      </c>
      <c r="P1972" s="109">
        <v>45696</v>
      </c>
      <c r="Q1972" s="107" t="s">
        <v>1101</v>
      </c>
      <c r="R1972" s="108">
        <v>0</v>
      </c>
      <c r="S1972" s="109">
        <v>45846</v>
      </c>
      <c r="T1972" s="109">
        <v>45906</v>
      </c>
      <c r="U1972" s="109">
        <v>46454</v>
      </c>
      <c r="V1972" s="108">
        <v>608</v>
      </c>
      <c r="W1972" s="107" t="s">
        <v>398</v>
      </c>
      <c r="X1972" s="107" t="s">
        <v>702</v>
      </c>
      <c r="Y1972" s="107" t="s">
        <v>293</v>
      </c>
      <c r="Z1972" s="108">
        <v>0</v>
      </c>
      <c r="AA1972" s="113">
        <v>0</v>
      </c>
      <c r="AB1972" s="113">
        <v>0</v>
      </c>
      <c r="AC1972" s="113">
        <v>331200</v>
      </c>
      <c r="AD1972" s="113">
        <v>0</v>
      </c>
      <c r="AE1972" s="113">
        <v>331200</v>
      </c>
      <c r="AF1972" s="113">
        <v>0</v>
      </c>
      <c r="AG1972" s="113">
        <v>0</v>
      </c>
      <c r="AH1972" s="113">
        <f>CFR_Data[[#This Row],[Total Spent SFY]]+CFR_Data[[#This Row],[CF Current SFY]]</f>
        <v>0</v>
      </c>
      <c r="AI1972" s="113">
        <v>0</v>
      </c>
      <c r="AJ1972" s="113">
        <v>174315.78950000001</v>
      </c>
      <c r="AK1972" s="113">
        <v>156884.21049999999</v>
      </c>
      <c r="AL1972" s="113">
        <v>0</v>
      </c>
      <c r="AM1972" s="113">
        <v>0</v>
      </c>
      <c r="AN1972" s="113">
        <v>0</v>
      </c>
      <c r="AO1972" s="113">
        <v>0</v>
      </c>
      <c r="AP1972" s="113">
        <v>0</v>
      </c>
      <c r="AQ1972" s="107" t="s">
        <v>699</v>
      </c>
      <c r="AR1972" s="107" t="s">
        <v>699</v>
      </c>
      <c r="AS1972" s="107" t="s">
        <v>396</v>
      </c>
      <c r="AT1972" s="107" t="s">
        <v>395</v>
      </c>
      <c r="AU1972" s="107" t="s">
        <v>1123</v>
      </c>
      <c r="AV1972" s="107" t="s">
        <v>391</v>
      </c>
      <c r="AW1972" s="108">
        <v>1</v>
      </c>
      <c r="AX1972" s="107" t="s">
        <v>473</v>
      </c>
      <c r="AY1972" s="107" t="s">
        <v>736</v>
      </c>
      <c r="AZ1972" s="107" t="s">
        <v>706</v>
      </c>
      <c r="BA1972" s="107" t="s">
        <v>434</v>
      </c>
      <c r="BB1972" s="109">
        <v>45355.272070752311</v>
      </c>
      <c r="BC1972" s="107" t="s">
        <v>23</v>
      </c>
      <c r="BD1972" s="107" t="s">
        <v>293</v>
      </c>
    </row>
    <row r="1973" spans="1:56" x14ac:dyDescent="0.2">
      <c r="A1973" s="107" t="s">
        <v>409</v>
      </c>
      <c r="B1973" s="105">
        <v>612314</v>
      </c>
      <c r="C1973" s="105" t="s">
        <v>2648</v>
      </c>
      <c r="D1973" s="107" t="s">
        <v>1898</v>
      </c>
      <c r="E1973" s="105" t="s">
        <v>1954</v>
      </c>
      <c r="F1973" s="107" t="s">
        <v>439</v>
      </c>
      <c r="G1973" s="107" t="s">
        <v>830</v>
      </c>
      <c r="H1973" s="107" t="s">
        <v>830</v>
      </c>
      <c r="I1973" s="107" t="s">
        <v>830</v>
      </c>
      <c r="J1973" s="107" t="s">
        <v>257</v>
      </c>
      <c r="K1973" s="107" t="s">
        <v>22</v>
      </c>
      <c r="L1973" s="107" t="s">
        <v>235</v>
      </c>
      <c r="M1973" s="107" t="s">
        <v>233</v>
      </c>
      <c r="N1973" s="107" t="s">
        <v>410</v>
      </c>
      <c r="O1973" s="107" t="s">
        <v>395</v>
      </c>
      <c r="P1973" s="109">
        <v>44688</v>
      </c>
      <c r="Q1973" s="107" t="s">
        <v>658</v>
      </c>
      <c r="R1973" s="108">
        <v>1</v>
      </c>
      <c r="S1973" s="109">
        <v>44754</v>
      </c>
      <c r="T1973" s="109">
        <v>44814</v>
      </c>
      <c r="U1973" s="109">
        <v>45352</v>
      </c>
      <c r="V1973" s="108">
        <v>598</v>
      </c>
      <c r="W1973" s="107" t="s">
        <v>438</v>
      </c>
      <c r="X1973" s="107" t="s">
        <v>775</v>
      </c>
      <c r="Y1973" s="107" t="s">
        <v>293</v>
      </c>
      <c r="Z1973" s="108">
        <v>0</v>
      </c>
      <c r="AA1973" s="113">
        <v>1410342.19</v>
      </c>
      <c r="AB1973" s="113">
        <v>854838.19</v>
      </c>
      <c r="AC1973" s="113">
        <v>850557.81</v>
      </c>
      <c r="AD1973" s="113">
        <v>0</v>
      </c>
      <c r="AE1973" s="113">
        <v>850557.81</v>
      </c>
      <c r="AF1973" s="113">
        <v>850557.81</v>
      </c>
      <c r="AG1973" s="113">
        <v>2260900</v>
      </c>
      <c r="AH1973" s="113">
        <f>CFR_Data[[#This Row],[Total Spent SFY]]+CFR_Data[[#This Row],[CF Current SFY]]</f>
        <v>1705396</v>
      </c>
      <c r="AI1973" s="113">
        <v>0</v>
      </c>
      <c r="AJ1973" s="113">
        <v>0</v>
      </c>
      <c r="AK1973" s="113">
        <v>0</v>
      </c>
      <c r="AL1973" s="113">
        <v>0</v>
      </c>
      <c r="AM1973" s="113">
        <v>0</v>
      </c>
      <c r="AN1973" s="113">
        <v>0</v>
      </c>
      <c r="AO1973" s="113">
        <v>0</v>
      </c>
      <c r="AP1973" s="113">
        <v>0</v>
      </c>
      <c r="AQ1973" s="107" t="s">
        <v>699</v>
      </c>
      <c r="AR1973" s="107" t="s">
        <v>699</v>
      </c>
      <c r="AS1973" s="107" t="s">
        <v>396</v>
      </c>
      <c r="AT1973" s="107" t="s">
        <v>395</v>
      </c>
      <c r="AU1973" s="107" t="s">
        <v>1123</v>
      </c>
      <c r="AV1973" s="107" t="s">
        <v>391</v>
      </c>
      <c r="AW1973" s="108">
        <v>1</v>
      </c>
      <c r="AX1973" s="107" t="s">
        <v>473</v>
      </c>
      <c r="AY1973" s="107" t="s">
        <v>736</v>
      </c>
      <c r="AZ1973" s="107" t="s">
        <v>706</v>
      </c>
      <c r="BA1973" s="107" t="s">
        <v>434</v>
      </c>
      <c r="BB1973" s="109">
        <v>45355.272070752311</v>
      </c>
      <c r="BC1973" s="107" t="s">
        <v>22</v>
      </c>
      <c r="BD1973" s="107" t="s">
        <v>293</v>
      </c>
    </row>
    <row r="1974" spans="1:56" x14ac:dyDescent="0.2">
      <c r="A1974" s="107" t="s">
        <v>409</v>
      </c>
      <c r="B1974" s="105">
        <v>612468</v>
      </c>
      <c r="C1974" s="105" t="s">
        <v>2649</v>
      </c>
      <c r="D1974" s="107" t="s">
        <v>1899</v>
      </c>
      <c r="E1974" s="105" t="s">
        <v>1945</v>
      </c>
      <c r="F1974" s="107" t="s">
        <v>1790</v>
      </c>
      <c r="G1974" s="107" t="s">
        <v>830</v>
      </c>
      <c r="H1974" s="107" t="s">
        <v>830</v>
      </c>
      <c r="I1974" s="107" t="s">
        <v>830</v>
      </c>
      <c r="J1974" s="107" t="s">
        <v>445</v>
      </c>
      <c r="K1974" s="107" t="s">
        <v>446</v>
      </c>
      <c r="L1974" s="107" t="s">
        <v>225</v>
      </c>
      <c r="M1974" s="107" t="s">
        <v>223</v>
      </c>
      <c r="N1974" s="107" t="s">
        <v>410</v>
      </c>
      <c r="O1974" s="107" t="s">
        <v>395</v>
      </c>
      <c r="P1974" s="109">
        <v>44597</v>
      </c>
      <c r="Q1974" s="107" t="s">
        <v>658</v>
      </c>
      <c r="R1974" s="108">
        <v>1</v>
      </c>
      <c r="S1974" s="109">
        <v>44657</v>
      </c>
      <c r="T1974" s="109">
        <v>44717</v>
      </c>
      <c r="U1974" s="109">
        <v>45507</v>
      </c>
      <c r="V1974" s="108">
        <v>850</v>
      </c>
      <c r="W1974" s="107" t="s">
        <v>398</v>
      </c>
      <c r="X1974" s="107" t="s">
        <v>1100</v>
      </c>
      <c r="Y1974" s="107" t="s">
        <v>293</v>
      </c>
      <c r="Z1974" s="108">
        <v>0</v>
      </c>
      <c r="AA1974" s="113">
        <v>391539.22</v>
      </c>
      <c r="AB1974" s="113">
        <v>13080</v>
      </c>
      <c r="AC1974" s="113">
        <v>181377.57</v>
      </c>
      <c r="AD1974" s="113">
        <v>181377.57</v>
      </c>
      <c r="AE1974" s="113">
        <v>181377.57</v>
      </c>
      <c r="AF1974" s="113">
        <v>181377.57</v>
      </c>
      <c r="AG1974" s="113">
        <v>572916.79</v>
      </c>
      <c r="AH1974" s="113">
        <f>CFR_Data[[#This Row],[Total Spent SFY]]+CFR_Data[[#This Row],[CF Current SFY]]</f>
        <v>194457.57</v>
      </c>
      <c r="AI1974" s="113">
        <v>0</v>
      </c>
      <c r="AJ1974" s="113">
        <v>0</v>
      </c>
      <c r="AK1974" s="113">
        <v>0</v>
      </c>
      <c r="AL1974" s="113">
        <v>0</v>
      </c>
      <c r="AM1974" s="113">
        <v>0</v>
      </c>
      <c r="AN1974" s="113">
        <v>0</v>
      </c>
      <c r="AO1974" s="113">
        <v>0</v>
      </c>
      <c r="AP1974" s="113">
        <v>0</v>
      </c>
      <c r="AQ1974" s="107" t="s">
        <v>699</v>
      </c>
      <c r="AR1974" s="107" t="s">
        <v>699</v>
      </c>
      <c r="AS1974" s="107" t="s">
        <v>396</v>
      </c>
      <c r="AT1974" s="107" t="s">
        <v>395</v>
      </c>
      <c r="AU1974" s="107" t="s">
        <v>1123</v>
      </c>
      <c r="AV1974" s="107" t="s">
        <v>391</v>
      </c>
      <c r="AW1974" s="108">
        <v>1</v>
      </c>
      <c r="AX1974" s="107" t="s">
        <v>473</v>
      </c>
      <c r="AY1974" s="107" t="s">
        <v>765</v>
      </c>
      <c r="AZ1974" s="107" t="s">
        <v>706</v>
      </c>
      <c r="BA1974" s="107" t="s">
        <v>406</v>
      </c>
      <c r="BB1974" s="109">
        <v>45355.272070752311</v>
      </c>
      <c r="BC1974" s="107" t="s">
        <v>465</v>
      </c>
      <c r="BD1974" s="107" t="s">
        <v>293</v>
      </c>
    </row>
    <row r="1975" spans="1:56" x14ac:dyDescent="0.2">
      <c r="A1975" s="107" t="s">
        <v>409</v>
      </c>
      <c r="B1975" s="105">
        <v>612469</v>
      </c>
      <c r="C1975" s="105" t="s">
        <v>2650</v>
      </c>
      <c r="D1975" s="107" t="s">
        <v>1900</v>
      </c>
      <c r="E1975" s="105" t="s">
        <v>1943</v>
      </c>
      <c r="F1975" s="107" t="s">
        <v>443</v>
      </c>
      <c r="G1975" s="107" t="s">
        <v>830</v>
      </c>
      <c r="H1975" s="107" t="s">
        <v>830</v>
      </c>
      <c r="I1975" s="107" t="s">
        <v>830</v>
      </c>
      <c r="J1975" s="107" t="s">
        <v>440</v>
      </c>
      <c r="K1975" s="107" t="s">
        <v>441</v>
      </c>
      <c r="L1975" s="107" t="s">
        <v>323</v>
      </c>
      <c r="M1975" s="107" t="s">
        <v>239</v>
      </c>
      <c r="N1975" s="107" t="s">
        <v>410</v>
      </c>
      <c r="O1975" s="107" t="s">
        <v>395</v>
      </c>
      <c r="P1975" s="109">
        <v>44800</v>
      </c>
      <c r="Q1975" s="107" t="s">
        <v>658</v>
      </c>
      <c r="R1975" s="108">
        <v>1</v>
      </c>
      <c r="S1975" s="109">
        <v>44894</v>
      </c>
      <c r="T1975" s="109">
        <v>44954</v>
      </c>
      <c r="U1975" s="109">
        <v>45624</v>
      </c>
      <c r="V1975" s="108">
        <v>730</v>
      </c>
      <c r="W1975" s="107" t="s">
        <v>442</v>
      </c>
      <c r="X1975" s="107" t="s">
        <v>790</v>
      </c>
      <c r="Y1975" s="107" t="s">
        <v>293</v>
      </c>
      <c r="Z1975" s="108">
        <v>0</v>
      </c>
      <c r="AA1975" s="113">
        <v>3244341.7</v>
      </c>
      <c r="AB1975" s="113">
        <v>1473482.37</v>
      </c>
      <c r="AC1975" s="113">
        <v>15000942.050000001</v>
      </c>
      <c r="AD1975" s="113">
        <v>1800000</v>
      </c>
      <c r="AE1975" s="113">
        <v>1800000</v>
      </c>
      <c r="AF1975" s="113">
        <v>800000</v>
      </c>
      <c r="AG1975" s="113">
        <v>4044341.7</v>
      </c>
      <c r="AH1975" s="113">
        <f>CFR_Data[[#This Row],[Total Spent SFY]]+CFR_Data[[#This Row],[CF Current SFY]]</f>
        <v>2273482.37</v>
      </c>
      <c r="AI1975" s="113">
        <v>1000000</v>
      </c>
      <c r="AJ1975" s="113">
        <v>0</v>
      </c>
      <c r="AK1975" s="113">
        <v>0</v>
      </c>
      <c r="AL1975" s="113">
        <v>0</v>
      </c>
      <c r="AM1975" s="113">
        <v>0</v>
      </c>
      <c r="AN1975" s="113">
        <v>13200942.050000001</v>
      </c>
      <c r="AO1975" s="113">
        <v>0</v>
      </c>
      <c r="AP1975" s="113">
        <v>0</v>
      </c>
      <c r="AQ1975" s="107" t="s">
        <v>699</v>
      </c>
      <c r="AR1975" s="107" t="s">
        <v>699</v>
      </c>
      <c r="AS1975" s="107" t="s">
        <v>396</v>
      </c>
      <c r="AT1975" s="107" t="s">
        <v>395</v>
      </c>
      <c r="AU1975" s="107" t="s">
        <v>1123</v>
      </c>
      <c r="AV1975" s="107" t="s">
        <v>391</v>
      </c>
      <c r="AW1975" s="108">
        <v>1</v>
      </c>
      <c r="AX1975" s="107" t="s">
        <v>473</v>
      </c>
      <c r="AY1975" s="107" t="s">
        <v>791</v>
      </c>
      <c r="AZ1975" s="107" t="s">
        <v>706</v>
      </c>
      <c r="BA1975" s="107" t="s">
        <v>449</v>
      </c>
      <c r="BB1975" s="109">
        <v>45355.272070752311</v>
      </c>
      <c r="BC1975" s="107" t="s">
        <v>465</v>
      </c>
      <c r="BD1975" s="107" t="s">
        <v>293</v>
      </c>
    </row>
    <row r="1976" spans="1:56" x14ac:dyDescent="0.2">
      <c r="A1976" s="107" t="s">
        <v>472</v>
      </c>
      <c r="B1976" s="105">
        <v>612494</v>
      </c>
      <c r="C1976" s="105" t="s">
        <v>395</v>
      </c>
      <c r="D1976" s="107" t="s">
        <v>2651</v>
      </c>
      <c r="E1976" s="105" t="s">
        <v>1947</v>
      </c>
      <c r="F1976" s="107" t="s">
        <v>1969</v>
      </c>
      <c r="G1976" s="107" t="s">
        <v>830</v>
      </c>
      <c r="H1976" s="107" t="s">
        <v>830</v>
      </c>
      <c r="I1976" s="107" t="s">
        <v>830</v>
      </c>
      <c r="J1976" s="107" t="s">
        <v>2652</v>
      </c>
      <c r="K1976" s="107" t="s">
        <v>32</v>
      </c>
      <c r="L1976" s="107" t="s">
        <v>88</v>
      </c>
      <c r="M1976" s="107" t="s">
        <v>41</v>
      </c>
      <c r="N1976" s="107" t="s">
        <v>472</v>
      </c>
      <c r="O1976" s="107" t="s">
        <v>1122</v>
      </c>
      <c r="P1976" s="109">
        <v>46494</v>
      </c>
      <c r="Q1976" s="107" t="s">
        <v>1914</v>
      </c>
      <c r="R1976" s="108">
        <v>0</v>
      </c>
      <c r="S1976" s="109">
        <v>46644</v>
      </c>
      <c r="T1976" s="109">
        <v>46704</v>
      </c>
      <c r="U1976" s="109">
        <v>48104</v>
      </c>
      <c r="V1976" s="108">
        <v>1460</v>
      </c>
      <c r="W1976" s="107" t="s">
        <v>1400</v>
      </c>
      <c r="X1976" s="107" t="s">
        <v>1401</v>
      </c>
      <c r="Y1976" s="107" t="s">
        <v>292</v>
      </c>
      <c r="Z1976" s="108">
        <v>0.8</v>
      </c>
      <c r="AA1976" s="113">
        <v>0</v>
      </c>
      <c r="AB1976" s="113">
        <v>0</v>
      </c>
      <c r="AC1976" s="113">
        <v>118133959.90000001</v>
      </c>
      <c r="AD1976" s="113">
        <v>0</v>
      </c>
      <c r="AE1976" s="113">
        <v>50269770.170199998</v>
      </c>
      <c r="AF1976" s="113">
        <v>0</v>
      </c>
      <c r="AG1976" s="113">
        <v>0</v>
      </c>
      <c r="AH1976" s="113">
        <f>CFR_Data[[#This Row],[Total Spent SFY]]+CFR_Data[[#This Row],[CF Current SFY]]</f>
        <v>0</v>
      </c>
      <c r="AI1976" s="113">
        <v>0</v>
      </c>
      <c r="AJ1976" s="113">
        <v>0</v>
      </c>
      <c r="AK1976" s="113">
        <v>0</v>
      </c>
      <c r="AL1976" s="113">
        <v>20107908.068100002</v>
      </c>
      <c r="AM1976" s="113">
        <v>30161862.1021</v>
      </c>
      <c r="AN1976" s="113">
        <v>67864189.729800001</v>
      </c>
      <c r="AO1976" s="113">
        <v>0</v>
      </c>
      <c r="AP1976" s="113">
        <v>0</v>
      </c>
      <c r="AQ1976" s="107" t="s">
        <v>699</v>
      </c>
      <c r="AR1976" s="107" t="s">
        <v>699</v>
      </c>
      <c r="AS1976" s="107" t="s">
        <v>396</v>
      </c>
      <c r="AT1976" s="107" t="s">
        <v>395</v>
      </c>
      <c r="AU1976" s="107" t="s">
        <v>1123</v>
      </c>
      <c r="AV1976" s="107" t="s">
        <v>391</v>
      </c>
      <c r="AW1976" s="108">
        <v>1</v>
      </c>
      <c r="AX1976" s="107" t="s">
        <v>473</v>
      </c>
      <c r="AY1976" s="107" t="s">
        <v>707</v>
      </c>
      <c r="AZ1976" s="107" t="s">
        <v>706</v>
      </c>
      <c r="BA1976" s="107" t="s">
        <v>412</v>
      </c>
      <c r="BB1976" s="109">
        <v>45355.272070752311</v>
      </c>
      <c r="BC1976" s="107" t="s">
        <v>32</v>
      </c>
      <c r="BD1976" s="107" t="s">
        <v>292</v>
      </c>
    </row>
    <row r="1977" spans="1:56" x14ac:dyDescent="0.2">
      <c r="A1977" s="107" t="s">
        <v>472</v>
      </c>
      <c r="B1977" s="105">
        <v>612495</v>
      </c>
      <c r="C1977" s="105" t="s">
        <v>395</v>
      </c>
      <c r="D1977" s="107" t="s">
        <v>3214</v>
      </c>
      <c r="E1977" s="105" t="s">
        <v>1947</v>
      </c>
      <c r="F1977" s="107" t="s">
        <v>1121</v>
      </c>
      <c r="G1977" s="107" t="s">
        <v>830</v>
      </c>
      <c r="H1977" s="107" t="s">
        <v>830</v>
      </c>
      <c r="I1977" s="107" t="s">
        <v>830</v>
      </c>
      <c r="J1977" s="107" t="s">
        <v>123</v>
      </c>
      <c r="K1977" s="107" t="s">
        <v>32</v>
      </c>
      <c r="L1977" s="107" t="s">
        <v>88</v>
      </c>
      <c r="M1977" s="107" t="s">
        <v>41</v>
      </c>
      <c r="N1977" s="107" t="s">
        <v>472</v>
      </c>
      <c r="O1977" s="107" t="s">
        <v>1122</v>
      </c>
      <c r="P1977" s="109">
        <v>45930</v>
      </c>
      <c r="Q1977" s="107" t="s">
        <v>1101</v>
      </c>
      <c r="R1977" s="108">
        <v>0</v>
      </c>
      <c r="S1977" s="109">
        <v>46080</v>
      </c>
      <c r="T1977" s="109">
        <v>46140</v>
      </c>
      <c r="U1977" s="109">
        <v>46809</v>
      </c>
      <c r="V1977" s="108">
        <v>729</v>
      </c>
      <c r="W1977" s="107" t="s">
        <v>424</v>
      </c>
      <c r="X1977" s="107" t="s">
        <v>802</v>
      </c>
      <c r="Y1977" s="107" t="s">
        <v>725</v>
      </c>
      <c r="Z1977" s="108">
        <v>0.8</v>
      </c>
      <c r="AA1977" s="113">
        <v>0</v>
      </c>
      <c r="AB1977" s="113">
        <v>0</v>
      </c>
      <c r="AC1977" s="113">
        <v>16901438.399999999</v>
      </c>
      <c r="AD1977" s="113">
        <v>0</v>
      </c>
      <c r="AE1977" s="113">
        <v>16901438.399999999</v>
      </c>
      <c r="AF1977" s="113">
        <v>0</v>
      </c>
      <c r="AG1977" s="113">
        <v>0</v>
      </c>
      <c r="AH1977" s="113">
        <f>CFR_Data[[#This Row],[Total Spent SFY]]+CFR_Data[[#This Row],[CF Current SFY]]</f>
        <v>0</v>
      </c>
      <c r="AI1977" s="113">
        <v>0</v>
      </c>
      <c r="AJ1977" s="113">
        <v>2204535.4435000001</v>
      </c>
      <c r="AK1977" s="113">
        <v>8818141.7739000004</v>
      </c>
      <c r="AL1977" s="113">
        <v>5878761.1825999999</v>
      </c>
      <c r="AM1977" s="113">
        <v>0</v>
      </c>
      <c r="AN1977" s="113">
        <v>0</v>
      </c>
      <c r="AO1977" s="113">
        <v>0</v>
      </c>
      <c r="AP1977" s="113">
        <v>0</v>
      </c>
      <c r="AQ1977" s="107" t="s">
        <v>699</v>
      </c>
      <c r="AR1977" s="107" t="s">
        <v>699</v>
      </c>
      <c r="AS1977" s="107" t="s">
        <v>396</v>
      </c>
      <c r="AT1977" s="107" t="s">
        <v>395</v>
      </c>
      <c r="AU1977" s="107" t="s">
        <v>1123</v>
      </c>
      <c r="AV1977" s="107" t="s">
        <v>391</v>
      </c>
      <c r="AW1977" s="108">
        <v>1</v>
      </c>
      <c r="AX1977" s="107" t="s">
        <v>473</v>
      </c>
      <c r="AY1977" s="107" t="s">
        <v>707</v>
      </c>
      <c r="AZ1977" s="107" t="s">
        <v>706</v>
      </c>
      <c r="BA1977" s="107" t="s">
        <v>412</v>
      </c>
      <c r="BB1977" s="109">
        <v>45355.272070752311</v>
      </c>
      <c r="BC1977" s="107" t="s">
        <v>32</v>
      </c>
      <c r="BD1977" s="107" t="s">
        <v>292</v>
      </c>
    </row>
    <row r="1978" spans="1:56" x14ac:dyDescent="0.2">
      <c r="A1978" s="107" t="s">
        <v>472</v>
      </c>
      <c r="B1978" s="105">
        <v>612496</v>
      </c>
      <c r="C1978" s="105" t="s">
        <v>395</v>
      </c>
      <c r="D1978" s="107" t="s">
        <v>2653</v>
      </c>
      <c r="E1978" s="105" t="s">
        <v>1941</v>
      </c>
      <c r="F1978" s="107" t="s">
        <v>3215</v>
      </c>
      <c r="G1978" s="107" t="s">
        <v>830</v>
      </c>
      <c r="H1978" s="107" t="s">
        <v>830</v>
      </c>
      <c r="I1978" s="107" t="s">
        <v>830</v>
      </c>
      <c r="J1978" s="107" t="s">
        <v>173</v>
      </c>
      <c r="K1978" s="107" t="s">
        <v>22</v>
      </c>
      <c r="L1978" s="107" t="s">
        <v>349</v>
      </c>
      <c r="M1978" s="107" t="s">
        <v>395</v>
      </c>
      <c r="N1978" s="107" t="s">
        <v>472</v>
      </c>
      <c r="O1978" s="107" t="s">
        <v>1122</v>
      </c>
      <c r="P1978" s="109">
        <v>46095</v>
      </c>
      <c r="Q1978" s="107" t="s">
        <v>1353</v>
      </c>
      <c r="R1978" s="108">
        <v>0</v>
      </c>
      <c r="S1978" s="109">
        <v>46245</v>
      </c>
      <c r="T1978" s="109">
        <v>46305</v>
      </c>
      <c r="U1978" s="109">
        <v>47705</v>
      </c>
      <c r="V1978" s="108">
        <v>1460</v>
      </c>
      <c r="W1978" s="107" t="s">
        <v>424</v>
      </c>
      <c r="X1978" s="107" t="s">
        <v>1149</v>
      </c>
      <c r="Y1978" s="107" t="s">
        <v>771</v>
      </c>
      <c r="Z1978" s="108">
        <v>0.8</v>
      </c>
      <c r="AA1978" s="113">
        <v>0</v>
      </c>
      <c r="AB1978" s="113">
        <v>0</v>
      </c>
      <c r="AC1978" s="113">
        <v>228148148.80000001</v>
      </c>
      <c r="AD1978" s="113">
        <v>0</v>
      </c>
      <c r="AE1978" s="113">
        <v>160189125.75319999</v>
      </c>
      <c r="AF1978" s="113">
        <v>0</v>
      </c>
      <c r="AG1978" s="113">
        <v>0</v>
      </c>
      <c r="AH1978" s="113">
        <f>CFR_Data[[#This Row],[Total Spent SFY]]+CFR_Data[[#This Row],[CF Current SFY]]</f>
        <v>0</v>
      </c>
      <c r="AI1978" s="113">
        <v>0</v>
      </c>
      <c r="AJ1978" s="113">
        <v>0</v>
      </c>
      <c r="AK1978" s="113">
        <v>43687943.387199998</v>
      </c>
      <c r="AL1978" s="113">
        <v>58250591.182999998</v>
      </c>
      <c r="AM1978" s="113">
        <v>58250591.182999998</v>
      </c>
      <c r="AN1978" s="113">
        <v>67959023.046800002</v>
      </c>
      <c r="AO1978" s="113">
        <v>0</v>
      </c>
      <c r="AP1978" s="113">
        <v>0</v>
      </c>
      <c r="AQ1978" s="107" t="s">
        <v>699</v>
      </c>
      <c r="AR1978" s="107" t="s">
        <v>699</v>
      </c>
      <c r="AS1978" s="107" t="s">
        <v>396</v>
      </c>
      <c r="AT1978" s="107" t="s">
        <v>395</v>
      </c>
      <c r="AU1978" s="107" t="s">
        <v>1123</v>
      </c>
      <c r="AV1978" s="107" t="s">
        <v>391</v>
      </c>
      <c r="AW1978" s="108">
        <v>1</v>
      </c>
      <c r="AX1978" s="107" t="s">
        <v>473</v>
      </c>
      <c r="AY1978" s="107" t="s">
        <v>707</v>
      </c>
      <c r="AZ1978" s="107" t="s">
        <v>706</v>
      </c>
      <c r="BA1978" s="107" t="s">
        <v>412</v>
      </c>
      <c r="BB1978" s="109">
        <v>45355.272070752311</v>
      </c>
      <c r="BC1978" s="107" t="s">
        <v>22</v>
      </c>
      <c r="BD1978" s="107" t="s">
        <v>292</v>
      </c>
    </row>
    <row r="1979" spans="1:56" x14ac:dyDescent="0.2">
      <c r="A1979" s="107" t="s">
        <v>472</v>
      </c>
      <c r="B1979" s="105">
        <v>612497</v>
      </c>
      <c r="C1979" s="105" t="s">
        <v>395</v>
      </c>
      <c r="D1979" s="107" t="s">
        <v>3216</v>
      </c>
      <c r="E1979" s="105" t="s">
        <v>1962</v>
      </c>
      <c r="F1979" s="107" t="s">
        <v>1128</v>
      </c>
      <c r="G1979" s="107" t="s">
        <v>830</v>
      </c>
      <c r="H1979" s="107" t="s">
        <v>830</v>
      </c>
      <c r="I1979" s="107" t="s">
        <v>830</v>
      </c>
      <c r="J1979" s="107" t="s">
        <v>2557</v>
      </c>
      <c r="K1979" s="107" t="s">
        <v>32</v>
      </c>
      <c r="L1979" s="107" t="s">
        <v>88</v>
      </c>
      <c r="M1979" s="107" t="s">
        <v>41</v>
      </c>
      <c r="N1979" s="107" t="s">
        <v>472</v>
      </c>
      <c r="O1979" s="107" t="s">
        <v>1122</v>
      </c>
      <c r="P1979" s="109">
        <v>46865</v>
      </c>
      <c r="Q1979" s="107" t="s">
        <v>2912</v>
      </c>
      <c r="R1979" s="108">
        <v>0</v>
      </c>
      <c r="S1979" s="109">
        <v>47015</v>
      </c>
      <c r="T1979" s="109">
        <v>47075</v>
      </c>
      <c r="U1979" s="109">
        <v>47744</v>
      </c>
      <c r="V1979" s="108">
        <v>729</v>
      </c>
      <c r="W1979" s="107" t="s">
        <v>424</v>
      </c>
      <c r="X1979" s="107" t="s">
        <v>1149</v>
      </c>
      <c r="Y1979" s="107" t="s">
        <v>771</v>
      </c>
      <c r="Z1979" s="108">
        <v>0.8</v>
      </c>
      <c r="AA1979" s="113">
        <v>0</v>
      </c>
      <c r="AB1979" s="113">
        <v>0</v>
      </c>
      <c r="AC1979" s="113">
        <v>30518680.5</v>
      </c>
      <c r="AD1979" s="113">
        <v>0</v>
      </c>
      <c r="AE1979" s="113">
        <v>10615193.217399999</v>
      </c>
      <c r="AF1979" s="113">
        <v>0</v>
      </c>
      <c r="AG1979" s="113">
        <v>0</v>
      </c>
      <c r="AH1979" s="113">
        <f>CFR_Data[[#This Row],[Total Spent SFY]]+CFR_Data[[#This Row],[CF Current SFY]]</f>
        <v>0</v>
      </c>
      <c r="AI1979" s="113">
        <v>0</v>
      </c>
      <c r="AJ1979" s="113">
        <v>0</v>
      </c>
      <c r="AK1979" s="113">
        <v>0</v>
      </c>
      <c r="AL1979" s="113">
        <v>0</v>
      </c>
      <c r="AM1979" s="113">
        <v>10615193.217399999</v>
      </c>
      <c r="AN1979" s="113">
        <v>19903487.282600001</v>
      </c>
      <c r="AO1979" s="113">
        <v>0</v>
      </c>
      <c r="AP1979" s="113">
        <v>0</v>
      </c>
      <c r="AQ1979" s="107" t="s">
        <v>699</v>
      </c>
      <c r="AR1979" s="107" t="s">
        <v>699</v>
      </c>
      <c r="AS1979" s="107" t="s">
        <v>396</v>
      </c>
      <c r="AT1979" s="107" t="s">
        <v>395</v>
      </c>
      <c r="AU1979" s="107" t="s">
        <v>1123</v>
      </c>
      <c r="AV1979" s="107" t="s">
        <v>391</v>
      </c>
      <c r="AW1979" s="108">
        <v>1</v>
      </c>
      <c r="AX1979" s="107" t="s">
        <v>473</v>
      </c>
      <c r="AY1979" s="107" t="s">
        <v>707</v>
      </c>
      <c r="AZ1979" s="107" t="s">
        <v>706</v>
      </c>
      <c r="BA1979" s="107" t="s">
        <v>412</v>
      </c>
      <c r="BB1979" s="109">
        <v>45355.272070752311</v>
      </c>
      <c r="BC1979" s="107" t="s">
        <v>32</v>
      </c>
      <c r="BD1979" s="107" t="s">
        <v>292</v>
      </c>
    </row>
    <row r="1980" spans="1:56" x14ac:dyDescent="0.2">
      <c r="A1980" s="107" t="s">
        <v>472</v>
      </c>
      <c r="B1980" s="105">
        <v>612498</v>
      </c>
      <c r="C1980" s="105" t="s">
        <v>395</v>
      </c>
      <c r="D1980" s="107" t="s">
        <v>3217</v>
      </c>
      <c r="E1980" s="105" t="s">
        <v>1962</v>
      </c>
      <c r="F1980" s="107" t="s">
        <v>1969</v>
      </c>
      <c r="G1980" s="107" t="s">
        <v>830</v>
      </c>
      <c r="H1980" s="107" t="s">
        <v>830</v>
      </c>
      <c r="I1980" s="107" t="s">
        <v>830</v>
      </c>
      <c r="J1980" s="107" t="s">
        <v>140</v>
      </c>
      <c r="K1980" s="107" t="s">
        <v>21</v>
      </c>
      <c r="L1980" s="107" t="s">
        <v>88</v>
      </c>
      <c r="M1980" s="107" t="s">
        <v>41</v>
      </c>
      <c r="N1980" s="107" t="s">
        <v>472</v>
      </c>
      <c r="O1980" s="107" t="s">
        <v>1122</v>
      </c>
      <c r="P1980" s="109">
        <v>46095</v>
      </c>
      <c r="Q1980" s="107" t="s">
        <v>1353</v>
      </c>
      <c r="R1980" s="108">
        <v>0</v>
      </c>
      <c r="S1980" s="109">
        <v>46245</v>
      </c>
      <c r="T1980" s="109">
        <v>46305</v>
      </c>
      <c r="U1980" s="109">
        <v>46974</v>
      </c>
      <c r="V1980" s="108">
        <v>729</v>
      </c>
      <c r="W1980" s="107" t="s">
        <v>1400</v>
      </c>
      <c r="X1980" s="107" t="s">
        <v>1401</v>
      </c>
      <c r="Y1980" s="107" t="s">
        <v>292</v>
      </c>
      <c r="Z1980" s="108">
        <v>0.8</v>
      </c>
      <c r="AA1980" s="113">
        <v>0</v>
      </c>
      <c r="AB1980" s="113">
        <v>0</v>
      </c>
      <c r="AC1980" s="113">
        <v>8774189.4240000006</v>
      </c>
      <c r="AD1980" s="113">
        <v>0</v>
      </c>
      <c r="AE1980" s="113">
        <v>8774189.4240000006</v>
      </c>
      <c r="AF1980" s="113">
        <v>0</v>
      </c>
      <c r="AG1980" s="113">
        <v>0</v>
      </c>
      <c r="AH1980" s="113">
        <f>CFR_Data[[#This Row],[Total Spent SFY]]+CFR_Data[[#This Row],[CF Current SFY]]</f>
        <v>0</v>
      </c>
      <c r="AI1980" s="113">
        <v>0</v>
      </c>
      <c r="AJ1980" s="113">
        <v>0</v>
      </c>
      <c r="AK1980" s="113">
        <v>3433378.4703000002</v>
      </c>
      <c r="AL1980" s="113">
        <v>4577837.9603000004</v>
      </c>
      <c r="AM1980" s="113">
        <v>762972.99340000004</v>
      </c>
      <c r="AN1980" s="113">
        <v>0</v>
      </c>
      <c r="AO1980" s="113">
        <v>0</v>
      </c>
      <c r="AP1980" s="113">
        <v>0</v>
      </c>
      <c r="AQ1980" s="107" t="s">
        <v>699</v>
      </c>
      <c r="AR1980" s="107" t="s">
        <v>699</v>
      </c>
      <c r="AS1980" s="107" t="s">
        <v>396</v>
      </c>
      <c r="AT1980" s="107" t="s">
        <v>395</v>
      </c>
      <c r="AU1980" s="107" t="s">
        <v>1123</v>
      </c>
      <c r="AV1980" s="107" t="s">
        <v>391</v>
      </c>
      <c r="AW1980" s="108">
        <v>1</v>
      </c>
      <c r="AX1980" s="107" t="s">
        <v>473</v>
      </c>
      <c r="AY1980" s="107" t="s">
        <v>707</v>
      </c>
      <c r="AZ1980" s="107" t="s">
        <v>706</v>
      </c>
      <c r="BA1980" s="107" t="s">
        <v>412</v>
      </c>
      <c r="BB1980" s="109">
        <v>45355.272070752311</v>
      </c>
      <c r="BC1980" s="107" t="s">
        <v>21</v>
      </c>
      <c r="BD1980" s="107" t="s">
        <v>292</v>
      </c>
    </row>
    <row r="1981" spans="1:56" x14ac:dyDescent="0.2">
      <c r="A1981" s="107" t="s">
        <v>472</v>
      </c>
      <c r="B1981" s="105">
        <v>612499</v>
      </c>
      <c r="C1981" s="105" t="s">
        <v>395</v>
      </c>
      <c r="D1981" s="107" t="s">
        <v>2654</v>
      </c>
      <c r="E1981" s="105" t="s">
        <v>1941</v>
      </c>
      <c r="F1981" s="107" t="s">
        <v>1128</v>
      </c>
      <c r="G1981" s="107" t="s">
        <v>830</v>
      </c>
      <c r="H1981" s="107" t="s">
        <v>830</v>
      </c>
      <c r="I1981" s="107" t="s">
        <v>830</v>
      </c>
      <c r="J1981" s="107" t="s">
        <v>46</v>
      </c>
      <c r="K1981" s="107" t="s">
        <v>22</v>
      </c>
      <c r="L1981" s="107" t="s">
        <v>237</v>
      </c>
      <c r="M1981" s="107" t="s">
        <v>236</v>
      </c>
      <c r="N1981" s="107" t="s">
        <v>472</v>
      </c>
      <c r="O1981" s="107" t="s">
        <v>1122</v>
      </c>
      <c r="P1981" s="109">
        <v>46466</v>
      </c>
      <c r="Q1981" s="107" t="s">
        <v>1914</v>
      </c>
      <c r="R1981" s="108">
        <v>0</v>
      </c>
      <c r="S1981" s="109">
        <v>46616</v>
      </c>
      <c r="T1981" s="109">
        <v>46676</v>
      </c>
      <c r="U1981" s="109">
        <v>47163</v>
      </c>
      <c r="V1981" s="108">
        <v>547</v>
      </c>
      <c r="W1981" s="107" t="s">
        <v>424</v>
      </c>
      <c r="X1981" s="107" t="s">
        <v>710</v>
      </c>
      <c r="Y1981" s="107" t="s">
        <v>411</v>
      </c>
      <c r="Z1981" s="108">
        <v>0.8</v>
      </c>
      <c r="AA1981" s="113">
        <v>0</v>
      </c>
      <c r="AB1981" s="113">
        <v>0</v>
      </c>
      <c r="AC1981" s="113">
        <v>8425450</v>
      </c>
      <c r="AD1981" s="113">
        <v>0</v>
      </c>
      <c r="AE1981" s="113">
        <v>8425450</v>
      </c>
      <c r="AF1981" s="113">
        <v>0</v>
      </c>
      <c r="AG1981" s="113">
        <v>0</v>
      </c>
      <c r="AH1981" s="113">
        <f>CFR_Data[[#This Row],[Total Spent SFY]]+CFR_Data[[#This Row],[CF Current SFY]]</f>
        <v>0</v>
      </c>
      <c r="AI1981" s="113">
        <v>0</v>
      </c>
      <c r="AJ1981" s="113">
        <v>0</v>
      </c>
      <c r="AK1981" s="113">
        <v>0</v>
      </c>
      <c r="AL1981" s="113">
        <v>4460532.3529000003</v>
      </c>
      <c r="AM1981" s="113">
        <v>3964917.6471000002</v>
      </c>
      <c r="AN1981" s="113">
        <v>0</v>
      </c>
      <c r="AO1981" s="113">
        <v>0</v>
      </c>
      <c r="AP1981" s="113">
        <v>0</v>
      </c>
      <c r="AQ1981" s="107" t="s">
        <v>699</v>
      </c>
      <c r="AR1981" s="107" t="s">
        <v>699</v>
      </c>
      <c r="AS1981" s="107" t="s">
        <v>396</v>
      </c>
      <c r="AT1981" s="107" t="s">
        <v>3023</v>
      </c>
      <c r="AU1981" s="107" t="s">
        <v>1123</v>
      </c>
      <c r="AV1981" s="107" t="s">
        <v>391</v>
      </c>
      <c r="AW1981" s="108">
        <v>2</v>
      </c>
      <c r="AX1981" s="107" t="s">
        <v>473</v>
      </c>
      <c r="AY1981" s="107" t="s">
        <v>738</v>
      </c>
      <c r="AZ1981" s="107" t="s">
        <v>700</v>
      </c>
      <c r="BA1981" s="107" t="s">
        <v>652</v>
      </c>
      <c r="BB1981" s="109">
        <v>45355.272070752311</v>
      </c>
      <c r="BC1981" s="107" t="s">
        <v>22</v>
      </c>
      <c r="BD1981" s="107" t="s">
        <v>292</v>
      </c>
    </row>
    <row r="1982" spans="1:56" x14ac:dyDescent="0.2">
      <c r="A1982" s="107" t="s">
        <v>472</v>
      </c>
      <c r="B1982" s="105">
        <v>612499</v>
      </c>
      <c r="C1982" s="105" t="s">
        <v>395</v>
      </c>
      <c r="D1982" s="107" t="s">
        <v>2654</v>
      </c>
      <c r="E1982" s="105" t="s">
        <v>1941</v>
      </c>
      <c r="F1982" s="107" t="s">
        <v>1128</v>
      </c>
      <c r="G1982" s="107" t="s">
        <v>830</v>
      </c>
      <c r="H1982" s="107" t="s">
        <v>830</v>
      </c>
      <c r="I1982" s="107" t="s">
        <v>830</v>
      </c>
      <c r="J1982" s="107" t="s">
        <v>46</v>
      </c>
      <c r="K1982" s="107" t="s">
        <v>22</v>
      </c>
      <c r="L1982" s="107" t="s">
        <v>237</v>
      </c>
      <c r="M1982" s="107" t="s">
        <v>236</v>
      </c>
      <c r="N1982" s="107" t="s">
        <v>472</v>
      </c>
      <c r="O1982" s="107" t="s">
        <v>1122</v>
      </c>
      <c r="P1982" s="109">
        <v>46466</v>
      </c>
      <c r="Q1982" s="107" t="s">
        <v>1914</v>
      </c>
      <c r="R1982" s="108">
        <v>0</v>
      </c>
      <c r="S1982" s="109">
        <v>46616</v>
      </c>
      <c r="T1982" s="109">
        <v>46676</v>
      </c>
      <c r="U1982" s="109">
        <v>47163</v>
      </c>
      <c r="V1982" s="108">
        <v>547</v>
      </c>
      <c r="W1982" s="107" t="s">
        <v>398</v>
      </c>
      <c r="X1982" s="107" t="s">
        <v>702</v>
      </c>
      <c r="Y1982" s="107" t="s">
        <v>293</v>
      </c>
      <c r="Z1982" s="108">
        <v>0</v>
      </c>
      <c r="AA1982" s="113">
        <v>0</v>
      </c>
      <c r="AB1982" s="113">
        <v>0</v>
      </c>
      <c r="AC1982" s="113">
        <v>74250</v>
      </c>
      <c r="AD1982" s="113">
        <v>0</v>
      </c>
      <c r="AE1982" s="113">
        <v>74250</v>
      </c>
      <c r="AF1982" s="113">
        <v>0</v>
      </c>
      <c r="AG1982" s="113">
        <v>0</v>
      </c>
      <c r="AH1982" s="113">
        <f>CFR_Data[[#This Row],[Total Spent SFY]]+CFR_Data[[#This Row],[CF Current SFY]]</f>
        <v>0</v>
      </c>
      <c r="AI1982" s="113">
        <v>0</v>
      </c>
      <c r="AJ1982" s="113">
        <v>0</v>
      </c>
      <c r="AK1982" s="113">
        <v>0</v>
      </c>
      <c r="AL1982" s="113">
        <v>39308.823499999999</v>
      </c>
      <c r="AM1982" s="113">
        <v>34941.176500000001</v>
      </c>
      <c r="AN1982" s="113">
        <v>0</v>
      </c>
      <c r="AO1982" s="113">
        <v>0</v>
      </c>
      <c r="AP1982" s="113">
        <v>0</v>
      </c>
      <c r="AQ1982" s="107" t="s">
        <v>699</v>
      </c>
      <c r="AR1982" s="107" t="s">
        <v>699</v>
      </c>
      <c r="AS1982" s="107" t="s">
        <v>396</v>
      </c>
      <c r="AT1982" s="107" t="s">
        <v>3023</v>
      </c>
      <c r="AU1982" s="107" t="s">
        <v>1123</v>
      </c>
      <c r="AV1982" s="107" t="s">
        <v>391</v>
      </c>
      <c r="AW1982" s="108">
        <v>2</v>
      </c>
      <c r="AX1982" s="107" t="s">
        <v>473</v>
      </c>
      <c r="AY1982" s="107" t="s">
        <v>738</v>
      </c>
      <c r="AZ1982" s="107" t="s">
        <v>700</v>
      </c>
      <c r="BA1982" s="107" t="s">
        <v>652</v>
      </c>
      <c r="BB1982" s="109">
        <v>45355.272070752311</v>
      </c>
      <c r="BC1982" s="107" t="s">
        <v>22</v>
      </c>
      <c r="BD1982" s="107" t="s">
        <v>293</v>
      </c>
    </row>
    <row r="1983" spans="1:56" x14ac:dyDescent="0.2">
      <c r="A1983" s="107" t="s">
        <v>409</v>
      </c>
      <c r="B1983" s="105">
        <v>612500</v>
      </c>
      <c r="C1983" s="105" t="s">
        <v>2655</v>
      </c>
      <c r="D1983" s="107" t="s">
        <v>1901</v>
      </c>
      <c r="E1983" s="105" t="s">
        <v>1943</v>
      </c>
      <c r="F1983" s="107" t="s">
        <v>1867</v>
      </c>
      <c r="G1983" s="107" t="s">
        <v>830</v>
      </c>
      <c r="H1983" s="107" t="b">
        <v>1</v>
      </c>
      <c r="I1983" s="107" t="s">
        <v>830</v>
      </c>
      <c r="J1983" s="107" t="s">
        <v>440</v>
      </c>
      <c r="K1983" s="107" t="s">
        <v>441</v>
      </c>
      <c r="L1983" s="107" t="s">
        <v>232</v>
      </c>
      <c r="M1983" s="107" t="s">
        <v>223</v>
      </c>
      <c r="N1983" s="107" t="s">
        <v>410</v>
      </c>
      <c r="O1983" s="107" t="s">
        <v>395</v>
      </c>
      <c r="P1983" s="109">
        <v>44534</v>
      </c>
      <c r="Q1983" s="107" t="s">
        <v>658</v>
      </c>
      <c r="R1983" s="108">
        <v>1</v>
      </c>
      <c r="S1983" s="109">
        <v>44588</v>
      </c>
      <c r="T1983" s="109">
        <v>44648</v>
      </c>
      <c r="U1983" s="109">
        <v>45473</v>
      </c>
      <c r="V1983" s="108">
        <v>885</v>
      </c>
      <c r="W1983" s="107" t="s">
        <v>398</v>
      </c>
      <c r="X1983" s="107" t="s">
        <v>720</v>
      </c>
      <c r="Y1983" s="107" t="s">
        <v>293</v>
      </c>
      <c r="Z1983" s="108">
        <v>0</v>
      </c>
      <c r="AA1983" s="113">
        <v>0</v>
      </c>
      <c r="AB1983" s="113">
        <v>0</v>
      </c>
      <c r="AC1983" s="113">
        <v>25400</v>
      </c>
      <c r="AD1983" s="113">
        <v>0</v>
      </c>
      <c r="AE1983" s="113">
        <v>25400</v>
      </c>
      <c r="AF1983" s="113">
        <v>25400</v>
      </c>
      <c r="AG1983" s="113">
        <v>25400</v>
      </c>
      <c r="AH1983" s="113">
        <f>CFR_Data[[#This Row],[Total Spent SFY]]+CFR_Data[[#This Row],[CF Current SFY]]</f>
        <v>25400</v>
      </c>
      <c r="AI1983" s="113">
        <v>0</v>
      </c>
      <c r="AJ1983" s="113">
        <v>0</v>
      </c>
      <c r="AK1983" s="113">
        <v>0</v>
      </c>
      <c r="AL1983" s="113">
        <v>0</v>
      </c>
      <c r="AM1983" s="113">
        <v>0</v>
      </c>
      <c r="AN1983" s="113">
        <v>0</v>
      </c>
      <c r="AO1983" s="113">
        <v>0</v>
      </c>
      <c r="AP1983" s="113">
        <v>0</v>
      </c>
      <c r="AQ1983" s="107" t="s">
        <v>699</v>
      </c>
      <c r="AR1983" s="107" t="s">
        <v>699</v>
      </c>
      <c r="AS1983" s="107" t="s">
        <v>396</v>
      </c>
      <c r="AT1983" s="107" t="s">
        <v>395</v>
      </c>
      <c r="AU1983" s="107" t="s">
        <v>1123</v>
      </c>
      <c r="AV1983" s="107" t="s">
        <v>391</v>
      </c>
      <c r="AW1983" s="108">
        <v>3</v>
      </c>
      <c r="AX1983" s="107" t="s">
        <v>473</v>
      </c>
      <c r="AY1983" s="107" t="s">
        <v>765</v>
      </c>
      <c r="AZ1983" s="107" t="s">
        <v>706</v>
      </c>
      <c r="BA1983" s="107" t="s">
        <v>406</v>
      </c>
      <c r="BB1983" s="109">
        <v>45355.272070752311</v>
      </c>
      <c r="BC1983" s="107" t="s">
        <v>465</v>
      </c>
      <c r="BD1983" s="107" t="s">
        <v>293</v>
      </c>
    </row>
    <row r="1984" spans="1:56" x14ac:dyDescent="0.2">
      <c r="A1984" s="107" t="s">
        <v>409</v>
      </c>
      <c r="B1984" s="105">
        <v>612500</v>
      </c>
      <c r="C1984" s="105" t="s">
        <v>2655</v>
      </c>
      <c r="D1984" s="107" t="s">
        <v>1901</v>
      </c>
      <c r="E1984" s="105" t="s">
        <v>1943</v>
      </c>
      <c r="F1984" s="107" t="s">
        <v>1867</v>
      </c>
      <c r="G1984" s="107" t="s">
        <v>830</v>
      </c>
      <c r="H1984" s="107" t="b">
        <v>1</v>
      </c>
      <c r="I1984" s="107" t="s">
        <v>830</v>
      </c>
      <c r="J1984" s="107" t="s">
        <v>440</v>
      </c>
      <c r="K1984" s="107" t="s">
        <v>441</v>
      </c>
      <c r="L1984" s="107" t="s">
        <v>232</v>
      </c>
      <c r="M1984" s="107" t="s">
        <v>223</v>
      </c>
      <c r="N1984" s="107" t="s">
        <v>410</v>
      </c>
      <c r="O1984" s="107" t="s">
        <v>395</v>
      </c>
      <c r="P1984" s="109">
        <v>44534</v>
      </c>
      <c r="Q1984" s="107" t="s">
        <v>658</v>
      </c>
      <c r="R1984" s="108">
        <v>1</v>
      </c>
      <c r="S1984" s="109">
        <v>44588</v>
      </c>
      <c r="T1984" s="109">
        <v>44648</v>
      </c>
      <c r="U1984" s="109">
        <v>45473</v>
      </c>
      <c r="V1984" s="108">
        <v>885</v>
      </c>
      <c r="W1984" s="107" t="s">
        <v>442</v>
      </c>
      <c r="X1984" s="107" t="s">
        <v>778</v>
      </c>
      <c r="Y1984" s="107" t="s">
        <v>293</v>
      </c>
      <c r="Z1984" s="108">
        <v>0</v>
      </c>
      <c r="AA1984" s="113">
        <v>116838.39999999999</v>
      </c>
      <c r="AB1984" s="113">
        <v>76057.539999999994</v>
      </c>
      <c r="AC1984" s="113">
        <v>193416.6</v>
      </c>
      <c r="AD1984" s="113">
        <v>0</v>
      </c>
      <c r="AE1984" s="113">
        <v>193416.6</v>
      </c>
      <c r="AF1984" s="113">
        <v>193416.6</v>
      </c>
      <c r="AG1984" s="113">
        <v>310255</v>
      </c>
      <c r="AH1984" s="113">
        <f>CFR_Data[[#This Row],[Total Spent SFY]]+CFR_Data[[#This Row],[CF Current SFY]]</f>
        <v>269474.14</v>
      </c>
      <c r="AI1984" s="113">
        <v>0</v>
      </c>
      <c r="AJ1984" s="113">
        <v>0</v>
      </c>
      <c r="AK1984" s="113">
        <v>0</v>
      </c>
      <c r="AL1984" s="113">
        <v>0</v>
      </c>
      <c r="AM1984" s="113">
        <v>0</v>
      </c>
      <c r="AN1984" s="113">
        <v>0</v>
      </c>
      <c r="AO1984" s="113">
        <v>0</v>
      </c>
      <c r="AP1984" s="113">
        <v>0</v>
      </c>
      <c r="AQ1984" s="107" t="s">
        <v>699</v>
      </c>
      <c r="AR1984" s="107" t="s">
        <v>699</v>
      </c>
      <c r="AS1984" s="107" t="s">
        <v>396</v>
      </c>
      <c r="AT1984" s="107" t="s">
        <v>395</v>
      </c>
      <c r="AU1984" s="107" t="s">
        <v>1123</v>
      </c>
      <c r="AV1984" s="107" t="s">
        <v>391</v>
      </c>
      <c r="AW1984" s="108">
        <v>3</v>
      </c>
      <c r="AX1984" s="107" t="s">
        <v>473</v>
      </c>
      <c r="AY1984" s="107" t="s">
        <v>765</v>
      </c>
      <c r="AZ1984" s="107" t="s">
        <v>706</v>
      </c>
      <c r="BA1984" s="107" t="s">
        <v>406</v>
      </c>
      <c r="BB1984" s="109">
        <v>45355.272070752311</v>
      </c>
      <c r="BC1984" s="107" t="s">
        <v>465</v>
      </c>
      <c r="BD1984" s="107" t="s">
        <v>293</v>
      </c>
    </row>
    <row r="1985" spans="1:56" x14ac:dyDescent="0.2">
      <c r="A1985" s="107" t="s">
        <v>409</v>
      </c>
      <c r="B1985" s="105">
        <v>612500</v>
      </c>
      <c r="C1985" s="105" t="s">
        <v>2655</v>
      </c>
      <c r="D1985" s="107" t="s">
        <v>1901</v>
      </c>
      <c r="E1985" s="105" t="s">
        <v>1943</v>
      </c>
      <c r="F1985" s="107" t="s">
        <v>1867</v>
      </c>
      <c r="G1985" s="107" t="s">
        <v>830</v>
      </c>
      <c r="H1985" s="107" t="b">
        <v>1</v>
      </c>
      <c r="I1985" s="107" t="s">
        <v>830</v>
      </c>
      <c r="J1985" s="107" t="s">
        <v>440</v>
      </c>
      <c r="K1985" s="107" t="s">
        <v>441</v>
      </c>
      <c r="L1985" s="107" t="s">
        <v>232</v>
      </c>
      <c r="M1985" s="107" t="s">
        <v>223</v>
      </c>
      <c r="N1985" s="107" t="s">
        <v>410</v>
      </c>
      <c r="O1985" s="107" t="s">
        <v>395</v>
      </c>
      <c r="P1985" s="109">
        <v>44534</v>
      </c>
      <c r="Q1985" s="107" t="s">
        <v>658</v>
      </c>
      <c r="R1985" s="108">
        <v>1</v>
      </c>
      <c r="S1985" s="109">
        <v>44588</v>
      </c>
      <c r="T1985" s="109">
        <v>44648</v>
      </c>
      <c r="U1985" s="109">
        <v>45473</v>
      </c>
      <c r="V1985" s="108">
        <v>885</v>
      </c>
      <c r="W1985" s="107" t="s">
        <v>287</v>
      </c>
      <c r="X1985" s="107" t="s">
        <v>777</v>
      </c>
      <c r="Y1985" s="107" t="s">
        <v>293</v>
      </c>
      <c r="Z1985" s="108">
        <v>0</v>
      </c>
      <c r="AA1985" s="113">
        <v>0</v>
      </c>
      <c r="AB1985" s="113">
        <v>0</v>
      </c>
      <c r="AC1985" s="113">
        <v>62520</v>
      </c>
      <c r="AD1985" s="113">
        <v>0</v>
      </c>
      <c r="AE1985" s="113">
        <v>62520</v>
      </c>
      <c r="AF1985" s="113">
        <v>62520</v>
      </c>
      <c r="AG1985" s="113">
        <v>62520</v>
      </c>
      <c r="AH1985" s="113">
        <f>CFR_Data[[#This Row],[Total Spent SFY]]+CFR_Data[[#This Row],[CF Current SFY]]</f>
        <v>62520</v>
      </c>
      <c r="AI1985" s="113">
        <v>0</v>
      </c>
      <c r="AJ1985" s="113">
        <v>0</v>
      </c>
      <c r="AK1985" s="113">
        <v>0</v>
      </c>
      <c r="AL1985" s="113">
        <v>0</v>
      </c>
      <c r="AM1985" s="113">
        <v>0</v>
      </c>
      <c r="AN1985" s="113">
        <v>0</v>
      </c>
      <c r="AO1985" s="113">
        <v>0</v>
      </c>
      <c r="AP1985" s="113">
        <v>0</v>
      </c>
      <c r="AQ1985" s="107" t="s">
        <v>699</v>
      </c>
      <c r="AR1985" s="107" t="s">
        <v>699</v>
      </c>
      <c r="AS1985" s="107" t="s">
        <v>396</v>
      </c>
      <c r="AT1985" s="107" t="s">
        <v>395</v>
      </c>
      <c r="AU1985" s="107" t="s">
        <v>1123</v>
      </c>
      <c r="AV1985" s="107" t="s">
        <v>391</v>
      </c>
      <c r="AW1985" s="108">
        <v>3</v>
      </c>
      <c r="AX1985" s="107" t="s">
        <v>473</v>
      </c>
      <c r="AY1985" s="107" t="s">
        <v>765</v>
      </c>
      <c r="AZ1985" s="107" t="s">
        <v>706</v>
      </c>
      <c r="BA1985" s="107" t="s">
        <v>406</v>
      </c>
      <c r="BB1985" s="109">
        <v>45355.272070752311</v>
      </c>
      <c r="BC1985" s="107" t="s">
        <v>465</v>
      </c>
      <c r="BD1985" s="107" t="s">
        <v>293</v>
      </c>
    </row>
    <row r="1986" spans="1:56" x14ac:dyDescent="0.2">
      <c r="A1986" s="107" t="s">
        <v>409</v>
      </c>
      <c r="B1986" s="105">
        <v>612501</v>
      </c>
      <c r="C1986" s="105" t="s">
        <v>2656</v>
      </c>
      <c r="D1986" s="107" t="s">
        <v>1902</v>
      </c>
      <c r="E1986" s="105" t="s">
        <v>1943</v>
      </c>
      <c r="F1986" s="107" t="s">
        <v>443</v>
      </c>
      <c r="G1986" s="107" t="s">
        <v>830</v>
      </c>
      <c r="H1986" s="107" t="s">
        <v>830</v>
      </c>
      <c r="I1986" s="107" t="s">
        <v>830</v>
      </c>
      <c r="J1986" s="107" t="s">
        <v>440</v>
      </c>
      <c r="K1986" s="107" t="s">
        <v>441</v>
      </c>
      <c r="L1986" s="107" t="s">
        <v>235</v>
      </c>
      <c r="M1986" s="107" t="s">
        <v>233</v>
      </c>
      <c r="N1986" s="107" t="s">
        <v>410</v>
      </c>
      <c r="O1986" s="107" t="s">
        <v>395</v>
      </c>
      <c r="P1986" s="109">
        <v>44723</v>
      </c>
      <c r="Q1986" s="107" t="s">
        <v>658</v>
      </c>
      <c r="R1986" s="108">
        <v>1</v>
      </c>
      <c r="S1986" s="109">
        <v>44805</v>
      </c>
      <c r="T1986" s="109">
        <v>44865</v>
      </c>
      <c r="U1986" s="109">
        <v>45535</v>
      </c>
      <c r="V1986" s="108">
        <v>730</v>
      </c>
      <c r="W1986" s="107" t="s">
        <v>398</v>
      </c>
      <c r="X1986" s="107" t="s">
        <v>720</v>
      </c>
      <c r="Y1986" s="107" t="s">
        <v>293</v>
      </c>
      <c r="Z1986" s="108">
        <v>0</v>
      </c>
      <c r="AA1986" s="113">
        <v>39049.08</v>
      </c>
      <c r="AB1986" s="113">
        <v>4850</v>
      </c>
      <c r="AC1986" s="113">
        <v>26330.92</v>
      </c>
      <c r="AD1986" s="113">
        <v>0</v>
      </c>
      <c r="AE1986" s="113">
        <v>26330.92</v>
      </c>
      <c r="AF1986" s="113">
        <v>23610.92</v>
      </c>
      <c r="AG1986" s="113">
        <v>62660</v>
      </c>
      <c r="AH1986" s="113">
        <f>CFR_Data[[#This Row],[Total Spent SFY]]+CFR_Data[[#This Row],[CF Current SFY]]</f>
        <v>28460.92</v>
      </c>
      <c r="AI1986" s="113">
        <v>2720</v>
      </c>
      <c r="AJ1986" s="113">
        <v>0</v>
      </c>
      <c r="AK1986" s="113">
        <v>0</v>
      </c>
      <c r="AL1986" s="113">
        <v>0</v>
      </c>
      <c r="AM1986" s="113">
        <v>0</v>
      </c>
      <c r="AN1986" s="113">
        <v>0</v>
      </c>
      <c r="AO1986" s="113">
        <v>0</v>
      </c>
      <c r="AP1986" s="113">
        <v>0</v>
      </c>
      <c r="AQ1986" s="107" t="s">
        <v>699</v>
      </c>
      <c r="AR1986" s="107" t="s">
        <v>699</v>
      </c>
      <c r="AS1986" s="107" t="s">
        <v>396</v>
      </c>
      <c r="AT1986" s="107" t="s">
        <v>395</v>
      </c>
      <c r="AU1986" s="107" t="s">
        <v>1123</v>
      </c>
      <c r="AV1986" s="107" t="s">
        <v>391</v>
      </c>
      <c r="AW1986" s="108">
        <v>2</v>
      </c>
      <c r="AX1986" s="107" t="s">
        <v>473</v>
      </c>
      <c r="AY1986" s="107" t="s">
        <v>736</v>
      </c>
      <c r="AZ1986" s="107" t="s">
        <v>706</v>
      </c>
      <c r="BA1986" s="107" t="s">
        <v>434</v>
      </c>
      <c r="BB1986" s="109">
        <v>45355.272070752311</v>
      </c>
      <c r="BC1986" s="107" t="s">
        <v>465</v>
      </c>
      <c r="BD1986" s="107" t="s">
        <v>293</v>
      </c>
    </row>
    <row r="1987" spans="1:56" x14ac:dyDescent="0.2">
      <c r="A1987" s="107" t="s">
        <v>409</v>
      </c>
      <c r="B1987" s="105">
        <v>612501</v>
      </c>
      <c r="C1987" s="105" t="s">
        <v>2656</v>
      </c>
      <c r="D1987" s="107" t="s">
        <v>1902</v>
      </c>
      <c r="E1987" s="105" t="s">
        <v>1943</v>
      </c>
      <c r="F1987" s="107" t="s">
        <v>443</v>
      </c>
      <c r="G1987" s="107" t="s">
        <v>830</v>
      </c>
      <c r="H1987" s="107" t="s">
        <v>830</v>
      </c>
      <c r="I1987" s="107" t="s">
        <v>830</v>
      </c>
      <c r="J1987" s="107" t="s">
        <v>440</v>
      </c>
      <c r="K1987" s="107" t="s">
        <v>441</v>
      </c>
      <c r="L1987" s="107" t="s">
        <v>235</v>
      </c>
      <c r="M1987" s="107" t="s">
        <v>233</v>
      </c>
      <c r="N1987" s="107" t="s">
        <v>410</v>
      </c>
      <c r="O1987" s="107" t="s">
        <v>395</v>
      </c>
      <c r="P1987" s="109">
        <v>44723</v>
      </c>
      <c r="Q1987" s="107" t="s">
        <v>658</v>
      </c>
      <c r="R1987" s="108">
        <v>1</v>
      </c>
      <c r="S1987" s="109">
        <v>44805</v>
      </c>
      <c r="T1987" s="109">
        <v>44865</v>
      </c>
      <c r="U1987" s="109">
        <v>45535</v>
      </c>
      <c r="V1987" s="108">
        <v>730</v>
      </c>
      <c r="W1987" s="107" t="s">
        <v>442</v>
      </c>
      <c r="X1987" s="107" t="s">
        <v>778</v>
      </c>
      <c r="Y1987" s="107" t="s">
        <v>293</v>
      </c>
      <c r="Z1987" s="108">
        <v>0</v>
      </c>
      <c r="AA1987" s="113">
        <v>243430.92</v>
      </c>
      <c r="AB1987" s="113">
        <v>143622.54999999999</v>
      </c>
      <c r="AC1987" s="113">
        <v>39509.08</v>
      </c>
      <c r="AD1987" s="113">
        <v>0</v>
      </c>
      <c r="AE1987" s="113">
        <v>39509.08</v>
      </c>
      <c r="AF1987" s="113">
        <v>27719.08</v>
      </c>
      <c r="AG1987" s="113">
        <v>271150</v>
      </c>
      <c r="AH1987" s="113">
        <f>CFR_Data[[#This Row],[Total Spent SFY]]+CFR_Data[[#This Row],[CF Current SFY]]</f>
        <v>171341.63</v>
      </c>
      <c r="AI1987" s="113">
        <v>11790</v>
      </c>
      <c r="AJ1987" s="113">
        <v>0</v>
      </c>
      <c r="AK1987" s="113">
        <v>0</v>
      </c>
      <c r="AL1987" s="113">
        <v>0</v>
      </c>
      <c r="AM1987" s="113">
        <v>0</v>
      </c>
      <c r="AN1987" s="113">
        <v>0</v>
      </c>
      <c r="AO1987" s="113">
        <v>0</v>
      </c>
      <c r="AP1987" s="113">
        <v>0</v>
      </c>
      <c r="AQ1987" s="107" t="s">
        <v>699</v>
      </c>
      <c r="AR1987" s="107" t="s">
        <v>699</v>
      </c>
      <c r="AS1987" s="107" t="s">
        <v>396</v>
      </c>
      <c r="AT1987" s="107" t="s">
        <v>395</v>
      </c>
      <c r="AU1987" s="107" t="s">
        <v>1123</v>
      </c>
      <c r="AV1987" s="107" t="s">
        <v>391</v>
      </c>
      <c r="AW1987" s="108">
        <v>2</v>
      </c>
      <c r="AX1987" s="107" t="s">
        <v>473</v>
      </c>
      <c r="AY1987" s="107" t="s">
        <v>736</v>
      </c>
      <c r="AZ1987" s="107" t="s">
        <v>706</v>
      </c>
      <c r="BA1987" s="107" t="s">
        <v>434</v>
      </c>
      <c r="BB1987" s="109">
        <v>45355.272070752311</v>
      </c>
      <c r="BC1987" s="107" t="s">
        <v>465</v>
      </c>
      <c r="BD1987" s="107" t="s">
        <v>293</v>
      </c>
    </row>
    <row r="1988" spans="1:56" x14ac:dyDescent="0.2">
      <c r="A1988" s="107" t="s">
        <v>409</v>
      </c>
      <c r="B1988" s="105">
        <v>612502</v>
      </c>
      <c r="C1988" s="105" t="s">
        <v>2657</v>
      </c>
      <c r="D1988" s="107" t="s">
        <v>1903</v>
      </c>
      <c r="E1988" s="105" t="s">
        <v>1943</v>
      </c>
      <c r="F1988" s="107" t="s">
        <v>443</v>
      </c>
      <c r="G1988" s="107" t="s">
        <v>830</v>
      </c>
      <c r="H1988" s="107" t="s">
        <v>830</v>
      </c>
      <c r="I1988" s="107" t="s">
        <v>830</v>
      </c>
      <c r="J1988" s="107" t="s">
        <v>440</v>
      </c>
      <c r="K1988" s="107" t="s">
        <v>441</v>
      </c>
      <c r="L1988" s="107" t="s">
        <v>1904</v>
      </c>
      <c r="M1988" s="107" t="s">
        <v>395</v>
      </c>
      <c r="N1988" s="107" t="s">
        <v>410</v>
      </c>
      <c r="O1988" s="107" t="s">
        <v>395</v>
      </c>
      <c r="P1988" s="109">
        <v>44576</v>
      </c>
      <c r="Q1988" s="107" t="s">
        <v>658</v>
      </c>
      <c r="R1988" s="108">
        <v>1</v>
      </c>
      <c r="S1988" s="109">
        <v>44719</v>
      </c>
      <c r="T1988" s="109">
        <v>44779</v>
      </c>
      <c r="U1988" s="109">
        <v>45449</v>
      </c>
      <c r="V1988" s="108">
        <v>730</v>
      </c>
      <c r="W1988" s="107" t="s">
        <v>442</v>
      </c>
      <c r="X1988" s="107" t="s">
        <v>778</v>
      </c>
      <c r="Y1988" s="107" t="s">
        <v>293</v>
      </c>
      <c r="Z1988" s="108">
        <v>0</v>
      </c>
      <c r="AA1988" s="113">
        <v>1167259.54</v>
      </c>
      <c r="AB1988" s="113">
        <v>454893.85</v>
      </c>
      <c r="AC1988" s="113">
        <v>96015.18</v>
      </c>
      <c r="AD1988" s="113">
        <v>200000</v>
      </c>
      <c r="AE1988" s="113">
        <v>200000</v>
      </c>
      <c r="AF1988" s="113">
        <v>200000</v>
      </c>
      <c r="AG1988" s="113">
        <v>1367259.54</v>
      </c>
      <c r="AH1988" s="113">
        <f>CFR_Data[[#This Row],[Total Spent SFY]]+CFR_Data[[#This Row],[CF Current SFY]]</f>
        <v>654893.85</v>
      </c>
      <c r="AI1988" s="113">
        <v>0</v>
      </c>
      <c r="AJ1988" s="113">
        <v>0</v>
      </c>
      <c r="AK1988" s="113">
        <v>0</v>
      </c>
      <c r="AL1988" s="113">
        <v>0</v>
      </c>
      <c r="AM1988" s="113">
        <v>0</v>
      </c>
      <c r="AN1988" s="113">
        <v>-103984.82</v>
      </c>
      <c r="AO1988" s="113">
        <v>0</v>
      </c>
      <c r="AP1988" s="113">
        <v>0</v>
      </c>
      <c r="AQ1988" s="107" t="s">
        <v>699</v>
      </c>
      <c r="AR1988" s="107" t="s">
        <v>699</v>
      </c>
      <c r="AS1988" s="107" t="s">
        <v>396</v>
      </c>
      <c r="AT1988" s="107" t="s">
        <v>395</v>
      </c>
      <c r="AU1988" s="107" t="s">
        <v>1123</v>
      </c>
      <c r="AV1988" s="107" t="s">
        <v>391</v>
      </c>
      <c r="AW1988" s="108">
        <v>1</v>
      </c>
      <c r="AX1988" s="107" t="s">
        <v>473</v>
      </c>
      <c r="AY1988" s="107" t="s">
        <v>736</v>
      </c>
      <c r="AZ1988" s="107" t="s">
        <v>706</v>
      </c>
      <c r="BA1988" s="107" t="s">
        <v>434</v>
      </c>
      <c r="BB1988" s="109">
        <v>45355.272070752311</v>
      </c>
      <c r="BC1988" s="107" t="s">
        <v>465</v>
      </c>
      <c r="BD1988" s="107" t="s">
        <v>293</v>
      </c>
    </row>
    <row r="1989" spans="1:56" x14ac:dyDescent="0.2">
      <c r="A1989" s="107" t="s">
        <v>472</v>
      </c>
      <c r="B1989" s="105">
        <v>612510</v>
      </c>
      <c r="C1989" s="105" t="s">
        <v>395</v>
      </c>
      <c r="D1989" s="107" t="s">
        <v>2658</v>
      </c>
      <c r="E1989" s="105" t="s">
        <v>1954</v>
      </c>
      <c r="F1989" s="107" t="s">
        <v>1969</v>
      </c>
      <c r="G1989" s="107" t="s">
        <v>830</v>
      </c>
      <c r="H1989" s="107" t="s">
        <v>830</v>
      </c>
      <c r="I1989" s="107" t="s">
        <v>830</v>
      </c>
      <c r="J1989" s="107" t="s">
        <v>215</v>
      </c>
      <c r="K1989" s="107" t="s">
        <v>24</v>
      </c>
      <c r="L1989" s="107" t="s">
        <v>88</v>
      </c>
      <c r="M1989" s="107" t="s">
        <v>41</v>
      </c>
      <c r="N1989" s="107" t="s">
        <v>472</v>
      </c>
      <c r="O1989" s="107" t="s">
        <v>1122</v>
      </c>
      <c r="P1989" s="109">
        <v>46095</v>
      </c>
      <c r="Q1989" s="107" t="s">
        <v>1353</v>
      </c>
      <c r="R1989" s="108">
        <v>0</v>
      </c>
      <c r="S1989" s="109">
        <v>46245</v>
      </c>
      <c r="T1989" s="109">
        <v>46305</v>
      </c>
      <c r="U1989" s="109">
        <v>46974</v>
      </c>
      <c r="V1989" s="108">
        <v>729</v>
      </c>
      <c r="W1989" s="107" t="s">
        <v>1400</v>
      </c>
      <c r="X1989" s="107" t="s">
        <v>1401</v>
      </c>
      <c r="Y1989" s="107" t="s">
        <v>292</v>
      </c>
      <c r="Z1989" s="108">
        <v>0.8</v>
      </c>
      <c r="AA1989" s="113">
        <v>0</v>
      </c>
      <c r="AB1989" s="113">
        <v>0</v>
      </c>
      <c r="AC1989" s="113">
        <v>10315709.711999999</v>
      </c>
      <c r="AD1989" s="113">
        <v>0</v>
      </c>
      <c r="AE1989" s="113">
        <v>10315709.711999999</v>
      </c>
      <c r="AF1989" s="113">
        <v>0</v>
      </c>
      <c r="AG1989" s="113">
        <v>0</v>
      </c>
      <c r="AH1989" s="113">
        <f>CFR_Data[[#This Row],[Total Spent SFY]]+CFR_Data[[#This Row],[CF Current SFY]]</f>
        <v>0</v>
      </c>
      <c r="AI1989" s="113">
        <v>0</v>
      </c>
      <c r="AJ1989" s="113">
        <v>0</v>
      </c>
      <c r="AK1989" s="113">
        <v>4036582.0611999999</v>
      </c>
      <c r="AL1989" s="113">
        <v>5382109.415</v>
      </c>
      <c r="AM1989" s="113">
        <v>897018.23580000002</v>
      </c>
      <c r="AN1989" s="113">
        <v>0</v>
      </c>
      <c r="AO1989" s="113">
        <v>0</v>
      </c>
      <c r="AP1989" s="113">
        <v>0</v>
      </c>
      <c r="AQ1989" s="107" t="s">
        <v>699</v>
      </c>
      <c r="AR1989" s="107" t="s">
        <v>699</v>
      </c>
      <c r="AS1989" s="107" t="s">
        <v>396</v>
      </c>
      <c r="AT1989" s="107" t="s">
        <v>395</v>
      </c>
      <c r="AU1989" s="107" t="s">
        <v>1123</v>
      </c>
      <c r="AV1989" s="107" t="s">
        <v>391</v>
      </c>
      <c r="AW1989" s="108">
        <v>1</v>
      </c>
      <c r="AX1989" s="107" t="s">
        <v>473</v>
      </c>
      <c r="AY1989" s="107" t="s">
        <v>707</v>
      </c>
      <c r="AZ1989" s="107" t="s">
        <v>706</v>
      </c>
      <c r="BA1989" s="107" t="s">
        <v>412</v>
      </c>
      <c r="BB1989" s="109">
        <v>45355.272070752311</v>
      </c>
      <c r="BC1989" s="107" t="s">
        <v>24</v>
      </c>
      <c r="BD1989" s="107" t="s">
        <v>292</v>
      </c>
    </row>
    <row r="1990" spans="1:56" x14ac:dyDescent="0.2">
      <c r="A1990" s="107" t="s">
        <v>472</v>
      </c>
      <c r="B1990" s="105">
        <v>612514</v>
      </c>
      <c r="C1990" s="105" t="s">
        <v>395</v>
      </c>
      <c r="D1990" s="107" t="s">
        <v>3218</v>
      </c>
      <c r="E1990" s="105" t="s">
        <v>1962</v>
      </c>
      <c r="F1990" s="107" t="s">
        <v>3215</v>
      </c>
      <c r="G1990" s="107" t="s">
        <v>830</v>
      </c>
      <c r="H1990" s="107" t="s">
        <v>830</v>
      </c>
      <c r="I1990" s="107" t="s">
        <v>830</v>
      </c>
      <c r="J1990" s="107" t="s">
        <v>206</v>
      </c>
      <c r="K1990" s="107" t="s">
        <v>32</v>
      </c>
      <c r="L1990" s="107" t="s">
        <v>349</v>
      </c>
      <c r="M1990" s="107" t="s">
        <v>395</v>
      </c>
      <c r="N1990" s="107" t="s">
        <v>472</v>
      </c>
      <c r="O1990" s="107" t="s">
        <v>1130</v>
      </c>
      <c r="P1990" s="109">
        <v>46494</v>
      </c>
      <c r="Q1990" s="107" t="s">
        <v>1914</v>
      </c>
      <c r="R1990" s="108">
        <v>0</v>
      </c>
      <c r="S1990" s="109">
        <v>46644</v>
      </c>
      <c r="T1990" s="109">
        <v>46704</v>
      </c>
      <c r="U1990" s="109">
        <v>47715</v>
      </c>
      <c r="V1990" s="108">
        <v>1071</v>
      </c>
      <c r="W1990" s="107" t="s">
        <v>398</v>
      </c>
      <c r="X1990" s="107" t="s">
        <v>702</v>
      </c>
      <c r="Y1990" s="107" t="s">
        <v>293</v>
      </c>
      <c r="Z1990" s="108">
        <v>0</v>
      </c>
      <c r="AA1990" s="113">
        <v>0</v>
      </c>
      <c r="AB1990" s="113">
        <v>0</v>
      </c>
      <c r="AC1990" s="113">
        <v>78811</v>
      </c>
      <c r="AD1990" s="113">
        <v>0</v>
      </c>
      <c r="AE1990" s="113">
        <v>46359.411800000002</v>
      </c>
      <c r="AF1990" s="113">
        <v>0</v>
      </c>
      <c r="AG1990" s="113">
        <v>0</v>
      </c>
      <c r="AH1990" s="113">
        <f>CFR_Data[[#This Row],[Total Spent SFY]]+CFR_Data[[#This Row],[CF Current SFY]]</f>
        <v>0</v>
      </c>
      <c r="AI1990" s="113">
        <v>0</v>
      </c>
      <c r="AJ1990" s="113">
        <v>0</v>
      </c>
      <c r="AK1990" s="113">
        <v>0</v>
      </c>
      <c r="AL1990" s="113">
        <v>18543.7647</v>
      </c>
      <c r="AM1990" s="113">
        <v>27815.647099999998</v>
      </c>
      <c r="AN1990" s="113">
        <v>32451.588199999998</v>
      </c>
      <c r="AO1990" s="113">
        <v>0</v>
      </c>
      <c r="AP1990" s="113">
        <v>0</v>
      </c>
      <c r="AQ1990" s="107" t="s">
        <v>699</v>
      </c>
      <c r="AR1990" s="107" t="s">
        <v>699</v>
      </c>
      <c r="AS1990" s="107" t="s">
        <v>396</v>
      </c>
      <c r="AT1990" s="107" t="s">
        <v>395</v>
      </c>
      <c r="AU1990" s="107" t="s">
        <v>1123</v>
      </c>
      <c r="AV1990" s="107" t="s">
        <v>391</v>
      </c>
      <c r="AW1990" s="108">
        <v>2</v>
      </c>
      <c r="AX1990" s="107" t="s">
        <v>473</v>
      </c>
      <c r="AY1990" s="107" t="s">
        <v>707</v>
      </c>
      <c r="AZ1990" s="107" t="s">
        <v>706</v>
      </c>
      <c r="BA1990" s="107" t="s">
        <v>412</v>
      </c>
      <c r="BB1990" s="109">
        <v>45355.272070752311</v>
      </c>
      <c r="BC1990" s="107" t="s">
        <v>32</v>
      </c>
      <c r="BD1990" s="107" t="s">
        <v>293</v>
      </c>
    </row>
    <row r="1991" spans="1:56" x14ac:dyDescent="0.2">
      <c r="A1991" s="107" t="s">
        <v>472</v>
      </c>
      <c r="B1991" s="105">
        <v>612514</v>
      </c>
      <c r="C1991" s="105" t="s">
        <v>395</v>
      </c>
      <c r="D1991" s="107" t="s">
        <v>3218</v>
      </c>
      <c r="E1991" s="105" t="s">
        <v>1962</v>
      </c>
      <c r="F1991" s="107" t="s">
        <v>3215</v>
      </c>
      <c r="G1991" s="107" t="s">
        <v>830</v>
      </c>
      <c r="H1991" s="107" t="s">
        <v>830</v>
      </c>
      <c r="I1991" s="107" t="s">
        <v>830</v>
      </c>
      <c r="J1991" s="107" t="s">
        <v>206</v>
      </c>
      <c r="K1991" s="107" t="s">
        <v>32</v>
      </c>
      <c r="L1991" s="107" t="s">
        <v>349</v>
      </c>
      <c r="M1991" s="107" t="s">
        <v>395</v>
      </c>
      <c r="N1991" s="107" t="s">
        <v>472</v>
      </c>
      <c r="O1991" s="107" t="s">
        <v>1130</v>
      </c>
      <c r="P1991" s="109">
        <v>46494</v>
      </c>
      <c r="Q1991" s="107" t="s">
        <v>1914</v>
      </c>
      <c r="R1991" s="108">
        <v>0</v>
      </c>
      <c r="S1991" s="109">
        <v>46644</v>
      </c>
      <c r="T1991" s="109">
        <v>46704</v>
      </c>
      <c r="U1991" s="109">
        <v>47715</v>
      </c>
      <c r="V1991" s="108">
        <v>1071</v>
      </c>
      <c r="W1991" s="107" t="s">
        <v>424</v>
      </c>
      <c r="X1991" s="107" t="s">
        <v>705</v>
      </c>
      <c r="Y1991" s="107" t="s">
        <v>413</v>
      </c>
      <c r="Z1991" s="108">
        <v>0.8</v>
      </c>
      <c r="AA1991" s="113">
        <v>0</v>
      </c>
      <c r="AB1991" s="113">
        <v>0</v>
      </c>
      <c r="AC1991" s="113">
        <v>10117035.6</v>
      </c>
      <c r="AD1991" s="113">
        <v>0</v>
      </c>
      <c r="AE1991" s="113">
        <v>5951197.4117999999</v>
      </c>
      <c r="AF1991" s="113">
        <v>0</v>
      </c>
      <c r="AG1991" s="113">
        <v>0</v>
      </c>
      <c r="AH1991" s="113">
        <f>CFR_Data[[#This Row],[Total Spent SFY]]+CFR_Data[[#This Row],[CF Current SFY]]</f>
        <v>0</v>
      </c>
      <c r="AI1991" s="113">
        <v>0</v>
      </c>
      <c r="AJ1991" s="113">
        <v>0</v>
      </c>
      <c r="AK1991" s="113">
        <v>0</v>
      </c>
      <c r="AL1991" s="113">
        <v>2380478.9646999999</v>
      </c>
      <c r="AM1991" s="113">
        <v>3570718.4471</v>
      </c>
      <c r="AN1991" s="113">
        <v>4165838.1882000002</v>
      </c>
      <c r="AO1991" s="113">
        <v>0</v>
      </c>
      <c r="AP1991" s="113">
        <v>0</v>
      </c>
      <c r="AQ1991" s="107" t="s">
        <v>699</v>
      </c>
      <c r="AR1991" s="107" t="s">
        <v>699</v>
      </c>
      <c r="AS1991" s="107" t="s">
        <v>396</v>
      </c>
      <c r="AT1991" s="107" t="s">
        <v>395</v>
      </c>
      <c r="AU1991" s="107" t="s">
        <v>1123</v>
      </c>
      <c r="AV1991" s="107" t="s">
        <v>391</v>
      </c>
      <c r="AW1991" s="108">
        <v>2</v>
      </c>
      <c r="AX1991" s="107" t="s">
        <v>473</v>
      </c>
      <c r="AY1991" s="107" t="s">
        <v>707</v>
      </c>
      <c r="AZ1991" s="107" t="s">
        <v>706</v>
      </c>
      <c r="BA1991" s="107" t="s">
        <v>412</v>
      </c>
      <c r="BB1991" s="109">
        <v>45355.272070752311</v>
      </c>
      <c r="BC1991" s="107" t="s">
        <v>32</v>
      </c>
      <c r="BD1991" s="107" t="s">
        <v>292</v>
      </c>
    </row>
    <row r="1992" spans="1:56" x14ac:dyDescent="0.2">
      <c r="A1992" s="107" t="s">
        <v>472</v>
      </c>
      <c r="B1992" s="105">
        <v>612517</v>
      </c>
      <c r="C1992" s="105" t="s">
        <v>395</v>
      </c>
      <c r="D1992" s="107" t="s">
        <v>2659</v>
      </c>
      <c r="E1992" s="105" t="s">
        <v>1962</v>
      </c>
      <c r="F1992" s="107" t="s">
        <v>3215</v>
      </c>
      <c r="G1992" s="107" t="s">
        <v>830</v>
      </c>
      <c r="H1992" s="107" t="s">
        <v>830</v>
      </c>
      <c r="I1992" s="107" t="s">
        <v>830</v>
      </c>
      <c r="J1992" s="107" t="s">
        <v>68</v>
      </c>
      <c r="K1992" s="107" t="s">
        <v>25</v>
      </c>
      <c r="L1992" s="107" t="s">
        <v>88</v>
      </c>
      <c r="M1992" s="107" t="s">
        <v>41</v>
      </c>
      <c r="N1992" s="107" t="s">
        <v>472</v>
      </c>
      <c r="O1992" s="107" t="s">
        <v>1122</v>
      </c>
      <c r="P1992" s="109">
        <v>46508</v>
      </c>
      <c r="Q1992" s="107" t="s">
        <v>1914</v>
      </c>
      <c r="R1992" s="108">
        <v>0</v>
      </c>
      <c r="S1992" s="109">
        <v>46658</v>
      </c>
      <c r="T1992" s="109">
        <v>46718</v>
      </c>
      <c r="U1992" s="109">
        <v>47387</v>
      </c>
      <c r="V1992" s="108">
        <v>729</v>
      </c>
      <c r="W1992" s="107" t="s">
        <v>424</v>
      </c>
      <c r="X1992" s="107" t="s">
        <v>1149</v>
      </c>
      <c r="Y1992" s="107" t="s">
        <v>771</v>
      </c>
      <c r="Z1992" s="108">
        <v>0.8</v>
      </c>
      <c r="AA1992" s="113">
        <v>0</v>
      </c>
      <c r="AB1992" s="113">
        <v>0</v>
      </c>
      <c r="AC1992" s="113">
        <v>11385158.4</v>
      </c>
      <c r="AD1992" s="113">
        <v>0</v>
      </c>
      <c r="AE1992" s="113">
        <v>9900137.7391999997</v>
      </c>
      <c r="AF1992" s="113">
        <v>0</v>
      </c>
      <c r="AG1992" s="113">
        <v>0</v>
      </c>
      <c r="AH1992" s="113">
        <f>CFR_Data[[#This Row],[Total Spent SFY]]+CFR_Data[[#This Row],[CF Current SFY]]</f>
        <v>0</v>
      </c>
      <c r="AI1992" s="113">
        <v>0</v>
      </c>
      <c r="AJ1992" s="113">
        <v>0</v>
      </c>
      <c r="AK1992" s="113">
        <v>0</v>
      </c>
      <c r="AL1992" s="113">
        <v>3960055.0956999999</v>
      </c>
      <c r="AM1992" s="113">
        <v>5940082.6435000002</v>
      </c>
      <c r="AN1992" s="113">
        <v>1485020.6608</v>
      </c>
      <c r="AO1992" s="113">
        <v>0</v>
      </c>
      <c r="AP1992" s="113">
        <v>0</v>
      </c>
      <c r="AQ1992" s="107" t="s">
        <v>699</v>
      </c>
      <c r="AR1992" s="107" t="s">
        <v>699</v>
      </c>
      <c r="AS1992" s="107" t="s">
        <v>396</v>
      </c>
      <c r="AT1992" s="107" t="s">
        <v>395</v>
      </c>
      <c r="AU1992" s="107" t="s">
        <v>1123</v>
      </c>
      <c r="AV1992" s="107" t="s">
        <v>391</v>
      </c>
      <c r="AW1992" s="108">
        <v>1</v>
      </c>
      <c r="AX1992" s="107" t="s">
        <v>473</v>
      </c>
      <c r="AY1992" s="107" t="s">
        <v>707</v>
      </c>
      <c r="AZ1992" s="107" t="s">
        <v>706</v>
      </c>
      <c r="BA1992" s="107" t="s">
        <v>412</v>
      </c>
      <c r="BB1992" s="109">
        <v>45355.272070752311</v>
      </c>
      <c r="BC1992" s="107" t="s">
        <v>25</v>
      </c>
      <c r="BD1992" s="107" t="s">
        <v>292</v>
      </c>
    </row>
    <row r="1993" spans="1:56" x14ac:dyDescent="0.2">
      <c r="A1993" s="107" t="s">
        <v>472</v>
      </c>
      <c r="B1993" s="105">
        <v>612519</v>
      </c>
      <c r="C1993" s="105" t="s">
        <v>395</v>
      </c>
      <c r="D1993" s="107" t="s">
        <v>2660</v>
      </c>
      <c r="E1993" s="105" t="s">
        <v>1943</v>
      </c>
      <c r="F1993" s="107" t="s">
        <v>3215</v>
      </c>
      <c r="G1993" s="107" t="s">
        <v>830</v>
      </c>
      <c r="H1993" s="107" t="s">
        <v>830</v>
      </c>
      <c r="I1993" s="107" t="s">
        <v>830</v>
      </c>
      <c r="J1993" s="107" t="s">
        <v>44</v>
      </c>
      <c r="K1993" s="107" t="s">
        <v>22</v>
      </c>
      <c r="L1993" s="107" t="s">
        <v>88</v>
      </c>
      <c r="M1993" s="107" t="s">
        <v>41</v>
      </c>
      <c r="N1993" s="107" t="s">
        <v>472</v>
      </c>
      <c r="O1993" s="107" t="s">
        <v>1122</v>
      </c>
      <c r="P1993" s="109">
        <v>46508</v>
      </c>
      <c r="Q1993" s="107" t="s">
        <v>1914</v>
      </c>
      <c r="R1993" s="108">
        <v>0</v>
      </c>
      <c r="S1993" s="109">
        <v>46658</v>
      </c>
      <c r="T1993" s="109">
        <v>46718</v>
      </c>
      <c r="U1993" s="109">
        <v>47387</v>
      </c>
      <c r="V1993" s="108">
        <v>729</v>
      </c>
      <c r="W1993" s="107" t="s">
        <v>424</v>
      </c>
      <c r="X1993" s="107" t="s">
        <v>1149</v>
      </c>
      <c r="Y1993" s="107" t="s">
        <v>771</v>
      </c>
      <c r="Z1993" s="108">
        <v>0.8</v>
      </c>
      <c r="AA1993" s="113">
        <v>0</v>
      </c>
      <c r="AB1993" s="113">
        <v>0</v>
      </c>
      <c r="AC1993" s="113">
        <v>39023107.200000003</v>
      </c>
      <c r="AD1993" s="113">
        <v>0</v>
      </c>
      <c r="AE1993" s="113">
        <v>33933136.695699997</v>
      </c>
      <c r="AF1993" s="113">
        <v>0</v>
      </c>
      <c r="AG1993" s="113">
        <v>0</v>
      </c>
      <c r="AH1993" s="113">
        <f>CFR_Data[[#This Row],[Total Spent SFY]]+CFR_Data[[#This Row],[CF Current SFY]]</f>
        <v>0</v>
      </c>
      <c r="AI1993" s="113">
        <v>0</v>
      </c>
      <c r="AJ1993" s="113">
        <v>0</v>
      </c>
      <c r="AK1993" s="113">
        <v>0</v>
      </c>
      <c r="AL1993" s="113">
        <v>13573254.678300001</v>
      </c>
      <c r="AM1993" s="113">
        <v>20359882.0174</v>
      </c>
      <c r="AN1993" s="113">
        <v>5089970.5043000001</v>
      </c>
      <c r="AO1993" s="113">
        <v>0</v>
      </c>
      <c r="AP1993" s="113">
        <v>0</v>
      </c>
      <c r="AQ1993" s="107" t="s">
        <v>699</v>
      </c>
      <c r="AR1993" s="107" t="s">
        <v>699</v>
      </c>
      <c r="AS1993" s="107" t="s">
        <v>396</v>
      </c>
      <c r="AT1993" s="107" t="s">
        <v>395</v>
      </c>
      <c r="AU1993" s="107" t="s">
        <v>1123</v>
      </c>
      <c r="AV1993" s="107" t="s">
        <v>391</v>
      </c>
      <c r="AW1993" s="108">
        <v>1</v>
      </c>
      <c r="AX1993" s="107" t="s">
        <v>473</v>
      </c>
      <c r="AY1993" s="107" t="s">
        <v>707</v>
      </c>
      <c r="AZ1993" s="107" t="s">
        <v>706</v>
      </c>
      <c r="BA1993" s="107" t="s">
        <v>412</v>
      </c>
      <c r="BB1993" s="109">
        <v>45355.272070752311</v>
      </c>
      <c r="BC1993" s="107" t="s">
        <v>22</v>
      </c>
      <c r="BD1993" s="107" t="s">
        <v>292</v>
      </c>
    </row>
    <row r="1994" spans="1:56" x14ac:dyDescent="0.2">
      <c r="A1994" s="107" t="s">
        <v>472</v>
      </c>
      <c r="B1994" s="105">
        <v>612523</v>
      </c>
      <c r="C1994" s="105" t="s">
        <v>395</v>
      </c>
      <c r="D1994" s="107" t="s">
        <v>2661</v>
      </c>
      <c r="E1994" s="105" t="s">
        <v>1941</v>
      </c>
      <c r="F1994" s="107" t="s">
        <v>1128</v>
      </c>
      <c r="G1994" s="107" t="s">
        <v>830</v>
      </c>
      <c r="H1994" s="107" t="s">
        <v>830</v>
      </c>
      <c r="I1994" s="107" t="s">
        <v>830</v>
      </c>
      <c r="J1994" s="107" t="s">
        <v>110</v>
      </c>
      <c r="K1994" s="107" t="s">
        <v>22</v>
      </c>
      <c r="L1994" s="107" t="s">
        <v>237</v>
      </c>
      <c r="M1994" s="107" t="s">
        <v>236</v>
      </c>
      <c r="N1994" s="107" t="s">
        <v>472</v>
      </c>
      <c r="O1994" s="107" t="s">
        <v>1125</v>
      </c>
      <c r="P1994" s="109">
        <v>46067</v>
      </c>
      <c r="Q1994" s="107" t="s">
        <v>1353</v>
      </c>
      <c r="R1994" s="108">
        <v>0</v>
      </c>
      <c r="S1994" s="109">
        <v>46217</v>
      </c>
      <c r="T1994" s="109">
        <v>46277</v>
      </c>
      <c r="U1994" s="109">
        <v>46337</v>
      </c>
      <c r="V1994" s="108">
        <v>120</v>
      </c>
      <c r="W1994" s="107" t="s">
        <v>424</v>
      </c>
      <c r="X1994" s="107" t="s">
        <v>710</v>
      </c>
      <c r="Y1994" s="107" t="s">
        <v>411</v>
      </c>
      <c r="Z1994" s="108">
        <v>0.8</v>
      </c>
      <c r="AA1994" s="113">
        <v>0</v>
      </c>
      <c r="AB1994" s="113">
        <v>0</v>
      </c>
      <c r="AC1994" s="113">
        <v>8284972.4928000001</v>
      </c>
      <c r="AD1994" s="113">
        <v>0</v>
      </c>
      <c r="AE1994" s="113">
        <v>8284972.4928000001</v>
      </c>
      <c r="AF1994" s="113">
        <v>0</v>
      </c>
      <c r="AG1994" s="113">
        <v>0</v>
      </c>
      <c r="AH1994" s="113">
        <f>CFR_Data[[#This Row],[Total Spent SFY]]+CFR_Data[[#This Row],[CF Current SFY]]</f>
        <v>0</v>
      </c>
      <c r="AI1994" s="113">
        <v>0</v>
      </c>
      <c r="AJ1994" s="113">
        <v>0</v>
      </c>
      <c r="AK1994" s="113">
        <v>8284972.4928000001</v>
      </c>
      <c r="AL1994" s="113">
        <v>0</v>
      </c>
      <c r="AM1994" s="113">
        <v>0</v>
      </c>
      <c r="AN1994" s="113">
        <v>0</v>
      </c>
      <c r="AO1994" s="113">
        <v>0</v>
      </c>
      <c r="AP1994" s="113">
        <v>0</v>
      </c>
      <c r="AQ1994" s="107" t="s">
        <v>699</v>
      </c>
      <c r="AR1994" s="107" t="s">
        <v>699</v>
      </c>
      <c r="AS1994" s="107" t="s">
        <v>396</v>
      </c>
      <c r="AT1994" s="107" t="s">
        <v>2908</v>
      </c>
      <c r="AU1994" s="107" t="s">
        <v>1123</v>
      </c>
      <c r="AV1994" s="107" t="s">
        <v>391</v>
      </c>
      <c r="AW1994" s="108">
        <v>2</v>
      </c>
      <c r="AX1994" s="107" t="s">
        <v>473</v>
      </c>
      <c r="AY1994" s="107" t="s">
        <v>738</v>
      </c>
      <c r="AZ1994" s="107" t="s">
        <v>700</v>
      </c>
      <c r="BA1994" s="107" t="s">
        <v>652</v>
      </c>
      <c r="BB1994" s="109">
        <v>45355.272070752311</v>
      </c>
      <c r="BC1994" s="107" t="s">
        <v>22</v>
      </c>
      <c r="BD1994" s="107" t="s">
        <v>292</v>
      </c>
    </row>
    <row r="1995" spans="1:56" x14ac:dyDescent="0.2">
      <c r="A1995" s="107" t="s">
        <v>472</v>
      </c>
      <c r="B1995" s="105">
        <v>612523</v>
      </c>
      <c r="C1995" s="105" t="s">
        <v>395</v>
      </c>
      <c r="D1995" s="107" t="s">
        <v>2661</v>
      </c>
      <c r="E1995" s="105" t="s">
        <v>1941</v>
      </c>
      <c r="F1995" s="107" t="s">
        <v>1128</v>
      </c>
      <c r="G1995" s="107" t="s">
        <v>830</v>
      </c>
      <c r="H1995" s="107" t="s">
        <v>830</v>
      </c>
      <c r="I1995" s="107" t="s">
        <v>830</v>
      </c>
      <c r="J1995" s="107" t="s">
        <v>110</v>
      </c>
      <c r="K1995" s="107" t="s">
        <v>22</v>
      </c>
      <c r="L1995" s="107" t="s">
        <v>237</v>
      </c>
      <c r="M1995" s="107" t="s">
        <v>236</v>
      </c>
      <c r="N1995" s="107" t="s">
        <v>472</v>
      </c>
      <c r="O1995" s="107" t="s">
        <v>1125</v>
      </c>
      <c r="P1995" s="109">
        <v>46067</v>
      </c>
      <c r="Q1995" s="107" t="s">
        <v>1353</v>
      </c>
      <c r="R1995" s="108">
        <v>0</v>
      </c>
      <c r="S1995" s="109">
        <v>46217</v>
      </c>
      <c r="T1995" s="109">
        <v>46277</v>
      </c>
      <c r="U1995" s="109">
        <v>46337</v>
      </c>
      <c r="V1995" s="108">
        <v>120</v>
      </c>
      <c r="W1995" s="107" t="s">
        <v>398</v>
      </c>
      <c r="X1995" s="107" t="s">
        <v>702</v>
      </c>
      <c r="Y1995" s="107" t="s">
        <v>293</v>
      </c>
      <c r="Z1995" s="108">
        <v>0</v>
      </c>
      <c r="AA1995" s="113">
        <v>0</v>
      </c>
      <c r="AB1995" s="113">
        <v>0</v>
      </c>
      <c r="AC1995" s="113">
        <v>35000</v>
      </c>
      <c r="AD1995" s="113">
        <v>0</v>
      </c>
      <c r="AE1995" s="113">
        <v>35000</v>
      </c>
      <c r="AF1995" s="113">
        <v>0</v>
      </c>
      <c r="AG1995" s="113">
        <v>0</v>
      </c>
      <c r="AH1995" s="113">
        <f>CFR_Data[[#This Row],[Total Spent SFY]]+CFR_Data[[#This Row],[CF Current SFY]]</f>
        <v>0</v>
      </c>
      <c r="AI1995" s="113">
        <v>0</v>
      </c>
      <c r="AJ1995" s="113">
        <v>0</v>
      </c>
      <c r="AK1995" s="113">
        <v>35000</v>
      </c>
      <c r="AL1995" s="113">
        <v>0</v>
      </c>
      <c r="AM1995" s="113">
        <v>0</v>
      </c>
      <c r="AN1995" s="113">
        <v>0</v>
      </c>
      <c r="AO1995" s="113">
        <v>0</v>
      </c>
      <c r="AP1995" s="113">
        <v>0</v>
      </c>
      <c r="AQ1995" s="107" t="s">
        <v>699</v>
      </c>
      <c r="AR1995" s="107" t="s">
        <v>699</v>
      </c>
      <c r="AS1995" s="107" t="s">
        <v>396</v>
      </c>
      <c r="AT1995" s="107" t="s">
        <v>2908</v>
      </c>
      <c r="AU1995" s="107" t="s">
        <v>1123</v>
      </c>
      <c r="AV1995" s="107" t="s">
        <v>391</v>
      </c>
      <c r="AW1995" s="108">
        <v>2</v>
      </c>
      <c r="AX1995" s="107" t="s">
        <v>473</v>
      </c>
      <c r="AY1995" s="107" t="s">
        <v>738</v>
      </c>
      <c r="AZ1995" s="107" t="s">
        <v>700</v>
      </c>
      <c r="BA1995" s="107" t="s">
        <v>652</v>
      </c>
      <c r="BB1995" s="109">
        <v>45355.272070752311</v>
      </c>
      <c r="BC1995" s="107" t="s">
        <v>22</v>
      </c>
      <c r="BD1995" s="107" t="s">
        <v>293</v>
      </c>
    </row>
    <row r="1996" spans="1:56" x14ac:dyDescent="0.2">
      <c r="A1996" s="107" t="s">
        <v>472</v>
      </c>
      <c r="B1996" s="105">
        <v>612525</v>
      </c>
      <c r="C1996" s="105" t="s">
        <v>395</v>
      </c>
      <c r="D1996" s="107" t="s">
        <v>3219</v>
      </c>
      <c r="E1996" s="105" t="s">
        <v>1945</v>
      </c>
      <c r="F1996" s="107" t="s">
        <v>1128</v>
      </c>
      <c r="G1996" s="107" t="s">
        <v>830</v>
      </c>
      <c r="H1996" s="107" t="s">
        <v>830</v>
      </c>
      <c r="I1996" s="107" t="s">
        <v>830</v>
      </c>
      <c r="J1996" s="107" t="s">
        <v>1247</v>
      </c>
      <c r="K1996" s="107" t="s">
        <v>31</v>
      </c>
      <c r="L1996" s="107" t="s">
        <v>311</v>
      </c>
      <c r="M1996" s="107" t="s">
        <v>158</v>
      </c>
      <c r="N1996" s="107" t="s">
        <v>472</v>
      </c>
      <c r="O1996" s="107" t="s">
        <v>1122</v>
      </c>
      <c r="P1996" s="109">
        <v>46466</v>
      </c>
      <c r="Q1996" s="107" t="s">
        <v>1914</v>
      </c>
      <c r="R1996" s="108">
        <v>0</v>
      </c>
      <c r="S1996" s="109">
        <v>46616</v>
      </c>
      <c r="T1996" s="109">
        <v>46676</v>
      </c>
      <c r="U1996" s="109">
        <v>47528</v>
      </c>
      <c r="V1996" s="108">
        <v>912</v>
      </c>
      <c r="W1996" s="107" t="s">
        <v>398</v>
      </c>
      <c r="X1996" s="107" t="s">
        <v>702</v>
      </c>
      <c r="Y1996" s="107" t="s">
        <v>293</v>
      </c>
      <c r="Z1996" s="108">
        <v>0</v>
      </c>
      <c r="AA1996" s="113">
        <v>0</v>
      </c>
      <c r="AB1996" s="113">
        <v>0</v>
      </c>
      <c r="AC1996" s="113">
        <v>83430</v>
      </c>
      <c r="AD1996" s="113">
        <v>0</v>
      </c>
      <c r="AE1996" s="113">
        <v>60414.827599999997</v>
      </c>
      <c r="AF1996" s="113">
        <v>0</v>
      </c>
      <c r="AG1996" s="113">
        <v>0</v>
      </c>
      <c r="AH1996" s="113">
        <f>CFR_Data[[#This Row],[Total Spent SFY]]+CFR_Data[[#This Row],[CF Current SFY]]</f>
        <v>0</v>
      </c>
      <c r="AI1996" s="113">
        <v>0</v>
      </c>
      <c r="AJ1996" s="113">
        <v>0</v>
      </c>
      <c r="AK1996" s="113">
        <v>0</v>
      </c>
      <c r="AL1996" s="113">
        <v>25892.069</v>
      </c>
      <c r="AM1996" s="113">
        <v>34522.758600000001</v>
      </c>
      <c r="AN1996" s="113">
        <v>23015.172399999999</v>
      </c>
      <c r="AO1996" s="113">
        <v>0</v>
      </c>
      <c r="AP1996" s="113">
        <v>0</v>
      </c>
      <c r="AQ1996" s="107" t="s">
        <v>699</v>
      </c>
      <c r="AR1996" s="107" t="s">
        <v>699</v>
      </c>
      <c r="AS1996" s="107" t="s">
        <v>396</v>
      </c>
      <c r="AT1996" s="107" t="s">
        <v>3097</v>
      </c>
      <c r="AU1996" s="107" t="s">
        <v>1120</v>
      </c>
      <c r="AV1996" s="107" t="s">
        <v>391</v>
      </c>
      <c r="AW1996" s="108">
        <v>2</v>
      </c>
      <c r="AX1996" s="107" t="s">
        <v>473</v>
      </c>
      <c r="AY1996" s="107" t="s">
        <v>698</v>
      </c>
      <c r="AZ1996" s="107" t="s">
        <v>697</v>
      </c>
      <c r="BA1996" s="107" t="s">
        <v>392</v>
      </c>
      <c r="BB1996" s="109">
        <v>45355.272070752311</v>
      </c>
      <c r="BC1996" s="107" t="s">
        <v>31</v>
      </c>
      <c r="BD1996" s="107" t="s">
        <v>293</v>
      </c>
    </row>
    <row r="1997" spans="1:56" x14ac:dyDescent="0.2">
      <c r="A1997" s="107" t="s">
        <v>472</v>
      </c>
      <c r="B1997" s="105">
        <v>612525</v>
      </c>
      <c r="C1997" s="105" t="s">
        <v>395</v>
      </c>
      <c r="D1997" s="107" t="s">
        <v>3219</v>
      </c>
      <c r="E1997" s="105" t="s">
        <v>1945</v>
      </c>
      <c r="F1997" s="107" t="s">
        <v>1128</v>
      </c>
      <c r="G1997" s="107" t="s">
        <v>830</v>
      </c>
      <c r="H1997" s="107" t="s">
        <v>830</v>
      </c>
      <c r="I1997" s="107" t="s">
        <v>830</v>
      </c>
      <c r="J1997" s="107" t="s">
        <v>1247</v>
      </c>
      <c r="K1997" s="107" t="s">
        <v>31</v>
      </c>
      <c r="L1997" s="107" t="s">
        <v>311</v>
      </c>
      <c r="M1997" s="107" t="s">
        <v>158</v>
      </c>
      <c r="N1997" s="107" t="s">
        <v>472</v>
      </c>
      <c r="O1997" s="107" t="s">
        <v>1122</v>
      </c>
      <c r="P1997" s="109">
        <v>46466</v>
      </c>
      <c r="Q1997" s="107" t="s">
        <v>1914</v>
      </c>
      <c r="R1997" s="108">
        <v>0</v>
      </c>
      <c r="S1997" s="109">
        <v>46616</v>
      </c>
      <c r="T1997" s="109">
        <v>46676</v>
      </c>
      <c r="U1997" s="109">
        <v>47528</v>
      </c>
      <c r="V1997" s="108">
        <v>912</v>
      </c>
      <c r="W1997" s="107" t="s">
        <v>424</v>
      </c>
      <c r="X1997" s="107" t="s">
        <v>726</v>
      </c>
      <c r="Y1997" s="107" t="s">
        <v>725</v>
      </c>
      <c r="Z1997" s="108">
        <v>0.8</v>
      </c>
      <c r="AA1997" s="113">
        <v>0</v>
      </c>
      <c r="AB1997" s="113">
        <v>0</v>
      </c>
      <c r="AC1997" s="113">
        <v>3598750</v>
      </c>
      <c r="AD1997" s="113">
        <v>0</v>
      </c>
      <c r="AE1997" s="113">
        <v>2605991.3793000001</v>
      </c>
      <c r="AF1997" s="113">
        <v>0</v>
      </c>
      <c r="AG1997" s="113">
        <v>0</v>
      </c>
      <c r="AH1997" s="113">
        <f>CFR_Data[[#This Row],[Total Spent SFY]]+CFR_Data[[#This Row],[CF Current SFY]]</f>
        <v>0</v>
      </c>
      <c r="AI1997" s="113">
        <v>0</v>
      </c>
      <c r="AJ1997" s="113">
        <v>0</v>
      </c>
      <c r="AK1997" s="113">
        <v>0</v>
      </c>
      <c r="AL1997" s="113">
        <v>1116853.4483</v>
      </c>
      <c r="AM1997" s="113">
        <v>1489137.9310000001</v>
      </c>
      <c r="AN1997" s="113">
        <v>992758.62069999997</v>
      </c>
      <c r="AO1997" s="113">
        <v>0</v>
      </c>
      <c r="AP1997" s="113">
        <v>0</v>
      </c>
      <c r="AQ1997" s="107" t="s">
        <v>699</v>
      </c>
      <c r="AR1997" s="107" t="s">
        <v>699</v>
      </c>
      <c r="AS1997" s="107" t="s">
        <v>396</v>
      </c>
      <c r="AT1997" s="107" t="s">
        <v>3097</v>
      </c>
      <c r="AU1997" s="107" t="s">
        <v>1120</v>
      </c>
      <c r="AV1997" s="107" t="s">
        <v>391</v>
      </c>
      <c r="AW1997" s="108">
        <v>2</v>
      </c>
      <c r="AX1997" s="107" t="s">
        <v>473</v>
      </c>
      <c r="AY1997" s="107" t="s">
        <v>698</v>
      </c>
      <c r="AZ1997" s="107" t="s">
        <v>697</v>
      </c>
      <c r="BA1997" s="107" t="s">
        <v>392</v>
      </c>
      <c r="BB1997" s="109">
        <v>45355.272070752311</v>
      </c>
      <c r="BC1997" s="107" t="s">
        <v>31</v>
      </c>
      <c r="BD1997" s="107" t="s">
        <v>292</v>
      </c>
    </row>
    <row r="1998" spans="1:56" x14ac:dyDescent="0.2">
      <c r="A1998" s="107" t="s">
        <v>409</v>
      </c>
      <c r="B1998" s="105">
        <v>612568</v>
      </c>
      <c r="C1998" s="105" t="s">
        <v>2662</v>
      </c>
      <c r="D1998" s="107" t="s">
        <v>1905</v>
      </c>
      <c r="E1998" s="105" t="s">
        <v>1941</v>
      </c>
      <c r="F1998" s="107" t="s">
        <v>389</v>
      </c>
      <c r="G1998" s="107" t="s">
        <v>830</v>
      </c>
      <c r="H1998" s="107" t="b">
        <v>1</v>
      </c>
      <c r="I1998" s="107" t="s">
        <v>830</v>
      </c>
      <c r="J1998" s="107" t="s">
        <v>1906</v>
      </c>
      <c r="K1998" s="107" t="s">
        <v>22</v>
      </c>
      <c r="L1998" s="107" t="s">
        <v>230</v>
      </c>
      <c r="M1998" s="107" t="s">
        <v>223</v>
      </c>
      <c r="N1998" s="107" t="s">
        <v>410</v>
      </c>
      <c r="O1998" s="107" t="s">
        <v>395</v>
      </c>
      <c r="P1998" s="109">
        <v>44611</v>
      </c>
      <c r="Q1998" s="107" t="s">
        <v>658</v>
      </c>
      <c r="R1998" s="108">
        <v>1</v>
      </c>
      <c r="S1998" s="109">
        <v>44651</v>
      </c>
      <c r="T1998" s="109">
        <v>44711</v>
      </c>
      <c r="U1998" s="109">
        <v>45657</v>
      </c>
      <c r="V1998" s="108">
        <v>1006</v>
      </c>
      <c r="W1998" s="107" t="s">
        <v>398</v>
      </c>
      <c r="X1998" s="107" t="s">
        <v>702</v>
      </c>
      <c r="Y1998" s="107" t="s">
        <v>293</v>
      </c>
      <c r="Z1998" s="108">
        <v>0</v>
      </c>
      <c r="AA1998" s="113">
        <v>344726.2</v>
      </c>
      <c r="AB1998" s="113">
        <v>181213.89</v>
      </c>
      <c r="AC1998" s="113">
        <v>26657.88</v>
      </c>
      <c r="AD1998" s="113">
        <v>21857.88</v>
      </c>
      <c r="AE1998" s="113">
        <v>26657.88</v>
      </c>
      <c r="AF1998" s="113">
        <v>21857.88</v>
      </c>
      <c r="AG1998" s="113">
        <v>366584.08</v>
      </c>
      <c r="AH1998" s="113">
        <f>CFR_Data[[#This Row],[Total Spent SFY]]+CFR_Data[[#This Row],[CF Current SFY]]</f>
        <v>203071.77000000002</v>
      </c>
      <c r="AI1998" s="113">
        <v>4800</v>
      </c>
      <c r="AJ1998" s="113">
        <v>0</v>
      </c>
      <c r="AK1998" s="113">
        <v>0</v>
      </c>
      <c r="AL1998" s="113">
        <v>0</v>
      </c>
      <c r="AM1998" s="113">
        <v>0</v>
      </c>
      <c r="AN1998" s="113">
        <v>0</v>
      </c>
      <c r="AO1998" s="113">
        <v>0</v>
      </c>
      <c r="AP1998" s="113">
        <v>0</v>
      </c>
      <c r="AQ1998" s="107" t="s">
        <v>699</v>
      </c>
      <c r="AR1998" s="107" t="s">
        <v>699</v>
      </c>
      <c r="AS1998" s="107" t="s">
        <v>396</v>
      </c>
      <c r="AT1998" s="107" t="s">
        <v>395</v>
      </c>
      <c r="AU1998" s="107" t="s">
        <v>1123</v>
      </c>
      <c r="AV1998" s="107" t="s">
        <v>391</v>
      </c>
      <c r="AW1998" s="108">
        <v>1</v>
      </c>
      <c r="AX1998" s="107" t="s">
        <v>473</v>
      </c>
      <c r="AY1998" s="107" t="s">
        <v>765</v>
      </c>
      <c r="AZ1998" s="107" t="s">
        <v>706</v>
      </c>
      <c r="BA1998" s="107" t="s">
        <v>406</v>
      </c>
      <c r="BB1998" s="109">
        <v>45355.272070752311</v>
      </c>
      <c r="BC1998" s="107" t="s">
        <v>22</v>
      </c>
      <c r="BD1998" s="107" t="s">
        <v>293</v>
      </c>
    </row>
    <row r="1999" spans="1:56" x14ac:dyDescent="0.2">
      <c r="A1999" s="107" t="s">
        <v>409</v>
      </c>
      <c r="B1999" s="105">
        <v>612571</v>
      </c>
      <c r="C1999" s="105" t="s">
        <v>2663</v>
      </c>
      <c r="D1999" s="107" t="s">
        <v>2664</v>
      </c>
      <c r="E1999" s="105" t="s">
        <v>1945</v>
      </c>
      <c r="F1999" s="107" t="s">
        <v>1329</v>
      </c>
      <c r="G1999" s="107" t="s">
        <v>830</v>
      </c>
      <c r="H1999" s="107" t="b">
        <v>1</v>
      </c>
      <c r="I1999" s="107" t="s">
        <v>830</v>
      </c>
      <c r="J1999" s="107" t="s">
        <v>445</v>
      </c>
      <c r="K1999" s="107" t="s">
        <v>446</v>
      </c>
      <c r="L1999" s="107" t="s">
        <v>273</v>
      </c>
      <c r="M1999" s="107" t="s">
        <v>239</v>
      </c>
      <c r="N1999" s="107" t="s">
        <v>410</v>
      </c>
      <c r="O1999" s="107" t="s">
        <v>395</v>
      </c>
      <c r="P1999" s="109">
        <v>44912</v>
      </c>
      <c r="Q1999" s="107" t="s">
        <v>712</v>
      </c>
      <c r="R1999" s="108">
        <v>1</v>
      </c>
      <c r="S1999" s="109">
        <v>44971</v>
      </c>
      <c r="T1999" s="109">
        <v>45031</v>
      </c>
      <c r="U1999" s="109">
        <v>45701</v>
      </c>
      <c r="V1999" s="108">
        <v>730</v>
      </c>
      <c r="W1999" s="107" t="s">
        <v>398</v>
      </c>
      <c r="X1999" s="107" t="s">
        <v>720</v>
      </c>
      <c r="Y1999" s="107" t="s">
        <v>293</v>
      </c>
      <c r="Z1999" s="108">
        <v>0</v>
      </c>
      <c r="AA1999" s="113">
        <v>254012.79</v>
      </c>
      <c r="AB1999" s="113">
        <v>131426.64000000001</v>
      </c>
      <c r="AC1999" s="113">
        <v>987015.86</v>
      </c>
      <c r="AD1999" s="113">
        <v>987015.86</v>
      </c>
      <c r="AE1999" s="113">
        <v>987015.86</v>
      </c>
      <c r="AF1999" s="113">
        <v>595987.21</v>
      </c>
      <c r="AG1999" s="113">
        <v>850000</v>
      </c>
      <c r="AH1999" s="113">
        <f>CFR_Data[[#This Row],[Total Spent SFY]]+CFR_Data[[#This Row],[CF Current SFY]]</f>
        <v>727413.85</v>
      </c>
      <c r="AI1999" s="113">
        <v>391028.65</v>
      </c>
      <c r="AJ1999" s="113">
        <v>0</v>
      </c>
      <c r="AK1999" s="113">
        <v>0</v>
      </c>
      <c r="AL1999" s="113">
        <v>0</v>
      </c>
      <c r="AM1999" s="113">
        <v>0</v>
      </c>
      <c r="AN1999" s="113">
        <v>0</v>
      </c>
      <c r="AO1999" s="113">
        <v>0</v>
      </c>
      <c r="AP1999" s="113">
        <v>0</v>
      </c>
      <c r="AQ1999" s="107" t="s">
        <v>699</v>
      </c>
      <c r="AR1999" s="107" t="s">
        <v>699</v>
      </c>
      <c r="AS1999" s="107" t="s">
        <v>396</v>
      </c>
      <c r="AT1999" s="107" t="s">
        <v>395</v>
      </c>
      <c r="AU1999" s="107" t="s">
        <v>1123</v>
      </c>
      <c r="AV1999" s="107" t="s">
        <v>391</v>
      </c>
      <c r="AW1999" s="108">
        <v>1</v>
      </c>
      <c r="AX1999" s="107" t="s">
        <v>473</v>
      </c>
      <c r="AY1999" s="107" t="s">
        <v>765</v>
      </c>
      <c r="AZ1999" s="107" t="s">
        <v>706</v>
      </c>
      <c r="BA1999" s="107" t="s">
        <v>406</v>
      </c>
      <c r="BB1999" s="109">
        <v>45355.272070752311</v>
      </c>
      <c r="BC1999" s="107" t="s">
        <v>465</v>
      </c>
      <c r="BD1999" s="107" t="s">
        <v>293</v>
      </c>
    </row>
    <row r="2000" spans="1:56" x14ac:dyDescent="0.2">
      <c r="A2000" s="107" t="s">
        <v>409</v>
      </c>
      <c r="B2000" s="105">
        <v>612573</v>
      </c>
      <c r="C2000" s="105" t="s">
        <v>2665</v>
      </c>
      <c r="D2000" s="107" t="s">
        <v>2666</v>
      </c>
      <c r="E2000" s="105" t="s">
        <v>1945</v>
      </c>
      <c r="F2000" s="107" t="s">
        <v>1329</v>
      </c>
      <c r="G2000" s="107" t="s">
        <v>830</v>
      </c>
      <c r="H2000" s="107" t="b">
        <v>1</v>
      </c>
      <c r="I2000" s="107" t="s">
        <v>830</v>
      </c>
      <c r="J2000" s="107" t="s">
        <v>445</v>
      </c>
      <c r="K2000" s="107" t="s">
        <v>446</v>
      </c>
      <c r="L2000" s="107" t="s">
        <v>356</v>
      </c>
      <c r="M2000" s="107" t="s">
        <v>395</v>
      </c>
      <c r="N2000" s="107" t="s">
        <v>410</v>
      </c>
      <c r="O2000" s="107" t="s">
        <v>395</v>
      </c>
      <c r="P2000" s="109">
        <v>44940</v>
      </c>
      <c r="Q2000" s="107" t="s">
        <v>712</v>
      </c>
      <c r="R2000" s="108">
        <v>1</v>
      </c>
      <c r="S2000" s="109">
        <v>44988</v>
      </c>
      <c r="T2000" s="109">
        <v>45048</v>
      </c>
      <c r="U2000" s="109">
        <v>45718</v>
      </c>
      <c r="V2000" s="108">
        <v>730</v>
      </c>
      <c r="W2000" s="107" t="s">
        <v>398</v>
      </c>
      <c r="X2000" s="107" t="s">
        <v>720</v>
      </c>
      <c r="Y2000" s="107" t="s">
        <v>293</v>
      </c>
      <c r="Z2000" s="108">
        <v>0</v>
      </c>
      <c r="AA2000" s="113">
        <v>391694.26</v>
      </c>
      <c r="AB2000" s="113">
        <v>159938.43</v>
      </c>
      <c r="AC2000" s="113">
        <v>1432742.76</v>
      </c>
      <c r="AD2000" s="113">
        <v>1345386.3</v>
      </c>
      <c r="AE2000" s="113">
        <v>1345386.3</v>
      </c>
      <c r="AF2000" s="113">
        <v>525000</v>
      </c>
      <c r="AG2000" s="113">
        <v>916694.26</v>
      </c>
      <c r="AH2000" s="113">
        <f>CFR_Data[[#This Row],[Total Spent SFY]]+CFR_Data[[#This Row],[CF Current SFY]]</f>
        <v>684938.42999999993</v>
      </c>
      <c r="AI2000" s="113">
        <v>820386.3</v>
      </c>
      <c r="AJ2000" s="113">
        <v>0</v>
      </c>
      <c r="AK2000" s="113">
        <v>0</v>
      </c>
      <c r="AL2000" s="113">
        <v>0</v>
      </c>
      <c r="AM2000" s="113">
        <v>0</v>
      </c>
      <c r="AN2000" s="113">
        <v>87356.46</v>
      </c>
      <c r="AO2000" s="113">
        <v>0</v>
      </c>
      <c r="AP2000" s="113">
        <v>0</v>
      </c>
      <c r="AQ2000" s="107" t="s">
        <v>699</v>
      </c>
      <c r="AR2000" s="107" t="s">
        <v>699</v>
      </c>
      <c r="AS2000" s="107" t="s">
        <v>396</v>
      </c>
      <c r="AT2000" s="107" t="s">
        <v>395</v>
      </c>
      <c r="AU2000" s="107" t="s">
        <v>1123</v>
      </c>
      <c r="AV2000" s="107" t="s">
        <v>391</v>
      </c>
      <c r="AW2000" s="108">
        <v>1</v>
      </c>
      <c r="AX2000" s="107" t="s">
        <v>473</v>
      </c>
      <c r="AY2000" s="107" t="s">
        <v>765</v>
      </c>
      <c r="AZ2000" s="107" t="s">
        <v>706</v>
      </c>
      <c r="BA2000" s="107" t="s">
        <v>406</v>
      </c>
      <c r="BB2000" s="109">
        <v>45355.272070752311</v>
      </c>
      <c r="BC2000" s="107" t="s">
        <v>465</v>
      </c>
      <c r="BD2000" s="107" t="s">
        <v>293</v>
      </c>
    </row>
    <row r="2001" spans="1:56" x14ac:dyDescent="0.2">
      <c r="A2001" s="107" t="s">
        <v>472</v>
      </c>
      <c r="B2001" s="105">
        <v>612574</v>
      </c>
      <c r="C2001" s="105" t="s">
        <v>395</v>
      </c>
      <c r="D2001" s="107" t="s">
        <v>1907</v>
      </c>
      <c r="E2001" s="105" t="s">
        <v>1945</v>
      </c>
      <c r="F2001" s="107" t="s">
        <v>1175</v>
      </c>
      <c r="G2001" s="107" t="s">
        <v>830</v>
      </c>
      <c r="H2001" s="107" t="s">
        <v>830</v>
      </c>
      <c r="I2001" s="107" t="s">
        <v>830</v>
      </c>
      <c r="J2001" s="107" t="s">
        <v>749</v>
      </c>
      <c r="K2001" s="107" t="s">
        <v>23</v>
      </c>
      <c r="L2001" s="107" t="s">
        <v>88</v>
      </c>
      <c r="M2001" s="107" t="s">
        <v>41</v>
      </c>
      <c r="N2001" s="107" t="s">
        <v>472</v>
      </c>
      <c r="O2001" s="107" t="s">
        <v>1130</v>
      </c>
      <c r="P2001" s="109">
        <v>45521</v>
      </c>
      <c r="Q2001" s="107" t="s">
        <v>754</v>
      </c>
      <c r="R2001" s="108">
        <v>0</v>
      </c>
      <c r="S2001" s="109">
        <v>45671</v>
      </c>
      <c r="T2001" s="109">
        <v>45731</v>
      </c>
      <c r="U2001" s="109">
        <v>46471</v>
      </c>
      <c r="V2001" s="108">
        <v>800</v>
      </c>
      <c r="W2001" s="107" t="s">
        <v>424</v>
      </c>
      <c r="X2001" s="107" t="s">
        <v>713</v>
      </c>
      <c r="Y2001" s="107" t="s">
        <v>397</v>
      </c>
      <c r="Z2001" s="108">
        <v>0.9</v>
      </c>
      <c r="AA2001" s="113">
        <v>0</v>
      </c>
      <c r="AB2001" s="113">
        <v>0</v>
      </c>
      <c r="AC2001" s="113">
        <v>9350272.8000000007</v>
      </c>
      <c r="AD2001" s="113">
        <v>0</v>
      </c>
      <c r="AE2001" s="113">
        <v>9350272.8000000007</v>
      </c>
      <c r="AF2001" s="113">
        <v>0</v>
      </c>
      <c r="AG2001" s="113">
        <v>0</v>
      </c>
      <c r="AH2001" s="113">
        <f>CFR_Data[[#This Row],[Total Spent SFY]]+CFR_Data[[#This Row],[CF Current SFY]]</f>
        <v>0</v>
      </c>
      <c r="AI2001" s="113">
        <v>1496043.648</v>
      </c>
      <c r="AJ2001" s="113">
        <v>4488130.9440000001</v>
      </c>
      <c r="AK2001" s="113">
        <v>3366098.2080000001</v>
      </c>
      <c r="AL2001" s="113">
        <v>0</v>
      </c>
      <c r="AM2001" s="113">
        <v>0</v>
      </c>
      <c r="AN2001" s="113">
        <v>0</v>
      </c>
      <c r="AO2001" s="113">
        <v>0</v>
      </c>
      <c r="AP2001" s="113">
        <v>0</v>
      </c>
      <c r="AQ2001" s="107" t="s">
        <v>699</v>
      </c>
      <c r="AR2001" s="107" t="s">
        <v>699</v>
      </c>
      <c r="AS2001" s="107" t="s">
        <v>396</v>
      </c>
      <c r="AT2001" s="107" t="s">
        <v>395</v>
      </c>
      <c r="AU2001" s="107" t="s">
        <v>1123</v>
      </c>
      <c r="AV2001" s="107" t="s">
        <v>391</v>
      </c>
      <c r="AW2001" s="108">
        <v>3</v>
      </c>
      <c r="AX2001" s="107" t="s">
        <v>473</v>
      </c>
      <c r="AY2001" s="107" t="s">
        <v>707</v>
      </c>
      <c r="AZ2001" s="107" t="s">
        <v>706</v>
      </c>
      <c r="BA2001" s="107" t="s">
        <v>412</v>
      </c>
      <c r="BB2001" s="109">
        <v>45355.272070752311</v>
      </c>
      <c r="BC2001" s="107" t="s">
        <v>23</v>
      </c>
      <c r="BD2001" s="107" t="s">
        <v>292</v>
      </c>
    </row>
    <row r="2002" spans="1:56" x14ac:dyDescent="0.2">
      <c r="A2002" s="107" t="s">
        <v>472</v>
      </c>
      <c r="B2002" s="105">
        <v>612574</v>
      </c>
      <c r="C2002" s="105" t="s">
        <v>395</v>
      </c>
      <c r="D2002" s="107" t="s">
        <v>1907</v>
      </c>
      <c r="E2002" s="105" t="s">
        <v>1945</v>
      </c>
      <c r="F2002" s="107" t="s">
        <v>1175</v>
      </c>
      <c r="G2002" s="107" t="s">
        <v>830</v>
      </c>
      <c r="H2002" s="107" t="s">
        <v>830</v>
      </c>
      <c r="I2002" s="107" t="s">
        <v>830</v>
      </c>
      <c r="J2002" s="107" t="s">
        <v>749</v>
      </c>
      <c r="K2002" s="107" t="s">
        <v>23</v>
      </c>
      <c r="L2002" s="107" t="s">
        <v>88</v>
      </c>
      <c r="M2002" s="107" t="s">
        <v>41</v>
      </c>
      <c r="N2002" s="107" t="s">
        <v>472</v>
      </c>
      <c r="O2002" s="107" t="s">
        <v>1130</v>
      </c>
      <c r="P2002" s="109">
        <v>45521</v>
      </c>
      <c r="Q2002" s="107" t="s">
        <v>754</v>
      </c>
      <c r="R2002" s="108">
        <v>0</v>
      </c>
      <c r="S2002" s="109">
        <v>45671</v>
      </c>
      <c r="T2002" s="109">
        <v>45731</v>
      </c>
      <c r="U2002" s="109">
        <v>46471</v>
      </c>
      <c r="V2002" s="108">
        <v>800</v>
      </c>
      <c r="W2002" s="107" t="s">
        <v>398</v>
      </c>
      <c r="X2002" s="107" t="s">
        <v>702</v>
      </c>
      <c r="Y2002" s="107" t="s">
        <v>293</v>
      </c>
      <c r="Z2002" s="108">
        <v>0</v>
      </c>
      <c r="AA2002" s="113">
        <v>0</v>
      </c>
      <c r="AB2002" s="113">
        <v>0</v>
      </c>
      <c r="AC2002" s="113">
        <v>496016.1</v>
      </c>
      <c r="AD2002" s="113">
        <v>0</v>
      </c>
      <c r="AE2002" s="113">
        <v>496016.1</v>
      </c>
      <c r="AF2002" s="113">
        <v>0</v>
      </c>
      <c r="AG2002" s="113">
        <v>0</v>
      </c>
      <c r="AH2002" s="113">
        <f>CFR_Data[[#This Row],[Total Spent SFY]]+CFR_Data[[#This Row],[CF Current SFY]]</f>
        <v>0</v>
      </c>
      <c r="AI2002" s="113">
        <v>79362.576000000001</v>
      </c>
      <c r="AJ2002" s="113">
        <v>238087.728</v>
      </c>
      <c r="AK2002" s="113">
        <v>178565.796</v>
      </c>
      <c r="AL2002" s="113">
        <v>0</v>
      </c>
      <c r="AM2002" s="113">
        <v>0</v>
      </c>
      <c r="AN2002" s="113">
        <v>0</v>
      </c>
      <c r="AO2002" s="113">
        <v>0</v>
      </c>
      <c r="AP2002" s="113">
        <v>0</v>
      </c>
      <c r="AQ2002" s="107" t="s">
        <v>699</v>
      </c>
      <c r="AR2002" s="107" t="s">
        <v>699</v>
      </c>
      <c r="AS2002" s="107" t="s">
        <v>396</v>
      </c>
      <c r="AT2002" s="107" t="s">
        <v>395</v>
      </c>
      <c r="AU2002" s="107" t="s">
        <v>1123</v>
      </c>
      <c r="AV2002" s="107" t="s">
        <v>391</v>
      </c>
      <c r="AW2002" s="108">
        <v>3</v>
      </c>
      <c r="AX2002" s="107" t="s">
        <v>473</v>
      </c>
      <c r="AY2002" s="107" t="s">
        <v>707</v>
      </c>
      <c r="AZ2002" s="107" t="s">
        <v>706</v>
      </c>
      <c r="BA2002" s="107" t="s">
        <v>412</v>
      </c>
      <c r="BB2002" s="109">
        <v>45355.272070752311</v>
      </c>
      <c r="BC2002" s="107" t="s">
        <v>23</v>
      </c>
      <c r="BD2002" s="107" t="s">
        <v>293</v>
      </c>
    </row>
    <row r="2003" spans="1:56" x14ac:dyDescent="0.2">
      <c r="A2003" s="107" t="s">
        <v>472</v>
      </c>
      <c r="B2003" s="105">
        <v>612574</v>
      </c>
      <c r="C2003" s="105" t="s">
        <v>395</v>
      </c>
      <c r="D2003" s="107" t="s">
        <v>1907</v>
      </c>
      <c r="E2003" s="105" t="s">
        <v>1945</v>
      </c>
      <c r="F2003" s="107" t="s">
        <v>1175</v>
      </c>
      <c r="G2003" s="107" t="s">
        <v>830</v>
      </c>
      <c r="H2003" s="107" t="s">
        <v>830</v>
      </c>
      <c r="I2003" s="107" t="s">
        <v>830</v>
      </c>
      <c r="J2003" s="107" t="s">
        <v>749</v>
      </c>
      <c r="K2003" s="107" t="s">
        <v>23</v>
      </c>
      <c r="L2003" s="107" t="s">
        <v>88</v>
      </c>
      <c r="M2003" s="107" t="s">
        <v>41</v>
      </c>
      <c r="N2003" s="107" t="s">
        <v>472</v>
      </c>
      <c r="O2003" s="107" t="s">
        <v>1130</v>
      </c>
      <c r="P2003" s="109">
        <v>45521</v>
      </c>
      <c r="Q2003" s="107" t="s">
        <v>754</v>
      </c>
      <c r="R2003" s="108">
        <v>0</v>
      </c>
      <c r="S2003" s="109">
        <v>45671</v>
      </c>
      <c r="T2003" s="109">
        <v>45731</v>
      </c>
      <c r="U2003" s="109">
        <v>46471</v>
      </c>
      <c r="V2003" s="108">
        <v>800</v>
      </c>
      <c r="W2003" s="107" t="s">
        <v>424</v>
      </c>
      <c r="X2003" s="107" t="s">
        <v>1149</v>
      </c>
      <c r="Y2003" s="107" t="s">
        <v>771</v>
      </c>
      <c r="Z2003" s="108">
        <v>0.8</v>
      </c>
      <c r="AA2003" s="113">
        <v>0</v>
      </c>
      <c r="AB2003" s="113">
        <v>0</v>
      </c>
      <c r="AC2003" s="113">
        <v>26719281.73</v>
      </c>
      <c r="AD2003" s="113">
        <v>0</v>
      </c>
      <c r="AE2003" s="113">
        <v>26719281.73</v>
      </c>
      <c r="AF2003" s="113">
        <v>0</v>
      </c>
      <c r="AG2003" s="113">
        <v>0</v>
      </c>
      <c r="AH2003" s="113">
        <f>CFR_Data[[#This Row],[Total Spent SFY]]+CFR_Data[[#This Row],[CF Current SFY]]</f>
        <v>0</v>
      </c>
      <c r="AI2003" s="113">
        <v>4275085.0767999999</v>
      </c>
      <c r="AJ2003" s="113">
        <v>12825255.2304</v>
      </c>
      <c r="AK2003" s="113">
        <v>9618941.4228000008</v>
      </c>
      <c r="AL2003" s="113">
        <v>0</v>
      </c>
      <c r="AM2003" s="113">
        <v>0</v>
      </c>
      <c r="AN2003" s="113">
        <v>0</v>
      </c>
      <c r="AO2003" s="113">
        <v>0</v>
      </c>
      <c r="AP2003" s="113">
        <v>0</v>
      </c>
      <c r="AQ2003" s="107" t="s">
        <v>699</v>
      </c>
      <c r="AR2003" s="107" t="s">
        <v>699</v>
      </c>
      <c r="AS2003" s="107" t="s">
        <v>396</v>
      </c>
      <c r="AT2003" s="107" t="s">
        <v>395</v>
      </c>
      <c r="AU2003" s="107" t="s">
        <v>1123</v>
      </c>
      <c r="AV2003" s="107" t="s">
        <v>391</v>
      </c>
      <c r="AW2003" s="108">
        <v>3</v>
      </c>
      <c r="AX2003" s="107" t="s">
        <v>473</v>
      </c>
      <c r="AY2003" s="107" t="s">
        <v>707</v>
      </c>
      <c r="AZ2003" s="107" t="s">
        <v>706</v>
      </c>
      <c r="BA2003" s="107" t="s">
        <v>412</v>
      </c>
      <c r="BB2003" s="109">
        <v>45355.272070752311</v>
      </c>
      <c r="BC2003" s="107" t="s">
        <v>23</v>
      </c>
      <c r="BD2003" s="107" t="s">
        <v>292</v>
      </c>
    </row>
    <row r="2004" spans="1:56" x14ac:dyDescent="0.2">
      <c r="A2004" s="107" t="s">
        <v>409</v>
      </c>
      <c r="B2004" s="105">
        <v>612578</v>
      </c>
      <c r="C2004" s="105" t="s">
        <v>2667</v>
      </c>
      <c r="D2004" s="107" t="s">
        <v>2668</v>
      </c>
      <c r="E2004" s="105" t="s">
        <v>1945</v>
      </c>
      <c r="F2004" s="107" t="s">
        <v>293</v>
      </c>
      <c r="G2004" s="107" t="s">
        <v>830</v>
      </c>
      <c r="H2004" s="107" t="s">
        <v>830</v>
      </c>
      <c r="I2004" s="107" t="s">
        <v>830</v>
      </c>
      <c r="J2004" s="107" t="s">
        <v>910</v>
      </c>
      <c r="K2004" s="107" t="s">
        <v>33</v>
      </c>
      <c r="L2004" s="107" t="s">
        <v>358</v>
      </c>
      <c r="M2004" s="107" t="s">
        <v>395</v>
      </c>
      <c r="N2004" s="107" t="s">
        <v>410</v>
      </c>
      <c r="O2004" s="107" t="s">
        <v>395</v>
      </c>
      <c r="P2004" s="109">
        <v>44926</v>
      </c>
      <c r="Q2004" s="107" t="s">
        <v>712</v>
      </c>
      <c r="R2004" s="108">
        <v>1</v>
      </c>
      <c r="S2004" s="109">
        <v>45068</v>
      </c>
      <c r="T2004" s="109">
        <v>45128</v>
      </c>
      <c r="U2004" s="109">
        <v>46125</v>
      </c>
      <c r="V2004" s="108">
        <v>1057</v>
      </c>
      <c r="W2004" s="107" t="s">
        <v>398</v>
      </c>
      <c r="X2004" s="107" t="s">
        <v>702</v>
      </c>
      <c r="Y2004" s="107" t="s">
        <v>293</v>
      </c>
      <c r="Z2004" s="108">
        <v>0</v>
      </c>
      <c r="AA2004" s="113">
        <v>460793.63</v>
      </c>
      <c r="AB2004" s="113">
        <v>287086.2</v>
      </c>
      <c r="AC2004" s="113">
        <v>19390204.27</v>
      </c>
      <c r="AD2004" s="113">
        <v>17275535.899999999</v>
      </c>
      <c r="AE2004" s="113">
        <v>17275535.899999999</v>
      </c>
      <c r="AF2004" s="113">
        <v>4515535.9000000004</v>
      </c>
      <c r="AG2004" s="113">
        <v>4976329.53</v>
      </c>
      <c r="AH2004" s="113">
        <f>CFR_Data[[#This Row],[Total Spent SFY]]+CFR_Data[[#This Row],[CF Current SFY]]</f>
        <v>4802622.1000000006</v>
      </c>
      <c r="AI2004" s="113">
        <v>6960000</v>
      </c>
      <c r="AJ2004" s="113">
        <v>5800000</v>
      </c>
      <c r="AK2004" s="113">
        <v>0</v>
      </c>
      <c r="AL2004" s="113">
        <v>0</v>
      </c>
      <c r="AM2004" s="113">
        <v>0</v>
      </c>
      <c r="AN2004" s="113">
        <v>2114668.37</v>
      </c>
      <c r="AO2004" s="113">
        <v>0</v>
      </c>
      <c r="AP2004" s="113">
        <v>0</v>
      </c>
      <c r="AQ2004" s="107" t="s">
        <v>699</v>
      </c>
      <c r="AR2004" s="107" t="s">
        <v>699</v>
      </c>
      <c r="AS2004" s="107" t="s">
        <v>396</v>
      </c>
      <c r="AT2004" s="107" t="s">
        <v>395</v>
      </c>
      <c r="AU2004" s="107" t="s">
        <v>1123</v>
      </c>
      <c r="AV2004" s="107" t="s">
        <v>391</v>
      </c>
      <c r="AW2004" s="108">
        <v>1</v>
      </c>
      <c r="AX2004" s="107" t="s">
        <v>473</v>
      </c>
      <c r="AY2004" s="107" t="s">
        <v>762</v>
      </c>
      <c r="AZ2004" s="107" t="s">
        <v>706</v>
      </c>
      <c r="BA2004" s="107" t="s">
        <v>433</v>
      </c>
      <c r="BB2004" s="109">
        <v>45355.272070752311</v>
      </c>
      <c r="BC2004" s="107" t="s">
        <v>33</v>
      </c>
      <c r="BD2004" s="107" t="s">
        <v>293</v>
      </c>
    </row>
    <row r="2005" spans="1:56" x14ac:dyDescent="0.2">
      <c r="A2005" s="107" t="s">
        <v>409</v>
      </c>
      <c r="B2005" s="105">
        <v>612593</v>
      </c>
      <c r="C2005" s="105" t="s">
        <v>2669</v>
      </c>
      <c r="D2005" s="107" t="s">
        <v>1908</v>
      </c>
      <c r="E2005" s="105" t="s">
        <v>1962</v>
      </c>
      <c r="F2005" s="107" t="s">
        <v>1166</v>
      </c>
      <c r="G2005" s="107" t="s">
        <v>830</v>
      </c>
      <c r="H2005" s="107" t="s">
        <v>830</v>
      </c>
      <c r="I2005" s="107" t="s">
        <v>830</v>
      </c>
      <c r="J2005" s="107" t="s">
        <v>188</v>
      </c>
      <c r="K2005" s="107" t="s">
        <v>21</v>
      </c>
      <c r="L2005" s="107" t="s">
        <v>368</v>
      </c>
      <c r="M2005" s="107" t="s">
        <v>395</v>
      </c>
      <c r="N2005" s="107" t="s">
        <v>410</v>
      </c>
      <c r="O2005" s="107" t="s">
        <v>395</v>
      </c>
      <c r="P2005" s="109">
        <v>44779</v>
      </c>
      <c r="Q2005" s="107" t="s">
        <v>658</v>
      </c>
      <c r="R2005" s="108">
        <v>1</v>
      </c>
      <c r="S2005" s="109">
        <v>44851</v>
      </c>
      <c r="T2005" s="109">
        <v>44911</v>
      </c>
      <c r="U2005" s="109">
        <v>45746</v>
      </c>
      <c r="V2005" s="108">
        <v>895</v>
      </c>
      <c r="W2005" s="107" t="s">
        <v>398</v>
      </c>
      <c r="X2005" s="107" t="s">
        <v>702</v>
      </c>
      <c r="Y2005" s="107" t="s">
        <v>293</v>
      </c>
      <c r="Z2005" s="108">
        <v>0</v>
      </c>
      <c r="AA2005" s="113">
        <v>16346.75</v>
      </c>
      <c r="AB2005" s="113">
        <v>16333</v>
      </c>
      <c r="AC2005" s="113">
        <v>47062.92</v>
      </c>
      <c r="AD2005" s="113">
        <v>73.938599999999994</v>
      </c>
      <c r="AE2005" s="113">
        <v>47062.92</v>
      </c>
      <c r="AF2005" s="113">
        <v>73.938599999999994</v>
      </c>
      <c r="AG2005" s="113">
        <v>16420.688600000001</v>
      </c>
      <c r="AH2005" s="113">
        <f>CFR_Data[[#This Row],[Total Spent SFY]]+CFR_Data[[#This Row],[CF Current SFY]]</f>
        <v>16406.938600000001</v>
      </c>
      <c r="AI2005" s="113">
        <v>46988.981399999997</v>
      </c>
      <c r="AJ2005" s="113">
        <v>0</v>
      </c>
      <c r="AK2005" s="113">
        <v>0</v>
      </c>
      <c r="AL2005" s="113">
        <v>0</v>
      </c>
      <c r="AM2005" s="113">
        <v>0</v>
      </c>
      <c r="AN2005" s="113">
        <v>0</v>
      </c>
      <c r="AO2005" s="113">
        <v>0</v>
      </c>
      <c r="AP2005" s="113">
        <v>0</v>
      </c>
      <c r="AQ2005" s="107" t="s">
        <v>699</v>
      </c>
      <c r="AR2005" s="107" t="s">
        <v>699</v>
      </c>
      <c r="AS2005" s="107" t="s">
        <v>396</v>
      </c>
      <c r="AT2005" s="107" t="s">
        <v>2952</v>
      </c>
      <c r="AU2005" s="107" t="s">
        <v>1123</v>
      </c>
      <c r="AV2005" s="107" t="s">
        <v>391</v>
      </c>
      <c r="AW2005" s="108">
        <v>2</v>
      </c>
      <c r="AX2005" s="107" t="s">
        <v>473</v>
      </c>
      <c r="AY2005" s="107" t="s">
        <v>731</v>
      </c>
      <c r="AZ2005" s="107" t="s">
        <v>706</v>
      </c>
      <c r="BA2005" s="107" t="s">
        <v>435</v>
      </c>
      <c r="BB2005" s="109">
        <v>45355.272070752311</v>
      </c>
      <c r="BC2005" s="107" t="s">
        <v>21</v>
      </c>
      <c r="BD2005" s="107" t="s">
        <v>293</v>
      </c>
    </row>
    <row r="2006" spans="1:56" x14ac:dyDescent="0.2">
      <c r="A2006" s="107" t="s">
        <v>409</v>
      </c>
      <c r="B2006" s="105">
        <v>612593</v>
      </c>
      <c r="C2006" s="105" t="s">
        <v>2669</v>
      </c>
      <c r="D2006" s="107" t="s">
        <v>1908</v>
      </c>
      <c r="E2006" s="105" t="s">
        <v>1962</v>
      </c>
      <c r="F2006" s="107" t="s">
        <v>1166</v>
      </c>
      <c r="G2006" s="107" t="s">
        <v>830</v>
      </c>
      <c r="H2006" s="107" t="s">
        <v>830</v>
      </c>
      <c r="I2006" s="107" t="s">
        <v>830</v>
      </c>
      <c r="J2006" s="107" t="s">
        <v>188</v>
      </c>
      <c r="K2006" s="107" t="s">
        <v>21</v>
      </c>
      <c r="L2006" s="107" t="s">
        <v>368</v>
      </c>
      <c r="M2006" s="107" t="s">
        <v>395</v>
      </c>
      <c r="N2006" s="107" t="s">
        <v>410</v>
      </c>
      <c r="O2006" s="107" t="s">
        <v>395</v>
      </c>
      <c r="P2006" s="109">
        <v>44779</v>
      </c>
      <c r="Q2006" s="107" t="s">
        <v>658</v>
      </c>
      <c r="R2006" s="108">
        <v>1</v>
      </c>
      <c r="S2006" s="109">
        <v>44851</v>
      </c>
      <c r="T2006" s="109">
        <v>44911</v>
      </c>
      <c r="U2006" s="109">
        <v>45746</v>
      </c>
      <c r="V2006" s="108">
        <v>895</v>
      </c>
      <c r="W2006" s="107" t="s">
        <v>424</v>
      </c>
      <c r="X2006" s="107" t="s">
        <v>733</v>
      </c>
      <c r="Y2006" s="107" t="s">
        <v>413</v>
      </c>
      <c r="Z2006" s="108">
        <v>0.8</v>
      </c>
      <c r="AA2006" s="113">
        <v>4116410.83</v>
      </c>
      <c r="AB2006" s="113">
        <v>2714406.12</v>
      </c>
      <c r="AC2006" s="113">
        <v>1229707.05</v>
      </c>
      <c r="AD2006" s="113">
        <v>76926.061400000006</v>
      </c>
      <c r="AE2006" s="113">
        <v>1229707.05</v>
      </c>
      <c r="AF2006" s="113">
        <v>76926.061400000006</v>
      </c>
      <c r="AG2006" s="113">
        <v>4193336.8914000001</v>
      </c>
      <c r="AH2006" s="113">
        <f>CFR_Data[[#This Row],[Total Spent SFY]]+CFR_Data[[#This Row],[CF Current SFY]]</f>
        <v>2791332.1814000001</v>
      </c>
      <c r="AI2006" s="113">
        <v>1152780.9886</v>
      </c>
      <c r="AJ2006" s="113">
        <v>0</v>
      </c>
      <c r="AK2006" s="113">
        <v>0</v>
      </c>
      <c r="AL2006" s="113">
        <v>0</v>
      </c>
      <c r="AM2006" s="113">
        <v>0</v>
      </c>
      <c r="AN2006" s="113">
        <v>0</v>
      </c>
      <c r="AO2006" s="113">
        <v>0</v>
      </c>
      <c r="AP2006" s="113">
        <v>0</v>
      </c>
      <c r="AQ2006" s="107" t="s">
        <v>699</v>
      </c>
      <c r="AR2006" s="107" t="s">
        <v>699</v>
      </c>
      <c r="AS2006" s="107" t="s">
        <v>396</v>
      </c>
      <c r="AT2006" s="107" t="s">
        <v>2952</v>
      </c>
      <c r="AU2006" s="107" t="s">
        <v>1123</v>
      </c>
      <c r="AV2006" s="107" t="s">
        <v>391</v>
      </c>
      <c r="AW2006" s="108">
        <v>2</v>
      </c>
      <c r="AX2006" s="107" t="s">
        <v>473</v>
      </c>
      <c r="AY2006" s="107" t="s">
        <v>731</v>
      </c>
      <c r="AZ2006" s="107" t="s">
        <v>706</v>
      </c>
      <c r="BA2006" s="107" t="s">
        <v>435</v>
      </c>
      <c r="BB2006" s="109">
        <v>45355.272070752311</v>
      </c>
      <c r="BC2006" s="107" t="s">
        <v>21</v>
      </c>
      <c r="BD2006" s="107" t="s">
        <v>292</v>
      </c>
    </row>
    <row r="2007" spans="1:56" x14ac:dyDescent="0.2">
      <c r="A2007" s="107" t="s">
        <v>409</v>
      </c>
      <c r="B2007" s="105">
        <v>612594</v>
      </c>
      <c r="C2007" s="105" t="s">
        <v>2670</v>
      </c>
      <c r="D2007" s="107" t="s">
        <v>1909</v>
      </c>
      <c r="E2007" s="105" t="s">
        <v>1962</v>
      </c>
      <c r="F2007" s="107" t="s">
        <v>439</v>
      </c>
      <c r="G2007" s="107" t="s">
        <v>830</v>
      </c>
      <c r="H2007" s="107" t="s">
        <v>830</v>
      </c>
      <c r="I2007" s="107" t="s">
        <v>830</v>
      </c>
      <c r="J2007" s="107" t="s">
        <v>1910</v>
      </c>
      <c r="K2007" s="107" t="s">
        <v>21</v>
      </c>
      <c r="L2007" s="107" t="s">
        <v>349</v>
      </c>
      <c r="M2007" s="107" t="s">
        <v>395</v>
      </c>
      <c r="N2007" s="107" t="s">
        <v>410</v>
      </c>
      <c r="O2007" s="107" t="s">
        <v>395</v>
      </c>
      <c r="P2007" s="109">
        <v>44912</v>
      </c>
      <c r="Q2007" s="107" t="s">
        <v>712</v>
      </c>
      <c r="R2007" s="108">
        <v>1</v>
      </c>
      <c r="S2007" s="109">
        <v>44967</v>
      </c>
      <c r="T2007" s="109">
        <v>45027</v>
      </c>
      <c r="U2007" s="109">
        <v>45813</v>
      </c>
      <c r="V2007" s="108">
        <v>846</v>
      </c>
      <c r="W2007" s="107" t="s">
        <v>438</v>
      </c>
      <c r="X2007" s="107" t="s">
        <v>775</v>
      </c>
      <c r="Y2007" s="107" t="s">
        <v>293</v>
      </c>
      <c r="Z2007" s="108">
        <v>0</v>
      </c>
      <c r="AA2007" s="113">
        <v>3276723.59</v>
      </c>
      <c r="AB2007" s="113">
        <v>3059000.69</v>
      </c>
      <c r="AC2007" s="113">
        <v>4178719.7</v>
      </c>
      <c r="AD2007" s="113">
        <v>4022133.36</v>
      </c>
      <c r="AE2007" s="113">
        <v>4022133.36</v>
      </c>
      <c r="AF2007" s="113">
        <v>1641690.07</v>
      </c>
      <c r="AG2007" s="113">
        <v>4918413.66</v>
      </c>
      <c r="AH2007" s="113">
        <f>CFR_Data[[#This Row],[Total Spent SFY]]+CFR_Data[[#This Row],[CF Current SFY]]</f>
        <v>4700690.76</v>
      </c>
      <c r="AI2007" s="113">
        <v>2380443.29</v>
      </c>
      <c r="AJ2007" s="113">
        <v>0</v>
      </c>
      <c r="AK2007" s="113">
        <v>0</v>
      </c>
      <c r="AL2007" s="113">
        <v>0</v>
      </c>
      <c r="AM2007" s="113">
        <v>0</v>
      </c>
      <c r="AN2007" s="113">
        <v>156586.34</v>
      </c>
      <c r="AO2007" s="113">
        <v>0</v>
      </c>
      <c r="AP2007" s="113">
        <v>0</v>
      </c>
      <c r="AQ2007" s="107" t="s">
        <v>699</v>
      </c>
      <c r="AR2007" s="107" t="s">
        <v>699</v>
      </c>
      <c r="AS2007" s="107" t="s">
        <v>396</v>
      </c>
      <c r="AT2007" s="107" t="s">
        <v>395</v>
      </c>
      <c r="AU2007" s="107" t="s">
        <v>1123</v>
      </c>
      <c r="AV2007" s="107" t="s">
        <v>391</v>
      </c>
      <c r="AW2007" s="108">
        <v>1</v>
      </c>
      <c r="AX2007" s="107" t="s">
        <v>473</v>
      </c>
      <c r="AY2007" s="107" t="s">
        <v>707</v>
      </c>
      <c r="AZ2007" s="107" t="s">
        <v>706</v>
      </c>
      <c r="BA2007" s="107" t="s">
        <v>412</v>
      </c>
      <c r="BB2007" s="109">
        <v>45355.272070752311</v>
      </c>
      <c r="BC2007" s="107" t="s">
        <v>21</v>
      </c>
      <c r="BD2007" s="107" t="s">
        <v>293</v>
      </c>
    </row>
    <row r="2008" spans="1:56" x14ac:dyDescent="0.2">
      <c r="A2008" s="107" t="s">
        <v>472</v>
      </c>
      <c r="B2008" s="105">
        <v>612599</v>
      </c>
      <c r="C2008" s="105" t="s">
        <v>395</v>
      </c>
      <c r="D2008" s="107" t="s">
        <v>2671</v>
      </c>
      <c r="E2008" s="105" t="s">
        <v>1941</v>
      </c>
      <c r="F2008" s="107" t="s">
        <v>1128</v>
      </c>
      <c r="G2008" s="107" t="s">
        <v>830</v>
      </c>
      <c r="H2008" s="107" t="s">
        <v>830</v>
      </c>
      <c r="I2008" s="107" t="s">
        <v>830</v>
      </c>
      <c r="J2008" s="107" t="s">
        <v>109</v>
      </c>
      <c r="K2008" s="107" t="s">
        <v>22</v>
      </c>
      <c r="L2008" s="107" t="s">
        <v>210</v>
      </c>
      <c r="M2008" s="107" t="s">
        <v>208</v>
      </c>
      <c r="N2008" s="107" t="s">
        <v>472</v>
      </c>
      <c r="O2008" s="107" t="s">
        <v>1122</v>
      </c>
      <c r="P2008" s="109">
        <v>46144</v>
      </c>
      <c r="Q2008" s="107" t="s">
        <v>1353</v>
      </c>
      <c r="R2008" s="108">
        <v>0</v>
      </c>
      <c r="S2008" s="109">
        <v>46294</v>
      </c>
      <c r="T2008" s="109">
        <v>46354</v>
      </c>
      <c r="U2008" s="109">
        <v>47023</v>
      </c>
      <c r="V2008" s="108">
        <v>729</v>
      </c>
      <c r="W2008" s="107" t="s">
        <v>424</v>
      </c>
      <c r="X2008" s="107" t="s">
        <v>726</v>
      </c>
      <c r="Y2008" s="107" t="s">
        <v>725</v>
      </c>
      <c r="Z2008" s="108">
        <v>0.8</v>
      </c>
      <c r="AA2008" s="113">
        <v>0</v>
      </c>
      <c r="AB2008" s="113">
        <v>0</v>
      </c>
      <c r="AC2008" s="113">
        <v>9138800</v>
      </c>
      <c r="AD2008" s="113">
        <v>0</v>
      </c>
      <c r="AE2008" s="113">
        <v>9138800</v>
      </c>
      <c r="AF2008" s="113">
        <v>0</v>
      </c>
      <c r="AG2008" s="113">
        <v>0</v>
      </c>
      <c r="AH2008" s="113">
        <f>CFR_Data[[#This Row],[Total Spent SFY]]+CFR_Data[[#This Row],[CF Current SFY]]</f>
        <v>0</v>
      </c>
      <c r="AI2008" s="113">
        <v>0</v>
      </c>
      <c r="AJ2008" s="113">
        <v>0</v>
      </c>
      <c r="AK2008" s="113">
        <v>3178713.0435000001</v>
      </c>
      <c r="AL2008" s="113">
        <v>4768069.5652000001</v>
      </c>
      <c r="AM2008" s="113">
        <v>1192017.3913</v>
      </c>
      <c r="AN2008" s="113">
        <v>0</v>
      </c>
      <c r="AO2008" s="113">
        <v>0</v>
      </c>
      <c r="AP2008" s="113">
        <v>0</v>
      </c>
      <c r="AQ2008" s="107" t="s">
        <v>699</v>
      </c>
      <c r="AR2008" s="107" t="s">
        <v>699</v>
      </c>
      <c r="AS2008" s="107" t="s">
        <v>396</v>
      </c>
      <c r="AT2008" s="107" t="s">
        <v>2910</v>
      </c>
      <c r="AU2008" s="107" t="s">
        <v>1123</v>
      </c>
      <c r="AV2008" s="107" t="s">
        <v>391</v>
      </c>
      <c r="AW2008" s="108">
        <v>1</v>
      </c>
      <c r="AX2008" s="107" t="s">
        <v>473</v>
      </c>
      <c r="AY2008" s="107" t="s">
        <v>762</v>
      </c>
      <c r="AZ2008" s="107" t="s">
        <v>706</v>
      </c>
      <c r="BA2008" s="107" t="s">
        <v>433</v>
      </c>
      <c r="BB2008" s="109">
        <v>45355.272070752311</v>
      </c>
      <c r="BC2008" s="107" t="s">
        <v>22</v>
      </c>
      <c r="BD2008" s="107" t="s">
        <v>292</v>
      </c>
    </row>
    <row r="2009" spans="1:56" x14ac:dyDescent="0.2">
      <c r="A2009" s="107" t="s">
        <v>472</v>
      </c>
      <c r="B2009" s="105">
        <v>612600</v>
      </c>
      <c r="C2009" s="105" t="s">
        <v>395</v>
      </c>
      <c r="D2009" s="107" t="s">
        <v>1911</v>
      </c>
      <c r="E2009" s="105" t="s">
        <v>1947</v>
      </c>
      <c r="F2009" s="107" t="s">
        <v>1128</v>
      </c>
      <c r="G2009" s="107" t="s">
        <v>830</v>
      </c>
      <c r="H2009" s="107" t="s">
        <v>830</v>
      </c>
      <c r="I2009" s="107" t="s">
        <v>830</v>
      </c>
      <c r="J2009" s="107" t="s">
        <v>70</v>
      </c>
      <c r="K2009" s="107" t="s">
        <v>32</v>
      </c>
      <c r="L2009" s="107" t="s">
        <v>654</v>
      </c>
      <c r="M2009" s="107" t="s">
        <v>395</v>
      </c>
      <c r="N2009" s="107" t="s">
        <v>472</v>
      </c>
      <c r="O2009" s="107" t="s">
        <v>1122</v>
      </c>
      <c r="P2009" s="109">
        <v>46340</v>
      </c>
      <c r="Q2009" s="107" t="s">
        <v>1914</v>
      </c>
      <c r="R2009" s="108">
        <v>0</v>
      </c>
      <c r="S2009" s="109">
        <v>46490</v>
      </c>
      <c r="T2009" s="109">
        <v>46550</v>
      </c>
      <c r="U2009" s="109">
        <v>46854</v>
      </c>
      <c r="V2009" s="108">
        <v>364</v>
      </c>
      <c r="W2009" s="107" t="s">
        <v>424</v>
      </c>
      <c r="X2009" s="107" t="s">
        <v>733</v>
      </c>
      <c r="Y2009" s="107" t="s">
        <v>413</v>
      </c>
      <c r="Z2009" s="108">
        <v>0.8</v>
      </c>
      <c r="AA2009" s="113">
        <v>0</v>
      </c>
      <c r="AB2009" s="113">
        <v>0</v>
      </c>
      <c r="AC2009" s="113">
        <v>4092000</v>
      </c>
      <c r="AD2009" s="113">
        <v>0</v>
      </c>
      <c r="AE2009" s="113">
        <v>4092000</v>
      </c>
      <c r="AF2009" s="113">
        <v>0</v>
      </c>
      <c r="AG2009" s="113">
        <v>0</v>
      </c>
      <c r="AH2009" s="113">
        <f>CFR_Data[[#This Row],[Total Spent SFY]]+CFR_Data[[#This Row],[CF Current SFY]]</f>
        <v>0</v>
      </c>
      <c r="AI2009" s="113">
        <v>0</v>
      </c>
      <c r="AJ2009" s="113">
        <v>0</v>
      </c>
      <c r="AK2009" s="113">
        <v>372000</v>
      </c>
      <c r="AL2009" s="113">
        <v>3720000</v>
      </c>
      <c r="AM2009" s="113">
        <v>0</v>
      </c>
      <c r="AN2009" s="113">
        <v>0</v>
      </c>
      <c r="AO2009" s="113">
        <v>0</v>
      </c>
      <c r="AP2009" s="113">
        <v>0</v>
      </c>
      <c r="AQ2009" s="107" t="s">
        <v>699</v>
      </c>
      <c r="AR2009" s="107" t="s">
        <v>699</v>
      </c>
      <c r="AS2009" s="107" t="s">
        <v>396</v>
      </c>
      <c r="AT2009" s="107" t="s">
        <v>2925</v>
      </c>
      <c r="AU2009" s="107" t="s">
        <v>1123</v>
      </c>
      <c r="AV2009" s="107" t="s">
        <v>391</v>
      </c>
      <c r="AW2009" s="108">
        <v>1</v>
      </c>
      <c r="AX2009" s="107" t="s">
        <v>473</v>
      </c>
      <c r="AY2009" s="107" t="s">
        <v>698</v>
      </c>
      <c r="AZ2009" s="107" t="s">
        <v>697</v>
      </c>
      <c r="BA2009" s="107" t="s">
        <v>392</v>
      </c>
      <c r="BB2009" s="109">
        <v>45355.272070752311</v>
      </c>
      <c r="BC2009" s="107" t="s">
        <v>32</v>
      </c>
      <c r="BD2009" s="107" t="s">
        <v>292</v>
      </c>
    </row>
    <row r="2010" spans="1:56" x14ac:dyDescent="0.2">
      <c r="A2010" s="107" t="s">
        <v>472</v>
      </c>
      <c r="B2010" s="105">
        <v>612603</v>
      </c>
      <c r="C2010" s="105" t="s">
        <v>395</v>
      </c>
      <c r="D2010" s="107" t="s">
        <v>3220</v>
      </c>
      <c r="E2010" s="105" t="s">
        <v>1943</v>
      </c>
      <c r="F2010" s="107" t="s">
        <v>443</v>
      </c>
      <c r="G2010" s="107" t="s">
        <v>830</v>
      </c>
      <c r="H2010" s="107" t="s">
        <v>830</v>
      </c>
      <c r="I2010" s="107" t="s">
        <v>830</v>
      </c>
      <c r="J2010" s="107" t="s">
        <v>44</v>
      </c>
      <c r="K2010" s="107" t="s">
        <v>22</v>
      </c>
      <c r="L2010" s="107" t="s">
        <v>323</v>
      </c>
      <c r="M2010" s="107" t="s">
        <v>239</v>
      </c>
      <c r="N2010" s="107" t="s">
        <v>472</v>
      </c>
      <c r="O2010" s="107" t="s">
        <v>1122</v>
      </c>
      <c r="P2010" s="109">
        <v>45493</v>
      </c>
      <c r="Q2010" s="107" t="s">
        <v>754</v>
      </c>
      <c r="R2010" s="108">
        <v>0</v>
      </c>
      <c r="S2010" s="109">
        <v>45643</v>
      </c>
      <c r="T2010" s="109">
        <v>45703</v>
      </c>
      <c r="U2010" s="109">
        <v>46372</v>
      </c>
      <c r="V2010" s="108">
        <v>729</v>
      </c>
      <c r="W2010" s="107" t="s">
        <v>442</v>
      </c>
      <c r="X2010" s="107" t="s">
        <v>790</v>
      </c>
      <c r="Y2010" s="107" t="s">
        <v>293</v>
      </c>
      <c r="Z2010" s="108">
        <v>0</v>
      </c>
      <c r="AA2010" s="113">
        <v>0</v>
      </c>
      <c r="AB2010" s="113">
        <v>0</v>
      </c>
      <c r="AC2010" s="113">
        <v>17725446.32</v>
      </c>
      <c r="AD2010" s="113">
        <v>0</v>
      </c>
      <c r="AE2010" s="113">
        <v>17725446.320099998</v>
      </c>
      <c r="AF2010" s="113">
        <v>0</v>
      </c>
      <c r="AG2010" s="113">
        <v>0</v>
      </c>
      <c r="AH2010" s="113">
        <f>CFR_Data[[#This Row],[Total Spent SFY]]+CFR_Data[[#This Row],[CF Current SFY]]</f>
        <v>0</v>
      </c>
      <c r="AI2010" s="113">
        <v>3853357.8957000002</v>
      </c>
      <c r="AJ2010" s="113">
        <v>9248058.9495999999</v>
      </c>
      <c r="AK2010" s="113">
        <v>4624029.4748</v>
      </c>
      <c r="AL2010" s="113">
        <v>0</v>
      </c>
      <c r="AM2010" s="113">
        <v>0</v>
      </c>
      <c r="AN2010" s="113">
        <v>-1E-4</v>
      </c>
      <c r="AO2010" s="113">
        <v>0</v>
      </c>
      <c r="AP2010" s="113">
        <v>0</v>
      </c>
      <c r="AQ2010" s="107" t="s">
        <v>699</v>
      </c>
      <c r="AR2010" s="107" t="s">
        <v>699</v>
      </c>
      <c r="AS2010" s="107" t="s">
        <v>396</v>
      </c>
      <c r="AT2010" s="107" t="s">
        <v>395</v>
      </c>
      <c r="AU2010" s="107" t="s">
        <v>1123</v>
      </c>
      <c r="AV2010" s="107" t="s">
        <v>391</v>
      </c>
      <c r="AW2010" s="108">
        <v>1</v>
      </c>
      <c r="AX2010" s="107" t="s">
        <v>473</v>
      </c>
      <c r="AY2010" s="107" t="s">
        <v>791</v>
      </c>
      <c r="AZ2010" s="107" t="s">
        <v>706</v>
      </c>
      <c r="BA2010" s="107" t="s">
        <v>449</v>
      </c>
      <c r="BB2010" s="109">
        <v>45355.272070752311</v>
      </c>
      <c r="BC2010" s="107" t="s">
        <v>22</v>
      </c>
      <c r="BD2010" s="107" t="s">
        <v>293</v>
      </c>
    </row>
    <row r="2011" spans="1:56" x14ac:dyDescent="0.2">
      <c r="A2011" s="107" t="s">
        <v>472</v>
      </c>
      <c r="B2011" s="105">
        <v>612607</v>
      </c>
      <c r="C2011" s="105" t="s">
        <v>395</v>
      </c>
      <c r="D2011" s="107" t="s">
        <v>2672</v>
      </c>
      <c r="E2011" s="105" t="s">
        <v>1941</v>
      </c>
      <c r="F2011" s="107" t="s">
        <v>1128</v>
      </c>
      <c r="G2011" s="107" t="s">
        <v>830</v>
      </c>
      <c r="H2011" s="107" t="s">
        <v>830</v>
      </c>
      <c r="I2011" s="107" t="s">
        <v>830</v>
      </c>
      <c r="J2011" s="107" t="s">
        <v>2673</v>
      </c>
      <c r="K2011" s="107" t="s">
        <v>22</v>
      </c>
      <c r="L2011" s="107" t="s">
        <v>237</v>
      </c>
      <c r="M2011" s="107" t="s">
        <v>236</v>
      </c>
      <c r="N2011" s="107" t="s">
        <v>472</v>
      </c>
      <c r="O2011" s="107" t="s">
        <v>1122</v>
      </c>
      <c r="P2011" s="109">
        <v>46837</v>
      </c>
      <c r="Q2011" s="107" t="s">
        <v>2912</v>
      </c>
      <c r="R2011" s="108">
        <v>0</v>
      </c>
      <c r="S2011" s="109">
        <v>46987</v>
      </c>
      <c r="T2011" s="109">
        <v>47047</v>
      </c>
      <c r="U2011" s="109">
        <v>47534</v>
      </c>
      <c r="V2011" s="108">
        <v>547</v>
      </c>
      <c r="W2011" s="107" t="s">
        <v>424</v>
      </c>
      <c r="X2011" s="107" t="s">
        <v>710</v>
      </c>
      <c r="Y2011" s="107" t="s">
        <v>411</v>
      </c>
      <c r="Z2011" s="108">
        <v>0.8</v>
      </c>
      <c r="AA2011" s="113">
        <v>0</v>
      </c>
      <c r="AB2011" s="113">
        <v>0</v>
      </c>
      <c r="AC2011" s="113">
        <v>3341250</v>
      </c>
      <c r="AD2011" s="113">
        <v>0</v>
      </c>
      <c r="AE2011" s="113">
        <v>1768897.0588</v>
      </c>
      <c r="AF2011" s="113">
        <v>0</v>
      </c>
      <c r="AG2011" s="113">
        <v>0</v>
      </c>
      <c r="AH2011" s="113">
        <f>CFR_Data[[#This Row],[Total Spent SFY]]+CFR_Data[[#This Row],[CF Current SFY]]</f>
        <v>0</v>
      </c>
      <c r="AI2011" s="113">
        <v>0</v>
      </c>
      <c r="AJ2011" s="113">
        <v>0</v>
      </c>
      <c r="AK2011" s="113">
        <v>0</v>
      </c>
      <c r="AL2011" s="113">
        <v>0</v>
      </c>
      <c r="AM2011" s="113">
        <v>1768897.0588</v>
      </c>
      <c r="AN2011" s="113">
        <v>1572352.9412</v>
      </c>
      <c r="AO2011" s="113">
        <v>0</v>
      </c>
      <c r="AP2011" s="113">
        <v>0</v>
      </c>
      <c r="AQ2011" s="107" t="s">
        <v>699</v>
      </c>
      <c r="AR2011" s="107" t="s">
        <v>699</v>
      </c>
      <c r="AS2011" s="107" t="s">
        <v>396</v>
      </c>
      <c r="AT2011" s="107" t="s">
        <v>2900</v>
      </c>
      <c r="AU2011" s="107" t="s">
        <v>1123</v>
      </c>
      <c r="AV2011" s="107" t="s">
        <v>391</v>
      </c>
      <c r="AW2011" s="108">
        <v>1</v>
      </c>
      <c r="AX2011" s="107" t="s">
        <v>473</v>
      </c>
      <c r="AY2011" s="107" t="s">
        <v>738</v>
      </c>
      <c r="AZ2011" s="107" t="s">
        <v>700</v>
      </c>
      <c r="BA2011" s="107" t="s">
        <v>652</v>
      </c>
      <c r="BB2011" s="109">
        <v>45355.272070752311</v>
      </c>
      <c r="BC2011" s="107" t="s">
        <v>22</v>
      </c>
      <c r="BD2011" s="107" t="s">
        <v>292</v>
      </c>
    </row>
    <row r="2012" spans="1:56" x14ac:dyDescent="0.2">
      <c r="A2012" s="107" t="s">
        <v>472</v>
      </c>
      <c r="B2012" s="105">
        <v>612608</v>
      </c>
      <c r="C2012" s="105" t="s">
        <v>395</v>
      </c>
      <c r="D2012" s="107" t="s">
        <v>3221</v>
      </c>
      <c r="E2012" s="105" t="s">
        <v>1954</v>
      </c>
      <c r="F2012" s="107" t="s">
        <v>1128</v>
      </c>
      <c r="G2012" s="107" t="s">
        <v>830</v>
      </c>
      <c r="H2012" s="107" t="s">
        <v>830</v>
      </c>
      <c r="I2012" s="107" t="s">
        <v>830</v>
      </c>
      <c r="J2012" s="107" t="s">
        <v>170</v>
      </c>
      <c r="K2012" s="107" t="s">
        <v>24</v>
      </c>
      <c r="L2012" s="107" t="s">
        <v>356</v>
      </c>
      <c r="M2012" s="107" t="s">
        <v>395</v>
      </c>
      <c r="N2012" s="107" t="s">
        <v>472</v>
      </c>
      <c r="O2012" s="107" t="s">
        <v>1122</v>
      </c>
      <c r="P2012" s="109">
        <v>45745</v>
      </c>
      <c r="Q2012" s="107" t="s">
        <v>1101</v>
      </c>
      <c r="R2012" s="108">
        <v>0</v>
      </c>
      <c r="S2012" s="109">
        <v>45895</v>
      </c>
      <c r="T2012" s="109">
        <v>45955</v>
      </c>
      <c r="U2012" s="109">
        <v>46624</v>
      </c>
      <c r="V2012" s="108">
        <v>729</v>
      </c>
      <c r="W2012" s="107" t="s">
        <v>398</v>
      </c>
      <c r="X2012" s="107" t="s">
        <v>702</v>
      </c>
      <c r="Y2012" s="107" t="s">
        <v>293</v>
      </c>
      <c r="Z2012" s="108">
        <v>0</v>
      </c>
      <c r="AA2012" s="113">
        <v>0</v>
      </c>
      <c r="AB2012" s="113">
        <v>0</v>
      </c>
      <c r="AC2012" s="113">
        <v>91242.96</v>
      </c>
      <c r="AD2012" s="113">
        <v>0</v>
      </c>
      <c r="AE2012" s="113">
        <v>91242.96</v>
      </c>
      <c r="AF2012" s="113">
        <v>0</v>
      </c>
      <c r="AG2012" s="113">
        <v>0</v>
      </c>
      <c r="AH2012" s="113">
        <f>CFR_Data[[#This Row],[Total Spent SFY]]+CFR_Data[[#This Row],[CF Current SFY]]</f>
        <v>0</v>
      </c>
      <c r="AI2012" s="113">
        <v>0</v>
      </c>
      <c r="AJ2012" s="113">
        <v>35703.767</v>
      </c>
      <c r="AK2012" s="113">
        <v>47605.022599999997</v>
      </c>
      <c r="AL2012" s="113">
        <v>7934.1704</v>
      </c>
      <c r="AM2012" s="113">
        <v>0</v>
      </c>
      <c r="AN2012" s="113">
        <v>0</v>
      </c>
      <c r="AO2012" s="113">
        <v>0</v>
      </c>
      <c r="AP2012" s="113">
        <v>0</v>
      </c>
      <c r="AQ2012" s="107" t="s">
        <v>699</v>
      </c>
      <c r="AR2012" s="107" t="s">
        <v>699</v>
      </c>
      <c r="AS2012" s="107" t="s">
        <v>396</v>
      </c>
      <c r="AT2012" s="107" t="s">
        <v>3222</v>
      </c>
      <c r="AU2012" s="107" t="s">
        <v>1123</v>
      </c>
      <c r="AV2012" s="107" t="s">
        <v>391</v>
      </c>
      <c r="AW2012" s="108">
        <v>2</v>
      </c>
      <c r="AX2012" s="107" t="s">
        <v>473</v>
      </c>
      <c r="AY2012" s="107" t="s">
        <v>2957</v>
      </c>
      <c r="AZ2012" s="107" t="s">
        <v>697</v>
      </c>
      <c r="BA2012" s="107" t="s">
        <v>2958</v>
      </c>
      <c r="BB2012" s="109">
        <v>45355.272070752311</v>
      </c>
      <c r="BC2012" s="107" t="s">
        <v>24</v>
      </c>
      <c r="BD2012" s="107" t="s">
        <v>293</v>
      </c>
    </row>
    <row r="2013" spans="1:56" x14ac:dyDescent="0.2">
      <c r="A2013" s="107" t="s">
        <v>472</v>
      </c>
      <c r="B2013" s="105">
        <v>612608</v>
      </c>
      <c r="C2013" s="105" t="s">
        <v>395</v>
      </c>
      <c r="D2013" s="107" t="s">
        <v>3221</v>
      </c>
      <c r="E2013" s="105" t="s">
        <v>1954</v>
      </c>
      <c r="F2013" s="107" t="s">
        <v>1128</v>
      </c>
      <c r="G2013" s="107" t="s">
        <v>830</v>
      </c>
      <c r="H2013" s="107" t="s">
        <v>830</v>
      </c>
      <c r="I2013" s="107" t="s">
        <v>830</v>
      </c>
      <c r="J2013" s="107" t="s">
        <v>170</v>
      </c>
      <c r="K2013" s="107" t="s">
        <v>24</v>
      </c>
      <c r="L2013" s="107" t="s">
        <v>356</v>
      </c>
      <c r="M2013" s="107" t="s">
        <v>395</v>
      </c>
      <c r="N2013" s="107" t="s">
        <v>472</v>
      </c>
      <c r="O2013" s="107" t="s">
        <v>1122</v>
      </c>
      <c r="P2013" s="109">
        <v>45745</v>
      </c>
      <c r="Q2013" s="107" t="s">
        <v>1101</v>
      </c>
      <c r="R2013" s="108">
        <v>0</v>
      </c>
      <c r="S2013" s="109">
        <v>45895</v>
      </c>
      <c r="T2013" s="109">
        <v>45955</v>
      </c>
      <c r="U2013" s="109">
        <v>46624</v>
      </c>
      <c r="V2013" s="108">
        <v>729</v>
      </c>
      <c r="W2013" s="107" t="s">
        <v>424</v>
      </c>
      <c r="X2013" s="107" t="s">
        <v>2832</v>
      </c>
      <c r="Y2013" s="107" t="s">
        <v>292</v>
      </c>
      <c r="Z2013" s="108">
        <v>0.8</v>
      </c>
      <c r="AA2013" s="113">
        <v>0</v>
      </c>
      <c r="AB2013" s="113">
        <v>0</v>
      </c>
      <c r="AC2013" s="113">
        <v>5874322.4170000004</v>
      </c>
      <c r="AD2013" s="113">
        <v>0</v>
      </c>
      <c r="AE2013" s="113">
        <v>5874322.4170000004</v>
      </c>
      <c r="AF2013" s="113">
        <v>0</v>
      </c>
      <c r="AG2013" s="113">
        <v>0</v>
      </c>
      <c r="AH2013" s="113">
        <f>CFR_Data[[#This Row],[Total Spent SFY]]+CFR_Data[[#This Row],[CF Current SFY]]</f>
        <v>0</v>
      </c>
      <c r="AI2013" s="113">
        <v>0</v>
      </c>
      <c r="AJ2013" s="113">
        <v>2298647.9023000002</v>
      </c>
      <c r="AK2013" s="113">
        <v>3064863.8697000002</v>
      </c>
      <c r="AL2013" s="113">
        <v>510810.64500000002</v>
      </c>
      <c r="AM2013" s="113">
        <v>0</v>
      </c>
      <c r="AN2013" s="113">
        <v>0</v>
      </c>
      <c r="AO2013" s="113">
        <v>0</v>
      </c>
      <c r="AP2013" s="113">
        <v>0</v>
      </c>
      <c r="AQ2013" s="107" t="s">
        <v>699</v>
      </c>
      <c r="AR2013" s="107" t="s">
        <v>699</v>
      </c>
      <c r="AS2013" s="107" t="s">
        <v>396</v>
      </c>
      <c r="AT2013" s="107" t="s">
        <v>3222</v>
      </c>
      <c r="AU2013" s="107" t="s">
        <v>1123</v>
      </c>
      <c r="AV2013" s="107" t="s">
        <v>391</v>
      </c>
      <c r="AW2013" s="108">
        <v>2</v>
      </c>
      <c r="AX2013" s="107" t="s">
        <v>473</v>
      </c>
      <c r="AY2013" s="107" t="s">
        <v>2957</v>
      </c>
      <c r="AZ2013" s="107" t="s">
        <v>697</v>
      </c>
      <c r="BA2013" s="107" t="s">
        <v>2958</v>
      </c>
      <c r="BB2013" s="109">
        <v>45355.272070752311</v>
      </c>
      <c r="BC2013" s="107" t="s">
        <v>24</v>
      </c>
      <c r="BD2013" s="107" t="s">
        <v>292</v>
      </c>
    </row>
    <row r="2014" spans="1:56" x14ac:dyDescent="0.2">
      <c r="A2014" s="107" t="s">
        <v>472</v>
      </c>
      <c r="B2014" s="105">
        <v>612609</v>
      </c>
      <c r="C2014" s="105" t="s">
        <v>395</v>
      </c>
      <c r="D2014" s="107" t="s">
        <v>2674</v>
      </c>
      <c r="E2014" s="105" t="s">
        <v>1941</v>
      </c>
      <c r="F2014" s="107" t="s">
        <v>1128</v>
      </c>
      <c r="G2014" s="107" t="s">
        <v>830</v>
      </c>
      <c r="H2014" s="107" t="s">
        <v>830</v>
      </c>
      <c r="I2014" s="107" t="s">
        <v>830</v>
      </c>
      <c r="J2014" s="107" t="s">
        <v>138</v>
      </c>
      <c r="K2014" s="107" t="s">
        <v>30</v>
      </c>
      <c r="L2014" s="107" t="s">
        <v>654</v>
      </c>
      <c r="M2014" s="107" t="s">
        <v>395</v>
      </c>
      <c r="N2014" s="107" t="s">
        <v>472</v>
      </c>
      <c r="O2014" s="107" t="s">
        <v>1122</v>
      </c>
      <c r="P2014" s="109">
        <v>46508</v>
      </c>
      <c r="Q2014" s="107" t="s">
        <v>1914</v>
      </c>
      <c r="R2014" s="108">
        <v>0</v>
      </c>
      <c r="S2014" s="109">
        <v>46658</v>
      </c>
      <c r="T2014" s="109">
        <v>46718</v>
      </c>
      <c r="U2014" s="109">
        <v>47022</v>
      </c>
      <c r="V2014" s="108">
        <v>364</v>
      </c>
      <c r="W2014" s="107" t="s">
        <v>424</v>
      </c>
      <c r="X2014" s="107" t="s">
        <v>735</v>
      </c>
      <c r="Y2014" s="107" t="s">
        <v>423</v>
      </c>
      <c r="Z2014" s="108">
        <v>1</v>
      </c>
      <c r="AA2014" s="113">
        <v>0</v>
      </c>
      <c r="AB2014" s="113">
        <v>0</v>
      </c>
      <c r="AC2014" s="113">
        <v>4707450</v>
      </c>
      <c r="AD2014" s="113">
        <v>0</v>
      </c>
      <c r="AE2014" s="113">
        <v>4707450</v>
      </c>
      <c r="AF2014" s="113">
        <v>0</v>
      </c>
      <c r="AG2014" s="113">
        <v>0</v>
      </c>
      <c r="AH2014" s="113">
        <f>CFR_Data[[#This Row],[Total Spent SFY]]+CFR_Data[[#This Row],[CF Current SFY]]</f>
        <v>0</v>
      </c>
      <c r="AI2014" s="113">
        <v>0</v>
      </c>
      <c r="AJ2014" s="113">
        <v>0</v>
      </c>
      <c r="AK2014" s="113">
        <v>0</v>
      </c>
      <c r="AL2014" s="113">
        <v>3423600</v>
      </c>
      <c r="AM2014" s="113">
        <v>1283850</v>
      </c>
      <c r="AN2014" s="113">
        <v>0</v>
      </c>
      <c r="AO2014" s="113">
        <v>0</v>
      </c>
      <c r="AP2014" s="113">
        <v>0</v>
      </c>
      <c r="AQ2014" s="107" t="s">
        <v>699</v>
      </c>
      <c r="AR2014" s="107" t="s">
        <v>699</v>
      </c>
      <c r="AS2014" s="107" t="s">
        <v>396</v>
      </c>
      <c r="AT2014" s="107" t="s">
        <v>3002</v>
      </c>
      <c r="AU2014" s="107" t="s">
        <v>1120</v>
      </c>
      <c r="AV2014" s="107" t="s">
        <v>391</v>
      </c>
      <c r="AW2014" s="108">
        <v>2</v>
      </c>
      <c r="AX2014" s="107" t="s">
        <v>473</v>
      </c>
      <c r="AY2014" s="107" t="s">
        <v>698</v>
      </c>
      <c r="AZ2014" s="107" t="s">
        <v>697</v>
      </c>
      <c r="BA2014" s="107" t="s">
        <v>392</v>
      </c>
      <c r="BB2014" s="109">
        <v>45355.272070752311</v>
      </c>
      <c r="BC2014" s="107" t="s">
        <v>30</v>
      </c>
      <c r="BD2014" s="107" t="s">
        <v>292</v>
      </c>
    </row>
    <row r="2015" spans="1:56" x14ac:dyDescent="0.2">
      <c r="A2015" s="107" t="s">
        <v>472</v>
      </c>
      <c r="B2015" s="105">
        <v>612609</v>
      </c>
      <c r="C2015" s="105" t="s">
        <v>395</v>
      </c>
      <c r="D2015" s="107" t="s">
        <v>2674</v>
      </c>
      <c r="E2015" s="105" t="s">
        <v>1941</v>
      </c>
      <c r="F2015" s="107" t="s">
        <v>1128</v>
      </c>
      <c r="G2015" s="107" t="s">
        <v>830</v>
      </c>
      <c r="H2015" s="107" t="s">
        <v>830</v>
      </c>
      <c r="I2015" s="107" t="s">
        <v>830</v>
      </c>
      <c r="J2015" s="107" t="s">
        <v>138</v>
      </c>
      <c r="K2015" s="107" t="s">
        <v>30</v>
      </c>
      <c r="L2015" s="107" t="s">
        <v>654</v>
      </c>
      <c r="M2015" s="107" t="s">
        <v>395</v>
      </c>
      <c r="N2015" s="107" t="s">
        <v>472</v>
      </c>
      <c r="O2015" s="107" t="s">
        <v>1122</v>
      </c>
      <c r="P2015" s="109">
        <v>46508</v>
      </c>
      <c r="Q2015" s="107" t="s">
        <v>1914</v>
      </c>
      <c r="R2015" s="108">
        <v>0</v>
      </c>
      <c r="S2015" s="109">
        <v>46658</v>
      </c>
      <c r="T2015" s="109">
        <v>46718</v>
      </c>
      <c r="U2015" s="109">
        <v>47022</v>
      </c>
      <c r="V2015" s="108">
        <v>364</v>
      </c>
      <c r="W2015" s="107" t="s">
        <v>398</v>
      </c>
      <c r="X2015" s="107" t="s">
        <v>702</v>
      </c>
      <c r="Y2015" s="107" t="s">
        <v>293</v>
      </c>
      <c r="Z2015" s="108">
        <v>0</v>
      </c>
      <c r="AA2015" s="113">
        <v>0</v>
      </c>
      <c r="AB2015" s="113">
        <v>0</v>
      </c>
      <c r="AC2015" s="113">
        <v>44550</v>
      </c>
      <c r="AD2015" s="113">
        <v>0</v>
      </c>
      <c r="AE2015" s="113">
        <v>44550</v>
      </c>
      <c r="AF2015" s="113">
        <v>0</v>
      </c>
      <c r="AG2015" s="113">
        <v>0</v>
      </c>
      <c r="AH2015" s="113">
        <f>CFR_Data[[#This Row],[Total Spent SFY]]+CFR_Data[[#This Row],[CF Current SFY]]</f>
        <v>0</v>
      </c>
      <c r="AI2015" s="113">
        <v>0</v>
      </c>
      <c r="AJ2015" s="113">
        <v>0</v>
      </c>
      <c r="AK2015" s="113">
        <v>0</v>
      </c>
      <c r="AL2015" s="113">
        <v>32400</v>
      </c>
      <c r="AM2015" s="113">
        <v>12150</v>
      </c>
      <c r="AN2015" s="113">
        <v>0</v>
      </c>
      <c r="AO2015" s="113">
        <v>0</v>
      </c>
      <c r="AP2015" s="113">
        <v>0</v>
      </c>
      <c r="AQ2015" s="107" t="s">
        <v>699</v>
      </c>
      <c r="AR2015" s="107" t="s">
        <v>699</v>
      </c>
      <c r="AS2015" s="107" t="s">
        <v>396</v>
      </c>
      <c r="AT2015" s="107" t="s">
        <v>3002</v>
      </c>
      <c r="AU2015" s="107" t="s">
        <v>1120</v>
      </c>
      <c r="AV2015" s="107" t="s">
        <v>391</v>
      </c>
      <c r="AW2015" s="108">
        <v>2</v>
      </c>
      <c r="AX2015" s="107" t="s">
        <v>473</v>
      </c>
      <c r="AY2015" s="107" t="s">
        <v>698</v>
      </c>
      <c r="AZ2015" s="107" t="s">
        <v>697</v>
      </c>
      <c r="BA2015" s="107" t="s">
        <v>392</v>
      </c>
      <c r="BB2015" s="109">
        <v>45355.272070752311</v>
      </c>
      <c r="BC2015" s="107" t="s">
        <v>30</v>
      </c>
      <c r="BD2015" s="107" t="s">
        <v>293</v>
      </c>
    </row>
    <row r="2016" spans="1:56" x14ac:dyDescent="0.2">
      <c r="A2016" s="107" t="s">
        <v>472</v>
      </c>
      <c r="B2016" s="105">
        <v>612612</v>
      </c>
      <c r="C2016" s="105" t="s">
        <v>395</v>
      </c>
      <c r="D2016" s="107" t="s">
        <v>3223</v>
      </c>
      <c r="E2016" s="105" t="s">
        <v>1954</v>
      </c>
      <c r="F2016" s="107" t="s">
        <v>1128</v>
      </c>
      <c r="G2016" s="107" t="s">
        <v>830</v>
      </c>
      <c r="H2016" s="107" t="s">
        <v>830</v>
      </c>
      <c r="I2016" s="107" t="s">
        <v>830</v>
      </c>
      <c r="J2016" s="107" t="s">
        <v>104</v>
      </c>
      <c r="K2016" s="107" t="s">
        <v>28</v>
      </c>
      <c r="L2016" s="107" t="s">
        <v>210</v>
      </c>
      <c r="M2016" s="107" t="s">
        <v>208</v>
      </c>
      <c r="N2016" s="107" t="s">
        <v>472</v>
      </c>
      <c r="O2016" s="107" t="s">
        <v>1122</v>
      </c>
      <c r="P2016" s="109">
        <v>46886</v>
      </c>
      <c r="Q2016" s="107" t="s">
        <v>2912</v>
      </c>
      <c r="R2016" s="108">
        <v>0</v>
      </c>
      <c r="S2016" s="109">
        <v>47036</v>
      </c>
      <c r="T2016" s="109">
        <v>47096</v>
      </c>
      <c r="U2016" s="109">
        <v>47765</v>
      </c>
      <c r="V2016" s="108">
        <v>729</v>
      </c>
      <c r="W2016" s="107" t="s">
        <v>424</v>
      </c>
      <c r="X2016" s="107" t="s">
        <v>733</v>
      </c>
      <c r="Y2016" s="107" t="s">
        <v>413</v>
      </c>
      <c r="Z2016" s="108">
        <v>0.8</v>
      </c>
      <c r="AA2016" s="113">
        <v>0</v>
      </c>
      <c r="AB2016" s="113">
        <v>0</v>
      </c>
      <c r="AC2016" s="113">
        <v>3121800</v>
      </c>
      <c r="AD2016" s="113">
        <v>0</v>
      </c>
      <c r="AE2016" s="113">
        <v>950113.04350000003</v>
      </c>
      <c r="AF2016" s="113">
        <v>0</v>
      </c>
      <c r="AG2016" s="113">
        <v>0</v>
      </c>
      <c r="AH2016" s="113">
        <f>CFR_Data[[#This Row],[Total Spent SFY]]+CFR_Data[[#This Row],[CF Current SFY]]</f>
        <v>0</v>
      </c>
      <c r="AI2016" s="113">
        <v>0</v>
      </c>
      <c r="AJ2016" s="113">
        <v>0</v>
      </c>
      <c r="AK2016" s="113">
        <v>0</v>
      </c>
      <c r="AL2016" s="113">
        <v>0</v>
      </c>
      <c r="AM2016" s="113">
        <v>950113.04350000003</v>
      </c>
      <c r="AN2016" s="113">
        <v>2171686.9564999999</v>
      </c>
      <c r="AO2016" s="113">
        <v>0</v>
      </c>
      <c r="AP2016" s="113">
        <v>0</v>
      </c>
      <c r="AQ2016" s="107" t="s">
        <v>699</v>
      </c>
      <c r="AR2016" s="107" t="s">
        <v>699</v>
      </c>
      <c r="AS2016" s="107" t="s">
        <v>396</v>
      </c>
      <c r="AT2016" s="107" t="s">
        <v>3123</v>
      </c>
      <c r="AU2016" s="107" t="s">
        <v>1120</v>
      </c>
      <c r="AV2016" s="107" t="s">
        <v>391</v>
      </c>
      <c r="AW2016" s="108">
        <v>1</v>
      </c>
      <c r="AX2016" s="107" t="s">
        <v>473</v>
      </c>
      <c r="AY2016" s="107" t="s">
        <v>762</v>
      </c>
      <c r="AZ2016" s="107" t="s">
        <v>706</v>
      </c>
      <c r="BA2016" s="107" t="s">
        <v>433</v>
      </c>
      <c r="BB2016" s="109">
        <v>45355.272070752311</v>
      </c>
      <c r="BC2016" s="107" t="s">
        <v>28</v>
      </c>
      <c r="BD2016" s="107" t="s">
        <v>292</v>
      </c>
    </row>
    <row r="2017" spans="1:56" x14ac:dyDescent="0.2">
      <c r="A2017" s="107" t="s">
        <v>472</v>
      </c>
      <c r="B2017" s="105">
        <v>612613</v>
      </c>
      <c r="C2017" s="105" t="s">
        <v>395</v>
      </c>
      <c r="D2017" s="107" t="s">
        <v>3224</v>
      </c>
      <c r="E2017" s="105" t="s">
        <v>1943</v>
      </c>
      <c r="F2017" s="107" t="s">
        <v>1128</v>
      </c>
      <c r="G2017" s="107" t="s">
        <v>830</v>
      </c>
      <c r="H2017" s="107" t="s">
        <v>830</v>
      </c>
      <c r="I2017" s="107" t="s">
        <v>830</v>
      </c>
      <c r="J2017" s="107" t="s">
        <v>59</v>
      </c>
      <c r="K2017" s="107" t="s">
        <v>22</v>
      </c>
      <c r="L2017" s="107" t="s">
        <v>213</v>
      </c>
      <c r="M2017" s="107" t="s">
        <v>208</v>
      </c>
      <c r="N2017" s="107" t="s">
        <v>472</v>
      </c>
      <c r="O2017" s="107" t="s">
        <v>1122</v>
      </c>
      <c r="P2017" s="109">
        <v>46361</v>
      </c>
      <c r="Q2017" s="107" t="s">
        <v>1914</v>
      </c>
      <c r="R2017" s="108">
        <v>0</v>
      </c>
      <c r="S2017" s="109">
        <v>46511</v>
      </c>
      <c r="T2017" s="109">
        <v>46571</v>
      </c>
      <c r="U2017" s="109">
        <v>47240</v>
      </c>
      <c r="V2017" s="108">
        <v>729</v>
      </c>
      <c r="W2017" s="107" t="s">
        <v>424</v>
      </c>
      <c r="X2017" s="107" t="s">
        <v>726</v>
      </c>
      <c r="Y2017" s="107" t="s">
        <v>725</v>
      </c>
      <c r="Z2017" s="108">
        <v>0.8</v>
      </c>
      <c r="AA2017" s="113">
        <v>0</v>
      </c>
      <c r="AB2017" s="113">
        <v>0</v>
      </c>
      <c r="AC2017" s="113">
        <v>4092000</v>
      </c>
      <c r="AD2017" s="113">
        <v>0</v>
      </c>
      <c r="AE2017" s="113">
        <v>4092000</v>
      </c>
      <c r="AF2017" s="113">
        <v>0</v>
      </c>
      <c r="AG2017" s="113">
        <v>0</v>
      </c>
      <c r="AH2017" s="113">
        <f>CFR_Data[[#This Row],[Total Spent SFY]]+CFR_Data[[#This Row],[CF Current SFY]]</f>
        <v>0</v>
      </c>
      <c r="AI2017" s="113">
        <v>0</v>
      </c>
      <c r="AJ2017" s="113">
        <v>0</v>
      </c>
      <c r="AK2017" s="113">
        <v>0</v>
      </c>
      <c r="AL2017" s="113">
        <v>2134956.5216999999</v>
      </c>
      <c r="AM2017" s="113">
        <v>1957043.4783000001</v>
      </c>
      <c r="AN2017" s="113">
        <v>0</v>
      </c>
      <c r="AO2017" s="113">
        <v>0</v>
      </c>
      <c r="AP2017" s="113">
        <v>0</v>
      </c>
      <c r="AQ2017" s="107" t="s">
        <v>699</v>
      </c>
      <c r="AR2017" s="107" t="s">
        <v>699</v>
      </c>
      <c r="AS2017" s="107" t="s">
        <v>396</v>
      </c>
      <c r="AT2017" s="107" t="s">
        <v>2900</v>
      </c>
      <c r="AU2017" s="107" t="s">
        <v>1123</v>
      </c>
      <c r="AV2017" s="107" t="s">
        <v>391</v>
      </c>
      <c r="AW2017" s="108">
        <v>1</v>
      </c>
      <c r="AX2017" s="107" t="s">
        <v>473</v>
      </c>
      <c r="AY2017" s="107" t="s">
        <v>722</v>
      </c>
      <c r="AZ2017" s="107" t="s">
        <v>697</v>
      </c>
      <c r="BA2017" s="107" t="s">
        <v>402</v>
      </c>
      <c r="BB2017" s="109">
        <v>45355.272070752311</v>
      </c>
      <c r="BC2017" s="107" t="s">
        <v>22</v>
      </c>
      <c r="BD2017" s="107" t="s">
        <v>292</v>
      </c>
    </row>
    <row r="2018" spans="1:56" x14ac:dyDescent="0.2">
      <c r="A2018" s="107" t="s">
        <v>472</v>
      </c>
      <c r="B2018" s="105">
        <v>612615</v>
      </c>
      <c r="C2018" s="105" t="s">
        <v>395</v>
      </c>
      <c r="D2018" s="107" t="s">
        <v>2675</v>
      </c>
      <c r="E2018" s="105" t="s">
        <v>1943</v>
      </c>
      <c r="F2018" s="107" t="s">
        <v>1128</v>
      </c>
      <c r="G2018" s="107" t="s">
        <v>830</v>
      </c>
      <c r="H2018" s="107" t="s">
        <v>830</v>
      </c>
      <c r="I2018" s="107" t="s">
        <v>830</v>
      </c>
      <c r="J2018" s="107" t="s">
        <v>2676</v>
      </c>
      <c r="K2018" s="107" t="s">
        <v>22</v>
      </c>
      <c r="L2018" s="107" t="s">
        <v>654</v>
      </c>
      <c r="M2018" s="107" t="s">
        <v>395</v>
      </c>
      <c r="N2018" s="107" t="s">
        <v>472</v>
      </c>
      <c r="O2018" s="107" t="s">
        <v>1122</v>
      </c>
      <c r="P2018" s="109">
        <v>46508</v>
      </c>
      <c r="Q2018" s="107" t="s">
        <v>1914</v>
      </c>
      <c r="R2018" s="108">
        <v>0</v>
      </c>
      <c r="S2018" s="109">
        <v>46658</v>
      </c>
      <c r="T2018" s="109">
        <v>46718</v>
      </c>
      <c r="U2018" s="109">
        <v>47388</v>
      </c>
      <c r="V2018" s="108">
        <v>730</v>
      </c>
      <c r="W2018" s="107" t="s">
        <v>424</v>
      </c>
      <c r="X2018" s="107" t="s">
        <v>713</v>
      </c>
      <c r="Y2018" s="107" t="s">
        <v>397</v>
      </c>
      <c r="Z2018" s="108">
        <v>0.9</v>
      </c>
      <c r="AA2018" s="113">
        <v>0</v>
      </c>
      <c r="AB2018" s="113">
        <v>0</v>
      </c>
      <c r="AC2018" s="113">
        <v>4819182.5</v>
      </c>
      <c r="AD2018" s="113">
        <v>0</v>
      </c>
      <c r="AE2018" s="113">
        <v>4190593.4783000001</v>
      </c>
      <c r="AF2018" s="113">
        <v>0</v>
      </c>
      <c r="AG2018" s="113">
        <v>0</v>
      </c>
      <c r="AH2018" s="113">
        <f>CFR_Data[[#This Row],[Total Spent SFY]]+CFR_Data[[#This Row],[CF Current SFY]]</f>
        <v>0</v>
      </c>
      <c r="AI2018" s="113">
        <v>0</v>
      </c>
      <c r="AJ2018" s="113">
        <v>0</v>
      </c>
      <c r="AK2018" s="113">
        <v>0</v>
      </c>
      <c r="AL2018" s="113">
        <v>1676237.3913</v>
      </c>
      <c r="AM2018" s="113">
        <v>2514356.0869999998</v>
      </c>
      <c r="AN2018" s="113">
        <v>628589.02170000004</v>
      </c>
      <c r="AO2018" s="113">
        <v>0</v>
      </c>
      <c r="AP2018" s="113">
        <v>0</v>
      </c>
      <c r="AQ2018" s="107" t="s">
        <v>699</v>
      </c>
      <c r="AR2018" s="107" t="s">
        <v>699</v>
      </c>
      <c r="AS2018" s="107" t="s">
        <v>396</v>
      </c>
      <c r="AT2018" s="107" t="s">
        <v>2910</v>
      </c>
      <c r="AU2018" s="107" t="s">
        <v>1123</v>
      </c>
      <c r="AV2018" s="107" t="s">
        <v>391</v>
      </c>
      <c r="AW2018" s="108">
        <v>3</v>
      </c>
      <c r="AX2018" s="107" t="s">
        <v>473</v>
      </c>
      <c r="AY2018" s="107" t="s">
        <v>698</v>
      </c>
      <c r="AZ2018" s="107" t="s">
        <v>697</v>
      </c>
      <c r="BA2018" s="107" t="s">
        <v>392</v>
      </c>
      <c r="BB2018" s="109">
        <v>45355.272070752311</v>
      </c>
      <c r="BC2018" s="107" t="s">
        <v>22</v>
      </c>
      <c r="BD2018" s="107" t="s">
        <v>292</v>
      </c>
    </row>
    <row r="2019" spans="1:56" x14ac:dyDescent="0.2">
      <c r="A2019" s="107" t="s">
        <v>472</v>
      </c>
      <c r="B2019" s="105">
        <v>612615</v>
      </c>
      <c r="C2019" s="105" t="s">
        <v>395</v>
      </c>
      <c r="D2019" s="107" t="s">
        <v>2675</v>
      </c>
      <c r="E2019" s="105" t="s">
        <v>1943</v>
      </c>
      <c r="F2019" s="107" t="s">
        <v>1128</v>
      </c>
      <c r="G2019" s="107" t="s">
        <v>830</v>
      </c>
      <c r="H2019" s="107" t="s">
        <v>830</v>
      </c>
      <c r="I2019" s="107" t="s">
        <v>830</v>
      </c>
      <c r="J2019" s="107" t="s">
        <v>2676</v>
      </c>
      <c r="K2019" s="107" t="s">
        <v>22</v>
      </c>
      <c r="L2019" s="107" t="s">
        <v>654</v>
      </c>
      <c r="M2019" s="107" t="s">
        <v>395</v>
      </c>
      <c r="N2019" s="107" t="s">
        <v>472</v>
      </c>
      <c r="O2019" s="107" t="s">
        <v>1122</v>
      </c>
      <c r="P2019" s="109">
        <v>46508</v>
      </c>
      <c r="Q2019" s="107" t="s">
        <v>1914</v>
      </c>
      <c r="R2019" s="108">
        <v>0</v>
      </c>
      <c r="S2019" s="109">
        <v>46658</v>
      </c>
      <c r="T2019" s="109">
        <v>46718</v>
      </c>
      <c r="U2019" s="109">
        <v>47388</v>
      </c>
      <c r="V2019" s="108">
        <v>730</v>
      </c>
      <c r="W2019" s="107" t="s">
        <v>398</v>
      </c>
      <c r="X2019" s="107" t="s">
        <v>702</v>
      </c>
      <c r="Y2019" s="107" t="s">
        <v>293</v>
      </c>
      <c r="Z2019" s="108">
        <v>0</v>
      </c>
      <c r="AA2019" s="113">
        <v>0</v>
      </c>
      <c r="AB2019" s="113">
        <v>0</v>
      </c>
      <c r="AC2019" s="113">
        <v>251782.5</v>
      </c>
      <c r="AD2019" s="113">
        <v>0</v>
      </c>
      <c r="AE2019" s="113">
        <v>218941.30429999999</v>
      </c>
      <c r="AF2019" s="113">
        <v>0</v>
      </c>
      <c r="AG2019" s="113">
        <v>0</v>
      </c>
      <c r="AH2019" s="113">
        <f>CFR_Data[[#This Row],[Total Spent SFY]]+CFR_Data[[#This Row],[CF Current SFY]]</f>
        <v>0</v>
      </c>
      <c r="AI2019" s="113">
        <v>0</v>
      </c>
      <c r="AJ2019" s="113">
        <v>0</v>
      </c>
      <c r="AK2019" s="113">
        <v>0</v>
      </c>
      <c r="AL2019" s="113">
        <v>87576.521699999998</v>
      </c>
      <c r="AM2019" s="113">
        <v>131364.78260000001</v>
      </c>
      <c r="AN2019" s="113">
        <v>32841.195699999997</v>
      </c>
      <c r="AO2019" s="113">
        <v>0</v>
      </c>
      <c r="AP2019" s="113">
        <v>0</v>
      </c>
      <c r="AQ2019" s="107" t="s">
        <v>699</v>
      </c>
      <c r="AR2019" s="107" t="s">
        <v>699</v>
      </c>
      <c r="AS2019" s="107" t="s">
        <v>396</v>
      </c>
      <c r="AT2019" s="107" t="s">
        <v>2910</v>
      </c>
      <c r="AU2019" s="107" t="s">
        <v>1123</v>
      </c>
      <c r="AV2019" s="107" t="s">
        <v>391</v>
      </c>
      <c r="AW2019" s="108">
        <v>3</v>
      </c>
      <c r="AX2019" s="107" t="s">
        <v>473</v>
      </c>
      <c r="AY2019" s="107" t="s">
        <v>698</v>
      </c>
      <c r="AZ2019" s="107" t="s">
        <v>697</v>
      </c>
      <c r="BA2019" s="107" t="s">
        <v>392</v>
      </c>
      <c r="BB2019" s="109">
        <v>45355.272070752311</v>
      </c>
      <c r="BC2019" s="107" t="s">
        <v>22</v>
      </c>
      <c r="BD2019" s="107" t="s">
        <v>293</v>
      </c>
    </row>
    <row r="2020" spans="1:56" x14ac:dyDescent="0.2">
      <c r="A2020" s="107" t="s">
        <v>472</v>
      </c>
      <c r="B2020" s="105">
        <v>612615</v>
      </c>
      <c r="C2020" s="105" t="s">
        <v>395</v>
      </c>
      <c r="D2020" s="107" t="s">
        <v>2675</v>
      </c>
      <c r="E2020" s="105" t="s">
        <v>1943</v>
      </c>
      <c r="F2020" s="107" t="s">
        <v>1128</v>
      </c>
      <c r="G2020" s="107" t="s">
        <v>830</v>
      </c>
      <c r="H2020" s="107" t="s">
        <v>830</v>
      </c>
      <c r="I2020" s="107" t="s">
        <v>830</v>
      </c>
      <c r="J2020" s="107" t="s">
        <v>2676</v>
      </c>
      <c r="K2020" s="107" t="s">
        <v>22</v>
      </c>
      <c r="L2020" s="107" t="s">
        <v>654</v>
      </c>
      <c r="M2020" s="107" t="s">
        <v>395</v>
      </c>
      <c r="N2020" s="107" t="s">
        <v>472</v>
      </c>
      <c r="O2020" s="107" t="s">
        <v>1122</v>
      </c>
      <c r="P2020" s="109">
        <v>46508</v>
      </c>
      <c r="Q2020" s="107" t="s">
        <v>1914</v>
      </c>
      <c r="R2020" s="108">
        <v>0</v>
      </c>
      <c r="S2020" s="109">
        <v>46658</v>
      </c>
      <c r="T2020" s="109">
        <v>46718</v>
      </c>
      <c r="U2020" s="109">
        <v>47388</v>
      </c>
      <c r="V2020" s="108">
        <v>730</v>
      </c>
      <c r="W2020" s="107" t="s">
        <v>424</v>
      </c>
      <c r="X2020" s="107" t="s">
        <v>726</v>
      </c>
      <c r="Y2020" s="107" t="s">
        <v>725</v>
      </c>
      <c r="Z2020" s="108">
        <v>0.8</v>
      </c>
      <c r="AA2020" s="113">
        <v>0</v>
      </c>
      <c r="AB2020" s="113">
        <v>0</v>
      </c>
      <c r="AC2020" s="113">
        <v>14957547.5</v>
      </c>
      <c r="AD2020" s="113">
        <v>0</v>
      </c>
      <c r="AE2020" s="113">
        <v>13006563.043500001</v>
      </c>
      <c r="AF2020" s="113">
        <v>0</v>
      </c>
      <c r="AG2020" s="113">
        <v>0</v>
      </c>
      <c r="AH2020" s="113">
        <f>CFR_Data[[#This Row],[Total Spent SFY]]+CFR_Data[[#This Row],[CF Current SFY]]</f>
        <v>0</v>
      </c>
      <c r="AI2020" s="113">
        <v>0</v>
      </c>
      <c r="AJ2020" s="113">
        <v>0</v>
      </c>
      <c r="AK2020" s="113">
        <v>0</v>
      </c>
      <c r="AL2020" s="113">
        <v>5202625.2174000004</v>
      </c>
      <c r="AM2020" s="113">
        <v>7803937.8261000002</v>
      </c>
      <c r="AN2020" s="113">
        <v>1950984.4565000001</v>
      </c>
      <c r="AO2020" s="113">
        <v>0</v>
      </c>
      <c r="AP2020" s="113">
        <v>0</v>
      </c>
      <c r="AQ2020" s="107" t="s">
        <v>699</v>
      </c>
      <c r="AR2020" s="107" t="s">
        <v>699</v>
      </c>
      <c r="AS2020" s="107" t="s">
        <v>396</v>
      </c>
      <c r="AT2020" s="107" t="s">
        <v>2910</v>
      </c>
      <c r="AU2020" s="107" t="s">
        <v>1123</v>
      </c>
      <c r="AV2020" s="107" t="s">
        <v>391</v>
      </c>
      <c r="AW2020" s="108">
        <v>3</v>
      </c>
      <c r="AX2020" s="107" t="s">
        <v>473</v>
      </c>
      <c r="AY2020" s="107" t="s">
        <v>698</v>
      </c>
      <c r="AZ2020" s="107" t="s">
        <v>697</v>
      </c>
      <c r="BA2020" s="107" t="s">
        <v>392</v>
      </c>
      <c r="BB2020" s="109">
        <v>45355.272070752311</v>
      </c>
      <c r="BC2020" s="107" t="s">
        <v>22</v>
      </c>
      <c r="BD2020" s="107" t="s">
        <v>292</v>
      </c>
    </row>
    <row r="2021" spans="1:56" x14ac:dyDescent="0.2">
      <c r="A2021" s="107" t="s">
        <v>472</v>
      </c>
      <c r="B2021" s="105">
        <v>612616</v>
      </c>
      <c r="C2021" s="105" t="s">
        <v>395</v>
      </c>
      <c r="D2021" s="107" t="s">
        <v>3225</v>
      </c>
      <c r="E2021" s="105" t="s">
        <v>1943</v>
      </c>
      <c r="F2021" s="107" t="s">
        <v>1128</v>
      </c>
      <c r="G2021" s="107" t="s">
        <v>830</v>
      </c>
      <c r="H2021" s="107" t="s">
        <v>830</v>
      </c>
      <c r="I2021" s="107" t="s">
        <v>830</v>
      </c>
      <c r="J2021" s="107" t="s">
        <v>58</v>
      </c>
      <c r="K2021" s="107" t="s">
        <v>22</v>
      </c>
      <c r="L2021" s="107" t="s">
        <v>213</v>
      </c>
      <c r="M2021" s="107" t="s">
        <v>208</v>
      </c>
      <c r="N2021" s="107" t="s">
        <v>472</v>
      </c>
      <c r="O2021" s="107" t="s">
        <v>1122</v>
      </c>
      <c r="P2021" s="109">
        <v>46361</v>
      </c>
      <c r="Q2021" s="107" t="s">
        <v>1914</v>
      </c>
      <c r="R2021" s="108">
        <v>0</v>
      </c>
      <c r="S2021" s="109">
        <v>46511</v>
      </c>
      <c r="T2021" s="109">
        <v>46571</v>
      </c>
      <c r="U2021" s="109">
        <v>47240</v>
      </c>
      <c r="V2021" s="108">
        <v>729</v>
      </c>
      <c r="W2021" s="107" t="s">
        <v>424</v>
      </c>
      <c r="X2021" s="107" t="s">
        <v>726</v>
      </c>
      <c r="Y2021" s="107" t="s">
        <v>725</v>
      </c>
      <c r="Z2021" s="108">
        <v>0.8</v>
      </c>
      <c r="AA2021" s="113">
        <v>0</v>
      </c>
      <c r="AB2021" s="113">
        <v>0</v>
      </c>
      <c r="AC2021" s="113">
        <v>2588872</v>
      </c>
      <c r="AD2021" s="113">
        <v>0</v>
      </c>
      <c r="AE2021" s="113">
        <v>2588872</v>
      </c>
      <c r="AF2021" s="113">
        <v>0</v>
      </c>
      <c r="AG2021" s="113">
        <v>0</v>
      </c>
      <c r="AH2021" s="113">
        <f>CFR_Data[[#This Row],[Total Spent SFY]]+CFR_Data[[#This Row],[CF Current SFY]]</f>
        <v>0</v>
      </c>
      <c r="AI2021" s="113">
        <v>0</v>
      </c>
      <c r="AJ2021" s="113">
        <v>0</v>
      </c>
      <c r="AK2021" s="113">
        <v>0</v>
      </c>
      <c r="AL2021" s="113">
        <v>1350715.8260999999</v>
      </c>
      <c r="AM2021" s="113">
        <v>1238156.1739000001</v>
      </c>
      <c r="AN2021" s="113">
        <v>0</v>
      </c>
      <c r="AO2021" s="113">
        <v>0</v>
      </c>
      <c r="AP2021" s="113">
        <v>0</v>
      </c>
      <c r="AQ2021" s="107" t="s">
        <v>699</v>
      </c>
      <c r="AR2021" s="107" t="s">
        <v>699</v>
      </c>
      <c r="AS2021" s="107" t="s">
        <v>396</v>
      </c>
      <c r="AT2021" s="107" t="s">
        <v>3060</v>
      </c>
      <c r="AU2021" s="107" t="s">
        <v>1123</v>
      </c>
      <c r="AV2021" s="107" t="s">
        <v>391</v>
      </c>
      <c r="AW2021" s="108">
        <v>1</v>
      </c>
      <c r="AX2021" s="107" t="s">
        <v>473</v>
      </c>
      <c r="AY2021" s="107" t="s">
        <v>722</v>
      </c>
      <c r="AZ2021" s="107" t="s">
        <v>697</v>
      </c>
      <c r="BA2021" s="107" t="s">
        <v>402</v>
      </c>
      <c r="BB2021" s="109">
        <v>45355.272070752311</v>
      </c>
      <c r="BC2021" s="107" t="s">
        <v>22</v>
      </c>
      <c r="BD2021" s="107" t="s">
        <v>292</v>
      </c>
    </row>
    <row r="2022" spans="1:56" x14ac:dyDescent="0.2">
      <c r="A2022" s="107" t="s">
        <v>409</v>
      </c>
      <c r="B2022" s="105">
        <v>612620</v>
      </c>
      <c r="C2022" s="105" t="s">
        <v>3226</v>
      </c>
      <c r="D2022" s="107" t="s">
        <v>1912</v>
      </c>
      <c r="E2022" s="105" t="s">
        <v>1954</v>
      </c>
      <c r="F2022" s="107" t="s">
        <v>1739</v>
      </c>
      <c r="G2022" s="107" t="s">
        <v>830</v>
      </c>
      <c r="H2022" s="107" t="s">
        <v>830</v>
      </c>
      <c r="I2022" s="107" t="s">
        <v>830</v>
      </c>
      <c r="J2022" s="107" t="s">
        <v>1779</v>
      </c>
      <c r="K2022" s="107" t="s">
        <v>28</v>
      </c>
      <c r="L2022" s="107" t="s">
        <v>349</v>
      </c>
      <c r="M2022" s="107" t="s">
        <v>395</v>
      </c>
      <c r="N2022" s="107" t="s">
        <v>410</v>
      </c>
      <c r="O2022" s="107" t="s">
        <v>395</v>
      </c>
      <c r="P2022" s="109">
        <v>45178</v>
      </c>
      <c r="Q2022" s="107" t="s">
        <v>712</v>
      </c>
      <c r="R2022" s="108">
        <v>1</v>
      </c>
      <c r="S2022" s="109">
        <v>45271</v>
      </c>
      <c r="T2022" s="109">
        <v>45331</v>
      </c>
      <c r="U2022" s="109">
        <v>45911</v>
      </c>
      <c r="V2022" s="108">
        <v>640</v>
      </c>
      <c r="W2022" s="107" t="s">
        <v>398</v>
      </c>
      <c r="X2022" s="107" t="s">
        <v>702</v>
      </c>
      <c r="Y2022" s="107" t="s">
        <v>293</v>
      </c>
      <c r="Z2022" s="108">
        <v>0</v>
      </c>
      <c r="AA2022" s="113">
        <v>0</v>
      </c>
      <c r="AB2022" s="113">
        <v>0</v>
      </c>
      <c r="AC2022" s="113">
        <v>42000</v>
      </c>
      <c r="AD2022" s="113">
        <v>612.88890000000004</v>
      </c>
      <c r="AE2022" s="113">
        <v>42000</v>
      </c>
      <c r="AF2022" s="113">
        <v>612.88890000000004</v>
      </c>
      <c r="AG2022" s="113">
        <v>612.88890000000004</v>
      </c>
      <c r="AH2022" s="113">
        <f>CFR_Data[[#This Row],[Total Spent SFY]]+CFR_Data[[#This Row],[CF Current SFY]]</f>
        <v>612.88890000000004</v>
      </c>
      <c r="AI2022" s="113">
        <v>36887.111100000002</v>
      </c>
      <c r="AJ2022" s="113">
        <v>4500</v>
      </c>
      <c r="AK2022" s="113">
        <v>0</v>
      </c>
      <c r="AL2022" s="113">
        <v>0</v>
      </c>
      <c r="AM2022" s="113">
        <v>0</v>
      </c>
      <c r="AN2022" s="113">
        <v>0</v>
      </c>
      <c r="AO2022" s="113">
        <v>0</v>
      </c>
      <c r="AP2022" s="113">
        <v>0</v>
      </c>
      <c r="AQ2022" s="107" t="s">
        <v>699</v>
      </c>
      <c r="AR2022" s="107" t="s">
        <v>699</v>
      </c>
      <c r="AS2022" s="107" t="s">
        <v>396</v>
      </c>
      <c r="AT2022" s="107" t="s">
        <v>395</v>
      </c>
      <c r="AU2022" s="107" t="s">
        <v>1123</v>
      </c>
      <c r="AV2022" s="107" t="s">
        <v>391</v>
      </c>
      <c r="AW2022" s="108">
        <v>2</v>
      </c>
      <c r="AX2022" s="107" t="s">
        <v>473</v>
      </c>
      <c r="AY2022" s="107" t="s">
        <v>707</v>
      </c>
      <c r="AZ2022" s="107" t="s">
        <v>706</v>
      </c>
      <c r="BA2022" s="107" t="s">
        <v>412</v>
      </c>
      <c r="BB2022" s="109">
        <v>45355.272070752311</v>
      </c>
      <c r="BC2022" s="107" t="s">
        <v>28</v>
      </c>
      <c r="BD2022" s="107" t="s">
        <v>293</v>
      </c>
    </row>
    <row r="2023" spans="1:56" x14ac:dyDescent="0.2">
      <c r="A2023" s="107" t="s">
        <v>409</v>
      </c>
      <c r="B2023" s="105">
        <v>612620</v>
      </c>
      <c r="C2023" s="105" t="s">
        <v>3226</v>
      </c>
      <c r="D2023" s="107" t="s">
        <v>1912</v>
      </c>
      <c r="E2023" s="105" t="s">
        <v>1954</v>
      </c>
      <c r="F2023" s="107" t="s">
        <v>1739</v>
      </c>
      <c r="G2023" s="107" t="s">
        <v>830</v>
      </c>
      <c r="H2023" s="107" t="s">
        <v>830</v>
      </c>
      <c r="I2023" s="107" t="s">
        <v>830</v>
      </c>
      <c r="J2023" s="107" t="s">
        <v>1779</v>
      </c>
      <c r="K2023" s="107" t="s">
        <v>28</v>
      </c>
      <c r="L2023" s="107" t="s">
        <v>349</v>
      </c>
      <c r="M2023" s="107" t="s">
        <v>395</v>
      </c>
      <c r="N2023" s="107" t="s">
        <v>410</v>
      </c>
      <c r="O2023" s="107" t="s">
        <v>395</v>
      </c>
      <c r="P2023" s="109">
        <v>45178</v>
      </c>
      <c r="Q2023" s="107" t="s">
        <v>712</v>
      </c>
      <c r="R2023" s="108">
        <v>1</v>
      </c>
      <c r="S2023" s="109">
        <v>45271</v>
      </c>
      <c r="T2023" s="109">
        <v>45331</v>
      </c>
      <c r="U2023" s="109">
        <v>45911</v>
      </c>
      <c r="V2023" s="108">
        <v>640</v>
      </c>
      <c r="W2023" s="107" t="s">
        <v>424</v>
      </c>
      <c r="X2023" s="107" t="s">
        <v>1149</v>
      </c>
      <c r="Y2023" s="107" t="s">
        <v>771</v>
      </c>
      <c r="Z2023" s="108">
        <v>0.8</v>
      </c>
      <c r="AA2023" s="113">
        <v>0</v>
      </c>
      <c r="AB2023" s="113">
        <v>0</v>
      </c>
      <c r="AC2023" s="113">
        <v>4446442.5</v>
      </c>
      <c r="AD2023" s="113">
        <v>59387.111100000002</v>
      </c>
      <c r="AE2023" s="113">
        <v>4446442.5</v>
      </c>
      <c r="AF2023" s="113">
        <v>59387.111100000002</v>
      </c>
      <c r="AG2023" s="113">
        <v>59387.111100000002</v>
      </c>
      <c r="AH2023" s="113">
        <f>CFR_Data[[#This Row],[Total Spent SFY]]+CFR_Data[[#This Row],[CF Current SFY]]</f>
        <v>59387.111100000002</v>
      </c>
      <c r="AI2023" s="113">
        <v>3900612.8889000001</v>
      </c>
      <c r="AJ2023" s="113">
        <v>486442.5</v>
      </c>
      <c r="AK2023" s="113">
        <v>0</v>
      </c>
      <c r="AL2023" s="113">
        <v>0</v>
      </c>
      <c r="AM2023" s="113">
        <v>0</v>
      </c>
      <c r="AN2023" s="113">
        <v>0</v>
      </c>
      <c r="AO2023" s="113">
        <v>0</v>
      </c>
      <c r="AP2023" s="113">
        <v>0</v>
      </c>
      <c r="AQ2023" s="107" t="s">
        <v>699</v>
      </c>
      <c r="AR2023" s="107" t="s">
        <v>699</v>
      </c>
      <c r="AS2023" s="107" t="s">
        <v>396</v>
      </c>
      <c r="AT2023" s="107" t="s">
        <v>395</v>
      </c>
      <c r="AU2023" s="107" t="s">
        <v>1123</v>
      </c>
      <c r="AV2023" s="107" t="s">
        <v>391</v>
      </c>
      <c r="AW2023" s="108">
        <v>2</v>
      </c>
      <c r="AX2023" s="107" t="s">
        <v>473</v>
      </c>
      <c r="AY2023" s="107" t="s">
        <v>707</v>
      </c>
      <c r="AZ2023" s="107" t="s">
        <v>706</v>
      </c>
      <c r="BA2023" s="107" t="s">
        <v>412</v>
      </c>
      <c r="BB2023" s="109">
        <v>45355.272070752311</v>
      </c>
      <c r="BC2023" s="107" t="s">
        <v>28</v>
      </c>
      <c r="BD2023" s="107" t="s">
        <v>292</v>
      </c>
    </row>
    <row r="2024" spans="1:56" x14ac:dyDescent="0.2">
      <c r="A2024" s="107" t="s">
        <v>409</v>
      </c>
      <c r="B2024" s="105">
        <v>612621</v>
      </c>
      <c r="C2024" s="105" t="s">
        <v>2677</v>
      </c>
      <c r="D2024" s="107" t="s">
        <v>1913</v>
      </c>
      <c r="E2024" s="105" t="s">
        <v>1954</v>
      </c>
      <c r="F2024" s="107" t="s">
        <v>389</v>
      </c>
      <c r="G2024" s="107" t="s">
        <v>830</v>
      </c>
      <c r="H2024" s="107" t="b">
        <v>1</v>
      </c>
      <c r="I2024" s="107" t="s">
        <v>830</v>
      </c>
      <c r="J2024" s="107" t="s">
        <v>463</v>
      </c>
      <c r="K2024" s="107" t="s">
        <v>464</v>
      </c>
      <c r="L2024" s="107" t="s">
        <v>347</v>
      </c>
      <c r="M2024" s="107" t="s">
        <v>395</v>
      </c>
      <c r="N2024" s="107" t="s">
        <v>410</v>
      </c>
      <c r="O2024" s="107" t="s">
        <v>395</v>
      </c>
      <c r="P2024" s="109">
        <v>44688</v>
      </c>
      <c r="Q2024" s="107" t="s">
        <v>658</v>
      </c>
      <c r="R2024" s="108">
        <v>1</v>
      </c>
      <c r="S2024" s="109">
        <v>44743</v>
      </c>
      <c r="T2024" s="109">
        <v>44803</v>
      </c>
      <c r="U2024" s="109">
        <v>45473</v>
      </c>
      <c r="V2024" s="108">
        <v>730</v>
      </c>
      <c r="W2024" s="107" t="s">
        <v>398</v>
      </c>
      <c r="X2024" s="107" t="s">
        <v>720</v>
      </c>
      <c r="Y2024" s="107" t="s">
        <v>293</v>
      </c>
      <c r="Z2024" s="108">
        <v>0</v>
      </c>
      <c r="AA2024" s="113">
        <v>4165853.59</v>
      </c>
      <c r="AB2024" s="113">
        <v>1306067.76</v>
      </c>
      <c r="AC2024" s="113">
        <v>100811.41</v>
      </c>
      <c r="AD2024" s="113">
        <v>0</v>
      </c>
      <c r="AE2024" s="113">
        <v>100811.41</v>
      </c>
      <c r="AF2024" s="113">
        <v>100811.41</v>
      </c>
      <c r="AG2024" s="113">
        <v>4266665</v>
      </c>
      <c r="AH2024" s="113">
        <f>CFR_Data[[#This Row],[Total Spent SFY]]+CFR_Data[[#This Row],[CF Current SFY]]</f>
        <v>1406879.17</v>
      </c>
      <c r="AI2024" s="113">
        <v>0</v>
      </c>
      <c r="AJ2024" s="113">
        <v>0</v>
      </c>
      <c r="AK2024" s="113">
        <v>0</v>
      </c>
      <c r="AL2024" s="113">
        <v>0</v>
      </c>
      <c r="AM2024" s="113">
        <v>0</v>
      </c>
      <c r="AN2024" s="113">
        <v>0</v>
      </c>
      <c r="AO2024" s="113">
        <v>0</v>
      </c>
      <c r="AP2024" s="113">
        <v>0</v>
      </c>
      <c r="AQ2024" s="107" t="s">
        <v>699</v>
      </c>
      <c r="AR2024" s="107" t="s">
        <v>699</v>
      </c>
      <c r="AS2024" s="107" t="s">
        <v>396</v>
      </c>
      <c r="AT2024" s="107" t="s">
        <v>395</v>
      </c>
      <c r="AU2024" s="107" t="s">
        <v>1123</v>
      </c>
      <c r="AV2024" s="107" t="s">
        <v>391</v>
      </c>
      <c r="AW2024" s="108">
        <v>1</v>
      </c>
      <c r="AX2024" s="107" t="s">
        <v>473</v>
      </c>
      <c r="AY2024" s="107" t="s">
        <v>707</v>
      </c>
      <c r="AZ2024" s="107" t="s">
        <v>706</v>
      </c>
      <c r="BA2024" s="107" t="s">
        <v>412</v>
      </c>
      <c r="BB2024" s="109">
        <v>45355.272070752311</v>
      </c>
      <c r="BC2024" s="107" t="s">
        <v>465</v>
      </c>
      <c r="BD2024" s="107" t="s">
        <v>293</v>
      </c>
    </row>
    <row r="2025" spans="1:56" x14ac:dyDescent="0.2">
      <c r="A2025" s="107" t="s">
        <v>472</v>
      </c>
      <c r="B2025" s="105">
        <v>612624</v>
      </c>
      <c r="C2025" s="105" t="s">
        <v>395</v>
      </c>
      <c r="D2025" s="107" t="s">
        <v>1367</v>
      </c>
      <c r="E2025" s="105" t="s">
        <v>1943</v>
      </c>
      <c r="F2025" s="107" t="s">
        <v>395</v>
      </c>
      <c r="G2025" s="107" t="s">
        <v>830</v>
      </c>
      <c r="H2025" s="107" t="s">
        <v>830</v>
      </c>
      <c r="I2025" s="107" t="s">
        <v>830</v>
      </c>
      <c r="J2025" s="107" t="s">
        <v>44</v>
      </c>
      <c r="K2025" s="107" t="s">
        <v>22</v>
      </c>
      <c r="L2025" s="107" t="s">
        <v>42</v>
      </c>
      <c r="M2025" s="107" t="s">
        <v>41</v>
      </c>
      <c r="N2025" s="107" t="s">
        <v>472</v>
      </c>
      <c r="O2025" s="107" t="s">
        <v>1142</v>
      </c>
      <c r="P2025" s="109">
        <v>45568</v>
      </c>
      <c r="Q2025" s="107" t="s">
        <v>1101</v>
      </c>
      <c r="R2025" s="108">
        <v>0</v>
      </c>
      <c r="S2025" s="109">
        <v>45718</v>
      </c>
      <c r="T2025" s="109">
        <v>45778</v>
      </c>
      <c r="U2025" s="109">
        <v>46774</v>
      </c>
      <c r="V2025" s="108">
        <v>1056</v>
      </c>
      <c r="W2025" s="107" t="s">
        <v>398</v>
      </c>
      <c r="X2025" s="107" t="s">
        <v>702</v>
      </c>
      <c r="Y2025" s="107" t="s">
        <v>293</v>
      </c>
      <c r="Z2025" s="108">
        <v>0</v>
      </c>
      <c r="AA2025" s="113">
        <v>0</v>
      </c>
      <c r="AB2025" s="113">
        <v>0</v>
      </c>
      <c r="AC2025" s="113">
        <v>300000</v>
      </c>
      <c r="AD2025" s="113">
        <v>0</v>
      </c>
      <c r="AE2025" s="113">
        <v>300000</v>
      </c>
      <c r="AF2025" s="113">
        <v>0</v>
      </c>
      <c r="AG2025" s="113">
        <v>0</v>
      </c>
      <c r="AH2025" s="113">
        <f>CFR_Data[[#This Row],[Total Spent SFY]]+CFR_Data[[#This Row],[CF Current SFY]]</f>
        <v>0</v>
      </c>
      <c r="AI2025" s="113">
        <v>18181.818200000002</v>
      </c>
      <c r="AJ2025" s="113">
        <v>109090.9091</v>
      </c>
      <c r="AK2025" s="113">
        <v>109090.9091</v>
      </c>
      <c r="AL2025" s="113">
        <v>63636.363599999997</v>
      </c>
      <c r="AM2025" s="113">
        <v>0</v>
      </c>
      <c r="AN2025" s="113">
        <v>0</v>
      </c>
      <c r="AO2025" s="113">
        <v>0</v>
      </c>
      <c r="AP2025" s="113">
        <v>0</v>
      </c>
      <c r="AQ2025" s="107" t="s">
        <v>699</v>
      </c>
      <c r="AR2025" s="107" t="s">
        <v>699</v>
      </c>
      <c r="AS2025" s="107" t="s">
        <v>473</v>
      </c>
      <c r="AT2025" s="107" t="s">
        <v>395</v>
      </c>
      <c r="AU2025" s="107" t="s">
        <v>1123</v>
      </c>
      <c r="AV2025" s="107" t="s">
        <v>391</v>
      </c>
      <c r="AW2025" s="108">
        <v>2</v>
      </c>
      <c r="AX2025" s="107" t="s">
        <v>473</v>
      </c>
      <c r="AY2025" s="107" t="s">
        <v>707</v>
      </c>
      <c r="AZ2025" s="107" t="s">
        <v>706</v>
      </c>
      <c r="BA2025" s="107" t="s">
        <v>412</v>
      </c>
      <c r="BB2025" s="109">
        <v>45355.272070752311</v>
      </c>
      <c r="BC2025" s="107" t="s">
        <v>22</v>
      </c>
      <c r="BD2025" s="107" t="s">
        <v>293</v>
      </c>
    </row>
    <row r="2026" spans="1:56" x14ac:dyDescent="0.2">
      <c r="A2026" s="107" t="s">
        <v>472</v>
      </c>
      <c r="B2026" s="105">
        <v>612624</v>
      </c>
      <c r="C2026" s="105" t="s">
        <v>395</v>
      </c>
      <c r="D2026" s="107" t="s">
        <v>1367</v>
      </c>
      <c r="E2026" s="105" t="s">
        <v>1943</v>
      </c>
      <c r="F2026" s="107" t="s">
        <v>395</v>
      </c>
      <c r="G2026" s="107" t="s">
        <v>830</v>
      </c>
      <c r="H2026" s="107" t="s">
        <v>830</v>
      </c>
      <c r="I2026" s="107" t="s">
        <v>830</v>
      </c>
      <c r="J2026" s="107" t="s">
        <v>44</v>
      </c>
      <c r="K2026" s="107" t="s">
        <v>22</v>
      </c>
      <c r="L2026" s="107" t="s">
        <v>42</v>
      </c>
      <c r="M2026" s="107" t="s">
        <v>41</v>
      </c>
      <c r="N2026" s="107" t="s">
        <v>472</v>
      </c>
      <c r="O2026" s="107" t="s">
        <v>1142</v>
      </c>
      <c r="P2026" s="109">
        <v>45568</v>
      </c>
      <c r="Q2026" s="107" t="s">
        <v>1101</v>
      </c>
      <c r="R2026" s="108">
        <v>0</v>
      </c>
      <c r="S2026" s="109">
        <v>45718</v>
      </c>
      <c r="T2026" s="109">
        <v>45778</v>
      </c>
      <c r="U2026" s="109">
        <v>46774</v>
      </c>
      <c r="V2026" s="108">
        <v>1056</v>
      </c>
      <c r="W2026" s="107" t="s">
        <v>424</v>
      </c>
      <c r="X2026" s="107" t="s">
        <v>1149</v>
      </c>
      <c r="Y2026" s="107" t="s">
        <v>771</v>
      </c>
      <c r="Z2026" s="108">
        <v>0.8</v>
      </c>
      <c r="AA2026" s="113">
        <v>0</v>
      </c>
      <c r="AB2026" s="113">
        <v>0</v>
      </c>
      <c r="AC2026" s="113">
        <v>33194641.699999999</v>
      </c>
      <c r="AD2026" s="113">
        <v>0</v>
      </c>
      <c r="AE2026" s="113">
        <v>33194641.699999999</v>
      </c>
      <c r="AF2026" s="113">
        <v>0</v>
      </c>
      <c r="AG2026" s="113">
        <v>0</v>
      </c>
      <c r="AH2026" s="113">
        <f>CFR_Data[[#This Row],[Total Spent SFY]]+CFR_Data[[#This Row],[CF Current SFY]]</f>
        <v>0</v>
      </c>
      <c r="AI2026" s="113">
        <v>2011796.4667</v>
      </c>
      <c r="AJ2026" s="113">
        <v>12070778.800000001</v>
      </c>
      <c r="AK2026" s="113">
        <v>12070778.800000001</v>
      </c>
      <c r="AL2026" s="113">
        <v>7041287.6332999999</v>
      </c>
      <c r="AM2026" s="113">
        <v>0</v>
      </c>
      <c r="AN2026" s="113">
        <v>0</v>
      </c>
      <c r="AO2026" s="113">
        <v>0</v>
      </c>
      <c r="AP2026" s="113">
        <v>0</v>
      </c>
      <c r="AQ2026" s="107" t="s">
        <v>699</v>
      </c>
      <c r="AR2026" s="107" t="s">
        <v>699</v>
      </c>
      <c r="AS2026" s="107" t="s">
        <v>473</v>
      </c>
      <c r="AT2026" s="107" t="s">
        <v>395</v>
      </c>
      <c r="AU2026" s="107" t="s">
        <v>1123</v>
      </c>
      <c r="AV2026" s="107" t="s">
        <v>391</v>
      </c>
      <c r="AW2026" s="108">
        <v>2</v>
      </c>
      <c r="AX2026" s="107" t="s">
        <v>473</v>
      </c>
      <c r="AY2026" s="107" t="s">
        <v>707</v>
      </c>
      <c r="AZ2026" s="107" t="s">
        <v>706</v>
      </c>
      <c r="BA2026" s="107" t="s">
        <v>412</v>
      </c>
      <c r="BB2026" s="109">
        <v>45355.272070752311</v>
      </c>
      <c r="BC2026" s="107" t="s">
        <v>22</v>
      </c>
      <c r="BD2026" s="107" t="s">
        <v>292</v>
      </c>
    </row>
    <row r="2027" spans="1:56" x14ac:dyDescent="0.2">
      <c r="A2027" s="107" t="s">
        <v>409</v>
      </c>
      <c r="B2027" s="105">
        <v>612628</v>
      </c>
      <c r="C2027" s="105" t="s">
        <v>2678</v>
      </c>
      <c r="D2027" s="107" t="s">
        <v>2679</v>
      </c>
      <c r="E2027" s="105" t="s">
        <v>1945</v>
      </c>
      <c r="F2027" s="107" t="s">
        <v>2680</v>
      </c>
      <c r="G2027" s="107" t="s">
        <v>830</v>
      </c>
      <c r="H2027" s="107" t="s">
        <v>830</v>
      </c>
      <c r="I2027" s="107" t="s">
        <v>830</v>
      </c>
      <c r="J2027" s="107" t="s">
        <v>147</v>
      </c>
      <c r="K2027" s="107" t="s">
        <v>33</v>
      </c>
      <c r="L2027" s="107" t="s">
        <v>235</v>
      </c>
      <c r="M2027" s="107" t="s">
        <v>233</v>
      </c>
      <c r="N2027" s="107" t="s">
        <v>410</v>
      </c>
      <c r="O2027" s="107" t="s">
        <v>395</v>
      </c>
      <c r="P2027" s="109">
        <v>44772</v>
      </c>
      <c r="Q2027" s="107" t="s">
        <v>658</v>
      </c>
      <c r="R2027" s="108">
        <v>1</v>
      </c>
      <c r="S2027" s="109">
        <v>44999</v>
      </c>
      <c r="T2027" s="109">
        <v>45059</v>
      </c>
      <c r="U2027" s="109">
        <v>45464</v>
      </c>
      <c r="V2027" s="108">
        <v>465</v>
      </c>
      <c r="W2027" s="107" t="s">
        <v>398</v>
      </c>
      <c r="X2027" s="107" t="s">
        <v>702</v>
      </c>
      <c r="Y2027" s="107" t="s">
        <v>293</v>
      </c>
      <c r="Z2027" s="108">
        <v>0</v>
      </c>
      <c r="AA2027" s="113">
        <v>636898.03</v>
      </c>
      <c r="AB2027" s="113">
        <v>636898.03</v>
      </c>
      <c r="AC2027" s="113">
        <v>3116136.16</v>
      </c>
      <c r="AD2027" s="113">
        <v>2416630.54</v>
      </c>
      <c r="AE2027" s="113">
        <v>2416630.54</v>
      </c>
      <c r="AF2027" s="113">
        <v>2416630.54</v>
      </c>
      <c r="AG2027" s="113">
        <v>3053528.57</v>
      </c>
      <c r="AH2027" s="113">
        <f>CFR_Data[[#This Row],[Total Spent SFY]]+CFR_Data[[#This Row],[CF Current SFY]]</f>
        <v>3053528.5700000003</v>
      </c>
      <c r="AI2027" s="113">
        <v>0</v>
      </c>
      <c r="AJ2027" s="113">
        <v>0</v>
      </c>
      <c r="AK2027" s="113">
        <v>0</v>
      </c>
      <c r="AL2027" s="113">
        <v>0</v>
      </c>
      <c r="AM2027" s="113">
        <v>0</v>
      </c>
      <c r="AN2027" s="113">
        <v>699505.62</v>
      </c>
      <c r="AO2027" s="113">
        <v>0</v>
      </c>
      <c r="AP2027" s="113">
        <v>0</v>
      </c>
      <c r="AQ2027" s="107" t="s">
        <v>699</v>
      </c>
      <c r="AR2027" s="107" t="s">
        <v>699</v>
      </c>
      <c r="AS2027" s="107" t="s">
        <v>396</v>
      </c>
      <c r="AT2027" s="107" t="s">
        <v>395</v>
      </c>
      <c r="AU2027" s="107" t="s">
        <v>1123</v>
      </c>
      <c r="AV2027" s="107" t="s">
        <v>391</v>
      </c>
      <c r="AW2027" s="108">
        <v>1</v>
      </c>
      <c r="AX2027" s="107" t="s">
        <v>473</v>
      </c>
      <c r="AY2027" s="107" t="s">
        <v>736</v>
      </c>
      <c r="AZ2027" s="107" t="s">
        <v>706</v>
      </c>
      <c r="BA2027" s="107" t="s">
        <v>434</v>
      </c>
      <c r="BB2027" s="109">
        <v>45355.272070752311</v>
      </c>
      <c r="BC2027" s="107" t="s">
        <v>33</v>
      </c>
      <c r="BD2027" s="107" t="s">
        <v>293</v>
      </c>
    </row>
    <row r="2028" spans="1:56" x14ac:dyDescent="0.2">
      <c r="A2028" s="107" t="s">
        <v>613</v>
      </c>
      <c r="B2028" s="105">
        <v>612631</v>
      </c>
      <c r="C2028" s="105" t="s">
        <v>3227</v>
      </c>
      <c r="D2028" s="107" t="s">
        <v>3228</v>
      </c>
      <c r="E2028" s="105" t="s">
        <v>1941</v>
      </c>
      <c r="F2028" s="107" t="s">
        <v>1987</v>
      </c>
      <c r="G2028" s="107" t="s">
        <v>830</v>
      </c>
      <c r="H2028" s="107" t="s">
        <v>830</v>
      </c>
      <c r="I2028" s="107" t="s">
        <v>830</v>
      </c>
      <c r="J2028" s="107" t="s">
        <v>3229</v>
      </c>
      <c r="K2028" s="107" t="s">
        <v>30</v>
      </c>
      <c r="L2028" s="107" t="s">
        <v>88</v>
      </c>
      <c r="M2028" s="107" t="s">
        <v>41</v>
      </c>
      <c r="N2028" s="107" t="s">
        <v>614</v>
      </c>
      <c r="O2028" s="107" t="s">
        <v>395</v>
      </c>
      <c r="P2028" s="109">
        <v>45325</v>
      </c>
      <c r="Q2028" s="107" t="s">
        <v>754</v>
      </c>
      <c r="R2028" s="108">
        <v>1</v>
      </c>
      <c r="S2028" s="109">
        <v>45486</v>
      </c>
      <c r="T2028" s="109">
        <v>45546</v>
      </c>
      <c r="U2028" s="109">
        <v>46678</v>
      </c>
      <c r="V2028" s="108">
        <v>1192</v>
      </c>
      <c r="W2028" s="107" t="s">
        <v>398</v>
      </c>
      <c r="X2028" s="107" t="s">
        <v>702</v>
      </c>
      <c r="Y2028" s="107" t="s">
        <v>293</v>
      </c>
      <c r="Z2028" s="108">
        <v>0</v>
      </c>
      <c r="AA2028" s="113">
        <v>0</v>
      </c>
      <c r="AB2028" s="113">
        <v>0</v>
      </c>
      <c r="AC2028" s="113">
        <v>450000</v>
      </c>
      <c r="AD2028" s="113">
        <v>0</v>
      </c>
      <c r="AE2028" s="113">
        <v>450000.0001</v>
      </c>
      <c r="AF2028" s="113">
        <v>0</v>
      </c>
      <c r="AG2028" s="113">
        <v>0</v>
      </c>
      <c r="AH2028" s="113">
        <f>CFR_Data[[#This Row],[Total Spent SFY]]+CFR_Data[[#This Row],[CF Current SFY]]</f>
        <v>0</v>
      </c>
      <c r="AI2028" s="113">
        <v>118421.0526</v>
      </c>
      <c r="AJ2028" s="113">
        <v>142105.26319999999</v>
      </c>
      <c r="AK2028" s="113">
        <v>142105.26319999999</v>
      </c>
      <c r="AL2028" s="113">
        <v>47368.4211</v>
      </c>
      <c r="AM2028" s="113">
        <v>0</v>
      </c>
      <c r="AN2028" s="113">
        <v>-1E-4</v>
      </c>
      <c r="AO2028" s="113">
        <v>0</v>
      </c>
      <c r="AP2028" s="113">
        <v>0</v>
      </c>
      <c r="AQ2028" s="107" t="s">
        <v>699</v>
      </c>
      <c r="AR2028" s="107" t="s">
        <v>699</v>
      </c>
      <c r="AS2028" s="107" t="s">
        <v>396</v>
      </c>
      <c r="AT2028" s="107" t="s">
        <v>395</v>
      </c>
      <c r="AU2028" s="107" t="s">
        <v>1123</v>
      </c>
      <c r="AV2028" s="107" t="s">
        <v>391</v>
      </c>
      <c r="AW2028" s="108">
        <v>2</v>
      </c>
      <c r="AX2028" s="107" t="s">
        <v>473</v>
      </c>
      <c r="AY2028" s="107" t="s">
        <v>707</v>
      </c>
      <c r="AZ2028" s="107" t="s">
        <v>706</v>
      </c>
      <c r="BA2028" s="107" t="s">
        <v>412</v>
      </c>
      <c r="BB2028" s="109">
        <v>45355.272070752311</v>
      </c>
      <c r="BC2028" s="107" t="s">
        <v>30</v>
      </c>
      <c r="BD2028" s="107" t="s">
        <v>293</v>
      </c>
    </row>
    <row r="2029" spans="1:56" x14ac:dyDescent="0.2">
      <c r="A2029" s="107" t="s">
        <v>613</v>
      </c>
      <c r="B2029" s="105">
        <v>612631</v>
      </c>
      <c r="C2029" s="105" t="s">
        <v>3227</v>
      </c>
      <c r="D2029" s="107" t="s">
        <v>3228</v>
      </c>
      <c r="E2029" s="105" t="s">
        <v>1941</v>
      </c>
      <c r="F2029" s="107" t="s">
        <v>1987</v>
      </c>
      <c r="G2029" s="107" t="s">
        <v>830</v>
      </c>
      <c r="H2029" s="107" t="s">
        <v>830</v>
      </c>
      <c r="I2029" s="107" t="s">
        <v>830</v>
      </c>
      <c r="J2029" s="107" t="s">
        <v>3229</v>
      </c>
      <c r="K2029" s="107" t="s">
        <v>30</v>
      </c>
      <c r="L2029" s="107" t="s">
        <v>88</v>
      </c>
      <c r="M2029" s="107" t="s">
        <v>41</v>
      </c>
      <c r="N2029" s="107" t="s">
        <v>614</v>
      </c>
      <c r="O2029" s="107" t="s">
        <v>395</v>
      </c>
      <c r="P2029" s="109">
        <v>45325</v>
      </c>
      <c r="Q2029" s="107" t="s">
        <v>754</v>
      </c>
      <c r="R2029" s="108">
        <v>1</v>
      </c>
      <c r="S2029" s="109">
        <v>45486</v>
      </c>
      <c r="T2029" s="109">
        <v>45546</v>
      </c>
      <c r="U2029" s="109">
        <v>46678</v>
      </c>
      <c r="V2029" s="108">
        <v>1192</v>
      </c>
      <c r="W2029" s="107" t="s">
        <v>1400</v>
      </c>
      <c r="X2029" s="107" t="s">
        <v>1401</v>
      </c>
      <c r="Y2029" s="107" t="s">
        <v>292</v>
      </c>
      <c r="Z2029" s="108">
        <v>0.8</v>
      </c>
      <c r="AA2029" s="113">
        <v>0</v>
      </c>
      <c r="AB2029" s="113">
        <v>0</v>
      </c>
      <c r="AC2029" s="113">
        <v>42041101.869999997</v>
      </c>
      <c r="AD2029" s="113">
        <v>0</v>
      </c>
      <c r="AE2029" s="113">
        <v>42041101.869900003</v>
      </c>
      <c r="AF2029" s="113">
        <v>0</v>
      </c>
      <c r="AG2029" s="113">
        <v>0</v>
      </c>
      <c r="AH2029" s="113">
        <f>CFR_Data[[#This Row],[Total Spent SFY]]+CFR_Data[[#This Row],[CF Current SFY]]</f>
        <v>0</v>
      </c>
      <c r="AI2029" s="113">
        <v>11063447.8605</v>
      </c>
      <c r="AJ2029" s="113">
        <v>13276137.432600001</v>
      </c>
      <c r="AK2029" s="113">
        <v>13276137.432600001</v>
      </c>
      <c r="AL2029" s="113">
        <v>4425379.1442</v>
      </c>
      <c r="AM2029" s="113">
        <v>0</v>
      </c>
      <c r="AN2029" s="113">
        <v>1E-4</v>
      </c>
      <c r="AO2029" s="113">
        <v>0</v>
      </c>
      <c r="AP2029" s="113">
        <v>0</v>
      </c>
      <c r="AQ2029" s="107" t="s">
        <v>699</v>
      </c>
      <c r="AR2029" s="107" t="s">
        <v>699</v>
      </c>
      <c r="AS2029" s="107" t="s">
        <v>396</v>
      </c>
      <c r="AT2029" s="107" t="s">
        <v>395</v>
      </c>
      <c r="AU2029" s="107" t="s">
        <v>1123</v>
      </c>
      <c r="AV2029" s="107" t="s">
        <v>391</v>
      </c>
      <c r="AW2029" s="108">
        <v>2</v>
      </c>
      <c r="AX2029" s="107" t="s">
        <v>473</v>
      </c>
      <c r="AY2029" s="107" t="s">
        <v>707</v>
      </c>
      <c r="AZ2029" s="107" t="s">
        <v>706</v>
      </c>
      <c r="BA2029" s="107" t="s">
        <v>412</v>
      </c>
      <c r="BB2029" s="109">
        <v>45355.272070752311</v>
      </c>
      <c r="BC2029" s="107" t="s">
        <v>30</v>
      </c>
      <c r="BD2029" s="107" t="s">
        <v>292</v>
      </c>
    </row>
    <row r="2030" spans="1:56" x14ac:dyDescent="0.2">
      <c r="A2030" s="107" t="s">
        <v>409</v>
      </c>
      <c r="B2030" s="105">
        <v>612637</v>
      </c>
      <c r="C2030" s="105" t="s">
        <v>2682</v>
      </c>
      <c r="D2030" s="107" t="s">
        <v>1264</v>
      </c>
      <c r="E2030" s="105" t="s">
        <v>1962</v>
      </c>
      <c r="F2030" s="107" t="s">
        <v>293</v>
      </c>
      <c r="G2030" s="107" t="s">
        <v>830</v>
      </c>
      <c r="H2030" s="107" t="s">
        <v>830</v>
      </c>
      <c r="I2030" s="107" t="s">
        <v>830</v>
      </c>
      <c r="J2030" s="107" t="s">
        <v>407</v>
      </c>
      <c r="K2030" s="107" t="s">
        <v>408</v>
      </c>
      <c r="L2030" s="107" t="s">
        <v>1737</v>
      </c>
      <c r="M2030" s="107" t="s">
        <v>395</v>
      </c>
      <c r="N2030" s="107" t="s">
        <v>410</v>
      </c>
      <c r="O2030" s="107" t="s">
        <v>395</v>
      </c>
      <c r="P2030" s="109">
        <v>44744</v>
      </c>
      <c r="Q2030" s="107" t="s">
        <v>658</v>
      </c>
      <c r="R2030" s="108">
        <v>1</v>
      </c>
      <c r="S2030" s="109">
        <v>44790</v>
      </c>
      <c r="T2030" s="109">
        <v>44850</v>
      </c>
      <c r="U2030" s="109">
        <v>45520</v>
      </c>
      <c r="V2030" s="108">
        <v>730</v>
      </c>
      <c r="W2030" s="107" t="s">
        <v>398</v>
      </c>
      <c r="X2030" s="107" t="s">
        <v>2376</v>
      </c>
      <c r="Y2030" s="107" t="s">
        <v>293</v>
      </c>
      <c r="Z2030" s="108">
        <v>0</v>
      </c>
      <c r="AA2030" s="113">
        <v>873507.7</v>
      </c>
      <c r="AB2030" s="113">
        <v>873507.7</v>
      </c>
      <c r="AC2030" s="113">
        <v>1700382.22</v>
      </c>
      <c r="AD2030" s="113">
        <v>1442992.3</v>
      </c>
      <c r="AE2030" s="113">
        <v>1442992.3</v>
      </c>
      <c r="AF2030" s="113">
        <v>983771.6</v>
      </c>
      <c r="AG2030" s="113">
        <v>1857279.3</v>
      </c>
      <c r="AH2030" s="113">
        <f>CFR_Data[[#This Row],[Total Spent SFY]]+CFR_Data[[#This Row],[CF Current SFY]]</f>
        <v>1857279.2999999998</v>
      </c>
      <c r="AI2030" s="113">
        <v>459220.7</v>
      </c>
      <c r="AJ2030" s="113">
        <v>0</v>
      </c>
      <c r="AK2030" s="113">
        <v>0</v>
      </c>
      <c r="AL2030" s="113">
        <v>0</v>
      </c>
      <c r="AM2030" s="113">
        <v>0</v>
      </c>
      <c r="AN2030" s="113">
        <v>257389.92</v>
      </c>
      <c r="AO2030" s="113">
        <v>0</v>
      </c>
      <c r="AP2030" s="113">
        <v>0</v>
      </c>
      <c r="AQ2030" s="107" t="s">
        <v>699</v>
      </c>
      <c r="AR2030" s="107" t="s">
        <v>699</v>
      </c>
      <c r="AS2030" s="107" t="s">
        <v>396</v>
      </c>
      <c r="AT2030" s="107" t="s">
        <v>395</v>
      </c>
      <c r="AU2030" s="107" t="s">
        <v>1123</v>
      </c>
      <c r="AV2030" s="107" t="s">
        <v>391</v>
      </c>
      <c r="AW2030" s="108">
        <v>1</v>
      </c>
      <c r="AX2030" s="107" t="s">
        <v>473</v>
      </c>
      <c r="AY2030" s="107" t="s">
        <v>1265</v>
      </c>
      <c r="AZ2030" s="107" t="s">
        <v>700</v>
      </c>
      <c r="BA2030" s="107" t="s">
        <v>1266</v>
      </c>
      <c r="BB2030" s="109">
        <v>45355.272070752311</v>
      </c>
      <c r="BC2030" s="107" t="s">
        <v>465</v>
      </c>
      <c r="BD2030" s="107" t="s">
        <v>293</v>
      </c>
    </row>
    <row r="2031" spans="1:56" x14ac:dyDescent="0.2">
      <c r="A2031" s="107" t="s">
        <v>409</v>
      </c>
      <c r="B2031" s="105">
        <v>612638</v>
      </c>
      <c r="C2031" s="105" t="s">
        <v>2683</v>
      </c>
      <c r="D2031" s="107" t="s">
        <v>1269</v>
      </c>
      <c r="E2031" s="105" t="s">
        <v>1947</v>
      </c>
      <c r="F2031" s="107" t="s">
        <v>293</v>
      </c>
      <c r="G2031" s="107" t="s">
        <v>830</v>
      </c>
      <c r="H2031" s="107" t="s">
        <v>830</v>
      </c>
      <c r="I2031" s="107" t="s">
        <v>830</v>
      </c>
      <c r="J2031" s="107" t="s">
        <v>404</v>
      </c>
      <c r="K2031" s="107" t="s">
        <v>405</v>
      </c>
      <c r="L2031" s="107" t="s">
        <v>1737</v>
      </c>
      <c r="M2031" s="107" t="s">
        <v>395</v>
      </c>
      <c r="N2031" s="107" t="s">
        <v>410</v>
      </c>
      <c r="O2031" s="107" t="s">
        <v>395</v>
      </c>
      <c r="P2031" s="109">
        <v>44744</v>
      </c>
      <c r="Q2031" s="107" t="s">
        <v>658</v>
      </c>
      <c r="R2031" s="108">
        <v>1</v>
      </c>
      <c r="S2031" s="109">
        <v>44803</v>
      </c>
      <c r="T2031" s="109">
        <v>44863</v>
      </c>
      <c r="U2031" s="109">
        <v>45533</v>
      </c>
      <c r="V2031" s="108">
        <v>730</v>
      </c>
      <c r="W2031" s="107" t="s">
        <v>398</v>
      </c>
      <c r="X2031" s="107" t="s">
        <v>2376</v>
      </c>
      <c r="Y2031" s="107" t="s">
        <v>293</v>
      </c>
      <c r="Z2031" s="108">
        <v>0</v>
      </c>
      <c r="AA2031" s="113">
        <v>520043.31</v>
      </c>
      <c r="AB2031" s="113">
        <v>32138.69</v>
      </c>
      <c r="AC2031" s="113">
        <v>2280665.7599999998</v>
      </c>
      <c r="AD2031" s="113">
        <v>1200000</v>
      </c>
      <c r="AE2031" s="113">
        <v>1200000</v>
      </c>
      <c r="AF2031" s="113">
        <v>600000</v>
      </c>
      <c r="AG2031" s="113">
        <v>1120043.31</v>
      </c>
      <c r="AH2031" s="113">
        <f>CFR_Data[[#This Row],[Total Spent SFY]]+CFR_Data[[#This Row],[CF Current SFY]]</f>
        <v>632138.68999999994</v>
      </c>
      <c r="AI2031" s="113">
        <v>600000</v>
      </c>
      <c r="AJ2031" s="113">
        <v>0</v>
      </c>
      <c r="AK2031" s="113">
        <v>0</v>
      </c>
      <c r="AL2031" s="113">
        <v>0</v>
      </c>
      <c r="AM2031" s="113">
        <v>0</v>
      </c>
      <c r="AN2031" s="113">
        <v>1080665.76</v>
      </c>
      <c r="AO2031" s="113">
        <v>0</v>
      </c>
      <c r="AP2031" s="113">
        <v>0</v>
      </c>
      <c r="AQ2031" s="107" t="s">
        <v>699</v>
      </c>
      <c r="AR2031" s="107" t="s">
        <v>699</v>
      </c>
      <c r="AS2031" s="107" t="s">
        <v>396</v>
      </c>
      <c r="AT2031" s="107" t="s">
        <v>395</v>
      </c>
      <c r="AU2031" s="107" t="s">
        <v>1123</v>
      </c>
      <c r="AV2031" s="107" t="s">
        <v>391</v>
      </c>
      <c r="AW2031" s="108">
        <v>1</v>
      </c>
      <c r="AX2031" s="107" t="s">
        <v>473</v>
      </c>
      <c r="AY2031" s="107" t="s">
        <v>1265</v>
      </c>
      <c r="AZ2031" s="107" t="s">
        <v>700</v>
      </c>
      <c r="BA2031" s="107" t="s">
        <v>1266</v>
      </c>
      <c r="BB2031" s="109">
        <v>45355.272070752311</v>
      </c>
      <c r="BC2031" s="107" t="s">
        <v>465</v>
      </c>
      <c r="BD2031" s="107" t="s">
        <v>293</v>
      </c>
    </row>
    <row r="2032" spans="1:56" x14ac:dyDescent="0.2">
      <c r="A2032" s="107" t="s">
        <v>409</v>
      </c>
      <c r="B2032" s="105">
        <v>612639</v>
      </c>
      <c r="C2032" s="105" t="s">
        <v>2684</v>
      </c>
      <c r="D2032" s="107" t="s">
        <v>1273</v>
      </c>
      <c r="E2032" s="105" t="s">
        <v>1943</v>
      </c>
      <c r="F2032" s="107" t="s">
        <v>293</v>
      </c>
      <c r="G2032" s="107" t="s">
        <v>830</v>
      </c>
      <c r="H2032" s="107" t="s">
        <v>830</v>
      </c>
      <c r="I2032" s="107" t="s">
        <v>830</v>
      </c>
      <c r="J2032" s="107" t="s">
        <v>440</v>
      </c>
      <c r="K2032" s="107" t="s">
        <v>441</v>
      </c>
      <c r="L2032" s="107" t="s">
        <v>1737</v>
      </c>
      <c r="M2032" s="107" t="s">
        <v>395</v>
      </c>
      <c r="N2032" s="107" t="s">
        <v>410</v>
      </c>
      <c r="O2032" s="107" t="s">
        <v>395</v>
      </c>
      <c r="P2032" s="109">
        <v>44744</v>
      </c>
      <c r="Q2032" s="107" t="s">
        <v>658</v>
      </c>
      <c r="R2032" s="108">
        <v>1</v>
      </c>
      <c r="S2032" s="109">
        <v>44796</v>
      </c>
      <c r="T2032" s="109">
        <v>44856</v>
      </c>
      <c r="U2032" s="109">
        <v>45526</v>
      </c>
      <c r="V2032" s="108">
        <v>730</v>
      </c>
      <c r="W2032" s="107" t="s">
        <v>398</v>
      </c>
      <c r="X2032" s="107" t="s">
        <v>2376</v>
      </c>
      <c r="Y2032" s="107" t="s">
        <v>293</v>
      </c>
      <c r="Z2032" s="108">
        <v>0</v>
      </c>
      <c r="AA2032" s="113">
        <v>159375.07999999999</v>
      </c>
      <c r="AB2032" s="113">
        <v>44922.19</v>
      </c>
      <c r="AC2032" s="113">
        <v>1154869.54</v>
      </c>
      <c r="AD2032" s="113">
        <v>0</v>
      </c>
      <c r="AE2032" s="113">
        <v>1154869.54</v>
      </c>
      <c r="AF2032" s="113">
        <v>1000624.92</v>
      </c>
      <c r="AG2032" s="113">
        <v>1160000</v>
      </c>
      <c r="AH2032" s="113">
        <f>CFR_Data[[#This Row],[Total Spent SFY]]+CFR_Data[[#This Row],[CF Current SFY]]</f>
        <v>1045547.1100000001</v>
      </c>
      <c r="AI2032" s="113">
        <v>154244.62</v>
      </c>
      <c r="AJ2032" s="113">
        <v>0</v>
      </c>
      <c r="AK2032" s="113">
        <v>0</v>
      </c>
      <c r="AL2032" s="113">
        <v>0</v>
      </c>
      <c r="AM2032" s="113">
        <v>0</v>
      </c>
      <c r="AN2032" s="113">
        <v>0</v>
      </c>
      <c r="AO2032" s="113">
        <v>0</v>
      </c>
      <c r="AP2032" s="113">
        <v>0</v>
      </c>
      <c r="AQ2032" s="107" t="s">
        <v>699</v>
      </c>
      <c r="AR2032" s="107" t="s">
        <v>699</v>
      </c>
      <c r="AS2032" s="107" t="s">
        <v>396</v>
      </c>
      <c r="AT2032" s="107" t="s">
        <v>395</v>
      </c>
      <c r="AU2032" s="107" t="s">
        <v>1123</v>
      </c>
      <c r="AV2032" s="107" t="s">
        <v>391</v>
      </c>
      <c r="AW2032" s="108">
        <v>1</v>
      </c>
      <c r="AX2032" s="107" t="s">
        <v>473</v>
      </c>
      <c r="AY2032" s="107" t="s">
        <v>1265</v>
      </c>
      <c r="AZ2032" s="107" t="s">
        <v>700</v>
      </c>
      <c r="BA2032" s="107" t="s">
        <v>1266</v>
      </c>
      <c r="BB2032" s="109">
        <v>45355.272070752311</v>
      </c>
      <c r="BC2032" s="107" t="s">
        <v>465</v>
      </c>
      <c r="BD2032" s="107" t="s">
        <v>293</v>
      </c>
    </row>
    <row r="2033" spans="1:56" x14ac:dyDescent="0.2">
      <c r="A2033" s="107" t="s">
        <v>409</v>
      </c>
      <c r="B2033" s="105">
        <v>612640</v>
      </c>
      <c r="C2033" s="105" t="s">
        <v>2685</v>
      </c>
      <c r="D2033" s="107" t="s">
        <v>1272</v>
      </c>
      <c r="E2033" s="105" t="s">
        <v>1945</v>
      </c>
      <c r="F2033" s="107" t="s">
        <v>293</v>
      </c>
      <c r="G2033" s="107" t="s">
        <v>830</v>
      </c>
      <c r="H2033" s="107" t="s">
        <v>830</v>
      </c>
      <c r="I2033" s="107" t="s">
        <v>830</v>
      </c>
      <c r="J2033" s="107" t="s">
        <v>445</v>
      </c>
      <c r="K2033" s="107" t="s">
        <v>446</v>
      </c>
      <c r="L2033" s="107" t="s">
        <v>1737</v>
      </c>
      <c r="M2033" s="107" t="s">
        <v>395</v>
      </c>
      <c r="N2033" s="107" t="s">
        <v>410</v>
      </c>
      <c r="O2033" s="107" t="s">
        <v>395</v>
      </c>
      <c r="P2033" s="109">
        <v>44744</v>
      </c>
      <c r="Q2033" s="107" t="s">
        <v>658</v>
      </c>
      <c r="R2033" s="108">
        <v>1</v>
      </c>
      <c r="S2033" s="109">
        <v>44796</v>
      </c>
      <c r="T2033" s="109">
        <v>44856</v>
      </c>
      <c r="U2033" s="109">
        <v>45526</v>
      </c>
      <c r="V2033" s="108">
        <v>730</v>
      </c>
      <c r="W2033" s="107" t="s">
        <v>398</v>
      </c>
      <c r="X2033" s="107" t="s">
        <v>2376</v>
      </c>
      <c r="Y2033" s="107" t="s">
        <v>293</v>
      </c>
      <c r="Z2033" s="108">
        <v>0</v>
      </c>
      <c r="AA2033" s="113">
        <v>1821491.98</v>
      </c>
      <c r="AB2033" s="113">
        <v>1055090.94</v>
      </c>
      <c r="AC2033" s="113">
        <v>3833257.09</v>
      </c>
      <c r="AD2033" s="113">
        <v>1086267.72</v>
      </c>
      <c r="AE2033" s="113">
        <v>1086267.72</v>
      </c>
      <c r="AF2033" s="113">
        <v>572267.72</v>
      </c>
      <c r="AG2033" s="113">
        <v>2393759.7000000002</v>
      </c>
      <c r="AH2033" s="113">
        <f>CFR_Data[[#This Row],[Total Spent SFY]]+CFR_Data[[#This Row],[CF Current SFY]]</f>
        <v>1627358.66</v>
      </c>
      <c r="AI2033" s="113">
        <v>514000</v>
      </c>
      <c r="AJ2033" s="113">
        <v>0</v>
      </c>
      <c r="AK2033" s="113">
        <v>0</v>
      </c>
      <c r="AL2033" s="113">
        <v>0</v>
      </c>
      <c r="AM2033" s="113">
        <v>0</v>
      </c>
      <c r="AN2033" s="113">
        <v>2746989.37</v>
      </c>
      <c r="AO2033" s="113">
        <v>0</v>
      </c>
      <c r="AP2033" s="113">
        <v>0</v>
      </c>
      <c r="AQ2033" s="107" t="s">
        <v>699</v>
      </c>
      <c r="AR2033" s="107" t="s">
        <v>699</v>
      </c>
      <c r="AS2033" s="107" t="s">
        <v>396</v>
      </c>
      <c r="AT2033" s="107" t="s">
        <v>395</v>
      </c>
      <c r="AU2033" s="107" t="s">
        <v>1123</v>
      </c>
      <c r="AV2033" s="107" t="s">
        <v>391</v>
      </c>
      <c r="AW2033" s="108">
        <v>1</v>
      </c>
      <c r="AX2033" s="107" t="s">
        <v>473</v>
      </c>
      <c r="AY2033" s="107" t="s">
        <v>1265</v>
      </c>
      <c r="AZ2033" s="107" t="s">
        <v>700</v>
      </c>
      <c r="BA2033" s="107" t="s">
        <v>1266</v>
      </c>
      <c r="BB2033" s="109">
        <v>45355.272070752311</v>
      </c>
      <c r="BC2033" s="107" t="s">
        <v>465</v>
      </c>
      <c r="BD2033" s="107" t="s">
        <v>293</v>
      </c>
    </row>
    <row r="2034" spans="1:56" x14ac:dyDescent="0.2">
      <c r="A2034" s="107" t="s">
        <v>409</v>
      </c>
      <c r="B2034" s="105">
        <v>612641</v>
      </c>
      <c r="C2034" s="105" t="s">
        <v>2686</v>
      </c>
      <c r="D2034" s="107" t="s">
        <v>1270</v>
      </c>
      <c r="E2034" s="105" t="s">
        <v>1954</v>
      </c>
      <c r="F2034" s="107" t="s">
        <v>293</v>
      </c>
      <c r="G2034" s="107" t="s">
        <v>830</v>
      </c>
      <c r="H2034" s="107" t="s">
        <v>830</v>
      </c>
      <c r="I2034" s="107" t="s">
        <v>830</v>
      </c>
      <c r="J2034" s="107" t="s">
        <v>463</v>
      </c>
      <c r="K2034" s="107" t="s">
        <v>464</v>
      </c>
      <c r="L2034" s="107" t="s">
        <v>1737</v>
      </c>
      <c r="M2034" s="107" t="s">
        <v>395</v>
      </c>
      <c r="N2034" s="107" t="s">
        <v>410</v>
      </c>
      <c r="O2034" s="107" t="s">
        <v>395</v>
      </c>
      <c r="P2034" s="109">
        <v>44744</v>
      </c>
      <c r="Q2034" s="107" t="s">
        <v>658</v>
      </c>
      <c r="R2034" s="108">
        <v>1</v>
      </c>
      <c r="S2034" s="109">
        <v>44797</v>
      </c>
      <c r="T2034" s="109">
        <v>44857</v>
      </c>
      <c r="U2034" s="109">
        <v>45527</v>
      </c>
      <c r="V2034" s="108">
        <v>730</v>
      </c>
      <c r="W2034" s="107" t="s">
        <v>398</v>
      </c>
      <c r="X2034" s="107" t="s">
        <v>2376</v>
      </c>
      <c r="Y2034" s="107" t="s">
        <v>293</v>
      </c>
      <c r="Z2034" s="108">
        <v>0</v>
      </c>
      <c r="AA2034" s="113">
        <v>287374.61</v>
      </c>
      <c r="AB2034" s="113">
        <v>130594.04</v>
      </c>
      <c r="AC2034" s="113">
        <v>1226237.29</v>
      </c>
      <c r="AD2034" s="113">
        <v>1257588.6599999999</v>
      </c>
      <c r="AE2034" s="113">
        <v>1257588.6599999999</v>
      </c>
      <c r="AF2034" s="113">
        <v>580000</v>
      </c>
      <c r="AG2034" s="113">
        <v>867374.61</v>
      </c>
      <c r="AH2034" s="113">
        <f>CFR_Data[[#This Row],[Total Spent SFY]]+CFR_Data[[#This Row],[CF Current SFY]]</f>
        <v>710594.04</v>
      </c>
      <c r="AI2034" s="113">
        <v>677588.66</v>
      </c>
      <c r="AJ2034" s="113">
        <v>0</v>
      </c>
      <c r="AK2034" s="113">
        <v>0</v>
      </c>
      <c r="AL2034" s="113">
        <v>0</v>
      </c>
      <c r="AM2034" s="113">
        <v>0</v>
      </c>
      <c r="AN2034" s="113">
        <v>-31351.37</v>
      </c>
      <c r="AO2034" s="113">
        <v>0</v>
      </c>
      <c r="AP2034" s="113">
        <v>0</v>
      </c>
      <c r="AQ2034" s="107" t="s">
        <v>699</v>
      </c>
      <c r="AR2034" s="107" t="s">
        <v>699</v>
      </c>
      <c r="AS2034" s="107" t="s">
        <v>396</v>
      </c>
      <c r="AT2034" s="107" t="s">
        <v>395</v>
      </c>
      <c r="AU2034" s="107" t="s">
        <v>1123</v>
      </c>
      <c r="AV2034" s="107" t="s">
        <v>391</v>
      </c>
      <c r="AW2034" s="108">
        <v>1</v>
      </c>
      <c r="AX2034" s="107" t="s">
        <v>473</v>
      </c>
      <c r="AY2034" s="107" t="s">
        <v>1265</v>
      </c>
      <c r="AZ2034" s="107" t="s">
        <v>700</v>
      </c>
      <c r="BA2034" s="107" t="s">
        <v>1266</v>
      </c>
      <c r="BB2034" s="109">
        <v>45355.272070752311</v>
      </c>
      <c r="BC2034" s="107" t="s">
        <v>465</v>
      </c>
      <c r="BD2034" s="107" t="s">
        <v>293</v>
      </c>
    </row>
    <row r="2035" spans="1:56" x14ac:dyDescent="0.2">
      <c r="A2035" s="107" t="s">
        <v>409</v>
      </c>
      <c r="B2035" s="105">
        <v>612642</v>
      </c>
      <c r="C2035" s="105" t="s">
        <v>2687</v>
      </c>
      <c r="D2035" s="107" t="s">
        <v>1271</v>
      </c>
      <c r="E2035" s="105" t="s">
        <v>1941</v>
      </c>
      <c r="F2035" s="107" t="s">
        <v>293</v>
      </c>
      <c r="G2035" s="107" t="s">
        <v>830</v>
      </c>
      <c r="H2035" s="107" t="s">
        <v>830</v>
      </c>
      <c r="I2035" s="107" t="s">
        <v>830</v>
      </c>
      <c r="J2035" s="107" t="s">
        <v>436</v>
      </c>
      <c r="K2035" s="107" t="s">
        <v>437</v>
      </c>
      <c r="L2035" s="107" t="s">
        <v>1737</v>
      </c>
      <c r="M2035" s="107" t="s">
        <v>395</v>
      </c>
      <c r="N2035" s="107" t="s">
        <v>410</v>
      </c>
      <c r="O2035" s="107" t="s">
        <v>395</v>
      </c>
      <c r="P2035" s="109">
        <v>44744</v>
      </c>
      <c r="Q2035" s="107" t="s">
        <v>658</v>
      </c>
      <c r="R2035" s="108">
        <v>1</v>
      </c>
      <c r="S2035" s="109">
        <v>44797</v>
      </c>
      <c r="T2035" s="109">
        <v>44857</v>
      </c>
      <c r="U2035" s="109">
        <v>45527</v>
      </c>
      <c r="V2035" s="108">
        <v>730</v>
      </c>
      <c r="W2035" s="107" t="s">
        <v>398</v>
      </c>
      <c r="X2035" s="107" t="s">
        <v>2376</v>
      </c>
      <c r="Y2035" s="107" t="s">
        <v>293</v>
      </c>
      <c r="Z2035" s="108">
        <v>0</v>
      </c>
      <c r="AA2035" s="113">
        <v>1045133.71</v>
      </c>
      <c r="AB2035" s="113">
        <v>909075.17</v>
      </c>
      <c r="AC2035" s="113">
        <v>4023913.17</v>
      </c>
      <c r="AD2035" s="113">
        <v>4023913.17</v>
      </c>
      <c r="AE2035" s="113">
        <v>4023913.17</v>
      </c>
      <c r="AF2035" s="113">
        <v>3519866.29</v>
      </c>
      <c r="AG2035" s="113">
        <v>4565000</v>
      </c>
      <c r="AH2035" s="113">
        <f>CFR_Data[[#This Row],[Total Spent SFY]]+CFR_Data[[#This Row],[CF Current SFY]]</f>
        <v>4428941.46</v>
      </c>
      <c r="AI2035" s="113">
        <v>504046.88</v>
      </c>
      <c r="AJ2035" s="113">
        <v>0</v>
      </c>
      <c r="AK2035" s="113">
        <v>0</v>
      </c>
      <c r="AL2035" s="113">
        <v>0</v>
      </c>
      <c r="AM2035" s="113">
        <v>0</v>
      </c>
      <c r="AN2035" s="113">
        <v>0</v>
      </c>
      <c r="AO2035" s="113">
        <v>0</v>
      </c>
      <c r="AP2035" s="113">
        <v>0</v>
      </c>
      <c r="AQ2035" s="107" t="s">
        <v>699</v>
      </c>
      <c r="AR2035" s="107" t="s">
        <v>699</v>
      </c>
      <c r="AS2035" s="107" t="s">
        <v>396</v>
      </c>
      <c r="AT2035" s="107" t="s">
        <v>395</v>
      </c>
      <c r="AU2035" s="107" t="s">
        <v>1123</v>
      </c>
      <c r="AV2035" s="107" t="s">
        <v>391</v>
      </c>
      <c r="AW2035" s="108">
        <v>1</v>
      </c>
      <c r="AX2035" s="107" t="s">
        <v>473</v>
      </c>
      <c r="AY2035" s="107" t="s">
        <v>1265</v>
      </c>
      <c r="AZ2035" s="107" t="s">
        <v>700</v>
      </c>
      <c r="BA2035" s="107" t="s">
        <v>1266</v>
      </c>
      <c r="BB2035" s="109">
        <v>45355.272070752311</v>
      </c>
      <c r="BC2035" s="107" t="s">
        <v>465</v>
      </c>
      <c r="BD2035" s="107" t="s">
        <v>293</v>
      </c>
    </row>
    <row r="2036" spans="1:56" x14ac:dyDescent="0.2">
      <c r="A2036" s="107" t="s">
        <v>409</v>
      </c>
      <c r="B2036" s="105">
        <v>612644</v>
      </c>
      <c r="C2036" s="105" t="s">
        <v>2688</v>
      </c>
      <c r="D2036" s="107" t="s">
        <v>260</v>
      </c>
      <c r="E2036" s="105" t="s">
        <v>1943</v>
      </c>
      <c r="F2036" s="107" t="s">
        <v>1364</v>
      </c>
      <c r="G2036" s="107" t="s">
        <v>830</v>
      </c>
      <c r="H2036" s="107" t="b">
        <v>1</v>
      </c>
      <c r="I2036" s="107" t="s">
        <v>830</v>
      </c>
      <c r="J2036" s="107" t="s">
        <v>440</v>
      </c>
      <c r="K2036" s="107" t="s">
        <v>441</v>
      </c>
      <c r="L2036" s="107" t="s">
        <v>344</v>
      </c>
      <c r="M2036" s="107" t="s">
        <v>395</v>
      </c>
      <c r="N2036" s="107" t="s">
        <v>410</v>
      </c>
      <c r="O2036" s="107" t="s">
        <v>395</v>
      </c>
      <c r="P2036" s="109">
        <v>44842</v>
      </c>
      <c r="Q2036" s="107" t="s">
        <v>712</v>
      </c>
      <c r="R2036" s="108">
        <v>1</v>
      </c>
      <c r="S2036" s="109">
        <v>44890</v>
      </c>
      <c r="T2036" s="109">
        <v>44950</v>
      </c>
      <c r="U2036" s="109">
        <v>45620</v>
      </c>
      <c r="V2036" s="108">
        <v>730</v>
      </c>
      <c r="W2036" s="107" t="s">
        <v>398</v>
      </c>
      <c r="X2036" s="107" t="s">
        <v>720</v>
      </c>
      <c r="Y2036" s="107" t="s">
        <v>293</v>
      </c>
      <c r="Z2036" s="108">
        <v>0</v>
      </c>
      <c r="AA2036" s="113">
        <v>606195.91</v>
      </c>
      <c r="AB2036" s="113">
        <v>553495.86</v>
      </c>
      <c r="AC2036" s="113">
        <v>557276.09</v>
      </c>
      <c r="AD2036" s="113">
        <v>562437.17599999998</v>
      </c>
      <c r="AE2036" s="113">
        <v>562437.17599999998</v>
      </c>
      <c r="AF2036" s="113">
        <v>297594.38250000001</v>
      </c>
      <c r="AG2036" s="113">
        <v>903790.29249999998</v>
      </c>
      <c r="AH2036" s="113">
        <f>CFR_Data[[#This Row],[Total Spent SFY]]+CFR_Data[[#This Row],[CF Current SFY]]</f>
        <v>851090.24249999993</v>
      </c>
      <c r="AI2036" s="113">
        <v>264842.79350000003</v>
      </c>
      <c r="AJ2036" s="113">
        <v>0</v>
      </c>
      <c r="AK2036" s="113">
        <v>0</v>
      </c>
      <c r="AL2036" s="113">
        <v>0</v>
      </c>
      <c r="AM2036" s="113">
        <v>0</v>
      </c>
      <c r="AN2036" s="113">
        <v>-5161.0860000000002</v>
      </c>
      <c r="AO2036" s="113">
        <v>0</v>
      </c>
      <c r="AP2036" s="113">
        <v>0</v>
      </c>
      <c r="AQ2036" s="107" t="s">
        <v>699</v>
      </c>
      <c r="AR2036" s="107" t="s">
        <v>699</v>
      </c>
      <c r="AS2036" s="107" t="s">
        <v>396</v>
      </c>
      <c r="AT2036" s="107" t="s">
        <v>395</v>
      </c>
      <c r="AU2036" s="107" t="s">
        <v>1123</v>
      </c>
      <c r="AV2036" s="107" t="s">
        <v>391</v>
      </c>
      <c r="AW2036" s="108">
        <v>3</v>
      </c>
      <c r="AX2036" s="107" t="s">
        <v>473</v>
      </c>
      <c r="AY2036" s="107" t="s">
        <v>707</v>
      </c>
      <c r="AZ2036" s="107" t="s">
        <v>706</v>
      </c>
      <c r="BA2036" s="107" t="s">
        <v>412</v>
      </c>
      <c r="BB2036" s="109">
        <v>45355.272070752311</v>
      </c>
      <c r="BC2036" s="107" t="s">
        <v>465</v>
      </c>
      <c r="BD2036" s="107" t="s">
        <v>293</v>
      </c>
    </row>
    <row r="2037" spans="1:56" x14ac:dyDescent="0.2">
      <c r="A2037" s="107" t="s">
        <v>409</v>
      </c>
      <c r="B2037" s="105">
        <v>612644</v>
      </c>
      <c r="C2037" s="105" t="s">
        <v>2688</v>
      </c>
      <c r="D2037" s="107" t="s">
        <v>260</v>
      </c>
      <c r="E2037" s="105" t="s">
        <v>1943</v>
      </c>
      <c r="F2037" s="107" t="s">
        <v>1364</v>
      </c>
      <c r="G2037" s="107" t="s">
        <v>830</v>
      </c>
      <c r="H2037" s="107" t="b">
        <v>1</v>
      </c>
      <c r="I2037" s="107" t="s">
        <v>830</v>
      </c>
      <c r="J2037" s="107" t="s">
        <v>440</v>
      </c>
      <c r="K2037" s="107" t="s">
        <v>441</v>
      </c>
      <c r="L2037" s="107" t="s">
        <v>344</v>
      </c>
      <c r="M2037" s="107" t="s">
        <v>395</v>
      </c>
      <c r="N2037" s="107" t="s">
        <v>410</v>
      </c>
      <c r="O2037" s="107" t="s">
        <v>395</v>
      </c>
      <c r="P2037" s="109">
        <v>44842</v>
      </c>
      <c r="Q2037" s="107" t="s">
        <v>712</v>
      </c>
      <c r="R2037" s="108">
        <v>1</v>
      </c>
      <c r="S2037" s="109">
        <v>44890</v>
      </c>
      <c r="T2037" s="109">
        <v>44950</v>
      </c>
      <c r="U2037" s="109">
        <v>45620</v>
      </c>
      <c r="V2037" s="108">
        <v>730</v>
      </c>
      <c r="W2037" s="107" t="s">
        <v>442</v>
      </c>
      <c r="X2037" s="107" t="s">
        <v>778</v>
      </c>
      <c r="Y2037" s="107" t="s">
        <v>293</v>
      </c>
      <c r="Z2037" s="108">
        <v>0</v>
      </c>
      <c r="AA2037" s="113">
        <v>336228.07</v>
      </c>
      <c r="AB2037" s="113">
        <v>245023.66</v>
      </c>
      <c r="AC2037" s="113">
        <v>2246052.9300000002</v>
      </c>
      <c r="AD2037" s="113">
        <v>2182314.9068999998</v>
      </c>
      <c r="AE2037" s="113">
        <v>2182314.9068999998</v>
      </c>
      <c r="AF2037" s="113">
        <v>1154697.2441</v>
      </c>
      <c r="AG2037" s="113">
        <v>1490925.3141000001</v>
      </c>
      <c r="AH2037" s="113">
        <f>CFR_Data[[#This Row],[Total Spent SFY]]+CFR_Data[[#This Row],[CF Current SFY]]</f>
        <v>1399720.9040999999</v>
      </c>
      <c r="AI2037" s="113">
        <v>1027617.6628</v>
      </c>
      <c r="AJ2037" s="113">
        <v>0</v>
      </c>
      <c r="AK2037" s="113">
        <v>0</v>
      </c>
      <c r="AL2037" s="113">
        <v>0</v>
      </c>
      <c r="AM2037" s="113">
        <v>0</v>
      </c>
      <c r="AN2037" s="113">
        <v>63738.023099999999</v>
      </c>
      <c r="AO2037" s="113">
        <v>0</v>
      </c>
      <c r="AP2037" s="113">
        <v>0</v>
      </c>
      <c r="AQ2037" s="107" t="s">
        <v>699</v>
      </c>
      <c r="AR2037" s="107" t="s">
        <v>699</v>
      </c>
      <c r="AS2037" s="107" t="s">
        <v>396</v>
      </c>
      <c r="AT2037" s="107" t="s">
        <v>395</v>
      </c>
      <c r="AU2037" s="107" t="s">
        <v>1123</v>
      </c>
      <c r="AV2037" s="107" t="s">
        <v>391</v>
      </c>
      <c r="AW2037" s="108">
        <v>3</v>
      </c>
      <c r="AX2037" s="107" t="s">
        <v>473</v>
      </c>
      <c r="AY2037" s="107" t="s">
        <v>707</v>
      </c>
      <c r="AZ2037" s="107" t="s">
        <v>706</v>
      </c>
      <c r="BA2037" s="107" t="s">
        <v>412</v>
      </c>
      <c r="BB2037" s="109">
        <v>45355.272070752311</v>
      </c>
      <c r="BC2037" s="107" t="s">
        <v>465</v>
      </c>
      <c r="BD2037" s="107" t="s">
        <v>293</v>
      </c>
    </row>
    <row r="2038" spans="1:56" x14ac:dyDescent="0.2">
      <c r="A2038" s="107" t="s">
        <v>409</v>
      </c>
      <c r="B2038" s="105">
        <v>612644</v>
      </c>
      <c r="C2038" s="105" t="s">
        <v>2688</v>
      </c>
      <c r="D2038" s="107" t="s">
        <v>260</v>
      </c>
      <c r="E2038" s="105" t="s">
        <v>1943</v>
      </c>
      <c r="F2038" s="107" t="s">
        <v>1364</v>
      </c>
      <c r="G2038" s="107" t="s">
        <v>830</v>
      </c>
      <c r="H2038" s="107" t="b">
        <v>1</v>
      </c>
      <c r="I2038" s="107" t="s">
        <v>830</v>
      </c>
      <c r="J2038" s="107" t="s">
        <v>440</v>
      </c>
      <c r="K2038" s="107" t="s">
        <v>441</v>
      </c>
      <c r="L2038" s="107" t="s">
        <v>344</v>
      </c>
      <c r="M2038" s="107" t="s">
        <v>395</v>
      </c>
      <c r="N2038" s="107" t="s">
        <v>410</v>
      </c>
      <c r="O2038" s="107" t="s">
        <v>395</v>
      </c>
      <c r="P2038" s="109">
        <v>44842</v>
      </c>
      <c r="Q2038" s="107" t="s">
        <v>712</v>
      </c>
      <c r="R2038" s="108">
        <v>1</v>
      </c>
      <c r="S2038" s="109">
        <v>44890</v>
      </c>
      <c r="T2038" s="109">
        <v>44950</v>
      </c>
      <c r="U2038" s="109">
        <v>45620</v>
      </c>
      <c r="V2038" s="108">
        <v>730</v>
      </c>
      <c r="W2038" s="107" t="s">
        <v>287</v>
      </c>
      <c r="X2038" s="107" t="s">
        <v>777</v>
      </c>
      <c r="Y2038" s="107" t="s">
        <v>293</v>
      </c>
      <c r="Z2038" s="108">
        <v>0</v>
      </c>
      <c r="AA2038" s="113">
        <v>0</v>
      </c>
      <c r="AB2038" s="113">
        <v>0</v>
      </c>
      <c r="AC2038" s="113">
        <v>1005052</v>
      </c>
      <c r="AD2038" s="113">
        <v>982578.49710000004</v>
      </c>
      <c r="AE2038" s="113">
        <v>982578.49710000004</v>
      </c>
      <c r="AF2038" s="113">
        <v>519897.78340000001</v>
      </c>
      <c r="AG2038" s="113">
        <v>519897.78340000001</v>
      </c>
      <c r="AH2038" s="113">
        <f>CFR_Data[[#This Row],[Total Spent SFY]]+CFR_Data[[#This Row],[CF Current SFY]]</f>
        <v>519897.78340000001</v>
      </c>
      <c r="AI2038" s="113">
        <v>462680.71370000002</v>
      </c>
      <c r="AJ2038" s="113">
        <v>0</v>
      </c>
      <c r="AK2038" s="113">
        <v>0</v>
      </c>
      <c r="AL2038" s="113">
        <v>0</v>
      </c>
      <c r="AM2038" s="113">
        <v>0</v>
      </c>
      <c r="AN2038" s="113">
        <v>22473.502899999999</v>
      </c>
      <c r="AO2038" s="113">
        <v>0</v>
      </c>
      <c r="AP2038" s="113">
        <v>0</v>
      </c>
      <c r="AQ2038" s="107" t="s">
        <v>699</v>
      </c>
      <c r="AR2038" s="107" t="s">
        <v>699</v>
      </c>
      <c r="AS2038" s="107" t="s">
        <v>396</v>
      </c>
      <c r="AT2038" s="107" t="s">
        <v>395</v>
      </c>
      <c r="AU2038" s="107" t="s">
        <v>1123</v>
      </c>
      <c r="AV2038" s="107" t="s">
        <v>391</v>
      </c>
      <c r="AW2038" s="108">
        <v>3</v>
      </c>
      <c r="AX2038" s="107" t="s">
        <v>473</v>
      </c>
      <c r="AY2038" s="107" t="s">
        <v>707</v>
      </c>
      <c r="AZ2038" s="107" t="s">
        <v>706</v>
      </c>
      <c r="BA2038" s="107" t="s">
        <v>412</v>
      </c>
      <c r="BB2038" s="109">
        <v>45355.272070752311</v>
      </c>
      <c r="BC2038" s="107" t="s">
        <v>465</v>
      </c>
      <c r="BD2038" s="107" t="s">
        <v>293</v>
      </c>
    </row>
    <row r="2039" spans="1:56" x14ac:dyDescent="0.2">
      <c r="A2039" s="107" t="s">
        <v>409</v>
      </c>
      <c r="B2039" s="105">
        <v>612650</v>
      </c>
      <c r="C2039" s="105" t="s">
        <v>2689</v>
      </c>
      <c r="D2039" s="107" t="s">
        <v>1915</v>
      </c>
      <c r="E2039" s="105" t="s">
        <v>1954</v>
      </c>
      <c r="F2039" s="107" t="s">
        <v>1739</v>
      </c>
      <c r="G2039" s="107" t="s">
        <v>830</v>
      </c>
      <c r="H2039" s="107" t="s">
        <v>830</v>
      </c>
      <c r="I2039" s="107" t="s">
        <v>830</v>
      </c>
      <c r="J2039" s="107" t="s">
        <v>170</v>
      </c>
      <c r="K2039" s="107" t="s">
        <v>24</v>
      </c>
      <c r="L2039" s="107" t="s">
        <v>349</v>
      </c>
      <c r="M2039" s="107" t="s">
        <v>395</v>
      </c>
      <c r="N2039" s="107" t="s">
        <v>410</v>
      </c>
      <c r="O2039" s="107" t="s">
        <v>395</v>
      </c>
      <c r="P2039" s="109">
        <v>44989</v>
      </c>
      <c r="Q2039" s="107" t="s">
        <v>712</v>
      </c>
      <c r="R2039" s="108">
        <v>1</v>
      </c>
      <c r="S2039" s="109">
        <v>45057</v>
      </c>
      <c r="T2039" s="109">
        <v>45117</v>
      </c>
      <c r="U2039" s="109">
        <v>45597</v>
      </c>
      <c r="V2039" s="108">
        <v>540</v>
      </c>
      <c r="W2039" s="107" t="s">
        <v>398</v>
      </c>
      <c r="X2039" s="107" t="s">
        <v>702</v>
      </c>
      <c r="Y2039" s="107" t="s">
        <v>293</v>
      </c>
      <c r="Z2039" s="108">
        <v>0</v>
      </c>
      <c r="AA2039" s="113">
        <v>135</v>
      </c>
      <c r="AB2039" s="113">
        <v>135</v>
      </c>
      <c r="AC2039" s="113">
        <v>32065</v>
      </c>
      <c r="AD2039" s="113">
        <v>27249.4539</v>
      </c>
      <c r="AE2039" s="113">
        <v>27249.454000000002</v>
      </c>
      <c r="AF2039" s="113">
        <v>16436.178599999999</v>
      </c>
      <c r="AG2039" s="113">
        <v>16571.178599999999</v>
      </c>
      <c r="AH2039" s="113">
        <f>CFR_Data[[#This Row],[Total Spent SFY]]+CFR_Data[[#This Row],[CF Current SFY]]</f>
        <v>16571.178599999999</v>
      </c>
      <c r="AI2039" s="113">
        <v>10813.2754</v>
      </c>
      <c r="AJ2039" s="113">
        <v>0</v>
      </c>
      <c r="AK2039" s="113">
        <v>0</v>
      </c>
      <c r="AL2039" s="113">
        <v>0</v>
      </c>
      <c r="AM2039" s="113">
        <v>0</v>
      </c>
      <c r="AN2039" s="113">
        <v>4815.5460000000003</v>
      </c>
      <c r="AO2039" s="113">
        <v>0</v>
      </c>
      <c r="AP2039" s="113">
        <v>0</v>
      </c>
      <c r="AQ2039" s="107" t="s">
        <v>699</v>
      </c>
      <c r="AR2039" s="107" t="s">
        <v>699</v>
      </c>
      <c r="AS2039" s="107" t="s">
        <v>396</v>
      </c>
      <c r="AT2039" s="107" t="s">
        <v>395</v>
      </c>
      <c r="AU2039" s="107" t="s">
        <v>1123</v>
      </c>
      <c r="AV2039" s="107" t="s">
        <v>391</v>
      </c>
      <c r="AW2039" s="108">
        <v>2</v>
      </c>
      <c r="AX2039" s="107" t="s">
        <v>473</v>
      </c>
      <c r="AY2039" s="107" t="s">
        <v>707</v>
      </c>
      <c r="AZ2039" s="107" t="s">
        <v>706</v>
      </c>
      <c r="BA2039" s="107" t="s">
        <v>412</v>
      </c>
      <c r="BB2039" s="109">
        <v>45355.272070752311</v>
      </c>
      <c r="BC2039" s="107" t="s">
        <v>24</v>
      </c>
      <c r="BD2039" s="107" t="s">
        <v>293</v>
      </c>
    </row>
    <row r="2040" spans="1:56" x14ac:dyDescent="0.2">
      <c r="A2040" s="107" t="s">
        <v>409</v>
      </c>
      <c r="B2040" s="105">
        <v>612650</v>
      </c>
      <c r="C2040" s="105" t="s">
        <v>2689</v>
      </c>
      <c r="D2040" s="107" t="s">
        <v>1915</v>
      </c>
      <c r="E2040" s="105" t="s">
        <v>1954</v>
      </c>
      <c r="F2040" s="107" t="s">
        <v>1739</v>
      </c>
      <c r="G2040" s="107" t="s">
        <v>830</v>
      </c>
      <c r="H2040" s="107" t="s">
        <v>830</v>
      </c>
      <c r="I2040" s="107" t="s">
        <v>830</v>
      </c>
      <c r="J2040" s="107" t="s">
        <v>170</v>
      </c>
      <c r="K2040" s="107" t="s">
        <v>24</v>
      </c>
      <c r="L2040" s="107" t="s">
        <v>349</v>
      </c>
      <c r="M2040" s="107" t="s">
        <v>395</v>
      </c>
      <c r="N2040" s="107" t="s">
        <v>410</v>
      </c>
      <c r="O2040" s="107" t="s">
        <v>395</v>
      </c>
      <c r="P2040" s="109">
        <v>44989</v>
      </c>
      <c r="Q2040" s="107" t="s">
        <v>712</v>
      </c>
      <c r="R2040" s="108">
        <v>1</v>
      </c>
      <c r="S2040" s="109">
        <v>45057</v>
      </c>
      <c r="T2040" s="109">
        <v>45117</v>
      </c>
      <c r="U2040" s="109">
        <v>45597</v>
      </c>
      <c r="V2040" s="108">
        <v>540</v>
      </c>
      <c r="W2040" s="107" t="s">
        <v>424</v>
      </c>
      <c r="X2040" s="107" t="s">
        <v>1149</v>
      </c>
      <c r="Y2040" s="107" t="s">
        <v>771</v>
      </c>
      <c r="Z2040" s="108">
        <v>0.8</v>
      </c>
      <c r="AA2040" s="113">
        <v>271994.38</v>
      </c>
      <c r="AB2040" s="113">
        <v>271994.38</v>
      </c>
      <c r="AC2040" s="113">
        <v>4053505.62</v>
      </c>
      <c r="AD2040" s="113">
        <v>3122750.5460999999</v>
      </c>
      <c r="AE2040" s="113">
        <v>3122750.5460000001</v>
      </c>
      <c r="AF2040" s="113">
        <v>1883563.8214</v>
      </c>
      <c r="AG2040" s="113">
        <v>2155558.2014000001</v>
      </c>
      <c r="AH2040" s="113">
        <f>CFR_Data[[#This Row],[Total Spent SFY]]+CFR_Data[[#This Row],[CF Current SFY]]</f>
        <v>2155558.2014000001</v>
      </c>
      <c r="AI2040" s="113">
        <v>1239186.7246000001</v>
      </c>
      <c r="AJ2040" s="113">
        <v>0</v>
      </c>
      <c r="AK2040" s="113">
        <v>0</v>
      </c>
      <c r="AL2040" s="113">
        <v>0</v>
      </c>
      <c r="AM2040" s="113">
        <v>0</v>
      </c>
      <c r="AN2040" s="113">
        <v>930755.07400000002</v>
      </c>
      <c r="AO2040" s="113">
        <v>0</v>
      </c>
      <c r="AP2040" s="113">
        <v>0</v>
      </c>
      <c r="AQ2040" s="107" t="s">
        <v>699</v>
      </c>
      <c r="AR2040" s="107" t="s">
        <v>699</v>
      </c>
      <c r="AS2040" s="107" t="s">
        <v>396</v>
      </c>
      <c r="AT2040" s="107" t="s">
        <v>395</v>
      </c>
      <c r="AU2040" s="107" t="s">
        <v>1123</v>
      </c>
      <c r="AV2040" s="107" t="s">
        <v>391</v>
      </c>
      <c r="AW2040" s="108">
        <v>2</v>
      </c>
      <c r="AX2040" s="107" t="s">
        <v>473</v>
      </c>
      <c r="AY2040" s="107" t="s">
        <v>707</v>
      </c>
      <c r="AZ2040" s="107" t="s">
        <v>706</v>
      </c>
      <c r="BA2040" s="107" t="s">
        <v>412</v>
      </c>
      <c r="BB2040" s="109">
        <v>45355.272070752311</v>
      </c>
      <c r="BC2040" s="107" t="s">
        <v>24</v>
      </c>
      <c r="BD2040" s="107" t="s">
        <v>292</v>
      </c>
    </row>
    <row r="2041" spans="1:56" x14ac:dyDescent="0.2">
      <c r="A2041" s="107" t="s">
        <v>409</v>
      </c>
      <c r="B2041" s="105">
        <v>612652</v>
      </c>
      <c r="C2041" s="105" t="s">
        <v>2690</v>
      </c>
      <c r="D2041" s="107" t="s">
        <v>468</v>
      </c>
      <c r="E2041" s="105" t="s">
        <v>1945</v>
      </c>
      <c r="F2041" s="107" t="s">
        <v>389</v>
      </c>
      <c r="G2041" s="107" t="s">
        <v>830</v>
      </c>
      <c r="H2041" s="107" t="b">
        <v>1</v>
      </c>
      <c r="I2041" s="107" t="s">
        <v>830</v>
      </c>
      <c r="J2041" s="107" t="s">
        <v>445</v>
      </c>
      <c r="K2041" s="107" t="s">
        <v>446</v>
      </c>
      <c r="L2041" s="107" t="s">
        <v>349</v>
      </c>
      <c r="M2041" s="107" t="s">
        <v>395</v>
      </c>
      <c r="N2041" s="107" t="s">
        <v>410</v>
      </c>
      <c r="O2041" s="107" t="s">
        <v>395</v>
      </c>
      <c r="P2041" s="109">
        <v>44919</v>
      </c>
      <c r="Q2041" s="107" t="s">
        <v>712</v>
      </c>
      <c r="R2041" s="108">
        <v>1</v>
      </c>
      <c r="S2041" s="109">
        <v>44971</v>
      </c>
      <c r="T2041" s="109">
        <v>45031</v>
      </c>
      <c r="U2041" s="109">
        <v>45701</v>
      </c>
      <c r="V2041" s="108">
        <v>730</v>
      </c>
      <c r="W2041" s="107" t="s">
        <v>398</v>
      </c>
      <c r="X2041" s="107" t="s">
        <v>720</v>
      </c>
      <c r="Y2041" s="107" t="s">
        <v>293</v>
      </c>
      <c r="Z2041" s="108">
        <v>0</v>
      </c>
      <c r="AA2041" s="113">
        <v>137482.45000000001</v>
      </c>
      <c r="AB2041" s="113">
        <v>137482.45000000001</v>
      </c>
      <c r="AC2041" s="113">
        <v>1937317.55</v>
      </c>
      <c r="AD2041" s="113">
        <v>2701139.29</v>
      </c>
      <c r="AE2041" s="113">
        <v>2701139.29</v>
      </c>
      <c r="AF2041" s="113">
        <v>1062517.55</v>
      </c>
      <c r="AG2041" s="113">
        <v>1200000</v>
      </c>
      <c r="AH2041" s="113">
        <f>CFR_Data[[#This Row],[Total Spent SFY]]+CFR_Data[[#This Row],[CF Current SFY]]</f>
        <v>1200000</v>
      </c>
      <c r="AI2041" s="113">
        <v>1638621.74</v>
      </c>
      <c r="AJ2041" s="113">
        <v>0</v>
      </c>
      <c r="AK2041" s="113">
        <v>0</v>
      </c>
      <c r="AL2041" s="113">
        <v>0</v>
      </c>
      <c r="AM2041" s="113">
        <v>0</v>
      </c>
      <c r="AN2041" s="113">
        <v>-763821.74</v>
      </c>
      <c r="AO2041" s="113">
        <v>0</v>
      </c>
      <c r="AP2041" s="113">
        <v>0</v>
      </c>
      <c r="AQ2041" s="107" t="s">
        <v>699</v>
      </c>
      <c r="AR2041" s="107" t="s">
        <v>699</v>
      </c>
      <c r="AS2041" s="107" t="s">
        <v>396</v>
      </c>
      <c r="AT2041" s="107" t="s">
        <v>395</v>
      </c>
      <c r="AU2041" s="107" t="s">
        <v>1123</v>
      </c>
      <c r="AV2041" s="107" t="s">
        <v>391</v>
      </c>
      <c r="AW2041" s="108">
        <v>1</v>
      </c>
      <c r="AX2041" s="107" t="s">
        <v>473</v>
      </c>
      <c r="AY2041" s="107" t="s">
        <v>707</v>
      </c>
      <c r="AZ2041" s="107" t="s">
        <v>706</v>
      </c>
      <c r="BA2041" s="107" t="s">
        <v>412</v>
      </c>
      <c r="BB2041" s="109">
        <v>45355.272070752311</v>
      </c>
      <c r="BC2041" s="107" t="s">
        <v>465</v>
      </c>
      <c r="BD2041" s="107" t="s">
        <v>293</v>
      </c>
    </row>
    <row r="2042" spans="1:56" x14ac:dyDescent="0.2">
      <c r="A2042" s="107" t="s">
        <v>409</v>
      </c>
      <c r="B2042" s="105">
        <v>612653</v>
      </c>
      <c r="C2042" s="105" t="s">
        <v>2691</v>
      </c>
      <c r="D2042" s="107" t="s">
        <v>1349</v>
      </c>
      <c r="E2042" s="105" t="s">
        <v>1945</v>
      </c>
      <c r="F2042" s="107" t="s">
        <v>389</v>
      </c>
      <c r="G2042" s="107" t="s">
        <v>830</v>
      </c>
      <c r="H2042" s="107" t="b">
        <v>1</v>
      </c>
      <c r="I2042" s="107" t="s">
        <v>830</v>
      </c>
      <c r="J2042" s="107" t="s">
        <v>445</v>
      </c>
      <c r="K2042" s="107" t="s">
        <v>446</v>
      </c>
      <c r="L2042" s="107" t="s">
        <v>344</v>
      </c>
      <c r="M2042" s="107" t="s">
        <v>395</v>
      </c>
      <c r="N2042" s="107" t="s">
        <v>410</v>
      </c>
      <c r="O2042" s="107" t="s">
        <v>395</v>
      </c>
      <c r="P2042" s="109">
        <v>44933</v>
      </c>
      <c r="Q2042" s="107" t="s">
        <v>712</v>
      </c>
      <c r="R2042" s="108">
        <v>1</v>
      </c>
      <c r="S2042" s="109">
        <v>44974</v>
      </c>
      <c r="T2042" s="109">
        <v>45034</v>
      </c>
      <c r="U2042" s="109">
        <v>45704</v>
      </c>
      <c r="V2042" s="108">
        <v>730</v>
      </c>
      <c r="W2042" s="107" t="s">
        <v>398</v>
      </c>
      <c r="X2042" s="107" t="s">
        <v>720</v>
      </c>
      <c r="Y2042" s="107" t="s">
        <v>293</v>
      </c>
      <c r="Z2042" s="108">
        <v>0</v>
      </c>
      <c r="AA2042" s="113">
        <v>287611.08</v>
      </c>
      <c r="AB2042" s="113">
        <v>222264.5</v>
      </c>
      <c r="AC2042" s="113">
        <v>565130.37</v>
      </c>
      <c r="AD2042" s="113">
        <v>565130.37</v>
      </c>
      <c r="AE2042" s="113">
        <v>565130.37</v>
      </c>
      <c r="AF2042" s="113">
        <v>272388.92</v>
      </c>
      <c r="AG2042" s="113">
        <v>560000</v>
      </c>
      <c r="AH2042" s="113">
        <f>CFR_Data[[#This Row],[Total Spent SFY]]+CFR_Data[[#This Row],[CF Current SFY]]</f>
        <v>494653.42</v>
      </c>
      <c r="AI2042" s="113">
        <v>292741.45</v>
      </c>
      <c r="AJ2042" s="113">
        <v>0</v>
      </c>
      <c r="AK2042" s="113">
        <v>0</v>
      </c>
      <c r="AL2042" s="113">
        <v>0</v>
      </c>
      <c r="AM2042" s="113">
        <v>0</v>
      </c>
      <c r="AN2042" s="113">
        <v>0</v>
      </c>
      <c r="AO2042" s="113">
        <v>0</v>
      </c>
      <c r="AP2042" s="113">
        <v>0</v>
      </c>
      <c r="AQ2042" s="107" t="s">
        <v>699</v>
      </c>
      <c r="AR2042" s="107" t="s">
        <v>699</v>
      </c>
      <c r="AS2042" s="107" t="s">
        <v>396</v>
      </c>
      <c r="AT2042" s="107" t="s">
        <v>395</v>
      </c>
      <c r="AU2042" s="107" t="s">
        <v>1123</v>
      </c>
      <c r="AV2042" s="107" t="s">
        <v>391</v>
      </c>
      <c r="AW2042" s="108">
        <v>1</v>
      </c>
      <c r="AX2042" s="107" t="s">
        <v>473</v>
      </c>
      <c r="AY2042" s="107" t="s">
        <v>707</v>
      </c>
      <c r="AZ2042" s="107" t="s">
        <v>706</v>
      </c>
      <c r="BA2042" s="107" t="s">
        <v>412</v>
      </c>
      <c r="BB2042" s="109">
        <v>45355.272070752311</v>
      </c>
      <c r="BC2042" s="107" t="s">
        <v>465</v>
      </c>
      <c r="BD2042" s="107" t="s">
        <v>293</v>
      </c>
    </row>
    <row r="2043" spans="1:56" x14ac:dyDescent="0.2">
      <c r="A2043" s="107" t="s">
        <v>409</v>
      </c>
      <c r="B2043" s="105">
        <v>612654</v>
      </c>
      <c r="C2043" s="105" t="s">
        <v>2692</v>
      </c>
      <c r="D2043" s="107" t="s">
        <v>1916</v>
      </c>
      <c r="E2043" s="105" t="s">
        <v>1945</v>
      </c>
      <c r="F2043" s="107" t="s">
        <v>389</v>
      </c>
      <c r="G2043" s="107" t="s">
        <v>830</v>
      </c>
      <c r="H2043" s="107" t="b">
        <v>1</v>
      </c>
      <c r="I2043" s="107" t="s">
        <v>830</v>
      </c>
      <c r="J2043" s="107" t="s">
        <v>445</v>
      </c>
      <c r="K2043" s="107" t="s">
        <v>446</v>
      </c>
      <c r="L2043" s="107" t="s">
        <v>143</v>
      </c>
      <c r="M2043" s="107" t="s">
        <v>41</v>
      </c>
      <c r="N2043" s="107" t="s">
        <v>410</v>
      </c>
      <c r="O2043" s="107" t="s">
        <v>395</v>
      </c>
      <c r="P2043" s="109">
        <v>44842</v>
      </c>
      <c r="Q2043" s="107" t="s">
        <v>712</v>
      </c>
      <c r="R2043" s="108">
        <v>1</v>
      </c>
      <c r="S2043" s="109">
        <v>44903</v>
      </c>
      <c r="T2043" s="109">
        <v>44963</v>
      </c>
      <c r="U2043" s="109">
        <v>45829</v>
      </c>
      <c r="V2043" s="108">
        <v>926</v>
      </c>
      <c r="W2043" s="107" t="s">
        <v>398</v>
      </c>
      <c r="X2043" s="107" t="s">
        <v>720</v>
      </c>
      <c r="Y2043" s="107" t="s">
        <v>293</v>
      </c>
      <c r="Z2043" s="108">
        <v>0</v>
      </c>
      <c r="AA2043" s="113">
        <v>1880596.45</v>
      </c>
      <c r="AB2043" s="113">
        <v>1410401.82</v>
      </c>
      <c r="AC2043" s="113">
        <v>2696139.05</v>
      </c>
      <c r="AD2043" s="113">
        <v>2696139.05</v>
      </c>
      <c r="AE2043" s="113">
        <v>2696139.05</v>
      </c>
      <c r="AF2043" s="113">
        <v>1234403.55</v>
      </c>
      <c r="AG2043" s="113">
        <v>3115000</v>
      </c>
      <c r="AH2043" s="113">
        <f>CFR_Data[[#This Row],[Total Spent SFY]]+CFR_Data[[#This Row],[CF Current SFY]]</f>
        <v>2644805.37</v>
      </c>
      <c r="AI2043" s="113">
        <v>1461735.5</v>
      </c>
      <c r="AJ2043" s="113">
        <v>0</v>
      </c>
      <c r="AK2043" s="113">
        <v>0</v>
      </c>
      <c r="AL2043" s="113">
        <v>0</v>
      </c>
      <c r="AM2043" s="113">
        <v>0</v>
      </c>
      <c r="AN2043" s="113">
        <v>0</v>
      </c>
      <c r="AO2043" s="113">
        <v>0</v>
      </c>
      <c r="AP2043" s="113">
        <v>0</v>
      </c>
      <c r="AQ2043" s="107" t="s">
        <v>699</v>
      </c>
      <c r="AR2043" s="107" t="s">
        <v>699</v>
      </c>
      <c r="AS2043" s="107" t="s">
        <v>396</v>
      </c>
      <c r="AT2043" s="107" t="s">
        <v>395</v>
      </c>
      <c r="AU2043" s="107" t="s">
        <v>1123</v>
      </c>
      <c r="AV2043" s="107" t="s">
        <v>391</v>
      </c>
      <c r="AW2043" s="108">
        <v>1</v>
      </c>
      <c r="AX2043" s="107" t="s">
        <v>473</v>
      </c>
      <c r="AY2043" s="107" t="s">
        <v>707</v>
      </c>
      <c r="AZ2043" s="107" t="s">
        <v>706</v>
      </c>
      <c r="BA2043" s="107" t="s">
        <v>412</v>
      </c>
      <c r="BB2043" s="109">
        <v>45355.272070752311</v>
      </c>
      <c r="BC2043" s="107" t="s">
        <v>465</v>
      </c>
      <c r="BD2043" s="107" t="s">
        <v>293</v>
      </c>
    </row>
    <row r="2044" spans="1:56" x14ac:dyDescent="0.2">
      <c r="A2044" s="107" t="s">
        <v>409</v>
      </c>
      <c r="B2044" s="105">
        <v>612655</v>
      </c>
      <c r="C2044" s="105" t="s">
        <v>2693</v>
      </c>
      <c r="D2044" s="107" t="s">
        <v>1917</v>
      </c>
      <c r="E2044" s="105" t="s">
        <v>1945</v>
      </c>
      <c r="F2044" s="107" t="s">
        <v>389</v>
      </c>
      <c r="G2044" s="107" t="s">
        <v>830</v>
      </c>
      <c r="H2044" s="107" t="b">
        <v>1</v>
      </c>
      <c r="I2044" s="107" t="s">
        <v>830</v>
      </c>
      <c r="J2044" s="107" t="s">
        <v>445</v>
      </c>
      <c r="K2044" s="107" t="s">
        <v>446</v>
      </c>
      <c r="L2044" s="107" t="s">
        <v>344</v>
      </c>
      <c r="M2044" s="107" t="s">
        <v>395</v>
      </c>
      <c r="N2044" s="107" t="s">
        <v>410</v>
      </c>
      <c r="O2044" s="107" t="s">
        <v>395</v>
      </c>
      <c r="P2044" s="109">
        <v>44947</v>
      </c>
      <c r="Q2044" s="107" t="s">
        <v>712</v>
      </c>
      <c r="R2044" s="108">
        <v>1</v>
      </c>
      <c r="S2044" s="109">
        <v>44998</v>
      </c>
      <c r="T2044" s="109">
        <v>45058</v>
      </c>
      <c r="U2044" s="109">
        <v>45728</v>
      </c>
      <c r="V2044" s="108">
        <v>730</v>
      </c>
      <c r="W2044" s="107" t="s">
        <v>398</v>
      </c>
      <c r="X2044" s="107" t="s">
        <v>720</v>
      </c>
      <c r="Y2044" s="107" t="s">
        <v>293</v>
      </c>
      <c r="Z2044" s="108">
        <v>0</v>
      </c>
      <c r="AA2044" s="113">
        <v>921578.68</v>
      </c>
      <c r="AB2044" s="113">
        <v>544672.6</v>
      </c>
      <c r="AC2044" s="113">
        <v>975194.57</v>
      </c>
      <c r="AD2044" s="113">
        <v>1095522.27</v>
      </c>
      <c r="AE2044" s="113">
        <v>1095522.27</v>
      </c>
      <c r="AF2044" s="113">
        <v>258421.32</v>
      </c>
      <c r="AG2044" s="113">
        <v>1180000</v>
      </c>
      <c r="AH2044" s="113">
        <f>CFR_Data[[#This Row],[Total Spent SFY]]+CFR_Data[[#This Row],[CF Current SFY]]</f>
        <v>803093.91999999993</v>
      </c>
      <c r="AI2044" s="113">
        <v>837100.95</v>
      </c>
      <c r="AJ2044" s="113">
        <v>0</v>
      </c>
      <c r="AK2044" s="113">
        <v>0</v>
      </c>
      <c r="AL2044" s="113">
        <v>0</v>
      </c>
      <c r="AM2044" s="113">
        <v>0</v>
      </c>
      <c r="AN2044" s="113">
        <v>-120327.7</v>
      </c>
      <c r="AO2044" s="113">
        <v>0</v>
      </c>
      <c r="AP2044" s="113">
        <v>0</v>
      </c>
      <c r="AQ2044" s="107" t="s">
        <v>699</v>
      </c>
      <c r="AR2044" s="107" t="s">
        <v>699</v>
      </c>
      <c r="AS2044" s="107" t="s">
        <v>396</v>
      </c>
      <c r="AT2044" s="107" t="s">
        <v>395</v>
      </c>
      <c r="AU2044" s="107" t="s">
        <v>1123</v>
      </c>
      <c r="AV2044" s="107" t="s">
        <v>391</v>
      </c>
      <c r="AW2044" s="108">
        <v>1</v>
      </c>
      <c r="AX2044" s="107" t="s">
        <v>473</v>
      </c>
      <c r="AY2044" s="107" t="s">
        <v>707</v>
      </c>
      <c r="AZ2044" s="107" t="s">
        <v>706</v>
      </c>
      <c r="BA2044" s="107" t="s">
        <v>412</v>
      </c>
      <c r="BB2044" s="109">
        <v>45355.272070752311</v>
      </c>
      <c r="BC2044" s="107" t="s">
        <v>465</v>
      </c>
      <c r="BD2044" s="107" t="s">
        <v>293</v>
      </c>
    </row>
    <row r="2045" spans="1:56" x14ac:dyDescent="0.2">
      <c r="A2045" s="107" t="s">
        <v>409</v>
      </c>
      <c r="B2045" s="105">
        <v>612656</v>
      </c>
      <c r="C2045" s="105" t="s">
        <v>2694</v>
      </c>
      <c r="D2045" s="107" t="s">
        <v>1918</v>
      </c>
      <c r="E2045" s="105" t="s">
        <v>1954</v>
      </c>
      <c r="F2045" s="107" t="s">
        <v>1739</v>
      </c>
      <c r="G2045" s="107" t="s">
        <v>830</v>
      </c>
      <c r="H2045" s="107" t="s">
        <v>830</v>
      </c>
      <c r="I2045" s="107" t="s">
        <v>830</v>
      </c>
      <c r="J2045" s="107" t="s">
        <v>164</v>
      </c>
      <c r="K2045" s="107" t="s">
        <v>30</v>
      </c>
      <c r="L2045" s="107" t="s">
        <v>349</v>
      </c>
      <c r="M2045" s="107" t="s">
        <v>395</v>
      </c>
      <c r="N2045" s="107" t="s">
        <v>410</v>
      </c>
      <c r="O2045" s="107" t="s">
        <v>395</v>
      </c>
      <c r="P2045" s="109">
        <v>45017</v>
      </c>
      <c r="Q2045" s="107" t="s">
        <v>712</v>
      </c>
      <c r="R2045" s="108">
        <v>1</v>
      </c>
      <c r="S2045" s="109">
        <v>45085</v>
      </c>
      <c r="T2045" s="109">
        <v>45145</v>
      </c>
      <c r="U2045" s="109">
        <v>45740</v>
      </c>
      <c r="V2045" s="108">
        <v>655</v>
      </c>
      <c r="W2045" s="107" t="s">
        <v>398</v>
      </c>
      <c r="X2045" s="107" t="s">
        <v>702</v>
      </c>
      <c r="Y2045" s="107" t="s">
        <v>293</v>
      </c>
      <c r="Z2045" s="108">
        <v>0</v>
      </c>
      <c r="AA2045" s="113">
        <v>0</v>
      </c>
      <c r="AB2045" s="113">
        <v>0</v>
      </c>
      <c r="AC2045" s="113">
        <v>42000</v>
      </c>
      <c r="AD2045" s="113">
        <v>37129.049400000004</v>
      </c>
      <c r="AE2045" s="113">
        <v>37129.049400000004</v>
      </c>
      <c r="AF2045" s="113">
        <v>16509.436600000001</v>
      </c>
      <c r="AG2045" s="113">
        <v>16509.436600000001</v>
      </c>
      <c r="AH2045" s="113">
        <f>CFR_Data[[#This Row],[Total Spent SFY]]+CFR_Data[[#This Row],[CF Current SFY]]</f>
        <v>16509.436600000001</v>
      </c>
      <c r="AI2045" s="113">
        <v>20619.612799999999</v>
      </c>
      <c r="AJ2045" s="113">
        <v>0</v>
      </c>
      <c r="AK2045" s="113">
        <v>0</v>
      </c>
      <c r="AL2045" s="113">
        <v>0</v>
      </c>
      <c r="AM2045" s="113">
        <v>0</v>
      </c>
      <c r="AN2045" s="113">
        <v>4870.9506000000001</v>
      </c>
      <c r="AO2045" s="113">
        <v>0</v>
      </c>
      <c r="AP2045" s="113">
        <v>0</v>
      </c>
      <c r="AQ2045" s="107" t="s">
        <v>699</v>
      </c>
      <c r="AR2045" s="107" t="s">
        <v>699</v>
      </c>
      <c r="AS2045" s="107" t="s">
        <v>396</v>
      </c>
      <c r="AT2045" s="107" t="s">
        <v>395</v>
      </c>
      <c r="AU2045" s="107" t="s">
        <v>1123</v>
      </c>
      <c r="AV2045" s="107" t="s">
        <v>391</v>
      </c>
      <c r="AW2045" s="108">
        <v>2</v>
      </c>
      <c r="AX2045" s="107" t="s">
        <v>473</v>
      </c>
      <c r="AY2045" s="107" t="s">
        <v>707</v>
      </c>
      <c r="AZ2045" s="107" t="s">
        <v>706</v>
      </c>
      <c r="BA2045" s="107" t="s">
        <v>412</v>
      </c>
      <c r="BB2045" s="109">
        <v>45355.272070752311</v>
      </c>
      <c r="BC2045" s="107" t="s">
        <v>30</v>
      </c>
      <c r="BD2045" s="107" t="s">
        <v>293</v>
      </c>
    </row>
    <row r="2046" spans="1:56" x14ac:dyDescent="0.2">
      <c r="A2046" s="107" t="s">
        <v>409</v>
      </c>
      <c r="B2046" s="105">
        <v>612656</v>
      </c>
      <c r="C2046" s="105" t="s">
        <v>2694</v>
      </c>
      <c r="D2046" s="107" t="s">
        <v>1918</v>
      </c>
      <c r="E2046" s="105" t="s">
        <v>1954</v>
      </c>
      <c r="F2046" s="107" t="s">
        <v>1739</v>
      </c>
      <c r="G2046" s="107" t="s">
        <v>830</v>
      </c>
      <c r="H2046" s="107" t="s">
        <v>830</v>
      </c>
      <c r="I2046" s="107" t="s">
        <v>830</v>
      </c>
      <c r="J2046" s="107" t="s">
        <v>164</v>
      </c>
      <c r="K2046" s="107" t="s">
        <v>30</v>
      </c>
      <c r="L2046" s="107" t="s">
        <v>349</v>
      </c>
      <c r="M2046" s="107" t="s">
        <v>395</v>
      </c>
      <c r="N2046" s="107" t="s">
        <v>410</v>
      </c>
      <c r="O2046" s="107" t="s">
        <v>395</v>
      </c>
      <c r="P2046" s="109">
        <v>45017</v>
      </c>
      <c r="Q2046" s="107" t="s">
        <v>712</v>
      </c>
      <c r="R2046" s="108">
        <v>1</v>
      </c>
      <c r="S2046" s="109">
        <v>45085</v>
      </c>
      <c r="T2046" s="109">
        <v>45145</v>
      </c>
      <c r="U2046" s="109">
        <v>45740</v>
      </c>
      <c r="V2046" s="108">
        <v>655</v>
      </c>
      <c r="W2046" s="107" t="s">
        <v>424</v>
      </c>
      <c r="X2046" s="107" t="s">
        <v>1149</v>
      </c>
      <c r="Y2046" s="107" t="s">
        <v>771</v>
      </c>
      <c r="Z2046" s="108">
        <v>0.8</v>
      </c>
      <c r="AA2046" s="113">
        <v>10657.5</v>
      </c>
      <c r="AB2046" s="113">
        <v>10657.5</v>
      </c>
      <c r="AC2046" s="113">
        <v>3302243.6</v>
      </c>
      <c r="AD2046" s="113">
        <v>2663870.9506000001</v>
      </c>
      <c r="AE2046" s="113">
        <v>2663870.9506999999</v>
      </c>
      <c r="AF2046" s="113">
        <v>1184490.5634000001</v>
      </c>
      <c r="AG2046" s="113">
        <v>1195148.0634000001</v>
      </c>
      <c r="AH2046" s="113">
        <f>CFR_Data[[#This Row],[Total Spent SFY]]+CFR_Data[[#This Row],[CF Current SFY]]</f>
        <v>1195148.0634000001</v>
      </c>
      <c r="AI2046" s="113">
        <v>1479380.3873000001</v>
      </c>
      <c r="AJ2046" s="113">
        <v>0</v>
      </c>
      <c r="AK2046" s="113">
        <v>0</v>
      </c>
      <c r="AL2046" s="113">
        <v>0</v>
      </c>
      <c r="AM2046" s="113">
        <v>0</v>
      </c>
      <c r="AN2046" s="113">
        <v>638372.64930000005</v>
      </c>
      <c r="AO2046" s="113">
        <v>0</v>
      </c>
      <c r="AP2046" s="113">
        <v>0</v>
      </c>
      <c r="AQ2046" s="107" t="s">
        <v>699</v>
      </c>
      <c r="AR2046" s="107" t="s">
        <v>699</v>
      </c>
      <c r="AS2046" s="107" t="s">
        <v>396</v>
      </c>
      <c r="AT2046" s="107" t="s">
        <v>395</v>
      </c>
      <c r="AU2046" s="107" t="s">
        <v>1123</v>
      </c>
      <c r="AV2046" s="107" t="s">
        <v>391</v>
      </c>
      <c r="AW2046" s="108">
        <v>2</v>
      </c>
      <c r="AX2046" s="107" t="s">
        <v>473</v>
      </c>
      <c r="AY2046" s="107" t="s">
        <v>707</v>
      </c>
      <c r="AZ2046" s="107" t="s">
        <v>706</v>
      </c>
      <c r="BA2046" s="107" t="s">
        <v>412</v>
      </c>
      <c r="BB2046" s="109">
        <v>45355.272070752311</v>
      </c>
      <c r="BC2046" s="107" t="s">
        <v>30</v>
      </c>
      <c r="BD2046" s="107" t="s">
        <v>292</v>
      </c>
    </row>
    <row r="2047" spans="1:56" x14ac:dyDescent="0.2">
      <c r="A2047" s="107" t="s">
        <v>409</v>
      </c>
      <c r="B2047" s="105">
        <v>612658</v>
      </c>
      <c r="C2047" s="105" t="s">
        <v>3230</v>
      </c>
      <c r="D2047" s="107" t="s">
        <v>1919</v>
      </c>
      <c r="E2047" s="105" t="s">
        <v>1941</v>
      </c>
      <c r="F2047" s="107" t="s">
        <v>1739</v>
      </c>
      <c r="G2047" s="107" t="s">
        <v>830</v>
      </c>
      <c r="H2047" s="107" t="s">
        <v>830</v>
      </c>
      <c r="I2047" s="107" t="s">
        <v>830</v>
      </c>
      <c r="J2047" s="107" t="s">
        <v>138</v>
      </c>
      <c r="K2047" s="107" t="s">
        <v>30</v>
      </c>
      <c r="L2047" s="107" t="s">
        <v>349</v>
      </c>
      <c r="M2047" s="107" t="s">
        <v>395</v>
      </c>
      <c r="N2047" s="107" t="s">
        <v>410</v>
      </c>
      <c r="O2047" s="107" t="s">
        <v>395</v>
      </c>
      <c r="P2047" s="109">
        <v>45094</v>
      </c>
      <c r="Q2047" s="107" t="s">
        <v>712</v>
      </c>
      <c r="R2047" s="108">
        <v>1</v>
      </c>
      <c r="S2047" s="109">
        <v>45181</v>
      </c>
      <c r="T2047" s="109">
        <v>45241</v>
      </c>
      <c r="U2047" s="109">
        <v>45991</v>
      </c>
      <c r="V2047" s="108">
        <v>810</v>
      </c>
      <c r="W2047" s="107" t="s">
        <v>398</v>
      </c>
      <c r="X2047" s="107" t="s">
        <v>702</v>
      </c>
      <c r="Y2047" s="107" t="s">
        <v>293</v>
      </c>
      <c r="Z2047" s="108">
        <v>0</v>
      </c>
      <c r="AA2047" s="113">
        <v>90</v>
      </c>
      <c r="AB2047" s="113">
        <v>90</v>
      </c>
      <c r="AC2047" s="113">
        <v>254870</v>
      </c>
      <c r="AD2047" s="113">
        <v>229213.17019999999</v>
      </c>
      <c r="AE2047" s="113">
        <v>229213.17019999999</v>
      </c>
      <c r="AF2047" s="113">
        <v>50007.043100000003</v>
      </c>
      <c r="AG2047" s="113">
        <v>50097.043100000003</v>
      </c>
      <c r="AH2047" s="113">
        <f>CFR_Data[[#This Row],[Total Spent SFY]]+CFR_Data[[#This Row],[CF Current SFY]]</f>
        <v>50097.043100000003</v>
      </c>
      <c r="AI2047" s="113">
        <v>128004.3765</v>
      </c>
      <c r="AJ2047" s="113">
        <v>51201.750599999999</v>
      </c>
      <c r="AK2047" s="113">
        <v>0</v>
      </c>
      <c r="AL2047" s="113">
        <v>0</v>
      </c>
      <c r="AM2047" s="113">
        <v>0</v>
      </c>
      <c r="AN2047" s="113">
        <v>25656.8298</v>
      </c>
      <c r="AO2047" s="113">
        <v>0</v>
      </c>
      <c r="AP2047" s="113">
        <v>0</v>
      </c>
      <c r="AQ2047" s="107" t="s">
        <v>699</v>
      </c>
      <c r="AR2047" s="107" t="s">
        <v>699</v>
      </c>
      <c r="AS2047" s="107" t="s">
        <v>396</v>
      </c>
      <c r="AT2047" s="107" t="s">
        <v>395</v>
      </c>
      <c r="AU2047" s="107" t="s">
        <v>1123</v>
      </c>
      <c r="AV2047" s="107" t="s">
        <v>391</v>
      </c>
      <c r="AW2047" s="108">
        <v>2</v>
      </c>
      <c r="AX2047" s="107" t="s">
        <v>473</v>
      </c>
      <c r="AY2047" s="107" t="s">
        <v>707</v>
      </c>
      <c r="AZ2047" s="107" t="s">
        <v>706</v>
      </c>
      <c r="BA2047" s="107" t="s">
        <v>412</v>
      </c>
      <c r="BB2047" s="109">
        <v>45355.272070752311</v>
      </c>
      <c r="BC2047" s="107" t="s">
        <v>30</v>
      </c>
      <c r="BD2047" s="107" t="s">
        <v>293</v>
      </c>
    </row>
    <row r="2048" spans="1:56" x14ac:dyDescent="0.2">
      <c r="A2048" s="107" t="s">
        <v>409</v>
      </c>
      <c r="B2048" s="105">
        <v>612658</v>
      </c>
      <c r="C2048" s="105" t="s">
        <v>3230</v>
      </c>
      <c r="D2048" s="107" t="s">
        <v>1919</v>
      </c>
      <c r="E2048" s="105" t="s">
        <v>1941</v>
      </c>
      <c r="F2048" s="107" t="s">
        <v>1739</v>
      </c>
      <c r="G2048" s="107" t="s">
        <v>830</v>
      </c>
      <c r="H2048" s="107" t="s">
        <v>830</v>
      </c>
      <c r="I2048" s="107" t="s">
        <v>830</v>
      </c>
      <c r="J2048" s="107" t="s">
        <v>138</v>
      </c>
      <c r="K2048" s="107" t="s">
        <v>30</v>
      </c>
      <c r="L2048" s="107" t="s">
        <v>349</v>
      </c>
      <c r="M2048" s="107" t="s">
        <v>395</v>
      </c>
      <c r="N2048" s="107" t="s">
        <v>410</v>
      </c>
      <c r="O2048" s="107" t="s">
        <v>395</v>
      </c>
      <c r="P2048" s="109">
        <v>45094</v>
      </c>
      <c r="Q2048" s="107" t="s">
        <v>712</v>
      </c>
      <c r="R2048" s="108">
        <v>1</v>
      </c>
      <c r="S2048" s="109">
        <v>45181</v>
      </c>
      <c r="T2048" s="109">
        <v>45241</v>
      </c>
      <c r="U2048" s="109">
        <v>45991</v>
      </c>
      <c r="V2048" s="108">
        <v>810</v>
      </c>
      <c r="W2048" s="107" t="s">
        <v>424</v>
      </c>
      <c r="X2048" s="107" t="s">
        <v>1149</v>
      </c>
      <c r="Y2048" s="107" t="s">
        <v>771</v>
      </c>
      <c r="Z2048" s="108">
        <v>0.8</v>
      </c>
      <c r="AA2048" s="113">
        <v>956437.97</v>
      </c>
      <c r="AB2048" s="113">
        <v>956437.97</v>
      </c>
      <c r="AC2048" s="113">
        <v>7188913.6299999999</v>
      </c>
      <c r="AD2048" s="113">
        <v>6485786.8298000004</v>
      </c>
      <c r="AE2048" s="113">
        <v>6485786.8298000004</v>
      </c>
      <c r="AF2048" s="113">
        <v>1414992.9569000001</v>
      </c>
      <c r="AG2048" s="113">
        <v>2371430.9268999998</v>
      </c>
      <c r="AH2048" s="113">
        <f>CFR_Data[[#This Row],[Total Spent SFY]]+CFR_Data[[#This Row],[CF Current SFY]]</f>
        <v>2371430.9269000003</v>
      </c>
      <c r="AI2048" s="113">
        <v>3621995.6235000002</v>
      </c>
      <c r="AJ2048" s="113">
        <v>1448798.2494000001</v>
      </c>
      <c r="AK2048" s="113">
        <v>0</v>
      </c>
      <c r="AL2048" s="113">
        <v>0</v>
      </c>
      <c r="AM2048" s="113">
        <v>0</v>
      </c>
      <c r="AN2048" s="113">
        <v>703126.80020000006</v>
      </c>
      <c r="AO2048" s="113">
        <v>0</v>
      </c>
      <c r="AP2048" s="113">
        <v>0</v>
      </c>
      <c r="AQ2048" s="107" t="s">
        <v>699</v>
      </c>
      <c r="AR2048" s="107" t="s">
        <v>699</v>
      </c>
      <c r="AS2048" s="107" t="s">
        <v>396</v>
      </c>
      <c r="AT2048" s="107" t="s">
        <v>395</v>
      </c>
      <c r="AU2048" s="107" t="s">
        <v>1123</v>
      </c>
      <c r="AV2048" s="107" t="s">
        <v>391</v>
      </c>
      <c r="AW2048" s="108">
        <v>2</v>
      </c>
      <c r="AX2048" s="107" t="s">
        <v>473</v>
      </c>
      <c r="AY2048" s="107" t="s">
        <v>707</v>
      </c>
      <c r="AZ2048" s="107" t="s">
        <v>706</v>
      </c>
      <c r="BA2048" s="107" t="s">
        <v>412</v>
      </c>
      <c r="BB2048" s="109">
        <v>45355.272070752311</v>
      </c>
      <c r="BC2048" s="107" t="s">
        <v>30</v>
      </c>
      <c r="BD2048" s="107" t="s">
        <v>292</v>
      </c>
    </row>
    <row r="2049" spans="1:56" x14ac:dyDescent="0.2">
      <c r="A2049" s="107" t="s">
        <v>409</v>
      </c>
      <c r="B2049" s="105">
        <v>612660</v>
      </c>
      <c r="C2049" s="105" t="s">
        <v>2695</v>
      </c>
      <c r="D2049" s="107" t="s">
        <v>1920</v>
      </c>
      <c r="E2049" s="105" t="s">
        <v>1954</v>
      </c>
      <c r="F2049" s="107" t="s">
        <v>389</v>
      </c>
      <c r="G2049" s="107" t="s">
        <v>830</v>
      </c>
      <c r="H2049" s="107" t="b">
        <v>1</v>
      </c>
      <c r="I2049" s="107" t="s">
        <v>830</v>
      </c>
      <c r="J2049" s="107" t="s">
        <v>463</v>
      </c>
      <c r="K2049" s="107" t="s">
        <v>464</v>
      </c>
      <c r="L2049" s="107" t="s">
        <v>344</v>
      </c>
      <c r="M2049" s="107" t="s">
        <v>395</v>
      </c>
      <c r="N2049" s="107" t="s">
        <v>410</v>
      </c>
      <c r="O2049" s="107" t="s">
        <v>395</v>
      </c>
      <c r="P2049" s="109">
        <v>44898</v>
      </c>
      <c r="Q2049" s="107" t="s">
        <v>712</v>
      </c>
      <c r="R2049" s="108">
        <v>1</v>
      </c>
      <c r="S2049" s="109">
        <v>44951</v>
      </c>
      <c r="T2049" s="109">
        <v>45011</v>
      </c>
      <c r="U2049" s="109">
        <v>45681</v>
      </c>
      <c r="V2049" s="108">
        <v>730</v>
      </c>
      <c r="W2049" s="107" t="s">
        <v>398</v>
      </c>
      <c r="X2049" s="107" t="s">
        <v>720</v>
      </c>
      <c r="Y2049" s="107" t="s">
        <v>293</v>
      </c>
      <c r="Z2049" s="108">
        <v>0</v>
      </c>
      <c r="AA2049" s="113">
        <v>2493686.0299999998</v>
      </c>
      <c r="AB2049" s="113">
        <v>2301476.4700000002</v>
      </c>
      <c r="AC2049" s="113">
        <v>22248.97</v>
      </c>
      <c r="AD2049" s="113">
        <v>490000</v>
      </c>
      <c r="AE2049" s="113">
        <v>22248.97</v>
      </c>
      <c r="AF2049" s="113">
        <v>490000</v>
      </c>
      <c r="AG2049" s="113">
        <v>2983686.03</v>
      </c>
      <c r="AH2049" s="113">
        <f>CFR_Data[[#This Row],[Total Spent SFY]]+CFR_Data[[#This Row],[CF Current SFY]]</f>
        <v>2791476.47</v>
      </c>
      <c r="AI2049" s="113">
        <v>-467751.03</v>
      </c>
      <c r="AJ2049" s="113">
        <v>0</v>
      </c>
      <c r="AK2049" s="113">
        <v>0</v>
      </c>
      <c r="AL2049" s="113">
        <v>0</v>
      </c>
      <c r="AM2049" s="113">
        <v>0</v>
      </c>
      <c r="AN2049" s="113">
        <v>0</v>
      </c>
      <c r="AO2049" s="113">
        <v>0</v>
      </c>
      <c r="AP2049" s="113">
        <v>0</v>
      </c>
      <c r="AQ2049" s="107" t="s">
        <v>699</v>
      </c>
      <c r="AR2049" s="107" t="s">
        <v>699</v>
      </c>
      <c r="AS2049" s="107" t="s">
        <v>396</v>
      </c>
      <c r="AT2049" s="107" t="s">
        <v>395</v>
      </c>
      <c r="AU2049" s="107" t="s">
        <v>1123</v>
      </c>
      <c r="AV2049" s="107" t="s">
        <v>391</v>
      </c>
      <c r="AW2049" s="108">
        <v>1</v>
      </c>
      <c r="AX2049" s="107" t="s">
        <v>473</v>
      </c>
      <c r="AY2049" s="107" t="s">
        <v>707</v>
      </c>
      <c r="AZ2049" s="107" t="s">
        <v>706</v>
      </c>
      <c r="BA2049" s="107" t="s">
        <v>412</v>
      </c>
      <c r="BB2049" s="109">
        <v>45355.272070752311</v>
      </c>
      <c r="BC2049" s="107" t="s">
        <v>465</v>
      </c>
      <c r="BD2049" s="107" t="s">
        <v>293</v>
      </c>
    </row>
    <row r="2050" spans="1:56" x14ac:dyDescent="0.2">
      <c r="A2050" s="107" t="s">
        <v>409</v>
      </c>
      <c r="B2050" s="105">
        <v>612663</v>
      </c>
      <c r="C2050" s="105" t="s">
        <v>2696</v>
      </c>
      <c r="D2050" s="107" t="s">
        <v>1921</v>
      </c>
      <c r="E2050" s="105" t="s">
        <v>1943</v>
      </c>
      <c r="F2050" s="107" t="s">
        <v>1739</v>
      </c>
      <c r="G2050" s="107" t="s">
        <v>830</v>
      </c>
      <c r="H2050" s="107" t="s">
        <v>830</v>
      </c>
      <c r="I2050" s="107" t="s">
        <v>830</v>
      </c>
      <c r="J2050" s="107" t="s">
        <v>44</v>
      </c>
      <c r="K2050" s="107" t="s">
        <v>22</v>
      </c>
      <c r="L2050" s="107" t="s">
        <v>349</v>
      </c>
      <c r="M2050" s="107" t="s">
        <v>395</v>
      </c>
      <c r="N2050" s="107" t="s">
        <v>410</v>
      </c>
      <c r="O2050" s="107" t="s">
        <v>395</v>
      </c>
      <c r="P2050" s="109">
        <v>44905</v>
      </c>
      <c r="Q2050" s="107" t="s">
        <v>712</v>
      </c>
      <c r="R2050" s="108">
        <v>1</v>
      </c>
      <c r="S2050" s="109">
        <v>44965</v>
      </c>
      <c r="T2050" s="109">
        <v>45025</v>
      </c>
      <c r="U2050" s="109">
        <v>45513</v>
      </c>
      <c r="V2050" s="108">
        <v>548</v>
      </c>
      <c r="W2050" s="107" t="s">
        <v>398</v>
      </c>
      <c r="X2050" s="107" t="s">
        <v>702</v>
      </c>
      <c r="Y2050" s="107" t="s">
        <v>293</v>
      </c>
      <c r="Z2050" s="108">
        <v>0</v>
      </c>
      <c r="AA2050" s="113">
        <v>0</v>
      </c>
      <c r="AB2050" s="113">
        <v>0</v>
      </c>
      <c r="AC2050" s="113">
        <v>26000</v>
      </c>
      <c r="AD2050" s="113">
        <v>21487.043900000001</v>
      </c>
      <c r="AE2050" s="113">
        <v>21487.043900000001</v>
      </c>
      <c r="AF2050" s="113">
        <v>15221.464400000001</v>
      </c>
      <c r="AG2050" s="113">
        <v>15221.464400000001</v>
      </c>
      <c r="AH2050" s="113">
        <f>CFR_Data[[#This Row],[Total Spent SFY]]+CFR_Data[[#This Row],[CF Current SFY]]</f>
        <v>15221.464400000001</v>
      </c>
      <c r="AI2050" s="113">
        <v>6265.5794999999998</v>
      </c>
      <c r="AJ2050" s="113">
        <v>0</v>
      </c>
      <c r="AK2050" s="113">
        <v>0</v>
      </c>
      <c r="AL2050" s="113">
        <v>0</v>
      </c>
      <c r="AM2050" s="113">
        <v>0</v>
      </c>
      <c r="AN2050" s="113">
        <v>4512.9561000000003</v>
      </c>
      <c r="AO2050" s="113">
        <v>0</v>
      </c>
      <c r="AP2050" s="113">
        <v>0</v>
      </c>
      <c r="AQ2050" s="107" t="s">
        <v>699</v>
      </c>
      <c r="AR2050" s="107" t="s">
        <v>699</v>
      </c>
      <c r="AS2050" s="107" t="s">
        <v>396</v>
      </c>
      <c r="AT2050" s="107" t="s">
        <v>395</v>
      </c>
      <c r="AU2050" s="107" t="s">
        <v>1123</v>
      </c>
      <c r="AV2050" s="107" t="s">
        <v>391</v>
      </c>
      <c r="AW2050" s="108">
        <v>2</v>
      </c>
      <c r="AX2050" s="107" t="s">
        <v>473</v>
      </c>
      <c r="AY2050" s="107" t="s">
        <v>707</v>
      </c>
      <c r="AZ2050" s="107" t="s">
        <v>706</v>
      </c>
      <c r="BA2050" s="107" t="s">
        <v>412</v>
      </c>
      <c r="BB2050" s="109">
        <v>45355.272070752311</v>
      </c>
      <c r="BC2050" s="107" t="s">
        <v>22</v>
      </c>
      <c r="BD2050" s="107" t="s">
        <v>293</v>
      </c>
    </row>
    <row r="2051" spans="1:56" x14ac:dyDescent="0.2">
      <c r="A2051" s="107" t="s">
        <v>409</v>
      </c>
      <c r="B2051" s="105">
        <v>612663</v>
      </c>
      <c r="C2051" s="105" t="s">
        <v>2696</v>
      </c>
      <c r="D2051" s="107" t="s">
        <v>1921</v>
      </c>
      <c r="E2051" s="105" t="s">
        <v>1943</v>
      </c>
      <c r="F2051" s="107" t="s">
        <v>1739</v>
      </c>
      <c r="G2051" s="107" t="s">
        <v>830</v>
      </c>
      <c r="H2051" s="107" t="s">
        <v>830</v>
      </c>
      <c r="I2051" s="107" t="s">
        <v>830</v>
      </c>
      <c r="J2051" s="107" t="s">
        <v>44</v>
      </c>
      <c r="K2051" s="107" t="s">
        <v>22</v>
      </c>
      <c r="L2051" s="107" t="s">
        <v>349</v>
      </c>
      <c r="M2051" s="107" t="s">
        <v>395</v>
      </c>
      <c r="N2051" s="107" t="s">
        <v>410</v>
      </c>
      <c r="O2051" s="107" t="s">
        <v>395</v>
      </c>
      <c r="P2051" s="109">
        <v>44905</v>
      </c>
      <c r="Q2051" s="107" t="s">
        <v>712</v>
      </c>
      <c r="R2051" s="108">
        <v>1</v>
      </c>
      <c r="S2051" s="109">
        <v>44965</v>
      </c>
      <c r="T2051" s="109">
        <v>45025</v>
      </c>
      <c r="U2051" s="109">
        <v>45513</v>
      </c>
      <c r="V2051" s="108">
        <v>548</v>
      </c>
      <c r="W2051" s="107" t="s">
        <v>424</v>
      </c>
      <c r="X2051" s="107" t="s">
        <v>1149</v>
      </c>
      <c r="Y2051" s="107" t="s">
        <v>771</v>
      </c>
      <c r="Z2051" s="108">
        <v>0.8</v>
      </c>
      <c r="AA2051" s="113">
        <v>147244.88</v>
      </c>
      <c r="AB2051" s="113">
        <v>97871.2</v>
      </c>
      <c r="AC2051" s="113">
        <v>777042.52</v>
      </c>
      <c r="AD2051" s="113">
        <v>585512.95609999995</v>
      </c>
      <c r="AE2051" s="113">
        <v>585512.95609999995</v>
      </c>
      <c r="AF2051" s="113">
        <v>414778.5356</v>
      </c>
      <c r="AG2051" s="113">
        <v>562023.41559999995</v>
      </c>
      <c r="AH2051" s="113">
        <f>CFR_Data[[#This Row],[Total Spent SFY]]+CFR_Data[[#This Row],[CF Current SFY]]</f>
        <v>512649.73560000001</v>
      </c>
      <c r="AI2051" s="113">
        <v>170734.42050000001</v>
      </c>
      <c r="AJ2051" s="113">
        <v>0</v>
      </c>
      <c r="AK2051" s="113">
        <v>0</v>
      </c>
      <c r="AL2051" s="113">
        <v>0</v>
      </c>
      <c r="AM2051" s="113">
        <v>0</v>
      </c>
      <c r="AN2051" s="113">
        <v>191529.56390000001</v>
      </c>
      <c r="AO2051" s="113">
        <v>0</v>
      </c>
      <c r="AP2051" s="113">
        <v>0</v>
      </c>
      <c r="AQ2051" s="107" t="s">
        <v>699</v>
      </c>
      <c r="AR2051" s="107" t="s">
        <v>699</v>
      </c>
      <c r="AS2051" s="107" t="s">
        <v>396</v>
      </c>
      <c r="AT2051" s="107" t="s">
        <v>395</v>
      </c>
      <c r="AU2051" s="107" t="s">
        <v>1123</v>
      </c>
      <c r="AV2051" s="107" t="s">
        <v>391</v>
      </c>
      <c r="AW2051" s="108">
        <v>2</v>
      </c>
      <c r="AX2051" s="107" t="s">
        <v>473</v>
      </c>
      <c r="AY2051" s="107" t="s">
        <v>707</v>
      </c>
      <c r="AZ2051" s="107" t="s">
        <v>706</v>
      </c>
      <c r="BA2051" s="107" t="s">
        <v>412</v>
      </c>
      <c r="BB2051" s="109">
        <v>45355.272070752311</v>
      </c>
      <c r="BC2051" s="107" t="s">
        <v>22</v>
      </c>
      <c r="BD2051" s="107" t="s">
        <v>292</v>
      </c>
    </row>
    <row r="2052" spans="1:56" x14ac:dyDescent="0.2">
      <c r="A2052" s="107" t="s">
        <v>409</v>
      </c>
      <c r="B2052" s="105">
        <v>612664</v>
      </c>
      <c r="C2052" s="105" t="s">
        <v>3231</v>
      </c>
      <c r="D2052" s="107" t="s">
        <v>1922</v>
      </c>
      <c r="E2052" s="105" t="s">
        <v>1943</v>
      </c>
      <c r="F2052" s="107" t="s">
        <v>1739</v>
      </c>
      <c r="G2052" s="107" t="s">
        <v>830</v>
      </c>
      <c r="H2052" s="107" t="s">
        <v>830</v>
      </c>
      <c r="I2052" s="107" t="s">
        <v>830</v>
      </c>
      <c r="J2052" s="107" t="s">
        <v>44</v>
      </c>
      <c r="K2052" s="107" t="s">
        <v>22</v>
      </c>
      <c r="L2052" s="107" t="s">
        <v>349</v>
      </c>
      <c r="M2052" s="107" t="s">
        <v>395</v>
      </c>
      <c r="N2052" s="107" t="s">
        <v>410</v>
      </c>
      <c r="O2052" s="107" t="s">
        <v>395</v>
      </c>
      <c r="P2052" s="109">
        <v>45031</v>
      </c>
      <c r="Q2052" s="107" t="s">
        <v>712</v>
      </c>
      <c r="R2052" s="108">
        <v>1</v>
      </c>
      <c r="S2052" s="109">
        <v>45117</v>
      </c>
      <c r="T2052" s="109">
        <v>45177</v>
      </c>
      <c r="U2052" s="109">
        <v>45927</v>
      </c>
      <c r="V2052" s="108">
        <v>810</v>
      </c>
      <c r="W2052" s="107" t="s">
        <v>398</v>
      </c>
      <c r="X2052" s="107" t="s">
        <v>702</v>
      </c>
      <c r="Y2052" s="107" t="s">
        <v>293</v>
      </c>
      <c r="Z2052" s="108">
        <v>0</v>
      </c>
      <c r="AA2052" s="113">
        <v>0</v>
      </c>
      <c r="AB2052" s="113">
        <v>0</v>
      </c>
      <c r="AC2052" s="113">
        <v>33000</v>
      </c>
      <c r="AD2052" s="113">
        <v>25254.8194</v>
      </c>
      <c r="AE2052" s="113">
        <v>25254.8194</v>
      </c>
      <c r="AF2052" s="113">
        <v>5402.1004000000003</v>
      </c>
      <c r="AG2052" s="113">
        <v>5402.1004000000003</v>
      </c>
      <c r="AH2052" s="113">
        <f>CFR_Data[[#This Row],[Total Spent SFY]]+CFR_Data[[#This Row],[CF Current SFY]]</f>
        <v>5402.1004000000003</v>
      </c>
      <c r="AI2052" s="113">
        <v>16206.3012</v>
      </c>
      <c r="AJ2052" s="113">
        <v>3646.4178000000002</v>
      </c>
      <c r="AK2052" s="113">
        <v>0</v>
      </c>
      <c r="AL2052" s="113">
        <v>0</v>
      </c>
      <c r="AM2052" s="113">
        <v>0</v>
      </c>
      <c r="AN2052" s="113">
        <v>7745.1805999999997</v>
      </c>
      <c r="AO2052" s="113">
        <v>0</v>
      </c>
      <c r="AP2052" s="113">
        <v>0</v>
      </c>
      <c r="AQ2052" s="107" t="s">
        <v>699</v>
      </c>
      <c r="AR2052" s="107" t="s">
        <v>699</v>
      </c>
      <c r="AS2052" s="107" t="s">
        <v>396</v>
      </c>
      <c r="AT2052" s="107" t="s">
        <v>395</v>
      </c>
      <c r="AU2052" s="107" t="s">
        <v>1123</v>
      </c>
      <c r="AV2052" s="107" t="s">
        <v>391</v>
      </c>
      <c r="AW2052" s="108">
        <v>2</v>
      </c>
      <c r="AX2052" s="107" t="s">
        <v>473</v>
      </c>
      <c r="AY2052" s="107" t="s">
        <v>707</v>
      </c>
      <c r="AZ2052" s="107" t="s">
        <v>706</v>
      </c>
      <c r="BA2052" s="107" t="s">
        <v>412</v>
      </c>
      <c r="BB2052" s="109">
        <v>45355.272070752311</v>
      </c>
      <c r="BC2052" s="107" t="s">
        <v>22</v>
      </c>
      <c r="BD2052" s="107" t="s">
        <v>293</v>
      </c>
    </row>
    <row r="2053" spans="1:56" x14ac:dyDescent="0.2">
      <c r="A2053" s="107" t="s">
        <v>409</v>
      </c>
      <c r="B2053" s="105">
        <v>612664</v>
      </c>
      <c r="C2053" s="105" t="s">
        <v>3231</v>
      </c>
      <c r="D2053" s="107" t="s">
        <v>1922</v>
      </c>
      <c r="E2053" s="105" t="s">
        <v>1943</v>
      </c>
      <c r="F2053" s="107" t="s">
        <v>1739</v>
      </c>
      <c r="G2053" s="107" t="s">
        <v>830</v>
      </c>
      <c r="H2053" s="107" t="s">
        <v>830</v>
      </c>
      <c r="I2053" s="107" t="s">
        <v>830</v>
      </c>
      <c r="J2053" s="107" t="s">
        <v>44</v>
      </c>
      <c r="K2053" s="107" t="s">
        <v>22</v>
      </c>
      <c r="L2053" s="107" t="s">
        <v>349</v>
      </c>
      <c r="M2053" s="107" t="s">
        <v>395</v>
      </c>
      <c r="N2053" s="107" t="s">
        <v>410</v>
      </c>
      <c r="O2053" s="107" t="s">
        <v>395</v>
      </c>
      <c r="P2053" s="109">
        <v>45031</v>
      </c>
      <c r="Q2053" s="107" t="s">
        <v>712</v>
      </c>
      <c r="R2053" s="108">
        <v>1</v>
      </c>
      <c r="S2053" s="109">
        <v>45117</v>
      </c>
      <c r="T2053" s="109">
        <v>45177</v>
      </c>
      <c r="U2053" s="109">
        <v>45927</v>
      </c>
      <c r="V2053" s="108">
        <v>810</v>
      </c>
      <c r="W2053" s="107" t="s">
        <v>424</v>
      </c>
      <c r="X2053" s="107" t="s">
        <v>1149</v>
      </c>
      <c r="Y2053" s="107" t="s">
        <v>771</v>
      </c>
      <c r="Z2053" s="108">
        <v>0.8</v>
      </c>
      <c r="AA2053" s="113">
        <v>49140</v>
      </c>
      <c r="AB2053" s="113">
        <v>49140</v>
      </c>
      <c r="AC2053" s="113">
        <v>5322940.8</v>
      </c>
      <c r="AD2053" s="113">
        <v>3714745.1806000001</v>
      </c>
      <c r="AE2053" s="113">
        <v>3714745.1806000001</v>
      </c>
      <c r="AF2053" s="113">
        <v>794597.8996</v>
      </c>
      <c r="AG2053" s="113">
        <v>843737.8996</v>
      </c>
      <c r="AH2053" s="113">
        <f>CFR_Data[[#This Row],[Total Spent SFY]]+CFR_Data[[#This Row],[CF Current SFY]]</f>
        <v>843737.8996</v>
      </c>
      <c r="AI2053" s="113">
        <v>2383793.6987999999</v>
      </c>
      <c r="AJ2053" s="113">
        <v>536353.58219999995</v>
      </c>
      <c r="AK2053" s="113">
        <v>0</v>
      </c>
      <c r="AL2053" s="113">
        <v>0</v>
      </c>
      <c r="AM2053" s="113">
        <v>0</v>
      </c>
      <c r="AN2053" s="113">
        <v>1608195.6194</v>
      </c>
      <c r="AO2053" s="113">
        <v>0</v>
      </c>
      <c r="AP2053" s="113">
        <v>0</v>
      </c>
      <c r="AQ2053" s="107" t="s">
        <v>699</v>
      </c>
      <c r="AR2053" s="107" t="s">
        <v>699</v>
      </c>
      <c r="AS2053" s="107" t="s">
        <v>396</v>
      </c>
      <c r="AT2053" s="107" t="s">
        <v>395</v>
      </c>
      <c r="AU2053" s="107" t="s">
        <v>1123</v>
      </c>
      <c r="AV2053" s="107" t="s">
        <v>391</v>
      </c>
      <c r="AW2053" s="108">
        <v>2</v>
      </c>
      <c r="AX2053" s="107" t="s">
        <v>473</v>
      </c>
      <c r="AY2053" s="107" t="s">
        <v>707</v>
      </c>
      <c r="AZ2053" s="107" t="s">
        <v>706</v>
      </c>
      <c r="BA2053" s="107" t="s">
        <v>412</v>
      </c>
      <c r="BB2053" s="109">
        <v>45355.272070752311</v>
      </c>
      <c r="BC2053" s="107" t="s">
        <v>22</v>
      </c>
      <c r="BD2053" s="107" t="s">
        <v>292</v>
      </c>
    </row>
    <row r="2054" spans="1:56" x14ac:dyDescent="0.2">
      <c r="A2054" s="107" t="s">
        <v>409</v>
      </c>
      <c r="B2054" s="105">
        <v>612667</v>
      </c>
      <c r="C2054" s="105" t="s">
        <v>2697</v>
      </c>
      <c r="D2054" s="107" t="s">
        <v>2698</v>
      </c>
      <c r="E2054" s="105" t="s">
        <v>1943</v>
      </c>
      <c r="F2054" s="107" t="s">
        <v>389</v>
      </c>
      <c r="G2054" s="107" t="s">
        <v>830</v>
      </c>
      <c r="H2054" s="107" t="b">
        <v>1</v>
      </c>
      <c r="I2054" s="107" t="s">
        <v>830</v>
      </c>
      <c r="J2054" s="107" t="s">
        <v>440</v>
      </c>
      <c r="K2054" s="107" t="s">
        <v>441</v>
      </c>
      <c r="L2054" s="107" t="s">
        <v>143</v>
      </c>
      <c r="M2054" s="107" t="s">
        <v>41</v>
      </c>
      <c r="N2054" s="107" t="s">
        <v>410</v>
      </c>
      <c r="O2054" s="107" t="s">
        <v>395</v>
      </c>
      <c r="P2054" s="109">
        <v>44863</v>
      </c>
      <c r="Q2054" s="107" t="s">
        <v>712</v>
      </c>
      <c r="R2054" s="108">
        <v>1</v>
      </c>
      <c r="S2054" s="109">
        <v>44935</v>
      </c>
      <c r="T2054" s="109">
        <v>44995</v>
      </c>
      <c r="U2054" s="109">
        <v>45665</v>
      </c>
      <c r="V2054" s="108">
        <v>730</v>
      </c>
      <c r="W2054" s="107" t="s">
        <v>398</v>
      </c>
      <c r="X2054" s="107" t="s">
        <v>720</v>
      </c>
      <c r="Y2054" s="107" t="s">
        <v>293</v>
      </c>
      <c r="Z2054" s="108">
        <v>0</v>
      </c>
      <c r="AA2054" s="113">
        <v>2885562.43</v>
      </c>
      <c r="AB2054" s="113">
        <v>1734885.07</v>
      </c>
      <c r="AC2054" s="113">
        <v>2672383.5699999998</v>
      </c>
      <c r="AD2054" s="113">
        <v>450000</v>
      </c>
      <c r="AE2054" s="113">
        <v>2672383.5699999998</v>
      </c>
      <c r="AF2054" s="113">
        <v>450000</v>
      </c>
      <c r="AG2054" s="113">
        <v>3335562.43</v>
      </c>
      <c r="AH2054" s="113">
        <f>CFR_Data[[#This Row],[Total Spent SFY]]+CFR_Data[[#This Row],[CF Current SFY]]</f>
        <v>2184885.0700000003</v>
      </c>
      <c r="AI2054" s="113">
        <v>2222383.5699999998</v>
      </c>
      <c r="AJ2054" s="113">
        <v>0</v>
      </c>
      <c r="AK2054" s="113">
        <v>0</v>
      </c>
      <c r="AL2054" s="113">
        <v>0</v>
      </c>
      <c r="AM2054" s="113">
        <v>0</v>
      </c>
      <c r="AN2054" s="113">
        <v>0</v>
      </c>
      <c r="AO2054" s="113">
        <v>0</v>
      </c>
      <c r="AP2054" s="113">
        <v>0</v>
      </c>
      <c r="AQ2054" s="107" t="s">
        <v>699</v>
      </c>
      <c r="AR2054" s="107" t="s">
        <v>699</v>
      </c>
      <c r="AS2054" s="107" t="s">
        <v>396</v>
      </c>
      <c r="AT2054" s="107" t="s">
        <v>395</v>
      </c>
      <c r="AU2054" s="107" t="s">
        <v>1123</v>
      </c>
      <c r="AV2054" s="107" t="s">
        <v>391</v>
      </c>
      <c r="AW2054" s="108">
        <v>1</v>
      </c>
      <c r="AX2054" s="107" t="s">
        <v>473</v>
      </c>
      <c r="AY2054" s="107" t="s">
        <v>707</v>
      </c>
      <c r="AZ2054" s="107" t="s">
        <v>706</v>
      </c>
      <c r="BA2054" s="107" t="s">
        <v>412</v>
      </c>
      <c r="BB2054" s="109">
        <v>45355.272070752311</v>
      </c>
      <c r="BC2054" s="107" t="s">
        <v>465</v>
      </c>
      <c r="BD2054" s="107" t="s">
        <v>293</v>
      </c>
    </row>
    <row r="2055" spans="1:56" x14ac:dyDescent="0.2">
      <c r="A2055" s="107" t="s">
        <v>409</v>
      </c>
      <c r="B2055" s="105">
        <v>612668</v>
      </c>
      <c r="C2055" s="105" t="s">
        <v>3232</v>
      </c>
      <c r="D2055" s="107" t="s">
        <v>1054</v>
      </c>
      <c r="E2055" s="105" t="s">
        <v>1943</v>
      </c>
      <c r="F2055" s="107" t="s">
        <v>1364</v>
      </c>
      <c r="G2055" s="107" t="s">
        <v>830</v>
      </c>
      <c r="H2055" s="107" t="b">
        <v>1</v>
      </c>
      <c r="I2055" s="107" t="s">
        <v>830</v>
      </c>
      <c r="J2055" s="107" t="s">
        <v>440</v>
      </c>
      <c r="K2055" s="107" t="s">
        <v>441</v>
      </c>
      <c r="L2055" s="107" t="s">
        <v>344</v>
      </c>
      <c r="M2055" s="107" t="s">
        <v>395</v>
      </c>
      <c r="N2055" s="107" t="s">
        <v>410</v>
      </c>
      <c r="O2055" s="107" t="s">
        <v>395</v>
      </c>
      <c r="P2055" s="109">
        <v>45052</v>
      </c>
      <c r="Q2055" s="107" t="s">
        <v>712</v>
      </c>
      <c r="R2055" s="108">
        <v>1</v>
      </c>
      <c r="S2055" s="109">
        <v>45100</v>
      </c>
      <c r="T2055" s="109">
        <v>45160</v>
      </c>
      <c r="U2055" s="109">
        <v>45830</v>
      </c>
      <c r="V2055" s="108">
        <v>730</v>
      </c>
      <c r="W2055" s="107" t="s">
        <v>398</v>
      </c>
      <c r="X2055" s="107" t="s">
        <v>720</v>
      </c>
      <c r="Y2055" s="107" t="s">
        <v>293</v>
      </c>
      <c r="Z2055" s="108">
        <v>0</v>
      </c>
      <c r="AA2055" s="113">
        <v>0</v>
      </c>
      <c r="AB2055" s="113">
        <v>0</v>
      </c>
      <c r="AC2055" s="113">
        <v>198170.4</v>
      </c>
      <c r="AD2055" s="113">
        <v>189664.07399999999</v>
      </c>
      <c r="AE2055" s="113">
        <v>189664.07399999999</v>
      </c>
      <c r="AF2055" s="113">
        <v>80473.311100000006</v>
      </c>
      <c r="AG2055" s="113">
        <v>80473.311100000006</v>
      </c>
      <c r="AH2055" s="113">
        <f>CFR_Data[[#This Row],[Total Spent SFY]]+CFR_Data[[#This Row],[CF Current SFY]]</f>
        <v>80473.311100000006</v>
      </c>
      <c r="AI2055" s="113">
        <v>109190.7629</v>
      </c>
      <c r="AJ2055" s="113">
        <v>0</v>
      </c>
      <c r="AK2055" s="113">
        <v>0</v>
      </c>
      <c r="AL2055" s="113">
        <v>0</v>
      </c>
      <c r="AM2055" s="113">
        <v>0</v>
      </c>
      <c r="AN2055" s="113">
        <v>8506.3259999999991</v>
      </c>
      <c r="AO2055" s="113">
        <v>0</v>
      </c>
      <c r="AP2055" s="113">
        <v>0</v>
      </c>
      <c r="AQ2055" s="107" t="s">
        <v>699</v>
      </c>
      <c r="AR2055" s="107" t="s">
        <v>699</v>
      </c>
      <c r="AS2055" s="107" t="s">
        <v>396</v>
      </c>
      <c r="AT2055" s="107" t="s">
        <v>395</v>
      </c>
      <c r="AU2055" s="107" t="s">
        <v>1123</v>
      </c>
      <c r="AV2055" s="107" t="s">
        <v>391</v>
      </c>
      <c r="AW2055" s="108">
        <v>3</v>
      </c>
      <c r="AX2055" s="107" t="s">
        <v>473</v>
      </c>
      <c r="AY2055" s="107" t="s">
        <v>707</v>
      </c>
      <c r="AZ2055" s="107" t="s">
        <v>706</v>
      </c>
      <c r="BA2055" s="107" t="s">
        <v>412</v>
      </c>
      <c r="BB2055" s="109">
        <v>45355.272070752311</v>
      </c>
      <c r="BC2055" s="107" t="s">
        <v>465</v>
      </c>
      <c r="BD2055" s="107" t="s">
        <v>293</v>
      </c>
    </row>
    <row r="2056" spans="1:56" x14ac:dyDescent="0.2">
      <c r="A2056" s="107" t="s">
        <v>409</v>
      </c>
      <c r="B2056" s="105">
        <v>612668</v>
      </c>
      <c r="C2056" s="105" t="s">
        <v>3232</v>
      </c>
      <c r="D2056" s="107" t="s">
        <v>1054</v>
      </c>
      <c r="E2056" s="105" t="s">
        <v>1943</v>
      </c>
      <c r="F2056" s="107" t="s">
        <v>1364</v>
      </c>
      <c r="G2056" s="107" t="s">
        <v>830</v>
      </c>
      <c r="H2056" s="107" t="b">
        <v>1</v>
      </c>
      <c r="I2056" s="107" t="s">
        <v>830</v>
      </c>
      <c r="J2056" s="107" t="s">
        <v>440</v>
      </c>
      <c r="K2056" s="107" t="s">
        <v>441</v>
      </c>
      <c r="L2056" s="107" t="s">
        <v>344</v>
      </c>
      <c r="M2056" s="107" t="s">
        <v>395</v>
      </c>
      <c r="N2056" s="107" t="s">
        <v>410</v>
      </c>
      <c r="O2056" s="107" t="s">
        <v>395</v>
      </c>
      <c r="P2056" s="109">
        <v>45052</v>
      </c>
      <c r="Q2056" s="107" t="s">
        <v>712</v>
      </c>
      <c r="R2056" s="108">
        <v>1</v>
      </c>
      <c r="S2056" s="109">
        <v>45100</v>
      </c>
      <c r="T2056" s="109">
        <v>45160</v>
      </c>
      <c r="U2056" s="109">
        <v>45830</v>
      </c>
      <c r="V2056" s="108">
        <v>730</v>
      </c>
      <c r="W2056" s="107" t="s">
        <v>442</v>
      </c>
      <c r="X2056" s="107" t="s">
        <v>778</v>
      </c>
      <c r="Y2056" s="107" t="s">
        <v>293</v>
      </c>
      <c r="Z2056" s="108">
        <v>0</v>
      </c>
      <c r="AA2056" s="113">
        <v>150265.45000000001</v>
      </c>
      <c r="AB2056" s="113">
        <v>150265.45000000001</v>
      </c>
      <c r="AC2056" s="113">
        <v>1132618.05</v>
      </c>
      <c r="AD2056" s="113">
        <v>1084001.2176000001</v>
      </c>
      <c r="AE2056" s="113">
        <v>1084001.2176000001</v>
      </c>
      <c r="AF2056" s="113">
        <v>459935.11249999999</v>
      </c>
      <c r="AG2056" s="113">
        <v>610200.5625</v>
      </c>
      <c r="AH2056" s="113">
        <f>CFR_Data[[#This Row],[Total Spent SFY]]+CFR_Data[[#This Row],[CF Current SFY]]</f>
        <v>610200.5625</v>
      </c>
      <c r="AI2056" s="113">
        <v>624066.10510000004</v>
      </c>
      <c r="AJ2056" s="113">
        <v>0</v>
      </c>
      <c r="AK2056" s="113">
        <v>0</v>
      </c>
      <c r="AL2056" s="113">
        <v>0</v>
      </c>
      <c r="AM2056" s="113">
        <v>0</v>
      </c>
      <c r="AN2056" s="113">
        <v>48616.832399999999</v>
      </c>
      <c r="AO2056" s="113">
        <v>0</v>
      </c>
      <c r="AP2056" s="113">
        <v>0</v>
      </c>
      <c r="AQ2056" s="107" t="s">
        <v>699</v>
      </c>
      <c r="AR2056" s="107" t="s">
        <v>699</v>
      </c>
      <c r="AS2056" s="107" t="s">
        <v>396</v>
      </c>
      <c r="AT2056" s="107" t="s">
        <v>395</v>
      </c>
      <c r="AU2056" s="107" t="s">
        <v>1123</v>
      </c>
      <c r="AV2056" s="107" t="s">
        <v>391</v>
      </c>
      <c r="AW2056" s="108">
        <v>3</v>
      </c>
      <c r="AX2056" s="107" t="s">
        <v>473</v>
      </c>
      <c r="AY2056" s="107" t="s">
        <v>707</v>
      </c>
      <c r="AZ2056" s="107" t="s">
        <v>706</v>
      </c>
      <c r="BA2056" s="107" t="s">
        <v>412</v>
      </c>
      <c r="BB2056" s="109">
        <v>45355.272070752311</v>
      </c>
      <c r="BC2056" s="107" t="s">
        <v>465</v>
      </c>
      <c r="BD2056" s="107" t="s">
        <v>293</v>
      </c>
    </row>
    <row r="2057" spans="1:56" x14ac:dyDescent="0.2">
      <c r="A2057" s="107" t="s">
        <v>409</v>
      </c>
      <c r="B2057" s="105">
        <v>612668</v>
      </c>
      <c r="C2057" s="105" t="s">
        <v>3232</v>
      </c>
      <c r="D2057" s="107" t="s">
        <v>1054</v>
      </c>
      <c r="E2057" s="105" t="s">
        <v>1943</v>
      </c>
      <c r="F2057" s="107" t="s">
        <v>1364</v>
      </c>
      <c r="G2057" s="107" t="s">
        <v>830</v>
      </c>
      <c r="H2057" s="107" t="b">
        <v>1</v>
      </c>
      <c r="I2057" s="107" t="s">
        <v>830</v>
      </c>
      <c r="J2057" s="107" t="s">
        <v>440</v>
      </c>
      <c r="K2057" s="107" t="s">
        <v>441</v>
      </c>
      <c r="L2057" s="107" t="s">
        <v>344</v>
      </c>
      <c r="M2057" s="107" t="s">
        <v>395</v>
      </c>
      <c r="N2057" s="107" t="s">
        <v>410</v>
      </c>
      <c r="O2057" s="107" t="s">
        <v>395</v>
      </c>
      <c r="P2057" s="109">
        <v>45052</v>
      </c>
      <c r="Q2057" s="107" t="s">
        <v>712</v>
      </c>
      <c r="R2057" s="108">
        <v>1</v>
      </c>
      <c r="S2057" s="109">
        <v>45100</v>
      </c>
      <c r="T2057" s="109">
        <v>45160</v>
      </c>
      <c r="U2057" s="109">
        <v>45830</v>
      </c>
      <c r="V2057" s="108">
        <v>730</v>
      </c>
      <c r="W2057" s="107" t="s">
        <v>287</v>
      </c>
      <c r="X2057" s="107" t="s">
        <v>777</v>
      </c>
      <c r="Y2057" s="107" t="s">
        <v>293</v>
      </c>
      <c r="Z2057" s="108">
        <v>0</v>
      </c>
      <c r="AA2057" s="113">
        <v>0</v>
      </c>
      <c r="AB2057" s="113">
        <v>0</v>
      </c>
      <c r="AC2057" s="113">
        <v>93001.2</v>
      </c>
      <c r="AD2057" s="113">
        <v>89009.188399999999</v>
      </c>
      <c r="AE2057" s="113">
        <v>89009.188500000004</v>
      </c>
      <c r="AF2057" s="113">
        <v>37766.056400000001</v>
      </c>
      <c r="AG2057" s="113">
        <v>37766.056400000001</v>
      </c>
      <c r="AH2057" s="113">
        <f>CFR_Data[[#This Row],[Total Spent SFY]]+CFR_Data[[#This Row],[CF Current SFY]]</f>
        <v>37766.056400000001</v>
      </c>
      <c r="AI2057" s="113">
        <v>51243.132100000003</v>
      </c>
      <c r="AJ2057" s="113">
        <v>0</v>
      </c>
      <c r="AK2057" s="113">
        <v>0</v>
      </c>
      <c r="AL2057" s="113">
        <v>0</v>
      </c>
      <c r="AM2057" s="113">
        <v>0</v>
      </c>
      <c r="AN2057" s="113">
        <v>3992.0115000000001</v>
      </c>
      <c r="AO2057" s="113">
        <v>0</v>
      </c>
      <c r="AP2057" s="113">
        <v>0</v>
      </c>
      <c r="AQ2057" s="107" t="s">
        <v>699</v>
      </c>
      <c r="AR2057" s="107" t="s">
        <v>699</v>
      </c>
      <c r="AS2057" s="107" t="s">
        <v>396</v>
      </c>
      <c r="AT2057" s="107" t="s">
        <v>395</v>
      </c>
      <c r="AU2057" s="107" t="s">
        <v>1123</v>
      </c>
      <c r="AV2057" s="107" t="s">
        <v>391</v>
      </c>
      <c r="AW2057" s="108">
        <v>3</v>
      </c>
      <c r="AX2057" s="107" t="s">
        <v>473</v>
      </c>
      <c r="AY2057" s="107" t="s">
        <v>707</v>
      </c>
      <c r="AZ2057" s="107" t="s">
        <v>706</v>
      </c>
      <c r="BA2057" s="107" t="s">
        <v>412</v>
      </c>
      <c r="BB2057" s="109">
        <v>45355.272070752311</v>
      </c>
      <c r="BC2057" s="107" t="s">
        <v>465</v>
      </c>
      <c r="BD2057" s="107" t="s">
        <v>293</v>
      </c>
    </row>
    <row r="2058" spans="1:56" x14ac:dyDescent="0.2">
      <c r="A2058" s="107" t="s">
        <v>409</v>
      </c>
      <c r="B2058" s="105">
        <v>612669</v>
      </c>
      <c r="C2058" s="105" t="s">
        <v>2699</v>
      </c>
      <c r="D2058" s="107" t="s">
        <v>971</v>
      </c>
      <c r="E2058" s="105" t="s">
        <v>1943</v>
      </c>
      <c r="F2058" s="107" t="s">
        <v>1364</v>
      </c>
      <c r="G2058" s="107" t="s">
        <v>830</v>
      </c>
      <c r="H2058" s="107" t="b">
        <v>1</v>
      </c>
      <c r="I2058" s="107" t="s">
        <v>830</v>
      </c>
      <c r="J2058" s="107" t="s">
        <v>440</v>
      </c>
      <c r="K2058" s="107" t="s">
        <v>441</v>
      </c>
      <c r="L2058" s="107" t="s">
        <v>344</v>
      </c>
      <c r="M2058" s="107" t="s">
        <v>395</v>
      </c>
      <c r="N2058" s="107" t="s">
        <v>410</v>
      </c>
      <c r="O2058" s="107" t="s">
        <v>395</v>
      </c>
      <c r="P2058" s="109">
        <v>44968</v>
      </c>
      <c r="Q2058" s="107" t="s">
        <v>712</v>
      </c>
      <c r="R2058" s="108">
        <v>1</v>
      </c>
      <c r="S2058" s="109">
        <v>45016</v>
      </c>
      <c r="T2058" s="109">
        <v>45076</v>
      </c>
      <c r="U2058" s="109">
        <v>45746</v>
      </c>
      <c r="V2058" s="108">
        <v>730</v>
      </c>
      <c r="W2058" s="107" t="s">
        <v>398</v>
      </c>
      <c r="X2058" s="107" t="s">
        <v>720</v>
      </c>
      <c r="Y2058" s="107" t="s">
        <v>293</v>
      </c>
      <c r="Z2058" s="108">
        <v>0</v>
      </c>
      <c r="AA2058" s="113">
        <v>93603.65</v>
      </c>
      <c r="AB2058" s="113">
        <v>93603.65</v>
      </c>
      <c r="AC2058" s="113">
        <v>109211.35</v>
      </c>
      <c r="AD2058" s="113">
        <v>175187.11900000001</v>
      </c>
      <c r="AE2058" s="113">
        <v>175187.11900000001</v>
      </c>
      <c r="AF2058" s="113">
        <v>92839.938899999994</v>
      </c>
      <c r="AG2058" s="113">
        <v>186443.5889</v>
      </c>
      <c r="AH2058" s="113">
        <f>CFR_Data[[#This Row],[Total Spent SFY]]+CFR_Data[[#This Row],[CF Current SFY]]</f>
        <v>186443.58889999997</v>
      </c>
      <c r="AI2058" s="113">
        <v>82347.180099999998</v>
      </c>
      <c r="AJ2058" s="113">
        <v>0</v>
      </c>
      <c r="AK2058" s="113">
        <v>0</v>
      </c>
      <c r="AL2058" s="113">
        <v>0</v>
      </c>
      <c r="AM2058" s="113">
        <v>0</v>
      </c>
      <c r="AN2058" s="113">
        <v>-65975.769</v>
      </c>
      <c r="AO2058" s="113">
        <v>0</v>
      </c>
      <c r="AP2058" s="113">
        <v>0</v>
      </c>
      <c r="AQ2058" s="107" t="s">
        <v>699</v>
      </c>
      <c r="AR2058" s="107" t="s">
        <v>699</v>
      </c>
      <c r="AS2058" s="107" t="s">
        <v>396</v>
      </c>
      <c r="AT2058" s="107" t="s">
        <v>395</v>
      </c>
      <c r="AU2058" s="107" t="s">
        <v>1123</v>
      </c>
      <c r="AV2058" s="107" t="s">
        <v>391</v>
      </c>
      <c r="AW2058" s="108">
        <v>3</v>
      </c>
      <c r="AX2058" s="107" t="s">
        <v>473</v>
      </c>
      <c r="AY2058" s="107" t="s">
        <v>707</v>
      </c>
      <c r="AZ2058" s="107" t="s">
        <v>706</v>
      </c>
      <c r="BA2058" s="107" t="s">
        <v>412</v>
      </c>
      <c r="BB2058" s="109">
        <v>45355.272070752311</v>
      </c>
      <c r="BC2058" s="107" t="s">
        <v>465</v>
      </c>
      <c r="BD2058" s="107" t="s">
        <v>293</v>
      </c>
    </row>
    <row r="2059" spans="1:56" x14ac:dyDescent="0.2">
      <c r="A2059" s="107" t="s">
        <v>409</v>
      </c>
      <c r="B2059" s="105">
        <v>612669</v>
      </c>
      <c r="C2059" s="105" t="s">
        <v>2699</v>
      </c>
      <c r="D2059" s="107" t="s">
        <v>971</v>
      </c>
      <c r="E2059" s="105" t="s">
        <v>1943</v>
      </c>
      <c r="F2059" s="107" t="s">
        <v>1364</v>
      </c>
      <c r="G2059" s="107" t="s">
        <v>830</v>
      </c>
      <c r="H2059" s="107" t="b">
        <v>1</v>
      </c>
      <c r="I2059" s="107" t="s">
        <v>830</v>
      </c>
      <c r="J2059" s="107" t="s">
        <v>440</v>
      </c>
      <c r="K2059" s="107" t="s">
        <v>441</v>
      </c>
      <c r="L2059" s="107" t="s">
        <v>344</v>
      </c>
      <c r="M2059" s="107" t="s">
        <v>395</v>
      </c>
      <c r="N2059" s="107" t="s">
        <v>410</v>
      </c>
      <c r="O2059" s="107" t="s">
        <v>395</v>
      </c>
      <c r="P2059" s="109">
        <v>44968</v>
      </c>
      <c r="Q2059" s="107" t="s">
        <v>712</v>
      </c>
      <c r="R2059" s="108">
        <v>1</v>
      </c>
      <c r="S2059" s="109">
        <v>45016</v>
      </c>
      <c r="T2059" s="109">
        <v>45076</v>
      </c>
      <c r="U2059" s="109">
        <v>45746</v>
      </c>
      <c r="V2059" s="108">
        <v>730</v>
      </c>
      <c r="W2059" s="107" t="s">
        <v>442</v>
      </c>
      <c r="X2059" s="107" t="s">
        <v>778</v>
      </c>
      <c r="Y2059" s="107" t="s">
        <v>293</v>
      </c>
      <c r="Z2059" s="108">
        <v>0</v>
      </c>
      <c r="AA2059" s="113">
        <v>0</v>
      </c>
      <c r="AB2059" s="113">
        <v>0</v>
      </c>
      <c r="AC2059" s="113">
        <v>620925</v>
      </c>
      <c r="AD2059" s="113">
        <v>522154.41729999997</v>
      </c>
      <c r="AE2059" s="113">
        <v>522154.41720000003</v>
      </c>
      <c r="AF2059" s="113">
        <v>276714.31829999998</v>
      </c>
      <c r="AG2059" s="113">
        <v>276714.31829999998</v>
      </c>
      <c r="AH2059" s="113">
        <f>CFR_Data[[#This Row],[Total Spent SFY]]+CFR_Data[[#This Row],[CF Current SFY]]</f>
        <v>276714.31829999998</v>
      </c>
      <c r="AI2059" s="113">
        <v>245440.09890000001</v>
      </c>
      <c r="AJ2059" s="113">
        <v>0</v>
      </c>
      <c r="AK2059" s="113">
        <v>0</v>
      </c>
      <c r="AL2059" s="113">
        <v>0</v>
      </c>
      <c r="AM2059" s="113">
        <v>0</v>
      </c>
      <c r="AN2059" s="113">
        <v>98770.582800000004</v>
      </c>
      <c r="AO2059" s="113">
        <v>0</v>
      </c>
      <c r="AP2059" s="113">
        <v>0</v>
      </c>
      <c r="AQ2059" s="107" t="s">
        <v>699</v>
      </c>
      <c r="AR2059" s="107" t="s">
        <v>699</v>
      </c>
      <c r="AS2059" s="107" t="s">
        <v>396</v>
      </c>
      <c r="AT2059" s="107" t="s">
        <v>395</v>
      </c>
      <c r="AU2059" s="107" t="s">
        <v>1123</v>
      </c>
      <c r="AV2059" s="107" t="s">
        <v>391</v>
      </c>
      <c r="AW2059" s="108">
        <v>3</v>
      </c>
      <c r="AX2059" s="107" t="s">
        <v>473</v>
      </c>
      <c r="AY2059" s="107" t="s">
        <v>707</v>
      </c>
      <c r="AZ2059" s="107" t="s">
        <v>706</v>
      </c>
      <c r="BA2059" s="107" t="s">
        <v>412</v>
      </c>
      <c r="BB2059" s="109">
        <v>45355.272070752311</v>
      </c>
      <c r="BC2059" s="107" t="s">
        <v>465</v>
      </c>
      <c r="BD2059" s="107" t="s">
        <v>293</v>
      </c>
    </row>
    <row r="2060" spans="1:56" x14ac:dyDescent="0.2">
      <c r="A2060" s="107" t="s">
        <v>409</v>
      </c>
      <c r="B2060" s="105">
        <v>612669</v>
      </c>
      <c r="C2060" s="105" t="s">
        <v>2699</v>
      </c>
      <c r="D2060" s="107" t="s">
        <v>971</v>
      </c>
      <c r="E2060" s="105" t="s">
        <v>1943</v>
      </c>
      <c r="F2060" s="107" t="s">
        <v>1364</v>
      </c>
      <c r="G2060" s="107" t="s">
        <v>830</v>
      </c>
      <c r="H2060" s="107" t="b">
        <v>1</v>
      </c>
      <c r="I2060" s="107" t="s">
        <v>830</v>
      </c>
      <c r="J2060" s="107" t="s">
        <v>440</v>
      </c>
      <c r="K2060" s="107" t="s">
        <v>441</v>
      </c>
      <c r="L2060" s="107" t="s">
        <v>344</v>
      </c>
      <c r="M2060" s="107" t="s">
        <v>395</v>
      </c>
      <c r="N2060" s="107" t="s">
        <v>410</v>
      </c>
      <c r="O2060" s="107" t="s">
        <v>395</v>
      </c>
      <c r="P2060" s="109">
        <v>44968</v>
      </c>
      <c r="Q2060" s="107" t="s">
        <v>712</v>
      </c>
      <c r="R2060" s="108">
        <v>1</v>
      </c>
      <c r="S2060" s="109">
        <v>45016</v>
      </c>
      <c r="T2060" s="109">
        <v>45076</v>
      </c>
      <c r="U2060" s="109">
        <v>45746</v>
      </c>
      <c r="V2060" s="108">
        <v>730</v>
      </c>
      <c r="W2060" s="107" t="s">
        <v>287</v>
      </c>
      <c r="X2060" s="107" t="s">
        <v>777</v>
      </c>
      <c r="Y2060" s="107" t="s">
        <v>293</v>
      </c>
      <c r="Z2060" s="108">
        <v>0</v>
      </c>
      <c r="AA2060" s="113">
        <v>0</v>
      </c>
      <c r="AB2060" s="113">
        <v>0</v>
      </c>
      <c r="AC2060" s="113">
        <v>64190</v>
      </c>
      <c r="AD2060" s="113">
        <v>56680.2837</v>
      </c>
      <c r="AE2060" s="113">
        <v>56680.2837</v>
      </c>
      <c r="AF2060" s="113">
        <v>30037.562699999999</v>
      </c>
      <c r="AG2060" s="113">
        <v>30037.562699999999</v>
      </c>
      <c r="AH2060" s="113">
        <f>CFR_Data[[#This Row],[Total Spent SFY]]+CFR_Data[[#This Row],[CF Current SFY]]</f>
        <v>30037.562699999999</v>
      </c>
      <c r="AI2060" s="113">
        <v>26642.721000000001</v>
      </c>
      <c r="AJ2060" s="113">
        <v>0</v>
      </c>
      <c r="AK2060" s="113">
        <v>0</v>
      </c>
      <c r="AL2060" s="113">
        <v>0</v>
      </c>
      <c r="AM2060" s="113">
        <v>0</v>
      </c>
      <c r="AN2060" s="113">
        <v>7509.7163</v>
      </c>
      <c r="AO2060" s="113">
        <v>0</v>
      </c>
      <c r="AP2060" s="113">
        <v>0</v>
      </c>
      <c r="AQ2060" s="107" t="s">
        <v>699</v>
      </c>
      <c r="AR2060" s="107" t="s">
        <v>699</v>
      </c>
      <c r="AS2060" s="107" t="s">
        <v>396</v>
      </c>
      <c r="AT2060" s="107" t="s">
        <v>395</v>
      </c>
      <c r="AU2060" s="107" t="s">
        <v>1123</v>
      </c>
      <c r="AV2060" s="107" t="s">
        <v>391</v>
      </c>
      <c r="AW2060" s="108">
        <v>3</v>
      </c>
      <c r="AX2060" s="107" t="s">
        <v>473</v>
      </c>
      <c r="AY2060" s="107" t="s">
        <v>707</v>
      </c>
      <c r="AZ2060" s="107" t="s">
        <v>706</v>
      </c>
      <c r="BA2060" s="107" t="s">
        <v>412</v>
      </c>
      <c r="BB2060" s="109">
        <v>45355.272070752311</v>
      </c>
      <c r="BC2060" s="107" t="s">
        <v>465</v>
      </c>
      <c r="BD2060" s="107" t="s">
        <v>293</v>
      </c>
    </row>
    <row r="2061" spans="1:56" x14ac:dyDescent="0.2">
      <c r="A2061" s="107" t="s">
        <v>472</v>
      </c>
      <c r="B2061" s="105">
        <v>612672</v>
      </c>
      <c r="C2061" s="105" t="s">
        <v>395</v>
      </c>
      <c r="D2061" s="107" t="s">
        <v>3233</v>
      </c>
      <c r="E2061" s="105" t="s">
        <v>1945</v>
      </c>
      <c r="F2061" s="107" t="s">
        <v>1128</v>
      </c>
      <c r="G2061" s="107" t="s">
        <v>830</v>
      </c>
      <c r="H2061" s="107" t="s">
        <v>830</v>
      </c>
      <c r="I2061" s="107" t="s">
        <v>830</v>
      </c>
      <c r="J2061" s="107" t="s">
        <v>151</v>
      </c>
      <c r="K2061" s="107" t="s">
        <v>33</v>
      </c>
      <c r="L2061" s="107" t="s">
        <v>312</v>
      </c>
      <c r="M2061" s="107" t="s">
        <v>158</v>
      </c>
      <c r="N2061" s="107" t="s">
        <v>472</v>
      </c>
      <c r="O2061" s="107" t="s">
        <v>1122</v>
      </c>
      <c r="P2061" s="109">
        <v>46760</v>
      </c>
      <c r="Q2061" s="107" t="s">
        <v>2912</v>
      </c>
      <c r="R2061" s="108">
        <v>0</v>
      </c>
      <c r="S2061" s="109">
        <v>46910</v>
      </c>
      <c r="T2061" s="109">
        <v>46970</v>
      </c>
      <c r="U2061" s="109">
        <v>47822</v>
      </c>
      <c r="V2061" s="108">
        <v>912</v>
      </c>
      <c r="W2061" s="107" t="s">
        <v>398</v>
      </c>
      <c r="X2061" s="107" t="s">
        <v>702</v>
      </c>
      <c r="Y2061" s="107" t="s">
        <v>293</v>
      </c>
      <c r="Z2061" s="108">
        <v>0</v>
      </c>
      <c r="AA2061" s="113">
        <v>0</v>
      </c>
      <c r="AB2061" s="113">
        <v>0</v>
      </c>
      <c r="AC2061" s="113">
        <v>89250</v>
      </c>
      <c r="AD2061" s="113">
        <v>0</v>
      </c>
      <c r="AE2061" s="113">
        <v>33853.448299999996</v>
      </c>
      <c r="AF2061" s="113">
        <v>0</v>
      </c>
      <c r="AG2061" s="113">
        <v>0</v>
      </c>
      <c r="AH2061" s="113">
        <f>CFR_Data[[#This Row],[Total Spent SFY]]+CFR_Data[[#This Row],[CF Current SFY]]</f>
        <v>0</v>
      </c>
      <c r="AI2061" s="113">
        <v>0</v>
      </c>
      <c r="AJ2061" s="113">
        <v>0</v>
      </c>
      <c r="AK2061" s="113">
        <v>0</v>
      </c>
      <c r="AL2061" s="113">
        <v>0</v>
      </c>
      <c r="AM2061" s="113">
        <v>33853.448299999996</v>
      </c>
      <c r="AN2061" s="113">
        <v>55396.551700000004</v>
      </c>
      <c r="AO2061" s="113">
        <v>0</v>
      </c>
      <c r="AP2061" s="113">
        <v>0</v>
      </c>
      <c r="AQ2061" s="107" t="s">
        <v>699</v>
      </c>
      <c r="AR2061" s="107" t="s">
        <v>699</v>
      </c>
      <c r="AS2061" s="107" t="s">
        <v>396</v>
      </c>
      <c r="AT2061" s="107" t="s">
        <v>2993</v>
      </c>
      <c r="AU2061" s="107" t="s">
        <v>1120</v>
      </c>
      <c r="AV2061" s="107" t="s">
        <v>391</v>
      </c>
      <c r="AW2061" s="108">
        <v>2</v>
      </c>
      <c r="AX2061" s="107" t="s">
        <v>473</v>
      </c>
      <c r="AY2061" s="107" t="s">
        <v>698</v>
      </c>
      <c r="AZ2061" s="107" t="s">
        <v>697</v>
      </c>
      <c r="BA2061" s="107" t="s">
        <v>392</v>
      </c>
      <c r="BB2061" s="109">
        <v>45355.272070752311</v>
      </c>
      <c r="BC2061" s="107" t="s">
        <v>33</v>
      </c>
      <c r="BD2061" s="107" t="s">
        <v>293</v>
      </c>
    </row>
    <row r="2062" spans="1:56" x14ac:dyDescent="0.2">
      <c r="A2062" s="107" t="s">
        <v>472</v>
      </c>
      <c r="B2062" s="105">
        <v>612672</v>
      </c>
      <c r="C2062" s="105" t="s">
        <v>395</v>
      </c>
      <c r="D2062" s="107" t="s">
        <v>3233</v>
      </c>
      <c r="E2062" s="105" t="s">
        <v>1945</v>
      </c>
      <c r="F2062" s="107" t="s">
        <v>1128</v>
      </c>
      <c r="G2062" s="107" t="s">
        <v>830</v>
      </c>
      <c r="H2062" s="107" t="s">
        <v>830</v>
      </c>
      <c r="I2062" s="107" t="s">
        <v>830</v>
      </c>
      <c r="J2062" s="107" t="s">
        <v>151</v>
      </c>
      <c r="K2062" s="107" t="s">
        <v>33</v>
      </c>
      <c r="L2062" s="107" t="s">
        <v>312</v>
      </c>
      <c r="M2062" s="107" t="s">
        <v>158</v>
      </c>
      <c r="N2062" s="107" t="s">
        <v>472</v>
      </c>
      <c r="O2062" s="107" t="s">
        <v>1122</v>
      </c>
      <c r="P2062" s="109">
        <v>46760</v>
      </c>
      <c r="Q2062" s="107" t="s">
        <v>2912</v>
      </c>
      <c r="R2062" s="108">
        <v>0</v>
      </c>
      <c r="S2062" s="109">
        <v>46910</v>
      </c>
      <c r="T2062" s="109">
        <v>46970</v>
      </c>
      <c r="U2062" s="109">
        <v>47822</v>
      </c>
      <c r="V2062" s="108">
        <v>912</v>
      </c>
      <c r="W2062" s="107" t="s">
        <v>424</v>
      </c>
      <c r="X2062" s="107" t="s">
        <v>726</v>
      </c>
      <c r="Y2062" s="107" t="s">
        <v>725</v>
      </c>
      <c r="Z2062" s="108">
        <v>0.8</v>
      </c>
      <c r="AA2062" s="113">
        <v>0</v>
      </c>
      <c r="AB2062" s="113">
        <v>0</v>
      </c>
      <c r="AC2062" s="113">
        <v>12567250</v>
      </c>
      <c r="AD2062" s="113">
        <v>0</v>
      </c>
      <c r="AE2062" s="113">
        <v>4766887.9309999999</v>
      </c>
      <c r="AF2062" s="113">
        <v>0</v>
      </c>
      <c r="AG2062" s="113">
        <v>0</v>
      </c>
      <c r="AH2062" s="113">
        <f>CFR_Data[[#This Row],[Total Spent SFY]]+CFR_Data[[#This Row],[CF Current SFY]]</f>
        <v>0</v>
      </c>
      <c r="AI2062" s="113">
        <v>0</v>
      </c>
      <c r="AJ2062" s="113">
        <v>0</v>
      </c>
      <c r="AK2062" s="113">
        <v>0</v>
      </c>
      <c r="AL2062" s="113">
        <v>0</v>
      </c>
      <c r="AM2062" s="113">
        <v>4766887.9309999999</v>
      </c>
      <c r="AN2062" s="113">
        <v>7800362.0690000001</v>
      </c>
      <c r="AO2062" s="113">
        <v>0</v>
      </c>
      <c r="AP2062" s="113">
        <v>0</v>
      </c>
      <c r="AQ2062" s="107" t="s">
        <v>699</v>
      </c>
      <c r="AR2062" s="107" t="s">
        <v>699</v>
      </c>
      <c r="AS2062" s="107" t="s">
        <v>396</v>
      </c>
      <c r="AT2062" s="107" t="s">
        <v>2993</v>
      </c>
      <c r="AU2062" s="107" t="s">
        <v>1120</v>
      </c>
      <c r="AV2062" s="107" t="s">
        <v>391</v>
      </c>
      <c r="AW2062" s="108">
        <v>2</v>
      </c>
      <c r="AX2062" s="107" t="s">
        <v>473</v>
      </c>
      <c r="AY2062" s="107" t="s">
        <v>698</v>
      </c>
      <c r="AZ2062" s="107" t="s">
        <v>697</v>
      </c>
      <c r="BA2062" s="107" t="s">
        <v>392</v>
      </c>
      <c r="BB2062" s="109">
        <v>45355.272070752311</v>
      </c>
      <c r="BC2062" s="107" t="s">
        <v>33</v>
      </c>
      <c r="BD2062" s="107" t="s">
        <v>292</v>
      </c>
    </row>
    <row r="2063" spans="1:56" x14ac:dyDescent="0.2">
      <c r="A2063" s="107" t="s">
        <v>409</v>
      </c>
      <c r="B2063" s="105">
        <v>612681</v>
      </c>
      <c r="C2063" s="105" t="s">
        <v>3234</v>
      </c>
      <c r="D2063" s="107" t="s">
        <v>3235</v>
      </c>
      <c r="E2063" s="105" t="s">
        <v>1943</v>
      </c>
      <c r="F2063" s="107" t="s">
        <v>2700</v>
      </c>
      <c r="G2063" s="107" t="s">
        <v>830</v>
      </c>
      <c r="H2063" s="107" t="s">
        <v>830</v>
      </c>
      <c r="I2063" s="107" t="s">
        <v>830</v>
      </c>
      <c r="J2063" s="107" t="s">
        <v>44</v>
      </c>
      <c r="K2063" s="107" t="s">
        <v>22</v>
      </c>
      <c r="L2063" s="107" t="s">
        <v>323</v>
      </c>
      <c r="M2063" s="107" t="s">
        <v>239</v>
      </c>
      <c r="N2063" s="107" t="s">
        <v>410</v>
      </c>
      <c r="O2063" s="107" t="s">
        <v>395</v>
      </c>
      <c r="P2063" s="109">
        <v>45080</v>
      </c>
      <c r="Q2063" s="107" t="s">
        <v>712</v>
      </c>
      <c r="R2063" s="108">
        <v>1</v>
      </c>
      <c r="S2063" s="109">
        <v>45204</v>
      </c>
      <c r="T2063" s="109">
        <v>45264</v>
      </c>
      <c r="U2063" s="109">
        <v>46539</v>
      </c>
      <c r="V2063" s="108">
        <v>1335</v>
      </c>
      <c r="W2063" s="107" t="s">
        <v>442</v>
      </c>
      <c r="X2063" s="107" t="s">
        <v>790</v>
      </c>
      <c r="Y2063" s="107" t="s">
        <v>293</v>
      </c>
      <c r="Z2063" s="108">
        <v>0</v>
      </c>
      <c r="AA2063" s="113">
        <v>1035400</v>
      </c>
      <c r="AB2063" s="113">
        <v>1035400</v>
      </c>
      <c r="AC2063" s="113">
        <v>19995443.579999998</v>
      </c>
      <c r="AD2063" s="113">
        <v>6921261.3964</v>
      </c>
      <c r="AE2063" s="113">
        <v>19995443.579999998</v>
      </c>
      <c r="AF2063" s="113">
        <v>1232553.3994</v>
      </c>
      <c r="AG2063" s="113">
        <v>2267953.3994</v>
      </c>
      <c r="AH2063" s="113">
        <f>CFR_Data[[#This Row],[Total Spent SFY]]+CFR_Data[[#This Row],[CF Current SFY]]</f>
        <v>2267953.3994</v>
      </c>
      <c r="AI2063" s="113">
        <v>5688707.9970000004</v>
      </c>
      <c r="AJ2063" s="113">
        <v>7823338.6036</v>
      </c>
      <c r="AK2063" s="113">
        <v>5250843.58</v>
      </c>
      <c r="AL2063" s="113">
        <v>0</v>
      </c>
      <c r="AM2063" s="113">
        <v>0</v>
      </c>
      <c r="AN2063" s="113">
        <v>0</v>
      </c>
      <c r="AO2063" s="113">
        <v>0</v>
      </c>
      <c r="AP2063" s="113">
        <v>0</v>
      </c>
      <c r="AQ2063" s="107" t="s">
        <v>699</v>
      </c>
      <c r="AR2063" s="107" t="s">
        <v>699</v>
      </c>
      <c r="AS2063" s="107" t="s">
        <v>396</v>
      </c>
      <c r="AT2063" s="107" t="s">
        <v>395</v>
      </c>
      <c r="AU2063" s="107" t="s">
        <v>1123</v>
      </c>
      <c r="AV2063" s="107" t="s">
        <v>391</v>
      </c>
      <c r="AW2063" s="108">
        <v>2</v>
      </c>
      <c r="AX2063" s="107" t="s">
        <v>473</v>
      </c>
      <c r="AY2063" s="107" t="s">
        <v>791</v>
      </c>
      <c r="AZ2063" s="107" t="s">
        <v>706</v>
      </c>
      <c r="BA2063" s="107" t="s">
        <v>449</v>
      </c>
      <c r="BB2063" s="109">
        <v>45355.272070752311</v>
      </c>
      <c r="BC2063" s="107" t="s">
        <v>22</v>
      </c>
      <c r="BD2063" s="107" t="s">
        <v>293</v>
      </c>
    </row>
    <row r="2064" spans="1:56" x14ac:dyDescent="0.2">
      <c r="A2064" s="107" t="s">
        <v>409</v>
      </c>
      <c r="B2064" s="105">
        <v>612681</v>
      </c>
      <c r="C2064" s="105" t="s">
        <v>3234</v>
      </c>
      <c r="D2064" s="107" t="s">
        <v>3235</v>
      </c>
      <c r="E2064" s="105" t="s">
        <v>1943</v>
      </c>
      <c r="F2064" s="107" t="s">
        <v>2700</v>
      </c>
      <c r="G2064" s="107" t="s">
        <v>830</v>
      </c>
      <c r="H2064" s="107" t="s">
        <v>830</v>
      </c>
      <c r="I2064" s="107" t="s">
        <v>830</v>
      </c>
      <c r="J2064" s="107" t="s">
        <v>44</v>
      </c>
      <c r="K2064" s="107" t="s">
        <v>22</v>
      </c>
      <c r="L2064" s="107" t="s">
        <v>323</v>
      </c>
      <c r="M2064" s="107" t="s">
        <v>239</v>
      </c>
      <c r="N2064" s="107" t="s">
        <v>410</v>
      </c>
      <c r="O2064" s="107" t="s">
        <v>395</v>
      </c>
      <c r="P2064" s="109">
        <v>45080</v>
      </c>
      <c r="Q2064" s="107" t="s">
        <v>712</v>
      </c>
      <c r="R2064" s="108">
        <v>1</v>
      </c>
      <c r="S2064" s="109">
        <v>45204</v>
      </c>
      <c r="T2064" s="109">
        <v>45264</v>
      </c>
      <c r="U2064" s="109">
        <v>46539</v>
      </c>
      <c r="V2064" s="108">
        <v>1335</v>
      </c>
      <c r="W2064" s="107" t="s">
        <v>456</v>
      </c>
      <c r="X2064" s="107" t="s">
        <v>805</v>
      </c>
      <c r="Y2064" s="107" t="s">
        <v>457</v>
      </c>
      <c r="Z2064" s="108">
        <v>0</v>
      </c>
      <c r="AA2064" s="113">
        <v>2022815.78</v>
      </c>
      <c r="AB2064" s="113">
        <v>2022815.78</v>
      </c>
      <c r="AC2064" s="113">
        <v>82996846.829999998</v>
      </c>
      <c r="AD2064" s="113">
        <v>29578738.603700001</v>
      </c>
      <c r="AE2064" s="113">
        <v>82996846.829999998</v>
      </c>
      <c r="AF2064" s="113">
        <v>5267446.6007000003</v>
      </c>
      <c r="AG2064" s="113">
        <v>7290262.3806999996</v>
      </c>
      <c r="AH2064" s="113">
        <f>CFR_Data[[#This Row],[Total Spent SFY]]+CFR_Data[[#This Row],[CF Current SFY]]</f>
        <v>7290262.3807000006</v>
      </c>
      <c r="AI2064" s="113">
        <v>24311292.002999999</v>
      </c>
      <c r="AJ2064" s="113">
        <v>32158445.616300002</v>
      </c>
      <c r="AK2064" s="113">
        <v>21259662.609999999</v>
      </c>
      <c r="AL2064" s="113">
        <v>0</v>
      </c>
      <c r="AM2064" s="113">
        <v>0</v>
      </c>
      <c r="AN2064" s="113">
        <v>0</v>
      </c>
      <c r="AO2064" s="113">
        <v>0</v>
      </c>
      <c r="AP2064" s="113">
        <v>0</v>
      </c>
      <c r="AQ2064" s="107" t="s">
        <v>699</v>
      </c>
      <c r="AR2064" s="107" t="s">
        <v>699</v>
      </c>
      <c r="AS2064" s="107" t="s">
        <v>396</v>
      </c>
      <c r="AT2064" s="107" t="s">
        <v>395</v>
      </c>
      <c r="AU2064" s="107" t="s">
        <v>1123</v>
      </c>
      <c r="AV2064" s="107" t="s">
        <v>391</v>
      </c>
      <c r="AW2064" s="108">
        <v>2</v>
      </c>
      <c r="AX2064" s="107" t="s">
        <v>473</v>
      </c>
      <c r="AY2064" s="107" t="s">
        <v>791</v>
      </c>
      <c r="AZ2064" s="107" t="s">
        <v>706</v>
      </c>
      <c r="BA2064" s="107" t="s">
        <v>449</v>
      </c>
      <c r="BB2064" s="109">
        <v>45355.272070752311</v>
      </c>
      <c r="BC2064" s="107" t="s">
        <v>22</v>
      </c>
      <c r="BD2064" s="107" t="s">
        <v>293</v>
      </c>
    </row>
    <row r="2065" spans="1:56" x14ac:dyDescent="0.2">
      <c r="A2065" s="107" t="s">
        <v>472</v>
      </c>
      <c r="B2065" s="105">
        <v>612691</v>
      </c>
      <c r="C2065" s="105" t="s">
        <v>395</v>
      </c>
      <c r="D2065" s="107" t="s">
        <v>2701</v>
      </c>
      <c r="E2065" s="105" t="s">
        <v>1962</v>
      </c>
      <c r="F2065" s="107" t="s">
        <v>1128</v>
      </c>
      <c r="G2065" s="107" t="s">
        <v>830</v>
      </c>
      <c r="H2065" s="107" t="s">
        <v>830</v>
      </c>
      <c r="I2065" s="107" t="s">
        <v>830</v>
      </c>
      <c r="J2065" s="107" t="s">
        <v>120</v>
      </c>
      <c r="K2065" s="107" t="s">
        <v>21</v>
      </c>
      <c r="L2065" s="107" t="s">
        <v>210</v>
      </c>
      <c r="M2065" s="107" t="s">
        <v>208</v>
      </c>
      <c r="N2065" s="107" t="s">
        <v>472</v>
      </c>
      <c r="O2065" s="107" t="s">
        <v>1122</v>
      </c>
      <c r="P2065" s="109">
        <v>45675</v>
      </c>
      <c r="Q2065" s="107" t="s">
        <v>1101</v>
      </c>
      <c r="R2065" s="108">
        <v>0</v>
      </c>
      <c r="S2065" s="109">
        <v>45825</v>
      </c>
      <c r="T2065" s="109">
        <v>45885</v>
      </c>
      <c r="U2065" s="109">
        <v>46554</v>
      </c>
      <c r="V2065" s="108">
        <v>729</v>
      </c>
      <c r="W2065" s="107" t="s">
        <v>424</v>
      </c>
      <c r="X2065" s="107" t="s">
        <v>726</v>
      </c>
      <c r="Y2065" s="107" t="s">
        <v>725</v>
      </c>
      <c r="Z2065" s="108">
        <v>0.8</v>
      </c>
      <c r="AA2065" s="113">
        <v>0</v>
      </c>
      <c r="AB2065" s="113">
        <v>0</v>
      </c>
      <c r="AC2065" s="113">
        <v>594000</v>
      </c>
      <c r="AD2065" s="113">
        <v>0</v>
      </c>
      <c r="AE2065" s="113">
        <v>594000</v>
      </c>
      <c r="AF2065" s="113">
        <v>0</v>
      </c>
      <c r="AG2065" s="113">
        <v>0</v>
      </c>
      <c r="AH2065" s="113">
        <f>CFR_Data[[#This Row],[Total Spent SFY]]+CFR_Data[[#This Row],[CF Current SFY]]</f>
        <v>0</v>
      </c>
      <c r="AI2065" s="113">
        <v>0</v>
      </c>
      <c r="AJ2065" s="113">
        <v>284086.95649999997</v>
      </c>
      <c r="AK2065" s="113">
        <v>309913.04350000003</v>
      </c>
      <c r="AL2065" s="113">
        <v>0</v>
      </c>
      <c r="AM2065" s="113">
        <v>0</v>
      </c>
      <c r="AN2065" s="113">
        <v>0</v>
      </c>
      <c r="AO2065" s="113">
        <v>0</v>
      </c>
      <c r="AP2065" s="113">
        <v>0</v>
      </c>
      <c r="AQ2065" s="107" t="s">
        <v>699</v>
      </c>
      <c r="AR2065" s="107" t="s">
        <v>699</v>
      </c>
      <c r="AS2065" s="107" t="s">
        <v>396</v>
      </c>
      <c r="AT2065" s="107" t="s">
        <v>395</v>
      </c>
      <c r="AU2065" s="107" t="s">
        <v>1123</v>
      </c>
      <c r="AV2065" s="107" t="s">
        <v>391</v>
      </c>
      <c r="AW2065" s="108">
        <v>1</v>
      </c>
      <c r="AX2065" s="107" t="s">
        <v>473</v>
      </c>
      <c r="AY2065" s="107" t="s">
        <v>762</v>
      </c>
      <c r="AZ2065" s="107" t="s">
        <v>706</v>
      </c>
      <c r="BA2065" s="107" t="s">
        <v>433</v>
      </c>
      <c r="BB2065" s="109">
        <v>45355.272070752311</v>
      </c>
      <c r="BC2065" s="107" t="s">
        <v>21</v>
      </c>
      <c r="BD2065" s="107" t="s">
        <v>292</v>
      </c>
    </row>
    <row r="2066" spans="1:56" x14ac:dyDescent="0.2">
      <c r="A2066" s="107" t="s">
        <v>409</v>
      </c>
      <c r="B2066" s="105">
        <v>612712</v>
      </c>
      <c r="C2066" s="105" t="s">
        <v>3236</v>
      </c>
      <c r="D2066" s="107" t="s">
        <v>1450</v>
      </c>
      <c r="E2066" s="105" t="s">
        <v>1962</v>
      </c>
      <c r="F2066" s="107" t="s">
        <v>1329</v>
      </c>
      <c r="G2066" s="107" t="s">
        <v>830</v>
      </c>
      <c r="H2066" s="107" t="b">
        <v>1</v>
      </c>
      <c r="I2066" s="107" t="s">
        <v>830</v>
      </c>
      <c r="J2066" s="107" t="s">
        <v>407</v>
      </c>
      <c r="K2066" s="107" t="s">
        <v>408</v>
      </c>
      <c r="L2066" s="107" t="s">
        <v>356</v>
      </c>
      <c r="M2066" s="107" t="s">
        <v>395</v>
      </c>
      <c r="N2066" s="107" t="s">
        <v>410</v>
      </c>
      <c r="O2066" s="107" t="s">
        <v>395</v>
      </c>
      <c r="P2066" s="109">
        <v>45066</v>
      </c>
      <c r="Q2066" s="107" t="s">
        <v>712</v>
      </c>
      <c r="R2066" s="108">
        <v>1</v>
      </c>
      <c r="S2066" s="109">
        <v>45110</v>
      </c>
      <c r="T2066" s="109">
        <v>45170</v>
      </c>
      <c r="U2066" s="109">
        <v>45840</v>
      </c>
      <c r="V2066" s="108">
        <v>730</v>
      </c>
      <c r="W2066" s="107" t="s">
        <v>398</v>
      </c>
      <c r="X2066" s="107" t="s">
        <v>720</v>
      </c>
      <c r="Y2066" s="107" t="s">
        <v>293</v>
      </c>
      <c r="Z2066" s="108">
        <v>0</v>
      </c>
      <c r="AA2066" s="113">
        <v>239122.27</v>
      </c>
      <c r="AB2066" s="113">
        <v>239122.27</v>
      </c>
      <c r="AC2066" s="113">
        <v>584341.92000000004</v>
      </c>
      <c r="AD2066" s="113">
        <v>582757.92000000004</v>
      </c>
      <c r="AE2066" s="113">
        <v>582757.92000000004</v>
      </c>
      <c r="AF2066" s="113">
        <v>213044.17</v>
      </c>
      <c r="AG2066" s="113">
        <v>452166.44</v>
      </c>
      <c r="AH2066" s="113">
        <f>CFR_Data[[#This Row],[Total Spent SFY]]+CFR_Data[[#This Row],[CF Current SFY]]</f>
        <v>452166.44</v>
      </c>
      <c r="AI2066" s="113">
        <v>369703.75</v>
      </c>
      <c r="AJ2066" s="113">
        <v>10</v>
      </c>
      <c r="AK2066" s="113">
        <v>0</v>
      </c>
      <c r="AL2066" s="113">
        <v>0</v>
      </c>
      <c r="AM2066" s="113">
        <v>0</v>
      </c>
      <c r="AN2066" s="113">
        <v>1584</v>
      </c>
      <c r="AO2066" s="113">
        <v>0</v>
      </c>
      <c r="AP2066" s="113">
        <v>0</v>
      </c>
      <c r="AQ2066" s="107" t="s">
        <v>699</v>
      </c>
      <c r="AR2066" s="107" t="s">
        <v>699</v>
      </c>
      <c r="AS2066" s="107" t="s">
        <v>396</v>
      </c>
      <c r="AT2066" s="107" t="s">
        <v>395</v>
      </c>
      <c r="AU2066" s="107" t="s">
        <v>1123</v>
      </c>
      <c r="AV2066" s="107" t="s">
        <v>391</v>
      </c>
      <c r="AW2066" s="108">
        <v>1</v>
      </c>
      <c r="AX2066" s="107" t="s">
        <v>473</v>
      </c>
      <c r="AY2066" s="107" t="s">
        <v>765</v>
      </c>
      <c r="AZ2066" s="107" t="s">
        <v>706</v>
      </c>
      <c r="BA2066" s="107" t="s">
        <v>406</v>
      </c>
      <c r="BB2066" s="109">
        <v>45355.272070752311</v>
      </c>
      <c r="BC2066" s="107" t="s">
        <v>465</v>
      </c>
      <c r="BD2066" s="107" t="s">
        <v>293</v>
      </c>
    </row>
    <row r="2067" spans="1:56" x14ac:dyDescent="0.2">
      <c r="A2067" s="107" t="s">
        <v>409</v>
      </c>
      <c r="B2067" s="105">
        <v>612714</v>
      </c>
      <c r="C2067" s="105" t="s">
        <v>3237</v>
      </c>
      <c r="D2067" s="107" t="s">
        <v>269</v>
      </c>
      <c r="E2067" s="105" t="s">
        <v>1962</v>
      </c>
      <c r="F2067" s="107" t="s">
        <v>389</v>
      </c>
      <c r="G2067" s="107" t="s">
        <v>830</v>
      </c>
      <c r="H2067" s="107" t="b">
        <v>1</v>
      </c>
      <c r="I2067" s="107" t="s">
        <v>830</v>
      </c>
      <c r="J2067" s="107" t="s">
        <v>407</v>
      </c>
      <c r="K2067" s="107" t="s">
        <v>408</v>
      </c>
      <c r="L2067" s="107" t="s">
        <v>227</v>
      </c>
      <c r="M2067" s="107" t="s">
        <v>223</v>
      </c>
      <c r="N2067" s="107" t="s">
        <v>410</v>
      </c>
      <c r="O2067" s="107" t="s">
        <v>395</v>
      </c>
      <c r="P2067" s="109">
        <v>45059</v>
      </c>
      <c r="Q2067" s="107" t="s">
        <v>712</v>
      </c>
      <c r="R2067" s="108">
        <v>1</v>
      </c>
      <c r="S2067" s="109">
        <v>45138</v>
      </c>
      <c r="T2067" s="109">
        <v>45198</v>
      </c>
      <c r="U2067" s="109">
        <v>45868</v>
      </c>
      <c r="V2067" s="108">
        <v>730</v>
      </c>
      <c r="W2067" s="107" t="s">
        <v>398</v>
      </c>
      <c r="X2067" s="107" t="s">
        <v>720</v>
      </c>
      <c r="Y2067" s="107" t="s">
        <v>293</v>
      </c>
      <c r="Z2067" s="108">
        <v>0</v>
      </c>
      <c r="AA2067" s="113">
        <v>0</v>
      </c>
      <c r="AB2067" s="113">
        <v>0</v>
      </c>
      <c r="AC2067" s="113">
        <v>303020</v>
      </c>
      <c r="AD2067" s="113">
        <v>243020</v>
      </c>
      <c r="AE2067" s="113">
        <v>243020</v>
      </c>
      <c r="AF2067" s="113">
        <v>85000</v>
      </c>
      <c r="AG2067" s="113">
        <v>85000</v>
      </c>
      <c r="AH2067" s="113">
        <f>CFR_Data[[#This Row],[Total Spent SFY]]+CFR_Data[[#This Row],[CF Current SFY]]</f>
        <v>85000</v>
      </c>
      <c r="AI2067" s="113">
        <v>152000</v>
      </c>
      <c r="AJ2067" s="113">
        <v>6020</v>
      </c>
      <c r="AK2067" s="113">
        <v>0</v>
      </c>
      <c r="AL2067" s="113">
        <v>0</v>
      </c>
      <c r="AM2067" s="113">
        <v>0</v>
      </c>
      <c r="AN2067" s="113">
        <v>60000</v>
      </c>
      <c r="AO2067" s="113">
        <v>0</v>
      </c>
      <c r="AP2067" s="113">
        <v>0</v>
      </c>
      <c r="AQ2067" s="107" t="s">
        <v>699</v>
      </c>
      <c r="AR2067" s="107" t="s">
        <v>699</v>
      </c>
      <c r="AS2067" s="107" t="s">
        <v>396</v>
      </c>
      <c r="AT2067" s="107" t="s">
        <v>395</v>
      </c>
      <c r="AU2067" s="107" t="s">
        <v>1123</v>
      </c>
      <c r="AV2067" s="107" t="s">
        <v>391</v>
      </c>
      <c r="AW2067" s="108">
        <v>1</v>
      </c>
      <c r="AX2067" s="107" t="s">
        <v>473</v>
      </c>
      <c r="AY2067" s="107" t="s">
        <v>762</v>
      </c>
      <c r="AZ2067" s="107" t="s">
        <v>706</v>
      </c>
      <c r="BA2067" s="107" t="s">
        <v>433</v>
      </c>
      <c r="BB2067" s="109">
        <v>45355.272070752311</v>
      </c>
      <c r="BC2067" s="107" t="s">
        <v>465</v>
      </c>
      <c r="BD2067" s="107" t="s">
        <v>293</v>
      </c>
    </row>
    <row r="2068" spans="1:56" x14ac:dyDescent="0.2">
      <c r="A2068" s="107" t="s">
        <v>409</v>
      </c>
      <c r="B2068" s="105">
        <v>612715</v>
      </c>
      <c r="C2068" s="105" t="s">
        <v>3238</v>
      </c>
      <c r="D2068" s="107" t="s">
        <v>1854</v>
      </c>
      <c r="E2068" s="105" t="s">
        <v>1962</v>
      </c>
      <c r="F2068" s="107" t="s">
        <v>389</v>
      </c>
      <c r="G2068" s="107" t="s">
        <v>830</v>
      </c>
      <c r="H2068" s="107" t="b">
        <v>1</v>
      </c>
      <c r="I2068" s="107" t="s">
        <v>830</v>
      </c>
      <c r="J2068" s="107" t="s">
        <v>407</v>
      </c>
      <c r="K2068" s="107" t="s">
        <v>408</v>
      </c>
      <c r="L2068" s="107" t="s">
        <v>187</v>
      </c>
      <c r="M2068" s="107" t="s">
        <v>158</v>
      </c>
      <c r="N2068" s="107" t="s">
        <v>410</v>
      </c>
      <c r="O2068" s="107" t="s">
        <v>395</v>
      </c>
      <c r="P2068" s="109">
        <v>45073</v>
      </c>
      <c r="Q2068" s="107" t="s">
        <v>712</v>
      </c>
      <c r="R2068" s="108">
        <v>1</v>
      </c>
      <c r="S2068" s="109">
        <v>45113</v>
      </c>
      <c r="T2068" s="109">
        <v>45173</v>
      </c>
      <c r="U2068" s="109">
        <v>45843</v>
      </c>
      <c r="V2068" s="108">
        <v>730</v>
      </c>
      <c r="W2068" s="107" t="s">
        <v>398</v>
      </c>
      <c r="X2068" s="107" t="s">
        <v>720</v>
      </c>
      <c r="Y2068" s="107" t="s">
        <v>293</v>
      </c>
      <c r="Z2068" s="108">
        <v>0</v>
      </c>
      <c r="AA2068" s="113">
        <v>639506.88</v>
      </c>
      <c r="AB2068" s="113">
        <v>639506.88</v>
      </c>
      <c r="AC2068" s="113">
        <v>151083.12</v>
      </c>
      <c r="AD2068" s="113">
        <v>151083.12</v>
      </c>
      <c r="AE2068" s="113">
        <v>151083.12</v>
      </c>
      <c r="AF2068" s="113">
        <v>70493.119999999995</v>
      </c>
      <c r="AG2068" s="113">
        <v>710000</v>
      </c>
      <c r="AH2068" s="113">
        <f>CFR_Data[[#This Row],[Total Spent SFY]]+CFR_Data[[#This Row],[CF Current SFY]]</f>
        <v>710000</v>
      </c>
      <c r="AI2068" s="113">
        <v>50000</v>
      </c>
      <c r="AJ2068" s="113">
        <v>30590</v>
      </c>
      <c r="AK2068" s="113">
        <v>0</v>
      </c>
      <c r="AL2068" s="113">
        <v>0</v>
      </c>
      <c r="AM2068" s="113">
        <v>0</v>
      </c>
      <c r="AN2068" s="113">
        <v>0</v>
      </c>
      <c r="AO2068" s="113">
        <v>0</v>
      </c>
      <c r="AP2068" s="113">
        <v>0</v>
      </c>
      <c r="AQ2068" s="107" t="s">
        <v>699</v>
      </c>
      <c r="AR2068" s="107" t="s">
        <v>699</v>
      </c>
      <c r="AS2068" s="107" t="s">
        <v>396</v>
      </c>
      <c r="AT2068" s="107" t="s">
        <v>395</v>
      </c>
      <c r="AU2068" s="107" t="s">
        <v>1123</v>
      </c>
      <c r="AV2068" s="107" t="s">
        <v>391</v>
      </c>
      <c r="AW2068" s="108">
        <v>1</v>
      </c>
      <c r="AX2068" s="107" t="s">
        <v>473</v>
      </c>
      <c r="AY2068" s="107" t="s">
        <v>698</v>
      </c>
      <c r="AZ2068" s="107" t="s">
        <v>697</v>
      </c>
      <c r="BA2068" s="107" t="s">
        <v>392</v>
      </c>
      <c r="BB2068" s="109">
        <v>45355.272070752311</v>
      </c>
      <c r="BC2068" s="107" t="s">
        <v>465</v>
      </c>
      <c r="BD2068" s="107" t="s">
        <v>293</v>
      </c>
    </row>
    <row r="2069" spans="1:56" x14ac:dyDescent="0.2">
      <c r="A2069" s="107" t="s">
        <v>409</v>
      </c>
      <c r="B2069" s="105">
        <v>612716</v>
      </c>
      <c r="C2069" s="105" t="s">
        <v>2702</v>
      </c>
      <c r="D2069" s="107" t="s">
        <v>1369</v>
      </c>
      <c r="E2069" s="105" t="s">
        <v>1962</v>
      </c>
      <c r="F2069" s="107" t="s">
        <v>389</v>
      </c>
      <c r="G2069" s="107" t="s">
        <v>830</v>
      </c>
      <c r="H2069" s="107" t="b">
        <v>1</v>
      </c>
      <c r="I2069" s="107" t="s">
        <v>830</v>
      </c>
      <c r="J2069" s="107" t="s">
        <v>407</v>
      </c>
      <c r="K2069" s="107" t="s">
        <v>408</v>
      </c>
      <c r="L2069" s="107" t="s">
        <v>219</v>
      </c>
      <c r="M2069" s="107" t="s">
        <v>217</v>
      </c>
      <c r="N2069" s="107" t="s">
        <v>410</v>
      </c>
      <c r="O2069" s="107" t="s">
        <v>395</v>
      </c>
      <c r="P2069" s="109">
        <v>44849</v>
      </c>
      <c r="Q2069" s="107" t="s">
        <v>712</v>
      </c>
      <c r="R2069" s="108">
        <v>1</v>
      </c>
      <c r="S2069" s="109">
        <v>44894</v>
      </c>
      <c r="T2069" s="109">
        <v>44954</v>
      </c>
      <c r="U2069" s="109">
        <v>45624</v>
      </c>
      <c r="V2069" s="108">
        <v>730</v>
      </c>
      <c r="W2069" s="107" t="s">
        <v>398</v>
      </c>
      <c r="X2069" s="107" t="s">
        <v>720</v>
      </c>
      <c r="Y2069" s="107" t="s">
        <v>293</v>
      </c>
      <c r="Z2069" s="108">
        <v>0</v>
      </c>
      <c r="AA2069" s="113">
        <v>258849.78</v>
      </c>
      <c r="AB2069" s="113">
        <v>258849.78</v>
      </c>
      <c r="AC2069" s="113">
        <v>210042.22</v>
      </c>
      <c r="AD2069" s="113">
        <v>98150.22</v>
      </c>
      <c r="AE2069" s="113">
        <v>98150.22</v>
      </c>
      <c r="AF2069" s="113">
        <v>40000</v>
      </c>
      <c r="AG2069" s="113">
        <v>298849.78000000003</v>
      </c>
      <c r="AH2069" s="113">
        <f>CFR_Data[[#This Row],[Total Spent SFY]]+CFR_Data[[#This Row],[CF Current SFY]]</f>
        <v>298849.78000000003</v>
      </c>
      <c r="AI2069" s="113">
        <v>58150.22</v>
      </c>
      <c r="AJ2069" s="113">
        <v>0</v>
      </c>
      <c r="AK2069" s="113">
        <v>0</v>
      </c>
      <c r="AL2069" s="113">
        <v>0</v>
      </c>
      <c r="AM2069" s="113">
        <v>0</v>
      </c>
      <c r="AN2069" s="113">
        <v>111892</v>
      </c>
      <c r="AO2069" s="113">
        <v>0</v>
      </c>
      <c r="AP2069" s="113">
        <v>0</v>
      </c>
      <c r="AQ2069" s="107" t="s">
        <v>699</v>
      </c>
      <c r="AR2069" s="107" t="s">
        <v>699</v>
      </c>
      <c r="AS2069" s="107" t="s">
        <v>396</v>
      </c>
      <c r="AT2069" s="107" t="s">
        <v>395</v>
      </c>
      <c r="AU2069" s="107" t="s">
        <v>1123</v>
      </c>
      <c r="AV2069" s="107" t="s">
        <v>391</v>
      </c>
      <c r="AW2069" s="108">
        <v>1</v>
      </c>
      <c r="AX2069" s="107" t="s">
        <v>473</v>
      </c>
      <c r="AY2069" s="107" t="s">
        <v>762</v>
      </c>
      <c r="AZ2069" s="107" t="s">
        <v>706</v>
      </c>
      <c r="BA2069" s="107" t="s">
        <v>433</v>
      </c>
      <c r="BB2069" s="109">
        <v>45355.272070752311</v>
      </c>
      <c r="BC2069" s="107" t="s">
        <v>465</v>
      </c>
      <c r="BD2069" s="107" t="s">
        <v>293</v>
      </c>
    </row>
    <row r="2070" spans="1:56" x14ac:dyDescent="0.2">
      <c r="A2070" s="107" t="s">
        <v>409</v>
      </c>
      <c r="B2070" s="105">
        <v>612718</v>
      </c>
      <c r="C2070" s="105" t="s">
        <v>2703</v>
      </c>
      <c r="D2070" s="107" t="s">
        <v>2704</v>
      </c>
      <c r="E2070" s="105" t="s">
        <v>1962</v>
      </c>
      <c r="F2070" s="107" t="s">
        <v>1796</v>
      </c>
      <c r="G2070" s="107" t="s">
        <v>830</v>
      </c>
      <c r="H2070" s="107" t="b">
        <v>1</v>
      </c>
      <c r="I2070" s="107" t="s">
        <v>830</v>
      </c>
      <c r="J2070" s="107" t="s">
        <v>407</v>
      </c>
      <c r="K2070" s="107" t="s">
        <v>408</v>
      </c>
      <c r="L2070" s="107" t="s">
        <v>235</v>
      </c>
      <c r="M2070" s="107" t="s">
        <v>233</v>
      </c>
      <c r="N2070" s="107" t="s">
        <v>410</v>
      </c>
      <c r="O2070" s="107" t="s">
        <v>395</v>
      </c>
      <c r="P2070" s="109">
        <v>44856</v>
      </c>
      <c r="Q2070" s="107" t="s">
        <v>712</v>
      </c>
      <c r="R2070" s="108">
        <v>1</v>
      </c>
      <c r="S2070" s="109">
        <v>44907</v>
      </c>
      <c r="T2070" s="109">
        <v>44967</v>
      </c>
      <c r="U2070" s="109">
        <v>45637</v>
      </c>
      <c r="V2070" s="108">
        <v>730</v>
      </c>
      <c r="W2070" s="107" t="s">
        <v>398</v>
      </c>
      <c r="X2070" s="107" t="s">
        <v>720</v>
      </c>
      <c r="Y2070" s="107" t="s">
        <v>293</v>
      </c>
      <c r="Z2070" s="108">
        <v>0</v>
      </c>
      <c r="AA2070" s="113">
        <v>247457.06</v>
      </c>
      <c r="AB2070" s="113">
        <v>168684.16</v>
      </c>
      <c r="AC2070" s="113">
        <v>17.940000000000001</v>
      </c>
      <c r="AD2070" s="113">
        <v>985</v>
      </c>
      <c r="AE2070" s="113">
        <v>992.94</v>
      </c>
      <c r="AF2070" s="113">
        <v>7.94</v>
      </c>
      <c r="AG2070" s="113">
        <v>247465</v>
      </c>
      <c r="AH2070" s="113">
        <f>CFR_Data[[#This Row],[Total Spent SFY]]+CFR_Data[[#This Row],[CF Current SFY]]</f>
        <v>168692.1</v>
      </c>
      <c r="AI2070" s="113">
        <v>985</v>
      </c>
      <c r="AJ2070" s="113">
        <v>0</v>
      </c>
      <c r="AK2070" s="113">
        <v>0</v>
      </c>
      <c r="AL2070" s="113">
        <v>0</v>
      </c>
      <c r="AM2070" s="113">
        <v>0</v>
      </c>
      <c r="AN2070" s="113">
        <v>-975</v>
      </c>
      <c r="AO2070" s="113">
        <v>0</v>
      </c>
      <c r="AP2070" s="113">
        <v>0</v>
      </c>
      <c r="AQ2070" s="107" t="s">
        <v>699</v>
      </c>
      <c r="AR2070" s="107" t="s">
        <v>699</v>
      </c>
      <c r="AS2070" s="107" t="s">
        <v>396</v>
      </c>
      <c r="AT2070" s="107" t="s">
        <v>395</v>
      </c>
      <c r="AU2070" s="107" t="s">
        <v>1123</v>
      </c>
      <c r="AV2070" s="107" t="s">
        <v>391</v>
      </c>
      <c r="AW2070" s="108">
        <v>2</v>
      </c>
      <c r="AX2070" s="107" t="s">
        <v>473</v>
      </c>
      <c r="AY2070" s="107" t="s">
        <v>736</v>
      </c>
      <c r="AZ2070" s="107" t="s">
        <v>706</v>
      </c>
      <c r="BA2070" s="107" t="s">
        <v>434</v>
      </c>
      <c r="BB2070" s="109">
        <v>45355.272070752311</v>
      </c>
      <c r="BC2070" s="107" t="s">
        <v>465</v>
      </c>
      <c r="BD2070" s="107" t="s">
        <v>293</v>
      </c>
    </row>
    <row r="2071" spans="1:56" x14ac:dyDescent="0.2">
      <c r="A2071" s="107" t="s">
        <v>409</v>
      </c>
      <c r="B2071" s="105">
        <v>612718</v>
      </c>
      <c r="C2071" s="105" t="s">
        <v>2703</v>
      </c>
      <c r="D2071" s="107" t="s">
        <v>2704</v>
      </c>
      <c r="E2071" s="105" t="s">
        <v>1962</v>
      </c>
      <c r="F2071" s="107" t="s">
        <v>1796</v>
      </c>
      <c r="G2071" s="107" t="s">
        <v>830</v>
      </c>
      <c r="H2071" s="107" t="b">
        <v>1</v>
      </c>
      <c r="I2071" s="107" t="s">
        <v>830</v>
      </c>
      <c r="J2071" s="107" t="s">
        <v>407</v>
      </c>
      <c r="K2071" s="107" t="s">
        <v>408</v>
      </c>
      <c r="L2071" s="107" t="s">
        <v>235</v>
      </c>
      <c r="M2071" s="107" t="s">
        <v>233</v>
      </c>
      <c r="N2071" s="107" t="s">
        <v>410</v>
      </c>
      <c r="O2071" s="107" t="s">
        <v>395</v>
      </c>
      <c r="P2071" s="109">
        <v>44856</v>
      </c>
      <c r="Q2071" s="107" t="s">
        <v>712</v>
      </c>
      <c r="R2071" s="108">
        <v>1</v>
      </c>
      <c r="S2071" s="109">
        <v>44907</v>
      </c>
      <c r="T2071" s="109">
        <v>44967</v>
      </c>
      <c r="U2071" s="109">
        <v>45637</v>
      </c>
      <c r="V2071" s="108">
        <v>730</v>
      </c>
      <c r="W2071" s="107" t="s">
        <v>438</v>
      </c>
      <c r="X2071" s="107" t="s">
        <v>800</v>
      </c>
      <c r="Y2071" s="107" t="s">
        <v>293</v>
      </c>
      <c r="Z2071" s="108">
        <v>0</v>
      </c>
      <c r="AA2071" s="113">
        <v>34781.42</v>
      </c>
      <c r="AB2071" s="113">
        <v>34781.42</v>
      </c>
      <c r="AC2071" s="113">
        <v>37193.58</v>
      </c>
      <c r="AD2071" s="113">
        <v>0</v>
      </c>
      <c r="AE2071" s="113">
        <v>37193.58</v>
      </c>
      <c r="AF2071" s="113">
        <v>36218.58</v>
      </c>
      <c r="AG2071" s="113">
        <v>71000</v>
      </c>
      <c r="AH2071" s="113">
        <f>CFR_Data[[#This Row],[Total Spent SFY]]+CFR_Data[[#This Row],[CF Current SFY]]</f>
        <v>71000</v>
      </c>
      <c r="AI2071" s="113">
        <v>975</v>
      </c>
      <c r="AJ2071" s="113">
        <v>0</v>
      </c>
      <c r="AK2071" s="113">
        <v>0</v>
      </c>
      <c r="AL2071" s="113">
        <v>0</v>
      </c>
      <c r="AM2071" s="113">
        <v>0</v>
      </c>
      <c r="AN2071" s="113">
        <v>0</v>
      </c>
      <c r="AO2071" s="113">
        <v>0</v>
      </c>
      <c r="AP2071" s="113">
        <v>0</v>
      </c>
      <c r="AQ2071" s="107" t="s">
        <v>699</v>
      </c>
      <c r="AR2071" s="107" t="s">
        <v>699</v>
      </c>
      <c r="AS2071" s="107" t="s">
        <v>396</v>
      </c>
      <c r="AT2071" s="107" t="s">
        <v>395</v>
      </c>
      <c r="AU2071" s="107" t="s">
        <v>1123</v>
      </c>
      <c r="AV2071" s="107" t="s">
        <v>391</v>
      </c>
      <c r="AW2071" s="108">
        <v>2</v>
      </c>
      <c r="AX2071" s="107" t="s">
        <v>473</v>
      </c>
      <c r="AY2071" s="107" t="s">
        <v>736</v>
      </c>
      <c r="AZ2071" s="107" t="s">
        <v>706</v>
      </c>
      <c r="BA2071" s="107" t="s">
        <v>434</v>
      </c>
      <c r="BB2071" s="109">
        <v>45355.272070752311</v>
      </c>
      <c r="BC2071" s="107" t="s">
        <v>465</v>
      </c>
      <c r="BD2071" s="107" t="s">
        <v>293</v>
      </c>
    </row>
    <row r="2072" spans="1:56" x14ac:dyDescent="0.2">
      <c r="A2072" s="107" t="s">
        <v>409</v>
      </c>
      <c r="B2072" s="105">
        <v>612719</v>
      </c>
      <c r="C2072" s="105" t="s">
        <v>3239</v>
      </c>
      <c r="D2072" s="107" t="s">
        <v>967</v>
      </c>
      <c r="E2072" s="105" t="s">
        <v>1962</v>
      </c>
      <c r="F2072" s="107" t="s">
        <v>1329</v>
      </c>
      <c r="G2072" s="107" t="s">
        <v>830</v>
      </c>
      <c r="H2072" s="107" t="b">
        <v>1</v>
      </c>
      <c r="I2072" s="107" t="s">
        <v>830</v>
      </c>
      <c r="J2072" s="107" t="s">
        <v>407</v>
      </c>
      <c r="K2072" s="107" t="s">
        <v>408</v>
      </c>
      <c r="L2072" s="107" t="s">
        <v>222</v>
      </c>
      <c r="M2072" s="107" t="s">
        <v>221</v>
      </c>
      <c r="N2072" s="107" t="s">
        <v>410</v>
      </c>
      <c r="O2072" s="107" t="s">
        <v>395</v>
      </c>
      <c r="P2072" s="109">
        <v>45059</v>
      </c>
      <c r="Q2072" s="107" t="s">
        <v>712</v>
      </c>
      <c r="R2072" s="108">
        <v>1</v>
      </c>
      <c r="S2072" s="109">
        <v>45098</v>
      </c>
      <c r="T2072" s="109">
        <v>45158</v>
      </c>
      <c r="U2072" s="109">
        <v>45828</v>
      </c>
      <c r="V2072" s="108">
        <v>730</v>
      </c>
      <c r="W2072" s="107" t="s">
        <v>398</v>
      </c>
      <c r="X2072" s="107" t="s">
        <v>720</v>
      </c>
      <c r="Y2072" s="107" t="s">
        <v>293</v>
      </c>
      <c r="Z2072" s="108">
        <v>0</v>
      </c>
      <c r="AA2072" s="113">
        <v>336529.08</v>
      </c>
      <c r="AB2072" s="113">
        <v>336529.08</v>
      </c>
      <c r="AC2072" s="113">
        <v>205219.42</v>
      </c>
      <c r="AD2072" s="113">
        <v>188349.42</v>
      </c>
      <c r="AE2072" s="113">
        <v>188349.42</v>
      </c>
      <c r="AF2072" s="113">
        <v>26602.42</v>
      </c>
      <c r="AG2072" s="113">
        <v>363131.5</v>
      </c>
      <c r="AH2072" s="113">
        <f>CFR_Data[[#This Row],[Total Spent SFY]]+CFR_Data[[#This Row],[CF Current SFY]]</f>
        <v>363131.5</v>
      </c>
      <c r="AI2072" s="113">
        <v>161747</v>
      </c>
      <c r="AJ2072" s="113">
        <v>0</v>
      </c>
      <c r="AK2072" s="113">
        <v>0</v>
      </c>
      <c r="AL2072" s="113">
        <v>0</v>
      </c>
      <c r="AM2072" s="113">
        <v>0</v>
      </c>
      <c r="AN2072" s="113">
        <v>16870</v>
      </c>
      <c r="AO2072" s="113">
        <v>0</v>
      </c>
      <c r="AP2072" s="113">
        <v>0</v>
      </c>
      <c r="AQ2072" s="107" t="s">
        <v>699</v>
      </c>
      <c r="AR2072" s="107" t="s">
        <v>699</v>
      </c>
      <c r="AS2072" s="107" t="s">
        <v>396</v>
      </c>
      <c r="AT2072" s="107" t="s">
        <v>395</v>
      </c>
      <c r="AU2072" s="107" t="s">
        <v>1123</v>
      </c>
      <c r="AV2072" s="107" t="s">
        <v>391</v>
      </c>
      <c r="AW2072" s="108">
        <v>1</v>
      </c>
      <c r="AX2072" s="107" t="s">
        <v>473</v>
      </c>
      <c r="AY2072" s="107" t="s">
        <v>765</v>
      </c>
      <c r="AZ2072" s="107" t="s">
        <v>706</v>
      </c>
      <c r="BA2072" s="107" t="s">
        <v>406</v>
      </c>
      <c r="BB2072" s="109">
        <v>45355.272070752311</v>
      </c>
      <c r="BC2072" s="107" t="s">
        <v>465</v>
      </c>
      <c r="BD2072" s="107" t="s">
        <v>293</v>
      </c>
    </row>
    <row r="2073" spans="1:56" x14ac:dyDescent="0.2">
      <c r="A2073" s="107" t="s">
        <v>409</v>
      </c>
      <c r="B2073" s="105">
        <v>612720</v>
      </c>
      <c r="C2073" s="105" t="s">
        <v>2705</v>
      </c>
      <c r="D2073" s="107" t="s">
        <v>2706</v>
      </c>
      <c r="E2073" s="105" t="s">
        <v>1962</v>
      </c>
      <c r="F2073" s="107" t="s">
        <v>1329</v>
      </c>
      <c r="G2073" s="107" t="s">
        <v>830</v>
      </c>
      <c r="H2073" s="107" t="b">
        <v>1</v>
      </c>
      <c r="I2073" s="107" t="s">
        <v>830</v>
      </c>
      <c r="J2073" s="107" t="s">
        <v>407</v>
      </c>
      <c r="K2073" s="107" t="s">
        <v>408</v>
      </c>
      <c r="L2073" s="107" t="s">
        <v>230</v>
      </c>
      <c r="M2073" s="107" t="s">
        <v>223</v>
      </c>
      <c r="N2073" s="107" t="s">
        <v>410</v>
      </c>
      <c r="O2073" s="107" t="s">
        <v>395</v>
      </c>
      <c r="P2073" s="109">
        <v>44947</v>
      </c>
      <c r="Q2073" s="107" t="s">
        <v>712</v>
      </c>
      <c r="R2073" s="108">
        <v>1</v>
      </c>
      <c r="S2073" s="109">
        <v>44993</v>
      </c>
      <c r="T2073" s="109">
        <v>45053</v>
      </c>
      <c r="U2073" s="109">
        <v>45723</v>
      </c>
      <c r="V2073" s="108">
        <v>730</v>
      </c>
      <c r="W2073" s="107" t="s">
        <v>398</v>
      </c>
      <c r="X2073" s="107" t="s">
        <v>720</v>
      </c>
      <c r="Y2073" s="107" t="s">
        <v>293</v>
      </c>
      <c r="Z2073" s="108">
        <v>0</v>
      </c>
      <c r="AA2073" s="113">
        <v>504781</v>
      </c>
      <c r="AB2073" s="113">
        <v>462781</v>
      </c>
      <c r="AC2073" s="113">
        <v>37550</v>
      </c>
      <c r="AD2073" s="113">
        <v>100000</v>
      </c>
      <c r="AE2073" s="113">
        <v>136550</v>
      </c>
      <c r="AF2073" s="113">
        <v>36550</v>
      </c>
      <c r="AG2073" s="113">
        <v>541331</v>
      </c>
      <c r="AH2073" s="113">
        <f>CFR_Data[[#This Row],[Total Spent SFY]]+CFR_Data[[#This Row],[CF Current SFY]]</f>
        <v>499331</v>
      </c>
      <c r="AI2073" s="113">
        <v>100000</v>
      </c>
      <c r="AJ2073" s="113">
        <v>0</v>
      </c>
      <c r="AK2073" s="113">
        <v>0</v>
      </c>
      <c r="AL2073" s="113">
        <v>0</v>
      </c>
      <c r="AM2073" s="113">
        <v>0</v>
      </c>
      <c r="AN2073" s="113">
        <v>-99000</v>
      </c>
      <c r="AO2073" s="113">
        <v>0</v>
      </c>
      <c r="AP2073" s="113">
        <v>0</v>
      </c>
      <c r="AQ2073" s="107" t="s">
        <v>699</v>
      </c>
      <c r="AR2073" s="107" t="s">
        <v>699</v>
      </c>
      <c r="AS2073" s="107" t="s">
        <v>396</v>
      </c>
      <c r="AT2073" s="107" t="s">
        <v>395</v>
      </c>
      <c r="AU2073" s="107" t="s">
        <v>1123</v>
      </c>
      <c r="AV2073" s="107" t="s">
        <v>391</v>
      </c>
      <c r="AW2073" s="108">
        <v>1</v>
      </c>
      <c r="AX2073" s="107" t="s">
        <v>473</v>
      </c>
      <c r="AY2073" s="107" t="s">
        <v>765</v>
      </c>
      <c r="AZ2073" s="107" t="s">
        <v>706</v>
      </c>
      <c r="BA2073" s="107" t="s">
        <v>406</v>
      </c>
      <c r="BB2073" s="109">
        <v>45355.272070752311</v>
      </c>
      <c r="BC2073" s="107" t="s">
        <v>465</v>
      </c>
      <c r="BD2073" s="107" t="s">
        <v>293</v>
      </c>
    </row>
    <row r="2074" spans="1:56" x14ac:dyDescent="0.2">
      <c r="A2074" s="107" t="s">
        <v>409</v>
      </c>
      <c r="B2074" s="105">
        <v>612721</v>
      </c>
      <c r="C2074" s="105" t="s">
        <v>3240</v>
      </c>
      <c r="D2074" s="107" t="s">
        <v>1855</v>
      </c>
      <c r="E2074" s="105" t="s">
        <v>1962</v>
      </c>
      <c r="F2074" s="107" t="s">
        <v>389</v>
      </c>
      <c r="G2074" s="107" t="s">
        <v>830</v>
      </c>
      <c r="H2074" s="107" t="b">
        <v>1</v>
      </c>
      <c r="I2074" s="107" t="s">
        <v>830</v>
      </c>
      <c r="J2074" s="107" t="s">
        <v>407</v>
      </c>
      <c r="K2074" s="107" t="s">
        <v>408</v>
      </c>
      <c r="L2074" s="107" t="s">
        <v>347</v>
      </c>
      <c r="M2074" s="107" t="s">
        <v>395</v>
      </c>
      <c r="N2074" s="107" t="s">
        <v>410</v>
      </c>
      <c r="O2074" s="107" t="s">
        <v>395</v>
      </c>
      <c r="P2074" s="109">
        <v>45087</v>
      </c>
      <c r="Q2074" s="107" t="s">
        <v>712</v>
      </c>
      <c r="R2074" s="108">
        <v>1</v>
      </c>
      <c r="S2074" s="109">
        <v>45146</v>
      </c>
      <c r="T2074" s="109">
        <v>45206</v>
      </c>
      <c r="U2074" s="109">
        <v>45876</v>
      </c>
      <c r="V2074" s="108">
        <v>730</v>
      </c>
      <c r="W2074" s="107" t="s">
        <v>398</v>
      </c>
      <c r="X2074" s="107" t="s">
        <v>720</v>
      </c>
      <c r="Y2074" s="107" t="s">
        <v>293</v>
      </c>
      <c r="Z2074" s="108">
        <v>0</v>
      </c>
      <c r="AA2074" s="113">
        <v>0</v>
      </c>
      <c r="AB2074" s="113">
        <v>0</v>
      </c>
      <c r="AC2074" s="113">
        <v>1566765</v>
      </c>
      <c r="AD2074" s="113">
        <v>1400000</v>
      </c>
      <c r="AE2074" s="113">
        <v>1400000</v>
      </c>
      <c r="AF2074" s="113">
        <v>300000</v>
      </c>
      <c r="AG2074" s="113">
        <v>300000</v>
      </c>
      <c r="AH2074" s="113">
        <f>CFR_Data[[#This Row],[Total Spent SFY]]+CFR_Data[[#This Row],[CF Current SFY]]</f>
        <v>300000</v>
      </c>
      <c r="AI2074" s="113">
        <v>850000</v>
      </c>
      <c r="AJ2074" s="113">
        <v>250000</v>
      </c>
      <c r="AK2074" s="113">
        <v>0</v>
      </c>
      <c r="AL2074" s="113">
        <v>0</v>
      </c>
      <c r="AM2074" s="113">
        <v>0</v>
      </c>
      <c r="AN2074" s="113">
        <v>166765</v>
      </c>
      <c r="AO2074" s="113">
        <v>0</v>
      </c>
      <c r="AP2074" s="113">
        <v>0</v>
      </c>
      <c r="AQ2074" s="107" t="s">
        <v>699</v>
      </c>
      <c r="AR2074" s="107" t="s">
        <v>699</v>
      </c>
      <c r="AS2074" s="107" t="s">
        <v>396</v>
      </c>
      <c r="AT2074" s="107" t="s">
        <v>395</v>
      </c>
      <c r="AU2074" s="107" t="s">
        <v>1123</v>
      </c>
      <c r="AV2074" s="107" t="s">
        <v>391</v>
      </c>
      <c r="AW2074" s="108">
        <v>1</v>
      </c>
      <c r="AX2074" s="107" t="s">
        <v>473</v>
      </c>
      <c r="AY2074" s="107" t="s">
        <v>707</v>
      </c>
      <c r="AZ2074" s="107" t="s">
        <v>706</v>
      </c>
      <c r="BA2074" s="107" t="s">
        <v>412</v>
      </c>
      <c r="BB2074" s="109">
        <v>45355.272070752311</v>
      </c>
      <c r="BC2074" s="107" t="s">
        <v>465</v>
      </c>
      <c r="BD2074" s="107" t="s">
        <v>293</v>
      </c>
    </row>
    <row r="2075" spans="1:56" x14ac:dyDescent="0.2">
      <c r="A2075" s="107" t="s">
        <v>409</v>
      </c>
      <c r="B2075" s="105">
        <v>612722</v>
      </c>
      <c r="C2075" s="105" t="s">
        <v>3241</v>
      </c>
      <c r="D2075" s="107" t="s">
        <v>1856</v>
      </c>
      <c r="E2075" s="105" t="s">
        <v>1962</v>
      </c>
      <c r="F2075" s="107" t="s">
        <v>389</v>
      </c>
      <c r="G2075" s="107" t="s">
        <v>830</v>
      </c>
      <c r="H2075" s="107" t="b">
        <v>1</v>
      </c>
      <c r="I2075" s="107" t="s">
        <v>830</v>
      </c>
      <c r="J2075" s="107" t="s">
        <v>407</v>
      </c>
      <c r="K2075" s="107" t="s">
        <v>408</v>
      </c>
      <c r="L2075" s="107" t="s">
        <v>344</v>
      </c>
      <c r="M2075" s="107" t="s">
        <v>395</v>
      </c>
      <c r="N2075" s="107" t="s">
        <v>410</v>
      </c>
      <c r="O2075" s="107" t="s">
        <v>395</v>
      </c>
      <c r="P2075" s="109">
        <v>45087</v>
      </c>
      <c r="Q2075" s="107" t="s">
        <v>712</v>
      </c>
      <c r="R2075" s="108">
        <v>1</v>
      </c>
      <c r="S2075" s="109">
        <v>45148</v>
      </c>
      <c r="T2075" s="109">
        <v>45208</v>
      </c>
      <c r="U2075" s="109">
        <v>45878</v>
      </c>
      <c r="V2075" s="108">
        <v>730</v>
      </c>
      <c r="W2075" s="107" t="s">
        <v>398</v>
      </c>
      <c r="X2075" s="107" t="s">
        <v>720</v>
      </c>
      <c r="Y2075" s="107" t="s">
        <v>293</v>
      </c>
      <c r="Z2075" s="108">
        <v>0</v>
      </c>
      <c r="AA2075" s="113">
        <v>682252.83</v>
      </c>
      <c r="AB2075" s="113">
        <v>682252.83</v>
      </c>
      <c r="AC2075" s="113">
        <v>969477.17</v>
      </c>
      <c r="AD2075" s="113">
        <v>800000</v>
      </c>
      <c r="AE2075" s="113">
        <v>969477.17</v>
      </c>
      <c r="AF2075" s="113">
        <v>350000</v>
      </c>
      <c r="AG2075" s="113">
        <v>1032252.83</v>
      </c>
      <c r="AH2075" s="113">
        <f>CFR_Data[[#This Row],[Total Spent SFY]]+CFR_Data[[#This Row],[CF Current SFY]]</f>
        <v>1032252.83</v>
      </c>
      <c r="AI2075" s="113">
        <v>450000</v>
      </c>
      <c r="AJ2075" s="113">
        <v>169477.17</v>
      </c>
      <c r="AK2075" s="113">
        <v>0</v>
      </c>
      <c r="AL2075" s="113">
        <v>0</v>
      </c>
      <c r="AM2075" s="113">
        <v>0</v>
      </c>
      <c r="AN2075" s="113">
        <v>0</v>
      </c>
      <c r="AO2075" s="113">
        <v>0</v>
      </c>
      <c r="AP2075" s="113">
        <v>0</v>
      </c>
      <c r="AQ2075" s="107" t="s">
        <v>699</v>
      </c>
      <c r="AR2075" s="107" t="s">
        <v>699</v>
      </c>
      <c r="AS2075" s="107" t="s">
        <v>396</v>
      </c>
      <c r="AT2075" s="107" t="s">
        <v>395</v>
      </c>
      <c r="AU2075" s="107" t="s">
        <v>1123</v>
      </c>
      <c r="AV2075" s="107" t="s">
        <v>391</v>
      </c>
      <c r="AW2075" s="108">
        <v>1</v>
      </c>
      <c r="AX2075" s="107" t="s">
        <v>473</v>
      </c>
      <c r="AY2075" s="107" t="s">
        <v>707</v>
      </c>
      <c r="AZ2075" s="107" t="s">
        <v>706</v>
      </c>
      <c r="BA2075" s="107" t="s">
        <v>412</v>
      </c>
      <c r="BB2075" s="109">
        <v>45355.272070752311</v>
      </c>
      <c r="BC2075" s="107" t="s">
        <v>465</v>
      </c>
      <c r="BD2075" s="107" t="s">
        <v>293</v>
      </c>
    </row>
    <row r="2076" spans="1:56" x14ac:dyDescent="0.2">
      <c r="A2076" s="107" t="s">
        <v>409</v>
      </c>
      <c r="B2076" s="105">
        <v>612723</v>
      </c>
      <c r="C2076" s="105" t="s">
        <v>3242</v>
      </c>
      <c r="D2076" s="107" t="s">
        <v>1184</v>
      </c>
      <c r="E2076" s="105" t="s">
        <v>1962</v>
      </c>
      <c r="F2076" s="107" t="s">
        <v>389</v>
      </c>
      <c r="G2076" s="107" t="s">
        <v>830</v>
      </c>
      <c r="H2076" s="107" t="b">
        <v>1</v>
      </c>
      <c r="I2076" s="107" t="s">
        <v>830</v>
      </c>
      <c r="J2076" s="107" t="s">
        <v>407</v>
      </c>
      <c r="K2076" s="107" t="s">
        <v>408</v>
      </c>
      <c r="L2076" s="107" t="s">
        <v>344</v>
      </c>
      <c r="M2076" s="107" t="s">
        <v>395</v>
      </c>
      <c r="N2076" s="107" t="s">
        <v>410</v>
      </c>
      <c r="O2076" s="107" t="s">
        <v>395</v>
      </c>
      <c r="P2076" s="109">
        <v>45094</v>
      </c>
      <c r="Q2076" s="107" t="s">
        <v>712</v>
      </c>
      <c r="R2076" s="108">
        <v>1</v>
      </c>
      <c r="S2076" s="109">
        <v>45148</v>
      </c>
      <c r="T2076" s="109">
        <v>45208</v>
      </c>
      <c r="U2076" s="109">
        <v>45878</v>
      </c>
      <c r="V2076" s="108">
        <v>730</v>
      </c>
      <c r="W2076" s="107" t="s">
        <v>398</v>
      </c>
      <c r="X2076" s="107" t="s">
        <v>720</v>
      </c>
      <c r="Y2076" s="107" t="s">
        <v>293</v>
      </c>
      <c r="Z2076" s="108">
        <v>0</v>
      </c>
      <c r="AA2076" s="113">
        <v>124675.78</v>
      </c>
      <c r="AB2076" s="113">
        <v>124675.78</v>
      </c>
      <c r="AC2076" s="113">
        <v>1052734.22</v>
      </c>
      <c r="AD2076" s="113">
        <v>1050234.22</v>
      </c>
      <c r="AE2076" s="113">
        <v>1050234.22</v>
      </c>
      <c r="AF2076" s="113">
        <v>300234.21999999997</v>
      </c>
      <c r="AG2076" s="113">
        <v>424910</v>
      </c>
      <c r="AH2076" s="113">
        <f>CFR_Data[[#This Row],[Total Spent SFY]]+CFR_Data[[#This Row],[CF Current SFY]]</f>
        <v>424910</v>
      </c>
      <c r="AI2076" s="113">
        <v>650000</v>
      </c>
      <c r="AJ2076" s="113">
        <v>100000</v>
      </c>
      <c r="AK2076" s="113">
        <v>0</v>
      </c>
      <c r="AL2076" s="113">
        <v>0</v>
      </c>
      <c r="AM2076" s="113">
        <v>0</v>
      </c>
      <c r="AN2076" s="113">
        <v>2500</v>
      </c>
      <c r="AO2076" s="113">
        <v>0</v>
      </c>
      <c r="AP2076" s="113">
        <v>0</v>
      </c>
      <c r="AQ2076" s="107" t="s">
        <v>699</v>
      </c>
      <c r="AR2076" s="107" t="s">
        <v>699</v>
      </c>
      <c r="AS2076" s="107" t="s">
        <v>396</v>
      </c>
      <c r="AT2076" s="107" t="s">
        <v>395</v>
      </c>
      <c r="AU2076" s="107" t="s">
        <v>1123</v>
      </c>
      <c r="AV2076" s="107" t="s">
        <v>391</v>
      </c>
      <c r="AW2076" s="108">
        <v>1</v>
      </c>
      <c r="AX2076" s="107" t="s">
        <v>473</v>
      </c>
      <c r="AY2076" s="107" t="s">
        <v>707</v>
      </c>
      <c r="AZ2076" s="107" t="s">
        <v>706</v>
      </c>
      <c r="BA2076" s="107" t="s">
        <v>412</v>
      </c>
      <c r="BB2076" s="109">
        <v>45355.272070752311</v>
      </c>
      <c r="BC2076" s="107" t="s">
        <v>465</v>
      </c>
      <c r="BD2076" s="107" t="s">
        <v>293</v>
      </c>
    </row>
    <row r="2077" spans="1:56" x14ac:dyDescent="0.2">
      <c r="A2077" s="107" t="s">
        <v>409</v>
      </c>
      <c r="B2077" s="105">
        <v>612726</v>
      </c>
      <c r="C2077" s="105" t="s">
        <v>2707</v>
      </c>
      <c r="D2077" s="107" t="s">
        <v>2708</v>
      </c>
      <c r="E2077" s="105" t="s">
        <v>1962</v>
      </c>
      <c r="F2077" s="107" t="s">
        <v>2709</v>
      </c>
      <c r="G2077" s="107" t="s">
        <v>830</v>
      </c>
      <c r="H2077" s="107" t="s">
        <v>830</v>
      </c>
      <c r="I2077" s="107" t="s">
        <v>830</v>
      </c>
      <c r="J2077" s="107" t="s">
        <v>407</v>
      </c>
      <c r="K2077" s="107" t="s">
        <v>408</v>
      </c>
      <c r="L2077" s="107" t="s">
        <v>356</v>
      </c>
      <c r="M2077" s="107" t="s">
        <v>395</v>
      </c>
      <c r="N2077" s="107" t="s">
        <v>410</v>
      </c>
      <c r="O2077" s="107" t="s">
        <v>395</v>
      </c>
      <c r="P2077" s="109">
        <v>44870</v>
      </c>
      <c r="Q2077" s="107" t="s">
        <v>712</v>
      </c>
      <c r="R2077" s="108">
        <v>1</v>
      </c>
      <c r="S2077" s="109">
        <v>44931</v>
      </c>
      <c r="T2077" s="109">
        <v>44991</v>
      </c>
      <c r="U2077" s="109">
        <v>45661</v>
      </c>
      <c r="V2077" s="108">
        <v>730</v>
      </c>
      <c r="W2077" s="107" t="s">
        <v>438</v>
      </c>
      <c r="X2077" s="107" t="s">
        <v>800</v>
      </c>
      <c r="Y2077" s="107" t="s">
        <v>293</v>
      </c>
      <c r="Z2077" s="108">
        <v>0</v>
      </c>
      <c r="AA2077" s="113">
        <v>347825.62</v>
      </c>
      <c r="AB2077" s="113">
        <v>249021.62</v>
      </c>
      <c r="AC2077" s="113">
        <v>80365.37</v>
      </c>
      <c r="AD2077" s="113">
        <v>74604.100000000006</v>
      </c>
      <c r="AE2077" s="113">
        <v>74604.100000000006</v>
      </c>
      <c r="AF2077" s="113">
        <v>54318.1</v>
      </c>
      <c r="AG2077" s="113">
        <v>402143.72</v>
      </c>
      <c r="AH2077" s="113">
        <f>CFR_Data[[#This Row],[Total Spent SFY]]+CFR_Data[[#This Row],[CF Current SFY]]</f>
        <v>303339.71999999997</v>
      </c>
      <c r="AI2077" s="113">
        <v>20286</v>
      </c>
      <c r="AJ2077" s="113">
        <v>0</v>
      </c>
      <c r="AK2077" s="113">
        <v>0</v>
      </c>
      <c r="AL2077" s="113">
        <v>0</v>
      </c>
      <c r="AM2077" s="113">
        <v>0</v>
      </c>
      <c r="AN2077" s="113">
        <v>5761.27</v>
      </c>
      <c r="AO2077" s="113">
        <v>0</v>
      </c>
      <c r="AP2077" s="113">
        <v>0</v>
      </c>
      <c r="AQ2077" s="107" t="s">
        <v>699</v>
      </c>
      <c r="AR2077" s="107" t="s">
        <v>699</v>
      </c>
      <c r="AS2077" s="107" t="s">
        <v>396</v>
      </c>
      <c r="AT2077" s="107" t="s">
        <v>395</v>
      </c>
      <c r="AU2077" s="107" t="s">
        <v>1123</v>
      </c>
      <c r="AV2077" s="107" t="s">
        <v>391</v>
      </c>
      <c r="AW2077" s="108">
        <v>1</v>
      </c>
      <c r="AX2077" s="107" t="s">
        <v>473</v>
      </c>
      <c r="AY2077" s="107" t="s">
        <v>765</v>
      </c>
      <c r="AZ2077" s="107" t="s">
        <v>706</v>
      </c>
      <c r="BA2077" s="107" t="s">
        <v>406</v>
      </c>
      <c r="BB2077" s="109">
        <v>45355.272070752311</v>
      </c>
      <c r="BC2077" s="107" t="s">
        <v>465</v>
      </c>
      <c r="BD2077" s="107" t="s">
        <v>293</v>
      </c>
    </row>
    <row r="2078" spans="1:56" x14ac:dyDescent="0.2">
      <c r="A2078" s="107" t="s">
        <v>409</v>
      </c>
      <c r="B2078" s="105">
        <v>612727</v>
      </c>
      <c r="C2078" s="105" t="s">
        <v>2710</v>
      </c>
      <c r="D2078" s="107" t="s">
        <v>2711</v>
      </c>
      <c r="E2078" s="105" t="s">
        <v>1962</v>
      </c>
      <c r="F2078" s="107" t="s">
        <v>2709</v>
      </c>
      <c r="G2078" s="107" t="s">
        <v>830</v>
      </c>
      <c r="H2078" s="107" t="s">
        <v>830</v>
      </c>
      <c r="I2078" s="107" t="s">
        <v>830</v>
      </c>
      <c r="J2078" s="107" t="s">
        <v>407</v>
      </c>
      <c r="K2078" s="107" t="s">
        <v>408</v>
      </c>
      <c r="L2078" s="107" t="s">
        <v>222</v>
      </c>
      <c r="M2078" s="107" t="s">
        <v>221</v>
      </c>
      <c r="N2078" s="107" t="s">
        <v>410</v>
      </c>
      <c r="O2078" s="107" t="s">
        <v>395</v>
      </c>
      <c r="P2078" s="109">
        <v>44877</v>
      </c>
      <c r="Q2078" s="107" t="s">
        <v>712</v>
      </c>
      <c r="R2078" s="108">
        <v>1</v>
      </c>
      <c r="S2078" s="109">
        <v>44923</v>
      </c>
      <c r="T2078" s="109">
        <v>44983</v>
      </c>
      <c r="U2078" s="109">
        <v>45653</v>
      </c>
      <c r="V2078" s="108">
        <v>730</v>
      </c>
      <c r="W2078" s="107" t="s">
        <v>438</v>
      </c>
      <c r="X2078" s="107" t="s">
        <v>800</v>
      </c>
      <c r="Y2078" s="107" t="s">
        <v>293</v>
      </c>
      <c r="Z2078" s="108">
        <v>0</v>
      </c>
      <c r="AA2078" s="113">
        <v>63545.59</v>
      </c>
      <c r="AB2078" s="113">
        <v>0</v>
      </c>
      <c r="AC2078" s="113">
        <v>270897.68</v>
      </c>
      <c r="AD2078" s="113">
        <v>213443.27</v>
      </c>
      <c r="AE2078" s="113">
        <v>213443.27</v>
      </c>
      <c r="AF2078" s="113">
        <v>132000</v>
      </c>
      <c r="AG2078" s="113">
        <v>195545.59</v>
      </c>
      <c r="AH2078" s="113">
        <f>CFR_Data[[#This Row],[Total Spent SFY]]+CFR_Data[[#This Row],[CF Current SFY]]</f>
        <v>132000</v>
      </c>
      <c r="AI2078" s="113">
        <v>81443.27</v>
      </c>
      <c r="AJ2078" s="113">
        <v>0</v>
      </c>
      <c r="AK2078" s="113">
        <v>0</v>
      </c>
      <c r="AL2078" s="113">
        <v>0</v>
      </c>
      <c r="AM2078" s="113">
        <v>0</v>
      </c>
      <c r="AN2078" s="113">
        <v>57454.41</v>
      </c>
      <c r="AO2078" s="113">
        <v>0</v>
      </c>
      <c r="AP2078" s="113">
        <v>0</v>
      </c>
      <c r="AQ2078" s="107" t="s">
        <v>699</v>
      </c>
      <c r="AR2078" s="107" t="s">
        <v>699</v>
      </c>
      <c r="AS2078" s="107" t="s">
        <v>396</v>
      </c>
      <c r="AT2078" s="107" t="s">
        <v>395</v>
      </c>
      <c r="AU2078" s="107" t="s">
        <v>1123</v>
      </c>
      <c r="AV2078" s="107" t="s">
        <v>391</v>
      </c>
      <c r="AW2078" s="108">
        <v>1</v>
      </c>
      <c r="AX2078" s="107" t="s">
        <v>473</v>
      </c>
      <c r="AY2078" s="107" t="s">
        <v>765</v>
      </c>
      <c r="AZ2078" s="107" t="s">
        <v>706</v>
      </c>
      <c r="BA2078" s="107" t="s">
        <v>406</v>
      </c>
      <c r="BB2078" s="109">
        <v>45355.272070752311</v>
      </c>
      <c r="BC2078" s="107" t="s">
        <v>465</v>
      </c>
      <c r="BD2078" s="107" t="s">
        <v>293</v>
      </c>
    </row>
    <row r="2079" spans="1:56" x14ac:dyDescent="0.2">
      <c r="A2079" s="107" t="s">
        <v>409</v>
      </c>
      <c r="B2079" s="105">
        <v>612728</v>
      </c>
      <c r="C2079" s="105" t="s">
        <v>2712</v>
      </c>
      <c r="D2079" s="107" t="s">
        <v>2713</v>
      </c>
      <c r="E2079" s="105" t="s">
        <v>1962</v>
      </c>
      <c r="F2079" s="107" t="s">
        <v>439</v>
      </c>
      <c r="G2079" s="107" t="s">
        <v>830</v>
      </c>
      <c r="H2079" s="107" t="s">
        <v>830</v>
      </c>
      <c r="I2079" s="107" t="s">
        <v>830</v>
      </c>
      <c r="J2079" s="107" t="s">
        <v>407</v>
      </c>
      <c r="K2079" s="107" t="s">
        <v>408</v>
      </c>
      <c r="L2079" s="107" t="s">
        <v>187</v>
      </c>
      <c r="M2079" s="107" t="s">
        <v>158</v>
      </c>
      <c r="N2079" s="107" t="s">
        <v>410</v>
      </c>
      <c r="O2079" s="107" t="s">
        <v>395</v>
      </c>
      <c r="P2079" s="109">
        <v>44905</v>
      </c>
      <c r="Q2079" s="107" t="s">
        <v>712</v>
      </c>
      <c r="R2079" s="108">
        <v>1</v>
      </c>
      <c r="S2079" s="109">
        <v>44959</v>
      </c>
      <c r="T2079" s="109">
        <v>45019</v>
      </c>
      <c r="U2079" s="109">
        <v>45689</v>
      </c>
      <c r="V2079" s="108">
        <v>730</v>
      </c>
      <c r="W2079" s="107" t="s">
        <v>438</v>
      </c>
      <c r="X2079" s="107" t="s">
        <v>800</v>
      </c>
      <c r="Y2079" s="107" t="s">
        <v>293</v>
      </c>
      <c r="Z2079" s="108">
        <v>0</v>
      </c>
      <c r="AA2079" s="113">
        <v>48474</v>
      </c>
      <c r="AB2079" s="113">
        <v>48474</v>
      </c>
      <c r="AC2079" s="113">
        <v>604220</v>
      </c>
      <c r="AD2079" s="113">
        <v>586526</v>
      </c>
      <c r="AE2079" s="113">
        <v>586526</v>
      </c>
      <c r="AF2079" s="113">
        <v>335000</v>
      </c>
      <c r="AG2079" s="113">
        <v>383474</v>
      </c>
      <c r="AH2079" s="113">
        <f>CFR_Data[[#This Row],[Total Spent SFY]]+CFR_Data[[#This Row],[CF Current SFY]]</f>
        <v>383474</v>
      </c>
      <c r="AI2079" s="113">
        <v>251526</v>
      </c>
      <c r="AJ2079" s="113">
        <v>0</v>
      </c>
      <c r="AK2079" s="113">
        <v>0</v>
      </c>
      <c r="AL2079" s="113">
        <v>0</v>
      </c>
      <c r="AM2079" s="113">
        <v>0</v>
      </c>
      <c r="AN2079" s="113">
        <v>17694</v>
      </c>
      <c r="AO2079" s="113">
        <v>0</v>
      </c>
      <c r="AP2079" s="113">
        <v>0</v>
      </c>
      <c r="AQ2079" s="107" t="s">
        <v>699</v>
      </c>
      <c r="AR2079" s="107" t="s">
        <v>699</v>
      </c>
      <c r="AS2079" s="107" t="s">
        <v>396</v>
      </c>
      <c r="AT2079" s="107" t="s">
        <v>395</v>
      </c>
      <c r="AU2079" s="107" t="s">
        <v>1123</v>
      </c>
      <c r="AV2079" s="107" t="s">
        <v>391</v>
      </c>
      <c r="AW2079" s="108">
        <v>1</v>
      </c>
      <c r="AX2079" s="107" t="s">
        <v>473</v>
      </c>
      <c r="AY2079" s="107" t="s">
        <v>698</v>
      </c>
      <c r="AZ2079" s="107" t="s">
        <v>697</v>
      </c>
      <c r="BA2079" s="107" t="s">
        <v>392</v>
      </c>
      <c r="BB2079" s="109">
        <v>45355.272070752311</v>
      </c>
      <c r="BC2079" s="107" t="s">
        <v>465</v>
      </c>
      <c r="BD2079" s="107" t="s">
        <v>293</v>
      </c>
    </row>
    <row r="2080" spans="1:56" x14ac:dyDescent="0.2">
      <c r="A2080" s="107" t="s">
        <v>409</v>
      </c>
      <c r="B2080" s="105">
        <v>612729</v>
      </c>
      <c r="C2080" s="105" t="s">
        <v>2714</v>
      </c>
      <c r="D2080" s="107" t="s">
        <v>2715</v>
      </c>
      <c r="E2080" s="105" t="s">
        <v>1962</v>
      </c>
      <c r="F2080" s="107" t="s">
        <v>2709</v>
      </c>
      <c r="G2080" s="107" t="s">
        <v>830</v>
      </c>
      <c r="H2080" s="107" t="s">
        <v>830</v>
      </c>
      <c r="I2080" s="107" t="s">
        <v>830</v>
      </c>
      <c r="J2080" s="107" t="s">
        <v>407</v>
      </c>
      <c r="K2080" s="107" t="s">
        <v>408</v>
      </c>
      <c r="L2080" s="107" t="s">
        <v>344</v>
      </c>
      <c r="M2080" s="107" t="s">
        <v>395</v>
      </c>
      <c r="N2080" s="107" t="s">
        <v>410</v>
      </c>
      <c r="O2080" s="107" t="s">
        <v>395</v>
      </c>
      <c r="P2080" s="109">
        <v>44947</v>
      </c>
      <c r="Q2080" s="107" t="s">
        <v>712</v>
      </c>
      <c r="R2080" s="108">
        <v>1</v>
      </c>
      <c r="S2080" s="109">
        <v>45002</v>
      </c>
      <c r="T2080" s="109">
        <v>45062</v>
      </c>
      <c r="U2080" s="109">
        <v>45732</v>
      </c>
      <c r="V2080" s="108">
        <v>730</v>
      </c>
      <c r="W2080" s="107" t="s">
        <v>438</v>
      </c>
      <c r="X2080" s="107" t="s">
        <v>800</v>
      </c>
      <c r="Y2080" s="107" t="s">
        <v>293</v>
      </c>
      <c r="Z2080" s="108">
        <v>0</v>
      </c>
      <c r="AA2080" s="113">
        <v>228633.29</v>
      </c>
      <c r="AB2080" s="113">
        <v>228633.29</v>
      </c>
      <c r="AC2080" s="113">
        <v>476526.71</v>
      </c>
      <c r="AD2080" s="113">
        <v>466590.82</v>
      </c>
      <c r="AE2080" s="113">
        <v>466590.82</v>
      </c>
      <c r="AF2080" s="113">
        <v>201430.82</v>
      </c>
      <c r="AG2080" s="113">
        <v>430064.11</v>
      </c>
      <c r="AH2080" s="113">
        <f>CFR_Data[[#This Row],[Total Spent SFY]]+CFR_Data[[#This Row],[CF Current SFY]]</f>
        <v>430064.11</v>
      </c>
      <c r="AI2080" s="113">
        <v>265160</v>
      </c>
      <c r="AJ2080" s="113">
        <v>0</v>
      </c>
      <c r="AK2080" s="113">
        <v>0</v>
      </c>
      <c r="AL2080" s="113">
        <v>0</v>
      </c>
      <c r="AM2080" s="113">
        <v>0</v>
      </c>
      <c r="AN2080" s="113">
        <v>9935.89</v>
      </c>
      <c r="AO2080" s="113">
        <v>0</v>
      </c>
      <c r="AP2080" s="113">
        <v>0</v>
      </c>
      <c r="AQ2080" s="107" t="s">
        <v>699</v>
      </c>
      <c r="AR2080" s="107" t="s">
        <v>699</v>
      </c>
      <c r="AS2080" s="107" t="s">
        <v>396</v>
      </c>
      <c r="AT2080" s="107" t="s">
        <v>395</v>
      </c>
      <c r="AU2080" s="107" t="s">
        <v>1123</v>
      </c>
      <c r="AV2080" s="107" t="s">
        <v>391</v>
      </c>
      <c r="AW2080" s="108">
        <v>1</v>
      </c>
      <c r="AX2080" s="107" t="s">
        <v>473</v>
      </c>
      <c r="AY2080" s="107" t="s">
        <v>707</v>
      </c>
      <c r="AZ2080" s="107" t="s">
        <v>706</v>
      </c>
      <c r="BA2080" s="107" t="s">
        <v>412</v>
      </c>
      <c r="BB2080" s="109">
        <v>45355.272070752311</v>
      </c>
      <c r="BC2080" s="107" t="s">
        <v>465</v>
      </c>
      <c r="BD2080" s="107" t="s">
        <v>293</v>
      </c>
    </row>
    <row r="2081" spans="1:56" x14ac:dyDescent="0.2">
      <c r="A2081" s="107" t="s">
        <v>409</v>
      </c>
      <c r="B2081" s="105">
        <v>612743</v>
      </c>
      <c r="C2081" s="105" t="s">
        <v>3243</v>
      </c>
      <c r="D2081" s="107" t="s">
        <v>2716</v>
      </c>
      <c r="E2081" s="105" t="s">
        <v>1945</v>
      </c>
      <c r="F2081" s="107" t="s">
        <v>1329</v>
      </c>
      <c r="G2081" s="107" t="s">
        <v>830</v>
      </c>
      <c r="H2081" s="107" t="b">
        <v>1</v>
      </c>
      <c r="I2081" s="107" t="s">
        <v>830</v>
      </c>
      <c r="J2081" s="107" t="s">
        <v>147</v>
      </c>
      <c r="K2081" s="107" t="s">
        <v>33</v>
      </c>
      <c r="L2081" s="107" t="s">
        <v>349</v>
      </c>
      <c r="M2081" s="107" t="s">
        <v>395</v>
      </c>
      <c r="N2081" s="107" t="s">
        <v>410</v>
      </c>
      <c r="O2081" s="107" t="s">
        <v>395</v>
      </c>
      <c r="P2081" s="109">
        <v>45185</v>
      </c>
      <c r="Q2081" s="107" t="s">
        <v>712</v>
      </c>
      <c r="R2081" s="108">
        <v>1</v>
      </c>
      <c r="S2081" s="109">
        <v>45261</v>
      </c>
      <c r="T2081" s="109">
        <v>45321</v>
      </c>
      <c r="U2081" s="109">
        <v>45991</v>
      </c>
      <c r="V2081" s="108">
        <v>730</v>
      </c>
      <c r="W2081" s="107" t="s">
        <v>398</v>
      </c>
      <c r="X2081" s="107" t="s">
        <v>702</v>
      </c>
      <c r="Y2081" s="107" t="s">
        <v>293</v>
      </c>
      <c r="Z2081" s="108">
        <v>0</v>
      </c>
      <c r="AA2081" s="113">
        <v>0</v>
      </c>
      <c r="AB2081" s="113">
        <v>0</v>
      </c>
      <c r="AC2081" s="113">
        <v>3885311.14</v>
      </c>
      <c r="AD2081" s="113">
        <v>3405000</v>
      </c>
      <c r="AE2081" s="113">
        <v>3405000</v>
      </c>
      <c r="AF2081" s="113">
        <v>300000</v>
      </c>
      <c r="AG2081" s="113">
        <v>300000</v>
      </c>
      <c r="AH2081" s="113">
        <f>CFR_Data[[#This Row],[Total Spent SFY]]+CFR_Data[[#This Row],[CF Current SFY]]</f>
        <v>300000</v>
      </c>
      <c r="AI2081" s="113">
        <v>1880000</v>
      </c>
      <c r="AJ2081" s="113">
        <v>1225000</v>
      </c>
      <c r="AK2081" s="113">
        <v>0</v>
      </c>
      <c r="AL2081" s="113">
        <v>0</v>
      </c>
      <c r="AM2081" s="113">
        <v>0</v>
      </c>
      <c r="AN2081" s="113">
        <v>480311.14</v>
      </c>
      <c r="AO2081" s="113">
        <v>0</v>
      </c>
      <c r="AP2081" s="113">
        <v>0</v>
      </c>
      <c r="AQ2081" s="107" t="s">
        <v>699</v>
      </c>
      <c r="AR2081" s="107" t="s">
        <v>699</v>
      </c>
      <c r="AS2081" s="107" t="s">
        <v>396</v>
      </c>
      <c r="AT2081" s="107" t="s">
        <v>395</v>
      </c>
      <c r="AU2081" s="107" t="s">
        <v>1123</v>
      </c>
      <c r="AV2081" s="107" t="s">
        <v>391</v>
      </c>
      <c r="AW2081" s="108">
        <v>1</v>
      </c>
      <c r="AX2081" s="107" t="s">
        <v>473</v>
      </c>
      <c r="AY2081" s="107" t="s">
        <v>707</v>
      </c>
      <c r="AZ2081" s="107" t="s">
        <v>706</v>
      </c>
      <c r="BA2081" s="107" t="s">
        <v>412</v>
      </c>
      <c r="BB2081" s="109">
        <v>45355.272070752311</v>
      </c>
      <c r="BC2081" s="107" t="s">
        <v>33</v>
      </c>
      <c r="BD2081" s="107" t="s">
        <v>293</v>
      </c>
    </row>
    <row r="2082" spans="1:56" x14ac:dyDescent="0.2">
      <c r="A2082" s="107" t="s">
        <v>409</v>
      </c>
      <c r="B2082" s="105">
        <v>612744</v>
      </c>
      <c r="C2082" s="105" t="s">
        <v>3244</v>
      </c>
      <c r="D2082" s="107" t="s">
        <v>2717</v>
      </c>
      <c r="E2082" s="105" t="s">
        <v>1945</v>
      </c>
      <c r="F2082" s="107" t="s">
        <v>389</v>
      </c>
      <c r="G2082" s="107" t="s">
        <v>830</v>
      </c>
      <c r="H2082" s="107" t="b">
        <v>1</v>
      </c>
      <c r="I2082" s="107" t="s">
        <v>830</v>
      </c>
      <c r="J2082" s="107" t="s">
        <v>445</v>
      </c>
      <c r="K2082" s="107" t="s">
        <v>446</v>
      </c>
      <c r="L2082" s="107" t="s">
        <v>344</v>
      </c>
      <c r="M2082" s="107" t="s">
        <v>395</v>
      </c>
      <c r="N2082" s="107" t="s">
        <v>454</v>
      </c>
      <c r="O2082" s="107" t="s">
        <v>395</v>
      </c>
      <c r="P2082" s="109">
        <v>45276</v>
      </c>
      <c r="Q2082" s="107" t="s">
        <v>754</v>
      </c>
      <c r="R2082" s="108">
        <v>1</v>
      </c>
      <c r="S2082" s="109">
        <v>45344</v>
      </c>
      <c r="T2082" s="109">
        <v>45404</v>
      </c>
      <c r="U2082" s="109">
        <v>46074</v>
      </c>
      <c r="V2082" s="108">
        <v>730</v>
      </c>
      <c r="W2082" s="107" t="s">
        <v>398</v>
      </c>
      <c r="X2082" s="107" t="s">
        <v>720</v>
      </c>
      <c r="Y2082" s="107" t="s">
        <v>293</v>
      </c>
      <c r="Z2082" s="108">
        <v>0</v>
      </c>
      <c r="AA2082" s="113">
        <v>0</v>
      </c>
      <c r="AB2082" s="113">
        <v>0</v>
      </c>
      <c r="AC2082" s="113">
        <v>1685945</v>
      </c>
      <c r="AD2082" s="113">
        <v>0</v>
      </c>
      <c r="AE2082" s="113">
        <v>1685945</v>
      </c>
      <c r="AF2082" s="113">
        <v>280000</v>
      </c>
      <c r="AG2082" s="113">
        <v>280000</v>
      </c>
      <c r="AH2082" s="113">
        <f>CFR_Data[[#This Row],[Total Spent SFY]]+CFR_Data[[#This Row],[CF Current SFY]]</f>
        <v>280000</v>
      </c>
      <c r="AI2082" s="113">
        <v>845000</v>
      </c>
      <c r="AJ2082" s="113">
        <v>560945</v>
      </c>
      <c r="AK2082" s="113">
        <v>0</v>
      </c>
      <c r="AL2082" s="113">
        <v>0</v>
      </c>
      <c r="AM2082" s="113">
        <v>0</v>
      </c>
      <c r="AN2082" s="113">
        <v>0</v>
      </c>
      <c r="AO2082" s="113">
        <v>0</v>
      </c>
      <c r="AP2082" s="113">
        <v>0</v>
      </c>
      <c r="AQ2082" s="107" t="s">
        <v>699</v>
      </c>
      <c r="AR2082" s="107" t="s">
        <v>699</v>
      </c>
      <c r="AS2082" s="107" t="s">
        <v>396</v>
      </c>
      <c r="AT2082" s="107" t="s">
        <v>395</v>
      </c>
      <c r="AU2082" s="107" t="s">
        <v>1123</v>
      </c>
      <c r="AV2082" s="107" t="s">
        <v>391</v>
      </c>
      <c r="AW2082" s="108">
        <v>1</v>
      </c>
      <c r="AX2082" s="107" t="s">
        <v>473</v>
      </c>
      <c r="AY2082" s="107" t="s">
        <v>707</v>
      </c>
      <c r="AZ2082" s="107" t="s">
        <v>706</v>
      </c>
      <c r="BA2082" s="107" t="s">
        <v>412</v>
      </c>
      <c r="BB2082" s="109">
        <v>45355.272070752311</v>
      </c>
      <c r="BC2082" s="107" t="s">
        <v>465</v>
      </c>
      <c r="BD2082" s="107" t="s">
        <v>293</v>
      </c>
    </row>
    <row r="2083" spans="1:56" x14ac:dyDescent="0.2">
      <c r="A2083" s="107" t="s">
        <v>409</v>
      </c>
      <c r="B2083" s="105">
        <v>612745</v>
      </c>
      <c r="C2083" s="105" t="s">
        <v>3245</v>
      </c>
      <c r="D2083" s="107" t="s">
        <v>1883</v>
      </c>
      <c r="E2083" s="105" t="s">
        <v>1943</v>
      </c>
      <c r="F2083" s="107" t="s">
        <v>3246</v>
      </c>
      <c r="G2083" s="107" t="s">
        <v>830</v>
      </c>
      <c r="H2083" s="107" t="b">
        <v>1</v>
      </c>
      <c r="I2083" s="107" t="s">
        <v>830</v>
      </c>
      <c r="J2083" s="107" t="s">
        <v>440</v>
      </c>
      <c r="K2083" s="107" t="s">
        <v>441</v>
      </c>
      <c r="L2083" s="107" t="s">
        <v>356</v>
      </c>
      <c r="M2083" s="107" t="s">
        <v>395</v>
      </c>
      <c r="N2083" s="107" t="s">
        <v>410</v>
      </c>
      <c r="O2083" s="107" t="s">
        <v>395</v>
      </c>
      <c r="P2083" s="109">
        <v>45192</v>
      </c>
      <c r="Q2083" s="107" t="s">
        <v>712</v>
      </c>
      <c r="R2083" s="108">
        <v>1</v>
      </c>
      <c r="S2083" s="109">
        <v>45247</v>
      </c>
      <c r="T2083" s="109">
        <v>45307</v>
      </c>
      <c r="U2083" s="109">
        <v>45977</v>
      </c>
      <c r="V2083" s="108">
        <v>730</v>
      </c>
      <c r="W2083" s="107" t="s">
        <v>398</v>
      </c>
      <c r="X2083" s="107" t="s">
        <v>720</v>
      </c>
      <c r="Y2083" s="107" t="s">
        <v>293</v>
      </c>
      <c r="Z2083" s="108">
        <v>0</v>
      </c>
      <c r="AA2083" s="113">
        <v>0</v>
      </c>
      <c r="AB2083" s="113">
        <v>0</v>
      </c>
      <c r="AC2083" s="113">
        <v>550075.5</v>
      </c>
      <c r="AD2083" s="113">
        <v>0</v>
      </c>
      <c r="AE2083" s="113">
        <v>550075.5</v>
      </c>
      <c r="AF2083" s="113">
        <v>137520</v>
      </c>
      <c r="AG2083" s="113">
        <v>137520</v>
      </c>
      <c r="AH2083" s="113">
        <f>CFR_Data[[#This Row],[Total Spent SFY]]+CFR_Data[[#This Row],[CF Current SFY]]</f>
        <v>137520</v>
      </c>
      <c r="AI2083" s="113">
        <v>275040</v>
      </c>
      <c r="AJ2083" s="113">
        <v>137515.5</v>
      </c>
      <c r="AK2083" s="113">
        <v>0</v>
      </c>
      <c r="AL2083" s="113">
        <v>0</v>
      </c>
      <c r="AM2083" s="113">
        <v>0</v>
      </c>
      <c r="AN2083" s="113">
        <v>0</v>
      </c>
      <c r="AO2083" s="113">
        <v>0</v>
      </c>
      <c r="AP2083" s="113">
        <v>0</v>
      </c>
      <c r="AQ2083" s="107" t="s">
        <v>699</v>
      </c>
      <c r="AR2083" s="107" t="s">
        <v>699</v>
      </c>
      <c r="AS2083" s="107" t="s">
        <v>396</v>
      </c>
      <c r="AT2083" s="107" t="s">
        <v>395</v>
      </c>
      <c r="AU2083" s="107" t="s">
        <v>1123</v>
      </c>
      <c r="AV2083" s="107" t="s">
        <v>391</v>
      </c>
      <c r="AW2083" s="108">
        <v>2</v>
      </c>
      <c r="AX2083" s="107" t="s">
        <v>473</v>
      </c>
      <c r="AY2083" s="107" t="s">
        <v>765</v>
      </c>
      <c r="AZ2083" s="107" t="s">
        <v>706</v>
      </c>
      <c r="BA2083" s="107" t="s">
        <v>406</v>
      </c>
      <c r="BB2083" s="109">
        <v>45355.272070752311</v>
      </c>
      <c r="BC2083" s="107" t="s">
        <v>465</v>
      </c>
      <c r="BD2083" s="107" t="s">
        <v>293</v>
      </c>
    </row>
    <row r="2084" spans="1:56" x14ac:dyDescent="0.2">
      <c r="A2084" s="107" t="s">
        <v>409</v>
      </c>
      <c r="B2084" s="105">
        <v>612745</v>
      </c>
      <c r="C2084" s="105" t="s">
        <v>3245</v>
      </c>
      <c r="D2084" s="107" t="s">
        <v>1883</v>
      </c>
      <c r="E2084" s="105" t="s">
        <v>1943</v>
      </c>
      <c r="F2084" s="107" t="s">
        <v>3246</v>
      </c>
      <c r="G2084" s="107" t="s">
        <v>830</v>
      </c>
      <c r="H2084" s="107" t="b">
        <v>1</v>
      </c>
      <c r="I2084" s="107" t="s">
        <v>830</v>
      </c>
      <c r="J2084" s="107" t="s">
        <v>440</v>
      </c>
      <c r="K2084" s="107" t="s">
        <v>441</v>
      </c>
      <c r="L2084" s="107" t="s">
        <v>356</v>
      </c>
      <c r="M2084" s="107" t="s">
        <v>395</v>
      </c>
      <c r="N2084" s="107" t="s">
        <v>410</v>
      </c>
      <c r="O2084" s="107" t="s">
        <v>395</v>
      </c>
      <c r="P2084" s="109">
        <v>45192</v>
      </c>
      <c r="Q2084" s="107" t="s">
        <v>712</v>
      </c>
      <c r="R2084" s="108">
        <v>1</v>
      </c>
      <c r="S2084" s="109">
        <v>45247</v>
      </c>
      <c r="T2084" s="109">
        <v>45307</v>
      </c>
      <c r="U2084" s="109">
        <v>45977</v>
      </c>
      <c r="V2084" s="108">
        <v>730</v>
      </c>
      <c r="W2084" s="107" t="s">
        <v>442</v>
      </c>
      <c r="X2084" s="107" t="s">
        <v>778</v>
      </c>
      <c r="Y2084" s="107" t="s">
        <v>293</v>
      </c>
      <c r="Z2084" s="108">
        <v>0</v>
      </c>
      <c r="AA2084" s="113">
        <v>0</v>
      </c>
      <c r="AB2084" s="113">
        <v>0</v>
      </c>
      <c r="AC2084" s="113">
        <v>149335</v>
      </c>
      <c r="AD2084" s="113">
        <v>0</v>
      </c>
      <c r="AE2084" s="113">
        <v>149335</v>
      </c>
      <c r="AF2084" s="113">
        <v>37330</v>
      </c>
      <c r="AG2084" s="113">
        <v>37330</v>
      </c>
      <c r="AH2084" s="113">
        <f>CFR_Data[[#This Row],[Total Spent SFY]]+CFR_Data[[#This Row],[CF Current SFY]]</f>
        <v>37330</v>
      </c>
      <c r="AI2084" s="113">
        <v>74670</v>
      </c>
      <c r="AJ2084" s="113">
        <v>37335</v>
      </c>
      <c r="AK2084" s="113">
        <v>0</v>
      </c>
      <c r="AL2084" s="113">
        <v>0</v>
      </c>
      <c r="AM2084" s="113">
        <v>0</v>
      </c>
      <c r="AN2084" s="113">
        <v>0</v>
      </c>
      <c r="AO2084" s="113">
        <v>0</v>
      </c>
      <c r="AP2084" s="113">
        <v>0</v>
      </c>
      <c r="AQ2084" s="107" t="s">
        <v>699</v>
      </c>
      <c r="AR2084" s="107" t="s">
        <v>699</v>
      </c>
      <c r="AS2084" s="107" t="s">
        <v>396</v>
      </c>
      <c r="AT2084" s="107" t="s">
        <v>395</v>
      </c>
      <c r="AU2084" s="107" t="s">
        <v>1123</v>
      </c>
      <c r="AV2084" s="107" t="s">
        <v>391</v>
      </c>
      <c r="AW2084" s="108">
        <v>2</v>
      </c>
      <c r="AX2084" s="107" t="s">
        <v>473</v>
      </c>
      <c r="AY2084" s="107" t="s">
        <v>765</v>
      </c>
      <c r="AZ2084" s="107" t="s">
        <v>706</v>
      </c>
      <c r="BA2084" s="107" t="s">
        <v>406</v>
      </c>
      <c r="BB2084" s="109">
        <v>45355.272070752311</v>
      </c>
      <c r="BC2084" s="107" t="s">
        <v>465</v>
      </c>
      <c r="BD2084" s="107" t="s">
        <v>293</v>
      </c>
    </row>
    <row r="2085" spans="1:56" x14ac:dyDescent="0.2">
      <c r="A2085" s="107" t="s">
        <v>409</v>
      </c>
      <c r="B2085" s="105">
        <v>612746</v>
      </c>
      <c r="C2085" s="105" t="s">
        <v>3247</v>
      </c>
      <c r="D2085" s="107" t="s">
        <v>501</v>
      </c>
      <c r="E2085" s="105" t="s">
        <v>1943</v>
      </c>
      <c r="F2085" s="107" t="s">
        <v>1364</v>
      </c>
      <c r="G2085" s="107" t="s">
        <v>830</v>
      </c>
      <c r="H2085" s="107" t="b">
        <v>1</v>
      </c>
      <c r="I2085" s="107" t="s">
        <v>830</v>
      </c>
      <c r="J2085" s="107" t="s">
        <v>440</v>
      </c>
      <c r="K2085" s="107" t="s">
        <v>441</v>
      </c>
      <c r="L2085" s="107" t="s">
        <v>358</v>
      </c>
      <c r="M2085" s="107" t="s">
        <v>395</v>
      </c>
      <c r="N2085" s="107" t="s">
        <v>410</v>
      </c>
      <c r="O2085" s="107" t="s">
        <v>395</v>
      </c>
      <c r="P2085" s="109">
        <v>45164</v>
      </c>
      <c r="Q2085" s="107" t="s">
        <v>712</v>
      </c>
      <c r="R2085" s="108">
        <v>1</v>
      </c>
      <c r="S2085" s="109">
        <v>45216</v>
      </c>
      <c r="T2085" s="109">
        <v>45276</v>
      </c>
      <c r="U2085" s="109">
        <v>45946</v>
      </c>
      <c r="V2085" s="108">
        <v>730</v>
      </c>
      <c r="W2085" s="107" t="s">
        <v>398</v>
      </c>
      <c r="X2085" s="107" t="s">
        <v>720</v>
      </c>
      <c r="Y2085" s="107" t="s">
        <v>293</v>
      </c>
      <c r="Z2085" s="108">
        <v>0</v>
      </c>
      <c r="AA2085" s="113">
        <v>0</v>
      </c>
      <c r="AB2085" s="113">
        <v>0</v>
      </c>
      <c r="AC2085" s="113">
        <v>901604.3</v>
      </c>
      <c r="AD2085" s="113">
        <v>0</v>
      </c>
      <c r="AE2085" s="113">
        <v>901604.3</v>
      </c>
      <c r="AF2085" s="113">
        <v>300000</v>
      </c>
      <c r="AG2085" s="113">
        <v>300000</v>
      </c>
      <c r="AH2085" s="113">
        <f>CFR_Data[[#This Row],[Total Spent SFY]]+CFR_Data[[#This Row],[CF Current SFY]]</f>
        <v>300000</v>
      </c>
      <c r="AI2085" s="113">
        <v>451000</v>
      </c>
      <c r="AJ2085" s="113">
        <v>150604.29999999999</v>
      </c>
      <c r="AK2085" s="113">
        <v>0</v>
      </c>
      <c r="AL2085" s="113">
        <v>0</v>
      </c>
      <c r="AM2085" s="113">
        <v>0</v>
      </c>
      <c r="AN2085" s="113">
        <v>0</v>
      </c>
      <c r="AO2085" s="113">
        <v>0</v>
      </c>
      <c r="AP2085" s="113">
        <v>0</v>
      </c>
      <c r="AQ2085" s="107" t="s">
        <v>699</v>
      </c>
      <c r="AR2085" s="107" t="s">
        <v>699</v>
      </c>
      <c r="AS2085" s="107" t="s">
        <v>396</v>
      </c>
      <c r="AT2085" s="107" t="s">
        <v>395</v>
      </c>
      <c r="AU2085" s="107" t="s">
        <v>1123</v>
      </c>
      <c r="AV2085" s="107" t="s">
        <v>391</v>
      </c>
      <c r="AW2085" s="108">
        <v>3</v>
      </c>
      <c r="AX2085" s="107" t="s">
        <v>473</v>
      </c>
      <c r="AY2085" s="107" t="s">
        <v>762</v>
      </c>
      <c r="AZ2085" s="107" t="s">
        <v>706</v>
      </c>
      <c r="BA2085" s="107" t="s">
        <v>433</v>
      </c>
      <c r="BB2085" s="109">
        <v>45355.272070752311</v>
      </c>
      <c r="BC2085" s="107" t="s">
        <v>465</v>
      </c>
      <c r="BD2085" s="107" t="s">
        <v>293</v>
      </c>
    </row>
    <row r="2086" spans="1:56" x14ac:dyDescent="0.2">
      <c r="A2086" s="107" t="s">
        <v>409</v>
      </c>
      <c r="B2086" s="105">
        <v>612746</v>
      </c>
      <c r="C2086" s="105" t="s">
        <v>3247</v>
      </c>
      <c r="D2086" s="107" t="s">
        <v>501</v>
      </c>
      <c r="E2086" s="105" t="s">
        <v>1943</v>
      </c>
      <c r="F2086" s="107" t="s">
        <v>1364</v>
      </c>
      <c r="G2086" s="107" t="s">
        <v>830</v>
      </c>
      <c r="H2086" s="107" t="b">
        <v>1</v>
      </c>
      <c r="I2086" s="107" t="s">
        <v>830</v>
      </c>
      <c r="J2086" s="107" t="s">
        <v>440</v>
      </c>
      <c r="K2086" s="107" t="s">
        <v>441</v>
      </c>
      <c r="L2086" s="107" t="s">
        <v>358</v>
      </c>
      <c r="M2086" s="107" t="s">
        <v>395</v>
      </c>
      <c r="N2086" s="107" t="s">
        <v>410</v>
      </c>
      <c r="O2086" s="107" t="s">
        <v>395</v>
      </c>
      <c r="P2086" s="109">
        <v>45164</v>
      </c>
      <c r="Q2086" s="107" t="s">
        <v>712</v>
      </c>
      <c r="R2086" s="108">
        <v>1</v>
      </c>
      <c r="S2086" s="109">
        <v>45216</v>
      </c>
      <c r="T2086" s="109">
        <v>45276</v>
      </c>
      <c r="U2086" s="109">
        <v>45946</v>
      </c>
      <c r="V2086" s="108">
        <v>730</v>
      </c>
      <c r="W2086" s="107" t="s">
        <v>442</v>
      </c>
      <c r="X2086" s="107" t="s">
        <v>778</v>
      </c>
      <c r="Y2086" s="107" t="s">
        <v>293</v>
      </c>
      <c r="Z2086" s="108">
        <v>0</v>
      </c>
      <c r="AA2086" s="113">
        <v>0</v>
      </c>
      <c r="AB2086" s="113">
        <v>0</v>
      </c>
      <c r="AC2086" s="113">
        <v>748540.4</v>
      </c>
      <c r="AD2086" s="113">
        <v>0</v>
      </c>
      <c r="AE2086" s="113">
        <v>748540.4</v>
      </c>
      <c r="AF2086" s="113">
        <v>250000</v>
      </c>
      <c r="AG2086" s="113">
        <v>250000</v>
      </c>
      <c r="AH2086" s="113">
        <f>CFR_Data[[#This Row],[Total Spent SFY]]+CFR_Data[[#This Row],[CF Current SFY]]</f>
        <v>250000</v>
      </c>
      <c r="AI2086" s="113">
        <v>375000</v>
      </c>
      <c r="AJ2086" s="113">
        <v>123540.4</v>
      </c>
      <c r="AK2086" s="113">
        <v>0</v>
      </c>
      <c r="AL2086" s="113">
        <v>0</v>
      </c>
      <c r="AM2086" s="113">
        <v>0</v>
      </c>
      <c r="AN2086" s="113">
        <v>0</v>
      </c>
      <c r="AO2086" s="113">
        <v>0</v>
      </c>
      <c r="AP2086" s="113">
        <v>0</v>
      </c>
      <c r="AQ2086" s="107" t="s">
        <v>699</v>
      </c>
      <c r="AR2086" s="107" t="s">
        <v>699</v>
      </c>
      <c r="AS2086" s="107" t="s">
        <v>396</v>
      </c>
      <c r="AT2086" s="107" t="s">
        <v>395</v>
      </c>
      <c r="AU2086" s="107" t="s">
        <v>1123</v>
      </c>
      <c r="AV2086" s="107" t="s">
        <v>391</v>
      </c>
      <c r="AW2086" s="108">
        <v>3</v>
      </c>
      <c r="AX2086" s="107" t="s">
        <v>473</v>
      </c>
      <c r="AY2086" s="107" t="s">
        <v>762</v>
      </c>
      <c r="AZ2086" s="107" t="s">
        <v>706</v>
      </c>
      <c r="BA2086" s="107" t="s">
        <v>433</v>
      </c>
      <c r="BB2086" s="109">
        <v>45355.272070752311</v>
      </c>
      <c r="BC2086" s="107" t="s">
        <v>465</v>
      </c>
      <c r="BD2086" s="107" t="s">
        <v>293</v>
      </c>
    </row>
    <row r="2087" spans="1:56" x14ac:dyDescent="0.2">
      <c r="A2087" s="107" t="s">
        <v>409</v>
      </c>
      <c r="B2087" s="105">
        <v>612746</v>
      </c>
      <c r="C2087" s="105" t="s">
        <v>3247</v>
      </c>
      <c r="D2087" s="107" t="s">
        <v>501</v>
      </c>
      <c r="E2087" s="105" t="s">
        <v>1943</v>
      </c>
      <c r="F2087" s="107" t="s">
        <v>1364</v>
      </c>
      <c r="G2087" s="107" t="s">
        <v>830</v>
      </c>
      <c r="H2087" s="107" t="b">
        <v>1</v>
      </c>
      <c r="I2087" s="107" t="s">
        <v>830</v>
      </c>
      <c r="J2087" s="107" t="s">
        <v>440</v>
      </c>
      <c r="K2087" s="107" t="s">
        <v>441</v>
      </c>
      <c r="L2087" s="107" t="s">
        <v>358</v>
      </c>
      <c r="M2087" s="107" t="s">
        <v>395</v>
      </c>
      <c r="N2087" s="107" t="s">
        <v>410</v>
      </c>
      <c r="O2087" s="107" t="s">
        <v>395</v>
      </c>
      <c r="P2087" s="109">
        <v>45164</v>
      </c>
      <c r="Q2087" s="107" t="s">
        <v>712</v>
      </c>
      <c r="R2087" s="108">
        <v>1</v>
      </c>
      <c r="S2087" s="109">
        <v>45216</v>
      </c>
      <c r="T2087" s="109">
        <v>45276</v>
      </c>
      <c r="U2087" s="109">
        <v>45946</v>
      </c>
      <c r="V2087" s="108">
        <v>730</v>
      </c>
      <c r="W2087" s="107" t="s">
        <v>287</v>
      </c>
      <c r="X2087" s="107" t="s">
        <v>777</v>
      </c>
      <c r="Y2087" s="107" t="s">
        <v>293</v>
      </c>
      <c r="Z2087" s="108">
        <v>0</v>
      </c>
      <c r="AA2087" s="113">
        <v>0</v>
      </c>
      <c r="AB2087" s="113">
        <v>0</v>
      </c>
      <c r="AC2087" s="113">
        <v>95360</v>
      </c>
      <c r="AD2087" s="113">
        <v>0</v>
      </c>
      <c r="AE2087" s="113">
        <v>95360</v>
      </c>
      <c r="AF2087" s="113">
        <v>35000</v>
      </c>
      <c r="AG2087" s="113">
        <v>35000</v>
      </c>
      <c r="AH2087" s="113">
        <f>CFR_Data[[#This Row],[Total Spent SFY]]+CFR_Data[[#This Row],[CF Current SFY]]</f>
        <v>35000</v>
      </c>
      <c r="AI2087" s="113">
        <v>50000</v>
      </c>
      <c r="AJ2087" s="113">
        <v>10360</v>
      </c>
      <c r="AK2087" s="113">
        <v>0</v>
      </c>
      <c r="AL2087" s="113">
        <v>0</v>
      </c>
      <c r="AM2087" s="113">
        <v>0</v>
      </c>
      <c r="AN2087" s="113">
        <v>0</v>
      </c>
      <c r="AO2087" s="113">
        <v>0</v>
      </c>
      <c r="AP2087" s="113">
        <v>0</v>
      </c>
      <c r="AQ2087" s="107" t="s">
        <v>699</v>
      </c>
      <c r="AR2087" s="107" t="s">
        <v>699</v>
      </c>
      <c r="AS2087" s="107" t="s">
        <v>396</v>
      </c>
      <c r="AT2087" s="107" t="s">
        <v>395</v>
      </c>
      <c r="AU2087" s="107" t="s">
        <v>1123</v>
      </c>
      <c r="AV2087" s="107" t="s">
        <v>391</v>
      </c>
      <c r="AW2087" s="108">
        <v>3</v>
      </c>
      <c r="AX2087" s="107" t="s">
        <v>473</v>
      </c>
      <c r="AY2087" s="107" t="s">
        <v>762</v>
      </c>
      <c r="AZ2087" s="107" t="s">
        <v>706</v>
      </c>
      <c r="BA2087" s="107" t="s">
        <v>433</v>
      </c>
      <c r="BB2087" s="109">
        <v>45355.272070752311</v>
      </c>
      <c r="BC2087" s="107" t="s">
        <v>465</v>
      </c>
      <c r="BD2087" s="107" t="s">
        <v>293</v>
      </c>
    </row>
    <row r="2088" spans="1:56" x14ac:dyDescent="0.2">
      <c r="A2088" s="107" t="s">
        <v>409</v>
      </c>
      <c r="B2088" s="105">
        <v>612747</v>
      </c>
      <c r="C2088" s="105" t="s">
        <v>3248</v>
      </c>
      <c r="D2088" s="107" t="s">
        <v>840</v>
      </c>
      <c r="E2088" s="105" t="s">
        <v>1943</v>
      </c>
      <c r="F2088" s="107" t="s">
        <v>3249</v>
      </c>
      <c r="G2088" s="107" t="s">
        <v>830</v>
      </c>
      <c r="H2088" s="107" t="b">
        <v>1</v>
      </c>
      <c r="I2088" s="107" t="s">
        <v>830</v>
      </c>
      <c r="J2088" s="107" t="s">
        <v>440</v>
      </c>
      <c r="K2088" s="107" t="s">
        <v>441</v>
      </c>
      <c r="L2088" s="107" t="s">
        <v>1737</v>
      </c>
      <c r="M2088" s="107" t="s">
        <v>395</v>
      </c>
      <c r="N2088" s="107" t="s">
        <v>410</v>
      </c>
      <c r="O2088" s="107" t="s">
        <v>395</v>
      </c>
      <c r="P2088" s="109">
        <v>45024</v>
      </c>
      <c r="Q2088" s="107" t="s">
        <v>712</v>
      </c>
      <c r="R2088" s="108">
        <v>1</v>
      </c>
      <c r="S2088" s="109">
        <v>45065</v>
      </c>
      <c r="T2088" s="109">
        <v>45125</v>
      </c>
      <c r="U2088" s="109">
        <v>45795</v>
      </c>
      <c r="V2088" s="108">
        <v>730</v>
      </c>
      <c r="W2088" s="107" t="s">
        <v>398</v>
      </c>
      <c r="X2088" s="107" t="s">
        <v>720</v>
      </c>
      <c r="Y2088" s="107" t="s">
        <v>293</v>
      </c>
      <c r="Z2088" s="108">
        <v>0</v>
      </c>
      <c r="AA2088" s="113">
        <v>365269.86</v>
      </c>
      <c r="AB2088" s="113">
        <v>365269.86</v>
      </c>
      <c r="AC2088" s="113">
        <v>488108.14</v>
      </c>
      <c r="AD2088" s="113">
        <v>0</v>
      </c>
      <c r="AE2088" s="113">
        <v>488108.14</v>
      </c>
      <c r="AF2088" s="113">
        <v>229730.14</v>
      </c>
      <c r="AG2088" s="113">
        <v>595000</v>
      </c>
      <c r="AH2088" s="113">
        <f>CFR_Data[[#This Row],[Total Spent SFY]]+CFR_Data[[#This Row],[CF Current SFY]]</f>
        <v>595000</v>
      </c>
      <c r="AI2088" s="113">
        <v>258378</v>
      </c>
      <c r="AJ2088" s="113">
        <v>0</v>
      </c>
      <c r="AK2088" s="113">
        <v>0</v>
      </c>
      <c r="AL2088" s="113">
        <v>0</v>
      </c>
      <c r="AM2088" s="113">
        <v>0</v>
      </c>
      <c r="AN2088" s="113">
        <v>0</v>
      </c>
      <c r="AO2088" s="113">
        <v>0</v>
      </c>
      <c r="AP2088" s="113">
        <v>0</v>
      </c>
      <c r="AQ2088" s="107" t="s">
        <v>699</v>
      </c>
      <c r="AR2088" s="107" t="s">
        <v>699</v>
      </c>
      <c r="AS2088" s="107" t="s">
        <v>396</v>
      </c>
      <c r="AT2088" s="107" t="s">
        <v>395</v>
      </c>
      <c r="AU2088" s="107" t="s">
        <v>1123</v>
      </c>
      <c r="AV2088" s="107" t="s">
        <v>391</v>
      </c>
      <c r="AW2088" s="108">
        <v>2</v>
      </c>
      <c r="AX2088" s="107" t="s">
        <v>473</v>
      </c>
      <c r="AY2088" s="107" t="s">
        <v>813</v>
      </c>
      <c r="AZ2088" s="107" t="s">
        <v>697</v>
      </c>
      <c r="BA2088" s="107" t="s">
        <v>459</v>
      </c>
      <c r="BB2088" s="109">
        <v>45355.272070752311</v>
      </c>
      <c r="BC2088" s="107" t="s">
        <v>465</v>
      </c>
      <c r="BD2088" s="107" t="s">
        <v>293</v>
      </c>
    </row>
    <row r="2089" spans="1:56" x14ac:dyDescent="0.2">
      <c r="A2089" s="107" t="s">
        <v>409</v>
      </c>
      <c r="B2089" s="105">
        <v>612747</v>
      </c>
      <c r="C2089" s="105" t="s">
        <v>3248</v>
      </c>
      <c r="D2089" s="107" t="s">
        <v>840</v>
      </c>
      <c r="E2089" s="105" t="s">
        <v>1943</v>
      </c>
      <c r="F2089" s="107" t="s">
        <v>3249</v>
      </c>
      <c r="G2089" s="107" t="s">
        <v>830</v>
      </c>
      <c r="H2089" s="107" t="b">
        <v>1</v>
      </c>
      <c r="I2089" s="107" t="s">
        <v>830</v>
      </c>
      <c r="J2089" s="107" t="s">
        <v>440</v>
      </c>
      <c r="K2089" s="107" t="s">
        <v>441</v>
      </c>
      <c r="L2089" s="107" t="s">
        <v>1737</v>
      </c>
      <c r="M2089" s="107" t="s">
        <v>395</v>
      </c>
      <c r="N2089" s="107" t="s">
        <v>410</v>
      </c>
      <c r="O2089" s="107" t="s">
        <v>395</v>
      </c>
      <c r="P2089" s="109">
        <v>45024</v>
      </c>
      <c r="Q2089" s="107" t="s">
        <v>712</v>
      </c>
      <c r="R2089" s="108">
        <v>1</v>
      </c>
      <c r="S2089" s="109">
        <v>45065</v>
      </c>
      <c r="T2089" s="109">
        <v>45125</v>
      </c>
      <c r="U2089" s="109">
        <v>45795</v>
      </c>
      <c r="V2089" s="108">
        <v>730</v>
      </c>
      <c r="W2089" s="107" t="s">
        <v>442</v>
      </c>
      <c r="X2089" s="107" t="s">
        <v>778</v>
      </c>
      <c r="Y2089" s="107" t="s">
        <v>293</v>
      </c>
      <c r="Z2089" s="108">
        <v>0</v>
      </c>
      <c r="AA2089" s="113">
        <v>375027.78</v>
      </c>
      <c r="AB2089" s="113">
        <v>375027.78</v>
      </c>
      <c r="AC2089" s="113">
        <v>622588.22</v>
      </c>
      <c r="AD2089" s="113">
        <v>0</v>
      </c>
      <c r="AE2089" s="113">
        <v>622588.22</v>
      </c>
      <c r="AF2089" s="113">
        <v>314972.21999999997</v>
      </c>
      <c r="AG2089" s="113">
        <v>690000</v>
      </c>
      <c r="AH2089" s="113">
        <f>CFR_Data[[#This Row],[Total Spent SFY]]+CFR_Data[[#This Row],[CF Current SFY]]</f>
        <v>690000</v>
      </c>
      <c r="AI2089" s="113">
        <v>307616</v>
      </c>
      <c r="AJ2089" s="113">
        <v>0</v>
      </c>
      <c r="AK2089" s="113">
        <v>0</v>
      </c>
      <c r="AL2089" s="113">
        <v>0</v>
      </c>
      <c r="AM2089" s="113">
        <v>0</v>
      </c>
      <c r="AN2089" s="113">
        <v>0</v>
      </c>
      <c r="AO2089" s="113">
        <v>0</v>
      </c>
      <c r="AP2089" s="113">
        <v>0</v>
      </c>
      <c r="AQ2089" s="107" t="s">
        <v>699</v>
      </c>
      <c r="AR2089" s="107" t="s">
        <v>699</v>
      </c>
      <c r="AS2089" s="107" t="s">
        <v>396</v>
      </c>
      <c r="AT2089" s="107" t="s">
        <v>395</v>
      </c>
      <c r="AU2089" s="107" t="s">
        <v>1123</v>
      </c>
      <c r="AV2089" s="107" t="s">
        <v>391</v>
      </c>
      <c r="AW2089" s="108">
        <v>2</v>
      </c>
      <c r="AX2089" s="107" t="s">
        <v>473</v>
      </c>
      <c r="AY2089" s="107" t="s">
        <v>813</v>
      </c>
      <c r="AZ2089" s="107" t="s">
        <v>697</v>
      </c>
      <c r="BA2089" s="107" t="s">
        <v>459</v>
      </c>
      <c r="BB2089" s="109">
        <v>45355.272070752311</v>
      </c>
      <c r="BC2089" s="107" t="s">
        <v>465</v>
      </c>
      <c r="BD2089" s="107" t="s">
        <v>293</v>
      </c>
    </row>
    <row r="2090" spans="1:56" x14ac:dyDescent="0.2">
      <c r="A2090" s="107" t="s">
        <v>409</v>
      </c>
      <c r="B2090" s="105">
        <v>612748</v>
      </c>
      <c r="C2090" s="105" t="s">
        <v>2718</v>
      </c>
      <c r="D2090" s="107" t="s">
        <v>318</v>
      </c>
      <c r="E2090" s="105" t="s">
        <v>1943</v>
      </c>
      <c r="F2090" s="107" t="s">
        <v>1364</v>
      </c>
      <c r="G2090" s="107" t="s">
        <v>830</v>
      </c>
      <c r="H2090" s="107" t="b">
        <v>1</v>
      </c>
      <c r="I2090" s="107" t="s">
        <v>830</v>
      </c>
      <c r="J2090" s="107" t="s">
        <v>440</v>
      </c>
      <c r="K2090" s="107" t="s">
        <v>441</v>
      </c>
      <c r="L2090" s="107" t="s">
        <v>235</v>
      </c>
      <c r="M2090" s="107" t="s">
        <v>233</v>
      </c>
      <c r="N2090" s="107" t="s">
        <v>410</v>
      </c>
      <c r="O2090" s="107" t="s">
        <v>395</v>
      </c>
      <c r="P2090" s="109">
        <v>45010</v>
      </c>
      <c r="Q2090" s="107" t="s">
        <v>712</v>
      </c>
      <c r="R2090" s="108">
        <v>1</v>
      </c>
      <c r="S2090" s="109">
        <v>45062</v>
      </c>
      <c r="T2090" s="109">
        <v>45122</v>
      </c>
      <c r="U2090" s="109">
        <v>46157</v>
      </c>
      <c r="V2090" s="108">
        <v>1095</v>
      </c>
      <c r="W2090" s="107" t="s">
        <v>398</v>
      </c>
      <c r="X2090" s="107" t="s">
        <v>720</v>
      </c>
      <c r="Y2090" s="107" t="s">
        <v>293</v>
      </c>
      <c r="Z2090" s="108">
        <v>0</v>
      </c>
      <c r="AA2090" s="113">
        <v>0</v>
      </c>
      <c r="AB2090" s="113">
        <v>0</v>
      </c>
      <c r="AC2090" s="113">
        <v>65620</v>
      </c>
      <c r="AD2090" s="113">
        <v>0</v>
      </c>
      <c r="AE2090" s="113">
        <v>65620</v>
      </c>
      <c r="AF2090" s="113">
        <v>24000</v>
      </c>
      <c r="AG2090" s="113">
        <v>24000</v>
      </c>
      <c r="AH2090" s="113">
        <f>CFR_Data[[#This Row],[Total Spent SFY]]+CFR_Data[[#This Row],[CF Current SFY]]</f>
        <v>24000</v>
      </c>
      <c r="AI2090" s="113">
        <v>22000</v>
      </c>
      <c r="AJ2090" s="113">
        <v>19620</v>
      </c>
      <c r="AK2090" s="113">
        <v>0</v>
      </c>
      <c r="AL2090" s="113">
        <v>0</v>
      </c>
      <c r="AM2090" s="113">
        <v>0</v>
      </c>
      <c r="AN2090" s="113">
        <v>0</v>
      </c>
      <c r="AO2090" s="113">
        <v>0</v>
      </c>
      <c r="AP2090" s="113">
        <v>0</v>
      </c>
      <c r="AQ2090" s="107" t="s">
        <v>699</v>
      </c>
      <c r="AR2090" s="107" t="s">
        <v>699</v>
      </c>
      <c r="AS2090" s="107" t="s">
        <v>396</v>
      </c>
      <c r="AT2090" s="107" t="s">
        <v>395</v>
      </c>
      <c r="AU2090" s="107" t="s">
        <v>1123</v>
      </c>
      <c r="AV2090" s="107" t="s">
        <v>391</v>
      </c>
      <c r="AW2090" s="108">
        <v>3</v>
      </c>
      <c r="AX2090" s="107" t="s">
        <v>473</v>
      </c>
      <c r="AY2090" s="107" t="s">
        <v>736</v>
      </c>
      <c r="AZ2090" s="107" t="s">
        <v>706</v>
      </c>
      <c r="BA2090" s="107" t="s">
        <v>434</v>
      </c>
      <c r="BB2090" s="109">
        <v>45355.272070752311</v>
      </c>
      <c r="BC2090" s="107" t="s">
        <v>465</v>
      </c>
      <c r="BD2090" s="107" t="s">
        <v>293</v>
      </c>
    </row>
    <row r="2091" spans="1:56" x14ac:dyDescent="0.2">
      <c r="A2091" s="107" t="s">
        <v>409</v>
      </c>
      <c r="B2091" s="105">
        <v>612748</v>
      </c>
      <c r="C2091" s="105" t="s">
        <v>2718</v>
      </c>
      <c r="D2091" s="107" t="s">
        <v>318</v>
      </c>
      <c r="E2091" s="105" t="s">
        <v>1943</v>
      </c>
      <c r="F2091" s="107" t="s">
        <v>1364</v>
      </c>
      <c r="G2091" s="107" t="s">
        <v>830</v>
      </c>
      <c r="H2091" s="107" t="b">
        <v>1</v>
      </c>
      <c r="I2091" s="107" t="s">
        <v>830</v>
      </c>
      <c r="J2091" s="107" t="s">
        <v>440</v>
      </c>
      <c r="K2091" s="107" t="s">
        <v>441</v>
      </c>
      <c r="L2091" s="107" t="s">
        <v>235</v>
      </c>
      <c r="M2091" s="107" t="s">
        <v>233</v>
      </c>
      <c r="N2091" s="107" t="s">
        <v>410</v>
      </c>
      <c r="O2091" s="107" t="s">
        <v>395</v>
      </c>
      <c r="P2091" s="109">
        <v>45010</v>
      </c>
      <c r="Q2091" s="107" t="s">
        <v>712</v>
      </c>
      <c r="R2091" s="108">
        <v>1</v>
      </c>
      <c r="S2091" s="109">
        <v>45062</v>
      </c>
      <c r="T2091" s="109">
        <v>45122</v>
      </c>
      <c r="U2091" s="109">
        <v>46157</v>
      </c>
      <c r="V2091" s="108">
        <v>1095</v>
      </c>
      <c r="W2091" s="107" t="s">
        <v>442</v>
      </c>
      <c r="X2091" s="107" t="s">
        <v>778</v>
      </c>
      <c r="Y2091" s="107" t="s">
        <v>293</v>
      </c>
      <c r="Z2091" s="108">
        <v>0</v>
      </c>
      <c r="AA2091" s="113">
        <v>130313.56</v>
      </c>
      <c r="AB2091" s="113">
        <v>130313.56</v>
      </c>
      <c r="AC2091" s="113">
        <v>1590506.44</v>
      </c>
      <c r="AD2091" s="113">
        <v>0</v>
      </c>
      <c r="AE2091" s="113">
        <v>1590506.44</v>
      </c>
      <c r="AF2091" s="113">
        <v>499686.44</v>
      </c>
      <c r="AG2091" s="113">
        <v>630000</v>
      </c>
      <c r="AH2091" s="113">
        <f>CFR_Data[[#This Row],[Total Spent SFY]]+CFR_Data[[#This Row],[CF Current SFY]]</f>
        <v>630000</v>
      </c>
      <c r="AI2091" s="113">
        <v>570000</v>
      </c>
      <c r="AJ2091" s="113">
        <v>520820</v>
      </c>
      <c r="AK2091" s="113">
        <v>0</v>
      </c>
      <c r="AL2091" s="113">
        <v>0</v>
      </c>
      <c r="AM2091" s="113">
        <v>0</v>
      </c>
      <c r="AN2091" s="113">
        <v>0</v>
      </c>
      <c r="AO2091" s="113">
        <v>0</v>
      </c>
      <c r="AP2091" s="113">
        <v>0</v>
      </c>
      <c r="AQ2091" s="107" t="s">
        <v>699</v>
      </c>
      <c r="AR2091" s="107" t="s">
        <v>699</v>
      </c>
      <c r="AS2091" s="107" t="s">
        <v>396</v>
      </c>
      <c r="AT2091" s="107" t="s">
        <v>395</v>
      </c>
      <c r="AU2091" s="107" t="s">
        <v>1123</v>
      </c>
      <c r="AV2091" s="107" t="s">
        <v>391</v>
      </c>
      <c r="AW2091" s="108">
        <v>3</v>
      </c>
      <c r="AX2091" s="107" t="s">
        <v>473</v>
      </c>
      <c r="AY2091" s="107" t="s">
        <v>736</v>
      </c>
      <c r="AZ2091" s="107" t="s">
        <v>706</v>
      </c>
      <c r="BA2091" s="107" t="s">
        <v>434</v>
      </c>
      <c r="BB2091" s="109">
        <v>45355.272070752311</v>
      </c>
      <c r="BC2091" s="107" t="s">
        <v>465</v>
      </c>
      <c r="BD2091" s="107" t="s">
        <v>293</v>
      </c>
    </row>
    <row r="2092" spans="1:56" x14ac:dyDescent="0.2">
      <c r="A2092" s="107" t="s">
        <v>409</v>
      </c>
      <c r="B2092" s="105">
        <v>612748</v>
      </c>
      <c r="C2092" s="105" t="s">
        <v>2718</v>
      </c>
      <c r="D2092" s="107" t="s">
        <v>318</v>
      </c>
      <c r="E2092" s="105" t="s">
        <v>1943</v>
      </c>
      <c r="F2092" s="107" t="s">
        <v>1364</v>
      </c>
      <c r="G2092" s="107" t="s">
        <v>830</v>
      </c>
      <c r="H2092" s="107" t="b">
        <v>1</v>
      </c>
      <c r="I2092" s="107" t="s">
        <v>830</v>
      </c>
      <c r="J2092" s="107" t="s">
        <v>440</v>
      </c>
      <c r="K2092" s="107" t="s">
        <v>441</v>
      </c>
      <c r="L2092" s="107" t="s">
        <v>235</v>
      </c>
      <c r="M2092" s="107" t="s">
        <v>233</v>
      </c>
      <c r="N2092" s="107" t="s">
        <v>410</v>
      </c>
      <c r="O2092" s="107" t="s">
        <v>395</v>
      </c>
      <c r="P2092" s="109">
        <v>45010</v>
      </c>
      <c r="Q2092" s="107" t="s">
        <v>712</v>
      </c>
      <c r="R2092" s="108">
        <v>1</v>
      </c>
      <c r="S2092" s="109">
        <v>45062</v>
      </c>
      <c r="T2092" s="109">
        <v>45122</v>
      </c>
      <c r="U2092" s="109">
        <v>46157</v>
      </c>
      <c r="V2092" s="108">
        <v>1095</v>
      </c>
      <c r="W2092" s="107" t="s">
        <v>287</v>
      </c>
      <c r="X2092" s="107" t="s">
        <v>777</v>
      </c>
      <c r="Y2092" s="107" t="s">
        <v>293</v>
      </c>
      <c r="Z2092" s="108">
        <v>0</v>
      </c>
      <c r="AA2092" s="113">
        <v>350</v>
      </c>
      <c r="AB2092" s="113">
        <v>350</v>
      </c>
      <c r="AC2092" s="113">
        <v>43050</v>
      </c>
      <c r="AD2092" s="113">
        <v>0</v>
      </c>
      <c r="AE2092" s="113">
        <v>43050</v>
      </c>
      <c r="AF2092" s="113">
        <v>15650</v>
      </c>
      <c r="AG2092" s="113">
        <v>16000</v>
      </c>
      <c r="AH2092" s="113">
        <f>CFR_Data[[#This Row],[Total Spent SFY]]+CFR_Data[[#This Row],[CF Current SFY]]</f>
        <v>16000</v>
      </c>
      <c r="AI2092" s="113">
        <v>14500</v>
      </c>
      <c r="AJ2092" s="113">
        <v>12900</v>
      </c>
      <c r="AK2092" s="113">
        <v>0</v>
      </c>
      <c r="AL2092" s="113">
        <v>0</v>
      </c>
      <c r="AM2092" s="113">
        <v>0</v>
      </c>
      <c r="AN2092" s="113">
        <v>0</v>
      </c>
      <c r="AO2092" s="113">
        <v>0</v>
      </c>
      <c r="AP2092" s="113">
        <v>0</v>
      </c>
      <c r="AQ2092" s="107" t="s">
        <v>699</v>
      </c>
      <c r="AR2092" s="107" t="s">
        <v>699</v>
      </c>
      <c r="AS2092" s="107" t="s">
        <v>396</v>
      </c>
      <c r="AT2092" s="107" t="s">
        <v>395</v>
      </c>
      <c r="AU2092" s="107" t="s">
        <v>1123</v>
      </c>
      <c r="AV2092" s="107" t="s">
        <v>391</v>
      </c>
      <c r="AW2092" s="108">
        <v>3</v>
      </c>
      <c r="AX2092" s="107" t="s">
        <v>473</v>
      </c>
      <c r="AY2092" s="107" t="s">
        <v>736</v>
      </c>
      <c r="AZ2092" s="107" t="s">
        <v>706</v>
      </c>
      <c r="BA2092" s="107" t="s">
        <v>434</v>
      </c>
      <c r="BB2092" s="109">
        <v>45355.272070752311</v>
      </c>
      <c r="BC2092" s="107" t="s">
        <v>465</v>
      </c>
      <c r="BD2092" s="107" t="s">
        <v>293</v>
      </c>
    </row>
    <row r="2093" spans="1:56" x14ac:dyDescent="0.2">
      <c r="A2093" s="107" t="s">
        <v>409</v>
      </c>
      <c r="B2093" s="105">
        <v>612749</v>
      </c>
      <c r="C2093" s="105" t="s">
        <v>2719</v>
      </c>
      <c r="D2093" s="107" t="s">
        <v>2720</v>
      </c>
      <c r="E2093" s="105" t="s">
        <v>1943</v>
      </c>
      <c r="F2093" s="107" t="s">
        <v>443</v>
      </c>
      <c r="G2093" s="107" t="s">
        <v>830</v>
      </c>
      <c r="H2093" s="107" t="s">
        <v>830</v>
      </c>
      <c r="I2093" s="107" t="s">
        <v>830</v>
      </c>
      <c r="J2093" s="107" t="s">
        <v>44</v>
      </c>
      <c r="K2093" s="107" t="s">
        <v>22</v>
      </c>
      <c r="L2093" s="107" t="s">
        <v>224</v>
      </c>
      <c r="M2093" s="107" t="s">
        <v>223</v>
      </c>
      <c r="N2093" s="107" t="s">
        <v>410</v>
      </c>
      <c r="O2093" s="107" t="s">
        <v>395</v>
      </c>
      <c r="P2093" s="109">
        <v>44898</v>
      </c>
      <c r="Q2093" s="107" t="s">
        <v>712</v>
      </c>
      <c r="R2093" s="108">
        <v>1</v>
      </c>
      <c r="S2093" s="109">
        <v>44978</v>
      </c>
      <c r="T2093" s="109">
        <v>45038</v>
      </c>
      <c r="U2093" s="109">
        <v>45708</v>
      </c>
      <c r="V2093" s="108">
        <v>730</v>
      </c>
      <c r="W2093" s="107" t="s">
        <v>442</v>
      </c>
      <c r="X2093" s="107" t="s">
        <v>778</v>
      </c>
      <c r="Y2093" s="107" t="s">
        <v>293</v>
      </c>
      <c r="Z2093" s="108">
        <v>0</v>
      </c>
      <c r="AA2093" s="113">
        <v>113975</v>
      </c>
      <c r="AB2093" s="113">
        <v>107125</v>
      </c>
      <c r="AC2093" s="113">
        <v>1365984.35</v>
      </c>
      <c r="AD2093" s="113">
        <v>60000</v>
      </c>
      <c r="AE2093" s="113">
        <v>60000</v>
      </c>
      <c r="AF2093" s="113">
        <v>20000</v>
      </c>
      <c r="AG2093" s="113">
        <v>133975</v>
      </c>
      <c r="AH2093" s="113">
        <f>CFR_Data[[#This Row],[Total Spent SFY]]+CFR_Data[[#This Row],[CF Current SFY]]</f>
        <v>127125</v>
      </c>
      <c r="AI2093" s="113">
        <v>40000</v>
      </c>
      <c r="AJ2093" s="113">
        <v>0</v>
      </c>
      <c r="AK2093" s="113">
        <v>0</v>
      </c>
      <c r="AL2093" s="113">
        <v>0</v>
      </c>
      <c r="AM2093" s="113">
        <v>0</v>
      </c>
      <c r="AN2093" s="113">
        <v>1305984.3500000001</v>
      </c>
      <c r="AO2093" s="113">
        <v>0</v>
      </c>
      <c r="AP2093" s="113">
        <v>0</v>
      </c>
      <c r="AQ2093" s="107" t="s">
        <v>699</v>
      </c>
      <c r="AR2093" s="107" t="s">
        <v>699</v>
      </c>
      <c r="AS2093" s="107" t="s">
        <v>396</v>
      </c>
      <c r="AT2093" s="107" t="s">
        <v>395</v>
      </c>
      <c r="AU2093" s="107" t="s">
        <v>1123</v>
      </c>
      <c r="AV2093" s="107" t="s">
        <v>391</v>
      </c>
      <c r="AW2093" s="108">
        <v>1</v>
      </c>
      <c r="AX2093" s="107" t="s">
        <v>473</v>
      </c>
      <c r="AY2093" s="107" t="s">
        <v>765</v>
      </c>
      <c r="AZ2093" s="107" t="s">
        <v>706</v>
      </c>
      <c r="BA2093" s="107" t="s">
        <v>406</v>
      </c>
      <c r="BB2093" s="109">
        <v>45355.272070752311</v>
      </c>
      <c r="BC2093" s="107" t="s">
        <v>22</v>
      </c>
      <c r="BD2093" s="107" t="s">
        <v>293</v>
      </c>
    </row>
    <row r="2094" spans="1:56" x14ac:dyDescent="0.2">
      <c r="A2094" s="107" t="s">
        <v>409</v>
      </c>
      <c r="B2094" s="105">
        <v>612750</v>
      </c>
      <c r="C2094" s="105" t="s">
        <v>2721</v>
      </c>
      <c r="D2094" s="107" t="s">
        <v>2722</v>
      </c>
      <c r="E2094" s="105" t="s">
        <v>1943</v>
      </c>
      <c r="F2094" s="107" t="s">
        <v>2723</v>
      </c>
      <c r="G2094" s="107" t="s">
        <v>830</v>
      </c>
      <c r="H2094" s="107" t="b">
        <v>1</v>
      </c>
      <c r="I2094" s="107" t="s">
        <v>830</v>
      </c>
      <c r="J2094" s="107" t="s">
        <v>440</v>
      </c>
      <c r="K2094" s="107" t="s">
        <v>441</v>
      </c>
      <c r="L2094" s="107" t="s">
        <v>230</v>
      </c>
      <c r="M2094" s="107" t="s">
        <v>223</v>
      </c>
      <c r="N2094" s="107" t="s">
        <v>410</v>
      </c>
      <c r="O2094" s="107" t="s">
        <v>395</v>
      </c>
      <c r="P2094" s="109">
        <v>44912</v>
      </c>
      <c r="Q2094" s="107" t="s">
        <v>712</v>
      </c>
      <c r="R2094" s="108">
        <v>1</v>
      </c>
      <c r="S2094" s="109">
        <v>44965</v>
      </c>
      <c r="T2094" s="109">
        <v>45025</v>
      </c>
      <c r="U2094" s="109">
        <v>45695</v>
      </c>
      <c r="V2094" s="108">
        <v>730</v>
      </c>
      <c r="W2094" s="107" t="s">
        <v>398</v>
      </c>
      <c r="X2094" s="107" t="s">
        <v>720</v>
      </c>
      <c r="Y2094" s="107" t="s">
        <v>293</v>
      </c>
      <c r="Z2094" s="108">
        <v>0</v>
      </c>
      <c r="AA2094" s="113">
        <v>1164622.05</v>
      </c>
      <c r="AB2094" s="113">
        <v>846159.85</v>
      </c>
      <c r="AC2094" s="113">
        <v>38994.949999999997</v>
      </c>
      <c r="AD2094" s="113">
        <v>529191.64240000001</v>
      </c>
      <c r="AE2094" s="113">
        <v>529191.64240000001</v>
      </c>
      <c r="AF2094" s="113">
        <v>403028.41859999998</v>
      </c>
      <c r="AG2094" s="113">
        <v>1567650.4686</v>
      </c>
      <c r="AH2094" s="113">
        <f>CFR_Data[[#This Row],[Total Spent SFY]]+CFR_Data[[#This Row],[CF Current SFY]]</f>
        <v>1249188.2686000001</v>
      </c>
      <c r="AI2094" s="113">
        <v>126163.22380000001</v>
      </c>
      <c r="AJ2094" s="113">
        <v>0</v>
      </c>
      <c r="AK2094" s="113">
        <v>0</v>
      </c>
      <c r="AL2094" s="113">
        <v>0</v>
      </c>
      <c r="AM2094" s="113">
        <v>0</v>
      </c>
      <c r="AN2094" s="113">
        <v>-490196.6924</v>
      </c>
      <c r="AO2094" s="113">
        <v>0</v>
      </c>
      <c r="AP2094" s="113">
        <v>0</v>
      </c>
      <c r="AQ2094" s="107" t="s">
        <v>699</v>
      </c>
      <c r="AR2094" s="107" t="s">
        <v>699</v>
      </c>
      <c r="AS2094" s="107" t="s">
        <v>396</v>
      </c>
      <c r="AT2094" s="107" t="s">
        <v>395</v>
      </c>
      <c r="AU2094" s="107" t="s">
        <v>1123</v>
      </c>
      <c r="AV2094" s="107" t="s">
        <v>391</v>
      </c>
      <c r="AW2094" s="108">
        <v>3</v>
      </c>
      <c r="AX2094" s="107" t="s">
        <v>473</v>
      </c>
      <c r="AY2094" s="107" t="s">
        <v>765</v>
      </c>
      <c r="AZ2094" s="107" t="s">
        <v>706</v>
      </c>
      <c r="BA2094" s="107" t="s">
        <v>406</v>
      </c>
      <c r="BB2094" s="109">
        <v>45355.272070752311</v>
      </c>
      <c r="BC2094" s="107" t="s">
        <v>465</v>
      </c>
      <c r="BD2094" s="107" t="s">
        <v>293</v>
      </c>
    </row>
    <row r="2095" spans="1:56" x14ac:dyDescent="0.2">
      <c r="A2095" s="107" t="s">
        <v>409</v>
      </c>
      <c r="B2095" s="105">
        <v>612750</v>
      </c>
      <c r="C2095" s="105" t="s">
        <v>2721</v>
      </c>
      <c r="D2095" s="107" t="s">
        <v>2722</v>
      </c>
      <c r="E2095" s="105" t="s">
        <v>1943</v>
      </c>
      <c r="F2095" s="107" t="s">
        <v>2723</v>
      </c>
      <c r="G2095" s="107" t="s">
        <v>830</v>
      </c>
      <c r="H2095" s="107" t="b">
        <v>1</v>
      </c>
      <c r="I2095" s="107" t="s">
        <v>830</v>
      </c>
      <c r="J2095" s="107" t="s">
        <v>440</v>
      </c>
      <c r="K2095" s="107" t="s">
        <v>441</v>
      </c>
      <c r="L2095" s="107" t="s">
        <v>230</v>
      </c>
      <c r="M2095" s="107" t="s">
        <v>223</v>
      </c>
      <c r="N2095" s="107" t="s">
        <v>410</v>
      </c>
      <c r="O2095" s="107" t="s">
        <v>395</v>
      </c>
      <c r="P2095" s="109">
        <v>44912</v>
      </c>
      <c r="Q2095" s="107" t="s">
        <v>712</v>
      </c>
      <c r="R2095" s="108">
        <v>1</v>
      </c>
      <c r="S2095" s="109">
        <v>44965</v>
      </c>
      <c r="T2095" s="109">
        <v>45025</v>
      </c>
      <c r="U2095" s="109">
        <v>45695</v>
      </c>
      <c r="V2095" s="108">
        <v>730</v>
      </c>
      <c r="W2095" s="107" t="s">
        <v>442</v>
      </c>
      <c r="X2095" s="107" t="s">
        <v>778</v>
      </c>
      <c r="Y2095" s="107" t="s">
        <v>293</v>
      </c>
      <c r="Z2095" s="108">
        <v>0</v>
      </c>
      <c r="AA2095" s="113">
        <v>0</v>
      </c>
      <c r="AB2095" s="113">
        <v>0</v>
      </c>
      <c r="AC2095" s="113">
        <v>2</v>
      </c>
      <c r="AD2095" s="113">
        <v>265484.75410000002</v>
      </c>
      <c r="AE2095" s="113">
        <v>265484.75410000002</v>
      </c>
      <c r="AF2095" s="113">
        <v>202191.21400000001</v>
      </c>
      <c r="AG2095" s="113">
        <v>202191.21400000001</v>
      </c>
      <c r="AH2095" s="113">
        <f>CFR_Data[[#This Row],[Total Spent SFY]]+CFR_Data[[#This Row],[CF Current SFY]]</f>
        <v>202191.21400000001</v>
      </c>
      <c r="AI2095" s="113">
        <v>63293.540099999998</v>
      </c>
      <c r="AJ2095" s="113">
        <v>0</v>
      </c>
      <c r="AK2095" s="113">
        <v>0</v>
      </c>
      <c r="AL2095" s="113">
        <v>0</v>
      </c>
      <c r="AM2095" s="113">
        <v>0</v>
      </c>
      <c r="AN2095" s="113">
        <v>-265482.75410000002</v>
      </c>
      <c r="AO2095" s="113">
        <v>0</v>
      </c>
      <c r="AP2095" s="113">
        <v>0</v>
      </c>
      <c r="AQ2095" s="107" t="s">
        <v>699</v>
      </c>
      <c r="AR2095" s="107" t="s">
        <v>699</v>
      </c>
      <c r="AS2095" s="107" t="s">
        <v>396</v>
      </c>
      <c r="AT2095" s="107" t="s">
        <v>395</v>
      </c>
      <c r="AU2095" s="107" t="s">
        <v>1123</v>
      </c>
      <c r="AV2095" s="107" t="s">
        <v>391</v>
      </c>
      <c r="AW2095" s="108">
        <v>3</v>
      </c>
      <c r="AX2095" s="107" t="s">
        <v>473</v>
      </c>
      <c r="AY2095" s="107" t="s">
        <v>765</v>
      </c>
      <c r="AZ2095" s="107" t="s">
        <v>706</v>
      </c>
      <c r="BA2095" s="107" t="s">
        <v>406</v>
      </c>
      <c r="BB2095" s="109">
        <v>45355.272070752311</v>
      </c>
      <c r="BC2095" s="107" t="s">
        <v>465</v>
      </c>
      <c r="BD2095" s="107" t="s">
        <v>293</v>
      </c>
    </row>
    <row r="2096" spans="1:56" x14ac:dyDescent="0.2">
      <c r="A2096" s="107" t="s">
        <v>409</v>
      </c>
      <c r="B2096" s="105">
        <v>612750</v>
      </c>
      <c r="C2096" s="105" t="s">
        <v>2721</v>
      </c>
      <c r="D2096" s="107" t="s">
        <v>2722</v>
      </c>
      <c r="E2096" s="105" t="s">
        <v>1943</v>
      </c>
      <c r="F2096" s="107" t="s">
        <v>2723</v>
      </c>
      <c r="G2096" s="107" t="s">
        <v>830</v>
      </c>
      <c r="H2096" s="107" t="b">
        <v>1</v>
      </c>
      <c r="I2096" s="107" t="s">
        <v>830</v>
      </c>
      <c r="J2096" s="107" t="s">
        <v>440</v>
      </c>
      <c r="K2096" s="107" t="s">
        <v>441</v>
      </c>
      <c r="L2096" s="107" t="s">
        <v>230</v>
      </c>
      <c r="M2096" s="107" t="s">
        <v>223</v>
      </c>
      <c r="N2096" s="107" t="s">
        <v>410</v>
      </c>
      <c r="O2096" s="107" t="s">
        <v>395</v>
      </c>
      <c r="P2096" s="109">
        <v>44912</v>
      </c>
      <c r="Q2096" s="107" t="s">
        <v>712</v>
      </c>
      <c r="R2096" s="108">
        <v>1</v>
      </c>
      <c r="S2096" s="109">
        <v>44965</v>
      </c>
      <c r="T2096" s="109">
        <v>45025</v>
      </c>
      <c r="U2096" s="109">
        <v>45695</v>
      </c>
      <c r="V2096" s="108">
        <v>730</v>
      </c>
      <c r="W2096" s="107" t="s">
        <v>287</v>
      </c>
      <c r="X2096" s="107" t="s">
        <v>777</v>
      </c>
      <c r="Y2096" s="107" t="s">
        <v>293</v>
      </c>
      <c r="Z2096" s="108">
        <v>0</v>
      </c>
      <c r="AA2096" s="113">
        <v>0</v>
      </c>
      <c r="AB2096" s="113">
        <v>0</v>
      </c>
      <c r="AC2096" s="113">
        <v>2</v>
      </c>
      <c r="AD2096" s="113">
        <v>44223.603499999997</v>
      </c>
      <c r="AE2096" s="113">
        <v>44223.603499999997</v>
      </c>
      <c r="AF2096" s="113">
        <v>33680.3675</v>
      </c>
      <c r="AG2096" s="113">
        <v>33680.3675</v>
      </c>
      <c r="AH2096" s="113">
        <f>CFR_Data[[#This Row],[Total Spent SFY]]+CFR_Data[[#This Row],[CF Current SFY]]</f>
        <v>33680.3675</v>
      </c>
      <c r="AI2096" s="113">
        <v>10543.236000000001</v>
      </c>
      <c r="AJ2096" s="113">
        <v>0</v>
      </c>
      <c r="AK2096" s="113">
        <v>0</v>
      </c>
      <c r="AL2096" s="113">
        <v>0</v>
      </c>
      <c r="AM2096" s="113">
        <v>0</v>
      </c>
      <c r="AN2096" s="113">
        <v>-44221.603499999997</v>
      </c>
      <c r="AO2096" s="113">
        <v>0</v>
      </c>
      <c r="AP2096" s="113">
        <v>0</v>
      </c>
      <c r="AQ2096" s="107" t="s">
        <v>699</v>
      </c>
      <c r="AR2096" s="107" t="s">
        <v>699</v>
      </c>
      <c r="AS2096" s="107" t="s">
        <v>396</v>
      </c>
      <c r="AT2096" s="107" t="s">
        <v>395</v>
      </c>
      <c r="AU2096" s="107" t="s">
        <v>1123</v>
      </c>
      <c r="AV2096" s="107" t="s">
        <v>391</v>
      </c>
      <c r="AW2096" s="108">
        <v>3</v>
      </c>
      <c r="AX2096" s="107" t="s">
        <v>473</v>
      </c>
      <c r="AY2096" s="107" t="s">
        <v>765</v>
      </c>
      <c r="AZ2096" s="107" t="s">
        <v>706</v>
      </c>
      <c r="BA2096" s="107" t="s">
        <v>406</v>
      </c>
      <c r="BB2096" s="109">
        <v>45355.272070752311</v>
      </c>
      <c r="BC2096" s="107" t="s">
        <v>465</v>
      </c>
      <c r="BD2096" s="107" t="s">
        <v>293</v>
      </c>
    </row>
    <row r="2097" spans="1:56" x14ac:dyDescent="0.2">
      <c r="A2097" s="107" t="s">
        <v>409</v>
      </c>
      <c r="B2097" s="105">
        <v>612751</v>
      </c>
      <c r="C2097" s="105" t="s">
        <v>2724</v>
      </c>
      <c r="D2097" s="107" t="s">
        <v>1365</v>
      </c>
      <c r="E2097" s="105" t="s">
        <v>1943</v>
      </c>
      <c r="F2097" s="107" t="s">
        <v>2723</v>
      </c>
      <c r="G2097" s="107" t="s">
        <v>830</v>
      </c>
      <c r="H2097" s="107" t="b">
        <v>1</v>
      </c>
      <c r="I2097" s="107" t="s">
        <v>830</v>
      </c>
      <c r="J2097" s="107" t="s">
        <v>440</v>
      </c>
      <c r="K2097" s="107" t="s">
        <v>441</v>
      </c>
      <c r="L2097" s="107" t="s">
        <v>222</v>
      </c>
      <c r="M2097" s="107" t="s">
        <v>221</v>
      </c>
      <c r="N2097" s="107" t="s">
        <v>410</v>
      </c>
      <c r="O2097" s="107" t="s">
        <v>395</v>
      </c>
      <c r="P2097" s="109">
        <v>44989</v>
      </c>
      <c r="Q2097" s="107" t="s">
        <v>712</v>
      </c>
      <c r="R2097" s="108">
        <v>1</v>
      </c>
      <c r="S2097" s="109">
        <v>45034</v>
      </c>
      <c r="T2097" s="109">
        <v>45094</v>
      </c>
      <c r="U2097" s="109">
        <v>45764</v>
      </c>
      <c r="V2097" s="108">
        <v>730</v>
      </c>
      <c r="W2097" s="107" t="s">
        <v>398</v>
      </c>
      <c r="X2097" s="107" t="s">
        <v>720</v>
      </c>
      <c r="Y2097" s="107" t="s">
        <v>293</v>
      </c>
      <c r="Z2097" s="108">
        <v>0</v>
      </c>
      <c r="AA2097" s="113">
        <v>411489.5</v>
      </c>
      <c r="AB2097" s="113">
        <v>381864.5</v>
      </c>
      <c r="AC2097" s="113">
        <v>202273.5</v>
      </c>
      <c r="AD2097" s="113">
        <v>216794.67670000001</v>
      </c>
      <c r="AE2097" s="113">
        <v>419067.17670000001</v>
      </c>
      <c r="AF2097" s="113">
        <v>202272.5</v>
      </c>
      <c r="AG2097" s="113">
        <v>613762</v>
      </c>
      <c r="AH2097" s="113">
        <f>CFR_Data[[#This Row],[Total Spent SFY]]+CFR_Data[[#This Row],[CF Current SFY]]</f>
        <v>584137</v>
      </c>
      <c r="AI2097" s="113">
        <v>216794.67670000001</v>
      </c>
      <c r="AJ2097" s="113">
        <v>0</v>
      </c>
      <c r="AK2097" s="113">
        <v>0</v>
      </c>
      <c r="AL2097" s="113">
        <v>0</v>
      </c>
      <c r="AM2097" s="113">
        <v>0</v>
      </c>
      <c r="AN2097" s="113">
        <v>-216793.67670000001</v>
      </c>
      <c r="AO2097" s="113">
        <v>0</v>
      </c>
      <c r="AP2097" s="113">
        <v>0</v>
      </c>
      <c r="AQ2097" s="107" t="s">
        <v>699</v>
      </c>
      <c r="AR2097" s="107" t="s">
        <v>699</v>
      </c>
      <c r="AS2097" s="107" t="s">
        <v>396</v>
      </c>
      <c r="AT2097" s="107" t="s">
        <v>395</v>
      </c>
      <c r="AU2097" s="107" t="s">
        <v>1123</v>
      </c>
      <c r="AV2097" s="107" t="s">
        <v>391</v>
      </c>
      <c r="AW2097" s="108">
        <v>3</v>
      </c>
      <c r="AX2097" s="107" t="s">
        <v>473</v>
      </c>
      <c r="AY2097" s="107" t="s">
        <v>765</v>
      </c>
      <c r="AZ2097" s="107" t="s">
        <v>706</v>
      </c>
      <c r="BA2097" s="107" t="s">
        <v>406</v>
      </c>
      <c r="BB2097" s="109">
        <v>45355.272070752311</v>
      </c>
      <c r="BC2097" s="107" t="s">
        <v>465</v>
      </c>
      <c r="BD2097" s="107" t="s">
        <v>293</v>
      </c>
    </row>
    <row r="2098" spans="1:56" x14ac:dyDescent="0.2">
      <c r="A2098" s="107" t="s">
        <v>409</v>
      </c>
      <c r="B2098" s="105">
        <v>612751</v>
      </c>
      <c r="C2098" s="105" t="s">
        <v>2724</v>
      </c>
      <c r="D2098" s="107" t="s">
        <v>1365</v>
      </c>
      <c r="E2098" s="105" t="s">
        <v>1943</v>
      </c>
      <c r="F2098" s="107" t="s">
        <v>2723</v>
      </c>
      <c r="G2098" s="107" t="s">
        <v>830</v>
      </c>
      <c r="H2098" s="107" t="b">
        <v>1</v>
      </c>
      <c r="I2098" s="107" t="s">
        <v>830</v>
      </c>
      <c r="J2098" s="107" t="s">
        <v>440</v>
      </c>
      <c r="K2098" s="107" t="s">
        <v>441</v>
      </c>
      <c r="L2098" s="107" t="s">
        <v>222</v>
      </c>
      <c r="M2098" s="107" t="s">
        <v>221</v>
      </c>
      <c r="N2098" s="107" t="s">
        <v>410</v>
      </c>
      <c r="O2098" s="107" t="s">
        <v>395</v>
      </c>
      <c r="P2098" s="109">
        <v>44989</v>
      </c>
      <c r="Q2098" s="107" t="s">
        <v>712</v>
      </c>
      <c r="R2098" s="108">
        <v>1</v>
      </c>
      <c r="S2098" s="109">
        <v>45034</v>
      </c>
      <c r="T2098" s="109">
        <v>45094</v>
      </c>
      <c r="U2098" s="109">
        <v>45764</v>
      </c>
      <c r="V2098" s="108">
        <v>730</v>
      </c>
      <c r="W2098" s="107" t="s">
        <v>442</v>
      </c>
      <c r="X2098" s="107" t="s">
        <v>778</v>
      </c>
      <c r="Y2098" s="107" t="s">
        <v>293</v>
      </c>
      <c r="Z2098" s="108">
        <v>0</v>
      </c>
      <c r="AA2098" s="113">
        <v>182598.82</v>
      </c>
      <c r="AB2098" s="113">
        <v>152973.82</v>
      </c>
      <c r="AC2098" s="113">
        <v>209316.18</v>
      </c>
      <c r="AD2098" s="113">
        <v>196427.3542</v>
      </c>
      <c r="AE2098" s="113">
        <v>405742.53419999999</v>
      </c>
      <c r="AF2098" s="113">
        <v>209315.18</v>
      </c>
      <c r="AG2098" s="113">
        <v>391914</v>
      </c>
      <c r="AH2098" s="113">
        <f>CFR_Data[[#This Row],[Total Spent SFY]]+CFR_Data[[#This Row],[CF Current SFY]]</f>
        <v>362289</v>
      </c>
      <c r="AI2098" s="113">
        <v>196427.3542</v>
      </c>
      <c r="AJ2098" s="113">
        <v>0</v>
      </c>
      <c r="AK2098" s="113">
        <v>0</v>
      </c>
      <c r="AL2098" s="113">
        <v>0</v>
      </c>
      <c r="AM2098" s="113">
        <v>0</v>
      </c>
      <c r="AN2098" s="113">
        <v>-196426.3542</v>
      </c>
      <c r="AO2098" s="113">
        <v>0</v>
      </c>
      <c r="AP2098" s="113">
        <v>0</v>
      </c>
      <c r="AQ2098" s="107" t="s">
        <v>699</v>
      </c>
      <c r="AR2098" s="107" t="s">
        <v>699</v>
      </c>
      <c r="AS2098" s="107" t="s">
        <v>396</v>
      </c>
      <c r="AT2098" s="107" t="s">
        <v>395</v>
      </c>
      <c r="AU2098" s="107" t="s">
        <v>1123</v>
      </c>
      <c r="AV2098" s="107" t="s">
        <v>391</v>
      </c>
      <c r="AW2098" s="108">
        <v>3</v>
      </c>
      <c r="AX2098" s="107" t="s">
        <v>473</v>
      </c>
      <c r="AY2098" s="107" t="s">
        <v>765</v>
      </c>
      <c r="AZ2098" s="107" t="s">
        <v>706</v>
      </c>
      <c r="BA2098" s="107" t="s">
        <v>406</v>
      </c>
      <c r="BB2098" s="109">
        <v>45355.272070752311</v>
      </c>
      <c r="BC2098" s="107" t="s">
        <v>465</v>
      </c>
      <c r="BD2098" s="107" t="s">
        <v>293</v>
      </c>
    </row>
    <row r="2099" spans="1:56" x14ac:dyDescent="0.2">
      <c r="A2099" s="107" t="s">
        <v>409</v>
      </c>
      <c r="B2099" s="105">
        <v>612751</v>
      </c>
      <c r="C2099" s="105" t="s">
        <v>2724</v>
      </c>
      <c r="D2099" s="107" t="s">
        <v>1365</v>
      </c>
      <c r="E2099" s="105" t="s">
        <v>1943</v>
      </c>
      <c r="F2099" s="107" t="s">
        <v>2723</v>
      </c>
      <c r="G2099" s="107" t="s">
        <v>830</v>
      </c>
      <c r="H2099" s="107" t="b">
        <v>1</v>
      </c>
      <c r="I2099" s="107" t="s">
        <v>830</v>
      </c>
      <c r="J2099" s="107" t="s">
        <v>440</v>
      </c>
      <c r="K2099" s="107" t="s">
        <v>441</v>
      </c>
      <c r="L2099" s="107" t="s">
        <v>222</v>
      </c>
      <c r="M2099" s="107" t="s">
        <v>221</v>
      </c>
      <c r="N2099" s="107" t="s">
        <v>410</v>
      </c>
      <c r="O2099" s="107" t="s">
        <v>395</v>
      </c>
      <c r="P2099" s="109">
        <v>44989</v>
      </c>
      <c r="Q2099" s="107" t="s">
        <v>712</v>
      </c>
      <c r="R2099" s="108">
        <v>1</v>
      </c>
      <c r="S2099" s="109">
        <v>45034</v>
      </c>
      <c r="T2099" s="109">
        <v>45094</v>
      </c>
      <c r="U2099" s="109">
        <v>45764</v>
      </c>
      <c r="V2099" s="108">
        <v>730</v>
      </c>
      <c r="W2099" s="107" t="s">
        <v>287</v>
      </c>
      <c r="X2099" s="107" t="s">
        <v>777</v>
      </c>
      <c r="Y2099" s="107" t="s">
        <v>293</v>
      </c>
      <c r="Z2099" s="108">
        <v>0</v>
      </c>
      <c r="AA2099" s="113">
        <v>3520</v>
      </c>
      <c r="AB2099" s="113">
        <v>3520</v>
      </c>
      <c r="AC2099" s="113">
        <v>22981</v>
      </c>
      <c r="AD2099" s="113">
        <v>22456.969099999998</v>
      </c>
      <c r="AE2099" s="113">
        <v>45436.969100000002</v>
      </c>
      <c r="AF2099" s="113">
        <v>22980</v>
      </c>
      <c r="AG2099" s="113">
        <v>26500</v>
      </c>
      <c r="AH2099" s="113">
        <f>CFR_Data[[#This Row],[Total Spent SFY]]+CFR_Data[[#This Row],[CF Current SFY]]</f>
        <v>26500</v>
      </c>
      <c r="AI2099" s="113">
        <v>22456.969099999998</v>
      </c>
      <c r="AJ2099" s="113">
        <v>0</v>
      </c>
      <c r="AK2099" s="113">
        <v>0</v>
      </c>
      <c r="AL2099" s="113">
        <v>0</v>
      </c>
      <c r="AM2099" s="113">
        <v>0</v>
      </c>
      <c r="AN2099" s="113">
        <v>-22455.969099999998</v>
      </c>
      <c r="AO2099" s="113">
        <v>0</v>
      </c>
      <c r="AP2099" s="113">
        <v>0</v>
      </c>
      <c r="AQ2099" s="107" t="s">
        <v>699</v>
      </c>
      <c r="AR2099" s="107" t="s">
        <v>699</v>
      </c>
      <c r="AS2099" s="107" t="s">
        <v>396</v>
      </c>
      <c r="AT2099" s="107" t="s">
        <v>395</v>
      </c>
      <c r="AU2099" s="107" t="s">
        <v>1123</v>
      </c>
      <c r="AV2099" s="107" t="s">
        <v>391</v>
      </c>
      <c r="AW2099" s="108">
        <v>3</v>
      </c>
      <c r="AX2099" s="107" t="s">
        <v>473</v>
      </c>
      <c r="AY2099" s="107" t="s">
        <v>765</v>
      </c>
      <c r="AZ2099" s="107" t="s">
        <v>706</v>
      </c>
      <c r="BA2099" s="107" t="s">
        <v>406</v>
      </c>
      <c r="BB2099" s="109">
        <v>45355.272070752311</v>
      </c>
      <c r="BC2099" s="107" t="s">
        <v>465</v>
      </c>
      <c r="BD2099" s="107" t="s">
        <v>293</v>
      </c>
    </row>
    <row r="2100" spans="1:56" x14ac:dyDescent="0.2">
      <c r="A2100" s="107" t="s">
        <v>409</v>
      </c>
      <c r="B2100" s="105">
        <v>612752</v>
      </c>
      <c r="C2100" s="105" t="s">
        <v>2725</v>
      </c>
      <c r="D2100" s="107" t="s">
        <v>2726</v>
      </c>
      <c r="E2100" s="105" t="s">
        <v>1943</v>
      </c>
      <c r="F2100" s="107" t="s">
        <v>2723</v>
      </c>
      <c r="G2100" s="107" t="s">
        <v>830</v>
      </c>
      <c r="H2100" s="107" t="b">
        <v>1</v>
      </c>
      <c r="I2100" s="107" t="s">
        <v>830</v>
      </c>
      <c r="J2100" s="107" t="s">
        <v>440</v>
      </c>
      <c r="K2100" s="107" t="s">
        <v>441</v>
      </c>
      <c r="L2100" s="107" t="s">
        <v>373</v>
      </c>
      <c r="M2100" s="107" t="s">
        <v>395</v>
      </c>
      <c r="N2100" s="107" t="s">
        <v>410</v>
      </c>
      <c r="O2100" s="107" t="s">
        <v>395</v>
      </c>
      <c r="P2100" s="109">
        <v>44877</v>
      </c>
      <c r="Q2100" s="107" t="s">
        <v>712</v>
      </c>
      <c r="R2100" s="108">
        <v>1</v>
      </c>
      <c r="S2100" s="109">
        <v>44914</v>
      </c>
      <c r="T2100" s="109">
        <v>44974</v>
      </c>
      <c r="U2100" s="109">
        <v>45644</v>
      </c>
      <c r="V2100" s="108">
        <v>730</v>
      </c>
      <c r="W2100" s="107" t="s">
        <v>398</v>
      </c>
      <c r="X2100" s="107" t="s">
        <v>720</v>
      </c>
      <c r="Y2100" s="107" t="s">
        <v>293</v>
      </c>
      <c r="Z2100" s="108">
        <v>0</v>
      </c>
      <c r="AA2100" s="113">
        <v>296224.61</v>
      </c>
      <c r="AB2100" s="113">
        <v>75894.070000000007</v>
      </c>
      <c r="AC2100" s="113">
        <v>222715.39</v>
      </c>
      <c r="AD2100" s="113">
        <v>343188.58179999999</v>
      </c>
      <c r="AE2100" s="113">
        <v>343188.58179999999</v>
      </c>
      <c r="AF2100" s="113">
        <v>145246.32180000001</v>
      </c>
      <c r="AG2100" s="113">
        <v>441470.93180000002</v>
      </c>
      <c r="AH2100" s="113">
        <f>CFR_Data[[#This Row],[Total Spent SFY]]+CFR_Data[[#This Row],[CF Current SFY]]</f>
        <v>221140.39180000001</v>
      </c>
      <c r="AI2100" s="113">
        <v>197942.26</v>
      </c>
      <c r="AJ2100" s="113">
        <v>0</v>
      </c>
      <c r="AK2100" s="113">
        <v>0</v>
      </c>
      <c r="AL2100" s="113">
        <v>0</v>
      </c>
      <c r="AM2100" s="113">
        <v>0</v>
      </c>
      <c r="AN2100" s="113">
        <v>-120473.1918</v>
      </c>
      <c r="AO2100" s="113">
        <v>0</v>
      </c>
      <c r="AP2100" s="113">
        <v>0</v>
      </c>
      <c r="AQ2100" s="107" t="s">
        <v>699</v>
      </c>
      <c r="AR2100" s="107" t="s">
        <v>699</v>
      </c>
      <c r="AS2100" s="107" t="s">
        <v>396</v>
      </c>
      <c r="AT2100" s="107" t="s">
        <v>395</v>
      </c>
      <c r="AU2100" s="107" t="s">
        <v>1123</v>
      </c>
      <c r="AV2100" s="107" t="s">
        <v>391</v>
      </c>
      <c r="AW2100" s="108">
        <v>3</v>
      </c>
      <c r="AX2100" s="107" t="s">
        <v>473</v>
      </c>
      <c r="AY2100" s="107" t="s">
        <v>765</v>
      </c>
      <c r="AZ2100" s="107" t="s">
        <v>706</v>
      </c>
      <c r="BA2100" s="107" t="s">
        <v>406</v>
      </c>
      <c r="BB2100" s="109">
        <v>45355.272070752311</v>
      </c>
      <c r="BC2100" s="107" t="s">
        <v>465</v>
      </c>
      <c r="BD2100" s="107" t="s">
        <v>293</v>
      </c>
    </row>
    <row r="2101" spans="1:56" x14ac:dyDescent="0.2">
      <c r="A2101" s="107" t="s">
        <v>409</v>
      </c>
      <c r="B2101" s="105">
        <v>612752</v>
      </c>
      <c r="C2101" s="105" t="s">
        <v>2725</v>
      </c>
      <c r="D2101" s="107" t="s">
        <v>2726</v>
      </c>
      <c r="E2101" s="105" t="s">
        <v>1943</v>
      </c>
      <c r="F2101" s="107" t="s">
        <v>2723</v>
      </c>
      <c r="G2101" s="107" t="s">
        <v>830</v>
      </c>
      <c r="H2101" s="107" t="b">
        <v>1</v>
      </c>
      <c r="I2101" s="107" t="s">
        <v>830</v>
      </c>
      <c r="J2101" s="107" t="s">
        <v>440</v>
      </c>
      <c r="K2101" s="107" t="s">
        <v>441</v>
      </c>
      <c r="L2101" s="107" t="s">
        <v>373</v>
      </c>
      <c r="M2101" s="107" t="s">
        <v>395</v>
      </c>
      <c r="N2101" s="107" t="s">
        <v>410</v>
      </c>
      <c r="O2101" s="107" t="s">
        <v>395</v>
      </c>
      <c r="P2101" s="109">
        <v>44877</v>
      </c>
      <c r="Q2101" s="107" t="s">
        <v>712</v>
      </c>
      <c r="R2101" s="108">
        <v>1</v>
      </c>
      <c r="S2101" s="109">
        <v>44914</v>
      </c>
      <c r="T2101" s="109">
        <v>44974</v>
      </c>
      <c r="U2101" s="109">
        <v>45644</v>
      </c>
      <c r="V2101" s="108">
        <v>730</v>
      </c>
      <c r="W2101" s="107" t="s">
        <v>442</v>
      </c>
      <c r="X2101" s="107" t="s">
        <v>778</v>
      </c>
      <c r="Y2101" s="107" t="s">
        <v>293</v>
      </c>
      <c r="Z2101" s="108">
        <v>0</v>
      </c>
      <c r="AA2101" s="113">
        <v>0</v>
      </c>
      <c r="AB2101" s="113">
        <v>0</v>
      </c>
      <c r="AC2101" s="113">
        <v>330260</v>
      </c>
      <c r="AD2101" s="113">
        <v>448941.84730000002</v>
      </c>
      <c r="AE2101" s="113">
        <v>448941.84730000002</v>
      </c>
      <c r="AF2101" s="113">
        <v>190003.85060000001</v>
      </c>
      <c r="AG2101" s="113">
        <v>190003.85060000001</v>
      </c>
      <c r="AH2101" s="113">
        <f>CFR_Data[[#This Row],[Total Spent SFY]]+CFR_Data[[#This Row],[CF Current SFY]]</f>
        <v>190003.85060000001</v>
      </c>
      <c r="AI2101" s="113">
        <v>258937.99669999999</v>
      </c>
      <c r="AJ2101" s="113">
        <v>0</v>
      </c>
      <c r="AK2101" s="113">
        <v>0</v>
      </c>
      <c r="AL2101" s="113">
        <v>0</v>
      </c>
      <c r="AM2101" s="113">
        <v>0</v>
      </c>
      <c r="AN2101" s="113">
        <v>-118681.84729999999</v>
      </c>
      <c r="AO2101" s="113">
        <v>0</v>
      </c>
      <c r="AP2101" s="113">
        <v>0</v>
      </c>
      <c r="AQ2101" s="107" t="s">
        <v>699</v>
      </c>
      <c r="AR2101" s="107" t="s">
        <v>699</v>
      </c>
      <c r="AS2101" s="107" t="s">
        <v>396</v>
      </c>
      <c r="AT2101" s="107" t="s">
        <v>395</v>
      </c>
      <c r="AU2101" s="107" t="s">
        <v>1123</v>
      </c>
      <c r="AV2101" s="107" t="s">
        <v>391</v>
      </c>
      <c r="AW2101" s="108">
        <v>3</v>
      </c>
      <c r="AX2101" s="107" t="s">
        <v>473</v>
      </c>
      <c r="AY2101" s="107" t="s">
        <v>765</v>
      </c>
      <c r="AZ2101" s="107" t="s">
        <v>706</v>
      </c>
      <c r="BA2101" s="107" t="s">
        <v>406</v>
      </c>
      <c r="BB2101" s="109">
        <v>45355.272070752311</v>
      </c>
      <c r="BC2101" s="107" t="s">
        <v>465</v>
      </c>
      <c r="BD2101" s="107" t="s">
        <v>293</v>
      </c>
    </row>
    <row r="2102" spans="1:56" x14ac:dyDescent="0.2">
      <c r="A2102" s="107" t="s">
        <v>409</v>
      </c>
      <c r="B2102" s="105">
        <v>612752</v>
      </c>
      <c r="C2102" s="105" t="s">
        <v>2725</v>
      </c>
      <c r="D2102" s="107" t="s">
        <v>2726</v>
      </c>
      <c r="E2102" s="105" t="s">
        <v>1943</v>
      </c>
      <c r="F2102" s="107" t="s">
        <v>2723</v>
      </c>
      <c r="G2102" s="107" t="s">
        <v>830</v>
      </c>
      <c r="H2102" s="107" t="b">
        <v>1</v>
      </c>
      <c r="I2102" s="107" t="s">
        <v>830</v>
      </c>
      <c r="J2102" s="107" t="s">
        <v>440</v>
      </c>
      <c r="K2102" s="107" t="s">
        <v>441</v>
      </c>
      <c r="L2102" s="107" t="s">
        <v>373</v>
      </c>
      <c r="M2102" s="107" t="s">
        <v>395</v>
      </c>
      <c r="N2102" s="107" t="s">
        <v>410</v>
      </c>
      <c r="O2102" s="107" t="s">
        <v>395</v>
      </c>
      <c r="P2102" s="109">
        <v>44877</v>
      </c>
      <c r="Q2102" s="107" t="s">
        <v>712</v>
      </c>
      <c r="R2102" s="108">
        <v>1</v>
      </c>
      <c r="S2102" s="109">
        <v>44914</v>
      </c>
      <c r="T2102" s="109">
        <v>44974</v>
      </c>
      <c r="U2102" s="109">
        <v>45644</v>
      </c>
      <c r="V2102" s="108">
        <v>730</v>
      </c>
      <c r="W2102" s="107" t="s">
        <v>287</v>
      </c>
      <c r="X2102" s="107" t="s">
        <v>777</v>
      </c>
      <c r="Y2102" s="107" t="s">
        <v>293</v>
      </c>
      <c r="Z2102" s="108">
        <v>0</v>
      </c>
      <c r="AA2102" s="113">
        <v>0</v>
      </c>
      <c r="AB2102" s="113">
        <v>0</v>
      </c>
      <c r="AC2102" s="113">
        <v>33300</v>
      </c>
      <c r="AD2102" s="113">
        <v>44419.030899999998</v>
      </c>
      <c r="AE2102" s="113">
        <v>44419.030899999998</v>
      </c>
      <c r="AF2102" s="113">
        <v>18799.2876</v>
      </c>
      <c r="AG2102" s="113">
        <v>18799.2876</v>
      </c>
      <c r="AH2102" s="113">
        <f>CFR_Data[[#This Row],[Total Spent SFY]]+CFR_Data[[#This Row],[CF Current SFY]]</f>
        <v>18799.2876</v>
      </c>
      <c r="AI2102" s="113">
        <v>25619.743299999998</v>
      </c>
      <c r="AJ2102" s="113">
        <v>0</v>
      </c>
      <c r="AK2102" s="113">
        <v>0</v>
      </c>
      <c r="AL2102" s="113">
        <v>0</v>
      </c>
      <c r="AM2102" s="113">
        <v>0</v>
      </c>
      <c r="AN2102" s="113">
        <v>-11119.0309</v>
      </c>
      <c r="AO2102" s="113">
        <v>0</v>
      </c>
      <c r="AP2102" s="113">
        <v>0</v>
      </c>
      <c r="AQ2102" s="107" t="s">
        <v>699</v>
      </c>
      <c r="AR2102" s="107" t="s">
        <v>699</v>
      </c>
      <c r="AS2102" s="107" t="s">
        <v>396</v>
      </c>
      <c r="AT2102" s="107" t="s">
        <v>395</v>
      </c>
      <c r="AU2102" s="107" t="s">
        <v>1123</v>
      </c>
      <c r="AV2102" s="107" t="s">
        <v>391</v>
      </c>
      <c r="AW2102" s="108">
        <v>3</v>
      </c>
      <c r="AX2102" s="107" t="s">
        <v>473</v>
      </c>
      <c r="AY2102" s="107" t="s">
        <v>765</v>
      </c>
      <c r="AZ2102" s="107" t="s">
        <v>706</v>
      </c>
      <c r="BA2102" s="107" t="s">
        <v>406</v>
      </c>
      <c r="BB2102" s="109">
        <v>45355.272070752311</v>
      </c>
      <c r="BC2102" s="107" t="s">
        <v>465</v>
      </c>
      <c r="BD2102" s="107" t="s">
        <v>293</v>
      </c>
    </row>
    <row r="2103" spans="1:56" x14ac:dyDescent="0.2">
      <c r="A2103" s="107" t="s">
        <v>409</v>
      </c>
      <c r="B2103" s="105">
        <v>612753</v>
      </c>
      <c r="C2103" s="105" t="s">
        <v>2727</v>
      </c>
      <c r="D2103" s="107" t="s">
        <v>1336</v>
      </c>
      <c r="E2103" s="105" t="s">
        <v>1943</v>
      </c>
      <c r="F2103" s="107" t="s">
        <v>2723</v>
      </c>
      <c r="G2103" s="107" t="s">
        <v>830</v>
      </c>
      <c r="H2103" s="107" t="b">
        <v>1</v>
      </c>
      <c r="I2103" s="107" t="s">
        <v>830</v>
      </c>
      <c r="J2103" s="107" t="s">
        <v>440</v>
      </c>
      <c r="K2103" s="107" t="s">
        <v>441</v>
      </c>
      <c r="L2103" s="107" t="s">
        <v>235</v>
      </c>
      <c r="M2103" s="107" t="s">
        <v>233</v>
      </c>
      <c r="N2103" s="107" t="s">
        <v>410</v>
      </c>
      <c r="O2103" s="107" t="s">
        <v>395</v>
      </c>
      <c r="P2103" s="109">
        <v>44849</v>
      </c>
      <c r="Q2103" s="107" t="s">
        <v>712</v>
      </c>
      <c r="R2103" s="108">
        <v>1</v>
      </c>
      <c r="S2103" s="109">
        <v>44987</v>
      </c>
      <c r="T2103" s="109">
        <v>45047</v>
      </c>
      <c r="U2103" s="109">
        <v>45717</v>
      </c>
      <c r="V2103" s="108">
        <v>730</v>
      </c>
      <c r="W2103" s="107" t="s">
        <v>398</v>
      </c>
      <c r="X2103" s="107" t="s">
        <v>720</v>
      </c>
      <c r="Y2103" s="107" t="s">
        <v>293</v>
      </c>
      <c r="Z2103" s="108">
        <v>0</v>
      </c>
      <c r="AA2103" s="113">
        <v>127389.39</v>
      </c>
      <c r="AB2103" s="113">
        <v>121864.72</v>
      </c>
      <c r="AC2103" s="113">
        <v>164081.85999999999</v>
      </c>
      <c r="AD2103" s="113">
        <v>0</v>
      </c>
      <c r="AE2103" s="113">
        <v>164081.85999999999</v>
      </c>
      <c r="AF2103" s="113">
        <v>103360.61</v>
      </c>
      <c r="AG2103" s="113">
        <v>230750</v>
      </c>
      <c r="AH2103" s="113">
        <f>CFR_Data[[#This Row],[Total Spent SFY]]+CFR_Data[[#This Row],[CF Current SFY]]</f>
        <v>225225.33000000002</v>
      </c>
      <c r="AI2103" s="113">
        <v>60721.25</v>
      </c>
      <c r="AJ2103" s="113">
        <v>0</v>
      </c>
      <c r="AK2103" s="113">
        <v>0</v>
      </c>
      <c r="AL2103" s="113">
        <v>0</v>
      </c>
      <c r="AM2103" s="113">
        <v>0</v>
      </c>
      <c r="AN2103" s="113">
        <v>0</v>
      </c>
      <c r="AO2103" s="113">
        <v>0</v>
      </c>
      <c r="AP2103" s="113">
        <v>0</v>
      </c>
      <c r="AQ2103" s="107" t="s">
        <v>699</v>
      </c>
      <c r="AR2103" s="107" t="s">
        <v>699</v>
      </c>
      <c r="AS2103" s="107" t="s">
        <v>396</v>
      </c>
      <c r="AT2103" s="107" t="s">
        <v>395</v>
      </c>
      <c r="AU2103" s="107" t="s">
        <v>1123</v>
      </c>
      <c r="AV2103" s="107" t="s">
        <v>391</v>
      </c>
      <c r="AW2103" s="108">
        <v>3</v>
      </c>
      <c r="AX2103" s="107" t="s">
        <v>473</v>
      </c>
      <c r="AY2103" s="107" t="s">
        <v>736</v>
      </c>
      <c r="AZ2103" s="107" t="s">
        <v>706</v>
      </c>
      <c r="BA2103" s="107" t="s">
        <v>434</v>
      </c>
      <c r="BB2103" s="109">
        <v>45355.272070752311</v>
      </c>
      <c r="BC2103" s="107" t="s">
        <v>465</v>
      </c>
      <c r="BD2103" s="107" t="s">
        <v>293</v>
      </c>
    </row>
    <row r="2104" spans="1:56" x14ac:dyDescent="0.2">
      <c r="A2104" s="107" t="s">
        <v>409</v>
      </c>
      <c r="B2104" s="105">
        <v>612753</v>
      </c>
      <c r="C2104" s="105" t="s">
        <v>2727</v>
      </c>
      <c r="D2104" s="107" t="s">
        <v>1336</v>
      </c>
      <c r="E2104" s="105" t="s">
        <v>1943</v>
      </c>
      <c r="F2104" s="107" t="s">
        <v>2723</v>
      </c>
      <c r="G2104" s="107" t="s">
        <v>830</v>
      </c>
      <c r="H2104" s="107" t="b">
        <v>1</v>
      </c>
      <c r="I2104" s="107" t="s">
        <v>830</v>
      </c>
      <c r="J2104" s="107" t="s">
        <v>440</v>
      </c>
      <c r="K2104" s="107" t="s">
        <v>441</v>
      </c>
      <c r="L2104" s="107" t="s">
        <v>235</v>
      </c>
      <c r="M2104" s="107" t="s">
        <v>233</v>
      </c>
      <c r="N2104" s="107" t="s">
        <v>410</v>
      </c>
      <c r="O2104" s="107" t="s">
        <v>395</v>
      </c>
      <c r="P2104" s="109">
        <v>44849</v>
      </c>
      <c r="Q2104" s="107" t="s">
        <v>712</v>
      </c>
      <c r="R2104" s="108">
        <v>1</v>
      </c>
      <c r="S2104" s="109">
        <v>44987</v>
      </c>
      <c r="T2104" s="109">
        <v>45047</v>
      </c>
      <c r="U2104" s="109">
        <v>45717</v>
      </c>
      <c r="V2104" s="108">
        <v>730</v>
      </c>
      <c r="W2104" s="107" t="s">
        <v>442</v>
      </c>
      <c r="X2104" s="107" t="s">
        <v>778</v>
      </c>
      <c r="Y2104" s="107" t="s">
        <v>293</v>
      </c>
      <c r="Z2104" s="108">
        <v>0</v>
      </c>
      <c r="AA2104" s="113">
        <v>0</v>
      </c>
      <c r="AB2104" s="113">
        <v>0</v>
      </c>
      <c r="AC2104" s="113">
        <v>425420</v>
      </c>
      <c r="AD2104" s="113">
        <v>0</v>
      </c>
      <c r="AE2104" s="113">
        <v>425420</v>
      </c>
      <c r="AF2104" s="113">
        <v>336810</v>
      </c>
      <c r="AG2104" s="113">
        <v>336810</v>
      </c>
      <c r="AH2104" s="113">
        <f>CFR_Data[[#This Row],[Total Spent SFY]]+CFR_Data[[#This Row],[CF Current SFY]]</f>
        <v>336810</v>
      </c>
      <c r="AI2104" s="113">
        <v>88610</v>
      </c>
      <c r="AJ2104" s="113">
        <v>0</v>
      </c>
      <c r="AK2104" s="113">
        <v>0</v>
      </c>
      <c r="AL2104" s="113">
        <v>0</v>
      </c>
      <c r="AM2104" s="113">
        <v>0</v>
      </c>
      <c r="AN2104" s="113">
        <v>0</v>
      </c>
      <c r="AO2104" s="113">
        <v>0</v>
      </c>
      <c r="AP2104" s="113">
        <v>0</v>
      </c>
      <c r="AQ2104" s="107" t="s">
        <v>699</v>
      </c>
      <c r="AR2104" s="107" t="s">
        <v>699</v>
      </c>
      <c r="AS2104" s="107" t="s">
        <v>396</v>
      </c>
      <c r="AT2104" s="107" t="s">
        <v>395</v>
      </c>
      <c r="AU2104" s="107" t="s">
        <v>1123</v>
      </c>
      <c r="AV2104" s="107" t="s">
        <v>391</v>
      </c>
      <c r="AW2104" s="108">
        <v>3</v>
      </c>
      <c r="AX2104" s="107" t="s">
        <v>473</v>
      </c>
      <c r="AY2104" s="107" t="s">
        <v>736</v>
      </c>
      <c r="AZ2104" s="107" t="s">
        <v>706</v>
      </c>
      <c r="BA2104" s="107" t="s">
        <v>434</v>
      </c>
      <c r="BB2104" s="109">
        <v>45355.272070752311</v>
      </c>
      <c r="BC2104" s="107" t="s">
        <v>465</v>
      </c>
      <c r="BD2104" s="107" t="s">
        <v>293</v>
      </c>
    </row>
    <row r="2105" spans="1:56" x14ac:dyDescent="0.2">
      <c r="A2105" s="107" t="s">
        <v>409</v>
      </c>
      <c r="B2105" s="105">
        <v>612753</v>
      </c>
      <c r="C2105" s="105" t="s">
        <v>2727</v>
      </c>
      <c r="D2105" s="107" t="s">
        <v>1336</v>
      </c>
      <c r="E2105" s="105" t="s">
        <v>1943</v>
      </c>
      <c r="F2105" s="107" t="s">
        <v>2723</v>
      </c>
      <c r="G2105" s="107" t="s">
        <v>830</v>
      </c>
      <c r="H2105" s="107" t="b">
        <v>1</v>
      </c>
      <c r="I2105" s="107" t="s">
        <v>830</v>
      </c>
      <c r="J2105" s="107" t="s">
        <v>440</v>
      </c>
      <c r="K2105" s="107" t="s">
        <v>441</v>
      </c>
      <c r="L2105" s="107" t="s">
        <v>235</v>
      </c>
      <c r="M2105" s="107" t="s">
        <v>233</v>
      </c>
      <c r="N2105" s="107" t="s">
        <v>410</v>
      </c>
      <c r="O2105" s="107" t="s">
        <v>395</v>
      </c>
      <c r="P2105" s="109">
        <v>44849</v>
      </c>
      <c r="Q2105" s="107" t="s">
        <v>712</v>
      </c>
      <c r="R2105" s="108">
        <v>1</v>
      </c>
      <c r="S2105" s="109">
        <v>44987</v>
      </c>
      <c r="T2105" s="109">
        <v>45047</v>
      </c>
      <c r="U2105" s="109">
        <v>45717</v>
      </c>
      <c r="V2105" s="108">
        <v>730</v>
      </c>
      <c r="W2105" s="107" t="s">
        <v>287</v>
      </c>
      <c r="X2105" s="107" t="s">
        <v>777</v>
      </c>
      <c r="Y2105" s="107" t="s">
        <v>293</v>
      </c>
      <c r="Z2105" s="108">
        <v>0</v>
      </c>
      <c r="AA2105" s="113">
        <v>0</v>
      </c>
      <c r="AB2105" s="113">
        <v>0</v>
      </c>
      <c r="AC2105" s="113">
        <v>43710</v>
      </c>
      <c r="AD2105" s="113">
        <v>0</v>
      </c>
      <c r="AE2105" s="113">
        <v>43710</v>
      </c>
      <c r="AF2105" s="113">
        <v>34600</v>
      </c>
      <c r="AG2105" s="113">
        <v>34600</v>
      </c>
      <c r="AH2105" s="113">
        <f>CFR_Data[[#This Row],[Total Spent SFY]]+CFR_Data[[#This Row],[CF Current SFY]]</f>
        <v>34600</v>
      </c>
      <c r="AI2105" s="113">
        <v>9110</v>
      </c>
      <c r="AJ2105" s="113">
        <v>0</v>
      </c>
      <c r="AK2105" s="113">
        <v>0</v>
      </c>
      <c r="AL2105" s="113">
        <v>0</v>
      </c>
      <c r="AM2105" s="113">
        <v>0</v>
      </c>
      <c r="AN2105" s="113">
        <v>0</v>
      </c>
      <c r="AO2105" s="113">
        <v>0</v>
      </c>
      <c r="AP2105" s="113">
        <v>0</v>
      </c>
      <c r="AQ2105" s="107" t="s">
        <v>699</v>
      </c>
      <c r="AR2105" s="107" t="s">
        <v>699</v>
      </c>
      <c r="AS2105" s="107" t="s">
        <v>396</v>
      </c>
      <c r="AT2105" s="107" t="s">
        <v>395</v>
      </c>
      <c r="AU2105" s="107" t="s">
        <v>1123</v>
      </c>
      <c r="AV2105" s="107" t="s">
        <v>391</v>
      </c>
      <c r="AW2105" s="108">
        <v>3</v>
      </c>
      <c r="AX2105" s="107" t="s">
        <v>473</v>
      </c>
      <c r="AY2105" s="107" t="s">
        <v>736</v>
      </c>
      <c r="AZ2105" s="107" t="s">
        <v>706</v>
      </c>
      <c r="BA2105" s="107" t="s">
        <v>434</v>
      </c>
      <c r="BB2105" s="109">
        <v>45355.272070752311</v>
      </c>
      <c r="BC2105" s="107" t="s">
        <v>465</v>
      </c>
      <c r="BD2105" s="107" t="s">
        <v>293</v>
      </c>
    </row>
    <row r="2106" spans="1:56" x14ac:dyDescent="0.2">
      <c r="A2106" s="107" t="s">
        <v>409</v>
      </c>
      <c r="B2106" s="105">
        <v>612754</v>
      </c>
      <c r="C2106" s="105" t="s">
        <v>2728</v>
      </c>
      <c r="D2106" s="107" t="s">
        <v>2729</v>
      </c>
      <c r="E2106" s="105" t="s">
        <v>1943</v>
      </c>
      <c r="F2106" s="107" t="s">
        <v>1364</v>
      </c>
      <c r="G2106" s="107" t="s">
        <v>830</v>
      </c>
      <c r="H2106" s="107" t="b">
        <v>1</v>
      </c>
      <c r="I2106" s="107" t="s">
        <v>830</v>
      </c>
      <c r="J2106" s="107" t="s">
        <v>440</v>
      </c>
      <c r="K2106" s="107" t="s">
        <v>441</v>
      </c>
      <c r="L2106" s="107" t="s">
        <v>231</v>
      </c>
      <c r="M2106" s="107" t="s">
        <v>395</v>
      </c>
      <c r="N2106" s="107" t="s">
        <v>410</v>
      </c>
      <c r="O2106" s="107" t="s">
        <v>395</v>
      </c>
      <c r="P2106" s="109">
        <v>44835</v>
      </c>
      <c r="Q2106" s="107" t="s">
        <v>712</v>
      </c>
      <c r="R2106" s="108">
        <v>1</v>
      </c>
      <c r="S2106" s="109">
        <v>44879</v>
      </c>
      <c r="T2106" s="109">
        <v>44939</v>
      </c>
      <c r="U2106" s="109">
        <v>45609</v>
      </c>
      <c r="V2106" s="108">
        <v>730</v>
      </c>
      <c r="W2106" s="107" t="s">
        <v>398</v>
      </c>
      <c r="X2106" s="107" t="s">
        <v>720</v>
      </c>
      <c r="Y2106" s="107" t="s">
        <v>293</v>
      </c>
      <c r="Z2106" s="108">
        <v>0</v>
      </c>
      <c r="AA2106" s="113">
        <v>48395</v>
      </c>
      <c r="AB2106" s="113">
        <v>12840</v>
      </c>
      <c r="AC2106" s="113">
        <v>118765</v>
      </c>
      <c r="AD2106" s="113">
        <v>0</v>
      </c>
      <c r="AE2106" s="113">
        <v>118765</v>
      </c>
      <c r="AF2106" s="113">
        <v>86605</v>
      </c>
      <c r="AG2106" s="113">
        <v>135000</v>
      </c>
      <c r="AH2106" s="113">
        <f>CFR_Data[[#This Row],[Total Spent SFY]]+CFR_Data[[#This Row],[CF Current SFY]]</f>
        <v>99445</v>
      </c>
      <c r="AI2106" s="113">
        <v>32160</v>
      </c>
      <c r="AJ2106" s="113">
        <v>0</v>
      </c>
      <c r="AK2106" s="113">
        <v>0</v>
      </c>
      <c r="AL2106" s="113">
        <v>0</v>
      </c>
      <c r="AM2106" s="113">
        <v>0</v>
      </c>
      <c r="AN2106" s="113">
        <v>0</v>
      </c>
      <c r="AO2106" s="113">
        <v>0</v>
      </c>
      <c r="AP2106" s="113">
        <v>0</v>
      </c>
      <c r="AQ2106" s="107" t="s">
        <v>699</v>
      </c>
      <c r="AR2106" s="107" t="s">
        <v>699</v>
      </c>
      <c r="AS2106" s="107" t="s">
        <v>396</v>
      </c>
      <c r="AT2106" s="107" t="s">
        <v>395</v>
      </c>
      <c r="AU2106" s="107" t="s">
        <v>1123</v>
      </c>
      <c r="AV2106" s="107" t="s">
        <v>391</v>
      </c>
      <c r="AW2106" s="108">
        <v>3</v>
      </c>
      <c r="AX2106" s="107" t="s">
        <v>473</v>
      </c>
      <c r="AY2106" s="107" t="s">
        <v>765</v>
      </c>
      <c r="AZ2106" s="107" t="s">
        <v>706</v>
      </c>
      <c r="BA2106" s="107" t="s">
        <v>406</v>
      </c>
      <c r="BB2106" s="109">
        <v>45355.272070752311</v>
      </c>
      <c r="BC2106" s="107" t="s">
        <v>465</v>
      </c>
      <c r="BD2106" s="107" t="s">
        <v>293</v>
      </c>
    </row>
    <row r="2107" spans="1:56" x14ac:dyDescent="0.2">
      <c r="A2107" s="107" t="s">
        <v>409</v>
      </c>
      <c r="B2107" s="105">
        <v>612754</v>
      </c>
      <c r="C2107" s="105" t="s">
        <v>2728</v>
      </c>
      <c r="D2107" s="107" t="s">
        <v>2729</v>
      </c>
      <c r="E2107" s="105" t="s">
        <v>1943</v>
      </c>
      <c r="F2107" s="107" t="s">
        <v>1364</v>
      </c>
      <c r="G2107" s="107" t="s">
        <v>830</v>
      </c>
      <c r="H2107" s="107" t="b">
        <v>1</v>
      </c>
      <c r="I2107" s="107" t="s">
        <v>830</v>
      </c>
      <c r="J2107" s="107" t="s">
        <v>440</v>
      </c>
      <c r="K2107" s="107" t="s">
        <v>441</v>
      </c>
      <c r="L2107" s="107" t="s">
        <v>231</v>
      </c>
      <c r="M2107" s="107" t="s">
        <v>395</v>
      </c>
      <c r="N2107" s="107" t="s">
        <v>410</v>
      </c>
      <c r="O2107" s="107" t="s">
        <v>395</v>
      </c>
      <c r="P2107" s="109">
        <v>44835</v>
      </c>
      <c r="Q2107" s="107" t="s">
        <v>712</v>
      </c>
      <c r="R2107" s="108">
        <v>1</v>
      </c>
      <c r="S2107" s="109">
        <v>44879</v>
      </c>
      <c r="T2107" s="109">
        <v>44939</v>
      </c>
      <c r="U2107" s="109">
        <v>45609</v>
      </c>
      <c r="V2107" s="108">
        <v>730</v>
      </c>
      <c r="W2107" s="107" t="s">
        <v>442</v>
      </c>
      <c r="X2107" s="107" t="s">
        <v>778</v>
      </c>
      <c r="Y2107" s="107" t="s">
        <v>293</v>
      </c>
      <c r="Z2107" s="108">
        <v>0</v>
      </c>
      <c r="AA2107" s="113">
        <v>69310.649999999994</v>
      </c>
      <c r="AB2107" s="113">
        <v>5163</v>
      </c>
      <c r="AC2107" s="113">
        <v>15228.35</v>
      </c>
      <c r="AD2107" s="113">
        <v>0</v>
      </c>
      <c r="AE2107" s="113">
        <v>15228.35</v>
      </c>
      <c r="AF2107" s="113">
        <v>689.35</v>
      </c>
      <c r="AG2107" s="113">
        <v>70000</v>
      </c>
      <c r="AH2107" s="113">
        <f>CFR_Data[[#This Row],[Total Spent SFY]]+CFR_Data[[#This Row],[CF Current SFY]]</f>
        <v>5852.35</v>
      </c>
      <c r="AI2107" s="113">
        <v>14539</v>
      </c>
      <c r="AJ2107" s="113">
        <v>0</v>
      </c>
      <c r="AK2107" s="113">
        <v>0</v>
      </c>
      <c r="AL2107" s="113">
        <v>0</v>
      </c>
      <c r="AM2107" s="113">
        <v>0</v>
      </c>
      <c r="AN2107" s="113">
        <v>0</v>
      </c>
      <c r="AO2107" s="113">
        <v>0</v>
      </c>
      <c r="AP2107" s="113">
        <v>0</v>
      </c>
      <c r="AQ2107" s="107" t="s">
        <v>699</v>
      </c>
      <c r="AR2107" s="107" t="s">
        <v>699</v>
      </c>
      <c r="AS2107" s="107" t="s">
        <v>396</v>
      </c>
      <c r="AT2107" s="107" t="s">
        <v>395</v>
      </c>
      <c r="AU2107" s="107" t="s">
        <v>1123</v>
      </c>
      <c r="AV2107" s="107" t="s">
        <v>391</v>
      </c>
      <c r="AW2107" s="108">
        <v>3</v>
      </c>
      <c r="AX2107" s="107" t="s">
        <v>473</v>
      </c>
      <c r="AY2107" s="107" t="s">
        <v>765</v>
      </c>
      <c r="AZ2107" s="107" t="s">
        <v>706</v>
      </c>
      <c r="BA2107" s="107" t="s">
        <v>406</v>
      </c>
      <c r="BB2107" s="109">
        <v>45355.272070752311</v>
      </c>
      <c r="BC2107" s="107" t="s">
        <v>465</v>
      </c>
      <c r="BD2107" s="107" t="s">
        <v>293</v>
      </c>
    </row>
    <row r="2108" spans="1:56" x14ac:dyDescent="0.2">
      <c r="A2108" s="107" t="s">
        <v>409</v>
      </c>
      <c r="B2108" s="105">
        <v>612754</v>
      </c>
      <c r="C2108" s="105" t="s">
        <v>2728</v>
      </c>
      <c r="D2108" s="107" t="s">
        <v>2729</v>
      </c>
      <c r="E2108" s="105" t="s">
        <v>1943</v>
      </c>
      <c r="F2108" s="107" t="s">
        <v>1364</v>
      </c>
      <c r="G2108" s="107" t="s">
        <v>830</v>
      </c>
      <c r="H2108" s="107" t="b">
        <v>1</v>
      </c>
      <c r="I2108" s="107" t="s">
        <v>830</v>
      </c>
      <c r="J2108" s="107" t="s">
        <v>440</v>
      </c>
      <c r="K2108" s="107" t="s">
        <v>441</v>
      </c>
      <c r="L2108" s="107" t="s">
        <v>231</v>
      </c>
      <c r="M2108" s="107" t="s">
        <v>395</v>
      </c>
      <c r="N2108" s="107" t="s">
        <v>410</v>
      </c>
      <c r="O2108" s="107" t="s">
        <v>395</v>
      </c>
      <c r="P2108" s="109">
        <v>44835</v>
      </c>
      <c r="Q2108" s="107" t="s">
        <v>712</v>
      </c>
      <c r="R2108" s="108">
        <v>1</v>
      </c>
      <c r="S2108" s="109">
        <v>44879</v>
      </c>
      <c r="T2108" s="109">
        <v>44939</v>
      </c>
      <c r="U2108" s="109">
        <v>45609</v>
      </c>
      <c r="V2108" s="108">
        <v>730</v>
      </c>
      <c r="W2108" s="107" t="s">
        <v>287</v>
      </c>
      <c r="X2108" s="107" t="s">
        <v>777</v>
      </c>
      <c r="Y2108" s="107" t="s">
        <v>293</v>
      </c>
      <c r="Z2108" s="108">
        <v>0</v>
      </c>
      <c r="AA2108" s="113">
        <v>0</v>
      </c>
      <c r="AB2108" s="113">
        <v>0</v>
      </c>
      <c r="AC2108" s="113">
        <v>5100</v>
      </c>
      <c r="AD2108" s="113">
        <v>0</v>
      </c>
      <c r="AE2108" s="113">
        <v>5100</v>
      </c>
      <c r="AF2108" s="113">
        <v>4100</v>
      </c>
      <c r="AG2108" s="113">
        <v>4100</v>
      </c>
      <c r="AH2108" s="113">
        <f>CFR_Data[[#This Row],[Total Spent SFY]]+CFR_Data[[#This Row],[CF Current SFY]]</f>
        <v>4100</v>
      </c>
      <c r="AI2108" s="113">
        <v>1000</v>
      </c>
      <c r="AJ2108" s="113">
        <v>0</v>
      </c>
      <c r="AK2108" s="113">
        <v>0</v>
      </c>
      <c r="AL2108" s="113">
        <v>0</v>
      </c>
      <c r="AM2108" s="113">
        <v>0</v>
      </c>
      <c r="AN2108" s="113">
        <v>0</v>
      </c>
      <c r="AO2108" s="113">
        <v>0</v>
      </c>
      <c r="AP2108" s="113">
        <v>0</v>
      </c>
      <c r="AQ2108" s="107" t="s">
        <v>699</v>
      </c>
      <c r="AR2108" s="107" t="s">
        <v>699</v>
      </c>
      <c r="AS2108" s="107" t="s">
        <v>396</v>
      </c>
      <c r="AT2108" s="107" t="s">
        <v>395</v>
      </c>
      <c r="AU2108" s="107" t="s">
        <v>1123</v>
      </c>
      <c r="AV2108" s="107" t="s">
        <v>391</v>
      </c>
      <c r="AW2108" s="108">
        <v>3</v>
      </c>
      <c r="AX2108" s="107" t="s">
        <v>473</v>
      </c>
      <c r="AY2108" s="107" t="s">
        <v>765</v>
      </c>
      <c r="AZ2108" s="107" t="s">
        <v>706</v>
      </c>
      <c r="BA2108" s="107" t="s">
        <v>406</v>
      </c>
      <c r="BB2108" s="109">
        <v>45355.272070752311</v>
      </c>
      <c r="BC2108" s="107" t="s">
        <v>465</v>
      </c>
      <c r="BD2108" s="107" t="s">
        <v>293</v>
      </c>
    </row>
    <row r="2109" spans="1:56" x14ac:dyDescent="0.2">
      <c r="A2109" s="107" t="s">
        <v>409</v>
      </c>
      <c r="B2109" s="105">
        <v>612757</v>
      </c>
      <c r="C2109" s="105" t="s">
        <v>3250</v>
      </c>
      <c r="D2109" s="107" t="s">
        <v>2730</v>
      </c>
      <c r="E2109" s="105" t="s">
        <v>1962</v>
      </c>
      <c r="F2109" s="107" t="s">
        <v>1166</v>
      </c>
      <c r="G2109" s="107" t="s">
        <v>830</v>
      </c>
      <c r="H2109" s="107" t="s">
        <v>830</v>
      </c>
      <c r="I2109" s="107" t="s">
        <v>830</v>
      </c>
      <c r="J2109" s="107" t="s">
        <v>153</v>
      </c>
      <c r="K2109" s="107" t="s">
        <v>25</v>
      </c>
      <c r="L2109" s="107" t="s">
        <v>311</v>
      </c>
      <c r="M2109" s="107" t="s">
        <v>158</v>
      </c>
      <c r="N2109" s="107" t="s">
        <v>410</v>
      </c>
      <c r="O2109" s="107" t="s">
        <v>395</v>
      </c>
      <c r="P2109" s="109">
        <v>45178</v>
      </c>
      <c r="Q2109" s="107" t="s">
        <v>712</v>
      </c>
      <c r="R2109" s="108">
        <v>1</v>
      </c>
      <c r="S2109" s="109">
        <v>45272</v>
      </c>
      <c r="T2109" s="109">
        <v>45332</v>
      </c>
      <c r="U2109" s="109">
        <v>45854</v>
      </c>
      <c r="V2109" s="108">
        <v>582</v>
      </c>
      <c r="W2109" s="107" t="s">
        <v>398</v>
      </c>
      <c r="X2109" s="107" t="s">
        <v>702</v>
      </c>
      <c r="Y2109" s="107" t="s">
        <v>293</v>
      </c>
      <c r="Z2109" s="108">
        <v>0</v>
      </c>
      <c r="AA2109" s="113">
        <v>0</v>
      </c>
      <c r="AB2109" s="113">
        <v>0</v>
      </c>
      <c r="AC2109" s="113">
        <v>48245</v>
      </c>
      <c r="AD2109" s="113">
        <v>0</v>
      </c>
      <c r="AE2109" s="113">
        <v>48245</v>
      </c>
      <c r="AF2109" s="113">
        <v>16500</v>
      </c>
      <c r="AG2109" s="113">
        <v>16500</v>
      </c>
      <c r="AH2109" s="113">
        <f>CFR_Data[[#This Row],[Total Spent SFY]]+CFR_Data[[#This Row],[CF Current SFY]]</f>
        <v>16500</v>
      </c>
      <c r="AI2109" s="113">
        <v>30500</v>
      </c>
      <c r="AJ2109" s="113">
        <v>1245</v>
      </c>
      <c r="AK2109" s="113">
        <v>0</v>
      </c>
      <c r="AL2109" s="113">
        <v>0</v>
      </c>
      <c r="AM2109" s="113">
        <v>0</v>
      </c>
      <c r="AN2109" s="113">
        <v>0</v>
      </c>
      <c r="AO2109" s="113">
        <v>0</v>
      </c>
      <c r="AP2109" s="113">
        <v>0</v>
      </c>
      <c r="AQ2109" s="107" t="s">
        <v>699</v>
      </c>
      <c r="AR2109" s="107" t="s">
        <v>699</v>
      </c>
      <c r="AS2109" s="107" t="s">
        <v>396</v>
      </c>
      <c r="AT2109" s="107" t="s">
        <v>2918</v>
      </c>
      <c r="AU2109" s="107" t="s">
        <v>1120</v>
      </c>
      <c r="AV2109" s="107" t="s">
        <v>391</v>
      </c>
      <c r="AW2109" s="108">
        <v>3</v>
      </c>
      <c r="AX2109" s="107" t="s">
        <v>473</v>
      </c>
      <c r="AY2109" s="107" t="s">
        <v>698</v>
      </c>
      <c r="AZ2109" s="107" t="s">
        <v>697</v>
      </c>
      <c r="BA2109" s="107" t="s">
        <v>392</v>
      </c>
      <c r="BB2109" s="109">
        <v>45355.272070752311</v>
      </c>
      <c r="BC2109" s="107" t="s">
        <v>25</v>
      </c>
      <c r="BD2109" s="107" t="s">
        <v>293</v>
      </c>
    </row>
    <row r="2110" spans="1:56" x14ac:dyDescent="0.2">
      <c r="A2110" s="107" t="s">
        <v>409</v>
      </c>
      <c r="B2110" s="105">
        <v>612757</v>
      </c>
      <c r="C2110" s="105" t="s">
        <v>3250</v>
      </c>
      <c r="D2110" s="107" t="s">
        <v>2730</v>
      </c>
      <c r="E2110" s="105" t="s">
        <v>1962</v>
      </c>
      <c r="F2110" s="107" t="s">
        <v>1166</v>
      </c>
      <c r="G2110" s="107" t="s">
        <v>830</v>
      </c>
      <c r="H2110" s="107" t="s">
        <v>830</v>
      </c>
      <c r="I2110" s="107" t="s">
        <v>830</v>
      </c>
      <c r="J2110" s="107" t="s">
        <v>153</v>
      </c>
      <c r="K2110" s="107" t="s">
        <v>25</v>
      </c>
      <c r="L2110" s="107" t="s">
        <v>311</v>
      </c>
      <c r="M2110" s="107" t="s">
        <v>158</v>
      </c>
      <c r="N2110" s="107" t="s">
        <v>410</v>
      </c>
      <c r="O2110" s="107" t="s">
        <v>395</v>
      </c>
      <c r="P2110" s="109">
        <v>45178</v>
      </c>
      <c r="Q2110" s="107" t="s">
        <v>712</v>
      </c>
      <c r="R2110" s="108">
        <v>1</v>
      </c>
      <c r="S2110" s="109">
        <v>45272</v>
      </c>
      <c r="T2110" s="109">
        <v>45332</v>
      </c>
      <c r="U2110" s="109">
        <v>45854</v>
      </c>
      <c r="V2110" s="108">
        <v>582</v>
      </c>
      <c r="W2110" s="107" t="s">
        <v>424</v>
      </c>
      <c r="X2110" s="107" t="s">
        <v>709</v>
      </c>
      <c r="Y2110" s="107" t="s">
        <v>416</v>
      </c>
      <c r="Z2110" s="108">
        <v>0.8</v>
      </c>
      <c r="AA2110" s="113">
        <v>0</v>
      </c>
      <c r="AB2110" s="113">
        <v>0</v>
      </c>
      <c r="AC2110" s="113">
        <v>568931</v>
      </c>
      <c r="AD2110" s="113">
        <v>0</v>
      </c>
      <c r="AE2110" s="113">
        <v>568931</v>
      </c>
      <c r="AF2110" s="113">
        <v>193500</v>
      </c>
      <c r="AG2110" s="113">
        <v>193500</v>
      </c>
      <c r="AH2110" s="113">
        <f>CFR_Data[[#This Row],[Total Spent SFY]]+CFR_Data[[#This Row],[CF Current SFY]]</f>
        <v>193500</v>
      </c>
      <c r="AI2110" s="113">
        <v>358500</v>
      </c>
      <c r="AJ2110" s="113">
        <v>16931</v>
      </c>
      <c r="AK2110" s="113">
        <v>0</v>
      </c>
      <c r="AL2110" s="113">
        <v>0</v>
      </c>
      <c r="AM2110" s="113">
        <v>0</v>
      </c>
      <c r="AN2110" s="113">
        <v>0</v>
      </c>
      <c r="AO2110" s="113">
        <v>0</v>
      </c>
      <c r="AP2110" s="113">
        <v>0</v>
      </c>
      <c r="AQ2110" s="107" t="s">
        <v>699</v>
      </c>
      <c r="AR2110" s="107" t="s">
        <v>699</v>
      </c>
      <c r="AS2110" s="107" t="s">
        <v>396</v>
      </c>
      <c r="AT2110" s="107" t="s">
        <v>2918</v>
      </c>
      <c r="AU2110" s="107" t="s">
        <v>1120</v>
      </c>
      <c r="AV2110" s="107" t="s">
        <v>391</v>
      </c>
      <c r="AW2110" s="108">
        <v>3</v>
      </c>
      <c r="AX2110" s="107" t="s">
        <v>473</v>
      </c>
      <c r="AY2110" s="107" t="s">
        <v>698</v>
      </c>
      <c r="AZ2110" s="107" t="s">
        <v>697</v>
      </c>
      <c r="BA2110" s="107" t="s">
        <v>392</v>
      </c>
      <c r="BB2110" s="109">
        <v>45355.272070752311</v>
      </c>
      <c r="BC2110" s="107" t="s">
        <v>25</v>
      </c>
      <c r="BD2110" s="107" t="s">
        <v>292</v>
      </c>
    </row>
    <row r="2111" spans="1:56" x14ac:dyDescent="0.2">
      <c r="A2111" s="107" t="s">
        <v>409</v>
      </c>
      <c r="B2111" s="105">
        <v>612757</v>
      </c>
      <c r="C2111" s="105" t="s">
        <v>3250</v>
      </c>
      <c r="D2111" s="107" t="s">
        <v>2730</v>
      </c>
      <c r="E2111" s="105" t="s">
        <v>1962</v>
      </c>
      <c r="F2111" s="107" t="s">
        <v>1166</v>
      </c>
      <c r="G2111" s="107" t="s">
        <v>830</v>
      </c>
      <c r="H2111" s="107" t="s">
        <v>830</v>
      </c>
      <c r="I2111" s="107" t="s">
        <v>830</v>
      </c>
      <c r="J2111" s="107" t="s">
        <v>153</v>
      </c>
      <c r="K2111" s="107" t="s">
        <v>25</v>
      </c>
      <c r="L2111" s="107" t="s">
        <v>311</v>
      </c>
      <c r="M2111" s="107" t="s">
        <v>158</v>
      </c>
      <c r="N2111" s="107" t="s">
        <v>410</v>
      </c>
      <c r="O2111" s="107" t="s">
        <v>395</v>
      </c>
      <c r="P2111" s="109">
        <v>45178</v>
      </c>
      <c r="Q2111" s="107" t="s">
        <v>712</v>
      </c>
      <c r="R2111" s="108">
        <v>1</v>
      </c>
      <c r="S2111" s="109">
        <v>45272</v>
      </c>
      <c r="T2111" s="109">
        <v>45332</v>
      </c>
      <c r="U2111" s="109">
        <v>45854</v>
      </c>
      <c r="V2111" s="108">
        <v>582</v>
      </c>
      <c r="W2111" s="107" t="s">
        <v>424</v>
      </c>
      <c r="X2111" s="107" t="s">
        <v>726</v>
      </c>
      <c r="Y2111" s="107" t="s">
        <v>725</v>
      </c>
      <c r="Z2111" s="108">
        <v>0.8</v>
      </c>
      <c r="AA2111" s="113">
        <v>0</v>
      </c>
      <c r="AB2111" s="113">
        <v>0</v>
      </c>
      <c r="AC2111" s="113">
        <v>2501346.7000000002</v>
      </c>
      <c r="AD2111" s="113">
        <v>0</v>
      </c>
      <c r="AE2111" s="113">
        <v>2501346.7000000002</v>
      </c>
      <c r="AF2111" s="113">
        <v>850000</v>
      </c>
      <c r="AG2111" s="113">
        <v>850000</v>
      </c>
      <c r="AH2111" s="113">
        <f>CFR_Data[[#This Row],[Total Spent SFY]]+CFR_Data[[#This Row],[CF Current SFY]]</f>
        <v>850000</v>
      </c>
      <c r="AI2111" s="113">
        <v>1576000</v>
      </c>
      <c r="AJ2111" s="113">
        <v>75346.7</v>
      </c>
      <c r="AK2111" s="113">
        <v>0</v>
      </c>
      <c r="AL2111" s="113">
        <v>0</v>
      </c>
      <c r="AM2111" s="113">
        <v>0</v>
      </c>
      <c r="AN2111" s="113">
        <v>0</v>
      </c>
      <c r="AO2111" s="113">
        <v>0</v>
      </c>
      <c r="AP2111" s="113">
        <v>0</v>
      </c>
      <c r="AQ2111" s="107" t="s">
        <v>699</v>
      </c>
      <c r="AR2111" s="107" t="s">
        <v>699</v>
      </c>
      <c r="AS2111" s="107" t="s">
        <v>396</v>
      </c>
      <c r="AT2111" s="107" t="s">
        <v>2918</v>
      </c>
      <c r="AU2111" s="107" t="s">
        <v>1120</v>
      </c>
      <c r="AV2111" s="107" t="s">
        <v>391</v>
      </c>
      <c r="AW2111" s="108">
        <v>3</v>
      </c>
      <c r="AX2111" s="107" t="s">
        <v>473</v>
      </c>
      <c r="AY2111" s="107" t="s">
        <v>698</v>
      </c>
      <c r="AZ2111" s="107" t="s">
        <v>697</v>
      </c>
      <c r="BA2111" s="107" t="s">
        <v>392</v>
      </c>
      <c r="BB2111" s="109">
        <v>45355.272070752311</v>
      </c>
      <c r="BC2111" s="107" t="s">
        <v>25</v>
      </c>
      <c r="BD2111" s="107" t="s">
        <v>292</v>
      </c>
    </row>
    <row r="2112" spans="1:56" x14ac:dyDescent="0.2">
      <c r="A2112" s="107" t="s">
        <v>472</v>
      </c>
      <c r="B2112" s="105">
        <v>612769</v>
      </c>
      <c r="C2112" s="105" t="s">
        <v>395</v>
      </c>
      <c r="D2112" s="107" t="s">
        <v>3251</v>
      </c>
      <c r="E2112" s="105" t="s">
        <v>1945</v>
      </c>
      <c r="F2112" s="107" t="s">
        <v>1128</v>
      </c>
      <c r="G2112" s="107" t="s">
        <v>830</v>
      </c>
      <c r="H2112" s="107" t="s">
        <v>830</v>
      </c>
      <c r="I2112" s="107" t="s">
        <v>830</v>
      </c>
      <c r="J2112" s="107" t="s">
        <v>3252</v>
      </c>
      <c r="K2112" s="107" t="s">
        <v>31</v>
      </c>
      <c r="L2112" s="107" t="s">
        <v>312</v>
      </c>
      <c r="M2112" s="107" t="s">
        <v>158</v>
      </c>
      <c r="N2112" s="107" t="s">
        <v>472</v>
      </c>
      <c r="O2112" s="107" t="s">
        <v>1122</v>
      </c>
      <c r="P2112" s="109">
        <v>46816</v>
      </c>
      <c r="Q2112" s="107" t="s">
        <v>2912</v>
      </c>
      <c r="R2112" s="108">
        <v>0</v>
      </c>
      <c r="S2112" s="109">
        <v>46966</v>
      </c>
      <c r="T2112" s="109">
        <v>47026</v>
      </c>
      <c r="U2112" s="109">
        <v>47878</v>
      </c>
      <c r="V2112" s="108">
        <v>912</v>
      </c>
      <c r="W2112" s="107" t="s">
        <v>398</v>
      </c>
      <c r="X2112" s="107" t="s">
        <v>702</v>
      </c>
      <c r="Y2112" s="107" t="s">
        <v>293</v>
      </c>
      <c r="Z2112" s="108">
        <v>0</v>
      </c>
      <c r="AA2112" s="113">
        <v>0</v>
      </c>
      <c r="AB2112" s="113">
        <v>0</v>
      </c>
      <c r="AC2112" s="113">
        <v>42000</v>
      </c>
      <c r="AD2112" s="113">
        <v>0</v>
      </c>
      <c r="AE2112" s="113">
        <v>14482.758599999999</v>
      </c>
      <c r="AF2112" s="113">
        <v>0</v>
      </c>
      <c r="AG2112" s="113">
        <v>0</v>
      </c>
      <c r="AH2112" s="113">
        <f>CFR_Data[[#This Row],[Total Spent SFY]]+CFR_Data[[#This Row],[CF Current SFY]]</f>
        <v>0</v>
      </c>
      <c r="AI2112" s="113">
        <v>0</v>
      </c>
      <c r="AJ2112" s="113">
        <v>0</v>
      </c>
      <c r="AK2112" s="113">
        <v>0</v>
      </c>
      <c r="AL2112" s="113">
        <v>0</v>
      </c>
      <c r="AM2112" s="113">
        <v>14482.758599999999</v>
      </c>
      <c r="AN2112" s="113">
        <v>27517.241399999999</v>
      </c>
      <c r="AO2112" s="113">
        <v>0</v>
      </c>
      <c r="AP2112" s="113">
        <v>0</v>
      </c>
      <c r="AQ2112" s="107" t="s">
        <v>699</v>
      </c>
      <c r="AR2112" s="107" t="s">
        <v>699</v>
      </c>
      <c r="AS2112" s="107" t="s">
        <v>396</v>
      </c>
      <c r="AT2112" s="107" t="s">
        <v>2951</v>
      </c>
      <c r="AU2112" s="107" t="s">
        <v>1123</v>
      </c>
      <c r="AV2112" s="107" t="s">
        <v>391</v>
      </c>
      <c r="AW2112" s="108">
        <v>2</v>
      </c>
      <c r="AX2112" s="107" t="s">
        <v>473</v>
      </c>
      <c r="AY2112" s="107" t="s">
        <v>698</v>
      </c>
      <c r="AZ2112" s="107" t="s">
        <v>697</v>
      </c>
      <c r="BA2112" s="107" t="s">
        <v>392</v>
      </c>
      <c r="BB2112" s="109">
        <v>45355.272070752311</v>
      </c>
      <c r="BC2112" s="107" t="s">
        <v>31</v>
      </c>
      <c r="BD2112" s="107" t="s">
        <v>293</v>
      </c>
    </row>
    <row r="2113" spans="1:56" x14ac:dyDescent="0.2">
      <c r="A2113" s="107" t="s">
        <v>472</v>
      </c>
      <c r="B2113" s="105">
        <v>612769</v>
      </c>
      <c r="C2113" s="105" t="s">
        <v>395</v>
      </c>
      <c r="D2113" s="107" t="s">
        <v>3251</v>
      </c>
      <c r="E2113" s="105" t="s">
        <v>1945</v>
      </c>
      <c r="F2113" s="107" t="s">
        <v>1128</v>
      </c>
      <c r="G2113" s="107" t="s">
        <v>830</v>
      </c>
      <c r="H2113" s="107" t="s">
        <v>830</v>
      </c>
      <c r="I2113" s="107" t="s">
        <v>830</v>
      </c>
      <c r="J2113" s="107" t="s">
        <v>3252</v>
      </c>
      <c r="K2113" s="107" t="s">
        <v>31</v>
      </c>
      <c r="L2113" s="107" t="s">
        <v>312</v>
      </c>
      <c r="M2113" s="107" t="s">
        <v>158</v>
      </c>
      <c r="N2113" s="107" t="s">
        <v>472</v>
      </c>
      <c r="O2113" s="107" t="s">
        <v>1122</v>
      </c>
      <c r="P2113" s="109">
        <v>46816</v>
      </c>
      <c r="Q2113" s="107" t="s">
        <v>2912</v>
      </c>
      <c r="R2113" s="108">
        <v>0</v>
      </c>
      <c r="S2113" s="109">
        <v>46966</v>
      </c>
      <c r="T2113" s="109">
        <v>47026</v>
      </c>
      <c r="U2113" s="109">
        <v>47878</v>
      </c>
      <c r="V2113" s="108">
        <v>912</v>
      </c>
      <c r="W2113" s="107" t="s">
        <v>424</v>
      </c>
      <c r="X2113" s="107" t="s">
        <v>726</v>
      </c>
      <c r="Y2113" s="107" t="s">
        <v>725</v>
      </c>
      <c r="Z2113" s="108">
        <v>0.8</v>
      </c>
      <c r="AA2113" s="113">
        <v>0</v>
      </c>
      <c r="AB2113" s="113">
        <v>0</v>
      </c>
      <c r="AC2113" s="113">
        <v>5914000</v>
      </c>
      <c r="AD2113" s="113">
        <v>0</v>
      </c>
      <c r="AE2113" s="113">
        <v>2039310.3448000001</v>
      </c>
      <c r="AF2113" s="113">
        <v>0</v>
      </c>
      <c r="AG2113" s="113">
        <v>0</v>
      </c>
      <c r="AH2113" s="113">
        <f>CFR_Data[[#This Row],[Total Spent SFY]]+CFR_Data[[#This Row],[CF Current SFY]]</f>
        <v>0</v>
      </c>
      <c r="AI2113" s="113">
        <v>0</v>
      </c>
      <c r="AJ2113" s="113">
        <v>0</v>
      </c>
      <c r="AK2113" s="113">
        <v>0</v>
      </c>
      <c r="AL2113" s="113">
        <v>0</v>
      </c>
      <c r="AM2113" s="113">
        <v>2039310.3448000001</v>
      </c>
      <c r="AN2113" s="113">
        <v>3874689.6551999999</v>
      </c>
      <c r="AO2113" s="113">
        <v>0</v>
      </c>
      <c r="AP2113" s="113">
        <v>0</v>
      </c>
      <c r="AQ2113" s="107" t="s">
        <v>699</v>
      </c>
      <c r="AR2113" s="107" t="s">
        <v>699</v>
      </c>
      <c r="AS2113" s="107" t="s">
        <v>396</v>
      </c>
      <c r="AT2113" s="107" t="s">
        <v>2951</v>
      </c>
      <c r="AU2113" s="107" t="s">
        <v>1123</v>
      </c>
      <c r="AV2113" s="107" t="s">
        <v>391</v>
      </c>
      <c r="AW2113" s="108">
        <v>2</v>
      </c>
      <c r="AX2113" s="107" t="s">
        <v>473</v>
      </c>
      <c r="AY2113" s="107" t="s">
        <v>698</v>
      </c>
      <c r="AZ2113" s="107" t="s">
        <v>697</v>
      </c>
      <c r="BA2113" s="107" t="s">
        <v>392</v>
      </c>
      <c r="BB2113" s="109">
        <v>45355.272070752311</v>
      </c>
      <c r="BC2113" s="107" t="s">
        <v>31</v>
      </c>
      <c r="BD2113" s="107" t="s">
        <v>292</v>
      </c>
    </row>
    <row r="2114" spans="1:56" x14ac:dyDescent="0.2">
      <c r="A2114" s="107" t="s">
        <v>472</v>
      </c>
      <c r="B2114" s="105">
        <v>612770</v>
      </c>
      <c r="C2114" s="105" t="s">
        <v>395</v>
      </c>
      <c r="D2114" s="107" t="s">
        <v>3253</v>
      </c>
      <c r="E2114" s="105" t="s">
        <v>1945</v>
      </c>
      <c r="F2114" s="107" t="s">
        <v>1128</v>
      </c>
      <c r="G2114" s="107" t="s">
        <v>830</v>
      </c>
      <c r="H2114" s="107" t="s">
        <v>830</v>
      </c>
      <c r="I2114" s="107" t="s">
        <v>830</v>
      </c>
      <c r="J2114" s="107" t="s">
        <v>1247</v>
      </c>
      <c r="K2114" s="107" t="s">
        <v>31</v>
      </c>
      <c r="L2114" s="107" t="s">
        <v>213</v>
      </c>
      <c r="M2114" s="107" t="s">
        <v>208</v>
      </c>
      <c r="N2114" s="107" t="s">
        <v>472</v>
      </c>
      <c r="O2114" s="107" t="s">
        <v>1122</v>
      </c>
      <c r="P2114" s="109">
        <v>46886</v>
      </c>
      <c r="Q2114" s="107" t="s">
        <v>2912</v>
      </c>
      <c r="R2114" s="108">
        <v>0</v>
      </c>
      <c r="S2114" s="109">
        <v>47036</v>
      </c>
      <c r="T2114" s="109">
        <v>47096</v>
      </c>
      <c r="U2114" s="109">
        <v>47765</v>
      </c>
      <c r="V2114" s="108">
        <v>729</v>
      </c>
      <c r="W2114" s="107" t="s">
        <v>398</v>
      </c>
      <c r="X2114" s="107" t="s">
        <v>702</v>
      </c>
      <c r="Y2114" s="107" t="s">
        <v>293</v>
      </c>
      <c r="Z2114" s="108">
        <v>0</v>
      </c>
      <c r="AA2114" s="113">
        <v>0</v>
      </c>
      <c r="AB2114" s="113">
        <v>0</v>
      </c>
      <c r="AC2114" s="113">
        <v>36750</v>
      </c>
      <c r="AD2114" s="113">
        <v>0</v>
      </c>
      <c r="AE2114" s="113">
        <v>11184.7826</v>
      </c>
      <c r="AF2114" s="113">
        <v>0</v>
      </c>
      <c r="AG2114" s="113">
        <v>0</v>
      </c>
      <c r="AH2114" s="113">
        <f>CFR_Data[[#This Row],[Total Spent SFY]]+CFR_Data[[#This Row],[CF Current SFY]]</f>
        <v>0</v>
      </c>
      <c r="AI2114" s="113">
        <v>0</v>
      </c>
      <c r="AJ2114" s="113">
        <v>0</v>
      </c>
      <c r="AK2114" s="113">
        <v>0</v>
      </c>
      <c r="AL2114" s="113">
        <v>0</v>
      </c>
      <c r="AM2114" s="113">
        <v>11184.7826</v>
      </c>
      <c r="AN2114" s="113">
        <v>25565.217400000001</v>
      </c>
      <c r="AO2114" s="113">
        <v>0</v>
      </c>
      <c r="AP2114" s="113">
        <v>0</v>
      </c>
      <c r="AQ2114" s="107" t="s">
        <v>699</v>
      </c>
      <c r="AR2114" s="107" t="s">
        <v>699</v>
      </c>
      <c r="AS2114" s="107" t="s">
        <v>396</v>
      </c>
      <c r="AT2114" s="107" t="s">
        <v>2994</v>
      </c>
      <c r="AU2114" s="107" t="s">
        <v>1123</v>
      </c>
      <c r="AV2114" s="107" t="s">
        <v>391</v>
      </c>
      <c r="AW2114" s="108">
        <v>2</v>
      </c>
      <c r="AX2114" s="107" t="s">
        <v>473</v>
      </c>
      <c r="AY2114" s="107" t="s">
        <v>722</v>
      </c>
      <c r="AZ2114" s="107" t="s">
        <v>697</v>
      </c>
      <c r="BA2114" s="107" t="s">
        <v>402</v>
      </c>
      <c r="BB2114" s="109">
        <v>45355.272070752311</v>
      </c>
      <c r="BC2114" s="107" t="s">
        <v>31</v>
      </c>
      <c r="BD2114" s="107" t="s">
        <v>293</v>
      </c>
    </row>
    <row r="2115" spans="1:56" x14ac:dyDescent="0.2">
      <c r="A2115" s="107" t="s">
        <v>472</v>
      </c>
      <c r="B2115" s="105">
        <v>612770</v>
      </c>
      <c r="C2115" s="105" t="s">
        <v>395</v>
      </c>
      <c r="D2115" s="107" t="s">
        <v>3253</v>
      </c>
      <c r="E2115" s="105" t="s">
        <v>1945</v>
      </c>
      <c r="F2115" s="107" t="s">
        <v>1128</v>
      </c>
      <c r="G2115" s="107" t="s">
        <v>830</v>
      </c>
      <c r="H2115" s="107" t="s">
        <v>830</v>
      </c>
      <c r="I2115" s="107" t="s">
        <v>830</v>
      </c>
      <c r="J2115" s="107" t="s">
        <v>1247</v>
      </c>
      <c r="K2115" s="107" t="s">
        <v>31</v>
      </c>
      <c r="L2115" s="107" t="s">
        <v>213</v>
      </c>
      <c r="M2115" s="107" t="s">
        <v>208</v>
      </c>
      <c r="N2115" s="107" t="s">
        <v>472</v>
      </c>
      <c r="O2115" s="107" t="s">
        <v>1122</v>
      </c>
      <c r="P2115" s="109">
        <v>46886</v>
      </c>
      <c r="Q2115" s="107" t="s">
        <v>2912</v>
      </c>
      <c r="R2115" s="108">
        <v>0</v>
      </c>
      <c r="S2115" s="109">
        <v>47036</v>
      </c>
      <c r="T2115" s="109">
        <v>47096</v>
      </c>
      <c r="U2115" s="109">
        <v>47765</v>
      </c>
      <c r="V2115" s="108">
        <v>729</v>
      </c>
      <c r="W2115" s="107" t="s">
        <v>424</v>
      </c>
      <c r="X2115" s="107" t="s">
        <v>726</v>
      </c>
      <c r="Y2115" s="107" t="s">
        <v>725</v>
      </c>
      <c r="Z2115" s="108">
        <v>0.8</v>
      </c>
      <c r="AA2115" s="113">
        <v>0</v>
      </c>
      <c r="AB2115" s="113">
        <v>0</v>
      </c>
      <c r="AC2115" s="113">
        <v>5174750</v>
      </c>
      <c r="AD2115" s="113">
        <v>0</v>
      </c>
      <c r="AE2115" s="113">
        <v>1574923.9129999999</v>
      </c>
      <c r="AF2115" s="113">
        <v>0</v>
      </c>
      <c r="AG2115" s="113">
        <v>0</v>
      </c>
      <c r="AH2115" s="113">
        <f>CFR_Data[[#This Row],[Total Spent SFY]]+CFR_Data[[#This Row],[CF Current SFY]]</f>
        <v>0</v>
      </c>
      <c r="AI2115" s="113">
        <v>0</v>
      </c>
      <c r="AJ2115" s="113">
        <v>0</v>
      </c>
      <c r="AK2115" s="113">
        <v>0</v>
      </c>
      <c r="AL2115" s="113">
        <v>0</v>
      </c>
      <c r="AM2115" s="113">
        <v>1574923.9129999999</v>
      </c>
      <c r="AN2115" s="113">
        <v>3599826.0869999998</v>
      </c>
      <c r="AO2115" s="113">
        <v>0</v>
      </c>
      <c r="AP2115" s="113">
        <v>0</v>
      </c>
      <c r="AQ2115" s="107" t="s">
        <v>699</v>
      </c>
      <c r="AR2115" s="107" t="s">
        <v>699</v>
      </c>
      <c r="AS2115" s="107" t="s">
        <v>396</v>
      </c>
      <c r="AT2115" s="107" t="s">
        <v>2994</v>
      </c>
      <c r="AU2115" s="107" t="s">
        <v>1123</v>
      </c>
      <c r="AV2115" s="107" t="s">
        <v>391</v>
      </c>
      <c r="AW2115" s="108">
        <v>2</v>
      </c>
      <c r="AX2115" s="107" t="s">
        <v>473</v>
      </c>
      <c r="AY2115" s="107" t="s">
        <v>722</v>
      </c>
      <c r="AZ2115" s="107" t="s">
        <v>697</v>
      </c>
      <c r="BA2115" s="107" t="s">
        <v>402</v>
      </c>
      <c r="BB2115" s="109">
        <v>45355.272070752311</v>
      </c>
      <c r="BC2115" s="107" t="s">
        <v>31</v>
      </c>
      <c r="BD2115" s="107" t="s">
        <v>292</v>
      </c>
    </row>
    <row r="2116" spans="1:56" x14ac:dyDescent="0.2">
      <c r="A2116" s="107" t="s">
        <v>472</v>
      </c>
      <c r="B2116" s="105">
        <v>612772</v>
      </c>
      <c r="C2116" s="105" t="s">
        <v>395</v>
      </c>
      <c r="D2116" s="107" t="s">
        <v>2731</v>
      </c>
      <c r="E2116" s="105" t="s">
        <v>1947</v>
      </c>
      <c r="F2116" s="107" t="s">
        <v>1128</v>
      </c>
      <c r="G2116" s="107" t="s">
        <v>830</v>
      </c>
      <c r="H2116" s="107" t="s">
        <v>830</v>
      </c>
      <c r="I2116" s="107" t="s">
        <v>830</v>
      </c>
      <c r="J2116" s="107" t="s">
        <v>908</v>
      </c>
      <c r="K2116" s="107" t="s">
        <v>32</v>
      </c>
      <c r="L2116" s="107" t="s">
        <v>1737</v>
      </c>
      <c r="M2116" s="107" t="s">
        <v>395</v>
      </c>
      <c r="N2116" s="107" t="s">
        <v>472</v>
      </c>
      <c r="O2116" s="107" t="s">
        <v>1122</v>
      </c>
      <c r="P2116" s="109">
        <v>46116</v>
      </c>
      <c r="Q2116" s="107" t="s">
        <v>1353</v>
      </c>
      <c r="R2116" s="108">
        <v>0</v>
      </c>
      <c r="S2116" s="109">
        <v>46266</v>
      </c>
      <c r="T2116" s="109">
        <v>46326</v>
      </c>
      <c r="U2116" s="109">
        <v>46843</v>
      </c>
      <c r="V2116" s="108">
        <v>577</v>
      </c>
      <c r="W2116" s="107" t="s">
        <v>398</v>
      </c>
      <c r="X2116" s="107" t="s">
        <v>702</v>
      </c>
      <c r="Y2116" s="107" t="s">
        <v>293</v>
      </c>
      <c r="Z2116" s="108">
        <v>0</v>
      </c>
      <c r="AA2116" s="113">
        <v>0</v>
      </c>
      <c r="AB2116" s="113">
        <v>0</v>
      </c>
      <c r="AC2116" s="113">
        <v>13594</v>
      </c>
      <c r="AD2116" s="113">
        <v>0</v>
      </c>
      <c r="AE2116" s="113">
        <v>13594</v>
      </c>
      <c r="AF2116" s="113">
        <v>0</v>
      </c>
      <c r="AG2116" s="113">
        <v>0</v>
      </c>
      <c r="AH2116" s="113">
        <f>CFR_Data[[#This Row],[Total Spent SFY]]+CFR_Data[[#This Row],[CF Current SFY]]</f>
        <v>0</v>
      </c>
      <c r="AI2116" s="113">
        <v>0</v>
      </c>
      <c r="AJ2116" s="113">
        <v>0</v>
      </c>
      <c r="AK2116" s="113">
        <v>6797</v>
      </c>
      <c r="AL2116" s="113">
        <v>6797</v>
      </c>
      <c r="AM2116" s="113">
        <v>0</v>
      </c>
      <c r="AN2116" s="113">
        <v>0</v>
      </c>
      <c r="AO2116" s="113">
        <v>0</v>
      </c>
      <c r="AP2116" s="113">
        <v>0</v>
      </c>
      <c r="AQ2116" s="107" t="s">
        <v>699</v>
      </c>
      <c r="AR2116" s="107" t="s">
        <v>699</v>
      </c>
      <c r="AS2116" s="107" t="s">
        <v>396</v>
      </c>
      <c r="AT2116" s="107" t="s">
        <v>2910</v>
      </c>
      <c r="AU2116" s="107" t="s">
        <v>1123</v>
      </c>
      <c r="AV2116" s="107" t="s">
        <v>391</v>
      </c>
      <c r="AW2116" s="108">
        <v>2</v>
      </c>
      <c r="AX2116" s="107" t="s">
        <v>473</v>
      </c>
      <c r="AY2116" s="107" t="s">
        <v>2229</v>
      </c>
      <c r="AZ2116" s="107" t="s">
        <v>697</v>
      </c>
      <c r="BA2116" s="107" t="s">
        <v>2230</v>
      </c>
      <c r="BB2116" s="109">
        <v>45355.272070752311</v>
      </c>
      <c r="BC2116" s="107" t="s">
        <v>32</v>
      </c>
      <c r="BD2116" s="107" t="s">
        <v>293</v>
      </c>
    </row>
    <row r="2117" spans="1:56" x14ac:dyDescent="0.2">
      <c r="A2117" s="107" t="s">
        <v>472</v>
      </c>
      <c r="B2117" s="105">
        <v>612772</v>
      </c>
      <c r="C2117" s="105" t="s">
        <v>395</v>
      </c>
      <c r="D2117" s="107" t="s">
        <v>2731</v>
      </c>
      <c r="E2117" s="105" t="s">
        <v>1947</v>
      </c>
      <c r="F2117" s="107" t="s">
        <v>1128</v>
      </c>
      <c r="G2117" s="107" t="s">
        <v>830</v>
      </c>
      <c r="H2117" s="107" t="s">
        <v>830</v>
      </c>
      <c r="I2117" s="107" t="s">
        <v>830</v>
      </c>
      <c r="J2117" s="107" t="s">
        <v>908</v>
      </c>
      <c r="K2117" s="107" t="s">
        <v>32</v>
      </c>
      <c r="L2117" s="107" t="s">
        <v>1737</v>
      </c>
      <c r="M2117" s="107" t="s">
        <v>395</v>
      </c>
      <c r="N2117" s="107" t="s">
        <v>472</v>
      </c>
      <c r="O2117" s="107" t="s">
        <v>1122</v>
      </c>
      <c r="P2117" s="109">
        <v>46116</v>
      </c>
      <c r="Q2117" s="107" t="s">
        <v>1353</v>
      </c>
      <c r="R2117" s="108">
        <v>0</v>
      </c>
      <c r="S2117" s="109">
        <v>46266</v>
      </c>
      <c r="T2117" s="109">
        <v>46326</v>
      </c>
      <c r="U2117" s="109">
        <v>46843</v>
      </c>
      <c r="V2117" s="108">
        <v>577</v>
      </c>
      <c r="W2117" s="107" t="s">
        <v>424</v>
      </c>
      <c r="X2117" s="107" t="s">
        <v>709</v>
      </c>
      <c r="Y2117" s="107" t="s">
        <v>416</v>
      </c>
      <c r="Z2117" s="108">
        <v>0.8</v>
      </c>
      <c r="AA2117" s="113">
        <v>0</v>
      </c>
      <c r="AB2117" s="113">
        <v>0</v>
      </c>
      <c r="AC2117" s="113">
        <v>1718529.44</v>
      </c>
      <c r="AD2117" s="113">
        <v>0</v>
      </c>
      <c r="AE2117" s="113">
        <v>1718529.44</v>
      </c>
      <c r="AF2117" s="113">
        <v>0</v>
      </c>
      <c r="AG2117" s="113">
        <v>0</v>
      </c>
      <c r="AH2117" s="113">
        <f>CFR_Data[[#This Row],[Total Spent SFY]]+CFR_Data[[#This Row],[CF Current SFY]]</f>
        <v>0</v>
      </c>
      <c r="AI2117" s="113">
        <v>0</v>
      </c>
      <c r="AJ2117" s="113">
        <v>0</v>
      </c>
      <c r="AK2117" s="113">
        <v>859264.72</v>
      </c>
      <c r="AL2117" s="113">
        <v>859264.72</v>
      </c>
      <c r="AM2117" s="113">
        <v>0</v>
      </c>
      <c r="AN2117" s="113">
        <v>0</v>
      </c>
      <c r="AO2117" s="113">
        <v>0</v>
      </c>
      <c r="AP2117" s="113">
        <v>0</v>
      </c>
      <c r="AQ2117" s="107" t="s">
        <v>699</v>
      </c>
      <c r="AR2117" s="107" t="s">
        <v>699</v>
      </c>
      <c r="AS2117" s="107" t="s">
        <v>396</v>
      </c>
      <c r="AT2117" s="107" t="s">
        <v>2910</v>
      </c>
      <c r="AU2117" s="107" t="s">
        <v>1123</v>
      </c>
      <c r="AV2117" s="107" t="s">
        <v>391</v>
      </c>
      <c r="AW2117" s="108">
        <v>2</v>
      </c>
      <c r="AX2117" s="107" t="s">
        <v>473</v>
      </c>
      <c r="AY2117" s="107" t="s">
        <v>2229</v>
      </c>
      <c r="AZ2117" s="107" t="s">
        <v>697</v>
      </c>
      <c r="BA2117" s="107" t="s">
        <v>2230</v>
      </c>
      <c r="BB2117" s="109">
        <v>45355.272070752311</v>
      </c>
      <c r="BC2117" s="107" t="s">
        <v>32</v>
      </c>
      <c r="BD2117" s="107" t="s">
        <v>292</v>
      </c>
    </row>
    <row r="2118" spans="1:56" x14ac:dyDescent="0.2">
      <c r="A2118" s="107" t="s">
        <v>472</v>
      </c>
      <c r="B2118" s="105">
        <v>612780</v>
      </c>
      <c r="C2118" s="105" t="s">
        <v>395</v>
      </c>
      <c r="D2118" s="107" t="s">
        <v>3254</v>
      </c>
      <c r="E2118" s="105" t="s">
        <v>1947</v>
      </c>
      <c r="F2118" s="107" t="s">
        <v>1128</v>
      </c>
      <c r="G2118" s="107" t="s">
        <v>830</v>
      </c>
      <c r="H2118" s="107" t="s">
        <v>830</v>
      </c>
      <c r="I2118" s="107" t="s">
        <v>830</v>
      </c>
      <c r="J2118" s="107" t="s">
        <v>2112</v>
      </c>
      <c r="K2118" s="107" t="s">
        <v>32</v>
      </c>
      <c r="L2118" s="107" t="s">
        <v>312</v>
      </c>
      <c r="M2118" s="107" t="s">
        <v>158</v>
      </c>
      <c r="N2118" s="107" t="s">
        <v>472</v>
      </c>
      <c r="O2118" s="107" t="s">
        <v>1122</v>
      </c>
      <c r="P2118" s="109">
        <v>46886</v>
      </c>
      <c r="Q2118" s="107" t="s">
        <v>2912</v>
      </c>
      <c r="R2118" s="108">
        <v>0</v>
      </c>
      <c r="S2118" s="109">
        <v>47036</v>
      </c>
      <c r="T2118" s="109">
        <v>47096</v>
      </c>
      <c r="U2118" s="109">
        <v>47948</v>
      </c>
      <c r="V2118" s="108">
        <v>912</v>
      </c>
      <c r="W2118" s="107" t="s">
        <v>398</v>
      </c>
      <c r="X2118" s="107" t="s">
        <v>702</v>
      </c>
      <c r="Y2118" s="107" t="s">
        <v>293</v>
      </c>
      <c r="Z2118" s="108">
        <v>0</v>
      </c>
      <c r="AA2118" s="113">
        <v>0</v>
      </c>
      <c r="AB2118" s="113">
        <v>0</v>
      </c>
      <c r="AC2118" s="113">
        <v>91300</v>
      </c>
      <c r="AD2118" s="113">
        <v>0</v>
      </c>
      <c r="AE2118" s="113">
        <v>22037.931</v>
      </c>
      <c r="AF2118" s="113">
        <v>0</v>
      </c>
      <c r="AG2118" s="113">
        <v>0</v>
      </c>
      <c r="AH2118" s="113">
        <f>CFR_Data[[#This Row],[Total Spent SFY]]+CFR_Data[[#This Row],[CF Current SFY]]</f>
        <v>0</v>
      </c>
      <c r="AI2118" s="113">
        <v>0</v>
      </c>
      <c r="AJ2118" s="113">
        <v>0</v>
      </c>
      <c r="AK2118" s="113">
        <v>0</v>
      </c>
      <c r="AL2118" s="113">
        <v>0</v>
      </c>
      <c r="AM2118" s="113">
        <v>22037.931</v>
      </c>
      <c r="AN2118" s="113">
        <v>69262.069000000003</v>
      </c>
      <c r="AO2118" s="113">
        <v>0</v>
      </c>
      <c r="AP2118" s="113">
        <v>0</v>
      </c>
      <c r="AQ2118" s="107" t="s">
        <v>699</v>
      </c>
      <c r="AR2118" s="107" t="s">
        <v>699</v>
      </c>
      <c r="AS2118" s="107" t="s">
        <v>396</v>
      </c>
      <c r="AT2118" s="107" t="s">
        <v>3255</v>
      </c>
      <c r="AU2118" s="107" t="s">
        <v>1120</v>
      </c>
      <c r="AV2118" s="107" t="s">
        <v>391</v>
      </c>
      <c r="AW2118" s="108">
        <v>2</v>
      </c>
      <c r="AX2118" s="107" t="s">
        <v>473</v>
      </c>
      <c r="AY2118" s="107" t="s">
        <v>698</v>
      </c>
      <c r="AZ2118" s="107" t="s">
        <v>697</v>
      </c>
      <c r="BA2118" s="107" t="s">
        <v>392</v>
      </c>
      <c r="BB2118" s="109">
        <v>45355.272070752311</v>
      </c>
      <c r="BC2118" s="107" t="s">
        <v>32</v>
      </c>
      <c r="BD2118" s="107" t="s">
        <v>293</v>
      </c>
    </row>
    <row r="2119" spans="1:56" x14ac:dyDescent="0.2">
      <c r="A2119" s="107" t="s">
        <v>472</v>
      </c>
      <c r="B2119" s="105">
        <v>612780</v>
      </c>
      <c r="C2119" s="105" t="s">
        <v>395</v>
      </c>
      <c r="D2119" s="107" t="s">
        <v>3254</v>
      </c>
      <c r="E2119" s="105" t="s">
        <v>1947</v>
      </c>
      <c r="F2119" s="107" t="s">
        <v>1128</v>
      </c>
      <c r="G2119" s="107" t="s">
        <v>830</v>
      </c>
      <c r="H2119" s="107" t="s">
        <v>830</v>
      </c>
      <c r="I2119" s="107" t="s">
        <v>830</v>
      </c>
      <c r="J2119" s="107" t="s">
        <v>2112</v>
      </c>
      <c r="K2119" s="107" t="s">
        <v>32</v>
      </c>
      <c r="L2119" s="107" t="s">
        <v>312</v>
      </c>
      <c r="M2119" s="107" t="s">
        <v>158</v>
      </c>
      <c r="N2119" s="107" t="s">
        <v>472</v>
      </c>
      <c r="O2119" s="107" t="s">
        <v>1122</v>
      </c>
      <c r="P2119" s="109">
        <v>46886</v>
      </c>
      <c r="Q2119" s="107" t="s">
        <v>2912</v>
      </c>
      <c r="R2119" s="108">
        <v>0</v>
      </c>
      <c r="S2119" s="109">
        <v>47036</v>
      </c>
      <c r="T2119" s="109">
        <v>47096</v>
      </c>
      <c r="U2119" s="109">
        <v>47948</v>
      </c>
      <c r="V2119" s="108">
        <v>912</v>
      </c>
      <c r="W2119" s="107" t="s">
        <v>424</v>
      </c>
      <c r="X2119" s="107" t="s">
        <v>726</v>
      </c>
      <c r="Y2119" s="107" t="s">
        <v>725</v>
      </c>
      <c r="Z2119" s="108">
        <v>0.8</v>
      </c>
      <c r="AA2119" s="113">
        <v>0</v>
      </c>
      <c r="AB2119" s="113">
        <v>0</v>
      </c>
      <c r="AC2119" s="113">
        <v>11394493.800000001</v>
      </c>
      <c r="AD2119" s="113">
        <v>0</v>
      </c>
      <c r="AE2119" s="113">
        <v>2750395.0551999998</v>
      </c>
      <c r="AF2119" s="113">
        <v>0</v>
      </c>
      <c r="AG2119" s="113">
        <v>0</v>
      </c>
      <c r="AH2119" s="113">
        <f>CFR_Data[[#This Row],[Total Spent SFY]]+CFR_Data[[#This Row],[CF Current SFY]]</f>
        <v>0</v>
      </c>
      <c r="AI2119" s="113">
        <v>0</v>
      </c>
      <c r="AJ2119" s="113">
        <v>0</v>
      </c>
      <c r="AK2119" s="113">
        <v>0</v>
      </c>
      <c r="AL2119" s="113">
        <v>0</v>
      </c>
      <c r="AM2119" s="113">
        <v>2750395.0551999998</v>
      </c>
      <c r="AN2119" s="113">
        <v>8644098.7447999995</v>
      </c>
      <c r="AO2119" s="113">
        <v>0</v>
      </c>
      <c r="AP2119" s="113">
        <v>0</v>
      </c>
      <c r="AQ2119" s="107" t="s">
        <v>699</v>
      </c>
      <c r="AR2119" s="107" t="s">
        <v>699</v>
      </c>
      <c r="AS2119" s="107" t="s">
        <v>396</v>
      </c>
      <c r="AT2119" s="107" t="s">
        <v>3255</v>
      </c>
      <c r="AU2119" s="107" t="s">
        <v>1120</v>
      </c>
      <c r="AV2119" s="107" t="s">
        <v>391</v>
      </c>
      <c r="AW2119" s="108">
        <v>2</v>
      </c>
      <c r="AX2119" s="107" t="s">
        <v>473</v>
      </c>
      <c r="AY2119" s="107" t="s">
        <v>698</v>
      </c>
      <c r="AZ2119" s="107" t="s">
        <v>697</v>
      </c>
      <c r="BA2119" s="107" t="s">
        <v>392</v>
      </c>
      <c r="BB2119" s="109">
        <v>45355.272070752311</v>
      </c>
      <c r="BC2119" s="107" t="s">
        <v>32</v>
      </c>
      <c r="BD2119" s="107" t="s">
        <v>292</v>
      </c>
    </row>
    <row r="2120" spans="1:56" x14ac:dyDescent="0.2">
      <c r="A2120" s="107" t="s">
        <v>409</v>
      </c>
      <c r="B2120" s="105">
        <v>612788</v>
      </c>
      <c r="C2120" s="105" t="s">
        <v>2732</v>
      </c>
      <c r="D2120" s="107" t="s">
        <v>2733</v>
      </c>
      <c r="E2120" s="105" t="s">
        <v>1947</v>
      </c>
      <c r="F2120" s="107" t="s">
        <v>389</v>
      </c>
      <c r="G2120" s="107" t="s">
        <v>830</v>
      </c>
      <c r="H2120" s="107" t="b">
        <v>1</v>
      </c>
      <c r="I2120" s="107" t="s">
        <v>830</v>
      </c>
      <c r="J2120" s="107" t="s">
        <v>404</v>
      </c>
      <c r="K2120" s="107" t="s">
        <v>405</v>
      </c>
      <c r="L2120" s="107" t="s">
        <v>344</v>
      </c>
      <c r="M2120" s="107" t="s">
        <v>395</v>
      </c>
      <c r="N2120" s="107" t="s">
        <v>410</v>
      </c>
      <c r="O2120" s="107" t="s">
        <v>395</v>
      </c>
      <c r="P2120" s="109">
        <v>44933</v>
      </c>
      <c r="Q2120" s="107" t="s">
        <v>712</v>
      </c>
      <c r="R2120" s="108">
        <v>1</v>
      </c>
      <c r="S2120" s="109">
        <v>44972</v>
      </c>
      <c r="T2120" s="109">
        <v>45032</v>
      </c>
      <c r="U2120" s="109">
        <v>45702</v>
      </c>
      <c r="V2120" s="108">
        <v>730</v>
      </c>
      <c r="W2120" s="107" t="s">
        <v>398</v>
      </c>
      <c r="X2120" s="107" t="s">
        <v>720</v>
      </c>
      <c r="Y2120" s="107" t="s">
        <v>293</v>
      </c>
      <c r="Z2120" s="108">
        <v>0</v>
      </c>
      <c r="AA2120" s="113">
        <v>373532.84</v>
      </c>
      <c r="AB2120" s="113">
        <v>373532.84</v>
      </c>
      <c r="AC2120" s="113">
        <v>639179.16</v>
      </c>
      <c r="AD2120" s="113">
        <v>448000</v>
      </c>
      <c r="AE2120" s="113">
        <v>448000</v>
      </c>
      <c r="AF2120" s="113">
        <v>106000</v>
      </c>
      <c r="AG2120" s="113">
        <v>479532.84</v>
      </c>
      <c r="AH2120" s="113">
        <f>CFR_Data[[#This Row],[Total Spent SFY]]+CFR_Data[[#This Row],[CF Current SFY]]</f>
        <v>479532.84</v>
      </c>
      <c r="AI2120" s="113">
        <v>342000</v>
      </c>
      <c r="AJ2120" s="113">
        <v>0</v>
      </c>
      <c r="AK2120" s="113">
        <v>0</v>
      </c>
      <c r="AL2120" s="113">
        <v>0</v>
      </c>
      <c r="AM2120" s="113">
        <v>0</v>
      </c>
      <c r="AN2120" s="113">
        <v>191179.16</v>
      </c>
      <c r="AO2120" s="113">
        <v>0</v>
      </c>
      <c r="AP2120" s="113">
        <v>0</v>
      </c>
      <c r="AQ2120" s="107" t="s">
        <v>699</v>
      </c>
      <c r="AR2120" s="107" t="s">
        <v>699</v>
      </c>
      <c r="AS2120" s="107" t="s">
        <v>396</v>
      </c>
      <c r="AT2120" s="107" t="s">
        <v>395</v>
      </c>
      <c r="AU2120" s="107" t="s">
        <v>1123</v>
      </c>
      <c r="AV2120" s="107" t="s">
        <v>391</v>
      </c>
      <c r="AW2120" s="108">
        <v>1</v>
      </c>
      <c r="AX2120" s="107" t="s">
        <v>473</v>
      </c>
      <c r="AY2120" s="107" t="s">
        <v>707</v>
      </c>
      <c r="AZ2120" s="107" t="s">
        <v>706</v>
      </c>
      <c r="BA2120" s="107" t="s">
        <v>412</v>
      </c>
      <c r="BB2120" s="109">
        <v>45355.272070752311</v>
      </c>
      <c r="BC2120" s="107" t="s">
        <v>465</v>
      </c>
      <c r="BD2120" s="107" t="s">
        <v>293</v>
      </c>
    </row>
    <row r="2121" spans="1:56" x14ac:dyDescent="0.2">
      <c r="A2121" s="107" t="s">
        <v>409</v>
      </c>
      <c r="B2121" s="105">
        <v>612789</v>
      </c>
      <c r="C2121" s="105" t="s">
        <v>2734</v>
      </c>
      <c r="D2121" s="107" t="s">
        <v>1240</v>
      </c>
      <c r="E2121" s="105" t="s">
        <v>1947</v>
      </c>
      <c r="F2121" s="107" t="s">
        <v>389</v>
      </c>
      <c r="G2121" s="107" t="s">
        <v>830</v>
      </c>
      <c r="H2121" s="107" t="b">
        <v>1</v>
      </c>
      <c r="I2121" s="107" t="s">
        <v>830</v>
      </c>
      <c r="J2121" s="107" t="s">
        <v>404</v>
      </c>
      <c r="K2121" s="107" t="s">
        <v>405</v>
      </c>
      <c r="L2121" s="107" t="s">
        <v>344</v>
      </c>
      <c r="M2121" s="107" t="s">
        <v>395</v>
      </c>
      <c r="N2121" s="107" t="s">
        <v>410</v>
      </c>
      <c r="O2121" s="107" t="s">
        <v>395</v>
      </c>
      <c r="P2121" s="109">
        <v>44954</v>
      </c>
      <c r="Q2121" s="107" t="s">
        <v>712</v>
      </c>
      <c r="R2121" s="108">
        <v>1</v>
      </c>
      <c r="S2121" s="109">
        <v>44995</v>
      </c>
      <c r="T2121" s="109">
        <v>45055</v>
      </c>
      <c r="U2121" s="109">
        <v>45725</v>
      </c>
      <c r="V2121" s="108">
        <v>730</v>
      </c>
      <c r="W2121" s="107" t="s">
        <v>398</v>
      </c>
      <c r="X2121" s="107" t="s">
        <v>720</v>
      </c>
      <c r="Y2121" s="107" t="s">
        <v>293</v>
      </c>
      <c r="Z2121" s="108">
        <v>0</v>
      </c>
      <c r="AA2121" s="113">
        <v>0</v>
      </c>
      <c r="AB2121" s="113">
        <v>0</v>
      </c>
      <c r="AC2121" s="113">
        <v>560216</v>
      </c>
      <c r="AD2121" s="113">
        <v>210000</v>
      </c>
      <c r="AE2121" s="113">
        <v>560000</v>
      </c>
      <c r="AF2121" s="113">
        <v>350000</v>
      </c>
      <c r="AG2121" s="113">
        <v>350000</v>
      </c>
      <c r="AH2121" s="113">
        <f>CFR_Data[[#This Row],[Total Spent SFY]]+CFR_Data[[#This Row],[CF Current SFY]]</f>
        <v>350000</v>
      </c>
      <c r="AI2121" s="113">
        <v>210000</v>
      </c>
      <c r="AJ2121" s="113">
        <v>0</v>
      </c>
      <c r="AK2121" s="113">
        <v>0</v>
      </c>
      <c r="AL2121" s="113">
        <v>0</v>
      </c>
      <c r="AM2121" s="113">
        <v>0</v>
      </c>
      <c r="AN2121" s="113">
        <v>216</v>
      </c>
      <c r="AO2121" s="113">
        <v>0</v>
      </c>
      <c r="AP2121" s="113">
        <v>0</v>
      </c>
      <c r="AQ2121" s="107" t="s">
        <v>699</v>
      </c>
      <c r="AR2121" s="107" t="s">
        <v>699</v>
      </c>
      <c r="AS2121" s="107" t="s">
        <v>396</v>
      </c>
      <c r="AT2121" s="107" t="s">
        <v>395</v>
      </c>
      <c r="AU2121" s="107" t="s">
        <v>1123</v>
      </c>
      <c r="AV2121" s="107" t="s">
        <v>391</v>
      </c>
      <c r="AW2121" s="108">
        <v>1</v>
      </c>
      <c r="AX2121" s="107" t="s">
        <v>473</v>
      </c>
      <c r="AY2121" s="107" t="s">
        <v>707</v>
      </c>
      <c r="AZ2121" s="107" t="s">
        <v>706</v>
      </c>
      <c r="BA2121" s="107" t="s">
        <v>412</v>
      </c>
      <c r="BB2121" s="109">
        <v>45355.272070752311</v>
      </c>
      <c r="BC2121" s="107" t="s">
        <v>465</v>
      </c>
      <c r="BD2121" s="107" t="s">
        <v>293</v>
      </c>
    </row>
    <row r="2122" spans="1:56" x14ac:dyDescent="0.2">
      <c r="A2122" s="107" t="s">
        <v>409</v>
      </c>
      <c r="B2122" s="105">
        <v>612790</v>
      </c>
      <c r="C2122" s="105" t="s">
        <v>2735</v>
      </c>
      <c r="D2122" s="107" t="s">
        <v>2736</v>
      </c>
      <c r="E2122" s="105" t="s">
        <v>1947</v>
      </c>
      <c r="F2122" s="107" t="s">
        <v>389</v>
      </c>
      <c r="G2122" s="107" t="s">
        <v>830</v>
      </c>
      <c r="H2122" s="107" t="b">
        <v>1</v>
      </c>
      <c r="I2122" s="107" t="s">
        <v>830</v>
      </c>
      <c r="J2122" s="107" t="s">
        <v>404</v>
      </c>
      <c r="K2122" s="107" t="s">
        <v>405</v>
      </c>
      <c r="L2122" s="107" t="s">
        <v>347</v>
      </c>
      <c r="M2122" s="107" t="s">
        <v>395</v>
      </c>
      <c r="N2122" s="107" t="s">
        <v>410</v>
      </c>
      <c r="O2122" s="107" t="s">
        <v>395</v>
      </c>
      <c r="P2122" s="109">
        <v>44975</v>
      </c>
      <c r="Q2122" s="107" t="s">
        <v>712</v>
      </c>
      <c r="R2122" s="108">
        <v>1</v>
      </c>
      <c r="S2122" s="109">
        <v>45020</v>
      </c>
      <c r="T2122" s="109">
        <v>45080</v>
      </c>
      <c r="U2122" s="109">
        <v>45750</v>
      </c>
      <c r="V2122" s="108">
        <v>730</v>
      </c>
      <c r="W2122" s="107" t="s">
        <v>398</v>
      </c>
      <c r="X2122" s="107" t="s">
        <v>720</v>
      </c>
      <c r="Y2122" s="107" t="s">
        <v>293</v>
      </c>
      <c r="Z2122" s="108">
        <v>0</v>
      </c>
      <c r="AA2122" s="113">
        <v>544686.31000000006</v>
      </c>
      <c r="AB2122" s="113">
        <v>493368.96</v>
      </c>
      <c r="AC2122" s="113">
        <v>951993.69</v>
      </c>
      <c r="AD2122" s="113">
        <v>945000</v>
      </c>
      <c r="AE2122" s="113">
        <v>945000</v>
      </c>
      <c r="AF2122" s="113">
        <v>295000</v>
      </c>
      <c r="AG2122" s="113">
        <v>839686.31</v>
      </c>
      <c r="AH2122" s="113">
        <f>CFR_Data[[#This Row],[Total Spent SFY]]+CFR_Data[[#This Row],[CF Current SFY]]</f>
        <v>788368.96</v>
      </c>
      <c r="AI2122" s="113">
        <v>650000</v>
      </c>
      <c r="AJ2122" s="113">
        <v>0</v>
      </c>
      <c r="AK2122" s="113">
        <v>0</v>
      </c>
      <c r="AL2122" s="113">
        <v>0</v>
      </c>
      <c r="AM2122" s="113">
        <v>0</v>
      </c>
      <c r="AN2122" s="113">
        <v>6993.69</v>
      </c>
      <c r="AO2122" s="113">
        <v>0</v>
      </c>
      <c r="AP2122" s="113">
        <v>0</v>
      </c>
      <c r="AQ2122" s="107" t="s">
        <v>699</v>
      </c>
      <c r="AR2122" s="107" t="s">
        <v>699</v>
      </c>
      <c r="AS2122" s="107" t="s">
        <v>396</v>
      </c>
      <c r="AT2122" s="107" t="s">
        <v>395</v>
      </c>
      <c r="AU2122" s="107" t="s">
        <v>1123</v>
      </c>
      <c r="AV2122" s="107" t="s">
        <v>391</v>
      </c>
      <c r="AW2122" s="108">
        <v>1</v>
      </c>
      <c r="AX2122" s="107" t="s">
        <v>473</v>
      </c>
      <c r="AY2122" s="107" t="s">
        <v>707</v>
      </c>
      <c r="AZ2122" s="107" t="s">
        <v>706</v>
      </c>
      <c r="BA2122" s="107" t="s">
        <v>412</v>
      </c>
      <c r="BB2122" s="109">
        <v>45355.272070752311</v>
      </c>
      <c r="BC2122" s="107" t="s">
        <v>465</v>
      </c>
      <c r="BD2122" s="107" t="s">
        <v>293</v>
      </c>
    </row>
    <row r="2123" spans="1:56" x14ac:dyDescent="0.2">
      <c r="A2123" s="107" t="s">
        <v>409</v>
      </c>
      <c r="B2123" s="105">
        <v>612791</v>
      </c>
      <c r="C2123" s="105" t="s">
        <v>2737</v>
      </c>
      <c r="D2123" s="107" t="s">
        <v>2738</v>
      </c>
      <c r="E2123" s="105" t="s">
        <v>1947</v>
      </c>
      <c r="F2123" s="107" t="s">
        <v>389</v>
      </c>
      <c r="G2123" s="107" t="s">
        <v>830</v>
      </c>
      <c r="H2123" s="107" t="b">
        <v>1</v>
      </c>
      <c r="I2123" s="107" t="s">
        <v>830</v>
      </c>
      <c r="J2123" s="107" t="s">
        <v>404</v>
      </c>
      <c r="K2123" s="107" t="s">
        <v>405</v>
      </c>
      <c r="L2123" s="107" t="s">
        <v>344</v>
      </c>
      <c r="M2123" s="107" t="s">
        <v>395</v>
      </c>
      <c r="N2123" s="107" t="s">
        <v>410</v>
      </c>
      <c r="O2123" s="107" t="s">
        <v>395</v>
      </c>
      <c r="P2123" s="109">
        <v>44891</v>
      </c>
      <c r="Q2123" s="107" t="s">
        <v>712</v>
      </c>
      <c r="R2123" s="108">
        <v>1</v>
      </c>
      <c r="S2123" s="109">
        <v>44949</v>
      </c>
      <c r="T2123" s="109">
        <v>45009</v>
      </c>
      <c r="U2123" s="109">
        <v>45679</v>
      </c>
      <c r="V2123" s="108">
        <v>730</v>
      </c>
      <c r="W2123" s="107" t="s">
        <v>398</v>
      </c>
      <c r="X2123" s="107" t="s">
        <v>720</v>
      </c>
      <c r="Y2123" s="107" t="s">
        <v>293</v>
      </c>
      <c r="Z2123" s="108">
        <v>0</v>
      </c>
      <c r="AA2123" s="113">
        <v>16418.689999999999</v>
      </c>
      <c r="AB2123" s="113">
        <v>16418.689999999999</v>
      </c>
      <c r="AC2123" s="113">
        <v>1451691.31</v>
      </c>
      <c r="AD2123" s="113">
        <v>1273000</v>
      </c>
      <c r="AE2123" s="113">
        <v>1273000</v>
      </c>
      <c r="AF2123" s="113">
        <v>840000</v>
      </c>
      <c r="AG2123" s="113">
        <v>856418.69</v>
      </c>
      <c r="AH2123" s="113">
        <f>CFR_Data[[#This Row],[Total Spent SFY]]+CFR_Data[[#This Row],[CF Current SFY]]</f>
        <v>856418.69</v>
      </c>
      <c r="AI2123" s="113">
        <v>433000</v>
      </c>
      <c r="AJ2123" s="113">
        <v>0</v>
      </c>
      <c r="AK2123" s="113">
        <v>0</v>
      </c>
      <c r="AL2123" s="113">
        <v>0</v>
      </c>
      <c r="AM2123" s="113">
        <v>0</v>
      </c>
      <c r="AN2123" s="113">
        <v>178691.31</v>
      </c>
      <c r="AO2123" s="113">
        <v>0</v>
      </c>
      <c r="AP2123" s="113">
        <v>0</v>
      </c>
      <c r="AQ2123" s="107" t="s">
        <v>699</v>
      </c>
      <c r="AR2123" s="107" t="s">
        <v>699</v>
      </c>
      <c r="AS2123" s="107" t="s">
        <v>396</v>
      </c>
      <c r="AT2123" s="107" t="s">
        <v>395</v>
      </c>
      <c r="AU2123" s="107" t="s">
        <v>1123</v>
      </c>
      <c r="AV2123" s="107" t="s">
        <v>391</v>
      </c>
      <c r="AW2123" s="108">
        <v>1</v>
      </c>
      <c r="AX2123" s="107" t="s">
        <v>473</v>
      </c>
      <c r="AY2123" s="107" t="s">
        <v>707</v>
      </c>
      <c r="AZ2123" s="107" t="s">
        <v>706</v>
      </c>
      <c r="BA2123" s="107" t="s">
        <v>412</v>
      </c>
      <c r="BB2123" s="109">
        <v>45355.272070752311</v>
      </c>
      <c r="BC2123" s="107" t="s">
        <v>465</v>
      </c>
      <c r="BD2123" s="107" t="s">
        <v>293</v>
      </c>
    </row>
    <row r="2124" spans="1:56" x14ac:dyDescent="0.2">
      <c r="A2124" s="107" t="s">
        <v>409</v>
      </c>
      <c r="B2124" s="105">
        <v>612792</v>
      </c>
      <c r="C2124" s="105" t="s">
        <v>2739</v>
      </c>
      <c r="D2124" s="107" t="s">
        <v>2740</v>
      </c>
      <c r="E2124" s="105" t="s">
        <v>1947</v>
      </c>
      <c r="F2124" s="107" t="s">
        <v>439</v>
      </c>
      <c r="G2124" s="107" t="s">
        <v>830</v>
      </c>
      <c r="H2124" s="107" t="s">
        <v>830</v>
      </c>
      <c r="I2124" s="107" t="s">
        <v>830</v>
      </c>
      <c r="J2124" s="107" t="s">
        <v>404</v>
      </c>
      <c r="K2124" s="107" t="s">
        <v>405</v>
      </c>
      <c r="L2124" s="107" t="s">
        <v>344</v>
      </c>
      <c r="M2124" s="107" t="s">
        <v>395</v>
      </c>
      <c r="N2124" s="107" t="s">
        <v>410</v>
      </c>
      <c r="O2124" s="107" t="s">
        <v>395</v>
      </c>
      <c r="P2124" s="109">
        <v>44912</v>
      </c>
      <c r="Q2124" s="107" t="s">
        <v>712</v>
      </c>
      <c r="R2124" s="108">
        <v>1</v>
      </c>
      <c r="S2124" s="109">
        <v>44951</v>
      </c>
      <c r="T2124" s="109">
        <v>45011</v>
      </c>
      <c r="U2124" s="109">
        <v>45681</v>
      </c>
      <c r="V2124" s="108">
        <v>730</v>
      </c>
      <c r="W2124" s="107" t="s">
        <v>438</v>
      </c>
      <c r="X2124" s="107" t="s">
        <v>800</v>
      </c>
      <c r="Y2124" s="107" t="s">
        <v>293</v>
      </c>
      <c r="Z2124" s="108">
        <v>0</v>
      </c>
      <c r="AA2124" s="113">
        <v>0</v>
      </c>
      <c r="AB2124" s="113">
        <v>0</v>
      </c>
      <c r="AC2124" s="113">
        <v>921485</v>
      </c>
      <c r="AD2124" s="113">
        <v>901000</v>
      </c>
      <c r="AE2124" s="113">
        <v>901000</v>
      </c>
      <c r="AF2124" s="113">
        <v>750000</v>
      </c>
      <c r="AG2124" s="113">
        <v>750000</v>
      </c>
      <c r="AH2124" s="113">
        <f>CFR_Data[[#This Row],[Total Spent SFY]]+CFR_Data[[#This Row],[CF Current SFY]]</f>
        <v>750000</v>
      </c>
      <c r="AI2124" s="113">
        <v>151000</v>
      </c>
      <c r="AJ2124" s="113">
        <v>0</v>
      </c>
      <c r="AK2124" s="113">
        <v>0</v>
      </c>
      <c r="AL2124" s="113">
        <v>0</v>
      </c>
      <c r="AM2124" s="113">
        <v>0</v>
      </c>
      <c r="AN2124" s="113">
        <v>20485</v>
      </c>
      <c r="AO2124" s="113">
        <v>0</v>
      </c>
      <c r="AP2124" s="113">
        <v>0</v>
      </c>
      <c r="AQ2124" s="107" t="s">
        <v>699</v>
      </c>
      <c r="AR2124" s="107" t="s">
        <v>699</v>
      </c>
      <c r="AS2124" s="107" t="s">
        <v>396</v>
      </c>
      <c r="AT2124" s="107" t="s">
        <v>395</v>
      </c>
      <c r="AU2124" s="107" t="s">
        <v>1123</v>
      </c>
      <c r="AV2124" s="107" t="s">
        <v>391</v>
      </c>
      <c r="AW2124" s="108">
        <v>1</v>
      </c>
      <c r="AX2124" s="107" t="s">
        <v>473</v>
      </c>
      <c r="AY2124" s="107" t="s">
        <v>707</v>
      </c>
      <c r="AZ2124" s="107" t="s">
        <v>706</v>
      </c>
      <c r="BA2124" s="107" t="s">
        <v>412</v>
      </c>
      <c r="BB2124" s="109">
        <v>45355.272070752311</v>
      </c>
      <c r="BC2124" s="107" t="s">
        <v>465</v>
      </c>
      <c r="BD2124" s="107" t="s">
        <v>293</v>
      </c>
    </row>
    <row r="2125" spans="1:56" x14ac:dyDescent="0.2">
      <c r="A2125" s="107" t="s">
        <v>409</v>
      </c>
      <c r="B2125" s="105">
        <v>612793</v>
      </c>
      <c r="C2125" s="105" t="s">
        <v>2741</v>
      </c>
      <c r="D2125" s="107" t="s">
        <v>2742</v>
      </c>
      <c r="E2125" s="105" t="s">
        <v>1947</v>
      </c>
      <c r="F2125" s="107" t="s">
        <v>1796</v>
      </c>
      <c r="G2125" s="107" t="s">
        <v>830</v>
      </c>
      <c r="H2125" s="107" t="b">
        <v>1</v>
      </c>
      <c r="I2125" s="107" t="s">
        <v>830</v>
      </c>
      <c r="J2125" s="107" t="s">
        <v>404</v>
      </c>
      <c r="K2125" s="107" t="s">
        <v>405</v>
      </c>
      <c r="L2125" s="107" t="s">
        <v>224</v>
      </c>
      <c r="M2125" s="107" t="s">
        <v>223</v>
      </c>
      <c r="N2125" s="107" t="s">
        <v>410</v>
      </c>
      <c r="O2125" s="107" t="s">
        <v>395</v>
      </c>
      <c r="P2125" s="109">
        <v>44940</v>
      </c>
      <c r="Q2125" s="107" t="s">
        <v>712</v>
      </c>
      <c r="R2125" s="108">
        <v>1</v>
      </c>
      <c r="S2125" s="109">
        <v>44985</v>
      </c>
      <c r="T2125" s="109">
        <v>45045</v>
      </c>
      <c r="U2125" s="109">
        <v>45715</v>
      </c>
      <c r="V2125" s="108">
        <v>730</v>
      </c>
      <c r="W2125" s="107" t="s">
        <v>398</v>
      </c>
      <c r="X2125" s="107" t="s">
        <v>720</v>
      </c>
      <c r="Y2125" s="107" t="s">
        <v>293</v>
      </c>
      <c r="Z2125" s="108">
        <v>0</v>
      </c>
      <c r="AA2125" s="113">
        <v>67174.539999999994</v>
      </c>
      <c r="AB2125" s="113">
        <v>67174.539999999994</v>
      </c>
      <c r="AC2125" s="113">
        <v>349956.46</v>
      </c>
      <c r="AD2125" s="113">
        <v>326033.75760000001</v>
      </c>
      <c r="AE2125" s="113">
        <v>326033.75760000001</v>
      </c>
      <c r="AF2125" s="113">
        <v>208447.81219999999</v>
      </c>
      <c r="AG2125" s="113">
        <v>275622.35220000002</v>
      </c>
      <c r="AH2125" s="113">
        <f>CFR_Data[[#This Row],[Total Spent SFY]]+CFR_Data[[#This Row],[CF Current SFY]]</f>
        <v>275622.35219999996</v>
      </c>
      <c r="AI2125" s="113">
        <v>117585.9454</v>
      </c>
      <c r="AJ2125" s="113">
        <v>0</v>
      </c>
      <c r="AK2125" s="113">
        <v>0</v>
      </c>
      <c r="AL2125" s="113">
        <v>0</v>
      </c>
      <c r="AM2125" s="113">
        <v>0</v>
      </c>
      <c r="AN2125" s="113">
        <v>23922.702399999998</v>
      </c>
      <c r="AO2125" s="113">
        <v>0</v>
      </c>
      <c r="AP2125" s="113">
        <v>0</v>
      </c>
      <c r="AQ2125" s="107" t="s">
        <v>699</v>
      </c>
      <c r="AR2125" s="107" t="s">
        <v>699</v>
      </c>
      <c r="AS2125" s="107" t="s">
        <v>396</v>
      </c>
      <c r="AT2125" s="107" t="s">
        <v>395</v>
      </c>
      <c r="AU2125" s="107" t="s">
        <v>1123</v>
      </c>
      <c r="AV2125" s="107" t="s">
        <v>391</v>
      </c>
      <c r="AW2125" s="108">
        <v>2</v>
      </c>
      <c r="AX2125" s="107" t="s">
        <v>473</v>
      </c>
      <c r="AY2125" s="107" t="s">
        <v>765</v>
      </c>
      <c r="AZ2125" s="107" t="s">
        <v>706</v>
      </c>
      <c r="BA2125" s="107" t="s">
        <v>406</v>
      </c>
      <c r="BB2125" s="109">
        <v>45355.272070752311</v>
      </c>
      <c r="BC2125" s="107" t="s">
        <v>465</v>
      </c>
      <c r="BD2125" s="107" t="s">
        <v>293</v>
      </c>
    </row>
    <row r="2126" spans="1:56" x14ac:dyDescent="0.2">
      <c r="A2126" s="107" t="s">
        <v>409</v>
      </c>
      <c r="B2126" s="105">
        <v>612793</v>
      </c>
      <c r="C2126" s="105" t="s">
        <v>2741</v>
      </c>
      <c r="D2126" s="107" t="s">
        <v>2742</v>
      </c>
      <c r="E2126" s="105" t="s">
        <v>1947</v>
      </c>
      <c r="F2126" s="107" t="s">
        <v>1796</v>
      </c>
      <c r="G2126" s="107" t="s">
        <v>830</v>
      </c>
      <c r="H2126" s="107" t="b">
        <v>1</v>
      </c>
      <c r="I2126" s="107" t="s">
        <v>830</v>
      </c>
      <c r="J2126" s="107" t="s">
        <v>404</v>
      </c>
      <c r="K2126" s="107" t="s">
        <v>405</v>
      </c>
      <c r="L2126" s="107" t="s">
        <v>224</v>
      </c>
      <c r="M2126" s="107" t="s">
        <v>223</v>
      </c>
      <c r="N2126" s="107" t="s">
        <v>410</v>
      </c>
      <c r="O2126" s="107" t="s">
        <v>395</v>
      </c>
      <c r="P2126" s="109">
        <v>44940</v>
      </c>
      <c r="Q2126" s="107" t="s">
        <v>712</v>
      </c>
      <c r="R2126" s="108">
        <v>1</v>
      </c>
      <c r="S2126" s="109">
        <v>44985</v>
      </c>
      <c r="T2126" s="109">
        <v>45045</v>
      </c>
      <c r="U2126" s="109">
        <v>45715</v>
      </c>
      <c r="V2126" s="108">
        <v>730</v>
      </c>
      <c r="W2126" s="107" t="s">
        <v>438</v>
      </c>
      <c r="X2126" s="107" t="s">
        <v>800</v>
      </c>
      <c r="Y2126" s="107" t="s">
        <v>293</v>
      </c>
      <c r="Z2126" s="108">
        <v>0</v>
      </c>
      <c r="AA2126" s="113">
        <v>0</v>
      </c>
      <c r="AB2126" s="113">
        <v>0</v>
      </c>
      <c r="AC2126" s="113">
        <v>173851</v>
      </c>
      <c r="AD2126" s="113">
        <v>161966.24239999999</v>
      </c>
      <c r="AE2126" s="113">
        <v>161966.24239999999</v>
      </c>
      <c r="AF2126" s="113">
        <v>103552.1878</v>
      </c>
      <c r="AG2126" s="113">
        <v>103552.1878</v>
      </c>
      <c r="AH2126" s="113">
        <f>CFR_Data[[#This Row],[Total Spent SFY]]+CFR_Data[[#This Row],[CF Current SFY]]</f>
        <v>103552.1878</v>
      </c>
      <c r="AI2126" s="113">
        <v>58414.054600000003</v>
      </c>
      <c r="AJ2126" s="113">
        <v>0</v>
      </c>
      <c r="AK2126" s="113">
        <v>0</v>
      </c>
      <c r="AL2126" s="113">
        <v>0</v>
      </c>
      <c r="AM2126" s="113">
        <v>0</v>
      </c>
      <c r="AN2126" s="113">
        <v>11884.757600000001</v>
      </c>
      <c r="AO2126" s="113">
        <v>0</v>
      </c>
      <c r="AP2126" s="113">
        <v>0</v>
      </c>
      <c r="AQ2126" s="107" t="s">
        <v>699</v>
      </c>
      <c r="AR2126" s="107" t="s">
        <v>699</v>
      </c>
      <c r="AS2126" s="107" t="s">
        <v>396</v>
      </c>
      <c r="AT2126" s="107" t="s">
        <v>395</v>
      </c>
      <c r="AU2126" s="107" t="s">
        <v>1123</v>
      </c>
      <c r="AV2126" s="107" t="s">
        <v>391</v>
      </c>
      <c r="AW2126" s="108">
        <v>2</v>
      </c>
      <c r="AX2126" s="107" t="s">
        <v>473</v>
      </c>
      <c r="AY2126" s="107" t="s">
        <v>765</v>
      </c>
      <c r="AZ2126" s="107" t="s">
        <v>706</v>
      </c>
      <c r="BA2126" s="107" t="s">
        <v>406</v>
      </c>
      <c r="BB2126" s="109">
        <v>45355.272070752311</v>
      </c>
      <c r="BC2126" s="107" t="s">
        <v>465</v>
      </c>
      <c r="BD2126" s="107" t="s">
        <v>293</v>
      </c>
    </row>
    <row r="2127" spans="1:56" x14ac:dyDescent="0.2">
      <c r="A2127" s="107" t="s">
        <v>409</v>
      </c>
      <c r="B2127" s="105">
        <v>612794</v>
      </c>
      <c r="C2127" s="105" t="s">
        <v>2743</v>
      </c>
      <c r="D2127" s="107" t="s">
        <v>2744</v>
      </c>
      <c r="E2127" s="105" t="s">
        <v>1947</v>
      </c>
      <c r="F2127" s="107" t="s">
        <v>1333</v>
      </c>
      <c r="G2127" s="107" t="s">
        <v>830</v>
      </c>
      <c r="H2127" s="107" t="b">
        <v>1</v>
      </c>
      <c r="I2127" s="107" t="s">
        <v>830</v>
      </c>
      <c r="J2127" s="107" t="s">
        <v>404</v>
      </c>
      <c r="K2127" s="107" t="s">
        <v>405</v>
      </c>
      <c r="L2127" s="107" t="s">
        <v>227</v>
      </c>
      <c r="M2127" s="107" t="s">
        <v>223</v>
      </c>
      <c r="N2127" s="107" t="s">
        <v>410</v>
      </c>
      <c r="O2127" s="107" t="s">
        <v>395</v>
      </c>
      <c r="P2127" s="109">
        <v>44933</v>
      </c>
      <c r="Q2127" s="107" t="s">
        <v>712</v>
      </c>
      <c r="R2127" s="108">
        <v>1</v>
      </c>
      <c r="S2127" s="109">
        <v>45013</v>
      </c>
      <c r="T2127" s="109">
        <v>45073</v>
      </c>
      <c r="U2127" s="109">
        <v>45743</v>
      </c>
      <c r="V2127" s="108">
        <v>730</v>
      </c>
      <c r="W2127" s="107" t="s">
        <v>398</v>
      </c>
      <c r="X2127" s="107" t="s">
        <v>720</v>
      </c>
      <c r="Y2127" s="107" t="s">
        <v>293</v>
      </c>
      <c r="Z2127" s="108">
        <v>0</v>
      </c>
      <c r="AA2127" s="113">
        <v>384496.51</v>
      </c>
      <c r="AB2127" s="113">
        <v>266085.43</v>
      </c>
      <c r="AC2127" s="113">
        <v>461374.99</v>
      </c>
      <c r="AD2127" s="113">
        <v>483428.01449999999</v>
      </c>
      <c r="AE2127" s="113">
        <v>483428.01449999999</v>
      </c>
      <c r="AF2127" s="113">
        <v>122386.8391</v>
      </c>
      <c r="AG2127" s="113">
        <v>506883.34909999999</v>
      </c>
      <c r="AH2127" s="113">
        <f>CFR_Data[[#This Row],[Total Spent SFY]]+CFR_Data[[#This Row],[CF Current SFY]]</f>
        <v>388472.26909999998</v>
      </c>
      <c r="AI2127" s="113">
        <v>361041.17540000001</v>
      </c>
      <c r="AJ2127" s="113">
        <v>0</v>
      </c>
      <c r="AK2127" s="113">
        <v>0</v>
      </c>
      <c r="AL2127" s="113">
        <v>0</v>
      </c>
      <c r="AM2127" s="113">
        <v>0</v>
      </c>
      <c r="AN2127" s="113">
        <v>-22053.0245</v>
      </c>
      <c r="AO2127" s="113">
        <v>0</v>
      </c>
      <c r="AP2127" s="113">
        <v>0</v>
      </c>
      <c r="AQ2127" s="107" t="s">
        <v>699</v>
      </c>
      <c r="AR2127" s="107" t="s">
        <v>699</v>
      </c>
      <c r="AS2127" s="107" t="s">
        <v>396</v>
      </c>
      <c r="AT2127" s="107" t="s">
        <v>395</v>
      </c>
      <c r="AU2127" s="107" t="s">
        <v>1123</v>
      </c>
      <c r="AV2127" s="107" t="s">
        <v>391</v>
      </c>
      <c r="AW2127" s="108">
        <v>2</v>
      </c>
      <c r="AX2127" s="107" t="s">
        <v>473</v>
      </c>
      <c r="AY2127" s="107" t="s">
        <v>762</v>
      </c>
      <c r="AZ2127" s="107" t="s">
        <v>706</v>
      </c>
      <c r="BA2127" s="107" t="s">
        <v>433</v>
      </c>
      <c r="BB2127" s="109">
        <v>45355.272070752311</v>
      </c>
      <c r="BC2127" s="107" t="s">
        <v>465</v>
      </c>
      <c r="BD2127" s="107" t="s">
        <v>293</v>
      </c>
    </row>
    <row r="2128" spans="1:56" x14ac:dyDescent="0.2">
      <c r="A2128" s="107" t="s">
        <v>409</v>
      </c>
      <c r="B2128" s="105">
        <v>612794</v>
      </c>
      <c r="C2128" s="105" t="s">
        <v>2743</v>
      </c>
      <c r="D2128" s="107" t="s">
        <v>2744</v>
      </c>
      <c r="E2128" s="105" t="s">
        <v>1947</v>
      </c>
      <c r="F2128" s="107" t="s">
        <v>1333</v>
      </c>
      <c r="G2128" s="107" t="s">
        <v>830</v>
      </c>
      <c r="H2128" s="107" t="b">
        <v>1</v>
      </c>
      <c r="I2128" s="107" t="s">
        <v>830</v>
      </c>
      <c r="J2128" s="107" t="s">
        <v>404</v>
      </c>
      <c r="K2128" s="107" t="s">
        <v>405</v>
      </c>
      <c r="L2128" s="107" t="s">
        <v>227</v>
      </c>
      <c r="M2128" s="107" t="s">
        <v>223</v>
      </c>
      <c r="N2128" s="107" t="s">
        <v>410</v>
      </c>
      <c r="O2128" s="107" t="s">
        <v>395</v>
      </c>
      <c r="P2128" s="109">
        <v>44933</v>
      </c>
      <c r="Q2128" s="107" t="s">
        <v>712</v>
      </c>
      <c r="R2128" s="108">
        <v>1</v>
      </c>
      <c r="S2128" s="109">
        <v>45013</v>
      </c>
      <c r="T2128" s="109">
        <v>45073</v>
      </c>
      <c r="U2128" s="109">
        <v>45743</v>
      </c>
      <c r="V2128" s="108">
        <v>730</v>
      </c>
      <c r="W2128" s="107" t="s">
        <v>438</v>
      </c>
      <c r="X2128" s="107" t="s">
        <v>800</v>
      </c>
      <c r="Y2128" s="107" t="s">
        <v>293</v>
      </c>
      <c r="Z2128" s="108">
        <v>0</v>
      </c>
      <c r="AA2128" s="113">
        <v>0</v>
      </c>
      <c r="AB2128" s="113">
        <v>0</v>
      </c>
      <c r="AC2128" s="113">
        <v>170150</v>
      </c>
      <c r="AD2128" s="113">
        <v>148571.98550000001</v>
      </c>
      <c r="AE2128" s="113">
        <v>148571.98550000001</v>
      </c>
      <c r="AF2128" s="113">
        <v>37613.160900000003</v>
      </c>
      <c r="AG2128" s="113">
        <v>37613.160900000003</v>
      </c>
      <c r="AH2128" s="113">
        <f>CFR_Data[[#This Row],[Total Spent SFY]]+CFR_Data[[#This Row],[CF Current SFY]]</f>
        <v>37613.160900000003</v>
      </c>
      <c r="AI2128" s="113">
        <v>110958.82460000001</v>
      </c>
      <c r="AJ2128" s="113">
        <v>0</v>
      </c>
      <c r="AK2128" s="113">
        <v>0</v>
      </c>
      <c r="AL2128" s="113">
        <v>0</v>
      </c>
      <c r="AM2128" s="113">
        <v>0</v>
      </c>
      <c r="AN2128" s="113">
        <v>21578.014500000001</v>
      </c>
      <c r="AO2128" s="113">
        <v>0</v>
      </c>
      <c r="AP2128" s="113">
        <v>0</v>
      </c>
      <c r="AQ2128" s="107" t="s">
        <v>699</v>
      </c>
      <c r="AR2128" s="107" t="s">
        <v>699</v>
      </c>
      <c r="AS2128" s="107" t="s">
        <v>396</v>
      </c>
      <c r="AT2128" s="107" t="s">
        <v>395</v>
      </c>
      <c r="AU2128" s="107" t="s">
        <v>1123</v>
      </c>
      <c r="AV2128" s="107" t="s">
        <v>391</v>
      </c>
      <c r="AW2128" s="108">
        <v>2</v>
      </c>
      <c r="AX2128" s="107" t="s">
        <v>473</v>
      </c>
      <c r="AY2128" s="107" t="s">
        <v>762</v>
      </c>
      <c r="AZ2128" s="107" t="s">
        <v>706</v>
      </c>
      <c r="BA2128" s="107" t="s">
        <v>433</v>
      </c>
      <c r="BB2128" s="109">
        <v>45355.272070752311</v>
      </c>
      <c r="BC2128" s="107" t="s">
        <v>465</v>
      </c>
      <c r="BD2128" s="107" t="s">
        <v>293</v>
      </c>
    </row>
    <row r="2129" spans="1:56" x14ac:dyDescent="0.2">
      <c r="A2129" s="107" t="s">
        <v>409</v>
      </c>
      <c r="B2129" s="105">
        <v>612795</v>
      </c>
      <c r="C2129" s="105" t="s">
        <v>2745</v>
      </c>
      <c r="D2129" s="107" t="s">
        <v>1445</v>
      </c>
      <c r="E2129" s="105" t="s">
        <v>1947</v>
      </c>
      <c r="F2129" s="107" t="s">
        <v>1329</v>
      </c>
      <c r="G2129" s="107" t="s">
        <v>830</v>
      </c>
      <c r="H2129" s="107" t="b">
        <v>1</v>
      </c>
      <c r="I2129" s="107" t="s">
        <v>830</v>
      </c>
      <c r="J2129" s="107" t="s">
        <v>404</v>
      </c>
      <c r="K2129" s="107" t="s">
        <v>405</v>
      </c>
      <c r="L2129" s="107" t="s">
        <v>230</v>
      </c>
      <c r="M2129" s="107" t="s">
        <v>223</v>
      </c>
      <c r="N2129" s="107" t="s">
        <v>410</v>
      </c>
      <c r="O2129" s="107" t="s">
        <v>395</v>
      </c>
      <c r="P2129" s="109">
        <v>44947</v>
      </c>
      <c r="Q2129" s="107" t="s">
        <v>712</v>
      </c>
      <c r="R2129" s="108">
        <v>1</v>
      </c>
      <c r="S2129" s="109">
        <v>45006</v>
      </c>
      <c r="T2129" s="109">
        <v>45066</v>
      </c>
      <c r="U2129" s="109">
        <v>45736</v>
      </c>
      <c r="V2129" s="108">
        <v>730</v>
      </c>
      <c r="W2129" s="107" t="s">
        <v>398</v>
      </c>
      <c r="X2129" s="107" t="s">
        <v>720</v>
      </c>
      <c r="Y2129" s="107" t="s">
        <v>293</v>
      </c>
      <c r="Z2129" s="108">
        <v>0</v>
      </c>
      <c r="AA2129" s="113">
        <v>249460.34</v>
      </c>
      <c r="AB2129" s="113">
        <v>210958.34</v>
      </c>
      <c r="AC2129" s="113">
        <v>246099.54</v>
      </c>
      <c r="AD2129" s="113">
        <v>246000</v>
      </c>
      <c r="AE2129" s="113">
        <v>246000</v>
      </c>
      <c r="AF2129" s="113">
        <v>62000</v>
      </c>
      <c r="AG2129" s="113">
        <v>311460.34000000003</v>
      </c>
      <c r="AH2129" s="113">
        <f>CFR_Data[[#This Row],[Total Spent SFY]]+CFR_Data[[#This Row],[CF Current SFY]]</f>
        <v>272958.33999999997</v>
      </c>
      <c r="AI2129" s="113">
        <v>184000</v>
      </c>
      <c r="AJ2129" s="113">
        <v>0</v>
      </c>
      <c r="AK2129" s="113">
        <v>0</v>
      </c>
      <c r="AL2129" s="113">
        <v>0</v>
      </c>
      <c r="AM2129" s="113">
        <v>0</v>
      </c>
      <c r="AN2129" s="113">
        <v>99.54</v>
      </c>
      <c r="AO2129" s="113">
        <v>0</v>
      </c>
      <c r="AP2129" s="113">
        <v>0</v>
      </c>
      <c r="AQ2129" s="107" t="s">
        <v>699</v>
      </c>
      <c r="AR2129" s="107" t="s">
        <v>699</v>
      </c>
      <c r="AS2129" s="107" t="s">
        <v>396</v>
      </c>
      <c r="AT2129" s="107" t="s">
        <v>395</v>
      </c>
      <c r="AU2129" s="107" t="s">
        <v>1123</v>
      </c>
      <c r="AV2129" s="107" t="s">
        <v>391</v>
      </c>
      <c r="AW2129" s="108">
        <v>1</v>
      </c>
      <c r="AX2129" s="107" t="s">
        <v>473</v>
      </c>
      <c r="AY2129" s="107" t="s">
        <v>765</v>
      </c>
      <c r="AZ2129" s="107" t="s">
        <v>706</v>
      </c>
      <c r="BA2129" s="107" t="s">
        <v>406</v>
      </c>
      <c r="BB2129" s="109">
        <v>45355.272070752311</v>
      </c>
      <c r="BC2129" s="107" t="s">
        <v>465</v>
      </c>
      <c r="BD2129" s="107" t="s">
        <v>293</v>
      </c>
    </row>
    <row r="2130" spans="1:56" x14ac:dyDescent="0.2">
      <c r="A2130" s="107" t="s">
        <v>409</v>
      </c>
      <c r="B2130" s="105">
        <v>612796</v>
      </c>
      <c r="C2130" s="105" t="s">
        <v>3256</v>
      </c>
      <c r="D2130" s="107" t="s">
        <v>1390</v>
      </c>
      <c r="E2130" s="105" t="s">
        <v>1947</v>
      </c>
      <c r="F2130" s="107" t="s">
        <v>1329</v>
      </c>
      <c r="G2130" s="107" t="s">
        <v>830</v>
      </c>
      <c r="H2130" s="107" t="b">
        <v>1</v>
      </c>
      <c r="I2130" s="107" t="s">
        <v>830</v>
      </c>
      <c r="J2130" s="107" t="s">
        <v>404</v>
      </c>
      <c r="K2130" s="107" t="s">
        <v>405</v>
      </c>
      <c r="L2130" s="107" t="s">
        <v>193</v>
      </c>
      <c r="M2130" s="107" t="s">
        <v>192</v>
      </c>
      <c r="N2130" s="107" t="s">
        <v>410</v>
      </c>
      <c r="O2130" s="107" t="s">
        <v>395</v>
      </c>
      <c r="P2130" s="109">
        <v>45031</v>
      </c>
      <c r="Q2130" s="107" t="s">
        <v>712</v>
      </c>
      <c r="R2130" s="108">
        <v>1</v>
      </c>
      <c r="S2130" s="109">
        <v>45082</v>
      </c>
      <c r="T2130" s="109">
        <v>45142</v>
      </c>
      <c r="U2130" s="109">
        <v>45812</v>
      </c>
      <c r="V2130" s="108">
        <v>730</v>
      </c>
      <c r="W2130" s="107" t="s">
        <v>398</v>
      </c>
      <c r="X2130" s="107" t="s">
        <v>720</v>
      </c>
      <c r="Y2130" s="107" t="s">
        <v>293</v>
      </c>
      <c r="Z2130" s="108">
        <v>0</v>
      </c>
      <c r="AA2130" s="113">
        <v>1191881.28</v>
      </c>
      <c r="AB2130" s="113">
        <v>1191881.28</v>
      </c>
      <c r="AC2130" s="113">
        <v>1791030.53</v>
      </c>
      <c r="AD2130" s="113">
        <v>470819.50880000001</v>
      </c>
      <c r="AE2130" s="113">
        <v>470819.50880000001</v>
      </c>
      <c r="AF2130" s="113">
        <v>106314.08259999999</v>
      </c>
      <c r="AG2130" s="113">
        <v>1298195.3626000001</v>
      </c>
      <c r="AH2130" s="113">
        <f>CFR_Data[[#This Row],[Total Spent SFY]]+CFR_Data[[#This Row],[CF Current SFY]]</f>
        <v>1298195.3626000001</v>
      </c>
      <c r="AI2130" s="113">
        <v>364505.42619999999</v>
      </c>
      <c r="AJ2130" s="113">
        <v>0</v>
      </c>
      <c r="AK2130" s="113">
        <v>0</v>
      </c>
      <c r="AL2130" s="113">
        <v>0</v>
      </c>
      <c r="AM2130" s="113">
        <v>0</v>
      </c>
      <c r="AN2130" s="113">
        <v>1320211.0212000001</v>
      </c>
      <c r="AO2130" s="113">
        <v>0</v>
      </c>
      <c r="AP2130" s="113">
        <v>0</v>
      </c>
      <c r="AQ2130" s="107" t="s">
        <v>699</v>
      </c>
      <c r="AR2130" s="107" t="s">
        <v>699</v>
      </c>
      <c r="AS2130" s="107" t="s">
        <v>396</v>
      </c>
      <c r="AT2130" s="107" t="s">
        <v>395</v>
      </c>
      <c r="AU2130" s="107" t="s">
        <v>1123</v>
      </c>
      <c r="AV2130" s="107" t="s">
        <v>391</v>
      </c>
      <c r="AW2130" s="108">
        <v>2</v>
      </c>
      <c r="AX2130" s="107" t="s">
        <v>473</v>
      </c>
      <c r="AY2130" s="107" t="s">
        <v>731</v>
      </c>
      <c r="AZ2130" s="107" t="s">
        <v>706</v>
      </c>
      <c r="BA2130" s="107" t="s">
        <v>435</v>
      </c>
      <c r="BB2130" s="109">
        <v>45355.272070752311</v>
      </c>
      <c r="BC2130" s="107" t="s">
        <v>465</v>
      </c>
      <c r="BD2130" s="107" t="s">
        <v>293</v>
      </c>
    </row>
    <row r="2131" spans="1:56" x14ac:dyDescent="0.2">
      <c r="A2131" s="107" t="s">
        <v>409</v>
      </c>
      <c r="B2131" s="105">
        <v>612796</v>
      </c>
      <c r="C2131" s="105" t="s">
        <v>3256</v>
      </c>
      <c r="D2131" s="107" t="s">
        <v>1390</v>
      </c>
      <c r="E2131" s="105" t="s">
        <v>1947</v>
      </c>
      <c r="F2131" s="107" t="s">
        <v>1329</v>
      </c>
      <c r="G2131" s="107" t="s">
        <v>830</v>
      </c>
      <c r="H2131" s="107" t="b">
        <v>1</v>
      </c>
      <c r="I2131" s="107" t="s">
        <v>830</v>
      </c>
      <c r="J2131" s="107" t="s">
        <v>404</v>
      </c>
      <c r="K2131" s="107" t="s">
        <v>405</v>
      </c>
      <c r="L2131" s="107" t="s">
        <v>193</v>
      </c>
      <c r="M2131" s="107" t="s">
        <v>192</v>
      </c>
      <c r="N2131" s="107" t="s">
        <v>410</v>
      </c>
      <c r="O2131" s="107" t="s">
        <v>395</v>
      </c>
      <c r="P2131" s="109">
        <v>45031</v>
      </c>
      <c r="Q2131" s="107" t="s">
        <v>712</v>
      </c>
      <c r="R2131" s="108">
        <v>1</v>
      </c>
      <c r="S2131" s="109">
        <v>45082</v>
      </c>
      <c r="T2131" s="109">
        <v>45142</v>
      </c>
      <c r="U2131" s="109">
        <v>45812</v>
      </c>
      <c r="V2131" s="108">
        <v>730</v>
      </c>
      <c r="W2131" s="107" t="s">
        <v>1843</v>
      </c>
      <c r="X2131" s="107" t="s">
        <v>2774</v>
      </c>
      <c r="Y2131" s="107" t="s">
        <v>2612</v>
      </c>
      <c r="Z2131" s="108">
        <v>0</v>
      </c>
      <c r="AA2131" s="113">
        <v>1750349.07</v>
      </c>
      <c r="AB2131" s="113">
        <v>1750349.07</v>
      </c>
      <c r="AC2131" s="113">
        <v>4985215.4000000004</v>
      </c>
      <c r="AD2131" s="113">
        <v>1079180.4912</v>
      </c>
      <c r="AE2131" s="113">
        <v>1079180.4912</v>
      </c>
      <c r="AF2131" s="113">
        <v>243685.91740000001</v>
      </c>
      <c r="AG2131" s="113">
        <v>1994034.9874</v>
      </c>
      <c r="AH2131" s="113">
        <f>CFR_Data[[#This Row],[Total Spent SFY]]+CFR_Data[[#This Row],[CF Current SFY]]</f>
        <v>1994034.9874</v>
      </c>
      <c r="AI2131" s="113">
        <v>835494.57380000001</v>
      </c>
      <c r="AJ2131" s="113">
        <v>0</v>
      </c>
      <c r="AK2131" s="113">
        <v>0</v>
      </c>
      <c r="AL2131" s="113">
        <v>0</v>
      </c>
      <c r="AM2131" s="113">
        <v>0</v>
      </c>
      <c r="AN2131" s="113">
        <v>3906034.9087999999</v>
      </c>
      <c r="AO2131" s="113">
        <v>0</v>
      </c>
      <c r="AP2131" s="113">
        <v>0</v>
      </c>
      <c r="AQ2131" s="107" t="s">
        <v>699</v>
      </c>
      <c r="AR2131" s="107" t="s">
        <v>699</v>
      </c>
      <c r="AS2131" s="107" t="s">
        <v>396</v>
      </c>
      <c r="AT2131" s="107" t="s">
        <v>395</v>
      </c>
      <c r="AU2131" s="107" t="s">
        <v>1123</v>
      </c>
      <c r="AV2131" s="107" t="s">
        <v>391</v>
      </c>
      <c r="AW2131" s="108">
        <v>2</v>
      </c>
      <c r="AX2131" s="107" t="s">
        <v>473</v>
      </c>
      <c r="AY2131" s="107" t="s">
        <v>731</v>
      </c>
      <c r="AZ2131" s="107" t="s">
        <v>706</v>
      </c>
      <c r="BA2131" s="107" t="s">
        <v>435</v>
      </c>
      <c r="BB2131" s="109">
        <v>45355.272070752311</v>
      </c>
      <c r="BC2131" s="107" t="s">
        <v>465</v>
      </c>
      <c r="BD2131" s="107" t="s">
        <v>293</v>
      </c>
    </row>
    <row r="2132" spans="1:56" x14ac:dyDescent="0.2">
      <c r="A2132" s="107" t="s">
        <v>409</v>
      </c>
      <c r="B2132" s="105">
        <v>612797</v>
      </c>
      <c r="C2132" s="105" t="s">
        <v>2746</v>
      </c>
      <c r="D2132" s="107" t="s">
        <v>1388</v>
      </c>
      <c r="E2132" s="105" t="s">
        <v>1947</v>
      </c>
      <c r="F2132" s="107" t="s">
        <v>389</v>
      </c>
      <c r="G2132" s="107" t="s">
        <v>830</v>
      </c>
      <c r="H2132" s="107" t="b">
        <v>1</v>
      </c>
      <c r="I2132" s="107" t="s">
        <v>830</v>
      </c>
      <c r="J2132" s="107" t="s">
        <v>404</v>
      </c>
      <c r="K2132" s="107" t="s">
        <v>405</v>
      </c>
      <c r="L2132" s="107" t="s">
        <v>231</v>
      </c>
      <c r="M2132" s="107" t="s">
        <v>395</v>
      </c>
      <c r="N2132" s="107" t="s">
        <v>410</v>
      </c>
      <c r="O2132" s="107" t="s">
        <v>395</v>
      </c>
      <c r="P2132" s="109">
        <v>44982</v>
      </c>
      <c r="Q2132" s="107" t="s">
        <v>712</v>
      </c>
      <c r="R2132" s="108">
        <v>1</v>
      </c>
      <c r="S2132" s="109">
        <v>45029</v>
      </c>
      <c r="T2132" s="109">
        <v>45089</v>
      </c>
      <c r="U2132" s="109">
        <v>45759</v>
      </c>
      <c r="V2132" s="108">
        <v>730</v>
      </c>
      <c r="W2132" s="107" t="s">
        <v>398</v>
      </c>
      <c r="X2132" s="107" t="s">
        <v>720</v>
      </c>
      <c r="Y2132" s="107" t="s">
        <v>293</v>
      </c>
      <c r="Z2132" s="108">
        <v>0</v>
      </c>
      <c r="AA2132" s="113">
        <v>395212.31</v>
      </c>
      <c r="AB2132" s="113">
        <v>395212.31</v>
      </c>
      <c r="AC2132" s="113">
        <v>820641.69</v>
      </c>
      <c r="AD2132" s="113">
        <v>690000</v>
      </c>
      <c r="AE2132" s="113">
        <v>690000</v>
      </c>
      <c r="AF2132" s="113">
        <v>180000</v>
      </c>
      <c r="AG2132" s="113">
        <v>575212.31000000006</v>
      </c>
      <c r="AH2132" s="113">
        <f>CFR_Data[[#This Row],[Total Spent SFY]]+CFR_Data[[#This Row],[CF Current SFY]]</f>
        <v>575212.31000000006</v>
      </c>
      <c r="AI2132" s="113">
        <v>510000</v>
      </c>
      <c r="AJ2132" s="113">
        <v>0</v>
      </c>
      <c r="AK2132" s="113">
        <v>0</v>
      </c>
      <c r="AL2132" s="113">
        <v>0</v>
      </c>
      <c r="AM2132" s="113">
        <v>0</v>
      </c>
      <c r="AN2132" s="113">
        <v>130641.69</v>
      </c>
      <c r="AO2132" s="113">
        <v>0</v>
      </c>
      <c r="AP2132" s="113">
        <v>0</v>
      </c>
      <c r="AQ2132" s="107" t="s">
        <v>699</v>
      </c>
      <c r="AR2132" s="107" t="s">
        <v>699</v>
      </c>
      <c r="AS2132" s="107" t="s">
        <v>396</v>
      </c>
      <c r="AT2132" s="107" t="s">
        <v>395</v>
      </c>
      <c r="AU2132" s="107" t="s">
        <v>1123</v>
      </c>
      <c r="AV2132" s="107" t="s">
        <v>391</v>
      </c>
      <c r="AW2132" s="108">
        <v>1</v>
      </c>
      <c r="AX2132" s="107" t="s">
        <v>473</v>
      </c>
      <c r="AY2132" s="107" t="s">
        <v>765</v>
      </c>
      <c r="AZ2132" s="107" t="s">
        <v>706</v>
      </c>
      <c r="BA2132" s="107" t="s">
        <v>406</v>
      </c>
      <c r="BB2132" s="109">
        <v>45355.272070752311</v>
      </c>
      <c r="BC2132" s="107" t="s">
        <v>465</v>
      </c>
      <c r="BD2132" s="107" t="s">
        <v>293</v>
      </c>
    </row>
    <row r="2133" spans="1:56" x14ac:dyDescent="0.2">
      <c r="A2133" s="107" t="s">
        <v>409</v>
      </c>
      <c r="B2133" s="105">
        <v>612798</v>
      </c>
      <c r="C2133" s="105" t="s">
        <v>2747</v>
      </c>
      <c r="D2133" s="107" t="s">
        <v>2748</v>
      </c>
      <c r="E2133" s="105" t="s">
        <v>1947</v>
      </c>
      <c r="F2133" s="107" t="s">
        <v>1796</v>
      </c>
      <c r="G2133" s="107" t="s">
        <v>830</v>
      </c>
      <c r="H2133" s="107" t="b">
        <v>1</v>
      </c>
      <c r="I2133" s="107" t="s">
        <v>830</v>
      </c>
      <c r="J2133" s="107" t="s">
        <v>404</v>
      </c>
      <c r="K2133" s="107" t="s">
        <v>405</v>
      </c>
      <c r="L2133" s="107" t="s">
        <v>235</v>
      </c>
      <c r="M2133" s="107" t="s">
        <v>233</v>
      </c>
      <c r="N2133" s="107" t="s">
        <v>410</v>
      </c>
      <c r="O2133" s="107" t="s">
        <v>395</v>
      </c>
      <c r="P2133" s="109">
        <v>44842</v>
      </c>
      <c r="Q2133" s="107" t="s">
        <v>712</v>
      </c>
      <c r="R2133" s="108">
        <v>1</v>
      </c>
      <c r="S2133" s="109">
        <v>44888</v>
      </c>
      <c r="T2133" s="109">
        <v>44948</v>
      </c>
      <c r="U2133" s="109">
        <v>45618</v>
      </c>
      <c r="V2133" s="108">
        <v>730</v>
      </c>
      <c r="W2133" s="107" t="s">
        <v>398</v>
      </c>
      <c r="X2133" s="107" t="s">
        <v>720</v>
      </c>
      <c r="Y2133" s="107" t="s">
        <v>293</v>
      </c>
      <c r="Z2133" s="108">
        <v>0</v>
      </c>
      <c r="AA2133" s="113">
        <v>765542.07</v>
      </c>
      <c r="AB2133" s="113">
        <v>285542.07</v>
      </c>
      <c r="AC2133" s="113">
        <v>273247.93</v>
      </c>
      <c r="AD2133" s="113">
        <v>73881.205799999996</v>
      </c>
      <c r="AE2133" s="113">
        <v>73881.205700000006</v>
      </c>
      <c r="AF2133" s="113">
        <v>49919.7336</v>
      </c>
      <c r="AG2133" s="113">
        <v>815461.80359999998</v>
      </c>
      <c r="AH2133" s="113">
        <f>CFR_Data[[#This Row],[Total Spent SFY]]+CFR_Data[[#This Row],[CF Current SFY]]</f>
        <v>335461.80359999998</v>
      </c>
      <c r="AI2133" s="113">
        <v>23961.472099999999</v>
      </c>
      <c r="AJ2133" s="113">
        <v>0</v>
      </c>
      <c r="AK2133" s="113">
        <v>0</v>
      </c>
      <c r="AL2133" s="113">
        <v>0</v>
      </c>
      <c r="AM2133" s="113">
        <v>0</v>
      </c>
      <c r="AN2133" s="113">
        <v>199366.7243</v>
      </c>
      <c r="AO2133" s="113">
        <v>0</v>
      </c>
      <c r="AP2133" s="113">
        <v>0</v>
      </c>
      <c r="AQ2133" s="107" t="s">
        <v>699</v>
      </c>
      <c r="AR2133" s="107" t="s">
        <v>699</v>
      </c>
      <c r="AS2133" s="107" t="s">
        <v>396</v>
      </c>
      <c r="AT2133" s="107" t="s">
        <v>395</v>
      </c>
      <c r="AU2133" s="107" t="s">
        <v>1123</v>
      </c>
      <c r="AV2133" s="107" t="s">
        <v>391</v>
      </c>
      <c r="AW2133" s="108">
        <v>2</v>
      </c>
      <c r="AX2133" s="107" t="s">
        <v>473</v>
      </c>
      <c r="AY2133" s="107" t="s">
        <v>736</v>
      </c>
      <c r="AZ2133" s="107" t="s">
        <v>706</v>
      </c>
      <c r="BA2133" s="107" t="s">
        <v>434</v>
      </c>
      <c r="BB2133" s="109">
        <v>45355.272070752311</v>
      </c>
      <c r="BC2133" s="107" t="s">
        <v>465</v>
      </c>
      <c r="BD2133" s="107" t="s">
        <v>293</v>
      </c>
    </row>
    <row r="2134" spans="1:56" x14ac:dyDescent="0.2">
      <c r="A2134" s="107" t="s">
        <v>409</v>
      </c>
      <c r="B2134" s="105">
        <v>612798</v>
      </c>
      <c r="C2134" s="105" t="s">
        <v>2747</v>
      </c>
      <c r="D2134" s="107" t="s">
        <v>2748</v>
      </c>
      <c r="E2134" s="105" t="s">
        <v>1947</v>
      </c>
      <c r="F2134" s="107" t="s">
        <v>1796</v>
      </c>
      <c r="G2134" s="107" t="s">
        <v>830</v>
      </c>
      <c r="H2134" s="107" t="b">
        <v>1</v>
      </c>
      <c r="I2134" s="107" t="s">
        <v>830</v>
      </c>
      <c r="J2134" s="107" t="s">
        <v>404</v>
      </c>
      <c r="K2134" s="107" t="s">
        <v>405</v>
      </c>
      <c r="L2134" s="107" t="s">
        <v>235</v>
      </c>
      <c r="M2134" s="107" t="s">
        <v>233</v>
      </c>
      <c r="N2134" s="107" t="s">
        <v>410</v>
      </c>
      <c r="O2134" s="107" t="s">
        <v>395</v>
      </c>
      <c r="P2134" s="109">
        <v>44842</v>
      </c>
      <c r="Q2134" s="107" t="s">
        <v>712</v>
      </c>
      <c r="R2134" s="108">
        <v>1</v>
      </c>
      <c r="S2134" s="109">
        <v>44888</v>
      </c>
      <c r="T2134" s="109">
        <v>44948</v>
      </c>
      <c r="U2134" s="109">
        <v>45618</v>
      </c>
      <c r="V2134" s="108">
        <v>730</v>
      </c>
      <c r="W2134" s="107" t="s">
        <v>438</v>
      </c>
      <c r="X2134" s="107" t="s">
        <v>800</v>
      </c>
      <c r="Y2134" s="107" t="s">
        <v>293</v>
      </c>
      <c r="Z2134" s="108">
        <v>0</v>
      </c>
      <c r="AA2134" s="113">
        <v>56136.49</v>
      </c>
      <c r="AB2134" s="113">
        <v>0</v>
      </c>
      <c r="AC2134" s="113">
        <v>233003.51</v>
      </c>
      <c r="AD2134" s="113">
        <v>296118.7942</v>
      </c>
      <c r="AE2134" s="113">
        <v>296118.79430000001</v>
      </c>
      <c r="AF2134" s="113">
        <v>200080.26639999999</v>
      </c>
      <c r="AG2134" s="113">
        <v>256216.75640000001</v>
      </c>
      <c r="AH2134" s="113">
        <f>CFR_Data[[#This Row],[Total Spent SFY]]+CFR_Data[[#This Row],[CF Current SFY]]</f>
        <v>200080.26639999999</v>
      </c>
      <c r="AI2134" s="113">
        <v>96038.527900000001</v>
      </c>
      <c r="AJ2134" s="113">
        <v>0</v>
      </c>
      <c r="AK2134" s="113">
        <v>0</v>
      </c>
      <c r="AL2134" s="113">
        <v>0</v>
      </c>
      <c r="AM2134" s="113">
        <v>0</v>
      </c>
      <c r="AN2134" s="113">
        <v>-63115.284299999999</v>
      </c>
      <c r="AO2134" s="113">
        <v>0</v>
      </c>
      <c r="AP2134" s="113">
        <v>0</v>
      </c>
      <c r="AQ2134" s="107" t="s">
        <v>699</v>
      </c>
      <c r="AR2134" s="107" t="s">
        <v>699</v>
      </c>
      <c r="AS2134" s="107" t="s">
        <v>396</v>
      </c>
      <c r="AT2134" s="107" t="s">
        <v>395</v>
      </c>
      <c r="AU2134" s="107" t="s">
        <v>1123</v>
      </c>
      <c r="AV2134" s="107" t="s">
        <v>391</v>
      </c>
      <c r="AW2134" s="108">
        <v>2</v>
      </c>
      <c r="AX2134" s="107" t="s">
        <v>473</v>
      </c>
      <c r="AY2134" s="107" t="s">
        <v>736</v>
      </c>
      <c r="AZ2134" s="107" t="s">
        <v>706</v>
      </c>
      <c r="BA2134" s="107" t="s">
        <v>434</v>
      </c>
      <c r="BB2134" s="109">
        <v>45355.272070752311</v>
      </c>
      <c r="BC2134" s="107" t="s">
        <v>465</v>
      </c>
      <c r="BD2134" s="107" t="s">
        <v>293</v>
      </c>
    </row>
    <row r="2135" spans="1:56" x14ac:dyDescent="0.2">
      <c r="A2135" s="107" t="s">
        <v>472</v>
      </c>
      <c r="B2135" s="105">
        <v>612799</v>
      </c>
      <c r="C2135" s="105" t="s">
        <v>395</v>
      </c>
      <c r="D2135" s="107" t="s">
        <v>2749</v>
      </c>
      <c r="E2135" s="105" t="s">
        <v>1947</v>
      </c>
      <c r="F2135" s="107" t="s">
        <v>1128</v>
      </c>
      <c r="G2135" s="107" t="s">
        <v>830</v>
      </c>
      <c r="H2135" s="107" t="s">
        <v>830</v>
      </c>
      <c r="I2135" s="107" t="s">
        <v>830</v>
      </c>
      <c r="J2135" s="107" t="s">
        <v>719</v>
      </c>
      <c r="K2135" s="107" t="s">
        <v>25</v>
      </c>
      <c r="L2135" s="107" t="s">
        <v>88</v>
      </c>
      <c r="M2135" s="107" t="s">
        <v>41</v>
      </c>
      <c r="N2135" s="107" t="s">
        <v>472</v>
      </c>
      <c r="O2135" s="107" t="s">
        <v>1122</v>
      </c>
      <c r="P2135" s="109">
        <v>46039</v>
      </c>
      <c r="Q2135" s="107" t="s">
        <v>1353</v>
      </c>
      <c r="R2135" s="108">
        <v>0</v>
      </c>
      <c r="S2135" s="109">
        <v>46189</v>
      </c>
      <c r="T2135" s="109">
        <v>46249</v>
      </c>
      <c r="U2135" s="109">
        <v>47284</v>
      </c>
      <c r="V2135" s="108">
        <v>1095</v>
      </c>
      <c r="W2135" s="107" t="s">
        <v>424</v>
      </c>
      <c r="X2135" s="107" t="s">
        <v>746</v>
      </c>
      <c r="Y2135" s="107" t="s">
        <v>413</v>
      </c>
      <c r="Z2135" s="108">
        <v>0.8</v>
      </c>
      <c r="AA2135" s="113">
        <v>0</v>
      </c>
      <c r="AB2135" s="113">
        <v>0</v>
      </c>
      <c r="AC2135" s="113">
        <v>45224292.960000001</v>
      </c>
      <c r="AD2135" s="113">
        <v>0</v>
      </c>
      <c r="AE2135" s="113">
        <v>45224292.960000001</v>
      </c>
      <c r="AF2135" s="113">
        <v>0</v>
      </c>
      <c r="AG2135" s="113">
        <v>0</v>
      </c>
      <c r="AH2135" s="113">
        <f>CFR_Data[[#This Row],[Total Spent SFY]]+CFR_Data[[#This Row],[CF Current SFY]]</f>
        <v>0</v>
      </c>
      <c r="AI2135" s="113">
        <v>0</v>
      </c>
      <c r="AJ2135" s="113">
        <v>0</v>
      </c>
      <c r="AK2135" s="113">
        <v>14213349.216</v>
      </c>
      <c r="AL2135" s="113">
        <v>15505471.872</v>
      </c>
      <c r="AM2135" s="113">
        <v>15505471.872</v>
      </c>
      <c r="AN2135" s="113">
        <v>0</v>
      </c>
      <c r="AO2135" s="113">
        <v>0</v>
      </c>
      <c r="AP2135" s="113">
        <v>0</v>
      </c>
      <c r="AQ2135" s="107" t="s">
        <v>699</v>
      </c>
      <c r="AR2135" s="107" t="s">
        <v>699</v>
      </c>
      <c r="AS2135" s="107" t="s">
        <v>396</v>
      </c>
      <c r="AT2135" s="107" t="s">
        <v>395</v>
      </c>
      <c r="AU2135" s="107" t="s">
        <v>1123</v>
      </c>
      <c r="AV2135" s="107" t="s">
        <v>391</v>
      </c>
      <c r="AW2135" s="108">
        <v>2</v>
      </c>
      <c r="AX2135" s="107" t="s">
        <v>473</v>
      </c>
      <c r="AY2135" s="107" t="s">
        <v>707</v>
      </c>
      <c r="AZ2135" s="107" t="s">
        <v>706</v>
      </c>
      <c r="BA2135" s="107" t="s">
        <v>412</v>
      </c>
      <c r="BB2135" s="109">
        <v>45355.272070752311</v>
      </c>
      <c r="BC2135" s="107" t="s">
        <v>25</v>
      </c>
      <c r="BD2135" s="107" t="s">
        <v>292</v>
      </c>
    </row>
    <row r="2136" spans="1:56" x14ac:dyDescent="0.2">
      <c r="A2136" s="107" t="s">
        <v>472</v>
      </c>
      <c r="B2136" s="105">
        <v>612799</v>
      </c>
      <c r="C2136" s="105" t="s">
        <v>395</v>
      </c>
      <c r="D2136" s="107" t="s">
        <v>2749</v>
      </c>
      <c r="E2136" s="105" t="s">
        <v>1947</v>
      </c>
      <c r="F2136" s="107" t="s">
        <v>1128</v>
      </c>
      <c r="G2136" s="107" t="s">
        <v>830</v>
      </c>
      <c r="H2136" s="107" t="s">
        <v>830</v>
      </c>
      <c r="I2136" s="107" t="s">
        <v>830</v>
      </c>
      <c r="J2136" s="107" t="s">
        <v>719</v>
      </c>
      <c r="K2136" s="107" t="s">
        <v>25</v>
      </c>
      <c r="L2136" s="107" t="s">
        <v>88</v>
      </c>
      <c r="M2136" s="107" t="s">
        <v>41</v>
      </c>
      <c r="N2136" s="107" t="s">
        <v>472</v>
      </c>
      <c r="O2136" s="107" t="s">
        <v>1122</v>
      </c>
      <c r="P2136" s="109">
        <v>46039</v>
      </c>
      <c r="Q2136" s="107" t="s">
        <v>1353</v>
      </c>
      <c r="R2136" s="108">
        <v>0</v>
      </c>
      <c r="S2136" s="109">
        <v>46189</v>
      </c>
      <c r="T2136" s="109">
        <v>46249</v>
      </c>
      <c r="U2136" s="109">
        <v>47284</v>
      </c>
      <c r="V2136" s="108">
        <v>1095</v>
      </c>
      <c r="W2136" s="107" t="s">
        <v>424</v>
      </c>
      <c r="X2136" s="107" t="s">
        <v>802</v>
      </c>
      <c r="Y2136" s="107" t="s">
        <v>725</v>
      </c>
      <c r="Z2136" s="108">
        <v>0.8</v>
      </c>
      <c r="AA2136" s="113">
        <v>0</v>
      </c>
      <c r="AB2136" s="113">
        <v>0</v>
      </c>
      <c r="AC2136" s="113">
        <v>9384675.8267000001</v>
      </c>
      <c r="AD2136" s="113">
        <v>0</v>
      </c>
      <c r="AE2136" s="113">
        <v>9384675.8267000001</v>
      </c>
      <c r="AF2136" s="113">
        <v>0</v>
      </c>
      <c r="AG2136" s="113">
        <v>0</v>
      </c>
      <c r="AH2136" s="113">
        <f>CFR_Data[[#This Row],[Total Spent SFY]]+CFR_Data[[#This Row],[CF Current SFY]]</f>
        <v>0</v>
      </c>
      <c r="AI2136" s="113">
        <v>0</v>
      </c>
      <c r="AJ2136" s="113">
        <v>0</v>
      </c>
      <c r="AK2136" s="113">
        <v>2949469.5455</v>
      </c>
      <c r="AL2136" s="113">
        <v>3217603.1406</v>
      </c>
      <c r="AM2136" s="113">
        <v>3217603.1406</v>
      </c>
      <c r="AN2136" s="113">
        <v>0</v>
      </c>
      <c r="AO2136" s="113">
        <v>0</v>
      </c>
      <c r="AP2136" s="113">
        <v>0</v>
      </c>
      <c r="AQ2136" s="107" t="s">
        <v>699</v>
      </c>
      <c r="AR2136" s="107" t="s">
        <v>699</v>
      </c>
      <c r="AS2136" s="107" t="s">
        <v>396</v>
      </c>
      <c r="AT2136" s="107" t="s">
        <v>395</v>
      </c>
      <c r="AU2136" s="107" t="s">
        <v>1123</v>
      </c>
      <c r="AV2136" s="107" t="s">
        <v>391</v>
      </c>
      <c r="AW2136" s="108">
        <v>2</v>
      </c>
      <c r="AX2136" s="107" t="s">
        <v>473</v>
      </c>
      <c r="AY2136" s="107" t="s">
        <v>707</v>
      </c>
      <c r="AZ2136" s="107" t="s">
        <v>706</v>
      </c>
      <c r="BA2136" s="107" t="s">
        <v>412</v>
      </c>
      <c r="BB2136" s="109">
        <v>45355.272070752311</v>
      </c>
      <c r="BC2136" s="107" t="s">
        <v>25</v>
      </c>
      <c r="BD2136" s="107" t="s">
        <v>292</v>
      </c>
    </row>
    <row r="2137" spans="1:56" x14ac:dyDescent="0.2">
      <c r="A2137" s="107" t="s">
        <v>472</v>
      </c>
      <c r="B2137" s="105">
        <v>612804</v>
      </c>
      <c r="C2137" s="105" t="s">
        <v>395</v>
      </c>
      <c r="D2137" s="107" t="s">
        <v>2750</v>
      </c>
      <c r="E2137" s="105" t="s">
        <v>1943</v>
      </c>
      <c r="F2137" s="107" t="s">
        <v>1128</v>
      </c>
      <c r="G2137" s="107" t="s">
        <v>830</v>
      </c>
      <c r="H2137" s="107" t="s">
        <v>830</v>
      </c>
      <c r="I2137" s="107" t="s">
        <v>830</v>
      </c>
      <c r="J2137" s="107" t="s">
        <v>71</v>
      </c>
      <c r="K2137" s="107" t="s">
        <v>22</v>
      </c>
      <c r="L2137" s="107" t="s">
        <v>1737</v>
      </c>
      <c r="M2137" s="107" t="s">
        <v>395</v>
      </c>
      <c r="N2137" s="107" t="s">
        <v>472</v>
      </c>
      <c r="O2137" s="107" t="s">
        <v>1122</v>
      </c>
      <c r="P2137" s="109">
        <v>46130</v>
      </c>
      <c r="Q2137" s="107" t="s">
        <v>1353</v>
      </c>
      <c r="R2137" s="108">
        <v>0</v>
      </c>
      <c r="S2137" s="109">
        <v>46280</v>
      </c>
      <c r="T2137" s="109">
        <v>46340</v>
      </c>
      <c r="U2137" s="109">
        <v>46857</v>
      </c>
      <c r="V2137" s="108">
        <v>577</v>
      </c>
      <c r="W2137" s="107" t="s">
        <v>424</v>
      </c>
      <c r="X2137" s="107" t="s">
        <v>709</v>
      </c>
      <c r="Y2137" s="107" t="s">
        <v>416</v>
      </c>
      <c r="Z2137" s="108">
        <v>0.8</v>
      </c>
      <c r="AA2137" s="113">
        <v>0</v>
      </c>
      <c r="AB2137" s="113">
        <v>0</v>
      </c>
      <c r="AC2137" s="113">
        <v>1370856.1416</v>
      </c>
      <c r="AD2137" s="113">
        <v>0</v>
      </c>
      <c r="AE2137" s="113">
        <v>1370856.1416</v>
      </c>
      <c r="AF2137" s="113">
        <v>0</v>
      </c>
      <c r="AG2137" s="113">
        <v>0</v>
      </c>
      <c r="AH2137" s="113">
        <f>CFR_Data[[#This Row],[Total Spent SFY]]+CFR_Data[[#This Row],[CF Current SFY]]</f>
        <v>0</v>
      </c>
      <c r="AI2137" s="113">
        <v>0</v>
      </c>
      <c r="AJ2137" s="113">
        <v>0</v>
      </c>
      <c r="AK2137" s="113">
        <v>609269.39630000002</v>
      </c>
      <c r="AL2137" s="113">
        <v>761586.74529999995</v>
      </c>
      <c r="AM2137" s="113">
        <v>0</v>
      </c>
      <c r="AN2137" s="113">
        <v>0</v>
      </c>
      <c r="AO2137" s="113">
        <v>0</v>
      </c>
      <c r="AP2137" s="113">
        <v>0</v>
      </c>
      <c r="AQ2137" s="107" t="s">
        <v>699</v>
      </c>
      <c r="AR2137" s="107" t="s">
        <v>699</v>
      </c>
      <c r="AS2137" s="107" t="s">
        <v>396</v>
      </c>
      <c r="AT2137" s="107" t="s">
        <v>395</v>
      </c>
      <c r="AU2137" s="107" t="s">
        <v>1123</v>
      </c>
      <c r="AV2137" s="107" t="s">
        <v>391</v>
      </c>
      <c r="AW2137" s="108">
        <v>1</v>
      </c>
      <c r="AX2137" s="107" t="s">
        <v>473</v>
      </c>
      <c r="AY2137" s="107" t="s">
        <v>2229</v>
      </c>
      <c r="AZ2137" s="107" t="s">
        <v>697</v>
      </c>
      <c r="BA2137" s="107" t="s">
        <v>2230</v>
      </c>
      <c r="BB2137" s="109">
        <v>45355.272070752311</v>
      </c>
      <c r="BC2137" s="107" t="s">
        <v>22</v>
      </c>
      <c r="BD2137" s="107" t="s">
        <v>292</v>
      </c>
    </row>
    <row r="2138" spans="1:56" x14ac:dyDescent="0.2">
      <c r="A2138" s="107" t="s">
        <v>472</v>
      </c>
      <c r="B2138" s="105">
        <v>612811</v>
      </c>
      <c r="C2138" s="105" t="s">
        <v>395</v>
      </c>
      <c r="D2138" s="107" t="s">
        <v>3257</v>
      </c>
      <c r="E2138" s="105" t="s">
        <v>1954</v>
      </c>
      <c r="F2138" s="107" t="s">
        <v>389</v>
      </c>
      <c r="G2138" s="107" t="s">
        <v>830</v>
      </c>
      <c r="H2138" s="107" t="b">
        <v>1</v>
      </c>
      <c r="I2138" s="107" t="s">
        <v>830</v>
      </c>
      <c r="J2138" s="107" t="s">
        <v>3258</v>
      </c>
      <c r="K2138" s="107" t="s">
        <v>28</v>
      </c>
      <c r="L2138" s="107" t="s">
        <v>349</v>
      </c>
      <c r="M2138" s="107" t="s">
        <v>395</v>
      </c>
      <c r="N2138" s="107" t="s">
        <v>472</v>
      </c>
      <c r="O2138" s="107" t="s">
        <v>1127</v>
      </c>
      <c r="P2138" s="109">
        <v>45381</v>
      </c>
      <c r="Q2138" s="107" t="s">
        <v>754</v>
      </c>
      <c r="R2138" s="108">
        <v>0</v>
      </c>
      <c r="S2138" s="109">
        <v>45531</v>
      </c>
      <c r="T2138" s="109">
        <v>45591</v>
      </c>
      <c r="U2138" s="109">
        <v>46261</v>
      </c>
      <c r="V2138" s="108">
        <v>730</v>
      </c>
      <c r="W2138" s="107" t="s">
        <v>398</v>
      </c>
      <c r="X2138" s="107" t="s">
        <v>702</v>
      </c>
      <c r="Y2138" s="107" t="s">
        <v>293</v>
      </c>
      <c r="Z2138" s="108">
        <v>0</v>
      </c>
      <c r="AA2138" s="113">
        <v>0</v>
      </c>
      <c r="AB2138" s="113">
        <v>0</v>
      </c>
      <c r="AC2138" s="113">
        <v>1760125.584</v>
      </c>
      <c r="AD2138" s="113">
        <v>0</v>
      </c>
      <c r="AE2138" s="113">
        <v>1760125.584</v>
      </c>
      <c r="AF2138" s="113">
        <v>0</v>
      </c>
      <c r="AG2138" s="113">
        <v>0</v>
      </c>
      <c r="AH2138" s="113">
        <f>CFR_Data[[#This Row],[Total Spent SFY]]+CFR_Data[[#This Row],[CF Current SFY]]</f>
        <v>0</v>
      </c>
      <c r="AI2138" s="113">
        <v>688744.79370000004</v>
      </c>
      <c r="AJ2138" s="113">
        <v>918326.39170000004</v>
      </c>
      <c r="AK2138" s="113">
        <v>153054.39859999999</v>
      </c>
      <c r="AL2138" s="113">
        <v>0</v>
      </c>
      <c r="AM2138" s="113">
        <v>0</v>
      </c>
      <c r="AN2138" s="113">
        <v>0</v>
      </c>
      <c r="AO2138" s="113">
        <v>0</v>
      </c>
      <c r="AP2138" s="113">
        <v>0</v>
      </c>
      <c r="AQ2138" s="107" t="s">
        <v>699</v>
      </c>
      <c r="AR2138" s="107" t="s">
        <v>699</v>
      </c>
      <c r="AS2138" s="107" t="s">
        <v>396</v>
      </c>
      <c r="AT2138" s="107" t="s">
        <v>395</v>
      </c>
      <c r="AU2138" s="107" t="s">
        <v>1123</v>
      </c>
      <c r="AV2138" s="107" t="s">
        <v>391</v>
      </c>
      <c r="AW2138" s="108">
        <v>1</v>
      </c>
      <c r="AX2138" s="107" t="s">
        <v>473</v>
      </c>
      <c r="AY2138" s="107" t="s">
        <v>707</v>
      </c>
      <c r="AZ2138" s="107" t="s">
        <v>706</v>
      </c>
      <c r="BA2138" s="107" t="s">
        <v>412</v>
      </c>
      <c r="BB2138" s="109">
        <v>45355.272070752311</v>
      </c>
      <c r="BC2138" s="107" t="s">
        <v>28</v>
      </c>
      <c r="BD2138" s="107" t="s">
        <v>293</v>
      </c>
    </row>
    <row r="2139" spans="1:56" x14ac:dyDescent="0.2">
      <c r="A2139" s="107" t="s">
        <v>472</v>
      </c>
      <c r="B2139" s="105">
        <v>612816</v>
      </c>
      <c r="C2139" s="105" t="s">
        <v>395</v>
      </c>
      <c r="D2139" s="107" t="s">
        <v>2751</v>
      </c>
      <c r="E2139" s="105" t="s">
        <v>1943</v>
      </c>
      <c r="F2139" s="107" t="s">
        <v>1128</v>
      </c>
      <c r="G2139" s="107" t="s">
        <v>830</v>
      </c>
      <c r="H2139" s="107" t="s">
        <v>830</v>
      </c>
      <c r="I2139" s="107" t="s">
        <v>830</v>
      </c>
      <c r="J2139" s="107" t="s">
        <v>212</v>
      </c>
      <c r="K2139" s="107" t="s">
        <v>22</v>
      </c>
      <c r="L2139" s="107" t="s">
        <v>654</v>
      </c>
      <c r="M2139" s="107" t="s">
        <v>395</v>
      </c>
      <c r="N2139" s="107" t="s">
        <v>472</v>
      </c>
      <c r="O2139" s="107" t="s">
        <v>1122</v>
      </c>
      <c r="P2139" s="109">
        <v>46095</v>
      </c>
      <c r="Q2139" s="107" t="s">
        <v>1353</v>
      </c>
      <c r="R2139" s="108">
        <v>0</v>
      </c>
      <c r="S2139" s="109">
        <v>46245</v>
      </c>
      <c r="T2139" s="109">
        <v>46305</v>
      </c>
      <c r="U2139" s="109">
        <v>46609</v>
      </c>
      <c r="V2139" s="108">
        <v>364</v>
      </c>
      <c r="W2139" s="107" t="s">
        <v>424</v>
      </c>
      <c r="X2139" s="107" t="s">
        <v>709</v>
      </c>
      <c r="Y2139" s="107" t="s">
        <v>416</v>
      </c>
      <c r="Z2139" s="108">
        <v>0.8</v>
      </c>
      <c r="AA2139" s="113">
        <v>0</v>
      </c>
      <c r="AB2139" s="113">
        <v>0</v>
      </c>
      <c r="AC2139" s="113">
        <v>903445.73199999996</v>
      </c>
      <c r="AD2139" s="113">
        <v>0</v>
      </c>
      <c r="AE2139" s="113">
        <v>903445.73199999996</v>
      </c>
      <c r="AF2139" s="113">
        <v>0</v>
      </c>
      <c r="AG2139" s="113">
        <v>0</v>
      </c>
      <c r="AH2139" s="113">
        <f>CFR_Data[[#This Row],[Total Spent SFY]]+CFR_Data[[#This Row],[CF Current SFY]]</f>
        <v>0</v>
      </c>
      <c r="AI2139" s="113">
        <v>0</v>
      </c>
      <c r="AJ2139" s="113">
        <v>0</v>
      </c>
      <c r="AK2139" s="113">
        <v>739182.87159999995</v>
      </c>
      <c r="AL2139" s="113">
        <v>164262.86040000001</v>
      </c>
      <c r="AM2139" s="113">
        <v>0</v>
      </c>
      <c r="AN2139" s="113">
        <v>0</v>
      </c>
      <c r="AO2139" s="113">
        <v>0</v>
      </c>
      <c r="AP2139" s="113">
        <v>0</v>
      </c>
      <c r="AQ2139" s="107" t="s">
        <v>699</v>
      </c>
      <c r="AR2139" s="107" t="s">
        <v>699</v>
      </c>
      <c r="AS2139" s="107" t="s">
        <v>396</v>
      </c>
      <c r="AT2139" s="107" t="s">
        <v>395</v>
      </c>
      <c r="AU2139" s="107" t="s">
        <v>1123</v>
      </c>
      <c r="AV2139" s="107" t="s">
        <v>391</v>
      </c>
      <c r="AW2139" s="108">
        <v>1</v>
      </c>
      <c r="AX2139" s="107" t="s">
        <v>473</v>
      </c>
      <c r="AY2139" s="107" t="s">
        <v>2229</v>
      </c>
      <c r="AZ2139" s="107" t="s">
        <v>697</v>
      </c>
      <c r="BA2139" s="107" t="s">
        <v>2230</v>
      </c>
      <c r="BB2139" s="109">
        <v>45355.272070752311</v>
      </c>
      <c r="BC2139" s="107" t="s">
        <v>22</v>
      </c>
      <c r="BD2139" s="107" t="s">
        <v>292</v>
      </c>
    </row>
    <row r="2140" spans="1:56" x14ac:dyDescent="0.2">
      <c r="A2140" s="107" t="s">
        <v>409</v>
      </c>
      <c r="B2140" s="105">
        <v>612823</v>
      </c>
      <c r="C2140" s="105" t="s">
        <v>2752</v>
      </c>
      <c r="D2140" s="107" t="s">
        <v>2753</v>
      </c>
      <c r="E2140" s="105" t="s">
        <v>1945</v>
      </c>
      <c r="F2140" s="107" t="s">
        <v>1329</v>
      </c>
      <c r="G2140" s="107" t="s">
        <v>830</v>
      </c>
      <c r="H2140" s="107" t="b">
        <v>1</v>
      </c>
      <c r="I2140" s="107" t="s">
        <v>830</v>
      </c>
      <c r="J2140" s="107" t="s">
        <v>445</v>
      </c>
      <c r="K2140" s="107" t="s">
        <v>446</v>
      </c>
      <c r="L2140" s="107" t="s">
        <v>224</v>
      </c>
      <c r="M2140" s="107" t="s">
        <v>223</v>
      </c>
      <c r="N2140" s="107" t="s">
        <v>410</v>
      </c>
      <c r="O2140" s="107" t="s">
        <v>395</v>
      </c>
      <c r="P2140" s="109">
        <v>44856</v>
      </c>
      <c r="Q2140" s="107" t="s">
        <v>712</v>
      </c>
      <c r="R2140" s="108">
        <v>1</v>
      </c>
      <c r="S2140" s="109">
        <v>44897</v>
      </c>
      <c r="T2140" s="109">
        <v>44957</v>
      </c>
      <c r="U2140" s="109">
        <v>45627</v>
      </c>
      <c r="V2140" s="108">
        <v>730</v>
      </c>
      <c r="W2140" s="107" t="s">
        <v>398</v>
      </c>
      <c r="X2140" s="107" t="s">
        <v>720</v>
      </c>
      <c r="Y2140" s="107" t="s">
        <v>293</v>
      </c>
      <c r="Z2140" s="108">
        <v>0</v>
      </c>
      <c r="AA2140" s="113">
        <v>564894.61</v>
      </c>
      <c r="AB2140" s="113">
        <v>428842.58</v>
      </c>
      <c r="AC2140" s="113">
        <v>423359.34</v>
      </c>
      <c r="AD2140" s="113">
        <v>423359.34</v>
      </c>
      <c r="AE2140" s="113">
        <v>423359.34</v>
      </c>
      <c r="AF2140" s="113">
        <v>185105.39</v>
      </c>
      <c r="AG2140" s="113">
        <v>750000</v>
      </c>
      <c r="AH2140" s="113">
        <f>CFR_Data[[#This Row],[Total Spent SFY]]+CFR_Data[[#This Row],[CF Current SFY]]</f>
        <v>613947.97</v>
      </c>
      <c r="AI2140" s="113">
        <v>238253.95</v>
      </c>
      <c r="AJ2140" s="113">
        <v>0</v>
      </c>
      <c r="AK2140" s="113">
        <v>0</v>
      </c>
      <c r="AL2140" s="113">
        <v>0</v>
      </c>
      <c r="AM2140" s="113">
        <v>0</v>
      </c>
      <c r="AN2140" s="113">
        <v>0</v>
      </c>
      <c r="AO2140" s="113">
        <v>0</v>
      </c>
      <c r="AP2140" s="113">
        <v>0</v>
      </c>
      <c r="AQ2140" s="107" t="s">
        <v>699</v>
      </c>
      <c r="AR2140" s="107" t="s">
        <v>699</v>
      </c>
      <c r="AS2140" s="107" t="s">
        <v>396</v>
      </c>
      <c r="AT2140" s="107" t="s">
        <v>395</v>
      </c>
      <c r="AU2140" s="107" t="s">
        <v>1123</v>
      </c>
      <c r="AV2140" s="107" t="s">
        <v>391</v>
      </c>
      <c r="AW2140" s="108">
        <v>1</v>
      </c>
      <c r="AX2140" s="107" t="s">
        <v>473</v>
      </c>
      <c r="AY2140" s="107" t="s">
        <v>765</v>
      </c>
      <c r="AZ2140" s="107" t="s">
        <v>706</v>
      </c>
      <c r="BA2140" s="107" t="s">
        <v>406</v>
      </c>
      <c r="BB2140" s="109">
        <v>45355.272070752311</v>
      </c>
      <c r="BC2140" s="107" t="s">
        <v>465</v>
      </c>
      <c r="BD2140" s="107" t="s">
        <v>293</v>
      </c>
    </row>
    <row r="2141" spans="1:56" x14ac:dyDescent="0.2">
      <c r="A2141" s="107" t="s">
        <v>409</v>
      </c>
      <c r="B2141" s="105">
        <v>612824</v>
      </c>
      <c r="C2141" s="105" t="s">
        <v>2754</v>
      </c>
      <c r="D2141" s="107" t="s">
        <v>2755</v>
      </c>
      <c r="E2141" s="105" t="s">
        <v>1945</v>
      </c>
      <c r="F2141" s="107" t="s">
        <v>1329</v>
      </c>
      <c r="G2141" s="107" t="s">
        <v>830</v>
      </c>
      <c r="H2141" s="107" t="b">
        <v>1</v>
      </c>
      <c r="I2141" s="107" t="s">
        <v>830</v>
      </c>
      <c r="J2141" s="107" t="s">
        <v>445</v>
      </c>
      <c r="K2141" s="107" t="s">
        <v>446</v>
      </c>
      <c r="L2141" s="107" t="s">
        <v>222</v>
      </c>
      <c r="M2141" s="107" t="s">
        <v>221</v>
      </c>
      <c r="N2141" s="107" t="s">
        <v>410</v>
      </c>
      <c r="O2141" s="107" t="s">
        <v>395</v>
      </c>
      <c r="P2141" s="109">
        <v>44996</v>
      </c>
      <c r="Q2141" s="107" t="s">
        <v>712</v>
      </c>
      <c r="R2141" s="108">
        <v>1</v>
      </c>
      <c r="S2141" s="109">
        <v>45044</v>
      </c>
      <c r="T2141" s="109">
        <v>45104</v>
      </c>
      <c r="U2141" s="109">
        <v>45774</v>
      </c>
      <c r="V2141" s="108">
        <v>730</v>
      </c>
      <c r="W2141" s="107" t="s">
        <v>398</v>
      </c>
      <c r="X2141" s="107" t="s">
        <v>720</v>
      </c>
      <c r="Y2141" s="107" t="s">
        <v>293</v>
      </c>
      <c r="Z2141" s="108">
        <v>0</v>
      </c>
      <c r="AA2141" s="113">
        <v>704189.91</v>
      </c>
      <c r="AB2141" s="113">
        <v>637311.66</v>
      </c>
      <c r="AC2141" s="113">
        <v>1208338.0900000001</v>
      </c>
      <c r="AD2141" s="113">
        <v>1208338.0900000001</v>
      </c>
      <c r="AE2141" s="113">
        <v>1208338.0900000001</v>
      </c>
      <c r="AF2141" s="113">
        <v>370810.09</v>
      </c>
      <c r="AG2141" s="113">
        <v>1075000</v>
      </c>
      <c r="AH2141" s="113">
        <f>CFR_Data[[#This Row],[Total Spent SFY]]+CFR_Data[[#This Row],[CF Current SFY]]</f>
        <v>1008121.75</v>
      </c>
      <c r="AI2141" s="113">
        <v>837528</v>
      </c>
      <c r="AJ2141" s="113">
        <v>0</v>
      </c>
      <c r="AK2141" s="113">
        <v>0</v>
      </c>
      <c r="AL2141" s="113">
        <v>0</v>
      </c>
      <c r="AM2141" s="113">
        <v>0</v>
      </c>
      <c r="AN2141" s="113">
        <v>0</v>
      </c>
      <c r="AO2141" s="113">
        <v>0</v>
      </c>
      <c r="AP2141" s="113">
        <v>0</v>
      </c>
      <c r="AQ2141" s="107" t="s">
        <v>699</v>
      </c>
      <c r="AR2141" s="107" t="s">
        <v>699</v>
      </c>
      <c r="AS2141" s="107" t="s">
        <v>396</v>
      </c>
      <c r="AT2141" s="107" t="s">
        <v>395</v>
      </c>
      <c r="AU2141" s="107" t="s">
        <v>1123</v>
      </c>
      <c r="AV2141" s="107" t="s">
        <v>391</v>
      </c>
      <c r="AW2141" s="108">
        <v>1</v>
      </c>
      <c r="AX2141" s="107" t="s">
        <v>473</v>
      </c>
      <c r="AY2141" s="107" t="s">
        <v>765</v>
      </c>
      <c r="AZ2141" s="107" t="s">
        <v>706</v>
      </c>
      <c r="BA2141" s="107" t="s">
        <v>406</v>
      </c>
      <c r="BB2141" s="109">
        <v>45355.272070752311</v>
      </c>
      <c r="BC2141" s="107" t="s">
        <v>465</v>
      </c>
      <c r="BD2141" s="107" t="s">
        <v>293</v>
      </c>
    </row>
    <row r="2142" spans="1:56" x14ac:dyDescent="0.2">
      <c r="A2142" s="107" t="s">
        <v>409</v>
      </c>
      <c r="B2142" s="105">
        <v>612825</v>
      </c>
      <c r="C2142" s="105" t="s">
        <v>2756</v>
      </c>
      <c r="D2142" s="107" t="s">
        <v>2757</v>
      </c>
      <c r="E2142" s="105" t="s">
        <v>1945</v>
      </c>
      <c r="F2142" s="107" t="s">
        <v>1329</v>
      </c>
      <c r="G2142" s="107" t="s">
        <v>830</v>
      </c>
      <c r="H2142" s="107" t="b">
        <v>1</v>
      </c>
      <c r="I2142" s="107" t="s">
        <v>830</v>
      </c>
      <c r="J2142" s="107" t="s">
        <v>445</v>
      </c>
      <c r="K2142" s="107" t="s">
        <v>446</v>
      </c>
      <c r="L2142" s="107" t="s">
        <v>373</v>
      </c>
      <c r="M2142" s="107" t="s">
        <v>395</v>
      </c>
      <c r="N2142" s="107" t="s">
        <v>410</v>
      </c>
      <c r="O2142" s="107" t="s">
        <v>395</v>
      </c>
      <c r="P2142" s="109">
        <v>44842</v>
      </c>
      <c r="Q2142" s="107" t="s">
        <v>712</v>
      </c>
      <c r="R2142" s="108">
        <v>1</v>
      </c>
      <c r="S2142" s="109">
        <v>44895</v>
      </c>
      <c r="T2142" s="109">
        <v>44955</v>
      </c>
      <c r="U2142" s="109">
        <v>45625</v>
      </c>
      <c r="V2142" s="108">
        <v>730</v>
      </c>
      <c r="W2142" s="107" t="s">
        <v>398</v>
      </c>
      <c r="X2142" s="107" t="s">
        <v>720</v>
      </c>
      <c r="Y2142" s="107" t="s">
        <v>293</v>
      </c>
      <c r="Z2142" s="108">
        <v>0</v>
      </c>
      <c r="AA2142" s="113">
        <v>924544.51</v>
      </c>
      <c r="AB2142" s="113">
        <v>565555.86</v>
      </c>
      <c r="AC2142" s="113">
        <v>1045083.89</v>
      </c>
      <c r="AD2142" s="113">
        <v>953000</v>
      </c>
      <c r="AE2142" s="113">
        <v>953000</v>
      </c>
      <c r="AF2142" s="113">
        <v>408000</v>
      </c>
      <c r="AG2142" s="113">
        <v>1332544.51</v>
      </c>
      <c r="AH2142" s="113">
        <f>CFR_Data[[#This Row],[Total Spent SFY]]+CFR_Data[[#This Row],[CF Current SFY]]</f>
        <v>973555.86</v>
      </c>
      <c r="AI2142" s="113">
        <v>545000</v>
      </c>
      <c r="AJ2142" s="113">
        <v>0</v>
      </c>
      <c r="AK2142" s="113">
        <v>0</v>
      </c>
      <c r="AL2142" s="113">
        <v>0</v>
      </c>
      <c r="AM2142" s="113">
        <v>0</v>
      </c>
      <c r="AN2142" s="113">
        <v>92083.89</v>
      </c>
      <c r="AO2142" s="113">
        <v>0</v>
      </c>
      <c r="AP2142" s="113">
        <v>0</v>
      </c>
      <c r="AQ2142" s="107" t="s">
        <v>699</v>
      </c>
      <c r="AR2142" s="107" t="s">
        <v>699</v>
      </c>
      <c r="AS2142" s="107" t="s">
        <v>396</v>
      </c>
      <c r="AT2142" s="107" t="s">
        <v>395</v>
      </c>
      <c r="AU2142" s="107" t="s">
        <v>1123</v>
      </c>
      <c r="AV2142" s="107" t="s">
        <v>391</v>
      </c>
      <c r="AW2142" s="108">
        <v>1</v>
      </c>
      <c r="AX2142" s="107" t="s">
        <v>473</v>
      </c>
      <c r="AY2142" s="107" t="s">
        <v>765</v>
      </c>
      <c r="AZ2142" s="107" t="s">
        <v>706</v>
      </c>
      <c r="BA2142" s="107" t="s">
        <v>406</v>
      </c>
      <c r="BB2142" s="109">
        <v>45355.272070752311</v>
      </c>
      <c r="BC2142" s="107" t="s">
        <v>465</v>
      </c>
      <c r="BD2142" s="107" t="s">
        <v>293</v>
      </c>
    </row>
    <row r="2143" spans="1:56" x14ac:dyDescent="0.2">
      <c r="A2143" s="107" t="s">
        <v>409</v>
      </c>
      <c r="B2143" s="105">
        <v>612826</v>
      </c>
      <c r="C2143" s="105" t="s">
        <v>2758</v>
      </c>
      <c r="D2143" s="107" t="s">
        <v>970</v>
      </c>
      <c r="E2143" s="105" t="s">
        <v>1954</v>
      </c>
      <c r="F2143" s="107" t="s">
        <v>389</v>
      </c>
      <c r="G2143" s="107" t="s">
        <v>830</v>
      </c>
      <c r="H2143" s="107" t="b">
        <v>1</v>
      </c>
      <c r="I2143" s="107" t="s">
        <v>830</v>
      </c>
      <c r="J2143" s="107" t="s">
        <v>463</v>
      </c>
      <c r="K2143" s="107" t="s">
        <v>464</v>
      </c>
      <c r="L2143" s="107" t="s">
        <v>193</v>
      </c>
      <c r="M2143" s="107" t="s">
        <v>192</v>
      </c>
      <c r="N2143" s="107" t="s">
        <v>410</v>
      </c>
      <c r="O2143" s="107" t="s">
        <v>395</v>
      </c>
      <c r="P2143" s="109">
        <v>44926</v>
      </c>
      <c r="Q2143" s="107" t="s">
        <v>712</v>
      </c>
      <c r="R2143" s="108">
        <v>1</v>
      </c>
      <c r="S2143" s="109">
        <v>44988</v>
      </c>
      <c r="T2143" s="109">
        <v>45048</v>
      </c>
      <c r="U2143" s="109">
        <v>45823</v>
      </c>
      <c r="V2143" s="108">
        <v>835</v>
      </c>
      <c r="W2143" s="107" t="s">
        <v>398</v>
      </c>
      <c r="X2143" s="107" t="s">
        <v>720</v>
      </c>
      <c r="Y2143" s="107" t="s">
        <v>293</v>
      </c>
      <c r="Z2143" s="108">
        <v>0</v>
      </c>
      <c r="AA2143" s="113">
        <v>3727716.49</v>
      </c>
      <c r="AB2143" s="113">
        <v>1782752.27</v>
      </c>
      <c r="AC2143" s="113">
        <v>1977979.2</v>
      </c>
      <c r="AD2143" s="113">
        <v>2156829.8738000002</v>
      </c>
      <c r="AE2143" s="113">
        <v>2156829.8738000002</v>
      </c>
      <c r="AF2143" s="113">
        <v>807297.51980000001</v>
      </c>
      <c r="AG2143" s="113">
        <v>4535014.0098000001</v>
      </c>
      <c r="AH2143" s="113">
        <f>CFR_Data[[#This Row],[Total Spent SFY]]+CFR_Data[[#This Row],[CF Current SFY]]</f>
        <v>2590049.7897999999</v>
      </c>
      <c r="AI2143" s="113">
        <v>1349532.3540000001</v>
      </c>
      <c r="AJ2143" s="113">
        <v>0</v>
      </c>
      <c r="AK2143" s="113">
        <v>0</v>
      </c>
      <c r="AL2143" s="113">
        <v>0</v>
      </c>
      <c r="AM2143" s="113">
        <v>0</v>
      </c>
      <c r="AN2143" s="113">
        <v>-178850.67379999999</v>
      </c>
      <c r="AO2143" s="113">
        <v>0</v>
      </c>
      <c r="AP2143" s="113">
        <v>0</v>
      </c>
      <c r="AQ2143" s="107" t="s">
        <v>699</v>
      </c>
      <c r="AR2143" s="107" t="s">
        <v>699</v>
      </c>
      <c r="AS2143" s="107" t="s">
        <v>396</v>
      </c>
      <c r="AT2143" s="107" t="s">
        <v>395</v>
      </c>
      <c r="AU2143" s="107" t="s">
        <v>1123</v>
      </c>
      <c r="AV2143" s="107" t="s">
        <v>391</v>
      </c>
      <c r="AW2143" s="108">
        <v>2</v>
      </c>
      <c r="AX2143" s="107" t="s">
        <v>473</v>
      </c>
      <c r="AY2143" s="107" t="s">
        <v>731</v>
      </c>
      <c r="AZ2143" s="107" t="s">
        <v>706</v>
      </c>
      <c r="BA2143" s="107" t="s">
        <v>435</v>
      </c>
      <c r="BB2143" s="109">
        <v>45355.272070752311</v>
      </c>
      <c r="BC2143" s="107" t="s">
        <v>465</v>
      </c>
      <c r="BD2143" s="107" t="s">
        <v>293</v>
      </c>
    </row>
    <row r="2144" spans="1:56" x14ac:dyDescent="0.2">
      <c r="A2144" s="107" t="s">
        <v>409</v>
      </c>
      <c r="B2144" s="105">
        <v>612826</v>
      </c>
      <c r="C2144" s="105" t="s">
        <v>2758</v>
      </c>
      <c r="D2144" s="107" t="s">
        <v>970</v>
      </c>
      <c r="E2144" s="105" t="s">
        <v>1954</v>
      </c>
      <c r="F2144" s="107" t="s">
        <v>389</v>
      </c>
      <c r="G2144" s="107" t="s">
        <v>830</v>
      </c>
      <c r="H2144" s="107" t="b">
        <v>1</v>
      </c>
      <c r="I2144" s="107" t="s">
        <v>830</v>
      </c>
      <c r="J2144" s="107" t="s">
        <v>463</v>
      </c>
      <c r="K2144" s="107" t="s">
        <v>464</v>
      </c>
      <c r="L2144" s="107" t="s">
        <v>193</v>
      </c>
      <c r="M2144" s="107" t="s">
        <v>192</v>
      </c>
      <c r="N2144" s="107" t="s">
        <v>410</v>
      </c>
      <c r="O2144" s="107" t="s">
        <v>395</v>
      </c>
      <c r="P2144" s="109">
        <v>44926</v>
      </c>
      <c r="Q2144" s="107" t="s">
        <v>712</v>
      </c>
      <c r="R2144" s="108">
        <v>1</v>
      </c>
      <c r="S2144" s="109">
        <v>44988</v>
      </c>
      <c r="T2144" s="109">
        <v>45048</v>
      </c>
      <c r="U2144" s="109">
        <v>45823</v>
      </c>
      <c r="V2144" s="108">
        <v>835</v>
      </c>
      <c r="W2144" s="107" t="s">
        <v>398</v>
      </c>
      <c r="X2144" s="107" t="s">
        <v>1100</v>
      </c>
      <c r="Y2144" s="107" t="s">
        <v>293</v>
      </c>
      <c r="Z2144" s="108">
        <v>0</v>
      </c>
      <c r="AA2144" s="113">
        <v>4241921.4000000004</v>
      </c>
      <c r="AB2144" s="113">
        <v>3594726.55</v>
      </c>
      <c r="AC2144" s="113">
        <v>3252085.01</v>
      </c>
      <c r="AD2144" s="113">
        <v>4255170.1261999998</v>
      </c>
      <c r="AE2144" s="113">
        <v>4255170.1261999998</v>
      </c>
      <c r="AF2144" s="113">
        <v>1592702.4802000001</v>
      </c>
      <c r="AG2144" s="113">
        <v>5834623.8801999995</v>
      </c>
      <c r="AH2144" s="113">
        <f>CFR_Data[[#This Row],[Total Spent SFY]]+CFR_Data[[#This Row],[CF Current SFY]]</f>
        <v>5187429.0301999999</v>
      </c>
      <c r="AI2144" s="113">
        <v>2662467.6460000002</v>
      </c>
      <c r="AJ2144" s="113">
        <v>0</v>
      </c>
      <c r="AK2144" s="113">
        <v>0</v>
      </c>
      <c r="AL2144" s="113">
        <v>0</v>
      </c>
      <c r="AM2144" s="113">
        <v>0</v>
      </c>
      <c r="AN2144" s="113">
        <v>-1003085.1162</v>
      </c>
      <c r="AO2144" s="113">
        <v>0</v>
      </c>
      <c r="AP2144" s="113">
        <v>0</v>
      </c>
      <c r="AQ2144" s="107" t="s">
        <v>699</v>
      </c>
      <c r="AR2144" s="107" t="s">
        <v>699</v>
      </c>
      <c r="AS2144" s="107" t="s">
        <v>396</v>
      </c>
      <c r="AT2144" s="107" t="s">
        <v>395</v>
      </c>
      <c r="AU2144" s="107" t="s">
        <v>1123</v>
      </c>
      <c r="AV2144" s="107" t="s">
        <v>391</v>
      </c>
      <c r="AW2144" s="108">
        <v>2</v>
      </c>
      <c r="AX2144" s="107" t="s">
        <v>473</v>
      </c>
      <c r="AY2144" s="107" t="s">
        <v>731</v>
      </c>
      <c r="AZ2144" s="107" t="s">
        <v>706</v>
      </c>
      <c r="BA2144" s="107" t="s">
        <v>435</v>
      </c>
      <c r="BB2144" s="109">
        <v>45355.272070752311</v>
      </c>
      <c r="BC2144" s="107" t="s">
        <v>465</v>
      </c>
      <c r="BD2144" s="107" t="s">
        <v>293</v>
      </c>
    </row>
    <row r="2145" spans="1:56" x14ac:dyDescent="0.2">
      <c r="A2145" s="107" t="s">
        <v>409</v>
      </c>
      <c r="B2145" s="105">
        <v>612827</v>
      </c>
      <c r="C2145" s="105" t="s">
        <v>2759</v>
      </c>
      <c r="D2145" s="107" t="s">
        <v>1259</v>
      </c>
      <c r="E2145" s="105" t="s">
        <v>1954</v>
      </c>
      <c r="F2145" s="107" t="s">
        <v>1329</v>
      </c>
      <c r="G2145" s="107" t="s">
        <v>830</v>
      </c>
      <c r="H2145" s="107" t="b">
        <v>1</v>
      </c>
      <c r="I2145" s="107" t="s">
        <v>830</v>
      </c>
      <c r="J2145" s="107" t="s">
        <v>463</v>
      </c>
      <c r="K2145" s="107" t="s">
        <v>464</v>
      </c>
      <c r="L2145" s="107" t="s">
        <v>356</v>
      </c>
      <c r="M2145" s="107" t="s">
        <v>395</v>
      </c>
      <c r="N2145" s="107" t="s">
        <v>410</v>
      </c>
      <c r="O2145" s="107" t="s">
        <v>395</v>
      </c>
      <c r="P2145" s="109">
        <v>44856</v>
      </c>
      <c r="Q2145" s="107" t="s">
        <v>712</v>
      </c>
      <c r="R2145" s="108">
        <v>1</v>
      </c>
      <c r="S2145" s="109">
        <v>44915</v>
      </c>
      <c r="T2145" s="109">
        <v>44975</v>
      </c>
      <c r="U2145" s="109">
        <v>45645</v>
      </c>
      <c r="V2145" s="108">
        <v>730</v>
      </c>
      <c r="W2145" s="107" t="s">
        <v>398</v>
      </c>
      <c r="X2145" s="107" t="s">
        <v>720</v>
      </c>
      <c r="Y2145" s="107" t="s">
        <v>293</v>
      </c>
      <c r="Z2145" s="108">
        <v>0</v>
      </c>
      <c r="AA2145" s="113">
        <v>1935904.21</v>
      </c>
      <c r="AB2145" s="113">
        <v>1243524.5</v>
      </c>
      <c r="AC2145" s="113">
        <v>1618031.29</v>
      </c>
      <c r="AD2145" s="113">
        <v>35000</v>
      </c>
      <c r="AE2145" s="113">
        <v>1618031.29</v>
      </c>
      <c r="AF2145" s="113">
        <v>35000</v>
      </c>
      <c r="AG2145" s="113">
        <v>1970904.21</v>
      </c>
      <c r="AH2145" s="113">
        <f>CFR_Data[[#This Row],[Total Spent SFY]]+CFR_Data[[#This Row],[CF Current SFY]]</f>
        <v>1278524.5</v>
      </c>
      <c r="AI2145" s="113">
        <v>1583031.29</v>
      </c>
      <c r="AJ2145" s="113">
        <v>0</v>
      </c>
      <c r="AK2145" s="113">
        <v>0</v>
      </c>
      <c r="AL2145" s="113">
        <v>0</v>
      </c>
      <c r="AM2145" s="113">
        <v>0</v>
      </c>
      <c r="AN2145" s="113">
        <v>0</v>
      </c>
      <c r="AO2145" s="113">
        <v>0</v>
      </c>
      <c r="AP2145" s="113">
        <v>0</v>
      </c>
      <c r="AQ2145" s="107" t="s">
        <v>699</v>
      </c>
      <c r="AR2145" s="107" t="s">
        <v>699</v>
      </c>
      <c r="AS2145" s="107" t="s">
        <v>396</v>
      </c>
      <c r="AT2145" s="107" t="s">
        <v>395</v>
      </c>
      <c r="AU2145" s="107" t="s">
        <v>1123</v>
      </c>
      <c r="AV2145" s="107" t="s">
        <v>391</v>
      </c>
      <c r="AW2145" s="108">
        <v>1</v>
      </c>
      <c r="AX2145" s="107" t="s">
        <v>473</v>
      </c>
      <c r="AY2145" s="107" t="s">
        <v>765</v>
      </c>
      <c r="AZ2145" s="107" t="s">
        <v>706</v>
      </c>
      <c r="BA2145" s="107" t="s">
        <v>406</v>
      </c>
      <c r="BB2145" s="109">
        <v>45355.272070752311</v>
      </c>
      <c r="BC2145" s="107" t="s">
        <v>465</v>
      </c>
      <c r="BD2145" s="107" t="s">
        <v>293</v>
      </c>
    </row>
    <row r="2146" spans="1:56" x14ac:dyDescent="0.2">
      <c r="A2146" s="107" t="s">
        <v>409</v>
      </c>
      <c r="B2146" s="105">
        <v>612828</v>
      </c>
      <c r="C2146" s="105" t="s">
        <v>2760</v>
      </c>
      <c r="D2146" s="107" t="s">
        <v>969</v>
      </c>
      <c r="E2146" s="105" t="s">
        <v>1954</v>
      </c>
      <c r="F2146" s="107" t="s">
        <v>1333</v>
      </c>
      <c r="G2146" s="107" t="s">
        <v>830</v>
      </c>
      <c r="H2146" s="107" t="b">
        <v>1</v>
      </c>
      <c r="I2146" s="107" t="s">
        <v>830</v>
      </c>
      <c r="J2146" s="107" t="s">
        <v>463</v>
      </c>
      <c r="K2146" s="107" t="s">
        <v>464</v>
      </c>
      <c r="L2146" s="107" t="s">
        <v>193</v>
      </c>
      <c r="M2146" s="107" t="s">
        <v>192</v>
      </c>
      <c r="N2146" s="107" t="s">
        <v>410</v>
      </c>
      <c r="O2146" s="107" t="s">
        <v>395</v>
      </c>
      <c r="P2146" s="109">
        <v>44933</v>
      </c>
      <c r="Q2146" s="107" t="s">
        <v>712</v>
      </c>
      <c r="R2146" s="108">
        <v>1</v>
      </c>
      <c r="S2146" s="109">
        <v>44995</v>
      </c>
      <c r="T2146" s="109">
        <v>45055</v>
      </c>
      <c r="U2146" s="109">
        <v>45725</v>
      </c>
      <c r="V2146" s="108">
        <v>730</v>
      </c>
      <c r="W2146" s="107" t="s">
        <v>398</v>
      </c>
      <c r="X2146" s="107" t="s">
        <v>720</v>
      </c>
      <c r="Y2146" s="107" t="s">
        <v>293</v>
      </c>
      <c r="Z2146" s="108">
        <v>0</v>
      </c>
      <c r="AA2146" s="113">
        <v>2929130.34</v>
      </c>
      <c r="AB2146" s="113">
        <v>911850.25</v>
      </c>
      <c r="AC2146" s="113">
        <v>2933484.46</v>
      </c>
      <c r="AD2146" s="113">
        <v>0</v>
      </c>
      <c r="AE2146" s="113">
        <v>2933484.46</v>
      </c>
      <c r="AF2146" s="113">
        <v>1605869.66</v>
      </c>
      <c r="AG2146" s="113">
        <v>4535000</v>
      </c>
      <c r="AH2146" s="113">
        <f>CFR_Data[[#This Row],[Total Spent SFY]]+CFR_Data[[#This Row],[CF Current SFY]]</f>
        <v>2517719.91</v>
      </c>
      <c r="AI2146" s="113">
        <v>1327614.8</v>
      </c>
      <c r="AJ2146" s="113">
        <v>0</v>
      </c>
      <c r="AK2146" s="113">
        <v>0</v>
      </c>
      <c r="AL2146" s="113">
        <v>0</v>
      </c>
      <c r="AM2146" s="113">
        <v>0</v>
      </c>
      <c r="AN2146" s="113">
        <v>0</v>
      </c>
      <c r="AO2146" s="113">
        <v>0</v>
      </c>
      <c r="AP2146" s="113">
        <v>0</v>
      </c>
      <c r="AQ2146" s="107" t="s">
        <v>699</v>
      </c>
      <c r="AR2146" s="107" t="s">
        <v>699</v>
      </c>
      <c r="AS2146" s="107" t="s">
        <v>396</v>
      </c>
      <c r="AT2146" s="107" t="s">
        <v>395</v>
      </c>
      <c r="AU2146" s="107" t="s">
        <v>1123</v>
      </c>
      <c r="AV2146" s="107" t="s">
        <v>391</v>
      </c>
      <c r="AW2146" s="108">
        <v>2</v>
      </c>
      <c r="AX2146" s="107" t="s">
        <v>473</v>
      </c>
      <c r="AY2146" s="107" t="s">
        <v>731</v>
      </c>
      <c r="AZ2146" s="107" t="s">
        <v>706</v>
      </c>
      <c r="BA2146" s="107" t="s">
        <v>435</v>
      </c>
      <c r="BB2146" s="109">
        <v>45355.272070752311</v>
      </c>
      <c r="BC2146" s="107" t="s">
        <v>465</v>
      </c>
      <c r="BD2146" s="107" t="s">
        <v>293</v>
      </c>
    </row>
    <row r="2147" spans="1:56" x14ac:dyDescent="0.2">
      <c r="A2147" s="107" t="s">
        <v>409</v>
      </c>
      <c r="B2147" s="105">
        <v>612828</v>
      </c>
      <c r="C2147" s="105" t="s">
        <v>2760</v>
      </c>
      <c r="D2147" s="107" t="s">
        <v>969</v>
      </c>
      <c r="E2147" s="105" t="s">
        <v>1954</v>
      </c>
      <c r="F2147" s="107" t="s">
        <v>1333</v>
      </c>
      <c r="G2147" s="107" t="s">
        <v>830</v>
      </c>
      <c r="H2147" s="107" t="b">
        <v>1</v>
      </c>
      <c r="I2147" s="107" t="s">
        <v>830</v>
      </c>
      <c r="J2147" s="107" t="s">
        <v>463</v>
      </c>
      <c r="K2147" s="107" t="s">
        <v>464</v>
      </c>
      <c r="L2147" s="107" t="s">
        <v>193</v>
      </c>
      <c r="M2147" s="107" t="s">
        <v>192</v>
      </c>
      <c r="N2147" s="107" t="s">
        <v>410</v>
      </c>
      <c r="O2147" s="107" t="s">
        <v>395</v>
      </c>
      <c r="P2147" s="109">
        <v>44933</v>
      </c>
      <c r="Q2147" s="107" t="s">
        <v>712</v>
      </c>
      <c r="R2147" s="108">
        <v>1</v>
      </c>
      <c r="S2147" s="109">
        <v>44995</v>
      </c>
      <c r="T2147" s="109">
        <v>45055</v>
      </c>
      <c r="U2147" s="109">
        <v>45725</v>
      </c>
      <c r="V2147" s="108">
        <v>730</v>
      </c>
      <c r="W2147" s="107" t="s">
        <v>438</v>
      </c>
      <c r="X2147" s="107" t="s">
        <v>800</v>
      </c>
      <c r="Y2147" s="107" t="s">
        <v>293</v>
      </c>
      <c r="Z2147" s="108">
        <v>0</v>
      </c>
      <c r="AA2147" s="113">
        <v>0</v>
      </c>
      <c r="AB2147" s="113">
        <v>0</v>
      </c>
      <c r="AC2147" s="113">
        <v>993980.6</v>
      </c>
      <c r="AD2147" s="113">
        <v>0</v>
      </c>
      <c r="AE2147" s="113">
        <v>993980.6</v>
      </c>
      <c r="AF2147" s="113">
        <v>660000</v>
      </c>
      <c r="AG2147" s="113">
        <v>660000</v>
      </c>
      <c r="AH2147" s="113">
        <f>CFR_Data[[#This Row],[Total Spent SFY]]+CFR_Data[[#This Row],[CF Current SFY]]</f>
        <v>660000</v>
      </c>
      <c r="AI2147" s="113">
        <v>333980.59999999998</v>
      </c>
      <c r="AJ2147" s="113">
        <v>0</v>
      </c>
      <c r="AK2147" s="113">
        <v>0</v>
      </c>
      <c r="AL2147" s="113">
        <v>0</v>
      </c>
      <c r="AM2147" s="113">
        <v>0</v>
      </c>
      <c r="AN2147" s="113">
        <v>0</v>
      </c>
      <c r="AO2147" s="113">
        <v>0</v>
      </c>
      <c r="AP2147" s="113">
        <v>0</v>
      </c>
      <c r="AQ2147" s="107" t="s">
        <v>699</v>
      </c>
      <c r="AR2147" s="107" t="s">
        <v>699</v>
      </c>
      <c r="AS2147" s="107" t="s">
        <v>396</v>
      </c>
      <c r="AT2147" s="107" t="s">
        <v>395</v>
      </c>
      <c r="AU2147" s="107" t="s">
        <v>1123</v>
      </c>
      <c r="AV2147" s="107" t="s">
        <v>391</v>
      </c>
      <c r="AW2147" s="108">
        <v>2</v>
      </c>
      <c r="AX2147" s="107" t="s">
        <v>473</v>
      </c>
      <c r="AY2147" s="107" t="s">
        <v>731</v>
      </c>
      <c r="AZ2147" s="107" t="s">
        <v>706</v>
      </c>
      <c r="BA2147" s="107" t="s">
        <v>435</v>
      </c>
      <c r="BB2147" s="109">
        <v>45355.272070752311</v>
      </c>
      <c r="BC2147" s="107" t="s">
        <v>465</v>
      </c>
      <c r="BD2147" s="107" t="s">
        <v>293</v>
      </c>
    </row>
    <row r="2148" spans="1:56" x14ac:dyDescent="0.2">
      <c r="A2148" s="107" t="s">
        <v>409</v>
      </c>
      <c r="B2148" s="105">
        <v>612829</v>
      </c>
      <c r="C2148" s="105" t="s">
        <v>2761</v>
      </c>
      <c r="D2148" s="107" t="s">
        <v>1258</v>
      </c>
      <c r="E2148" s="105" t="s">
        <v>1954</v>
      </c>
      <c r="F2148" s="107" t="s">
        <v>1329</v>
      </c>
      <c r="G2148" s="107" t="s">
        <v>830</v>
      </c>
      <c r="H2148" s="107" t="b">
        <v>1</v>
      </c>
      <c r="I2148" s="107" t="s">
        <v>830</v>
      </c>
      <c r="J2148" s="107" t="s">
        <v>463</v>
      </c>
      <c r="K2148" s="107" t="s">
        <v>464</v>
      </c>
      <c r="L2148" s="107" t="s">
        <v>273</v>
      </c>
      <c r="M2148" s="107" t="s">
        <v>239</v>
      </c>
      <c r="N2148" s="107" t="s">
        <v>410</v>
      </c>
      <c r="O2148" s="107" t="s">
        <v>395</v>
      </c>
      <c r="P2148" s="109">
        <v>44891</v>
      </c>
      <c r="Q2148" s="107" t="s">
        <v>712</v>
      </c>
      <c r="R2148" s="108">
        <v>1</v>
      </c>
      <c r="S2148" s="109">
        <v>44943</v>
      </c>
      <c r="T2148" s="109">
        <v>45003</v>
      </c>
      <c r="U2148" s="109">
        <v>45673</v>
      </c>
      <c r="V2148" s="108">
        <v>730</v>
      </c>
      <c r="W2148" s="107" t="s">
        <v>398</v>
      </c>
      <c r="X2148" s="107" t="s">
        <v>720</v>
      </c>
      <c r="Y2148" s="107" t="s">
        <v>293</v>
      </c>
      <c r="Z2148" s="108">
        <v>0</v>
      </c>
      <c r="AA2148" s="113">
        <v>152270.39000000001</v>
      </c>
      <c r="AB2148" s="113">
        <v>152270.39000000001</v>
      </c>
      <c r="AC2148" s="113">
        <v>339747.61</v>
      </c>
      <c r="AD2148" s="113">
        <v>0</v>
      </c>
      <c r="AE2148" s="113">
        <v>339747.61</v>
      </c>
      <c r="AF2148" s="113">
        <v>117729.61</v>
      </c>
      <c r="AG2148" s="113">
        <v>270000</v>
      </c>
      <c r="AH2148" s="113">
        <f>CFR_Data[[#This Row],[Total Spent SFY]]+CFR_Data[[#This Row],[CF Current SFY]]</f>
        <v>270000</v>
      </c>
      <c r="AI2148" s="113">
        <v>222018</v>
      </c>
      <c r="AJ2148" s="113">
        <v>0</v>
      </c>
      <c r="AK2148" s="113">
        <v>0</v>
      </c>
      <c r="AL2148" s="113">
        <v>0</v>
      </c>
      <c r="AM2148" s="113">
        <v>0</v>
      </c>
      <c r="AN2148" s="113">
        <v>0</v>
      </c>
      <c r="AO2148" s="113">
        <v>0</v>
      </c>
      <c r="AP2148" s="113">
        <v>0</v>
      </c>
      <c r="AQ2148" s="107" t="s">
        <v>699</v>
      </c>
      <c r="AR2148" s="107" t="s">
        <v>699</v>
      </c>
      <c r="AS2148" s="107" t="s">
        <v>396</v>
      </c>
      <c r="AT2148" s="107" t="s">
        <v>395</v>
      </c>
      <c r="AU2148" s="107" t="s">
        <v>1123</v>
      </c>
      <c r="AV2148" s="107" t="s">
        <v>391</v>
      </c>
      <c r="AW2148" s="108">
        <v>1</v>
      </c>
      <c r="AX2148" s="107" t="s">
        <v>473</v>
      </c>
      <c r="AY2148" s="107" t="s">
        <v>765</v>
      </c>
      <c r="AZ2148" s="107" t="s">
        <v>706</v>
      </c>
      <c r="BA2148" s="107" t="s">
        <v>406</v>
      </c>
      <c r="BB2148" s="109">
        <v>45355.272070752311</v>
      </c>
      <c r="BC2148" s="107" t="s">
        <v>465</v>
      </c>
      <c r="BD2148" s="107" t="s">
        <v>293</v>
      </c>
    </row>
    <row r="2149" spans="1:56" x14ac:dyDescent="0.2">
      <c r="A2149" s="107" t="s">
        <v>409</v>
      </c>
      <c r="B2149" s="105">
        <v>612830</v>
      </c>
      <c r="C2149" s="105" t="s">
        <v>2762</v>
      </c>
      <c r="D2149" s="107" t="s">
        <v>2763</v>
      </c>
      <c r="E2149" s="105" t="s">
        <v>1945</v>
      </c>
      <c r="F2149" s="107" t="s">
        <v>1329</v>
      </c>
      <c r="G2149" s="107" t="s">
        <v>830</v>
      </c>
      <c r="H2149" s="107" t="b">
        <v>1</v>
      </c>
      <c r="I2149" s="107" t="s">
        <v>830</v>
      </c>
      <c r="J2149" s="107" t="s">
        <v>445</v>
      </c>
      <c r="K2149" s="107" t="s">
        <v>446</v>
      </c>
      <c r="L2149" s="107" t="s">
        <v>235</v>
      </c>
      <c r="M2149" s="107" t="s">
        <v>233</v>
      </c>
      <c r="N2149" s="107" t="s">
        <v>410</v>
      </c>
      <c r="O2149" s="107" t="s">
        <v>395</v>
      </c>
      <c r="P2149" s="109">
        <v>44856</v>
      </c>
      <c r="Q2149" s="107" t="s">
        <v>712</v>
      </c>
      <c r="R2149" s="108">
        <v>1</v>
      </c>
      <c r="S2149" s="109">
        <v>44902</v>
      </c>
      <c r="T2149" s="109">
        <v>44962</v>
      </c>
      <c r="U2149" s="109">
        <v>45632</v>
      </c>
      <c r="V2149" s="108">
        <v>730</v>
      </c>
      <c r="W2149" s="107" t="s">
        <v>398</v>
      </c>
      <c r="X2149" s="107" t="s">
        <v>720</v>
      </c>
      <c r="Y2149" s="107" t="s">
        <v>293</v>
      </c>
      <c r="Z2149" s="108">
        <v>0</v>
      </c>
      <c r="AA2149" s="113">
        <v>618525.43999999994</v>
      </c>
      <c r="AB2149" s="113">
        <v>432585.17</v>
      </c>
      <c r="AC2149" s="113">
        <v>272844.56</v>
      </c>
      <c r="AD2149" s="113">
        <v>264359</v>
      </c>
      <c r="AE2149" s="113">
        <v>264359</v>
      </c>
      <c r="AF2149" s="113">
        <v>72989</v>
      </c>
      <c r="AG2149" s="113">
        <v>691514.44</v>
      </c>
      <c r="AH2149" s="113">
        <f>CFR_Data[[#This Row],[Total Spent SFY]]+CFR_Data[[#This Row],[CF Current SFY]]</f>
        <v>505574.17</v>
      </c>
      <c r="AI2149" s="113">
        <v>191370</v>
      </c>
      <c r="AJ2149" s="113">
        <v>0</v>
      </c>
      <c r="AK2149" s="113">
        <v>0</v>
      </c>
      <c r="AL2149" s="113">
        <v>0</v>
      </c>
      <c r="AM2149" s="113">
        <v>0</v>
      </c>
      <c r="AN2149" s="113">
        <v>8485.56</v>
      </c>
      <c r="AO2149" s="113">
        <v>0</v>
      </c>
      <c r="AP2149" s="113">
        <v>0</v>
      </c>
      <c r="AQ2149" s="107" t="s">
        <v>699</v>
      </c>
      <c r="AR2149" s="107" t="s">
        <v>699</v>
      </c>
      <c r="AS2149" s="107" t="s">
        <v>396</v>
      </c>
      <c r="AT2149" s="107" t="s">
        <v>395</v>
      </c>
      <c r="AU2149" s="107" t="s">
        <v>1123</v>
      </c>
      <c r="AV2149" s="107" t="s">
        <v>391</v>
      </c>
      <c r="AW2149" s="108">
        <v>1</v>
      </c>
      <c r="AX2149" s="107" t="s">
        <v>473</v>
      </c>
      <c r="AY2149" s="107" t="s">
        <v>736</v>
      </c>
      <c r="AZ2149" s="107" t="s">
        <v>706</v>
      </c>
      <c r="BA2149" s="107" t="s">
        <v>434</v>
      </c>
      <c r="BB2149" s="109">
        <v>45355.272070752311</v>
      </c>
      <c r="BC2149" s="107" t="s">
        <v>465</v>
      </c>
      <c r="BD2149" s="107" t="s">
        <v>293</v>
      </c>
    </row>
    <row r="2150" spans="1:56" x14ac:dyDescent="0.2">
      <c r="A2150" s="107" t="s">
        <v>409</v>
      </c>
      <c r="B2150" s="105">
        <v>612831</v>
      </c>
      <c r="C2150" s="105" t="s">
        <v>2764</v>
      </c>
      <c r="D2150" s="107" t="s">
        <v>1794</v>
      </c>
      <c r="E2150" s="105" t="s">
        <v>1954</v>
      </c>
      <c r="F2150" s="107" t="s">
        <v>1333</v>
      </c>
      <c r="G2150" s="107" t="s">
        <v>830</v>
      </c>
      <c r="H2150" s="107" t="b">
        <v>1</v>
      </c>
      <c r="I2150" s="107" t="s">
        <v>830</v>
      </c>
      <c r="J2150" s="107" t="s">
        <v>463</v>
      </c>
      <c r="K2150" s="107" t="s">
        <v>464</v>
      </c>
      <c r="L2150" s="107" t="s">
        <v>231</v>
      </c>
      <c r="M2150" s="107" t="s">
        <v>395</v>
      </c>
      <c r="N2150" s="107" t="s">
        <v>410</v>
      </c>
      <c r="O2150" s="107" t="s">
        <v>395</v>
      </c>
      <c r="P2150" s="109">
        <v>45010</v>
      </c>
      <c r="Q2150" s="107" t="s">
        <v>712</v>
      </c>
      <c r="R2150" s="108">
        <v>1</v>
      </c>
      <c r="S2150" s="109">
        <v>45125</v>
      </c>
      <c r="T2150" s="109">
        <v>45185</v>
      </c>
      <c r="U2150" s="109">
        <v>45855</v>
      </c>
      <c r="V2150" s="108">
        <v>730</v>
      </c>
      <c r="W2150" s="107" t="s">
        <v>398</v>
      </c>
      <c r="X2150" s="107" t="s">
        <v>720</v>
      </c>
      <c r="Y2150" s="107" t="s">
        <v>293</v>
      </c>
      <c r="Z2150" s="108">
        <v>0</v>
      </c>
      <c r="AA2150" s="113">
        <v>8550.0499999999993</v>
      </c>
      <c r="AB2150" s="113">
        <v>8550.0499999999993</v>
      </c>
      <c r="AC2150" s="113">
        <v>157857.9</v>
      </c>
      <c r="AD2150" s="113">
        <v>0</v>
      </c>
      <c r="AE2150" s="113">
        <v>157857.9</v>
      </c>
      <c r="AF2150" s="113">
        <v>76449.95</v>
      </c>
      <c r="AG2150" s="113">
        <v>85000</v>
      </c>
      <c r="AH2150" s="113">
        <f>CFR_Data[[#This Row],[Total Spent SFY]]+CFR_Data[[#This Row],[CF Current SFY]]</f>
        <v>85000</v>
      </c>
      <c r="AI2150" s="113">
        <v>74407.95</v>
      </c>
      <c r="AJ2150" s="113">
        <v>7000</v>
      </c>
      <c r="AK2150" s="113">
        <v>0</v>
      </c>
      <c r="AL2150" s="113">
        <v>0</v>
      </c>
      <c r="AM2150" s="113">
        <v>0</v>
      </c>
      <c r="AN2150" s="113">
        <v>0</v>
      </c>
      <c r="AO2150" s="113">
        <v>0</v>
      </c>
      <c r="AP2150" s="113">
        <v>0</v>
      </c>
      <c r="AQ2150" s="107" t="s">
        <v>699</v>
      </c>
      <c r="AR2150" s="107" t="s">
        <v>699</v>
      </c>
      <c r="AS2150" s="107" t="s">
        <v>396</v>
      </c>
      <c r="AT2150" s="107" t="s">
        <v>395</v>
      </c>
      <c r="AU2150" s="107" t="s">
        <v>1123</v>
      </c>
      <c r="AV2150" s="107" t="s">
        <v>391</v>
      </c>
      <c r="AW2150" s="108">
        <v>2</v>
      </c>
      <c r="AX2150" s="107" t="s">
        <v>473</v>
      </c>
      <c r="AY2150" s="107" t="s">
        <v>765</v>
      </c>
      <c r="AZ2150" s="107" t="s">
        <v>706</v>
      </c>
      <c r="BA2150" s="107" t="s">
        <v>406</v>
      </c>
      <c r="BB2150" s="109">
        <v>45355.272070752311</v>
      </c>
      <c r="BC2150" s="107" t="s">
        <v>465</v>
      </c>
      <c r="BD2150" s="107" t="s">
        <v>293</v>
      </c>
    </row>
    <row r="2151" spans="1:56" x14ac:dyDescent="0.2">
      <c r="A2151" s="107" t="s">
        <v>409</v>
      </c>
      <c r="B2151" s="105">
        <v>612831</v>
      </c>
      <c r="C2151" s="105" t="s">
        <v>2764</v>
      </c>
      <c r="D2151" s="107" t="s">
        <v>1794</v>
      </c>
      <c r="E2151" s="105" t="s">
        <v>1954</v>
      </c>
      <c r="F2151" s="107" t="s">
        <v>1333</v>
      </c>
      <c r="G2151" s="107" t="s">
        <v>830</v>
      </c>
      <c r="H2151" s="107" t="b">
        <v>1</v>
      </c>
      <c r="I2151" s="107" t="s">
        <v>830</v>
      </c>
      <c r="J2151" s="107" t="s">
        <v>463</v>
      </c>
      <c r="K2151" s="107" t="s">
        <v>464</v>
      </c>
      <c r="L2151" s="107" t="s">
        <v>231</v>
      </c>
      <c r="M2151" s="107" t="s">
        <v>395</v>
      </c>
      <c r="N2151" s="107" t="s">
        <v>410</v>
      </c>
      <c r="O2151" s="107" t="s">
        <v>395</v>
      </c>
      <c r="P2151" s="109">
        <v>45010</v>
      </c>
      <c r="Q2151" s="107" t="s">
        <v>712</v>
      </c>
      <c r="R2151" s="108">
        <v>1</v>
      </c>
      <c r="S2151" s="109">
        <v>45125</v>
      </c>
      <c r="T2151" s="109">
        <v>45185</v>
      </c>
      <c r="U2151" s="109">
        <v>45855</v>
      </c>
      <c r="V2151" s="108">
        <v>730</v>
      </c>
      <c r="W2151" s="107" t="s">
        <v>438</v>
      </c>
      <c r="X2151" s="107" t="s">
        <v>800</v>
      </c>
      <c r="Y2151" s="107" t="s">
        <v>293</v>
      </c>
      <c r="Z2151" s="108">
        <v>0</v>
      </c>
      <c r="AA2151" s="113">
        <v>60379.46</v>
      </c>
      <c r="AB2151" s="113">
        <v>60379.46</v>
      </c>
      <c r="AC2151" s="113">
        <v>159034.79</v>
      </c>
      <c r="AD2151" s="113">
        <v>0</v>
      </c>
      <c r="AE2151" s="113">
        <v>159034.79</v>
      </c>
      <c r="AF2151" s="113">
        <v>49620.54</v>
      </c>
      <c r="AG2151" s="113">
        <v>110000</v>
      </c>
      <c r="AH2151" s="113">
        <f>CFR_Data[[#This Row],[Total Spent SFY]]+CFR_Data[[#This Row],[CF Current SFY]]</f>
        <v>110000</v>
      </c>
      <c r="AI2151" s="113">
        <v>100414.25</v>
      </c>
      <c r="AJ2151" s="113">
        <v>9000</v>
      </c>
      <c r="AK2151" s="113">
        <v>0</v>
      </c>
      <c r="AL2151" s="113">
        <v>0</v>
      </c>
      <c r="AM2151" s="113">
        <v>0</v>
      </c>
      <c r="AN2151" s="113">
        <v>0</v>
      </c>
      <c r="AO2151" s="113">
        <v>0</v>
      </c>
      <c r="AP2151" s="113">
        <v>0</v>
      </c>
      <c r="AQ2151" s="107" t="s">
        <v>699</v>
      </c>
      <c r="AR2151" s="107" t="s">
        <v>699</v>
      </c>
      <c r="AS2151" s="107" t="s">
        <v>396</v>
      </c>
      <c r="AT2151" s="107" t="s">
        <v>395</v>
      </c>
      <c r="AU2151" s="107" t="s">
        <v>1123</v>
      </c>
      <c r="AV2151" s="107" t="s">
        <v>391</v>
      </c>
      <c r="AW2151" s="108">
        <v>2</v>
      </c>
      <c r="AX2151" s="107" t="s">
        <v>473</v>
      </c>
      <c r="AY2151" s="107" t="s">
        <v>765</v>
      </c>
      <c r="AZ2151" s="107" t="s">
        <v>706</v>
      </c>
      <c r="BA2151" s="107" t="s">
        <v>406</v>
      </c>
      <c r="BB2151" s="109">
        <v>45355.272070752311</v>
      </c>
      <c r="BC2151" s="107" t="s">
        <v>465</v>
      </c>
      <c r="BD2151" s="107" t="s">
        <v>293</v>
      </c>
    </row>
    <row r="2152" spans="1:56" x14ac:dyDescent="0.2">
      <c r="A2152" s="107" t="s">
        <v>409</v>
      </c>
      <c r="B2152" s="105">
        <v>612832</v>
      </c>
      <c r="C2152" s="105" t="s">
        <v>2765</v>
      </c>
      <c r="D2152" s="107" t="s">
        <v>2766</v>
      </c>
      <c r="E2152" s="105" t="s">
        <v>1954</v>
      </c>
      <c r="F2152" s="107" t="s">
        <v>1333</v>
      </c>
      <c r="G2152" s="107" t="s">
        <v>830</v>
      </c>
      <c r="H2152" s="107" t="b">
        <v>1</v>
      </c>
      <c r="I2152" s="107" t="s">
        <v>830</v>
      </c>
      <c r="J2152" s="107" t="s">
        <v>463</v>
      </c>
      <c r="K2152" s="107" t="s">
        <v>464</v>
      </c>
      <c r="L2152" s="107" t="s">
        <v>235</v>
      </c>
      <c r="M2152" s="107" t="s">
        <v>233</v>
      </c>
      <c r="N2152" s="107" t="s">
        <v>410</v>
      </c>
      <c r="O2152" s="107" t="s">
        <v>395</v>
      </c>
      <c r="P2152" s="109">
        <v>44870</v>
      </c>
      <c r="Q2152" s="107" t="s">
        <v>712</v>
      </c>
      <c r="R2152" s="108">
        <v>1</v>
      </c>
      <c r="S2152" s="109">
        <v>44923</v>
      </c>
      <c r="T2152" s="109">
        <v>44983</v>
      </c>
      <c r="U2152" s="109">
        <v>45653</v>
      </c>
      <c r="V2152" s="108">
        <v>730</v>
      </c>
      <c r="W2152" s="107" t="s">
        <v>398</v>
      </c>
      <c r="X2152" s="107" t="s">
        <v>720</v>
      </c>
      <c r="Y2152" s="107" t="s">
        <v>293</v>
      </c>
      <c r="Z2152" s="108">
        <v>0</v>
      </c>
      <c r="AA2152" s="113">
        <v>1121697.81</v>
      </c>
      <c r="AB2152" s="113">
        <v>1085844.3899999999</v>
      </c>
      <c r="AC2152" s="113">
        <v>1009987.19</v>
      </c>
      <c r="AD2152" s="113">
        <v>0</v>
      </c>
      <c r="AE2152" s="113">
        <v>1009987.19</v>
      </c>
      <c r="AF2152" s="113">
        <v>1009986.19</v>
      </c>
      <c r="AG2152" s="113">
        <v>2131684</v>
      </c>
      <c r="AH2152" s="113">
        <f>CFR_Data[[#This Row],[Total Spent SFY]]+CFR_Data[[#This Row],[CF Current SFY]]</f>
        <v>2095830.5799999998</v>
      </c>
      <c r="AI2152" s="113">
        <v>1</v>
      </c>
      <c r="AJ2152" s="113">
        <v>0</v>
      </c>
      <c r="AK2152" s="113">
        <v>0</v>
      </c>
      <c r="AL2152" s="113">
        <v>0</v>
      </c>
      <c r="AM2152" s="113">
        <v>0</v>
      </c>
      <c r="AN2152" s="113">
        <v>0</v>
      </c>
      <c r="AO2152" s="113">
        <v>0</v>
      </c>
      <c r="AP2152" s="113">
        <v>0</v>
      </c>
      <c r="AQ2152" s="107" t="s">
        <v>699</v>
      </c>
      <c r="AR2152" s="107" t="s">
        <v>699</v>
      </c>
      <c r="AS2152" s="107" t="s">
        <v>396</v>
      </c>
      <c r="AT2152" s="107" t="s">
        <v>395</v>
      </c>
      <c r="AU2152" s="107" t="s">
        <v>1123</v>
      </c>
      <c r="AV2152" s="107" t="s">
        <v>391</v>
      </c>
      <c r="AW2152" s="108">
        <v>2</v>
      </c>
      <c r="AX2152" s="107" t="s">
        <v>473</v>
      </c>
      <c r="AY2152" s="107" t="s">
        <v>736</v>
      </c>
      <c r="AZ2152" s="107" t="s">
        <v>706</v>
      </c>
      <c r="BA2152" s="107" t="s">
        <v>434</v>
      </c>
      <c r="BB2152" s="109">
        <v>45355.272070752311</v>
      </c>
      <c r="BC2152" s="107" t="s">
        <v>465</v>
      </c>
      <c r="BD2152" s="107" t="s">
        <v>293</v>
      </c>
    </row>
    <row r="2153" spans="1:56" x14ac:dyDescent="0.2">
      <c r="A2153" s="107" t="s">
        <v>409</v>
      </c>
      <c r="B2153" s="105">
        <v>612832</v>
      </c>
      <c r="C2153" s="105" t="s">
        <v>2765</v>
      </c>
      <c r="D2153" s="107" t="s">
        <v>2766</v>
      </c>
      <c r="E2153" s="105" t="s">
        <v>1954</v>
      </c>
      <c r="F2153" s="107" t="s">
        <v>1333</v>
      </c>
      <c r="G2153" s="107" t="s">
        <v>830</v>
      </c>
      <c r="H2153" s="107" t="b">
        <v>1</v>
      </c>
      <c r="I2153" s="107" t="s">
        <v>830</v>
      </c>
      <c r="J2153" s="107" t="s">
        <v>463</v>
      </c>
      <c r="K2153" s="107" t="s">
        <v>464</v>
      </c>
      <c r="L2153" s="107" t="s">
        <v>235</v>
      </c>
      <c r="M2153" s="107" t="s">
        <v>233</v>
      </c>
      <c r="N2153" s="107" t="s">
        <v>410</v>
      </c>
      <c r="O2153" s="107" t="s">
        <v>395</v>
      </c>
      <c r="P2153" s="109">
        <v>44870</v>
      </c>
      <c r="Q2153" s="107" t="s">
        <v>712</v>
      </c>
      <c r="R2153" s="108">
        <v>1</v>
      </c>
      <c r="S2153" s="109">
        <v>44923</v>
      </c>
      <c r="T2153" s="109">
        <v>44983</v>
      </c>
      <c r="U2153" s="109">
        <v>45653</v>
      </c>
      <c r="V2153" s="108">
        <v>730</v>
      </c>
      <c r="W2153" s="107" t="s">
        <v>438</v>
      </c>
      <c r="X2153" s="107" t="s">
        <v>800</v>
      </c>
      <c r="Y2153" s="107" t="s">
        <v>293</v>
      </c>
      <c r="Z2153" s="108">
        <v>0</v>
      </c>
      <c r="AA2153" s="113">
        <v>0</v>
      </c>
      <c r="AB2153" s="113">
        <v>0</v>
      </c>
      <c r="AC2153" s="113">
        <v>247611.25</v>
      </c>
      <c r="AD2153" s="113">
        <v>0</v>
      </c>
      <c r="AE2153" s="113">
        <v>247611.25</v>
      </c>
      <c r="AF2153" s="113">
        <v>165000</v>
      </c>
      <c r="AG2153" s="113">
        <v>165000</v>
      </c>
      <c r="AH2153" s="113">
        <f>CFR_Data[[#This Row],[Total Spent SFY]]+CFR_Data[[#This Row],[CF Current SFY]]</f>
        <v>165000</v>
      </c>
      <c r="AI2153" s="113">
        <v>82611.25</v>
      </c>
      <c r="AJ2153" s="113">
        <v>0</v>
      </c>
      <c r="AK2153" s="113">
        <v>0</v>
      </c>
      <c r="AL2153" s="113">
        <v>0</v>
      </c>
      <c r="AM2153" s="113">
        <v>0</v>
      </c>
      <c r="AN2153" s="113">
        <v>0</v>
      </c>
      <c r="AO2153" s="113">
        <v>0</v>
      </c>
      <c r="AP2153" s="113">
        <v>0</v>
      </c>
      <c r="AQ2153" s="107" t="s">
        <v>699</v>
      </c>
      <c r="AR2153" s="107" t="s">
        <v>699</v>
      </c>
      <c r="AS2153" s="107" t="s">
        <v>396</v>
      </c>
      <c r="AT2153" s="107" t="s">
        <v>395</v>
      </c>
      <c r="AU2153" s="107" t="s">
        <v>1123</v>
      </c>
      <c r="AV2153" s="107" t="s">
        <v>391</v>
      </c>
      <c r="AW2153" s="108">
        <v>2</v>
      </c>
      <c r="AX2153" s="107" t="s">
        <v>473</v>
      </c>
      <c r="AY2153" s="107" t="s">
        <v>736</v>
      </c>
      <c r="AZ2153" s="107" t="s">
        <v>706</v>
      </c>
      <c r="BA2153" s="107" t="s">
        <v>434</v>
      </c>
      <c r="BB2153" s="109">
        <v>45355.272070752311</v>
      </c>
      <c r="BC2153" s="107" t="s">
        <v>465</v>
      </c>
      <c r="BD2153" s="107" t="s">
        <v>293</v>
      </c>
    </row>
    <row r="2154" spans="1:56" x14ac:dyDescent="0.2">
      <c r="A2154" s="107" t="s">
        <v>409</v>
      </c>
      <c r="B2154" s="105">
        <v>612833</v>
      </c>
      <c r="C2154" s="105" t="s">
        <v>2767</v>
      </c>
      <c r="D2154" s="107" t="s">
        <v>2768</v>
      </c>
      <c r="E2154" s="105" t="s">
        <v>1945</v>
      </c>
      <c r="F2154" s="107" t="s">
        <v>1329</v>
      </c>
      <c r="G2154" s="107" t="s">
        <v>830</v>
      </c>
      <c r="H2154" s="107" t="b">
        <v>1</v>
      </c>
      <c r="I2154" s="107" t="s">
        <v>830</v>
      </c>
      <c r="J2154" s="107" t="s">
        <v>445</v>
      </c>
      <c r="K2154" s="107" t="s">
        <v>446</v>
      </c>
      <c r="L2154" s="107" t="s">
        <v>235</v>
      </c>
      <c r="M2154" s="107" t="s">
        <v>233</v>
      </c>
      <c r="N2154" s="107" t="s">
        <v>410</v>
      </c>
      <c r="O2154" s="107" t="s">
        <v>395</v>
      </c>
      <c r="P2154" s="109">
        <v>44996</v>
      </c>
      <c r="Q2154" s="107" t="s">
        <v>712</v>
      </c>
      <c r="R2154" s="108">
        <v>1</v>
      </c>
      <c r="S2154" s="109">
        <v>45036</v>
      </c>
      <c r="T2154" s="109">
        <v>45096</v>
      </c>
      <c r="U2154" s="109">
        <v>45766</v>
      </c>
      <c r="V2154" s="108">
        <v>730</v>
      </c>
      <c r="W2154" s="107" t="s">
        <v>398</v>
      </c>
      <c r="X2154" s="107" t="s">
        <v>720</v>
      </c>
      <c r="Y2154" s="107" t="s">
        <v>293</v>
      </c>
      <c r="Z2154" s="108">
        <v>0</v>
      </c>
      <c r="AA2154" s="113">
        <v>188635.92</v>
      </c>
      <c r="AB2154" s="113">
        <v>188635.92</v>
      </c>
      <c r="AC2154" s="113">
        <v>793789.08</v>
      </c>
      <c r="AD2154" s="113">
        <v>753690.59</v>
      </c>
      <c r="AE2154" s="113">
        <v>753690.59</v>
      </c>
      <c r="AF2154" s="113">
        <v>551265.59</v>
      </c>
      <c r="AG2154" s="113">
        <v>739901.51</v>
      </c>
      <c r="AH2154" s="113">
        <f>CFR_Data[[#This Row],[Total Spent SFY]]+CFR_Data[[#This Row],[CF Current SFY]]</f>
        <v>739901.51</v>
      </c>
      <c r="AI2154" s="113">
        <v>202425</v>
      </c>
      <c r="AJ2154" s="113">
        <v>0</v>
      </c>
      <c r="AK2154" s="113">
        <v>0</v>
      </c>
      <c r="AL2154" s="113">
        <v>0</v>
      </c>
      <c r="AM2154" s="113">
        <v>0</v>
      </c>
      <c r="AN2154" s="113">
        <v>40098.49</v>
      </c>
      <c r="AO2154" s="113">
        <v>0</v>
      </c>
      <c r="AP2154" s="113">
        <v>0</v>
      </c>
      <c r="AQ2154" s="107" t="s">
        <v>699</v>
      </c>
      <c r="AR2154" s="107" t="s">
        <v>699</v>
      </c>
      <c r="AS2154" s="107" t="s">
        <v>396</v>
      </c>
      <c r="AT2154" s="107" t="s">
        <v>395</v>
      </c>
      <c r="AU2154" s="107" t="s">
        <v>1123</v>
      </c>
      <c r="AV2154" s="107" t="s">
        <v>391</v>
      </c>
      <c r="AW2154" s="108">
        <v>1</v>
      </c>
      <c r="AX2154" s="107" t="s">
        <v>473</v>
      </c>
      <c r="AY2154" s="107" t="s">
        <v>736</v>
      </c>
      <c r="AZ2154" s="107" t="s">
        <v>706</v>
      </c>
      <c r="BA2154" s="107" t="s">
        <v>434</v>
      </c>
      <c r="BB2154" s="109">
        <v>45355.272070752311</v>
      </c>
      <c r="BC2154" s="107" t="s">
        <v>465</v>
      </c>
      <c r="BD2154" s="107" t="s">
        <v>293</v>
      </c>
    </row>
    <row r="2155" spans="1:56" x14ac:dyDescent="0.2">
      <c r="A2155" s="107" t="s">
        <v>409</v>
      </c>
      <c r="B2155" s="105">
        <v>612834</v>
      </c>
      <c r="C2155" s="105" t="s">
        <v>2769</v>
      </c>
      <c r="D2155" s="107" t="s">
        <v>1451</v>
      </c>
      <c r="E2155" s="105" t="s">
        <v>1954</v>
      </c>
      <c r="F2155" s="107" t="s">
        <v>1329</v>
      </c>
      <c r="G2155" s="107" t="s">
        <v>830</v>
      </c>
      <c r="H2155" s="107" t="b">
        <v>1</v>
      </c>
      <c r="I2155" s="107" t="s">
        <v>830</v>
      </c>
      <c r="J2155" s="107" t="s">
        <v>463</v>
      </c>
      <c r="K2155" s="107" t="s">
        <v>464</v>
      </c>
      <c r="L2155" s="107" t="s">
        <v>209</v>
      </c>
      <c r="M2155" s="107" t="s">
        <v>208</v>
      </c>
      <c r="N2155" s="107" t="s">
        <v>410</v>
      </c>
      <c r="O2155" s="107" t="s">
        <v>395</v>
      </c>
      <c r="P2155" s="109">
        <v>44842</v>
      </c>
      <c r="Q2155" s="107" t="s">
        <v>712</v>
      </c>
      <c r="R2155" s="108">
        <v>1</v>
      </c>
      <c r="S2155" s="109">
        <v>44911</v>
      </c>
      <c r="T2155" s="109">
        <v>44971</v>
      </c>
      <c r="U2155" s="109">
        <v>45641</v>
      </c>
      <c r="V2155" s="108">
        <v>730</v>
      </c>
      <c r="W2155" s="107" t="s">
        <v>398</v>
      </c>
      <c r="X2155" s="107" t="s">
        <v>720</v>
      </c>
      <c r="Y2155" s="107" t="s">
        <v>293</v>
      </c>
      <c r="Z2155" s="108">
        <v>0</v>
      </c>
      <c r="AA2155" s="113">
        <v>0</v>
      </c>
      <c r="AB2155" s="113">
        <v>0</v>
      </c>
      <c r="AC2155" s="113">
        <v>226680.8</v>
      </c>
      <c r="AD2155" s="113">
        <v>0</v>
      </c>
      <c r="AE2155" s="113">
        <v>226680.8</v>
      </c>
      <c r="AF2155" s="113">
        <v>180000</v>
      </c>
      <c r="AG2155" s="113">
        <v>180000</v>
      </c>
      <c r="AH2155" s="113">
        <f>CFR_Data[[#This Row],[Total Spent SFY]]+CFR_Data[[#This Row],[CF Current SFY]]</f>
        <v>180000</v>
      </c>
      <c r="AI2155" s="113">
        <v>46680.800000000003</v>
      </c>
      <c r="AJ2155" s="113">
        <v>0</v>
      </c>
      <c r="AK2155" s="113">
        <v>0</v>
      </c>
      <c r="AL2155" s="113">
        <v>0</v>
      </c>
      <c r="AM2155" s="113">
        <v>0</v>
      </c>
      <c r="AN2155" s="113">
        <v>0</v>
      </c>
      <c r="AO2155" s="113">
        <v>0</v>
      </c>
      <c r="AP2155" s="113">
        <v>0</v>
      </c>
      <c r="AQ2155" s="107" t="s">
        <v>699</v>
      </c>
      <c r="AR2155" s="107" t="s">
        <v>699</v>
      </c>
      <c r="AS2155" s="107" t="s">
        <v>396</v>
      </c>
      <c r="AT2155" s="107" t="s">
        <v>395</v>
      </c>
      <c r="AU2155" s="107" t="s">
        <v>1123</v>
      </c>
      <c r="AV2155" s="107" t="s">
        <v>391</v>
      </c>
      <c r="AW2155" s="108">
        <v>1</v>
      </c>
      <c r="AX2155" s="107" t="s">
        <v>473</v>
      </c>
      <c r="AY2155" s="107" t="s">
        <v>762</v>
      </c>
      <c r="AZ2155" s="107" t="s">
        <v>706</v>
      </c>
      <c r="BA2155" s="107" t="s">
        <v>433</v>
      </c>
      <c r="BB2155" s="109">
        <v>45355.272070752311</v>
      </c>
      <c r="BC2155" s="107" t="s">
        <v>465</v>
      </c>
      <c r="BD2155" s="107" t="s">
        <v>293</v>
      </c>
    </row>
    <row r="2156" spans="1:56" x14ac:dyDescent="0.2">
      <c r="A2156" s="107" t="s">
        <v>409</v>
      </c>
      <c r="B2156" s="105">
        <v>612842</v>
      </c>
      <c r="C2156" s="105" t="s">
        <v>2770</v>
      </c>
      <c r="D2156" s="107" t="s">
        <v>1073</v>
      </c>
      <c r="E2156" s="105" t="s">
        <v>1945</v>
      </c>
      <c r="F2156" s="107" t="s">
        <v>1329</v>
      </c>
      <c r="G2156" s="107" t="s">
        <v>830</v>
      </c>
      <c r="H2156" s="107" t="b">
        <v>1</v>
      </c>
      <c r="I2156" s="107" t="s">
        <v>830</v>
      </c>
      <c r="J2156" s="107" t="s">
        <v>445</v>
      </c>
      <c r="K2156" s="107" t="s">
        <v>446</v>
      </c>
      <c r="L2156" s="107" t="s">
        <v>1737</v>
      </c>
      <c r="M2156" s="107" t="s">
        <v>395</v>
      </c>
      <c r="N2156" s="107" t="s">
        <v>410</v>
      </c>
      <c r="O2156" s="107" t="s">
        <v>395</v>
      </c>
      <c r="P2156" s="109">
        <v>44856</v>
      </c>
      <c r="Q2156" s="107" t="s">
        <v>712</v>
      </c>
      <c r="R2156" s="108">
        <v>1</v>
      </c>
      <c r="S2156" s="109">
        <v>44904</v>
      </c>
      <c r="T2156" s="109">
        <v>44964</v>
      </c>
      <c r="U2156" s="109">
        <v>45739</v>
      </c>
      <c r="V2156" s="108">
        <v>835</v>
      </c>
      <c r="W2156" s="107" t="s">
        <v>398</v>
      </c>
      <c r="X2156" s="107" t="s">
        <v>720</v>
      </c>
      <c r="Y2156" s="107" t="s">
        <v>293</v>
      </c>
      <c r="Z2156" s="108">
        <v>0</v>
      </c>
      <c r="AA2156" s="113">
        <v>580032.18000000005</v>
      </c>
      <c r="AB2156" s="113">
        <v>129459.35</v>
      </c>
      <c r="AC2156" s="113">
        <v>868780.82</v>
      </c>
      <c r="AD2156" s="113">
        <v>865919.58</v>
      </c>
      <c r="AE2156" s="113">
        <v>865919.58</v>
      </c>
      <c r="AF2156" s="113">
        <v>550000</v>
      </c>
      <c r="AG2156" s="113">
        <v>1130032.18</v>
      </c>
      <c r="AH2156" s="113">
        <f>CFR_Data[[#This Row],[Total Spent SFY]]+CFR_Data[[#This Row],[CF Current SFY]]</f>
        <v>679459.35</v>
      </c>
      <c r="AI2156" s="113">
        <v>315919.58</v>
      </c>
      <c r="AJ2156" s="113">
        <v>0</v>
      </c>
      <c r="AK2156" s="113">
        <v>0</v>
      </c>
      <c r="AL2156" s="113">
        <v>0</v>
      </c>
      <c r="AM2156" s="113">
        <v>0</v>
      </c>
      <c r="AN2156" s="113">
        <v>2861.24</v>
      </c>
      <c r="AO2156" s="113">
        <v>0</v>
      </c>
      <c r="AP2156" s="113">
        <v>0</v>
      </c>
      <c r="AQ2156" s="107" t="s">
        <v>699</v>
      </c>
      <c r="AR2156" s="107" t="s">
        <v>699</v>
      </c>
      <c r="AS2156" s="107" t="s">
        <v>396</v>
      </c>
      <c r="AT2156" s="107" t="s">
        <v>395</v>
      </c>
      <c r="AU2156" s="107" t="s">
        <v>1123</v>
      </c>
      <c r="AV2156" s="107" t="s">
        <v>391</v>
      </c>
      <c r="AW2156" s="108">
        <v>1</v>
      </c>
      <c r="AX2156" s="107" t="s">
        <v>473</v>
      </c>
      <c r="AY2156" s="107" t="s">
        <v>813</v>
      </c>
      <c r="AZ2156" s="107" t="s">
        <v>697</v>
      </c>
      <c r="BA2156" s="107" t="s">
        <v>459</v>
      </c>
      <c r="BB2156" s="109">
        <v>45355.272070752311</v>
      </c>
      <c r="BC2156" s="107" t="s">
        <v>465</v>
      </c>
      <c r="BD2156" s="107" t="s">
        <v>293</v>
      </c>
    </row>
    <row r="2157" spans="1:56" x14ac:dyDescent="0.2">
      <c r="A2157" s="107" t="s">
        <v>409</v>
      </c>
      <c r="B2157" s="105">
        <v>612843</v>
      </c>
      <c r="C2157" s="105" t="s">
        <v>3259</v>
      </c>
      <c r="D2157" s="107" t="s">
        <v>3260</v>
      </c>
      <c r="E2157" s="105" t="s">
        <v>1943</v>
      </c>
      <c r="F2157" s="107" t="s">
        <v>1364</v>
      </c>
      <c r="G2157" s="107" t="s">
        <v>830</v>
      </c>
      <c r="H2157" s="107" t="b">
        <v>1</v>
      </c>
      <c r="I2157" s="107" t="s">
        <v>830</v>
      </c>
      <c r="J2157" s="107" t="s">
        <v>440</v>
      </c>
      <c r="K2157" s="107" t="s">
        <v>441</v>
      </c>
      <c r="L2157" s="107" t="s">
        <v>224</v>
      </c>
      <c r="M2157" s="107" t="s">
        <v>223</v>
      </c>
      <c r="N2157" s="107" t="s">
        <v>410</v>
      </c>
      <c r="O2157" s="107" t="s">
        <v>395</v>
      </c>
      <c r="P2157" s="109">
        <v>45164</v>
      </c>
      <c r="Q2157" s="107" t="s">
        <v>712</v>
      </c>
      <c r="R2157" s="108">
        <v>1</v>
      </c>
      <c r="S2157" s="109">
        <v>45230</v>
      </c>
      <c r="T2157" s="109">
        <v>45290</v>
      </c>
      <c r="U2157" s="109">
        <v>45960</v>
      </c>
      <c r="V2157" s="108">
        <v>730</v>
      </c>
      <c r="W2157" s="107" t="s">
        <v>398</v>
      </c>
      <c r="X2157" s="107" t="s">
        <v>720</v>
      </c>
      <c r="Y2157" s="107" t="s">
        <v>293</v>
      </c>
      <c r="Z2157" s="108">
        <v>0</v>
      </c>
      <c r="AA2157" s="113">
        <v>0</v>
      </c>
      <c r="AB2157" s="113">
        <v>0</v>
      </c>
      <c r="AC2157" s="113">
        <v>462915</v>
      </c>
      <c r="AD2157" s="113">
        <v>0</v>
      </c>
      <c r="AE2157" s="113">
        <v>462915</v>
      </c>
      <c r="AF2157" s="113">
        <v>115730</v>
      </c>
      <c r="AG2157" s="113">
        <v>115730</v>
      </c>
      <c r="AH2157" s="113">
        <f>CFR_Data[[#This Row],[Total Spent SFY]]+CFR_Data[[#This Row],[CF Current SFY]]</f>
        <v>115730</v>
      </c>
      <c r="AI2157" s="113">
        <v>231460</v>
      </c>
      <c r="AJ2157" s="113">
        <v>115725</v>
      </c>
      <c r="AK2157" s="113">
        <v>0</v>
      </c>
      <c r="AL2157" s="113">
        <v>0</v>
      </c>
      <c r="AM2157" s="113">
        <v>0</v>
      </c>
      <c r="AN2157" s="113">
        <v>0</v>
      </c>
      <c r="AO2157" s="113">
        <v>0</v>
      </c>
      <c r="AP2157" s="113">
        <v>0</v>
      </c>
      <c r="AQ2157" s="107" t="s">
        <v>699</v>
      </c>
      <c r="AR2157" s="107" t="s">
        <v>699</v>
      </c>
      <c r="AS2157" s="107" t="s">
        <v>396</v>
      </c>
      <c r="AT2157" s="107" t="s">
        <v>395</v>
      </c>
      <c r="AU2157" s="107" t="s">
        <v>1123</v>
      </c>
      <c r="AV2157" s="107" t="s">
        <v>391</v>
      </c>
      <c r="AW2157" s="108">
        <v>3</v>
      </c>
      <c r="AX2157" s="107" t="s">
        <v>473</v>
      </c>
      <c r="AY2157" s="107" t="s">
        <v>765</v>
      </c>
      <c r="AZ2157" s="107" t="s">
        <v>706</v>
      </c>
      <c r="BA2157" s="107" t="s">
        <v>406</v>
      </c>
      <c r="BB2157" s="109">
        <v>45355.272070752311</v>
      </c>
      <c r="BC2157" s="107" t="s">
        <v>465</v>
      </c>
      <c r="BD2157" s="107" t="s">
        <v>293</v>
      </c>
    </row>
    <row r="2158" spans="1:56" x14ac:dyDescent="0.2">
      <c r="A2158" s="107" t="s">
        <v>409</v>
      </c>
      <c r="B2158" s="105">
        <v>612843</v>
      </c>
      <c r="C2158" s="105" t="s">
        <v>3259</v>
      </c>
      <c r="D2158" s="107" t="s">
        <v>3260</v>
      </c>
      <c r="E2158" s="105" t="s">
        <v>1943</v>
      </c>
      <c r="F2158" s="107" t="s">
        <v>1364</v>
      </c>
      <c r="G2158" s="107" t="s">
        <v>830</v>
      </c>
      <c r="H2158" s="107" t="b">
        <v>1</v>
      </c>
      <c r="I2158" s="107" t="s">
        <v>830</v>
      </c>
      <c r="J2158" s="107" t="s">
        <v>440</v>
      </c>
      <c r="K2158" s="107" t="s">
        <v>441</v>
      </c>
      <c r="L2158" s="107" t="s">
        <v>224</v>
      </c>
      <c r="M2158" s="107" t="s">
        <v>223</v>
      </c>
      <c r="N2158" s="107" t="s">
        <v>410</v>
      </c>
      <c r="O2158" s="107" t="s">
        <v>395</v>
      </c>
      <c r="P2158" s="109">
        <v>45164</v>
      </c>
      <c r="Q2158" s="107" t="s">
        <v>712</v>
      </c>
      <c r="R2158" s="108">
        <v>1</v>
      </c>
      <c r="S2158" s="109">
        <v>45230</v>
      </c>
      <c r="T2158" s="109">
        <v>45290</v>
      </c>
      <c r="U2158" s="109">
        <v>45960</v>
      </c>
      <c r="V2158" s="108">
        <v>730</v>
      </c>
      <c r="W2158" s="107" t="s">
        <v>442</v>
      </c>
      <c r="X2158" s="107" t="s">
        <v>778</v>
      </c>
      <c r="Y2158" s="107" t="s">
        <v>293</v>
      </c>
      <c r="Z2158" s="108">
        <v>0</v>
      </c>
      <c r="AA2158" s="113">
        <v>0</v>
      </c>
      <c r="AB2158" s="113">
        <v>0</v>
      </c>
      <c r="AC2158" s="113">
        <v>12180</v>
      </c>
      <c r="AD2158" s="113">
        <v>0</v>
      </c>
      <c r="AE2158" s="113">
        <v>12180</v>
      </c>
      <c r="AF2158" s="113">
        <v>3050</v>
      </c>
      <c r="AG2158" s="113">
        <v>3050</v>
      </c>
      <c r="AH2158" s="113">
        <f>CFR_Data[[#This Row],[Total Spent SFY]]+CFR_Data[[#This Row],[CF Current SFY]]</f>
        <v>3050</v>
      </c>
      <c r="AI2158" s="113">
        <v>6090</v>
      </c>
      <c r="AJ2158" s="113">
        <v>3040</v>
      </c>
      <c r="AK2158" s="113">
        <v>0</v>
      </c>
      <c r="AL2158" s="113">
        <v>0</v>
      </c>
      <c r="AM2158" s="113">
        <v>0</v>
      </c>
      <c r="AN2158" s="113">
        <v>0</v>
      </c>
      <c r="AO2158" s="113">
        <v>0</v>
      </c>
      <c r="AP2158" s="113">
        <v>0</v>
      </c>
      <c r="AQ2158" s="107" t="s">
        <v>699</v>
      </c>
      <c r="AR2158" s="107" t="s">
        <v>699</v>
      </c>
      <c r="AS2158" s="107" t="s">
        <v>396</v>
      </c>
      <c r="AT2158" s="107" t="s">
        <v>395</v>
      </c>
      <c r="AU2158" s="107" t="s">
        <v>1123</v>
      </c>
      <c r="AV2158" s="107" t="s">
        <v>391</v>
      </c>
      <c r="AW2158" s="108">
        <v>3</v>
      </c>
      <c r="AX2158" s="107" t="s">
        <v>473</v>
      </c>
      <c r="AY2158" s="107" t="s">
        <v>765</v>
      </c>
      <c r="AZ2158" s="107" t="s">
        <v>706</v>
      </c>
      <c r="BA2158" s="107" t="s">
        <v>406</v>
      </c>
      <c r="BB2158" s="109">
        <v>45355.272070752311</v>
      </c>
      <c r="BC2158" s="107" t="s">
        <v>465</v>
      </c>
      <c r="BD2158" s="107" t="s">
        <v>293</v>
      </c>
    </row>
    <row r="2159" spans="1:56" x14ac:dyDescent="0.2">
      <c r="A2159" s="107" t="s">
        <v>409</v>
      </c>
      <c r="B2159" s="105">
        <v>612843</v>
      </c>
      <c r="C2159" s="105" t="s">
        <v>3259</v>
      </c>
      <c r="D2159" s="107" t="s">
        <v>3260</v>
      </c>
      <c r="E2159" s="105" t="s">
        <v>1943</v>
      </c>
      <c r="F2159" s="107" t="s">
        <v>1364</v>
      </c>
      <c r="G2159" s="107" t="s">
        <v>830</v>
      </c>
      <c r="H2159" s="107" t="b">
        <v>1</v>
      </c>
      <c r="I2159" s="107" t="s">
        <v>830</v>
      </c>
      <c r="J2159" s="107" t="s">
        <v>440</v>
      </c>
      <c r="K2159" s="107" t="s">
        <v>441</v>
      </c>
      <c r="L2159" s="107" t="s">
        <v>224</v>
      </c>
      <c r="M2159" s="107" t="s">
        <v>223</v>
      </c>
      <c r="N2159" s="107" t="s">
        <v>410</v>
      </c>
      <c r="O2159" s="107" t="s">
        <v>395</v>
      </c>
      <c r="P2159" s="109">
        <v>45164</v>
      </c>
      <c r="Q2159" s="107" t="s">
        <v>712</v>
      </c>
      <c r="R2159" s="108">
        <v>1</v>
      </c>
      <c r="S2159" s="109">
        <v>45230</v>
      </c>
      <c r="T2159" s="109">
        <v>45290</v>
      </c>
      <c r="U2159" s="109">
        <v>45960</v>
      </c>
      <c r="V2159" s="108">
        <v>730</v>
      </c>
      <c r="W2159" s="107" t="s">
        <v>287</v>
      </c>
      <c r="X2159" s="107" t="s">
        <v>777</v>
      </c>
      <c r="Y2159" s="107" t="s">
        <v>293</v>
      </c>
      <c r="Z2159" s="108">
        <v>0</v>
      </c>
      <c r="AA2159" s="113">
        <v>0</v>
      </c>
      <c r="AB2159" s="113">
        <v>0</v>
      </c>
      <c r="AC2159" s="113">
        <v>1366</v>
      </c>
      <c r="AD2159" s="113">
        <v>0</v>
      </c>
      <c r="AE2159" s="113">
        <v>1366</v>
      </c>
      <c r="AF2159" s="113">
        <v>340</v>
      </c>
      <c r="AG2159" s="113">
        <v>340</v>
      </c>
      <c r="AH2159" s="113">
        <f>CFR_Data[[#This Row],[Total Spent SFY]]+CFR_Data[[#This Row],[CF Current SFY]]</f>
        <v>340</v>
      </c>
      <c r="AI2159" s="113">
        <v>680</v>
      </c>
      <c r="AJ2159" s="113">
        <v>346</v>
      </c>
      <c r="AK2159" s="113">
        <v>0</v>
      </c>
      <c r="AL2159" s="113">
        <v>0</v>
      </c>
      <c r="AM2159" s="113">
        <v>0</v>
      </c>
      <c r="AN2159" s="113">
        <v>0</v>
      </c>
      <c r="AO2159" s="113">
        <v>0</v>
      </c>
      <c r="AP2159" s="113">
        <v>0</v>
      </c>
      <c r="AQ2159" s="107" t="s">
        <v>699</v>
      </c>
      <c r="AR2159" s="107" t="s">
        <v>699</v>
      </c>
      <c r="AS2159" s="107" t="s">
        <v>396</v>
      </c>
      <c r="AT2159" s="107" t="s">
        <v>395</v>
      </c>
      <c r="AU2159" s="107" t="s">
        <v>1123</v>
      </c>
      <c r="AV2159" s="107" t="s">
        <v>391</v>
      </c>
      <c r="AW2159" s="108">
        <v>3</v>
      </c>
      <c r="AX2159" s="107" t="s">
        <v>473</v>
      </c>
      <c r="AY2159" s="107" t="s">
        <v>765</v>
      </c>
      <c r="AZ2159" s="107" t="s">
        <v>706</v>
      </c>
      <c r="BA2159" s="107" t="s">
        <v>406</v>
      </c>
      <c r="BB2159" s="109">
        <v>45355.272070752311</v>
      </c>
      <c r="BC2159" s="107" t="s">
        <v>465</v>
      </c>
      <c r="BD2159" s="107" t="s">
        <v>293</v>
      </c>
    </row>
    <row r="2160" spans="1:56" x14ac:dyDescent="0.2">
      <c r="A2160" s="107" t="s">
        <v>409</v>
      </c>
      <c r="B2160" s="105">
        <v>612844</v>
      </c>
      <c r="C2160" s="105" t="s">
        <v>3261</v>
      </c>
      <c r="D2160" s="107" t="s">
        <v>2771</v>
      </c>
      <c r="E2160" s="105" t="s">
        <v>1943</v>
      </c>
      <c r="F2160" s="107" t="s">
        <v>2723</v>
      </c>
      <c r="G2160" s="107" t="s">
        <v>830</v>
      </c>
      <c r="H2160" s="107" t="b">
        <v>1</v>
      </c>
      <c r="I2160" s="107" t="s">
        <v>830</v>
      </c>
      <c r="J2160" s="107" t="s">
        <v>440</v>
      </c>
      <c r="K2160" s="107" t="s">
        <v>441</v>
      </c>
      <c r="L2160" s="107" t="s">
        <v>356</v>
      </c>
      <c r="M2160" s="107" t="s">
        <v>395</v>
      </c>
      <c r="N2160" s="107" t="s">
        <v>410</v>
      </c>
      <c r="O2160" s="107" t="s">
        <v>395</v>
      </c>
      <c r="P2160" s="109">
        <v>45171</v>
      </c>
      <c r="Q2160" s="107" t="s">
        <v>712</v>
      </c>
      <c r="R2160" s="108">
        <v>1</v>
      </c>
      <c r="S2160" s="109">
        <v>45225</v>
      </c>
      <c r="T2160" s="109">
        <v>45285</v>
      </c>
      <c r="U2160" s="109">
        <v>45955</v>
      </c>
      <c r="V2160" s="108">
        <v>730</v>
      </c>
      <c r="W2160" s="107" t="s">
        <v>398</v>
      </c>
      <c r="X2160" s="107" t="s">
        <v>720</v>
      </c>
      <c r="Y2160" s="107" t="s">
        <v>293</v>
      </c>
      <c r="Z2160" s="108">
        <v>0</v>
      </c>
      <c r="AA2160" s="113">
        <v>0</v>
      </c>
      <c r="AB2160" s="113">
        <v>0</v>
      </c>
      <c r="AC2160" s="113">
        <v>1156770.5</v>
      </c>
      <c r="AD2160" s="113">
        <v>0</v>
      </c>
      <c r="AE2160" s="113">
        <v>1156770.5</v>
      </c>
      <c r="AF2160" s="113">
        <v>289190</v>
      </c>
      <c r="AG2160" s="113">
        <v>289190</v>
      </c>
      <c r="AH2160" s="113">
        <f>CFR_Data[[#This Row],[Total Spent SFY]]+CFR_Data[[#This Row],[CF Current SFY]]</f>
        <v>289190</v>
      </c>
      <c r="AI2160" s="113">
        <v>578390</v>
      </c>
      <c r="AJ2160" s="113">
        <v>289190.5</v>
      </c>
      <c r="AK2160" s="113">
        <v>0</v>
      </c>
      <c r="AL2160" s="113">
        <v>0</v>
      </c>
      <c r="AM2160" s="113">
        <v>0</v>
      </c>
      <c r="AN2160" s="113">
        <v>0</v>
      </c>
      <c r="AO2160" s="113">
        <v>0</v>
      </c>
      <c r="AP2160" s="113">
        <v>0</v>
      </c>
      <c r="AQ2160" s="107" t="s">
        <v>699</v>
      </c>
      <c r="AR2160" s="107" t="s">
        <v>699</v>
      </c>
      <c r="AS2160" s="107" t="s">
        <v>396</v>
      </c>
      <c r="AT2160" s="107" t="s">
        <v>395</v>
      </c>
      <c r="AU2160" s="107" t="s">
        <v>1123</v>
      </c>
      <c r="AV2160" s="107" t="s">
        <v>391</v>
      </c>
      <c r="AW2160" s="108">
        <v>3</v>
      </c>
      <c r="AX2160" s="107" t="s">
        <v>473</v>
      </c>
      <c r="AY2160" s="107" t="s">
        <v>765</v>
      </c>
      <c r="AZ2160" s="107" t="s">
        <v>706</v>
      </c>
      <c r="BA2160" s="107" t="s">
        <v>406</v>
      </c>
      <c r="BB2160" s="109">
        <v>45355.272070752311</v>
      </c>
      <c r="BC2160" s="107" t="s">
        <v>465</v>
      </c>
      <c r="BD2160" s="107" t="s">
        <v>293</v>
      </c>
    </row>
    <row r="2161" spans="1:56" x14ac:dyDescent="0.2">
      <c r="A2161" s="107" t="s">
        <v>409</v>
      </c>
      <c r="B2161" s="105">
        <v>612844</v>
      </c>
      <c r="C2161" s="105" t="s">
        <v>3261</v>
      </c>
      <c r="D2161" s="107" t="s">
        <v>2771</v>
      </c>
      <c r="E2161" s="105" t="s">
        <v>1943</v>
      </c>
      <c r="F2161" s="107" t="s">
        <v>2723</v>
      </c>
      <c r="G2161" s="107" t="s">
        <v>830</v>
      </c>
      <c r="H2161" s="107" t="b">
        <v>1</v>
      </c>
      <c r="I2161" s="107" t="s">
        <v>830</v>
      </c>
      <c r="J2161" s="107" t="s">
        <v>440</v>
      </c>
      <c r="K2161" s="107" t="s">
        <v>441</v>
      </c>
      <c r="L2161" s="107" t="s">
        <v>356</v>
      </c>
      <c r="M2161" s="107" t="s">
        <v>395</v>
      </c>
      <c r="N2161" s="107" t="s">
        <v>410</v>
      </c>
      <c r="O2161" s="107" t="s">
        <v>395</v>
      </c>
      <c r="P2161" s="109">
        <v>45171</v>
      </c>
      <c r="Q2161" s="107" t="s">
        <v>712</v>
      </c>
      <c r="R2161" s="108">
        <v>1</v>
      </c>
      <c r="S2161" s="109">
        <v>45225</v>
      </c>
      <c r="T2161" s="109">
        <v>45285</v>
      </c>
      <c r="U2161" s="109">
        <v>45955</v>
      </c>
      <c r="V2161" s="108">
        <v>730</v>
      </c>
      <c r="W2161" s="107" t="s">
        <v>442</v>
      </c>
      <c r="X2161" s="107" t="s">
        <v>778</v>
      </c>
      <c r="Y2161" s="107" t="s">
        <v>293</v>
      </c>
      <c r="Z2161" s="108">
        <v>0</v>
      </c>
      <c r="AA2161" s="113">
        <v>0</v>
      </c>
      <c r="AB2161" s="113">
        <v>0</v>
      </c>
      <c r="AC2161" s="113">
        <v>319479</v>
      </c>
      <c r="AD2161" s="113">
        <v>0</v>
      </c>
      <c r="AE2161" s="113">
        <v>319479</v>
      </c>
      <c r="AF2161" s="113">
        <v>79870</v>
      </c>
      <c r="AG2161" s="113">
        <v>79870</v>
      </c>
      <c r="AH2161" s="113">
        <f>CFR_Data[[#This Row],[Total Spent SFY]]+CFR_Data[[#This Row],[CF Current SFY]]</f>
        <v>79870</v>
      </c>
      <c r="AI2161" s="113">
        <v>159740</v>
      </c>
      <c r="AJ2161" s="113">
        <v>79869</v>
      </c>
      <c r="AK2161" s="113">
        <v>0</v>
      </c>
      <c r="AL2161" s="113">
        <v>0</v>
      </c>
      <c r="AM2161" s="113">
        <v>0</v>
      </c>
      <c r="AN2161" s="113">
        <v>0</v>
      </c>
      <c r="AO2161" s="113">
        <v>0</v>
      </c>
      <c r="AP2161" s="113">
        <v>0</v>
      </c>
      <c r="AQ2161" s="107" t="s">
        <v>699</v>
      </c>
      <c r="AR2161" s="107" t="s">
        <v>699</v>
      </c>
      <c r="AS2161" s="107" t="s">
        <v>396</v>
      </c>
      <c r="AT2161" s="107" t="s">
        <v>395</v>
      </c>
      <c r="AU2161" s="107" t="s">
        <v>1123</v>
      </c>
      <c r="AV2161" s="107" t="s">
        <v>391</v>
      </c>
      <c r="AW2161" s="108">
        <v>3</v>
      </c>
      <c r="AX2161" s="107" t="s">
        <v>473</v>
      </c>
      <c r="AY2161" s="107" t="s">
        <v>765</v>
      </c>
      <c r="AZ2161" s="107" t="s">
        <v>706</v>
      </c>
      <c r="BA2161" s="107" t="s">
        <v>406</v>
      </c>
      <c r="BB2161" s="109">
        <v>45355.272070752311</v>
      </c>
      <c r="BC2161" s="107" t="s">
        <v>465</v>
      </c>
      <c r="BD2161" s="107" t="s">
        <v>293</v>
      </c>
    </row>
    <row r="2162" spans="1:56" x14ac:dyDescent="0.2">
      <c r="A2162" s="107" t="s">
        <v>409</v>
      </c>
      <c r="B2162" s="105">
        <v>612844</v>
      </c>
      <c r="C2162" s="105" t="s">
        <v>3261</v>
      </c>
      <c r="D2162" s="107" t="s">
        <v>2771</v>
      </c>
      <c r="E2162" s="105" t="s">
        <v>1943</v>
      </c>
      <c r="F2162" s="107" t="s">
        <v>2723</v>
      </c>
      <c r="G2162" s="107" t="s">
        <v>830</v>
      </c>
      <c r="H2162" s="107" t="b">
        <v>1</v>
      </c>
      <c r="I2162" s="107" t="s">
        <v>830</v>
      </c>
      <c r="J2162" s="107" t="s">
        <v>440</v>
      </c>
      <c r="K2162" s="107" t="s">
        <v>441</v>
      </c>
      <c r="L2162" s="107" t="s">
        <v>356</v>
      </c>
      <c r="M2162" s="107" t="s">
        <v>395</v>
      </c>
      <c r="N2162" s="107" t="s">
        <v>410</v>
      </c>
      <c r="O2162" s="107" t="s">
        <v>395</v>
      </c>
      <c r="P2162" s="109">
        <v>45171</v>
      </c>
      <c r="Q2162" s="107" t="s">
        <v>712</v>
      </c>
      <c r="R2162" s="108">
        <v>1</v>
      </c>
      <c r="S2162" s="109">
        <v>45225</v>
      </c>
      <c r="T2162" s="109">
        <v>45285</v>
      </c>
      <c r="U2162" s="109">
        <v>45955</v>
      </c>
      <c r="V2162" s="108">
        <v>730</v>
      </c>
      <c r="W2162" s="107" t="s">
        <v>287</v>
      </c>
      <c r="X2162" s="107" t="s">
        <v>777</v>
      </c>
      <c r="Y2162" s="107" t="s">
        <v>293</v>
      </c>
      <c r="Z2162" s="108">
        <v>0</v>
      </c>
      <c r="AA2162" s="113">
        <v>0</v>
      </c>
      <c r="AB2162" s="113">
        <v>0</v>
      </c>
      <c r="AC2162" s="113">
        <v>6180</v>
      </c>
      <c r="AD2162" s="113">
        <v>0</v>
      </c>
      <c r="AE2162" s="113">
        <v>6180</v>
      </c>
      <c r="AF2162" s="113">
        <v>1550</v>
      </c>
      <c r="AG2162" s="113">
        <v>1550</v>
      </c>
      <c r="AH2162" s="113">
        <f>CFR_Data[[#This Row],[Total Spent SFY]]+CFR_Data[[#This Row],[CF Current SFY]]</f>
        <v>1550</v>
      </c>
      <c r="AI2162" s="113">
        <v>3090</v>
      </c>
      <c r="AJ2162" s="113">
        <v>1540</v>
      </c>
      <c r="AK2162" s="113">
        <v>0</v>
      </c>
      <c r="AL2162" s="113">
        <v>0</v>
      </c>
      <c r="AM2162" s="113">
        <v>0</v>
      </c>
      <c r="AN2162" s="113">
        <v>0</v>
      </c>
      <c r="AO2162" s="113">
        <v>0</v>
      </c>
      <c r="AP2162" s="113">
        <v>0</v>
      </c>
      <c r="AQ2162" s="107" t="s">
        <v>699</v>
      </c>
      <c r="AR2162" s="107" t="s">
        <v>699</v>
      </c>
      <c r="AS2162" s="107" t="s">
        <v>396</v>
      </c>
      <c r="AT2162" s="107" t="s">
        <v>395</v>
      </c>
      <c r="AU2162" s="107" t="s">
        <v>1123</v>
      </c>
      <c r="AV2162" s="107" t="s">
        <v>391</v>
      </c>
      <c r="AW2162" s="108">
        <v>3</v>
      </c>
      <c r="AX2162" s="107" t="s">
        <v>473</v>
      </c>
      <c r="AY2162" s="107" t="s">
        <v>765</v>
      </c>
      <c r="AZ2162" s="107" t="s">
        <v>706</v>
      </c>
      <c r="BA2162" s="107" t="s">
        <v>406</v>
      </c>
      <c r="BB2162" s="109">
        <v>45355.272070752311</v>
      </c>
      <c r="BC2162" s="107" t="s">
        <v>465</v>
      </c>
      <c r="BD2162" s="107" t="s">
        <v>293</v>
      </c>
    </row>
    <row r="2163" spans="1:56" x14ac:dyDescent="0.2">
      <c r="A2163" s="107" t="s">
        <v>409</v>
      </c>
      <c r="B2163" s="105">
        <v>612845</v>
      </c>
      <c r="C2163" s="105" t="s">
        <v>2772</v>
      </c>
      <c r="D2163" s="107" t="s">
        <v>1045</v>
      </c>
      <c r="E2163" s="105" t="s">
        <v>1941</v>
      </c>
      <c r="F2163" s="107" t="s">
        <v>1329</v>
      </c>
      <c r="G2163" s="107" t="s">
        <v>830</v>
      </c>
      <c r="H2163" s="107" t="b">
        <v>1</v>
      </c>
      <c r="I2163" s="107" t="s">
        <v>830</v>
      </c>
      <c r="J2163" s="107" t="s">
        <v>436</v>
      </c>
      <c r="K2163" s="107" t="s">
        <v>437</v>
      </c>
      <c r="L2163" s="107" t="s">
        <v>1737</v>
      </c>
      <c r="M2163" s="107" t="s">
        <v>395</v>
      </c>
      <c r="N2163" s="107" t="s">
        <v>410</v>
      </c>
      <c r="O2163" s="107" t="s">
        <v>395</v>
      </c>
      <c r="P2163" s="109">
        <v>44849</v>
      </c>
      <c r="Q2163" s="107" t="s">
        <v>712</v>
      </c>
      <c r="R2163" s="108">
        <v>1</v>
      </c>
      <c r="S2163" s="109">
        <v>44896</v>
      </c>
      <c r="T2163" s="109">
        <v>44956</v>
      </c>
      <c r="U2163" s="109">
        <v>45626</v>
      </c>
      <c r="V2163" s="108">
        <v>730</v>
      </c>
      <c r="W2163" s="107" t="s">
        <v>398</v>
      </c>
      <c r="X2163" s="107" t="s">
        <v>720</v>
      </c>
      <c r="Y2163" s="107" t="s">
        <v>293</v>
      </c>
      <c r="Z2163" s="108">
        <v>0</v>
      </c>
      <c r="AA2163" s="113">
        <v>324000.49</v>
      </c>
      <c r="AB2163" s="113">
        <v>188513.52</v>
      </c>
      <c r="AC2163" s="113">
        <v>823194.51</v>
      </c>
      <c r="AD2163" s="113">
        <v>647195</v>
      </c>
      <c r="AE2163" s="113">
        <v>647195</v>
      </c>
      <c r="AF2163" s="113">
        <v>375000</v>
      </c>
      <c r="AG2163" s="113">
        <v>699000.49</v>
      </c>
      <c r="AH2163" s="113">
        <f>CFR_Data[[#This Row],[Total Spent SFY]]+CFR_Data[[#This Row],[CF Current SFY]]</f>
        <v>563513.52</v>
      </c>
      <c r="AI2163" s="113">
        <v>272195</v>
      </c>
      <c r="AJ2163" s="113">
        <v>0</v>
      </c>
      <c r="AK2163" s="113">
        <v>0</v>
      </c>
      <c r="AL2163" s="113">
        <v>0</v>
      </c>
      <c r="AM2163" s="113">
        <v>0</v>
      </c>
      <c r="AN2163" s="113">
        <v>175999.51</v>
      </c>
      <c r="AO2163" s="113">
        <v>0</v>
      </c>
      <c r="AP2163" s="113">
        <v>0</v>
      </c>
      <c r="AQ2163" s="107" t="s">
        <v>699</v>
      </c>
      <c r="AR2163" s="107" t="s">
        <v>699</v>
      </c>
      <c r="AS2163" s="107" t="s">
        <v>396</v>
      </c>
      <c r="AT2163" s="107" t="s">
        <v>395</v>
      </c>
      <c r="AU2163" s="107" t="s">
        <v>1123</v>
      </c>
      <c r="AV2163" s="107" t="s">
        <v>391</v>
      </c>
      <c r="AW2163" s="108">
        <v>1</v>
      </c>
      <c r="AX2163" s="107" t="s">
        <v>473</v>
      </c>
      <c r="AY2163" s="107" t="s">
        <v>813</v>
      </c>
      <c r="AZ2163" s="107" t="s">
        <v>697</v>
      </c>
      <c r="BA2163" s="107" t="s">
        <v>459</v>
      </c>
      <c r="BB2163" s="109">
        <v>45355.272070752311</v>
      </c>
      <c r="BC2163" s="107" t="s">
        <v>465</v>
      </c>
      <c r="BD2163" s="107" t="s">
        <v>293</v>
      </c>
    </row>
    <row r="2164" spans="1:56" x14ac:dyDescent="0.2">
      <c r="A2164" s="107" t="s">
        <v>409</v>
      </c>
      <c r="B2164" s="105">
        <v>612846</v>
      </c>
      <c r="C2164" s="105" t="s">
        <v>3262</v>
      </c>
      <c r="D2164" s="107" t="s">
        <v>2773</v>
      </c>
      <c r="E2164" s="105" t="s">
        <v>1945</v>
      </c>
      <c r="F2164" s="107" t="s">
        <v>389</v>
      </c>
      <c r="G2164" s="107" t="s">
        <v>830</v>
      </c>
      <c r="H2164" s="107" t="b">
        <v>1</v>
      </c>
      <c r="I2164" s="107" t="s">
        <v>830</v>
      </c>
      <c r="J2164" s="107" t="s">
        <v>445</v>
      </c>
      <c r="K2164" s="107" t="s">
        <v>446</v>
      </c>
      <c r="L2164" s="107" t="s">
        <v>368</v>
      </c>
      <c r="M2164" s="107" t="s">
        <v>395</v>
      </c>
      <c r="N2164" s="107" t="s">
        <v>410</v>
      </c>
      <c r="O2164" s="107" t="s">
        <v>395</v>
      </c>
      <c r="P2164" s="109">
        <v>45059</v>
      </c>
      <c r="Q2164" s="107" t="s">
        <v>712</v>
      </c>
      <c r="R2164" s="108">
        <v>1</v>
      </c>
      <c r="S2164" s="109">
        <v>45110</v>
      </c>
      <c r="T2164" s="109">
        <v>45170</v>
      </c>
      <c r="U2164" s="109">
        <v>45840</v>
      </c>
      <c r="V2164" s="108">
        <v>730</v>
      </c>
      <c r="W2164" s="107" t="s">
        <v>398</v>
      </c>
      <c r="X2164" s="107" t="s">
        <v>720</v>
      </c>
      <c r="Y2164" s="107" t="s">
        <v>293</v>
      </c>
      <c r="Z2164" s="108">
        <v>0</v>
      </c>
      <c r="AA2164" s="113">
        <v>177132.6</v>
      </c>
      <c r="AB2164" s="113">
        <v>177132.6</v>
      </c>
      <c r="AC2164" s="113">
        <v>692485.25</v>
      </c>
      <c r="AD2164" s="113">
        <v>690242.81</v>
      </c>
      <c r="AE2164" s="113">
        <v>690242.81</v>
      </c>
      <c r="AF2164" s="113">
        <v>221746.18</v>
      </c>
      <c r="AG2164" s="113">
        <v>398878.78</v>
      </c>
      <c r="AH2164" s="113">
        <f>CFR_Data[[#This Row],[Total Spent SFY]]+CFR_Data[[#This Row],[CF Current SFY]]</f>
        <v>398878.78</v>
      </c>
      <c r="AI2164" s="113">
        <v>435000</v>
      </c>
      <c r="AJ2164" s="113">
        <v>33496.629999999997</v>
      </c>
      <c r="AK2164" s="113">
        <v>0</v>
      </c>
      <c r="AL2164" s="113">
        <v>0</v>
      </c>
      <c r="AM2164" s="113">
        <v>0</v>
      </c>
      <c r="AN2164" s="113">
        <v>2242.44</v>
      </c>
      <c r="AO2164" s="113">
        <v>0</v>
      </c>
      <c r="AP2164" s="113">
        <v>0</v>
      </c>
      <c r="AQ2164" s="107" t="s">
        <v>699</v>
      </c>
      <c r="AR2164" s="107" t="s">
        <v>699</v>
      </c>
      <c r="AS2164" s="107" t="s">
        <v>396</v>
      </c>
      <c r="AT2164" s="107" t="s">
        <v>395</v>
      </c>
      <c r="AU2164" s="107" t="s">
        <v>1123</v>
      </c>
      <c r="AV2164" s="107" t="s">
        <v>391</v>
      </c>
      <c r="AW2164" s="108">
        <v>1</v>
      </c>
      <c r="AX2164" s="107" t="s">
        <v>473</v>
      </c>
      <c r="AY2164" s="107" t="s">
        <v>731</v>
      </c>
      <c r="AZ2164" s="107" t="s">
        <v>706</v>
      </c>
      <c r="BA2164" s="107" t="s">
        <v>435</v>
      </c>
      <c r="BB2164" s="109">
        <v>45355.272070752311</v>
      </c>
      <c r="BC2164" s="107" t="s">
        <v>465</v>
      </c>
      <c r="BD2164" s="107" t="s">
        <v>293</v>
      </c>
    </row>
    <row r="2165" spans="1:56" x14ac:dyDescent="0.2">
      <c r="A2165" s="107" t="s">
        <v>409</v>
      </c>
      <c r="B2165" s="105">
        <v>612847</v>
      </c>
      <c r="C2165" s="105" t="s">
        <v>3263</v>
      </c>
      <c r="D2165" s="107" t="s">
        <v>205</v>
      </c>
      <c r="E2165" s="105" t="s">
        <v>1941</v>
      </c>
      <c r="F2165" s="107" t="s">
        <v>1207</v>
      </c>
      <c r="G2165" s="107" t="s">
        <v>830</v>
      </c>
      <c r="H2165" s="107" t="s">
        <v>830</v>
      </c>
      <c r="I2165" s="107" t="s">
        <v>830</v>
      </c>
      <c r="J2165" s="107" t="s">
        <v>436</v>
      </c>
      <c r="K2165" s="107" t="s">
        <v>437</v>
      </c>
      <c r="L2165" s="107" t="s">
        <v>193</v>
      </c>
      <c r="M2165" s="107" t="s">
        <v>192</v>
      </c>
      <c r="N2165" s="107" t="s">
        <v>410</v>
      </c>
      <c r="O2165" s="107" t="s">
        <v>395</v>
      </c>
      <c r="P2165" s="109">
        <v>45108</v>
      </c>
      <c r="Q2165" s="107" t="s">
        <v>712</v>
      </c>
      <c r="R2165" s="108">
        <v>1</v>
      </c>
      <c r="S2165" s="109">
        <v>45181</v>
      </c>
      <c r="T2165" s="109">
        <v>45241</v>
      </c>
      <c r="U2165" s="109">
        <v>45911</v>
      </c>
      <c r="V2165" s="108">
        <v>730</v>
      </c>
      <c r="W2165" s="107" t="s">
        <v>398</v>
      </c>
      <c r="X2165" s="107" t="s">
        <v>1100</v>
      </c>
      <c r="Y2165" s="107" t="s">
        <v>293</v>
      </c>
      <c r="Z2165" s="108">
        <v>0</v>
      </c>
      <c r="AA2165" s="113">
        <v>89387.64</v>
      </c>
      <c r="AB2165" s="113">
        <v>89387.64</v>
      </c>
      <c r="AC2165" s="113">
        <v>2811254.41</v>
      </c>
      <c r="AD2165" s="113">
        <v>2774105.8909999998</v>
      </c>
      <c r="AE2165" s="113">
        <v>2774105.8909999998</v>
      </c>
      <c r="AF2165" s="113">
        <v>1021127.8204</v>
      </c>
      <c r="AG2165" s="113">
        <v>1110515.4604</v>
      </c>
      <c r="AH2165" s="113">
        <f>CFR_Data[[#This Row],[Total Spent SFY]]+CFR_Data[[#This Row],[CF Current SFY]]</f>
        <v>1110515.4604</v>
      </c>
      <c r="AI2165" s="113">
        <v>1438006.2127</v>
      </c>
      <c r="AJ2165" s="113">
        <v>314971.8579</v>
      </c>
      <c r="AK2165" s="113">
        <v>0</v>
      </c>
      <c r="AL2165" s="113">
        <v>0</v>
      </c>
      <c r="AM2165" s="113">
        <v>0</v>
      </c>
      <c r="AN2165" s="113">
        <v>37148.519</v>
      </c>
      <c r="AO2165" s="113">
        <v>0</v>
      </c>
      <c r="AP2165" s="113">
        <v>0</v>
      </c>
      <c r="AQ2165" s="107" t="s">
        <v>699</v>
      </c>
      <c r="AR2165" s="107" t="s">
        <v>699</v>
      </c>
      <c r="AS2165" s="107" t="s">
        <v>396</v>
      </c>
      <c r="AT2165" s="107" t="s">
        <v>395</v>
      </c>
      <c r="AU2165" s="107" t="s">
        <v>1123</v>
      </c>
      <c r="AV2165" s="107" t="s">
        <v>391</v>
      </c>
      <c r="AW2165" s="108">
        <v>2</v>
      </c>
      <c r="AX2165" s="107" t="s">
        <v>473</v>
      </c>
      <c r="AY2165" s="107" t="s">
        <v>731</v>
      </c>
      <c r="AZ2165" s="107" t="s">
        <v>706</v>
      </c>
      <c r="BA2165" s="107" t="s">
        <v>435</v>
      </c>
      <c r="BB2165" s="109">
        <v>45355.272070752311</v>
      </c>
      <c r="BC2165" s="107" t="s">
        <v>465</v>
      </c>
      <c r="BD2165" s="107" t="s">
        <v>293</v>
      </c>
    </row>
    <row r="2166" spans="1:56" x14ac:dyDescent="0.2">
      <c r="A2166" s="107" t="s">
        <v>409</v>
      </c>
      <c r="B2166" s="105">
        <v>612847</v>
      </c>
      <c r="C2166" s="105" t="s">
        <v>3263</v>
      </c>
      <c r="D2166" s="107" t="s">
        <v>205</v>
      </c>
      <c r="E2166" s="105" t="s">
        <v>1941</v>
      </c>
      <c r="F2166" s="107" t="s">
        <v>1207</v>
      </c>
      <c r="G2166" s="107" t="s">
        <v>830</v>
      </c>
      <c r="H2166" s="107" t="s">
        <v>830</v>
      </c>
      <c r="I2166" s="107" t="s">
        <v>830</v>
      </c>
      <c r="J2166" s="107" t="s">
        <v>436</v>
      </c>
      <c r="K2166" s="107" t="s">
        <v>437</v>
      </c>
      <c r="L2166" s="107" t="s">
        <v>193</v>
      </c>
      <c r="M2166" s="107" t="s">
        <v>192</v>
      </c>
      <c r="N2166" s="107" t="s">
        <v>410</v>
      </c>
      <c r="O2166" s="107" t="s">
        <v>395</v>
      </c>
      <c r="P2166" s="109">
        <v>45108</v>
      </c>
      <c r="Q2166" s="107" t="s">
        <v>712</v>
      </c>
      <c r="R2166" s="108">
        <v>1</v>
      </c>
      <c r="S2166" s="109">
        <v>45181</v>
      </c>
      <c r="T2166" s="109">
        <v>45241</v>
      </c>
      <c r="U2166" s="109">
        <v>45911</v>
      </c>
      <c r="V2166" s="108">
        <v>730</v>
      </c>
      <c r="W2166" s="107" t="s">
        <v>1843</v>
      </c>
      <c r="X2166" s="107" t="s">
        <v>2774</v>
      </c>
      <c r="Y2166" s="107" t="s">
        <v>2612</v>
      </c>
      <c r="Z2166" s="108">
        <v>0</v>
      </c>
      <c r="AA2166" s="113">
        <v>0</v>
      </c>
      <c r="AB2166" s="113">
        <v>0</v>
      </c>
      <c r="AC2166" s="113">
        <v>4819828.13</v>
      </c>
      <c r="AD2166" s="113">
        <v>4672349.2390000001</v>
      </c>
      <c r="AE2166" s="113">
        <v>4672349.2390000001</v>
      </c>
      <c r="AF2166" s="113">
        <v>1719857.1296000001</v>
      </c>
      <c r="AG2166" s="113">
        <v>1719857.1296000001</v>
      </c>
      <c r="AH2166" s="113">
        <f>CFR_Data[[#This Row],[Total Spent SFY]]+CFR_Data[[#This Row],[CF Current SFY]]</f>
        <v>1719857.1296000001</v>
      </c>
      <c r="AI2166" s="113">
        <v>2421993.7873</v>
      </c>
      <c r="AJ2166" s="113">
        <v>530498.32209999999</v>
      </c>
      <c r="AK2166" s="113">
        <v>0</v>
      </c>
      <c r="AL2166" s="113">
        <v>0</v>
      </c>
      <c r="AM2166" s="113">
        <v>0</v>
      </c>
      <c r="AN2166" s="113">
        <v>147478.891</v>
      </c>
      <c r="AO2166" s="113">
        <v>0</v>
      </c>
      <c r="AP2166" s="113">
        <v>0</v>
      </c>
      <c r="AQ2166" s="107" t="s">
        <v>699</v>
      </c>
      <c r="AR2166" s="107" t="s">
        <v>699</v>
      </c>
      <c r="AS2166" s="107" t="s">
        <v>396</v>
      </c>
      <c r="AT2166" s="107" t="s">
        <v>395</v>
      </c>
      <c r="AU2166" s="107" t="s">
        <v>1123</v>
      </c>
      <c r="AV2166" s="107" t="s">
        <v>391</v>
      </c>
      <c r="AW2166" s="108">
        <v>2</v>
      </c>
      <c r="AX2166" s="107" t="s">
        <v>473</v>
      </c>
      <c r="AY2166" s="107" t="s">
        <v>731</v>
      </c>
      <c r="AZ2166" s="107" t="s">
        <v>706</v>
      </c>
      <c r="BA2166" s="107" t="s">
        <v>435</v>
      </c>
      <c r="BB2166" s="109">
        <v>45355.272070752311</v>
      </c>
      <c r="BC2166" s="107" t="s">
        <v>465</v>
      </c>
      <c r="BD2166" s="107" t="s">
        <v>293</v>
      </c>
    </row>
    <row r="2167" spans="1:56" x14ac:dyDescent="0.2">
      <c r="A2167" s="107" t="s">
        <v>409</v>
      </c>
      <c r="B2167" s="105">
        <v>612848</v>
      </c>
      <c r="C2167" s="105" t="s">
        <v>2775</v>
      </c>
      <c r="D2167" s="107" t="s">
        <v>2776</v>
      </c>
      <c r="E2167" s="105" t="s">
        <v>1945</v>
      </c>
      <c r="F2167" s="107" t="s">
        <v>389</v>
      </c>
      <c r="G2167" s="107" t="s">
        <v>830</v>
      </c>
      <c r="H2167" s="107" t="b">
        <v>1</v>
      </c>
      <c r="I2167" s="107" t="s">
        <v>830</v>
      </c>
      <c r="J2167" s="107" t="s">
        <v>445</v>
      </c>
      <c r="K2167" s="107" t="s">
        <v>446</v>
      </c>
      <c r="L2167" s="107" t="s">
        <v>227</v>
      </c>
      <c r="M2167" s="107" t="s">
        <v>223</v>
      </c>
      <c r="N2167" s="107" t="s">
        <v>410</v>
      </c>
      <c r="O2167" s="107" t="s">
        <v>395</v>
      </c>
      <c r="P2167" s="109">
        <v>44968</v>
      </c>
      <c r="Q2167" s="107" t="s">
        <v>712</v>
      </c>
      <c r="R2167" s="108">
        <v>1</v>
      </c>
      <c r="S2167" s="109">
        <v>45009</v>
      </c>
      <c r="T2167" s="109">
        <v>45069</v>
      </c>
      <c r="U2167" s="109">
        <v>45739</v>
      </c>
      <c r="V2167" s="108">
        <v>730</v>
      </c>
      <c r="W2167" s="107" t="s">
        <v>398</v>
      </c>
      <c r="X2167" s="107" t="s">
        <v>720</v>
      </c>
      <c r="Y2167" s="107" t="s">
        <v>293</v>
      </c>
      <c r="Z2167" s="108">
        <v>0</v>
      </c>
      <c r="AA2167" s="113">
        <v>2357711.12</v>
      </c>
      <c r="AB2167" s="113">
        <v>1137986.1399999999</v>
      </c>
      <c r="AC2167" s="113">
        <v>1926243.88</v>
      </c>
      <c r="AD2167" s="113">
        <v>1926243.88</v>
      </c>
      <c r="AE2167" s="113">
        <v>1926243.88</v>
      </c>
      <c r="AF2167" s="113">
        <v>968288.88</v>
      </c>
      <c r="AG2167" s="113">
        <v>3326000</v>
      </c>
      <c r="AH2167" s="113">
        <f>CFR_Data[[#This Row],[Total Spent SFY]]+CFR_Data[[#This Row],[CF Current SFY]]</f>
        <v>2106275.02</v>
      </c>
      <c r="AI2167" s="113">
        <v>957955</v>
      </c>
      <c r="AJ2167" s="113">
        <v>0</v>
      </c>
      <c r="AK2167" s="113">
        <v>0</v>
      </c>
      <c r="AL2167" s="113">
        <v>0</v>
      </c>
      <c r="AM2167" s="113">
        <v>0</v>
      </c>
      <c r="AN2167" s="113">
        <v>0</v>
      </c>
      <c r="AO2167" s="113">
        <v>0</v>
      </c>
      <c r="AP2167" s="113">
        <v>0</v>
      </c>
      <c r="AQ2167" s="107" t="s">
        <v>699</v>
      </c>
      <c r="AR2167" s="107" t="s">
        <v>699</v>
      </c>
      <c r="AS2167" s="107" t="s">
        <v>396</v>
      </c>
      <c r="AT2167" s="107" t="s">
        <v>395</v>
      </c>
      <c r="AU2167" s="107" t="s">
        <v>1123</v>
      </c>
      <c r="AV2167" s="107" t="s">
        <v>391</v>
      </c>
      <c r="AW2167" s="108">
        <v>1</v>
      </c>
      <c r="AX2167" s="107" t="s">
        <v>473</v>
      </c>
      <c r="AY2167" s="107" t="s">
        <v>762</v>
      </c>
      <c r="AZ2167" s="107" t="s">
        <v>706</v>
      </c>
      <c r="BA2167" s="107" t="s">
        <v>433</v>
      </c>
      <c r="BB2167" s="109">
        <v>45355.272070752311</v>
      </c>
      <c r="BC2167" s="107" t="s">
        <v>465</v>
      </c>
      <c r="BD2167" s="107" t="s">
        <v>293</v>
      </c>
    </row>
    <row r="2168" spans="1:56" x14ac:dyDescent="0.2">
      <c r="A2168" s="107" t="s">
        <v>409</v>
      </c>
      <c r="B2168" s="105">
        <v>612849</v>
      </c>
      <c r="C2168" s="105" t="s">
        <v>3264</v>
      </c>
      <c r="D2168" s="107" t="s">
        <v>2777</v>
      </c>
      <c r="E2168" s="105" t="s">
        <v>1941</v>
      </c>
      <c r="F2168" s="107" t="s">
        <v>1329</v>
      </c>
      <c r="G2168" s="107" t="s">
        <v>830</v>
      </c>
      <c r="H2168" s="107" t="b">
        <v>1</v>
      </c>
      <c r="I2168" s="107" t="s">
        <v>830</v>
      </c>
      <c r="J2168" s="107" t="s">
        <v>436</v>
      </c>
      <c r="K2168" s="107" t="s">
        <v>437</v>
      </c>
      <c r="L2168" s="107" t="s">
        <v>235</v>
      </c>
      <c r="M2168" s="107" t="s">
        <v>233</v>
      </c>
      <c r="N2168" s="107" t="s">
        <v>410</v>
      </c>
      <c r="O2168" s="107" t="s">
        <v>395</v>
      </c>
      <c r="P2168" s="109">
        <v>45136</v>
      </c>
      <c r="Q2168" s="107" t="s">
        <v>712</v>
      </c>
      <c r="R2168" s="108">
        <v>1</v>
      </c>
      <c r="S2168" s="109">
        <v>45183</v>
      </c>
      <c r="T2168" s="109">
        <v>45243</v>
      </c>
      <c r="U2168" s="109">
        <v>45913</v>
      </c>
      <c r="V2168" s="108">
        <v>730</v>
      </c>
      <c r="W2168" s="107" t="s">
        <v>398</v>
      </c>
      <c r="X2168" s="107" t="s">
        <v>720</v>
      </c>
      <c r="Y2168" s="107" t="s">
        <v>293</v>
      </c>
      <c r="Z2168" s="108">
        <v>0</v>
      </c>
      <c r="AA2168" s="113">
        <v>0</v>
      </c>
      <c r="AB2168" s="113">
        <v>0</v>
      </c>
      <c r="AC2168" s="113">
        <v>1082870</v>
      </c>
      <c r="AD2168" s="113">
        <v>1082870</v>
      </c>
      <c r="AE2168" s="113">
        <v>1082870</v>
      </c>
      <c r="AF2168" s="113">
        <v>500000</v>
      </c>
      <c r="AG2168" s="113">
        <v>500000</v>
      </c>
      <c r="AH2168" s="113">
        <f>CFR_Data[[#This Row],[Total Spent SFY]]+CFR_Data[[#This Row],[CF Current SFY]]</f>
        <v>500000</v>
      </c>
      <c r="AI2168" s="113">
        <v>500000</v>
      </c>
      <c r="AJ2168" s="113">
        <v>82870</v>
      </c>
      <c r="AK2168" s="113">
        <v>0</v>
      </c>
      <c r="AL2168" s="113">
        <v>0</v>
      </c>
      <c r="AM2168" s="113">
        <v>0</v>
      </c>
      <c r="AN2168" s="113">
        <v>0</v>
      </c>
      <c r="AO2168" s="113">
        <v>0</v>
      </c>
      <c r="AP2168" s="113">
        <v>0</v>
      </c>
      <c r="AQ2168" s="107" t="s">
        <v>699</v>
      </c>
      <c r="AR2168" s="107" t="s">
        <v>699</v>
      </c>
      <c r="AS2168" s="107" t="s">
        <v>396</v>
      </c>
      <c r="AT2168" s="107" t="s">
        <v>395</v>
      </c>
      <c r="AU2168" s="107" t="s">
        <v>1123</v>
      </c>
      <c r="AV2168" s="107" t="s">
        <v>391</v>
      </c>
      <c r="AW2168" s="108">
        <v>1</v>
      </c>
      <c r="AX2168" s="107" t="s">
        <v>473</v>
      </c>
      <c r="AY2168" s="107" t="s">
        <v>736</v>
      </c>
      <c r="AZ2168" s="107" t="s">
        <v>706</v>
      </c>
      <c r="BA2168" s="107" t="s">
        <v>434</v>
      </c>
      <c r="BB2168" s="109">
        <v>45355.272070752311</v>
      </c>
      <c r="BC2168" s="107" t="s">
        <v>465</v>
      </c>
      <c r="BD2168" s="107" t="s">
        <v>293</v>
      </c>
    </row>
    <row r="2169" spans="1:56" x14ac:dyDescent="0.2">
      <c r="A2169" s="107" t="s">
        <v>409</v>
      </c>
      <c r="B2169" s="105">
        <v>612850</v>
      </c>
      <c r="C2169" s="105" t="s">
        <v>2778</v>
      </c>
      <c r="D2169" s="107" t="s">
        <v>1360</v>
      </c>
      <c r="E2169" s="105" t="s">
        <v>1945</v>
      </c>
      <c r="F2169" s="107" t="s">
        <v>389</v>
      </c>
      <c r="G2169" s="107" t="s">
        <v>830</v>
      </c>
      <c r="H2169" s="107" t="b">
        <v>1</v>
      </c>
      <c r="I2169" s="107" t="s">
        <v>830</v>
      </c>
      <c r="J2169" s="107" t="s">
        <v>445</v>
      </c>
      <c r="K2169" s="107" t="s">
        <v>446</v>
      </c>
      <c r="L2169" s="107" t="s">
        <v>219</v>
      </c>
      <c r="M2169" s="107" t="s">
        <v>217</v>
      </c>
      <c r="N2169" s="107" t="s">
        <v>410</v>
      </c>
      <c r="O2169" s="107" t="s">
        <v>395</v>
      </c>
      <c r="P2169" s="109">
        <v>44940</v>
      </c>
      <c r="Q2169" s="107" t="s">
        <v>712</v>
      </c>
      <c r="R2169" s="108">
        <v>1</v>
      </c>
      <c r="S2169" s="109">
        <v>44985</v>
      </c>
      <c r="T2169" s="109">
        <v>45045</v>
      </c>
      <c r="U2169" s="109">
        <v>45715</v>
      </c>
      <c r="V2169" s="108">
        <v>730</v>
      </c>
      <c r="W2169" s="107" t="s">
        <v>398</v>
      </c>
      <c r="X2169" s="107" t="s">
        <v>720</v>
      </c>
      <c r="Y2169" s="107" t="s">
        <v>293</v>
      </c>
      <c r="Z2169" s="108">
        <v>0</v>
      </c>
      <c r="AA2169" s="113">
        <v>167729.57999999999</v>
      </c>
      <c r="AB2169" s="113">
        <v>88083.58</v>
      </c>
      <c r="AC2169" s="113">
        <v>356215.62</v>
      </c>
      <c r="AD2169" s="113">
        <v>260022.19</v>
      </c>
      <c r="AE2169" s="113">
        <v>260022.19</v>
      </c>
      <c r="AF2169" s="113">
        <v>81076.990000000005</v>
      </c>
      <c r="AG2169" s="113">
        <v>248806.57</v>
      </c>
      <c r="AH2169" s="113">
        <f>CFR_Data[[#This Row],[Total Spent SFY]]+CFR_Data[[#This Row],[CF Current SFY]]</f>
        <v>169160.57</v>
      </c>
      <c r="AI2169" s="113">
        <v>178945.2</v>
      </c>
      <c r="AJ2169" s="113">
        <v>0</v>
      </c>
      <c r="AK2169" s="113">
        <v>0</v>
      </c>
      <c r="AL2169" s="113">
        <v>0</v>
      </c>
      <c r="AM2169" s="113">
        <v>0</v>
      </c>
      <c r="AN2169" s="113">
        <v>96193.43</v>
      </c>
      <c r="AO2169" s="113">
        <v>0</v>
      </c>
      <c r="AP2169" s="113">
        <v>0</v>
      </c>
      <c r="AQ2169" s="107" t="s">
        <v>699</v>
      </c>
      <c r="AR2169" s="107" t="s">
        <v>699</v>
      </c>
      <c r="AS2169" s="107" t="s">
        <v>396</v>
      </c>
      <c r="AT2169" s="107" t="s">
        <v>395</v>
      </c>
      <c r="AU2169" s="107" t="s">
        <v>1123</v>
      </c>
      <c r="AV2169" s="107" t="s">
        <v>391</v>
      </c>
      <c r="AW2169" s="108">
        <v>1</v>
      </c>
      <c r="AX2169" s="107" t="s">
        <v>473</v>
      </c>
      <c r="AY2169" s="107" t="s">
        <v>762</v>
      </c>
      <c r="AZ2169" s="107" t="s">
        <v>706</v>
      </c>
      <c r="BA2169" s="107" t="s">
        <v>433</v>
      </c>
      <c r="BB2169" s="109">
        <v>45355.272070752311</v>
      </c>
      <c r="BC2169" s="107" t="s">
        <v>465</v>
      </c>
      <c r="BD2169" s="107" t="s">
        <v>293</v>
      </c>
    </row>
    <row r="2170" spans="1:56" x14ac:dyDescent="0.2">
      <c r="A2170" s="107" t="s">
        <v>409</v>
      </c>
      <c r="B2170" s="105">
        <v>612851</v>
      </c>
      <c r="C2170" s="105" t="s">
        <v>2779</v>
      </c>
      <c r="D2170" s="107" t="s">
        <v>2780</v>
      </c>
      <c r="E2170" s="105" t="s">
        <v>1941</v>
      </c>
      <c r="F2170" s="107" t="s">
        <v>1329</v>
      </c>
      <c r="G2170" s="107" t="s">
        <v>830</v>
      </c>
      <c r="H2170" s="107" t="b">
        <v>1</v>
      </c>
      <c r="I2170" s="107" t="s">
        <v>830</v>
      </c>
      <c r="J2170" s="107" t="s">
        <v>436</v>
      </c>
      <c r="K2170" s="107" t="s">
        <v>437</v>
      </c>
      <c r="L2170" s="107" t="s">
        <v>373</v>
      </c>
      <c r="M2170" s="107" t="s">
        <v>395</v>
      </c>
      <c r="N2170" s="107" t="s">
        <v>410</v>
      </c>
      <c r="O2170" s="107" t="s">
        <v>395</v>
      </c>
      <c r="P2170" s="109">
        <v>44975</v>
      </c>
      <c r="Q2170" s="107" t="s">
        <v>712</v>
      </c>
      <c r="R2170" s="108">
        <v>1</v>
      </c>
      <c r="S2170" s="109">
        <v>45041</v>
      </c>
      <c r="T2170" s="109">
        <v>45101</v>
      </c>
      <c r="U2170" s="109">
        <v>45771</v>
      </c>
      <c r="V2170" s="108">
        <v>730</v>
      </c>
      <c r="W2170" s="107" t="s">
        <v>398</v>
      </c>
      <c r="X2170" s="107" t="s">
        <v>720</v>
      </c>
      <c r="Y2170" s="107" t="s">
        <v>293</v>
      </c>
      <c r="Z2170" s="108">
        <v>0</v>
      </c>
      <c r="AA2170" s="113">
        <v>389704.01</v>
      </c>
      <c r="AB2170" s="113">
        <v>389704.01</v>
      </c>
      <c r="AC2170" s="113">
        <v>790788.29</v>
      </c>
      <c r="AD2170" s="113">
        <v>790788.29</v>
      </c>
      <c r="AE2170" s="113">
        <v>790788.29</v>
      </c>
      <c r="AF2170" s="113">
        <v>350295.99</v>
      </c>
      <c r="AG2170" s="113">
        <v>740000</v>
      </c>
      <c r="AH2170" s="113">
        <f>CFR_Data[[#This Row],[Total Spent SFY]]+CFR_Data[[#This Row],[CF Current SFY]]</f>
        <v>740000</v>
      </c>
      <c r="AI2170" s="113">
        <v>440492.3</v>
      </c>
      <c r="AJ2170" s="113">
        <v>0</v>
      </c>
      <c r="AK2170" s="113">
        <v>0</v>
      </c>
      <c r="AL2170" s="113">
        <v>0</v>
      </c>
      <c r="AM2170" s="113">
        <v>0</v>
      </c>
      <c r="AN2170" s="113">
        <v>0</v>
      </c>
      <c r="AO2170" s="113">
        <v>0</v>
      </c>
      <c r="AP2170" s="113">
        <v>0</v>
      </c>
      <c r="AQ2170" s="107" t="s">
        <v>699</v>
      </c>
      <c r="AR2170" s="107" t="s">
        <v>699</v>
      </c>
      <c r="AS2170" s="107" t="s">
        <v>396</v>
      </c>
      <c r="AT2170" s="107" t="s">
        <v>395</v>
      </c>
      <c r="AU2170" s="107" t="s">
        <v>1123</v>
      </c>
      <c r="AV2170" s="107" t="s">
        <v>391</v>
      </c>
      <c r="AW2170" s="108">
        <v>1</v>
      </c>
      <c r="AX2170" s="107" t="s">
        <v>473</v>
      </c>
      <c r="AY2170" s="107" t="s">
        <v>765</v>
      </c>
      <c r="AZ2170" s="107" t="s">
        <v>706</v>
      </c>
      <c r="BA2170" s="107" t="s">
        <v>406</v>
      </c>
      <c r="BB2170" s="109">
        <v>45355.272070752311</v>
      </c>
      <c r="BC2170" s="107" t="s">
        <v>465</v>
      </c>
      <c r="BD2170" s="107" t="s">
        <v>293</v>
      </c>
    </row>
    <row r="2171" spans="1:56" x14ac:dyDescent="0.2">
      <c r="A2171" s="107" t="s">
        <v>409</v>
      </c>
      <c r="B2171" s="105">
        <v>612852</v>
      </c>
      <c r="C2171" s="105" t="s">
        <v>2781</v>
      </c>
      <c r="D2171" s="107" t="s">
        <v>2782</v>
      </c>
      <c r="E2171" s="105" t="s">
        <v>1945</v>
      </c>
      <c r="F2171" s="107" t="s">
        <v>1329</v>
      </c>
      <c r="G2171" s="107" t="s">
        <v>830</v>
      </c>
      <c r="H2171" s="107" t="b">
        <v>1</v>
      </c>
      <c r="I2171" s="107" t="s">
        <v>830</v>
      </c>
      <c r="J2171" s="107" t="s">
        <v>445</v>
      </c>
      <c r="K2171" s="107" t="s">
        <v>446</v>
      </c>
      <c r="L2171" s="107" t="s">
        <v>373</v>
      </c>
      <c r="M2171" s="107" t="s">
        <v>395</v>
      </c>
      <c r="N2171" s="107" t="s">
        <v>410</v>
      </c>
      <c r="O2171" s="107" t="s">
        <v>395</v>
      </c>
      <c r="P2171" s="109">
        <v>44842</v>
      </c>
      <c r="Q2171" s="107" t="s">
        <v>712</v>
      </c>
      <c r="R2171" s="108">
        <v>1</v>
      </c>
      <c r="S2171" s="109">
        <v>44894</v>
      </c>
      <c r="T2171" s="109">
        <v>44954</v>
      </c>
      <c r="U2171" s="109">
        <v>45624</v>
      </c>
      <c r="V2171" s="108">
        <v>730</v>
      </c>
      <c r="W2171" s="107" t="s">
        <v>398</v>
      </c>
      <c r="X2171" s="107" t="s">
        <v>720</v>
      </c>
      <c r="Y2171" s="107" t="s">
        <v>293</v>
      </c>
      <c r="Z2171" s="108">
        <v>0</v>
      </c>
      <c r="AA2171" s="113">
        <v>477069.49</v>
      </c>
      <c r="AB2171" s="113">
        <v>18073.7</v>
      </c>
      <c r="AC2171" s="113">
        <v>674944.11</v>
      </c>
      <c r="AD2171" s="113">
        <v>674944.11</v>
      </c>
      <c r="AE2171" s="113">
        <v>674944.11</v>
      </c>
      <c r="AF2171" s="113">
        <v>322930.51</v>
      </c>
      <c r="AG2171" s="113">
        <v>800000</v>
      </c>
      <c r="AH2171" s="113">
        <f>CFR_Data[[#This Row],[Total Spent SFY]]+CFR_Data[[#This Row],[CF Current SFY]]</f>
        <v>341004.21</v>
      </c>
      <c r="AI2171" s="113">
        <v>352013.6</v>
      </c>
      <c r="AJ2171" s="113">
        <v>0</v>
      </c>
      <c r="AK2171" s="113">
        <v>0</v>
      </c>
      <c r="AL2171" s="113">
        <v>0</v>
      </c>
      <c r="AM2171" s="113">
        <v>0</v>
      </c>
      <c r="AN2171" s="113">
        <v>0</v>
      </c>
      <c r="AO2171" s="113">
        <v>0</v>
      </c>
      <c r="AP2171" s="113">
        <v>0</v>
      </c>
      <c r="AQ2171" s="107" t="s">
        <v>699</v>
      </c>
      <c r="AR2171" s="107" t="s">
        <v>699</v>
      </c>
      <c r="AS2171" s="107" t="s">
        <v>396</v>
      </c>
      <c r="AT2171" s="107" t="s">
        <v>395</v>
      </c>
      <c r="AU2171" s="107" t="s">
        <v>1123</v>
      </c>
      <c r="AV2171" s="107" t="s">
        <v>391</v>
      </c>
      <c r="AW2171" s="108">
        <v>1</v>
      </c>
      <c r="AX2171" s="107" t="s">
        <v>473</v>
      </c>
      <c r="AY2171" s="107" t="s">
        <v>765</v>
      </c>
      <c r="AZ2171" s="107" t="s">
        <v>706</v>
      </c>
      <c r="BA2171" s="107" t="s">
        <v>406</v>
      </c>
      <c r="BB2171" s="109">
        <v>45355.272070752311</v>
      </c>
      <c r="BC2171" s="107" t="s">
        <v>465</v>
      </c>
      <c r="BD2171" s="107" t="s">
        <v>293</v>
      </c>
    </row>
    <row r="2172" spans="1:56" x14ac:dyDescent="0.2">
      <c r="A2172" s="107" t="s">
        <v>409</v>
      </c>
      <c r="B2172" s="105">
        <v>612853</v>
      </c>
      <c r="C2172" s="105" t="s">
        <v>2783</v>
      </c>
      <c r="D2172" s="107" t="s">
        <v>1754</v>
      </c>
      <c r="E2172" s="105" t="s">
        <v>1945</v>
      </c>
      <c r="F2172" s="107" t="s">
        <v>1329</v>
      </c>
      <c r="G2172" s="107" t="s">
        <v>830</v>
      </c>
      <c r="H2172" s="107" t="b">
        <v>1</v>
      </c>
      <c r="I2172" s="107" t="s">
        <v>830</v>
      </c>
      <c r="J2172" s="107" t="s">
        <v>445</v>
      </c>
      <c r="K2172" s="107" t="s">
        <v>446</v>
      </c>
      <c r="L2172" s="107" t="s">
        <v>356</v>
      </c>
      <c r="M2172" s="107" t="s">
        <v>395</v>
      </c>
      <c r="N2172" s="107" t="s">
        <v>410</v>
      </c>
      <c r="O2172" s="107" t="s">
        <v>395</v>
      </c>
      <c r="P2172" s="109">
        <v>45003</v>
      </c>
      <c r="Q2172" s="107" t="s">
        <v>712</v>
      </c>
      <c r="R2172" s="108">
        <v>1</v>
      </c>
      <c r="S2172" s="109">
        <v>45048</v>
      </c>
      <c r="T2172" s="109">
        <v>45108</v>
      </c>
      <c r="U2172" s="109">
        <v>45778</v>
      </c>
      <c r="V2172" s="108">
        <v>730</v>
      </c>
      <c r="W2172" s="107" t="s">
        <v>398</v>
      </c>
      <c r="X2172" s="107" t="s">
        <v>720</v>
      </c>
      <c r="Y2172" s="107" t="s">
        <v>293</v>
      </c>
      <c r="Z2172" s="108">
        <v>0</v>
      </c>
      <c r="AA2172" s="113">
        <v>796273.92</v>
      </c>
      <c r="AB2172" s="113">
        <v>741484.94</v>
      </c>
      <c r="AC2172" s="113">
        <v>1491124.03</v>
      </c>
      <c r="AD2172" s="113">
        <v>1391124.03</v>
      </c>
      <c r="AE2172" s="113">
        <v>1391124.03</v>
      </c>
      <c r="AF2172" s="113">
        <v>430000</v>
      </c>
      <c r="AG2172" s="113">
        <v>1226273.92</v>
      </c>
      <c r="AH2172" s="113">
        <f>CFR_Data[[#This Row],[Total Spent SFY]]+CFR_Data[[#This Row],[CF Current SFY]]</f>
        <v>1171484.94</v>
      </c>
      <c r="AI2172" s="113">
        <v>961124.03</v>
      </c>
      <c r="AJ2172" s="113">
        <v>0</v>
      </c>
      <c r="AK2172" s="113">
        <v>0</v>
      </c>
      <c r="AL2172" s="113">
        <v>0</v>
      </c>
      <c r="AM2172" s="113">
        <v>0</v>
      </c>
      <c r="AN2172" s="113">
        <v>100000</v>
      </c>
      <c r="AO2172" s="113">
        <v>0</v>
      </c>
      <c r="AP2172" s="113">
        <v>0</v>
      </c>
      <c r="AQ2172" s="107" t="s">
        <v>699</v>
      </c>
      <c r="AR2172" s="107" t="s">
        <v>699</v>
      </c>
      <c r="AS2172" s="107" t="s">
        <v>396</v>
      </c>
      <c r="AT2172" s="107" t="s">
        <v>395</v>
      </c>
      <c r="AU2172" s="107" t="s">
        <v>1123</v>
      </c>
      <c r="AV2172" s="107" t="s">
        <v>391</v>
      </c>
      <c r="AW2172" s="108">
        <v>1</v>
      </c>
      <c r="AX2172" s="107" t="s">
        <v>473</v>
      </c>
      <c r="AY2172" s="107" t="s">
        <v>765</v>
      </c>
      <c r="AZ2172" s="107" t="s">
        <v>706</v>
      </c>
      <c r="BA2172" s="107" t="s">
        <v>406</v>
      </c>
      <c r="BB2172" s="109">
        <v>45355.272070752311</v>
      </c>
      <c r="BC2172" s="107" t="s">
        <v>465</v>
      </c>
      <c r="BD2172" s="107" t="s">
        <v>293</v>
      </c>
    </row>
    <row r="2173" spans="1:56" x14ac:dyDescent="0.2">
      <c r="A2173" s="107" t="s">
        <v>472</v>
      </c>
      <c r="B2173" s="105">
        <v>612854</v>
      </c>
      <c r="C2173" s="105" t="s">
        <v>395</v>
      </c>
      <c r="D2173" s="107" t="s">
        <v>2784</v>
      </c>
      <c r="E2173" s="105" t="s">
        <v>1941</v>
      </c>
      <c r="F2173" s="107" t="s">
        <v>395</v>
      </c>
      <c r="G2173" s="107" t="s">
        <v>830</v>
      </c>
      <c r="H2173" s="107" t="s">
        <v>830</v>
      </c>
      <c r="I2173" s="107" t="s">
        <v>830</v>
      </c>
      <c r="J2173" s="107" t="s">
        <v>436</v>
      </c>
      <c r="K2173" s="107" t="s">
        <v>437</v>
      </c>
      <c r="L2173" s="107" t="s">
        <v>225</v>
      </c>
      <c r="M2173" s="107" t="s">
        <v>223</v>
      </c>
      <c r="N2173" s="107" t="s">
        <v>472</v>
      </c>
      <c r="O2173" s="107" t="s">
        <v>1122</v>
      </c>
      <c r="P2173" s="109">
        <v>45717</v>
      </c>
      <c r="Q2173" s="107" t="s">
        <v>1101</v>
      </c>
      <c r="R2173" s="108">
        <v>0</v>
      </c>
      <c r="S2173" s="109">
        <v>45867</v>
      </c>
      <c r="T2173" s="109">
        <v>45927</v>
      </c>
      <c r="U2173" s="109">
        <v>46596</v>
      </c>
      <c r="V2173" s="108">
        <v>729</v>
      </c>
      <c r="W2173" s="107" t="s">
        <v>398</v>
      </c>
      <c r="X2173" s="107" t="s">
        <v>720</v>
      </c>
      <c r="Y2173" s="107" t="s">
        <v>293</v>
      </c>
      <c r="Z2173" s="108">
        <v>0</v>
      </c>
      <c r="AA2173" s="113">
        <v>0</v>
      </c>
      <c r="AB2173" s="113">
        <v>0</v>
      </c>
      <c r="AC2173" s="113">
        <v>590000</v>
      </c>
      <c r="AD2173" s="113">
        <v>0</v>
      </c>
      <c r="AE2173" s="113">
        <v>590000</v>
      </c>
      <c r="AF2173" s="113">
        <v>0</v>
      </c>
      <c r="AG2173" s="113">
        <v>0</v>
      </c>
      <c r="AH2173" s="113">
        <f>CFR_Data[[#This Row],[Total Spent SFY]]+CFR_Data[[#This Row],[CF Current SFY]]</f>
        <v>0</v>
      </c>
      <c r="AI2173" s="113">
        <v>0</v>
      </c>
      <c r="AJ2173" s="113">
        <v>256521.73910000001</v>
      </c>
      <c r="AK2173" s="113">
        <v>307826.087</v>
      </c>
      <c r="AL2173" s="113">
        <v>25652.173900000002</v>
      </c>
      <c r="AM2173" s="113">
        <v>0</v>
      </c>
      <c r="AN2173" s="113">
        <v>0</v>
      </c>
      <c r="AO2173" s="113">
        <v>0</v>
      </c>
      <c r="AP2173" s="113">
        <v>0</v>
      </c>
      <c r="AQ2173" s="107" t="s">
        <v>699</v>
      </c>
      <c r="AR2173" s="107" t="s">
        <v>699</v>
      </c>
      <c r="AS2173" s="107" t="s">
        <v>396</v>
      </c>
      <c r="AT2173" s="107" t="s">
        <v>395</v>
      </c>
      <c r="AU2173" s="107" t="s">
        <v>1123</v>
      </c>
      <c r="AV2173" s="107" t="s">
        <v>391</v>
      </c>
      <c r="AW2173" s="108">
        <v>1</v>
      </c>
      <c r="AX2173" s="107" t="s">
        <v>473</v>
      </c>
      <c r="AY2173" s="107" t="s">
        <v>765</v>
      </c>
      <c r="AZ2173" s="107" t="s">
        <v>706</v>
      </c>
      <c r="BA2173" s="107" t="s">
        <v>406</v>
      </c>
      <c r="BB2173" s="109">
        <v>45355.272070752311</v>
      </c>
      <c r="BC2173" s="107" t="s">
        <v>465</v>
      </c>
      <c r="BD2173" s="107" t="s">
        <v>293</v>
      </c>
    </row>
    <row r="2174" spans="1:56" x14ac:dyDescent="0.2">
      <c r="A2174" s="107" t="s">
        <v>613</v>
      </c>
      <c r="B2174" s="105">
        <v>612855</v>
      </c>
      <c r="C2174" s="105" t="s">
        <v>3265</v>
      </c>
      <c r="D2174" s="107" t="s">
        <v>3266</v>
      </c>
      <c r="E2174" s="105" t="s">
        <v>1941</v>
      </c>
      <c r="F2174" s="107" t="s">
        <v>389</v>
      </c>
      <c r="G2174" s="107" t="s">
        <v>830</v>
      </c>
      <c r="H2174" s="107" t="b">
        <v>1</v>
      </c>
      <c r="I2174" s="107" t="s">
        <v>830</v>
      </c>
      <c r="J2174" s="107" t="s">
        <v>1980</v>
      </c>
      <c r="K2174" s="107" t="s">
        <v>22</v>
      </c>
      <c r="L2174" s="107" t="s">
        <v>349</v>
      </c>
      <c r="M2174" s="107" t="s">
        <v>395</v>
      </c>
      <c r="N2174" s="107" t="s">
        <v>614</v>
      </c>
      <c r="O2174" s="107" t="s">
        <v>395</v>
      </c>
      <c r="P2174" s="109">
        <v>45353</v>
      </c>
      <c r="Q2174" s="107" t="s">
        <v>754</v>
      </c>
      <c r="R2174" s="108">
        <v>1</v>
      </c>
      <c r="S2174" s="109">
        <v>45422</v>
      </c>
      <c r="T2174" s="109">
        <v>45482</v>
      </c>
      <c r="U2174" s="109">
        <v>45956</v>
      </c>
      <c r="V2174" s="108">
        <v>534</v>
      </c>
      <c r="W2174" s="107" t="s">
        <v>398</v>
      </c>
      <c r="X2174" s="107" t="s">
        <v>702</v>
      </c>
      <c r="Y2174" s="107" t="s">
        <v>293</v>
      </c>
      <c r="Z2174" s="108">
        <v>0</v>
      </c>
      <c r="AA2174" s="113">
        <v>0</v>
      </c>
      <c r="AB2174" s="113">
        <v>0</v>
      </c>
      <c r="AC2174" s="113">
        <v>7630051.5039999997</v>
      </c>
      <c r="AD2174" s="113">
        <v>0</v>
      </c>
      <c r="AE2174" s="113">
        <v>7630051.5039999997</v>
      </c>
      <c r="AF2174" s="113">
        <v>0</v>
      </c>
      <c r="AG2174" s="113">
        <v>0</v>
      </c>
      <c r="AH2174" s="113">
        <f>CFR_Data[[#This Row],[Total Spent SFY]]+CFR_Data[[#This Row],[CF Current SFY]]</f>
        <v>0</v>
      </c>
      <c r="AI2174" s="113">
        <v>5722538.6279999996</v>
      </c>
      <c r="AJ2174" s="113">
        <v>1907512.8759999999</v>
      </c>
      <c r="AK2174" s="113">
        <v>0</v>
      </c>
      <c r="AL2174" s="113">
        <v>0</v>
      </c>
      <c r="AM2174" s="113">
        <v>0</v>
      </c>
      <c r="AN2174" s="113">
        <v>0</v>
      </c>
      <c r="AO2174" s="113">
        <v>0</v>
      </c>
      <c r="AP2174" s="113">
        <v>0</v>
      </c>
      <c r="AQ2174" s="107" t="s">
        <v>699</v>
      </c>
      <c r="AR2174" s="107" t="s">
        <v>699</v>
      </c>
      <c r="AS2174" s="107" t="s">
        <v>396</v>
      </c>
      <c r="AT2174" s="107" t="s">
        <v>395</v>
      </c>
      <c r="AU2174" s="107" t="s">
        <v>1123</v>
      </c>
      <c r="AV2174" s="107" t="s">
        <v>391</v>
      </c>
      <c r="AW2174" s="108">
        <v>1</v>
      </c>
      <c r="AX2174" s="107" t="s">
        <v>473</v>
      </c>
      <c r="AY2174" s="107" t="s">
        <v>707</v>
      </c>
      <c r="AZ2174" s="107" t="s">
        <v>706</v>
      </c>
      <c r="BA2174" s="107" t="s">
        <v>412</v>
      </c>
      <c r="BB2174" s="109">
        <v>45355.272070752311</v>
      </c>
      <c r="BC2174" s="107" t="s">
        <v>22</v>
      </c>
      <c r="BD2174" s="107" t="s">
        <v>293</v>
      </c>
    </row>
    <row r="2175" spans="1:56" x14ac:dyDescent="0.2">
      <c r="A2175" s="107" t="s">
        <v>409</v>
      </c>
      <c r="B2175" s="105">
        <v>612856</v>
      </c>
      <c r="C2175" s="105" t="s">
        <v>3267</v>
      </c>
      <c r="D2175" s="107" t="s">
        <v>2786</v>
      </c>
      <c r="E2175" s="105" t="s">
        <v>1941</v>
      </c>
      <c r="F2175" s="107" t="s">
        <v>389</v>
      </c>
      <c r="G2175" s="107" t="s">
        <v>830</v>
      </c>
      <c r="H2175" s="107" t="b">
        <v>1</v>
      </c>
      <c r="I2175" s="107" t="s">
        <v>830</v>
      </c>
      <c r="J2175" s="107" t="s">
        <v>436</v>
      </c>
      <c r="K2175" s="107" t="s">
        <v>437</v>
      </c>
      <c r="L2175" s="107" t="s">
        <v>347</v>
      </c>
      <c r="M2175" s="107" t="s">
        <v>395</v>
      </c>
      <c r="N2175" s="107" t="s">
        <v>410</v>
      </c>
      <c r="O2175" s="107" t="s">
        <v>395</v>
      </c>
      <c r="P2175" s="109">
        <v>45129</v>
      </c>
      <c r="Q2175" s="107" t="s">
        <v>712</v>
      </c>
      <c r="R2175" s="108">
        <v>1</v>
      </c>
      <c r="S2175" s="109">
        <v>45195</v>
      </c>
      <c r="T2175" s="109">
        <v>45255</v>
      </c>
      <c r="U2175" s="109">
        <v>45925</v>
      </c>
      <c r="V2175" s="108">
        <v>730</v>
      </c>
      <c r="W2175" s="107" t="s">
        <v>398</v>
      </c>
      <c r="X2175" s="107" t="s">
        <v>720</v>
      </c>
      <c r="Y2175" s="107" t="s">
        <v>293</v>
      </c>
      <c r="Z2175" s="108">
        <v>0</v>
      </c>
      <c r="AA2175" s="113">
        <v>351769.65</v>
      </c>
      <c r="AB2175" s="113">
        <v>351769.65</v>
      </c>
      <c r="AC2175" s="113">
        <v>2160809.35</v>
      </c>
      <c r="AD2175" s="113">
        <v>2160809.35</v>
      </c>
      <c r="AE2175" s="113">
        <v>2160809.35</v>
      </c>
      <c r="AF2175" s="113">
        <v>1037634.59</v>
      </c>
      <c r="AG2175" s="113">
        <v>1389404.24</v>
      </c>
      <c r="AH2175" s="113">
        <f>CFR_Data[[#This Row],[Total Spent SFY]]+CFR_Data[[#This Row],[CF Current SFY]]</f>
        <v>1389404.24</v>
      </c>
      <c r="AI2175" s="113">
        <v>1123174.76</v>
      </c>
      <c r="AJ2175" s="113">
        <v>0</v>
      </c>
      <c r="AK2175" s="113">
        <v>0</v>
      </c>
      <c r="AL2175" s="113">
        <v>0</v>
      </c>
      <c r="AM2175" s="113">
        <v>0</v>
      </c>
      <c r="AN2175" s="113">
        <v>0</v>
      </c>
      <c r="AO2175" s="113">
        <v>0</v>
      </c>
      <c r="AP2175" s="113">
        <v>0</v>
      </c>
      <c r="AQ2175" s="107" t="s">
        <v>699</v>
      </c>
      <c r="AR2175" s="107" t="s">
        <v>699</v>
      </c>
      <c r="AS2175" s="107" t="s">
        <v>396</v>
      </c>
      <c r="AT2175" s="107" t="s">
        <v>395</v>
      </c>
      <c r="AU2175" s="107" t="s">
        <v>1123</v>
      </c>
      <c r="AV2175" s="107" t="s">
        <v>391</v>
      </c>
      <c r="AW2175" s="108">
        <v>1</v>
      </c>
      <c r="AX2175" s="107" t="s">
        <v>473</v>
      </c>
      <c r="AY2175" s="107" t="s">
        <v>707</v>
      </c>
      <c r="AZ2175" s="107" t="s">
        <v>706</v>
      </c>
      <c r="BA2175" s="107" t="s">
        <v>412</v>
      </c>
      <c r="BB2175" s="109">
        <v>45355.272070752311</v>
      </c>
      <c r="BC2175" s="107" t="s">
        <v>465</v>
      </c>
      <c r="BD2175" s="107" t="s">
        <v>293</v>
      </c>
    </row>
    <row r="2176" spans="1:56" x14ac:dyDescent="0.2">
      <c r="A2176" s="107" t="s">
        <v>409</v>
      </c>
      <c r="B2176" s="105">
        <v>612857</v>
      </c>
      <c r="C2176" s="105" t="s">
        <v>2787</v>
      </c>
      <c r="D2176" s="107" t="s">
        <v>2788</v>
      </c>
      <c r="E2176" s="105" t="s">
        <v>1941</v>
      </c>
      <c r="F2176" s="107" t="s">
        <v>1329</v>
      </c>
      <c r="G2176" s="107" t="s">
        <v>830</v>
      </c>
      <c r="H2176" s="107" t="b">
        <v>1</v>
      </c>
      <c r="I2176" s="107" t="s">
        <v>830</v>
      </c>
      <c r="J2176" s="107" t="s">
        <v>436</v>
      </c>
      <c r="K2176" s="107" t="s">
        <v>437</v>
      </c>
      <c r="L2176" s="107" t="s">
        <v>224</v>
      </c>
      <c r="M2176" s="107" t="s">
        <v>223</v>
      </c>
      <c r="N2176" s="107" t="s">
        <v>410</v>
      </c>
      <c r="O2176" s="107" t="s">
        <v>395</v>
      </c>
      <c r="P2176" s="109">
        <v>44954</v>
      </c>
      <c r="Q2176" s="107" t="s">
        <v>712</v>
      </c>
      <c r="R2176" s="108">
        <v>1</v>
      </c>
      <c r="S2176" s="109">
        <v>45002</v>
      </c>
      <c r="T2176" s="109">
        <v>45062</v>
      </c>
      <c r="U2176" s="109">
        <v>45732</v>
      </c>
      <c r="V2176" s="108">
        <v>730</v>
      </c>
      <c r="W2176" s="107" t="s">
        <v>398</v>
      </c>
      <c r="X2176" s="107" t="s">
        <v>720</v>
      </c>
      <c r="Y2176" s="107" t="s">
        <v>293</v>
      </c>
      <c r="Z2176" s="108">
        <v>0</v>
      </c>
      <c r="AA2176" s="113">
        <v>214202</v>
      </c>
      <c r="AB2176" s="113">
        <v>214202</v>
      </c>
      <c r="AC2176" s="113">
        <v>367948.55</v>
      </c>
      <c r="AD2176" s="113">
        <v>341700.55</v>
      </c>
      <c r="AE2176" s="113">
        <v>341700.55</v>
      </c>
      <c r="AF2176" s="113">
        <v>91700.55</v>
      </c>
      <c r="AG2176" s="113">
        <v>305902.55</v>
      </c>
      <c r="AH2176" s="113">
        <f>CFR_Data[[#This Row],[Total Spent SFY]]+CFR_Data[[#This Row],[CF Current SFY]]</f>
        <v>305902.55</v>
      </c>
      <c r="AI2176" s="113">
        <v>250000</v>
      </c>
      <c r="AJ2176" s="113">
        <v>0</v>
      </c>
      <c r="AK2176" s="113">
        <v>0</v>
      </c>
      <c r="AL2176" s="113">
        <v>0</v>
      </c>
      <c r="AM2176" s="113">
        <v>0</v>
      </c>
      <c r="AN2176" s="113">
        <v>26248</v>
      </c>
      <c r="AO2176" s="113">
        <v>0</v>
      </c>
      <c r="AP2176" s="113">
        <v>0</v>
      </c>
      <c r="AQ2176" s="107" t="s">
        <v>699</v>
      </c>
      <c r="AR2176" s="107" t="s">
        <v>699</v>
      </c>
      <c r="AS2176" s="107" t="s">
        <v>396</v>
      </c>
      <c r="AT2176" s="107" t="s">
        <v>395</v>
      </c>
      <c r="AU2176" s="107" t="s">
        <v>1123</v>
      </c>
      <c r="AV2176" s="107" t="s">
        <v>391</v>
      </c>
      <c r="AW2176" s="108">
        <v>1</v>
      </c>
      <c r="AX2176" s="107" t="s">
        <v>473</v>
      </c>
      <c r="AY2176" s="107" t="s">
        <v>765</v>
      </c>
      <c r="AZ2176" s="107" t="s">
        <v>706</v>
      </c>
      <c r="BA2176" s="107" t="s">
        <v>406</v>
      </c>
      <c r="BB2176" s="109">
        <v>45355.272070752311</v>
      </c>
      <c r="BC2176" s="107" t="s">
        <v>465</v>
      </c>
      <c r="BD2176" s="107" t="s">
        <v>293</v>
      </c>
    </row>
    <row r="2177" spans="1:56" x14ac:dyDescent="0.2">
      <c r="A2177" s="107" t="s">
        <v>409</v>
      </c>
      <c r="B2177" s="105">
        <v>612859</v>
      </c>
      <c r="C2177" s="105" t="s">
        <v>2789</v>
      </c>
      <c r="D2177" s="107" t="s">
        <v>966</v>
      </c>
      <c r="E2177" s="105" t="s">
        <v>1941</v>
      </c>
      <c r="F2177" s="107" t="s">
        <v>1329</v>
      </c>
      <c r="G2177" s="107" t="s">
        <v>830</v>
      </c>
      <c r="H2177" s="107" t="b">
        <v>1</v>
      </c>
      <c r="I2177" s="107" t="s">
        <v>830</v>
      </c>
      <c r="J2177" s="107" t="s">
        <v>436</v>
      </c>
      <c r="K2177" s="107" t="s">
        <v>437</v>
      </c>
      <c r="L2177" s="107" t="s">
        <v>231</v>
      </c>
      <c r="M2177" s="107" t="s">
        <v>395</v>
      </c>
      <c r="N2177" s="107" t="s">
        <v>410</v>
      </c>
      <c r="O2177" s="107" t="s">
        <v>395</v>
      </c>
      <c r="P2177" s="109">
        <v>44982</v>
      </c>
      <c r="Q2177" s="107" t="s">
        <v>712</v>
      </c>
      <c r="R2177" s="108">
        <v>1</v>
      </c>
      <c r="S2177" s="109">
        <v>45034</v>
      </c>
      <c r="T2177" s="109">
        <v>45094</v>
      </c>
      <c r="U2177" s="109">
        <v>45764</v>
      </c>
      <c r="V2177" s="108">
        <v>730</v>
      </c>
      <c r="W2177" s="107" t="s">
        <v>398</v>
      </c>
      <c r="X2177" s="107" t="s">
        <v>720</v>
      </c>
      <c r="Y2177" s="107" t="s">
        <v>293</v>
      </c>
      <c r="Z2177" s="108">
        <v>0</v>
      </c>
      <c r="AA2177" s="113">
        <v>3753764.83</v>
      </c>
      <c r="AB2177" s="113">
        <v>3749784.73</v>
      </c>
      <c r="AC2177" s="113">
        <v>1343890.68</v>
      </c>
      <c r="AD2177" s="113">
        <v>1343890.68</v>
      </c>
      <c r="AE2177" s="113">
        <v>1343890.68</v>
      </c>
      <c r="AF2177" s="113">
        <v>993890.68</v>
      </c>
      <c r="AG2177" s="113">
        <v>4747655.51</v>
      </c>
      <c r="AH2177" s="113">
        <f>CFR_Data[[#This Row],[Total Spent SFY]]+CFR_Data[[#This Row],[CF Current SFY]]</f>
        <v>4743675.41</v>
      </c>
      <c r="AI2177" s="113">
        <v>350000</v>
      </c>
      <c r="AJ2177" s="113">
        <v>0</v>
      </c>
      <c r="AK2177" s="113">
        <v>0</v>
      </c>
      <c r="AL2177" s="113">
        <v>0</v>
      </c>
      <c r="AM2177" s="113">
        <v>0</v>
      </c>
      <c r="AN2177" s="113">
        <v>0</v>
      </c>
      <c r="AO2177" s="113">
        <v>0</v>
      </c>
      <c r="AP2177" s="113">
        <v>0</v>
      </c>
      <c r="AQ2177" s="107" t="s">
        <v>699</v>
      </c>
      <c r="AR2177" s="107" t="s">
        <v>699</v>
      </c>
      <c r="AS2177" s="107" t="s">
        <v>396</v>
      </c>
      <c r="AT2177" s="107" t="s">
        <v>395</v>
      </c>
      <c r="AU2177" s="107" t="s">
        <v>1123</v>
      </c>
      <c r="AV2177" s="107" t="s">
        <v>391</v>
      </c>
      <c r="AW2177" s="108">
        <v>1</v>
      </c>
      <c r="AX2177" s="107" t="s">
        <v>473</v>
      </c>
      <c r="AY2177" s="107" t="s">
        <v>765</v>
      </c>
      <c r="AZ2177" s="107" t="s">
        <v>706</v>
      </c>
      <c r="BA2177" s="107" t="s">
        <v>406</v>
      </c>
      <c r="BB2177" s="109">
        <v>45355.272070752311</v>
      </c>
      <c r="BC2177" s="107" t="s">
        <v>465</v>
      </c>
      <c r="BD2177" s="107" t="s">
        <v>293</v>
      </c>
    </row>
    <row r="2178" spans="1:56" x14ac:dyDescent="0.2">
      <c r="A2178" s="107" t="s">
        <v>409</v>
      </c>
      <c r="B2178" s="105">
        <v>612860</v>
      </c>
      <c r="C2178" s="105" t="s">
        <v>3268</v>
      </c>
      <c r="D2178" s="107" t="s">
        <v>2790</v>
      </c>
      <c r="E2178" s="105" t="s">
        <v>1941</v>
      </c>
      <c r="F2178" s="107" t="s">
        <v>1329</v>
      </c>
      <c r="G2178" s="107" t="s">
        <v>830</v>
      </c>
      <c r="H2178" s="107" t="b">
        <v>1</v>
      </c>
      <c r="I2178" s="107" t="s">
        <v>830</v>
      </c>
      <c r="J2178" s="107" t="s">
        <v>436</v>
      </c>
      <c r="K2178" s="107" t="s">
        <v>437</v>
      </c>
      <c r="L2178" s="107" t="s">
        <v>230</v>
      </c>
      <c r="M2178" s="107" t="s">
        <v>223</v>
      </c>
      <c r="N2178" s="107" t="s">
        <v>410</v>
      </c>
      <c r="O2178" s="107" t="s">
        <v>395</v>
      </c>
      <c r="P2178" s="109">
        <v>45024</v>
      </c>
      <c r="Q2178" s="107" t="s">
        <v>712</v>
      </c>
      <c r="R2178" s="108">
        <v>1</v>
      </c>
      <c r="S2178" s="109">
        <v>45065</v>
      </c>
      <c r="T2178" s="109">
        <v>45125</v>
      </c>
      <c r="U2178" s="109">
        <v>45795</v>
      </c>
      <c r="V2178" s="108">
        <v>730</v>
      </c>
      <c r="W2178" s="107" t="s">
        <v>398</v>
      </c>
      <c r="X2178" s="107" t="s">
        <v>720</v>
      </c>
      <c r="Y2178" s="107" t="s">
        <v>293</v>
      </c>
      <c r="Z2178" s="108">
        <v>0</v>
      </c>
      <c r="AA2178" s="113">
        <v>678036.16</v>
      </c>
      <c r="AB2178" s="113">
        <v>678036.16</v>
      </c>
      <c r="AC2178" s="113">
        <v>70564.320000000007</v>
      </c>
      <c r="AD2178" s="113">
        <v>70564.320000000007</v>
      </c>
      <c r="AE2178" s="113">
        <v>76128.639999999999</v>
      </c>
      <c r="AF2178" s="113">
        <v>5564.32</v>
      </c>
      <c r="AG2178" s="113">
        <v>683600.48</v>
      </c>
      <c r="AH2178" s="113">
        <f>CFR_Data[[#This Row],[Total Spent SFY]]+CFR_Data[[#This Row],[CF Current SFY]]</f>
        <v>683600.48</v>
      </c>
      <c r="AI2178" s="113">
        <v>70564.320000000007</v>
      </c>
      <c r="AJ2178" s="113">
        <v>0</v>
      </c>
      <c r="AK2178" s="113">
        <v>0</v>
      </c>
      <c r="AL2178" s="113">
        <v>0</v>
      </c>
      <c r="AM2178" s="113">
        <v>0</v>
      </c>
      <c r="AN2178" s="113">
        <v>-5564.32</v>
      </c>
      <c r="AO2178" s="113">
        <v>0</v>
      </c>
      <c r="AP2178" s="113">
        <v>0</v>
      </c>
      <c r="AQ2178" s="107" t="s">
        <v>699</v>
      </c>
      <c r="AR2178" s="107" t="s">
        <v>699</v>
      </c>
      <c r="AS2178" s="107" t="s">
        <v>396</v>
      </c>
      <c r="AT2178" s="107" t="s">
        <v>395</v>
      </c>
      <c r="AU2178" s="107" t="s">
        <v>1123</v>
      </c>
      <c r="AV2178" s="107" t="s">
        <v>391</v>
      </c>
      <c r="AW2178" s="108">
        <v>1</v>
      </c>
      <c r="AX2178" s="107" t="s">
        <v>473</v>
      </c>
      <c r="AY2178" s="107" t="s">
        <v>765</v>
      </c>
      <c r="AZ2178" s="107" t="s">
        <v>706</v>
      </c>
      <c r="BA2178" s="107" t="s">
        <v>406</v>
      </c>
      <c r="BB2178" s="109">
        <v>45355.272070752311</v>
      </c>
      <c r="BC2178" s="107" t="s">
        <v>465</v>
      </c>
      <c r="BD2178" s="107" t="s">
        <v>293</v>
      </c>
    </row>
    <row r="2179" spans="1:56" x14ac:dyDescent="0.2">
      <c r="A2179" s="107" t="s">
        <v>409</v>
      </c>
      <c r="B2179" s="105">
        <v>612862</v>
      </c>
      <c r="C2179" s="105" t="s">
        <v>2791</v>
      </c>
      <c r="D2179" s="107" t="s">
        <v>1335</v>
      </c>
      <c r="E2179" s="105" t="s">
        <v>1941</v>
      </c>
      <c r="F2179" s="107" t="s">
        <v>389</v>
      </c>
      <c r="G2179" s="107" t="s">
        <v>830</v>
      </c>
      <c r="H2179" s="107" t="b">
        <v>1</v>
      </c>
      <c r="I2179" s="107" t="s">
        <v>830</v>
      </c>
      <c r="J2179" s="107" t="s">
        <v>436</v>
      </c>
      <c r="K2179" s="107" t="s">
        <v>437</v>
      </c>
      <c r="L2179" s="107" t="s">
        <v>218</v>
      </c>
      <c r="M2179" s="107" t="s">
        <v>217</v>
      </c>
      <c r="N2179" s="107" t="s">
        <v>410</v>
      </c>
      <c r="O2179" s="107" t="s">
        <v>395</v>
      </c>
      <c r="P2179" s="109">
        <v>44863</v>
      </c>
      <c r="Q2179" s="107" t="s">
        <v>712</v>
      </c>
      <c r="R2179" s="108">
        <v>1</v>
      </c>
      <c r="S2179" s="109">
        <v>44916</v>
      </c>
      <c r="T2179" s="109">
        <v>44976</v>
      </c>
      <c r="U2179" s="109">
        <v>45646</v>
      </c>
      <c r="V2179" s="108">
        <v>730</v>
      </c>
      <c r="W2179" s="107" t="s">
        <v>398</v>
      </c>
      <c r="X2179" s="107" t="s">
        <v>720</v>
      </c>
      <c r="Y2179" s="107" t="s">
        <v>293</v>
      </c>
      <c r="Z2179" s="108">
        <v>0</v>
      </c>
      <c r="AA2179" s="113">
        <v>283506.19</v>
      </c>
      <c r="AB2179" s="113">
        <v>190392.07</v>
      </c>
      <c r="AC2179" s="113">
        <v>289886.43</v>
      </c>
      <c r="AD2179" s="113">
        <v>243000</v>
      </c>
      <c r="AE2179" s="113">
        <v>243000</v>
      </c>
      <c r="AF2179" s="113">
        <v>145000</v>
      </c>
      <c r="AG2179" s="113">
        <v>428506.19</v>
      </c>
      <c r="AH2179" s="113">
        <f>CFR_Data[[#This Row],[Total Spent SFY]]+CFR_Data[[#This Row],[CF Current SFY]]</f>
        <v>335392.07</v>
      </c>
      <c r="AI2179" s="113">
        <v>98000</v>
      </c>
      <c r="AJ2179" s="113">
        <v>0</v>
      </c>
      <c r="AK2179" s="113">
        <v>0</v>
      </c>
      <c r="AL2179" s="113">
        <v>0</v>
      </c>
      <c r="AM2179" s="113">
        <v>0</v>
      </c>
      <c r="AN2179" s="113">
        <v>46886.43</v>
      </c>
      <c r="AO2179" s="113">
        <v>0</v>
      </c>
      <c r="AP2179" s="113">
        <v>0</v>
      </c>
      <c r="AQ2179" s="107" t="s">
        <v>699</v>
      </c>
      <c r="AR2179" s="107" t="s">
        <v>699</v>
      </c>
      <c r="AS2179" s="107" t="s">
        <v>396</v>
      </c>
      <c r="AT2179" s="107" t="s">
        <v>395</v>
      </c>
      <c r="AU2179" s="107" t="s">
        <v>1123</v>
      </c>
      <c r="AV2179" s="107" t="s">
        <v>391</v>
      </c>
      <c r="AW2179" s="108">
        <v>1</v>
      </c>
      <c r="AX2179" s="107" t="s">
        <v>473</v>
      </c>
      <c r="AY2179" s="107" t="s">
        <v>762</v>
      </c>
      <c r="AZ2179" s="107" t="s">
        <v>706</v>
      </c>
      <c r="BA2179" s="107" t="s">
        <v>433</v>
      </c>
      <c r="BB2179" s="109">
        <v>45355.272070752311</v>
      </c>
      <c r="BC2179" s="107" t="s">
        <v>465</v>
      </c>
      <c r="BD2179" s="107" t="s">
        <v>293</v>
      </c>
    </row>
    <row r="2180" spans="1:56" x14ac:dyDescent="0.2">
      <c r="A2180" s="107" t="s">
        <v>409</v>
      </c>
      <c r="B2180" s="105">
        <v>612863</v>
      </c>
      <c r="C2180" s="105" t="s">
        <v>2792</v>
      </c>
      <c r="D2180" s="107" t="s">
        <v>2793</v>
      </c>
      <c r="E2180" s="105" t="s">
        <v>1941</v>
      </c>
      <c r="F2180" s="107" t="s">
        <v>1329</v>
      </c>
      <c r="G2180" s="107" t="s">
        <v>830</v>
      </c>
      <c r="H2180" s="107" t="b">
        <v>1</v>
      </c>
      <c r="I2180" s="107" t="s">
        <v>830</v>
      </c>
      <c r="J2180" s="107" t="s">
        <v>436</v>
      </c>
      <c r="K2180" s="107" t="s">
        <v>437</v>
      </c>
      <c r="L2180" s="107" t="s">
        <v>209</v>
      </c>
      <c r="M2180" s="107" t="s">
        <v>208</v>
      </c>
      <c r="N2180" s="107" t="s">
        <v>410</v>
      </c>
      <c r="O2180" s="107" t="s">
        <v>395</v>
      </c>
      <c r="P2180" s="109">
        <v>44912</v>
      </c>
      <c r="Q2180" s="107" t="s">
        <v>712</v>
      </c>
      <c r="R2180" s="108">
        <v>1</v>
      </c>
      <c r="S2180" s="109">
        <v>44973</v>
      </c>
      <c r="T2180" s="109">
        <v>45033</v>
      </c>
      <c r="U2180" s="109">
        <v>45808</v>
      </c>
      <c r="V2180" s="108">
        <v>835</v>
      </c>
      <c r="W2180" s="107" t="s">
        <v>398</v>
      </c>
      <c r="X2180" s="107" t="s">
        <v>720</v>
      </c>
      <c r="Y2180" s="107" t="s">
        <v>293</v>
      </c>
      <c r="Z2180" s="108">
        <v>0</v>
      </c>
      <c r="AA2180" s="113">
        <v>39535.51</v>
      </c>
      <c r="AB2180" s="113">
        <v>39535.51</v>
      </c>
      <c r="AC2180" s="113">
        <v>196764.49</v>
      </c>
      <c r="AD2180" s="113">
        <v>150000</v>
      </c>
      <c r="AE2180" s="113">
        <v>150000</v>
      </c>
      <c r="AF2180" s="113">
        <v>90000</v>
      </c>
      <c r="AG2180" s="113">
        <v>129535.51</v>
      </c>
      <c r="AH2180" s="113">
        <f>CFR_Data[[#This Row],[Total Spent SFY]]+CFR_Data[[#This Row],[CF Current SFY]]</f>
        <v>129535.51000000001</v>
      </c>
      <c r="AI2180" s="113">
        <v>60000</v>
      </c>
      <c r="AJ2180" s="113">
        <v>0</v>
      </c>
      <c r="AK2180" s="113">
        <v>0</v>
      </c>
      <c r="AL2180" s="113">
        <v>0</v>
      </c>
      <c r="AM2180" s="113">
        <v>0</v>
      </c>
      <c r="AN2180" s="113">
        <v>46764.49</v>
      </c>
      <c r="AO2180" s="113">
        <v>0</v>
      </c>
      <c r="AP2180" s="113">
        <v>0</v>
      </c>
      <c r="AQ2180" s="107" t="s">
        <v>699</v>
      </c>
      <c r="AR2180" s="107" t="s">
        <v>699</v>
      </c>
      <c r="AS2180" s="107" t="s">
        <v>396</v>
      </c>
      <c r="AT2180" s="107" t="s">
        <v>395</v>
      </c>
      <c r="AU2180" s="107" t="s">
        <v>1123</v>
      </c>
      <c r="AV2180" s="107" t="s">
        <v>391</v>
      </c>
      <c r="AW2180" s="108">
        <v>1</v>
      </c>
      <c r="AX2180" s="107" t="s">
        <v>473</v>
      </c>
      <c r="AY2180" s="107" t="s">
        <v>762</v>
      </c>
      <c r="AZ2180" s="107" t="s">
        <v>706</v>
      </c>
      <c r="BA2180" s="107" t="s">
        <v>433</v>
      </c>
      <c r="BB2180" s="109">
        <v>45355.272070752311</v>
      </c>
      <c r="BC2180" s="107" t="s">
        <v>465</v>
      </c>
      <c r="BD2180" s="107" t="s">
        <v>293</v>
      </c>
    </row>
    <row r="2181" spans="1:56" x14ac:dyDescent="0.2">
      <c r="A2181" s="107" t="s">
        <v>409</v>
      </c>
      <c r="B2181" s="105">
        <v>612866</v>
      </c>
      <c r="C2181" s="105" t="s">
        <v>2794</v>
      </c>
      <c r="D2181" s="107" t="s">
        <v>1454</v>
      </c>
      <c r="E2181" s="105" t="s">
        <v>1941</v>
      </c>
      <c r="F2181" s="107" t="s">
        <v>389</v>
      </c>
      <c r="G2181" s="107" t="s">
        <v>830</v>
      </c>
      <c r="H2181" s="107" t="b">
        <v>1</v>
      </c>
      <c r="I2181" s="107" t="s">
        <v>830</v>
      </c>
      <c r="J2181" s="107" t="s">
        <v>436</v>
      </c>
      <c r="K2181" s="107" t="s">
        <v>437</v>
      </c>
      <c r="L2181" s="107" t="s">
        <v>157</v>
      </c>
      <c r="M2181" s="107" t="s">
        <v>156</v>
      </c>
      <c r="N2181" s="107" t="s">
        <v>410</v>
      </c>
      <c r="O2181" s="107" t="s">
        <v>395</v>
      </c>
      <c r="P2181" s="109">
        <v>44968</v>
      </c>
      <c r="Q2181" s="107" t="s">
        <v>712</v>
      </c>
      <c r="R2181" s="108">
        <v>1</v>
      </c>
      <c r="S2181" s="109">
        <v>45016</v>
      </c>
      <c r="T2181" s="109">
        <v>45076</v>
      </c>
      <c r="U2181" s="109">
        <v>45746</v>
      </c>
      <c r="V2181" s="108">
        <v>730</v>
      </c>
      <c r="W2181" s="107" t="s">
        <v>398</v>
      </c>
      <c r="X2181" s="107" t="s">
        <v>720</v>
      </c>
      <c r="Y2181" s="107" t="s">
        <v>293</v>
      </c>
      <c r="Z2181" s="108">
        <v>0</v>
      </c>
      <c r="AA2181" s="113">
        <v>399863.52</v>
      </c>
      <c r="AB2181" s="113">
        <v>341253.52</v>
      </c>
      <c r="AC2181" s="113">
        <v>655611.48</v>
      </c>
      <c r="AD2181" s="113">
        <v>655611.48</v>
      </c>
      <c r="AE2181" s="113">
        <v>655611.48</v>
      </c>
      <c r="AF2181" s="113">
        <v>240136.48</v>
      </c>
      <c r="AG2181" s="113">
        <v>640000</v>
      </c>
      <c r="AH2181" s="113">
        <f>CFR_Data[[#This Row],[Total Spent SFY]]+CFR_Data[[#This Row],[CF Current SFY]]</f>
        <v>581390</v>
      </c>
      <c r="AI2181" s="113">
        <v>415475</v>
      </c>
      <c r="AJ2181" s="113">
        <v>0</v>
      </c>
      <c r="AK2181" s="113">
        <v>0</v>
      </c>
      <c r="AL2181" s="113">
        <v>0</v>
      </c>
      <c r="AM2181" s="113">
        <v>0</v>
      </c>
      <c r="AN2181" s="113">
        <v>0</v>
      </c>
      <c r="AO2181" s="113">
        <v>0</v>
      </c>
      <c r="AP2181" s="113">
        <v>0</v>
      </c>
      <c r="AQ2181" s="107" t="s">
        <v>699</v>
      </c>
      <c r="AR2181" s="107" t="s">
        <v>699</v>
      </c>
      <c r="AS2181" s="107" t="s">
        <v>396</v>
      </c>
      <c r="AT2181" s="107" t="s">
        <v>395</v>
      </c>
      <c r="AU2181" s="107" t="s">
        <v>1123</v>
      </c>
      <c r="AV2181" s="107" t="s">
        <v>391</v>
      </c>
      <c r="AW2181" s="108">
        <v>1</v>
      </c>
      <c r="AX2181" s="107" t="s">
        <v>473</v>
      </c>
      <c r="AY2181" s="107" t="s">
        <v>707</v>
      </c>
      <c r="AZ2181" s="107" t="s">
        <v>706</v>
      </c>
      <c r="BA2181" s="107" t="s">
        <v>412</v>
      </c>
      <c r="BB2181" s="109">
        <v>45355.272070752311</v>
      </c>
      <c r="BC2181" s="107" t="s">
        <v>465</v>
      </c>
      <c r="BD2181" s="107" t="s">
        <v>293</v>
      </c>
    </row>
    <row r="2182" spans="1:56" x14ac:dyDescent="0.2">
      <c r="A2182" s="107" t="s">
        <v>409</v>
      </c>
      <c r="B2182" s="105">
        <v>612867</v>
      </c>
      <c r="C2182" s="105" t="s">
        <v>2795</v>
      </c>
      <c r="D2182" s="107" t="s">
        <v>1366</v>
      </c>
      <c r="E2182" s="105" t="s">
        <v>1941</v>
      </c>
      <c r="F2182" s="107" t="s">
        <v>389</v>
      </c>
      <c r="G2182" s="107" t="s">
        <v>830</v>
      </c>
      <c r="H2182" s="107" t="b">
        <v>1</v>
      </c>
      <c r="I2182" s="107" t="s">
        <v>830</v>
      </c>
      <c r="J2182" s="107" t="s">
        <v>436</v>
      </c>
      <c r="K2182" s="107" t="s">
        <v>437</v>
      </c>
      <c r="L2182" s="107" t="s">
        <v>344</v>
      </c>
      <c r="M2182" s="107" t="s">
        <v>395</v>
      </c>
      <c r="N2182" s="107" t="s">
        <v>410</v>
      </c>
      <c r="O2182" s="107" t="s">
        <v>395</v>
      </c>
      <c r="P2182" s="109">
        <v>44968</v>
      </c>
      <c r="Q2182" s="107" t="s">
        <v>712</v>
      </c>
      <c r="R2182" s="108">
        <v>1</v>
      </c>
      <c r="S2182" s="109">
        <v>45012</v>
      </c>
      <c r="T2182" s="109">
        <v>45072</v>
      </c>
      <c r="U2182" s="109">
        <v>45742</v>
      </c>
      <c r="V2182" s="108">
        <v>730</v>
      </c>
      <c r="W2182" s="107" t="s">
        <v>398</v>
      </c>
      <c r="X2182" s="107" t="s">
        <v>720</v>
      </c>
      <c r="Y2182" s="107" t="s">
        <v>293</v>
      </c>
      <c r="Z2182" s="108">
        <v>0</v>
      </c>
      <c r="AA2182" s="113">
        <v>554036</v>
      </c>
      <c r="AB2182" s="113">
        <v>379338</v>
      </c>
      <c r="AC2182" s="113">
        <v>1003231</v>
      </c>
      <c r="AD2182" s="113">
        <v>817267</v>
      </c>
      <c r="AE2182" s="113">
        <v>817267</v>
      </c>
      <c r="AF2182" s="113">
        <v>290000</v>
      </c>
      <c r="AG2182" s="113">
        <v>844036</v>
      </c>
      <c r="AH2182" s="113">
        <f>CFR_Data[[#This Row],[Total Spent SFY]]+CFR_Data[[#This Row],[CF Current SFY]]</f>
        <v>669338</v>
      </c>
      <c r="AI2182" s="113">
        <v>527267</v>
      </c>
      <c r="AJ2182" s="113">
        <v>0</v>
      </c>
      <c r="AK2182" s="113">
        <v>0</v>
      </c>
      <c r="AL2182" s="113">
        <v>0</v>
      </c>
      <c r="AM2182" s="113">
        <v>0</v>
      </c>
      <c r="AN2182" s="113">
        <v>185964</v>
      </c>
      <c r="AO2182" s="113">
        <v>0</v>
      </c>
      <c r="AP2182" s="113">
        <v>0</v>
      </c>
      <c r="AQ2182" s="107" t="s">
        <v>699</v>
      </c>
      <c r="AR2182" s="107" t="s">
        <v>699</v>
      </c>
      <c r="AS2182" s="107" t="s">
        <v>396</v>
      </c>
      <c r="AT2182" s="107" t="s">
        <v>395</v>
      </c>
      <c r="AU2182" s="107" t="s">
        <v>1123</v>
      </c>
      <c r="AV2182" s="107" t="s">
        <v>391</v>
      </c>
      <c r="AW2182" s="108">
        <v>1</v>
      </c>
      <c r="AX2182" s="107" t="s">
        <v>473</v>
      </c>
      <c r="AY2182" s="107" t="s">
        <v>707</v>
      </c>
      <c r="AZ2182" s="107" t="s">
        <v>706</v>
      </c>
      <c r="BA2182" s="107" t="s">
        <v>412</v>
      </c>
      <c r="BB2182" s="109">
        <v>45355.272070752311</v>
      </c>
      <c r="BC2182" s="107" t="s">
        <v>465</v>
      </c>
      <c r="BD2182" s="107" t="s">
        <v>293</v>
      </c>
    </row>
    <row r="2183" spans="1:56" x14ac:dyDescent="0.2">
      <c r="A2183" s="107" t="s">
        <v>409</v>
      </c>
      <c r="B2183" s="105">
        <v>612868</v>
      </c>
      <c r="C2183" s="105" t="s">
        <v>3269</v>
      </c>
      <c r="D2183" s="107" t="s">
        <v>2796</v>
      </c>
      <c r="E2183" s="105" t="s">
        <v>1941</v>
      </c>
      <c r="F2183" s="107" t="s">
        <v>389</v>
      </c>
      <c r="G2183" s="107" t="s">
        <v>830</v>
      </c>
      <c r="H2183" s="107" t="b">
        <v>1</v>
      </c>
      <c r="I2183" s="107" t="s">
        <v>830</v>
      </c>
      <c r="J2183" s="107" t="s">
        <v>436</v>
      </c>
      <c r="K2183" s="107" t="s">
        <v>437</v>
      </c>
      <c r="L2183" s="107" t="s">
        <v>344</v>
      </c>
      <c r="M2183" s="107" t="s">
        <v>395</v>
      </c>
      <c r="N2183" s="107" t="s">
        <v>410</v>
      </c>
      <c r="O2183" s="107" t="s">
        <v>395</v>
      </c>
      <c r="P2183" s="109">
        <v>45087</v>
      </c>
      <c r="Q2183" s="107" t="s">
        <v>712</v>
      </c>
      <c r="R2183" s="108">
        <v>1</v>
      </c>
      <c r="S2183" s="109">
        <v>45146</v>
      </c>
      <c r="T2183" s="109">
        <v>45206</v>
      </c>
      <c r="U2183" s="109">
        <v>45876</v>
      </c>
      <c r="V2183" s="108">
        <v>730</v>
      </c>
      <c r="W2183" s="107" t="s">
        <v>398</v>
      </c>
      <c r="X2183" s="107" t="s">
        <v>720</v>
      </c>
      <c r="Y2183" s="107" t="s">
        <v>293</v>
      </c>
      <c r="Z2183" s="108">
        <v>0</v>
      </c>
      <c r="AA2183" s="113">
        <v>277491.32</v>
      </c>
      <c r="AB2183" s="113">
        <v>277491.32</v>
      </c>
      <c r="AC2183" s="113">
        <v>2969908.68</v>
      </c>
      <c r="AD2183" s="113">
        <v>2882400</v>
      </c>
      <c r="AE2183" s="113">
        <v>2882400</v>
      </c>
      <c r="AF2183" s="113">
        <v>1000000</v>
      </c>
      <c r="AG2183" s="113">
        <v>1277491.32</v>
      </c>
      <c r="AH2183" s="113">
        <f>CFR_Data[[#This Row],[Total Spent SFY]]+CFR_Data[[#This Row],[CF Current SFY]]</f>
        <v>1277491.32</v>
      </c>
      <c r="AI2183" s="113">
        <v>1625000</v>
      </c>
      <c r="AJ2183" s="113">
        <v>257400</v>
      </c>
      <c r="AK2183" s="113">
        <v>0</v>
      </c>
      <c r="AL2183" s="113">
        <v>0</v>
      </c>
      <c r="AM2183" s="113">
        <v>0</v>
      </c>
      <c r="AN2183" s="113">
        <v>87508.68</v>
      </c>
      <c r="AO2183" s="113">
        <v>0</v>
      </c>
      <c r="AP2183" s="113">
        <v>0</v>
      </c>
      <c r="AQ2183" s="107" t="s">
        <v>699</v>
      </c>
      <c r="AR2183" s="107" t="s">
        <v>699</v>
      </c>
      <c r="AS2183" s="107" t="s">
        <v>396</v>
      </c>
      <c r="AT2183" s="107" t="s">
        <v>395</v>
      </c>
      <c r="AU2183" s="107" t="s">
        <v>1123</v>
      </c>
      <c r="AV2183" s="107" t="s">
        <v>391</v>
      </c>
      <c r="AW2183" s="108">
        <v>1</v>
      </c>
      <c r="AX2183" s="107" t="s">
        <v>473</v>
      </c>
      <c r="AY2183" s="107" t="s">
        <v>707</v>
      </c>
      <c r="AZ2183" s="107" t="s">
        <v>706</v>
      </c>
      <c r="BA2183" s="107" t="s">
        <v>412</v>
      </c>
      <c r="BB2183" s="109">
        <v>45355.272070752311</v>
      </c>
      <c r="BC2183" s="107" t="s">
        <v>465</v>
      </c>
      <c r="BD2183" s="107" t="s">
        <v>293</v>
      </c>
    </row>
    <row r="2184" spans="1:56" x14ac:dyDescent="0.2">
      <c r="A2184" s="107" t="s">
        <v>409</v>
      </c>
      <c r="B2184" s="105">
        <v>612869</v>
      </c>
      <c r="C2184" s="105" t="s">
        <v>3270</v>
      </c>
      <c r="D2184" s="107" t="s">
        <v>2797</v>
      </c>
      <c r="E2184" s="105" t="s">
        <v>1941</v>
      </c>
      <c r="F2184" s="107" t="s">
        <v>389</v>
      </c>
      <c r="G2184" s="107" t="s">
        <v>830</v>
      </c>
      <c r="H2184" s="107" t="b">
        <v>1</v>
      </c>
      <c r="I2184" s="107" t="s">
        <v>830</v>
      </c>
      <c r="J2184" s="107" t="s">
        <v>436</v>
      </c>
      <c r="K2184" s="107" t="s">
        <v>437</v>
      </c>
      <c r="L2184" s="107" t="s">
        <v>344</v>
      </c>
      <c r="M2184" s="107" t="s">
        <v>395</v>
      </c>
      <c r="N2184" s="107" t="s">
        <v>410</v>
      </c>
      <c r="O2184" s="107" t="s">
        <v>395</v>
      </c>
      <c r="P2184" s="109">
        <v>45129</v>
      </c>
      <c r="Q2184" s="107" t="s">
        <v>712</v>
      </c>
      <c r="R2184" s="108">
        <v>1</v>
      </c>
      <c r="S2184" s="109">
        <v>45195</v>
      </c>
      <c r="T2184" s="109">
        <v>45255</v>
      </c>
      <c r="U2184" s="109">
        <v>45925</v>
      </c>
      <c r="V2184" s="108">
        <v>730</v>
      </c>
      <c r="W2184" s="107" t="s">
        <v>415</v>
      </c>
      <c r="X2184" s="107" t="s">
        <v>717</v>
      </c>
      <c r="Y2184" s="107" t="s">
        <v>293</v>
      </c>
      <c r="Z2184" s="108">
        <v>0</v>
      </c>
      <c r="AA2184" s="113">
        <v>217755.82</v>
      </c>
      <c r="AB2184" s="113">
        <v>217755.82</v>
      </c>
      <c r="AC2184" s="113">
        <v>2082244.18</v>
      </c>
      <c r="AD2184" s="113">
        <v>775116.6838</v>
      </c>
      <c r="AE2184" s="113">
        <v>1036542.183</v>
      </c>
      <c r="AF2184" s="113">
        <v>775116.6838</v>
      </c>
      <c r="AG2184" s="113">
        <v>992872.50379999995</v>
      </c>
      <c r="AH2184" s="113">
        <f>CFR_Data[[#This Row],[Total Spent SFY]]+CFR_Data[[#This Row],[CF Current SFY]]</f>
        <v>992872.50380000006</v>
      </c>
      <c r="AI2184" s="113">
        <v>0</v>
      </c>
      <c r="AJ2184" s="113">
        <v>261425.49919999999</v>
      </c>
      <c r="AK2184" s="113">
        <v>0</v>
      </c>
      <c r="AL2184" s="113">
        <v>0</v>
      </c>
      <c r="AM2184" s="113">
        <v>0</v>
      </c>
      <c r="AN2184" s="113">
        <v>1045701.997</v>
      </c>
      <c r="AO2184" s="113">
        <v>0</v>
      </c>
      <c r="AP2184" s="113">
        <v>0</v>
      </c>
      <c r="AQ2184" s="107" t="s">
        <v>699</v>
      </c>
      <c r="AR2184" s="107" t="s">
        <v>699</v>
      </c>
      <c r="AS2184" s="107" t="s">
        <v>396</v>
      </c>
      <c r="AT2184" s="107" t="s">
        <v>395</v>
      </c>
      <c r="AU2184" s="107" t="s">
        <v>1123</v>
      </c>
      <c r="AV2184" s="107" t="s">
        <v>391</v>
      </c>
      <c r="AW2184" s="108">
        <v>2</v>
      </c>
      <c r="AX2184" s="107" t="s">
        <v>473</v>
      </c>
      <c r="AY2184" s="107" t="s">
        <v>707</v>
      </c>
      <c r="AZ2184" s="107" t="s">
        <v>706</v>
      </c>
      <c r="BA2184" s="107" t="s">
        <v>412</v>
      </c>
      <c r="BB2184" s="109">
        <v>45355.272070752311</v>
      </c>
      <c r="BC2184" s="107" t="s">
        <v>465</v>
      </c>
      <c r="BD2184" s="107" t="s">
        <v>293</v>
      </c>
    </row>
    <row r="2185" spans="1:56" x14ac:dyDescent="0.2">
      <c r="A2185" s="107" t="s">
        <v>409</v>
      </c>
      <c r="B2185" s="105">
        <v>612869</v>
      </c>
      <c r="C2185" s="105" t="s">
        <v>3270</v>
      </c>
      <c r="D2185" s="107" t="s">
        <v>2797</v>
      </c>
      <c r="E2185" s="105" t="s">
        <v>1941</v>
      </c>
      <c r="F2185" s="107" t="s">
        <v>389</v>
      </c>
      <c r="G2185" s="107" t="s">
        <v>830</v>
      </c>
      <c r="H2185" s="107" t="b">
        <v>1</v>
      </c>
      <c r="I2185" s="107" t="s">
        <v>830</v>
      </c>
      <c r="J2185" s="107" t="s">
        <v>436</v>
      </c>
      <c r="K2185" s="107" t="s">
        <v>437</v>
      </c>
      <c r="L2185" s="107" t="s">
        <v>344</v>
      </c>
      <c r="M2185" s="107" t="s">
        <v>395</v>
      </c>
      <c r="N2185" s="107" t="s">
        <v>410</v>
      </c>
      <c r="O2185" s="107" t="s">
        <v>395</v>
      </c>
      <c r="P2185" s="109">
        <v>45129</v>
      </c>
      <c r="Q2185" s="107" t="s">
        <v>712</v>
      </c>
      <c r="R2185" s="108">
        <v>1</v>
      </c>
      <c r="S2185" s="109">
        <v>45195</v>
      </c>
      <c r="T2185" s="109">
        <v>45255</v>
      </c>
      <c r="U2185" s="109">
        <v>45925</v>
      </c>
      <c r="V2185" s="108">
        <v>730</v>
      </c>
      <c r="W2185" s="107" t="s">
        <v>398</v>
      </c>
      <c r="X2185" s="107" t="s">
        <v>720</v>
      </c>
      <c r="Y2185" s="107" t="s">
        <v>293</v>
      </c>
      <c r="Z2185" s="108">
        <v>0</v>
      </c>
      <c r="AA2185" s="113">
        <v>121232.61</v>
      </c>
      <c r="AB2185" s="113">
        <v>121232.61</v>
      </c>
      <c r="AC2185" s="113">
        <v>2748492.39</v>
      </c>
      <c r="AD2185" s="113">
        <v>1879574.2962</v>
      </c>
      <c r="AE2185" s="113">
        <v>2748492.39</v>
      </c>
      <c r="AF2185" s="113">
        <v>1879574.2962</v>
      </c>
      <c r="AG2185" s="113">
        <v>2000806.9062000001</v>
      </c>
      <c r="AH2185" s="113">
        <f>CFR_Data[[#This Row],[Total Spent SFY]]+CFR_Data[[#This Row],[CF Current SFY]]</f>
        <v>2000806.9062000001</v>
      </c>
      <c r="AI2185" s="113">
        <v>469193.09379999997</v>
      </c>
      <c r="AJ2185" s="113">
        <v>399725</v>
      </c>
      <c r="AK2185" s="113">
        <v>0</v>
      </c>
      <c r="AL2185" s="113">
        <v>0</v>
      </c>
      <c r="AM2185" s="113">
        <v>0</v>
      </c>
      <c r="AN2185" s="113">
        <v>0</v>
      </c>
      <c r="AO2185" s="113">
        <v>0</v>
      </c>
      <c r="AP2185" s="113">
        <v>0</v>
      </c>
      <c r="AQ2185" s="107" t="s">
        <v>699</v>
      </c>
      <c r="AR2185" s="107" t="s">
        <v>699</v>
      </c>
      <c r="AS2185" s="107" t="s">
        <v>396</v>
      </c>
      <c r="AT2185" s="107" t="s">
        <v>395</v>
      </c>
      <c r="AU2185" s="107" t="s">
        <v>1123</v>
      </c>
      <c r="AV2185" s="107" t="s">
        <v>391</v>
      </c>
      <c r="AW2185" s="108">
        <v>2</v>
      </c>
      <c r="AX2185" s="107" t="s">
        <v>473</v>
      </c>
      <c r="AY2185" s="107" t="s">
        <v>707</v>
      </c>
      <c r="AZ2185" s="107" t="s">
        <v>706</v>
      </c>
      <c r="BA2185" s="107" t="s">
        <v>412</v>
      </c>
      <c r="BB2185" s="109">
        <v>45355.272070752311</v>
      </c>
      <c r="BC2185" s="107" t="s">
        <v>465</v>
      </c>
      <c r="BD2185" s="107" t="s">
        <v>293</v>
      </c>
    </row>
    <row r="2186" spans="1:56" x14ac:dyDescent="0.2">
      <c r="A2186" s="107" t="s">
        <v>409</v>
      </c>
      <c r="B2186" s="105">
        <v>612873</v>
      </c>
      <c r="C2186" s="105" t="s">
        <v>2798</v>
      </c>
      <c r="D2186" s="107" t="s">
        <v>2799</v>
      </c>
      <c r="E2186" s="105" t="s">
        <v>1954</v>
      </c>
      <c r="F2186" s="107" t="s">
        <v>389</v>
      </c>
      <c r="G2186" s="107" t="s">
        <v>830</v>
      </c>
      <c r="H2186" s="107" t="b">
        <v>1</v>
      </c>
      <c r="I2186" s="107" t="s">
        <v>830</v>
      </c>
      <c r="J2186" s="107" t="s">
        <v>463</v>
      </c>
      <c r="K2186" s="107" t="s">
        <v>464</v>
      </c>
      <c r="L2186" s="107" t="s">
        <v>344</v>
      </c>
      <c r="M2186" s="107" t="s">
        <v>395</v>
      </c>
      <c r="N2186" s="107" t="s">
        <v>410</v>
      </c>
      <c r="O2186" s="107" t="s">
        <v>395</v>
      </c>
      <c r="P2186" s="109">
        <v>44996</v>
      </c>
      <c r="Q2186" s="107" t="s">
        <v>712</v>
      </c>
      <c r="R2186" s="108">
        <v>1</v>
      </c>
      <c r="S2186" s="109">
        <v>45041</v>
      </c>
      <c r="T2186" s="109">
        <v>45101</v>
      </c>
      <c r="U2186" s="109">
        <v>45771</v>
      </c>
      <c r="V2186" s="108">
        <v>730</v>
      </c>
      <c r="W2186" s="107" t="s">
        <v>398</v>
      </c>
      <c r="X2186" s="107" t="s">
        <v>720</v>
      </c>
      <c r="Y2186" s="107" t="s">
        <v>293</v>
      </c>
      <c r="Z2186" s="108">
        <v>0</v>
      </c>
      <c r="AA2186" s="113">
        <v>832592.24</v>
      </c>
      <c r="AB2186" s="113">
        <v>832592.24</v>
      </c>
      <c r="AC2186" s="113">
        <v>2016917.76</v>
      </c>
      <c r="AD2186" s="113">
        <v>1900000</v>
      </c>
      <c r="AE2186" s="113">
        <v>1900000</v>
      </c>
      <c r="AF2186" s="113">
        <v>700000</v>
      </c>
      <c r="AG2186" s="113">
        <v>1532592.24</v>
      </c>
      <c r="AH2186" s="113">
        <f>CFR_Data[[#This Row],[Total Spent SFY]]+CFR_Data[[#This Row],[CF Current SFY]]</f>
        <v>1532592.24</v>
      </c>
      <c r="AI2186" s="113">
        <v>1200000</v>
      </c>
      <c r="AJ2186" s="113">
        <v>0</v>
      </c>
      <c r="AK2186" s="113">
        <v>0</v>
      </c>
      <c r="AL2186" s="113">
        <v>0</v>
      </c>
      <c r="AM2186" s="113">
        <v>0</v>
      </c>
      <c r="AN2186" s="113">
        <v>116917.75999999999</v>
      </c>
      <c r="AO2186" s="113">
        <v>0</v>
      </c>
      <c r="AP2186" s="113">
        <v>0</v>
      </c>
      <c r="AQ2186" s="107" t="s">
        <v>699</v>
      </c>
      <c r="AR2186" s="107" t="s">
        <v>699</v>
      </c>
      <c r="AS2186" s="107" t="s">
        <v>396</v>
      </c>
      <c r="AT2186" s="107" t="s">
        <v>395</v>
      </c>
      <c r="AU2186" s="107" t="s">
        <v>1123</v>
      </c>
      <c r="AV2186" s="107" t="s">
        <v>391</v>
      </c>
      <c r="AW2186" s="108">
        <v>1</v>
      </c>
      <c r="AX2186" s="107" t="s">
        <v>473</v>
      </c>
      <c r="AY2186" s="107" t="s">
        <v>707</v>
      </c>
      <c r="AZ2186" s="107" t="s">
        <v>706</v>
      </c>
      <c r="BA2186" s="107" t="s">
        <v>412</v>
      </c>
      <c r="BB2186" s="109">
        <v>45355.272070752311</v>
      </c>
      <c r="BC2186" s="107" t="s">
        <v>465</v>
      </c>
      <c r="BD2186" s="107" t="s">
        <v>293</v>
      </c>
    </row>
    <row r="2187" spans="1:56" x14ac:dyDescent="0.2">
      <c r="A2187" s="107" t="s">
        <v>472</v>
      </c>
      <c r="B2187" s="105">
        <v>612874</v>
      </c>
      <c r="C2187" s="105" t="s">
        <v>395</v>
      </c>
      <c r="D2187" s="107" t="s">
        <v>3271</v>
      </c>
      <c r="E2187" s="105" t="s">
        <v>1954</v>
      </c>
      <c r="F2187" s="107" t="s">
        <v>1739</v>
      </c>
      <c r="G2187" s="107" t="s">
        <v>830</v>
      </c>
      <c r="H2187" s="107" t="s">
        <v>830</v>
      </c>
      <c r="I2187" s="107" t="s">
        <v>830</v>
      </c>
      <c r="J2187" s="107" t="s">
        <v>2800</v>
      </c>
      <c r="K2187" s="107" t="s">
        <v>24</v>
      </c>
      <c r="L2187" s="107" t="s">
        <v>349</v>
      </c>
      <c r="M2187" s="107" t="s">
        <v>395</v>
      </c>
      <c r="N2187" s="107" t="s">
        <v>472</v>
      </c>
      <c r="O2187" s="107" t="s">
        <v>1122</v>
      </c>
      <c r="P2187" s="109">
        <v>45565</v>
      </c>
      <c r="Q2187" s="107" t="s">
        <v>754</v>
      </c>
      <c r="R2187" s="108">
        <v>0</v>
      </c>
      <c r="S2187" s="109">
        <v>45715</v>
      </c>
      <c r="T2187" s="109">
        <v>45775</v>
      </c>
      <c r="U2187" s="109">
        <v>46444</v>
      </c>
      <c r="V2187" s="108">
        <v>729</v>
      </c>
      <c r="W2187" s="107" t="s">
        <v>398</v>
      </c>
      <c r="X2187" s="107" t="s">
        <v>702</v>
      </c>
      <c r="Y2187" s="107" t="s">
        <v>293</v>
      </c>
      <c r="Z2187" s="108">
        <v>0</v>
      </c>
      <c r="AA2187" s="113">
        <v>0</v>
      </c>
      <c r="AB2187" s="113">
        <v>0</v>
      </c>
      <c r="AC2187" s="113">
        <v>21600</v>
      </c>
      <c r="AD2187" s="113">
        <v>0</v>
      </c>
      <c r="AE2187" s="113">
        <v>21600</v>
      </c>
      <c r="AF2187" s="113">
        <v>0</v>
      </c>
      <c r="AG2187" s="113">
        <v>0</v>
      </c>
      <c r="AH2187" s="113">
        <f>CFR_Data[[#This Row],[Total Spent SFY]]+CFR_Data[[#This Row],[CF Current SFY]]</f>
        <v>0</v>
      </c>
      <c r="AI2187" s="113">
        <v>2817.3912999999998</v>
      </c>
      <c r="AJ2187" s="113">
        <v>11269.565199999999</v>
      </c>
      <c r="AK2187" s="113">
        <v>7513.0434999999998</v>
      </c>
      <c r="AL2187" s="113">
        <v>0</v>
      </c>
      <c r="AM2187" s="113">
        <v>0</v>
      </c>
      <c r="AN2187" s="113">
        <v>0</v>
      </c>
      <c r="AO2187" s="113">
        <v>0</v>
      </c>
      <c r="AP2187" s="113">
        <v>0</v>
      </c>
      <c r="AQ2187" s="107" t="s">
        <v>699</v>
      </c>
      <c r="AR2187" s="107" t="s">
        <v>699</v>
      </c>
      <c r="AS2187" s="107" t="s">
        <v>396</v>
      </c>
      <c r="AT2187" s="107" t="s">
        <v>395</v>
      </c>
      <c r="AU2187" s="107" t="s">
        <v>1123</v>
      </c>
      <c r="AV2187" s="107" t="s">
        <v>391</v>
      </c>
      <c r="AW2187" s="108">
        <v>2</v>
      </c>
      <c r="AX2187" s="107" t="s">
        <v>473</v>
      </c>
      <c r="AY2187" s="107" t="s">
        <v>707</v>
      </c>
      <c r="AZ2187" s="107" t="s">
        <v>706</v>
      </c>
      <c r="BA2187" s="107" t="s">
        <v>412</v>
      </c>
      <c r="BB2187" s="109">
        <v>45355.272070752311</v>
      </c>
      <c r="BC2187" s="107" t="s">
        <v>24</v>
      </c>
      <c r="BD2187" s="107" t="s">
        <v>293</v>
      </c>
    </row>
    <row r="2188" spans="1:56" x14ac:dyDescent="0.2">
      <c r="A2188" s="107" t="s">
        <v>472</v>
      </c>
      <c r="B2188" s="105">
        <v>612874</v>
      </c>
      <c r="C2188" s="105" t="s">
        <v>395</v>
      </c>
      <c r="D2188" s="107" t="s">
        <v>3271</v>
      </c>
      <c r="E2188" s="105" t="s">
        <v>1954</v>
      </c>
      <c r="F2188" s="107" t="s">
        <v>1739</v>
      </c>
      <c r="G2188" s="107" t="s">
        <v>830</v>
      </c>
      <c r="H2188" s="107" t="s">
        <v>830</v>
      </c>
      <c r="I2188" s="107" t="s">
        <v>830</v>
      </c>
      <c r="J2188" s="107" t="s">
        <v>2800</v>
      </c>
      <c r="K2188" s="107" t="s">
        <v>24</v>
      </c>
      <c r="L2188" s="107" t="s">
        <v>349</v>
      </c>
      <c r="M2188" s="107" t="s">
        <v>395</v>
      </c>
      <c r="N2188" s="107" t="s">
        <v>472</v>
      </c>
      <c r="O2188" s="107" t="s">
        <v>1122</v>
      </c>
      <c r="P2188" s="109">
        <v>45565</v>
      </c>
      <c r="Q2188" s="107" t="s">
        <v>754</v>
      </c>
      <c r="R2188" s="108">
        <v>0</v>
      </c>
      <c r="S2188" s="109">
        <v>45715</v>
      </c>
      <c r="T2188" s="109">
        <v>45775</v>
      </c>
      <c r="U2188" s="109">
        <v>46444</v>
      </c>
      <c r="V2188" s="108">
        <v>729</v>
      </c>
      <c r="W2188" s="107" t="s">
        <v>424</v>
      </c>
      <c r="X2188" s="107" t="s">
        <v>1149</v>
      </c>
      <c r="Y2188" s="107" t="s">
        <v>771</v>
      </c>
      <c r="Z2188" s="108">
        <v>0.8</v>
      </c>
      <c r="AA2188" s="113">
        <v>0</v>
      </c>
      <c r="AB2188" s="113">
        <v>0</v>
      </c>
      <c r="AC2188" s="113">
        <v>23853400</v>
      </c>
      <c r="AD2188" s="113">
        <v>0</v>
      </c>
      <c r="AE2188" s="113">
        <v>23853400</v>
      </c>
      <c r="AF2188" s="113">
        <v>0</v>
      </c>
      <c r="AG2188" s="113">
        <v>0</v>
      </c>
      <c r="AH2188" s="113">
        <f>CFR_Data[[#This Row],[Total Spent SFY]]+CFR_Data[[#This Row],[CF Current SFY]]</f>
        <v>0</v>
      </c>
      <c r="AI2188" s="113">
        <v>3111313.0435000001</v>
      </c>
      <c r="AJ2188" s="113">
        <v>12445252.173900001</v>
      </c>
      <c r="AK2188" s="113">
        <v>8296834.7825999996</v>
      </c>
      <c r="AL2188" s="113">
        <v>0</v>
      </c>
      <c r="AM2188" s="113">
        <v>0</v>
      </c>
      <c r="AN2188" s="113">
        <v>0</v>
      </c>
      <c r="AO2188" s="113">
        <v>0</v>
      </c>
      <c r="AP2188" s="113">
        <v>0</v>
      </c>
      <c r="AQ2188" s="107" t="s">
        <v>699</v>
      </c>
      <c r="AR2188" s="107" t="s">
        <v>699</v>
      </c>
      <c r="AS2188" s="107" t="s">
        <v>396</v>
      </c>
      <c r="AT2188" s="107" t="s">
        <v>395</v>
      </c>
      <c r="AU2188" s="107" t="s">
        <v>1123</v>
      </c>
      <c r="AV2188" s="107" t="s">
        <v>391</v>
      </c>
      <c r="AW2188" s="108">
        <v>2</v>
      </c>
      <c r="AX2188" s="107" t="s">
        <v>473</v>
      </c>
      <c r="AY2188" s="107" t="s">
        <v>707</v>
      </c>
      <c r="AZ2188" s="107" t="s">
        <v>706</v>
      </c>
      <c r="BA2188" s="107" t="s">
        <v>412</v>
      </c>
      <c r="BB2188" s="109">
        <v>45355.272070752311</v>
      </c>
      <c r="BC2188" s="107" t="s">
        <v>24</v>
      </c>
      <c r="BD2188" s="107" t="s">
        <v>292</v>
      </c>
    </row>
    <row r="2189" spans="1:56" x14ac:dyDescent="0.2">
      <c r="A2189" s="107" t="s">
        <v>409</v>
      </c>
      <c r="B2189" s="105">
        <v>612875</v>
      </c>
      <c r="C2189" s="105" t="s">
        <v>2801</v>
      </c>
      <c r="D2189" s="107" t="s">
        <v>1920</v>
      </c>
      <c r="E2189" s="105" t="s">
        <v>1954</v>
      </c>
      <c r="F2189" s="107" t="s">
        <v>389</v>
      </c>
      <c r="G2189" s="107" t="s">
        <v>830</v>
      </c>
      <c r="H2189" s="107" t="b">
        <v>1</v>
      </c>
      <c r="I2189" s="107" t="s">
        <v>830</v>
      </c>
      <c r="J2189" s="107" t="s">
        <v>463</v>
      </c>
      <c r="K2189" s="107" t="s">
        <v>464</v>
      </c>
      <c r="L2189" s="107" t="s">
        <v>344</v>
      </c>
      <c r="M2189" s="107" t="s">
        <v>395</v>
      </c>
      <c r="N2189" s="107" t="s">
        <v>410</v>
      </c>
      <c r="O2189" s="107" t="s">
        <v>395</v>
      </c>
      <c r="P2189" s="109">
        <v>45010</v>
      </c>
      <c r="Q2189" s="107" t="s">
        <v>712</v>
      </c>
      <c r="R2189" s="108">
        <v>1</v>
      </c>
      <c r="S2189" s="109">
        <v>45055</v>
      </c>
      <c r="T2189" s="109">
        <v>45115</v>
      </c>
      <c r="U2189" s="109">
        <v>45785</v>
      </c>
      <c r="V2189" s="108">
        <v>730</v>
      </c>
      <c r="W2189" s="107" t="s">
        <v>398</v>
      </c>
      <c r="X2189" s="107" t="s">
        <v>720</v>
      </c>
      <c r="Y2189" s="107" t="s">
        <v>293</v>
      </c>
      <c r="Z2189" s="108">
        <v>0</v>
      </c>
      <c r="AA2189" s="113">
        <v>130291.08</v>
      </c>
      <c r="AB2189" s="113">
        <v>130291.08</v>
      </c>
      <c r="AC2189" s="113">
        <v>1752508.92</v>
      </c>
      <c r="AD2189" s="113">
        <v>575000</v>
      </c>
      <c r="AE2189" s="113">
        <v>1752508.92</v>
      </c>
      <c r="AF2189" s="113">
        <v>575000</v>
      </c>
      <c r="AG2189" s="113">
        <v>705291.08</v>
      </c>
      <c r="AH2189" s="113">
        <f>CFR_Data[[#This Row],[Total Spent SFY]]+CFR_Data[[#This Row],[CF Current SFY]]</f>
        <v>705291.08</v>
      </c>
      <c r="AI2189" s="113">
        <v>1177508.92</v>
      </c>
      <c r="AJ2189" s="113">
        <v>0</v>
      </c>
      <c r="AK2189" s="113">
        <v>0</v>
      </c>
      <c r="AL2189" s="113">
        <v>0</v>
      </c>
      <c r="AM2189" s="113">
        <v>0</v>
      </c>
      <c r="AN2189" s="113">
        <v>0</v>
      </c>
      <c r="AO2189" s="113">
        <v>0</v>
      </c>
      <c r="AP2189" s="113">
        <v>0</v>
      </c>
      <c r="AQ2189" s="107" t="s">
        <v>699</v>
      </c>
      <c r="AR2189" s="107" t="s">
        <v>699</v>
      </c>
      <c r="AS2189" s="107" t="s">
        <v>396</v>
      </c>
      <c r="AT2189" s="107" t="s">
        <v>395</v>
      </c>
      <c r="AU2189" s="107" t="s">
        <v>1123</v>
      </c>
      <c r="AV2189" s="107" t="s">
        <v>391</v>
      </c>
      <c r="AW2189" s="108">
        <v>1</v>
      </c>
      <c r="AX2189" s="107" t="s">
        <v>473</v>
      </c>
      <c r="AY2189" s="107" t="s">
        <v>707</v>
      </c>
      <c r="AZ2189" s="107" t="s">
        <v>706</v>
      </c>
      <c r="BA2189" s="107" t="s">
        <v>412</v>
      </c>
      <c r="BB2189" s="109">
        <v>45355.272070752311</v>
      </c>
      <c r="BC2189" s="107" t="s">
        <v>465</v>
      </c>
      <c r="BD2189" s="107" t="s">
        <v>293</v>
      </c>
    </row>
    <row r="2190" spans="1:56" x14ac:dyDescent="0.2">
      <c r="A2190" s="107" t="s">
        <v>409</v>
      </c>
      <c r="B2190" s="105">
        <v>612878</v>
      </c>
      <c r="C2190" s="105" t="s">
        <v>2802</v>
      </c>
      <c r="D2190" s="107" t="s">
        <v>2803</v>
      </c>
      <c r="E2190" s="105" t="s">
        <v>1954</v>
      </c>
      <c r="F2190" s="107" t="s">
        <v>439</v>
      </c>
      <c r="G2190" s="107" t="s">
        <v>830</v>
      </c>
      <c r="H2190" s="107" t="s">
        <v>830</v>
      </c>
      <c r="I2190" s="107" t="s">
        <v>830</v>
      </c>
      <c r="J2190" s="107" t="s">
        <v>52</v>
      </c>
      <c r="K2190" s="107" t="s">
        <v>22</v>
      </c>
      <c r="L2190" s="107" t="s">
        <v>349</v>
      </c>
      <c r="M2190" s="107" t="s">
        <v>395</v>
      </c>
      <c r="N2190" s="107" t="s">
        <v>410</v>
      </c>
      <c r="O2190" s="107" t="s">
        <v>395</v>
      </c>
      <c r="P2190" s="109">
        <v>44856</v>
      </c>
      <c r="Q2190" s="107" t="s">
        <v>712</v>
      </c>
      <c r="R2190" s="108">
        <v>1</v>
      </c>
      <c r="S2190" s="109">
        <v>44907</v>
      </c>
      <c r="T2190" s="109">
        <v>44967</v>
      </c>
      <c r="U2190" s="109">
        <v>45872</v>
      </c>
      <c r="V2190" s="108">
        <v>965</v>
      </c>
      <c r="W2190" s="107" t="s">
        <v>438</v>
      </c>
      <c r="X2190" s="107" t="s">
        <v>775</v>
      </c>
      <c r="Y2190" s="107" t="s">
        <v>293</v>
      </c>
      <c r="Z2190" s="108">
        <v>0</v>
      </c>
      <c r="AA2190" s="113">
        <v>829525.67</v>
      </c>
      <c r="AB2190" s="113">
        <v>386581.47</v>
      </c>
      <c r="AC2190" s="113">
        <v>4296156.33</v>
      </c>
      <c r="AD2190" s="113">
        <v>4250000</v>
      </c>
      <c r="AE2190" s="113">
        <v>4250000</v>
      </c>
      <c r="AF2190" s="113">
        <v>1150000</v>
      </c>
      <c r="AG2190" s="113">
        <v>1979525.67</v>
      </c>
      <c r="AH2190" s="113">
        <f>CFR_Data[[#This Row],[Total Spent SFY]]+CFR_Data[[#This Row],[CF Current SFY]]</f>
        <v>1536581.47</v>
      </c>
      <c r="AI2190" s="113">
        <v>2600000</v>
      </c>
      <c r="AJ2190" s="113">
        <v>500000</v>
      </c>
      <c r="AK2190" s="113">
        <v>0</v>
      </c>
      <c r="AL2190" s="113">
        <v>0</v>
      </c>
      <c r="AM2190" s="113">
        <v>0</v>
      </c>
      <c r="AN2190" s="113">
        <v>46156.33</v>
      </c>
      <c r="AO2190" s="113">
        <v>0</v>
      </c>
      <c r="AP2190" s="113">
        <v>0</v>
      </c>
      <c r="AQ2190" s="107" t="s">
        <v>699</v>
      </c>
      <c r="AR2190" s="107" t="s">
        <v>699</v>
      </c>
      <c r="AS2190" s="107" t="s">
        <v>396</v>
      </c>
      <c r="AT2190" s="107" t="s">
        <v>395</v>
      </c>
      <c r="AU2190" s="107" t="s">
        <v>1123</v>
      </c>
      <c r="AV2190" s="107" t="s">
        <v>391</v>
      </c>
      <c r="AW2190" s="108">
        <v>1</v>
      </c>
      <c r="AX2190" s="107" t="s">
        <v>473</v>
      </c>
      <c r="AY2190" s="107" t="s">
        <v>707</v>
      </c>
      <c r="AZ2190" s="107" t="s">
        <v>706</v>
      </c>
      <c r="BA2190" s="107" t="s">
        <v>412</v>
      </c>
      <c r="BB2190" s="109">
        <v>45355.272070752311</v>
      </c>
      <c r="BC2190" s="107" t="s">
        <v>22</v>
      </c>
      <c r="BD2190" s="107" t="s">
        <v>293</v>
      </c>
    </row>
    <row r="2191" spans="1:56" x14ac:dyDescent="0.2">
      <c r="A2191" s="107" t="s">
        <v>472</v>
      </c>
      <c r="B2191" s="105">
        <v>612882</v>
      </c>
      <c r="C2191" s="105" t="s">
        <v>395</v>
      </c>
      <c r="D2191" s="107" t="s">
        <v>3272</v>
      </c>
      <c r="E2191" s="105" t="s">
        <v>1945</v>
      </c>
      <c r="F2191" s="107" t="s">
        <v>395</v>
      </c>
      <c r="G2191" s="107" t="s">
        <v>830</v>
      </c>
      <c r="H2191" s="107" t="s">
        <v>830</v>
      </c>
      <c r="I2191" s="107" t="s">
        <v>830</v>
      </c>
      <c r="J2191" s="107" t="s">
        <v>910</v>
      </c>
      <c r="K2191" s="107" t="s">
        <v>33</v>
      </c>
      <c r="L2191" s="107" t="s">
        <v>344</v>
      </c>
      <c r="M2191" s="107" t="s">
        <v>395</v>
      </c>
      <c r="N2191" s="107" t="s">
        <v>472</v>
      </c>
      <c r="O2191" s="107" t="s">
        <v>1142</v>
      </c>
      <c r="P2191" s="109">
        <v>45570</v>
      </c>
      <c r="Q2191" s="107" t="s">
        <v>1101</v>
      </c>
      <c r="R2191" s="108">
        <v>0</v>
      </c>
      <c r="S2191" s="109">
        <v>45720</v>
      </c>
      <c r="T2191" s="109">
        <v>45780</v>
      </c>
      <c r="U2191" s="109">
        <v>46450</v>
      </c>
      <c r="V2191" s="108">
        <v>730</v>
      </c>
      <c r="W2191" s="107" t="s">
        <v>398</v>
      </c>
      <c r="X2191" s="107" t="s">
        <v>720</v>
      </c>
      <c r="Y2191" s="107" t="s">
        <v>293</v>
      </c>
      <c r="Z2191" s="108">
        <v>0</v>
      </c>
      <c r="AA2191" s="113">
        <v>0</v>
      </c>
      <c r="AB2191" s="113">
        <v>0</v>
      </c>
      <c r="AC2191" s="113">
        <v>6534000</v>
      </c>
      <c r="AD2191" s="113">
        <v>0</v>
      </c>
      <c r="AE2191" s="113">
        <v>6534000</v>
      </c>
      <c r="AF2191" s="113">
        <v>0</v>
      </c>
      <c r="AG2191" s="113">
        <v>0</v>
      </c>
      <c r="AH2191" s="113">
        <f>CFR_Data[[#This Row],[Total Spent SFY]]+CFR_Data[[#This Row],[CF Current SFY]]</f>
        <v>0</v>
      </c>
      <c r="AI2191" s="113">
        <v>568173.91299999994</v>
      </c>
      <c r="AJ2191" s="113">
        <v>3409043.4783000001</v>
      </c>
      <c r="AK2191" s="113">
        <v>2556782.6087000002</v>
      </c>
      <c r="AL2191" s="113">
        <v>0</v>
      </c>
      <c r="AM2191" s="113">
        <v>0</v>
      </c>
      <c r="AN2191" s="113">
        <v>0</v>
      </c>
      <c r="AO2191" s="113">
        <v>0</v>
      </c>
      <c r="AP2191" s="113">
        <v>0</v>
      </c>
      <c r="AQ2191" s="107" t="s">
        <v>699</v>
      </c>
      <c r="AR2191" s="107" t="s">
        <v>699</v>
      </c>
      <c r="AS2191" s="107" t="s">
        <v>396</v>
      </c>
      <c r="AT2191" s="107" t="s">
        <v>395</v>
      </c>
      <c r="AU2191" s="107" t="s">
        <v>1123</v>
      </c>
      <c r="AV2191" s="107" t="s">
        <v>391</v>
      </c>
      <c r="AW2191" s="108">
        <v>1</v>
      </c>
      <c r="AX2191" s="107" t="s">
        <v>473</v>
      </c>
      <c r="AY2191" s="107" t="s">
        <v>707</v>
      </c>
      <c r="AZ2191" s="107" t="s">
        <v>706</v>
      </c>
      <c r="BA2191" s="107" t="s">
        <v>412</v>
      </c>
      <c r="BB2191" s="109">
        <v>45355.272070752311</v>
      </c>
      <c r="BC2191" s="107" t="s">
        <v>33</v>
      </c>
      <c r="BD2191" s="107" t="s">
        <v>293</v>
      </c>
    </row>
    <row r="2192" spans="1:56" x14ac:dyDescent="0.2">
      <c r="A2192" s="107" t="s">
        <v>472</v>
      </c>
      <c r="B2192" s="105">
        <v>612883</v>
      </c>
      <c r="C2192" s="105" t="s">
        <v>395</v>
      </c>
      <c r="D2192" s="107" t="s">
        <v>3273</v>
      </c>
      <c r="E2192" s="105" t="s">
        <v>1954</v>
      </c>
      <c r="F2192" s="107" t="s">
        <v>1128</v>
      </c>
      <c r="G2192" s="107" t="s">
        <v>830</v>
      </c>
      <c r="H2192" s="107" t="s">
        <v>830</v>
      </c>
      <c r="I2192" s="107" t="s">
        <v>830</v>
      </c>
      <c r="J2192" s="107" t="s">
        <v>3274</v>
      </c>
      <c r="K2192" s="107" t="s">
        <v>28</v>
      </c>
      <c r="L2192" s="107" t="s">
        <v>88</v>
      </c>
      <c r="M2192" s="107" t="s">
        <v>41</v>
      </c>
      <c r="N2192" s="107" t="s">
        <v>472</v>
      </c>
      <c r="O2192" s="107" t="s">
        <v>1122</v>
      </c>
      <c r="P2192" s="109">
        <v>46060</v>
      </c>
      <c r="Q2192" s="107" t="s">
        <v>1353</v>
      </c>
      <c r="R2192" s="108">
        <v>0</v>
      </c>
      <c r="S2192" s="109">
        <v>46210</v>
      </c>
      <c r="T2192" s="109">
        <v>46270</v>
      </c>
      <c r="U2192" s="109">
        <v>46939</v>
      </c>
      <c r="V2192" s="108">
        <v>729</v>
      </c>
      <c r="W2192" s="107" t="s">
        <v>398</v>
      </c>
      <c r="X2192" s="107" t="s">
        <v>702</v>
      </c>
      <c r="Y2192" s="107" t="s">
        <v>293</v>
      </c>
      <c r="Z2192" s="108">
        <v>0</v>
      </c>
      <c r="AA2192" s="113">
        <v>0</v>
      </c>
      <c r="AB2192" s="113">
        <v>0</v>
      </c>
      <c r="AC2192" s="113">
        <v>60000</v>
      </c>
      <c r="AD2192" s="113">
        <v>0</v>
      </c>
      <c r="AE2192" s="113">
        <v>60000</v>
      </c>
      <c r="AF2192" s="113">
        <v>0</v>
      </c>
      <c r="AG2192" s="113">
        <v>0</v>
      </c>
      <c r="AH2192" s="113">
        <f>CFR_Data[[#This Row],[Total Spent SFY]]+CFR_Data[[#This Row],[CF Current SFY]]</f>
        <v>0</v>
      </c>
      <c r="AI2192" s="113">
        <v>0</v>
      </c>
      <c r="AJ2192" s="113">
        <v>0</v>
      </c>
      <c r="AK2192" s="113">
        <v>26086.9565</v>
      </c>
      <c r="AL2192" s="113">
        <v>31304.3478</v>
      </c>
      <c r="AM2192" s="113">
        <v>2608.6957000000002</v>
      </c>
      <c r="AN2192" s="113">
        <v>0</v>
      </c>
      <c r="AO2192" s="113">
        <v>0</v>
      </c>
      <c r="AP2192" s="113">
        <v>0</v>
      </c>
      <c r="AQ2192" s="107" t="s">
        <v>699</v>
      </c>
      <c r="AR2192" s="107" t="s">
        <v>699</v>
      </c>
      <c r="AS2192" s="107" t="s">
        <v>396</v>
      </c>
      <c r="AT2192" s="107" t="s">
        <v>395</v>
      </c>
      <c r="AU2192" s="107" t="s">
        <v>1123</v>
      </c>
      <c r="AV2192" s="107" t="s">
        <v>391</v>
      </c>
      <c r="AW2192" s="108">
        <v>2</v>
      </c>
      <c r="AX2192" s="107" t="s">
        <v>473</v>
      </c>
      <c r="AY2192" s="107" t="s">
        <v>707</v>
      </c>
      <c r="AZ2192" s="107" t="s">
        <v>706</v>
      </c>
      <c r="BA2192" s="107" t="s">
        <v>412</v>
      </c>
      <c r="BB2192" s="109">
        <v>45355.272070752311</v>
      </c>
      <c r="BC2192" s="107" t="s">
        <v>28</v>
      </c>
      <c r="BD2192" s="107" t="s">
        <v>293</v>
      </c>
    </row>
    <row r="2193" spans="1:56" x14ac:dyDescent="0.2">
      <c r="A2193" s="107" t="s">
        <v>472</v>
      </c>
      <c r="B2193" s="105">
        <v>612883</v>
      </c>
      <c r="C2193" s="105" t="s">
        <v>395</v>
      </c>
      <c r="D2193" s="107" t="s">
        <v>3273</v>
      </c>
      <c r="E2193" s="105" t="s">
        <v>1954</v>
      </c>
      <c r="F2193" s="107" t="s">
        <v>1128</v>
      </c>
      <c r="G2193" s="107" t="s">
        <v>830</v>
      </c>
      <c r="H2193" s="107" t="s">
        <v>830</v>
      </c>
      <c r="I2193" s="107" t="s">
        <v>830</v>
      </c>
      <c r="J2193" s="107" t="s">
        <v>3274</v>
      </c>
      <c r="K2193" s="107" t="s">
        <v>28</v>
      </c>
      <c r="L2193" s="107" t="s">
        <v>88</v>
      </c>
      <c r="M2193" s="107" t="s">
        <v>41</v>
      </c>
      <c r="N2193" s="107" t="s">
        <v>472</v>
      </c>
      <c r="O2193" s="107" t="s">
        <v>1122</v>
      </c>
      <c r="P2193" s="109">
        <v>46060</v>
      </c>
      <c r="Q2193" s="107" t="s">
        <v>1353</v>
      </c>
      <c r="R2193" s="108">
        <v>0</v>
      </c>
      <c r="S2193" s="109">
        <v>46210</v>
      </c>
      <c r="T2193" s="109">
        <v>46270</v>
      </c>
      <c r="U2193" s="109">
        <v>46939</v>
      </c>
      <c r="V2193" s="108">
        <v>729</v>
      </c>
      <c r="W2193" s="107" t="s">
        <v>424</v>
      </c>
      <c r="X2193" s="107" t="s">
        <v>802</v>
      </c>
      <c r="Y2193" s="107" t="s">
        <v>725</v>
      </c>
      <c r="Z2193" s="108">
        <v>0.8</v>
      </c>
      <c r="AA2193" s="113">
        <v>0</v>
      </c>
      <c r="AB2193" s="113">
        <v>0</v>
      </c>
      <c r="AC2193" s="113">
        <v>10780167.359999999</v>
      </c>
      <c r="AD2193" s="113">
        <v>0</v>
      </c>
      <c r="AE2193" s="113">
        <v>10780167.359999999</v>
      </c>
      <c r="AF2193" s="113">
        <v>0</v>
      </c>
      <c r="AG2193" s="113">
        <v>0</v>
      </c>
      <c r="AH2193" s="113">
        <f>CFR_Data[[#This Row],[Total Spent SFY]]+CFR_Data[[#This Row],[CF Current SFY]]</f>
        <v>0</v>
      </c>
      <c r="AI2193" s="113">
        <v>0</v>
      </c>
      <c r="AJ2193" s="113">
        <v>0</v>
      </c>
      <c r="AK2193" s="113">
        <v>4687029.2869999995</v>
      </c>
      <c r="AL2193" s="113">
        <v>5624435.1442999998</v>
      </c>
      <c r="AM2193" s="113">
        <v>468702.92869999999</v>
      </c>
      <c r="AN2193" s="113">
        <v>0</v>
      </c>
      <c r="AO2193" s="113">
        <v>0</v>
      </c>
      <c r="AP2193" s="113">
        <v>0</v>
      </c>
      <c r="AQ2193" s="107" t="s">
        <v>699</v>
      </c>
      <c r="AR2193" s="107" t="s">
        <v>699</v>
      </c>
      <c r="AS2193" s="107" t="s">
        <v>396</v>
      </c>
      <c r="AT2193" s="107" t="s">
        <v>395</v>
      </c>
      <c r="AU2193" s="107" t="s">
        <v>1123</v>
      </c>
      <c r="AV2193" s="107" t="s">
        <v>391</v>
      </c>
      <c r="AW2193" s="108">
        <v>2</v>
      </c>
      <c r="AX2193" s="107" t="s">
        <v>473</v>
      </c>
      <c r="AY2193" s="107" t="s">
        <v>707</v>
      </c>
      <c r="AZ2193" s="107" t="s">
        <v>706</v>
      </c>
      <c r="BA2193" s="107" t="s">
        <v>412</v>
      </c>
      <c r="BB2193" s="109">
        <v>45355.272070752311</v>
      </c>
      <c r="BC2193" s="107" t="s">
        <v>28</v>
      </c>
      <c r="BD2193" s="107" t="s">
        <v>292</v>
      </c>
    </row>
    <row r="2194" spans="1:56" x14ac:dyDescent="0.2">
      <c r="A2194" s="107" t="s">
        <v>472</v>
      </c>
      <c r="B2194" s="105">
        <v>612884</v>
      </c>
      <c r="C2194" s="105" t="s">
        <v>395</v>
      </c>
      <c r="D2194" s="107" t="s">
        <v>2804</v>
      </c>
      <c r="E2194" s="105" t="s">
        <v>1943</v>
      </c>
      <c r="F2194" s="107" t="s">
        <v>1128</v>
      </c>
      <c r="G2194" s="107" t="s">
        <v>830</v>
      </c>
      <c r="H2194" s="107" t="s">
        <v>830</v>
      </c>
      <c r="I2194" s="107" t="s">
        <v>830</v>
      </c>
      <c r="J2194" s="107" t="s">
        <v>264</v>
      </c>
      <c r="K2194" s="107" t="s">
        <v>22</v>
      </c>
      <c r="L2194" s="107" t="s">
        <v>654</v>
      </c>
      <c r="M2194" s="107" t="s">
        <v>395</v>
      </c>
      <c r="N2194" s="107" t="s">
        <v>472</v>
      </c>
      <c r="O2194" s="107" t="s">
        <v>1122</v>
      </c>
      <c r="P2194" s="109">
        <v>46109</v>
      </c>
      <c r="Q2194" s="107" t="s">
        <v>1353</v>
      </c>
      <c r="R2194" s="108">
        <v>0</v>
      </c>
      <c r="S2194" s="109">
        <v>46259</v>
      </c>
      <c r="T2194" s="109">
        <v>46319</v>
      </c>
      <c r="U2194" s="109">
        <v>46623</v>
      </c>
      <c r="V2194" s="108">
        <v>364</v>
      </c>
      <c r="W2194" s="107" t="s">
        <v>424</v>
      </c>
      <c r="X2194" s="107" t="s">
        <v>709</v>
      </c>
      <c r="Y2194" s="107" t="s">
        <v>416</v>
      </c>
      <c r="Z2194" s="108">
        <v>0.8</v>
      </c>
      <c r="AA2194" s="113">
        <v>0</v>
      </c>
      <c r="AB2194" s="113">
        <v>0</v>
      </c>
      <c r="AC2194" s="113">
        <v>1274162.56</v>
      </c>
      <c r="AD2194" s="113">
        <v>0</v>
      </c>
      <c r="AE2194" s="113">
        <v>1274162.56</v>
      </c>
      <c r="AF2194" s="113">
        <v>0</v>
      </c>
      <c r="AG2194" s="113">
        <v>0</v>
      </c>
      <c r="AH2194" s="113">
        <f>CFR_Data[[#This Row],[Total Spent SFY]]+CFR_Data[[#This Row],[CF Current SFY]]</f>
        <v>0</v>
      </c>
      <c r="AI2194" s="113">
        <v>0</v>
      </c>
      <c r="AJ2194" s="113">
        <v>0</v>
      </c>
      <c r="AK2194" s="113">
        <v>1042496.64</v>
      </c>
      <c r="AL2194" s="113">
        <v>231665.92000000001</v>
      </c>
      <c r="AM2194" s="113">
        <v>0</v>
      </c>
      <c r="AN2194" s="113">
        <v>0</v>
      </c>
      <c r="AO2194" s="113">
        <v>0</v>
      </c>
      <c r="AP2194" s="113">
        <v>0</v>
      </c>
      <c r="AQ2194" s="107" t="s">
        <v>699</v>
      </c>
      <c r="AR2194" s="107" t="s">
        <v>699</v>
      </c>
      <c r="AS2194" s="107" t="s">
        <v>396</v>
      </c>
      <c r="AT2194" s="107" t="s">
        <v>395</v>
      </c>
      <c r="AU2194" s="107" t="s">
        <v>1123</v>
      </c>
      <c r="AV2194" s="107" t="s">
        <v>391</v>
      </c>
      <c r="AW2194" s="108">
        <v>1</v>
      </c>
      <c r="AX2194" s="107" t="s">
        <v>473</v>
      </c>
      <c r="AY2194" s="107" t="s">
        <v>2229</v>
      </c>
      <c r="AZ2194" s="107" t="s">
        <v>697</v>
      </c>
      <c r="BA2194" s="107" t="s">
        <v>2230</v>
      </c>
      <c r="BB2194" s="109">
        <v>45355.272070752311</v>
      </c>
      <c r="BC2194" s="107" t="s">
        <v>22</v>
      </c>
      <c r="BD2194" s="107" t="s">
        <v>292</v>
      </c>
    </row>
    <row r="2195" spans="1:56" x14ac:dyDescent="0.2">
      <c r="A2195" s="107" t="s">
        <v>472</v>
      </c>
      <c r="B2195" s="105">
        <v>612889</v>
      </c>
      <c r="C2195" s="105" t="s">
        <v>395</v>
      </c>
      <c r="D2195" s="107" t="s">
        <v>2805</v>
      </c>
      <c r="E2195" s="105" t="s">
        <v>1945</v>
      </c>
      <c r="F2195" s="107" t="s">
        <v>1128</v>
      </c>
      <c r="G2195" s="107" t="s">
        <v>830</v>
      </c>
      <c r="H2195" s="107" t="s">
        <v>830</v>
      </c>
      <c r="I2195" s="107" t="s">
        <v>830</v>
      </c>
      <c r="J2195" s="107" t="s">
        <v>64</v>
      </c>
      <c r="K2195" s="107" t="s">
        <v>22</v>
      </c>
      <c r="L2195" s="107" t="s">
        <v>654</v>
      </c>
      <c r="M2195" s="107" t="s">
        <v>395</v>
      </c>
      <c r="N2195" s="107" t="s">
        <v>472</v>
      </c>
      <c r="O2195" s="107" t="s">
        <v>1122</v>
      </c>
      <c r="P2195" s="109">
        <v>46088</v>
      </c>
      <c r="Q2195" s="107" t="s">
        <v>1353</v>
      </c>
      <c r="R2195" s="108">
        <v>0</v>
      </c>
      <c r="S2195" s="109">
        <v>46238</v>
      </c>
      <c r="T2195" s="109">
        <v>46298</v>
      </c>
      <c r="U2195" s="109">
        <v>46602</v>
      </c>
      <c r="V2195" s="108">
        <v>364</v>
      </c>
      <c r="W2195" s="107" t="s">
        <v>398</v>
      </c>
      <c r="X2195" s="107" t="s">
        <v>702</v>
      </c>
      <c r="Y2195" s="107" t="s">
        <v>293</v>
      </c>
      <c r="Z2195" s="108">
        <v>0</v>
      </c>
      <c r="AA2195" s="113">
        <v>0</v>
      </c>
      <c r="AB2195" s="113">
        <v>0</v>
      </c>
      <c r="AC2195" s="113">
        <v>10500</v>
      </c>
      <c r="AD2195" s="113">
        <v>0</v>
      </c>
      <c r="AE2195" s="113">
        <v>10500</v>
      </c>
      <c r="AF2195" s="113">
        <v>0</v>
      </c>
      <c r="AG2195" s="113">
        <v>0</v>
      </c>
      <c r="AH2195" s="113">
        <f>CFR_Data[[#This Row],[Total Spent SFY]]+CFR_Data[[#This Row],[CF Current SFY]]</f>
        <v>0</v>
      </c>
      <c r="AI2195" s="113">
        <v>0</v>
      </c>
      <c r="AJ2195" s="113">
        <v>0</v>
      </c>
      <c r="AK2195" s="113">
        <v>8590.9091000000008</v>
      </c>
      <c r="AL2195" s="113">
        <v>1909.0908999999999</v>
      </c>
      <c r="AM2195" s="113">
        <v>0</v>
      </c>
      <c r="AN2195" s="113">
        <v>0</v>
      </c>
      <c r="AO2195" s="113">
        <v>0</v>
      </c>
      <c r="AP2195" s="113">
        <v>0</v>
      </c>
      <c r="AQ2195" s="107" t="s">
        <v>699</v>
      </c>
      <c r="AR2195" s="107" t="s">
        <v>699</v>
      </c>
      <c r="AS2195" s="107" t="s">
        <v>396</v>
      </c>
      <c r="AT2195" s="107" t="s">
        <v>395</v>
      </c>
      <c r="AU2195" s="107" t="s">
        <v>1123</v>
      </c>
      <c r="AV2195" s="107" t="s">
        <v>391</v>
      </c>
      <c r="AW2195" s="108">
        <v>2</v>
      </c>
      <c r="AX2195" s="107" t="s">
        <v>473</v>
      </c>
      <c r="AY2195" s="107" t="s">
        <v>2229</v>
      </c>
      <c r="AZ2195" s="107" t="s">
        <v>697</v>
      </c>
      <c r="BA2195" s="107" t="s">
        <v>2230</v>
      </c>
      <c r="BB2195" s="109">
        <v>45355.272070752311</v>
      </c>
      <c r="BC2195" s="107" t="s">
        <v>22</v>
      </c>
      <c r="BD2195" s="107" t="s">
        <v>293</v>
      </c>
    </row>
    <row r="2196" spans="1:56" x14ac:dyDescent="0.2">
      <c r="A2196" s="107" t="s">
        <v>472</v>
      </c>
      <c r="B2196" s="105">
        <v>612889</v>
      </c>
      <c r="C2196" s="105" t="s">
        <v>395</v>
      </c>
      <c r="D2196" s="107" t="s">
        <v>2805</v>
      </c>
      <c r="E2196" s="105" t="s">
        <v>1945</v>
      </c>
      <c r="F2196" s="107" t="s">
        <v>1128</v>
      </c>
      <c r="G2196" s="107" t="s">
        <v>830</v>
      </c>
      <c r="H2196" s="107" t="s">
        <v>830</v>
      </c>
      <c r="I2196" s="107" t="s">
        <v>830</v>
      </c>
      <c r="J2196" s="107" t="s">
        <v>64</v>
      </c>
      <c r="K2196" s="107" t="s">
        <v>22</v>
      </c>
      <c r="L2196" s="107" t="s">
        <v>654</v>
      </c>
      <c r="M2196" s="107" t="s">
        <v>395</v>
      </c>
      <c r="N2196" s="107" t="s">
        <v>472</v>
      </c>
      <c r="O2196" s="107" t="s">
        <v>1122</v>
      </c>
      <c r="P2196" s="109">
        <v>46088</v>
      </c>
      <c r="Q2196" s="107" t="s">
        <v>1353</v>
      </c>
      <c r="R2196" s="108">
        <v>0</v>
      </c>
      <c r="S2196" s="109">
        <v>46238</v>
      </c>
      <c r="T2196" s="109">
        <v>46298</v>
      </c>
      <c r="U2196" s="109">
        <v>46602</v>
      </c>
      <c r="V2196" s="108">
        <v>364</v>
      </c>
      <c r="W2196" s="107" t="s">
        <v>424</v>
      </c>
      <c r="X2196" s="107" t="s">
        <v>709</v>
      </c>
      <c r="Y2196" s="107" t="s">
        <v>416</v>
      </c>
      <c r="Z2196" s="108">
        <v>0.8</v>
      </c>
      <c r="AA2196" s="113">
        <v>0</v>
      </c>
      <c r="AB2196" s="113">
        <v>0</v>
      </c>
      <c r="AC2196" s="113">
        <v>3580056.62</v>
      </c>
      <c r="AD2196" s="113">
        <v>0</v>
      </c>
      <c r="AE2196" s="113">
        <v>3580056.62</v>
      </c>
      <c r="AF2196" s="113">
        <v>0</v>
      </c>
      <c r="AG2196" s="113">
        <v>0</v>
      </c>
      <c r="AH2196" s="113">
        <f>CFR_Data[[#This Row],[Total Spent SFY]]+CFR_Data[[#This Row],[CF Current SFY]]</f>
        <v>0</v>
      </c>
      <c r="AI2196" s="113">
        <v>0</v>
      </c>
      <c r="AJ2196" s="113">
        <v>0</v>
      </c>
      <c r="AK2196" s="113">
        <v>2929137.2344999998</v>
      </c>
      <c r="AL2196" s="113">
        <v>650919.38549999997</v>
      </c>
      <c r="AM2196" s="113">
        <v>0</v>
      </c>
      <c r="AN2196" s="113">
        <v>0</v>
      </c>
      <c r="AO2196" s="113">
        <v>0</v>
      </c>
      <c r="AP2196" s="113">
        <v>0</v>
      </c>
      <c r="AQ2196" s="107" t="s">
        <v>699</v>
      </c>
      <c r="AR2196" s="107" t="s">
        <v>699</v>
      </c>
      <c r="AS2196" s="107" t="s">
        <v>396</v>
      </c>
      <c r="AT2196" s="107" t="s">
        <v>395</v>
      </c>
      <c r="AU2196" s="107" t="s">
        <v>1123</v>
      </c>
      <c r="AV2196" s="107" t="s">
        <v>391</v>
      </c>
      <c r="AW2196" s="108">
        <v>2</v>
      </c>
      <c r="AX2196" s="107" t="s">
        <v>473</v>
      </c>
      <c r="AY2196" s="107" t="s">
        <v>2229</v>
      </c>
      <c r="AZ2196" s="107" t="s">
        <v>697</v>
      </c>
      <c r="BA2196" s="107" t="s">
        <v>2230</v>
      </c>
      <c r="BB2196" s="109">
        <v>45355.272070752311</v>
      </c>
      <c r="BC2196" s="107" t="s">
        <v>22</v>
      </c>
      <c r="BD2196" s="107" t="s">
        <v>292</v>
      </c>
    </row>
    <row r="2197" spans="1:56" x14ac:dyDescent="0.2">
      <c r="A2197" s="107" t="s">
        <v>472</v>
      </c>
      <c r="B2197" s="105">
        <v>612890</v>
      </c>
      <c r="C2197" s="105" t="s">
        <v>395</v>
      </c>
      <c r="D2197" s="107" t="s">
        <v>2806</v>
      </c>
      <c r="E2197" s="105" t="s">
        <v>1941</v>
      </c>
      <c r="F2197" s="107" t="s">
        <v>1128</v>
      </c>
      <c r="G2197" s="107" t="s">
        <v>830</v>
      </c>
      <c r="H2197" s="107" t="s">
        <v>830</v>
      </c>
      <c r="I2197" s="107" t="s">
        <v>830</v>
      </c>
      <c r="J2197" s="107" t="s">
        <v>114</v>
      </c>
      <c r="K2197" s="107" t="s">
        <v>27</v>
      </c>
      <c r="L2197" s="107" t="s">
        <v>654</v>
      </c>
      <c r="M2197" s="107" t="s">
        <v>395</v>
      </c>
      <c r="N2197" s="107" t="s">
        <v>472</v>
      </c>
      <c r="O2197" s="107" t="s">
        <v>1122</v>
      </c>
      <c r="P2197" s="109">
        <v>46081</v>
      </c>
      <c r="Q2197" s="107" t="s">
        <v>1353</v>
      </c>
      <c r="R2197" s="108">
        <v>0</v>
      </c>
      <c r="S2197" s="109">
        <v>46231</v>
      </c>
      <c r="T2197" s="109">
        <v>46291</v>
      </c>
      <c r="U2197" s="109">
        <v>46595</v>
      </c>
      <c r="V2197" s="108">
        <v>364</v>
      </c>
      <c r="W2197" s="107" t="s">
        <v>424</v>
      </c>
      <c r="X2197" s="107" t="s">
        <v>709</v>
      </c>
      <c r="Y2197" s="107" t="s">
        <v>416</v>
      </c>
      <c r="Z2197" s="108">
        <v>0.8</v>
      </c>
      <c r="AA2197" s="113">
        <v>0</v>
      </c>
      <c r="AB2197" s="113">
        <v>0</v>
      </c>
      <c r="AC2197" s="113">
        <v>1476791.36</v>
      </c>
      <c r="AD2197" s="113">
        <v>0</v>
      </c>
      <c r="AE2197" s="113">
        <v>1476791.36</v>
      </c>
      <c r="AF2197" s="113">
        <v>0</v>
      </c>
      <c r="AG2197" s="113">
        <v>0</v>
      </c>
      <c r="AH2197" s="113">
        <f>CFR_Data[[#This Row],[Total Spent SFY]]+CFR_Data[[#This Row],[CF Current SFY]]</f>
        <v>0</v>
      </c>
      <c r="AI2197" s="113">
        <v>0</v>
      </c>
      <c r="AJ2197" s="113">
        <v>0</v>
      </c>
      <c r="AK2197" s="113">
        <v>1342537.6</v>
      </c>
      <c r="AL2197" s="113">
        <v>134253.76000000001</v>
      </c>
      <c r="AM2197" s="113">
        <v>0</v>
      </c>
      <c r="AN2197" s="113">
        <v>0</v>
      </c>
      <c r="AO2197" s="113">
        <v>0</v>
      </c>
      <c r="AP2197" s="113">
        <v>0</v>
      </c>
      <c r="AQ2197" s="107" t="s">
        <v>699</v>
      </c>
      <c r="AR2197" s="107" t="s">
        <v>699</v>
      </c>
      <c r="AS2197" s="107" t="s">
        <v>396</v>
      </c>
      <c r="AT2197" s="107" t="s">
        <v>395</v>
      </c>
      <c r="AU2197" s="107" t="s">
        <v>1123</v>
      </c>
      <c r="AV2197" s="107" t="s">
        <v>391</v>
      </c>
      <c r="AW2197" s="108">
        <v>1</v>
      </c>
      <c r="AX2197" s="107" t="s">
        <v>473</v>
      </c>
      <c r="AY2197" s="107" t="s">
        <v>2229</v>
      </c>
      <c r="AZ2197" s="107" t="s">
        <v>697</v>
      </c>
      <c r="BA2197" s="107" t="s">
        <v>2230</v>
      </c>
      <c r="BB2197" s="109">
        <v>45355.272070752311</v>
      </c>
      <c r="BC2197" s="107" t="s">
        <v>27</v>
      </c>
      <c r="BD2197" s="107" t="s">
        <v>292</v>
      </c>
    </row>
    <row r="2198" spans="1:56" x14ac:dyDescent="0.2">
      <c r="A2198" s="107" t="s">
        <v>472</v>
      </c>
      <c r="B2198" s="105">
        <v>612893</v>
      </c>
      <c r="C2198" s="105" t="s">
        <v>395</v>
      </c>
      <c r="D2198" s="107" t="s">
        <v>2807</v>
      </c>
      <c r="E2198" s="105" t="s">
        <v>1954</v>
      </c>
      <c r="F2198" s="107" t="s">
        <v>1128</v>
      </c>
      <c r="G2198" s="107" t="s">
        <v>830</v>
      </c>
      <c r="H2198" s="107" t="s">
        <v>830</v>
      </c>
      <c r="I2198" s="107" t="s">
        <v>830</v>
      </c>
      <c r="J2198" s="107" t="s">
        <v>50</v>
      </c>
      <c r="K2198" s="107" t="s">
        <v>24</v>
      </c>
      <c r="L2198" s="107" t="s">
        <v>654</v>
      </c>
      <c r="M2198" s="107" t="s">
        <v>395</v>
      </c>
      <c r="N2198" s="107" t="s">
        <v>472</v>
      </c>
      <c r="O2198" s="107" t="s">
        <v>1122</v>
      </c>
      <c r="P2198" s="109">
        <v>46067</v>
      </c>
      <c r="Q2198" s="107" t="s">
        <v>1353</v>
      </c>
      <c r="R2198" s="108">
        <v>0</v>
      </c>
      <c r="S2198" s="109">
        <v>46217</v>
      </c>
      <c r="T2198" s="109">
        <v>46277</v>
      </c>
      <c r="U2198" s="109">
        <v>46581</v>
      </c>
      <c r="V2198" s="108">
        <v>364</v>
      </c>
      <c r="W2198" s="107" t="s">
        <v>424</v>
      </c>
      <c r="X2198" s="107" t="s">
        <v>709</v>
      </c>
      <c r="Y2198" s="107" t="s">
        <v>416</v>
      </c>
      <c r="Z2198" s="108">
        <v>0.8</v>
      </c>
      <c r="AA2198" s="113">
        <v>0</v>
      </c>
      <c r="AB2198" s="113">
        <v>0</v>
      </c>
      <c r="AC2198" s="113">
        <v>957000</v>
      </c>
      <c r="AD2198" s="113">
        <v>0</v>
      </c>
      <c r="AE2198" s="113">
        <v>957000</v>
      </c>
      <c r="AF2198" s="113">
        <v>0</v>
      </c>
      <c r="AG2198" s="113">
        <v>0</v>
      </c>
      <c r="AH2198" s="113">
        <f>CFR_Data[[#This Row],[Total Spent SFY]]+CFR_Data[[#This Row],[CF Current SFY]]</f>
        <v>0</v>
      </c>
      <c r="AI2198" s="113">
        <v>0</v>
      </c>
      <c r="AJ2198" s="113">
        <v>0</v>
      </c>
      <c r="AK2198" s="113">
        <v>870000</v>
      </c>
      <c r="AL2198" s="113">
        <v>87000</v>
      </c>
      <c r="AM2198" s="113">
        <v>0</v>
      </c>
      <c r="AN2198" s="113">
        <v>0</v>
      </c>
      <c r="AO2198" s="113">
        <v>0</v>
      </c>
      <c r="AP2198" s="113">
        <v>0</v>
      </c>
      <c r="AQ2198" s="107" t="s">
        <v>699</v>
      </c>
      <c r="AR2198" s="107" t="s">
        <v>699</v>
      </c>
      <c r="AS2198" s="107" t="s">
        <v>396</v>
      </c>
      <c r="AT2198" s="107" t="s">
        <v>395</v>
      </c>
      <c r="AU2198" s="107" t="s">
        <v>1123</v>
      </c>
      <c r="AV2198" s="107" t="s">
        <v>391</v>
      </c>
      <c r="AW2198" s="108">
        <v>1</v>
      </c>
      <c r="AX2198" s="107" t="s">
        <v>473</v>
      </c>
      <c r="AY2198" s="107" t="s">
        <v>2229</v>
      </c>
      <c r="AZ2198" s="107" t="s">
        <v>697</v>
      </c>
      <c r="BA2198" s="107" t="s">
        <v>2230</v>
      </c>
      <c r="BB2198" s="109">
        <v>45355.272070752311</v>
      </c>
      <c r="BC2198" s="107" t="s">
        <v>24</v>
      </c>
      <c r="BD2198" s="107" t="s">
        <v>292</v>
      </c>
    </row>
    <row r="2199" spans="1:56" x14ac:dyDescent="0.2">
      <c r="A2199" s="107" t="s">
        <v>472</v>
      </c>
      <c r="B2199" s="105">
        <v>612894</v>
      </c>
      <c r="C2199" s="105" t="s">
        <v>395</v>
      </c>
      <c r="D2199" s="107" t="s">
        <v>2808</v>
      </c>
      <c r="E2199" s="105" t="s">
        <v>1954</v>
      </c>
      <c r="F2199" s="107" t="s">
        <v>1128</v>
      </c>
      <c r="G2199" s="107" t="s">
        <v>830</v>
      </c>
      <c r="H2199" s="107" t="s">
        <v>830</v>
      </c>
      <c r="I2199" s="107" t="s">
        <v>830</v>
      </c>
      <c r="J2199" s="107" t="s">
        <v>52</v>
      </c>
      <c r="K2199" s="107" t="s">
        <v>22</v>
      </c>
      <c r="L2199" s="107" t="s">
        <v>654</v>
      </c>
      <c r="M2199" s="107" t="s">
        <v>395</v>
      </c>
      <c r="N2199" s="107" t="s">
        <v>472</v>
      </c>
      <c r="O2199" s="107" t="s">
        <v>1122</v>
      </c>
      <c r="P2199" s="109">
        <v>46060</v>
      </c>
      <c r="Q2199" s="107" t="s">
        <v>1353</v>
      </c>
      <c r="R2199" s="108">
        <v>0</v>
      </c>
      <c r="S2199" s="109">
        <v>46210</v>
      </c>
      <c r="T2199" s="109">
        <v>46270</v>
      </c>
      <c r="U2199" s="109">
        <v>46574</v>
      </c>
      <c r="V2199" s="108">
        <v>364</v>
      </c>
      <c r="W2199" s="107" t="s">
        <v>424</v>
      </c>
      <c r="X2199" s="107" t="s">
        <v>709</v>
      </c>
      <c r="Y2199" s="107" t="s">
        <v>416</v>
      </c>
      <c r="Z2199" s="108">
        <v>0.8</v>
      </c>
      <c r="AA2199" s="113">
        <v>0</v>
      </c>
      <c r="AB2199" s="113">
        <v>0</v>
      </c>
      <c r="AC2199" s="113">
        <v>1079138.72</v>
      </c>
      <c r="AD2199" s="113">
        <v>0</v>
      </c>
      <c r="AE2199" s="113">
        <v>1079138.72</v>
      </c>
      <c r="AF2199" s="113">
        <v>0</v>
      </c>
      <c r="AG2199" s="113">
        <v>0</v>
      </c>
      <c r="AH2199" s="113">
        <f>CFR_Data[[#This Row],[Total Spent SFY]]+CFR_Data[[#This Row],[CF Current SFY]]</f>
        <v>0</v>
      </c>
      <c r="AI2199" s="113">
        <v>0</v>
      </c>
      <c r="AJ2199" s="113">
        <v>0</v>
      </c>
      <c r="AK2199" s="113">
        <v>981035.2</v>
      </c>
      <c r="AL2199" s="113">
        <v>98103.52</v>
      </c>
      <c r="AM2199" s="113">
        <v>0</v>
      </c>
      <c r="AN2199" s="113">
        <v>0</v>
      </c>
      <c r="AO2199" s="113">
        <v>0</v>
      </c>
      <c r="AP2199" s="113">
        <v>0</v>
      </c>
      <c r="AQ2199" s="107" t="s">
        <v>699</v>
      </c>
      <c r="AR2199" s="107" t="s">
        <v>699</v>
      </c>
      <c r="AS2199" s="107" t="s">
        <v>396</v>
      </c>
      <c r="AT2199" s="107" t="s">
        <v>395</v>
      </c>
      <c r="AU2199" s="107" t="s">
        <v>1123</v>
      </c>
      <c r="AV2199" s="107" t="s">
        <v>391</v>
      </c>
      <c r="AW2199" s="108">
        <v>1</v>
      </c>
      <c r="AX2199" s="107" t="s">
        <v>473</v>
      </c>
      <c r="AY2199" s="107" t="s">
        <v>2229</v>
      </c>
      <c r="AZ2199" s="107" t="s">
        <v>697</v>
      </c>
      <c r="BA2199" s="107" t="s">
        <v>2230</v>
      </c>
      <c r="BB2199" s="109">
        <v>45355.272070752311</v>
      </c>
      <c r="BC2199" s="107" t="s">
        <v>22</v>
      </c>
      <c r="BD2199" s="107" t="s">
        <v>292</v>
      </c>
    </row>
    <row r="2200" spans="1:56" x14ac:dyDescent="0.2">
      <c r="A2200" s="107" t="s">
        <v>472</v>
      </c>
      <c r="B2200" s="105">
        <v>612895</v>
      </c>
      <c r="C2200" s="105" t="s">
        <v>395</v>
      </c>
      <c r="D2200" s="107" t="s">
        <v>2809</v>
      </c>
      <c r="E2200" s="105" t="s">
        <v>1954</v>
      </c>
      <c r="F2200" s="107" t="s">
        <v>1128</v>
      </c>
      <c r="G2200" s="107" t="s">
        <v>830</v>
      </c>
      <c r="H2200" s="107" t="s">
        <v>830</v>
      </c>
      <c r="I2200" s="107" t="s">
        <v>830</v>
      </c>
      <c r="J2200" s="107" t="s">
        <v>91</v>
      </c>
      <c r="K2200" s="107" t="s">
        <v>28</v>
      </c>
      <c r="L2200" s="107" t="s">
        <v>654</v>
      </c>
      <c r="M2200" s="107" t="s">
        <v>395</v>
      </c>
      <c r="N2200" s="107" t="s">
        <v>472</v>
      </c>
      <c r="O2200" s="107" t="s">
        <v>1122</v>
      </c>
      <c r="P2200" s="109">
        <v>46074</v>
      </c>
      <c r="Q2200" s="107" t="s">
        <v>1353</v>
      </c>
      <c r="R2200" s="108">
        <v>0</v>
      </c>
      <c r="S2200" s="109">
        <v>46224</v>
      </c>
      <c r="T2200" s="109">
        <v>46284</v>
      </c>
      <c r="U2200" s="109">
        <v>46588</v>
      </c>
      <c r="V2200" s="108">
        <v>364</v>
      </c>
      <c r="W2200" s="107" t="s">
        <v>424</v>
      </c>
      <c r="X2200" s="107" t="s">
        <v>709</v>
      </c>
      <c r="Y2200" s="107" t="s">
        <v>416</v>
      </c>
      <c r="Z2200" s="108">
        <v>0.8</v>
      </c>
      <c r="AA2200" s="113">
        <v>0</v>
      </c>
      <c r="AB2200" s="113">
        <v>0</v>
      </c>
      <c r="AC2200" s="113">
        <v>2202806.65</v>
      </c>
      <c r="AD2200" s="113">
        <v>0</v>
      </c>
      <c r="AE2200" s="113">
        <v>2202806.65</v>
      </c>
      <c r="AF2200" s="113">
        <v>0</v>
      </c>
      <c r="AG2200" s="113">
        <v>0</v>
      </c>
      <c r="AH2200" s="113">
        <f>CFR_Data[[#This Row],[Total Spent SFY]]+CFR_Data[[#This Row],[CF Current SFY]]</f>
        <v>0</v>
      </c>
      <c r="AI2200" s="113">
        <v>0</v>
      </c>
      <c r="AJ2200" s="113">
        <v>0</v>
      </c>
      <c r="AK2200" s="113">
        <v>2002551.5</v>
      </c>
      <c r="AL2200" s="113">
        <v>200255.15</v>
      </c>
      <c r="AM2200" s="113">
        <v>0</v>
      </c>
      <c r="AN2200" s="113">
        <v>0</v>
      </c>
      <c r="AO2200" s="113">
        <v>0</v>
      </c>
      <c r="AP2200" s="113">
        <v>0</v>
      </c>
      <c r="AQ2200" s="107" t="s">
        <v>699</v>
      </c>
      <c r="AR2200" s="107" t="s">
        <v>699</v>
      </c>
      <c r="AS2200" s="107" t="s">
        <v>396</v>
      </c>
      <c r="AT2200" s="107" t="s">
        <v>395</v>
      </c>
      <c r="AU2200" s="107" t="s">
        <v>1123</v>
      </c>
      <c r="AV2200" s="107" t="s">
        <v>391</v>
      </c>
      <c r="AW2200" s="108">
        <v>1</v>
      </c>
      <c r="AX2200" s="107" t="s">
        <v>473</v>
      </c>
      <c r="AY2200" s="107" t="s">
        <v>2229</v>
      </c>
      <c r="AZ2200" s="107" t="s">
        <v>697</v>
      </c>
      <c r="BA2200" s="107" t="s">
        <v>2230</v>
      </c>
      <c r="BB2200" s="109">
        <v>45355.272070752311</v>
      </c>
      <c r="BC2200" s="107" t="s">
        <v>28</v>
      </c>
      <c r="BD2200" s="107" t="s">
        <v>292</v>
      </c>
    </row>
    <row r="2201" spans="1:56" x14ac:dyDescent="0.2">
      <c r="A2201" s="107" t="s">
        <v>472</v>
      </c>
      <c r="B2201" s="105">
        <v>612900</v>
      </c>
      <c r="C2201" s="105" t="s">
        <v>395</v>
      </c>
      <c r="D2201" s="107" t="s">
        <v>3275</v>
      </c>
      <c r="E2201" s="105" t="s">
        <v>1945</v>
      </c>
      <c r="F2201" s="107" t="s">
        <v>395</v>
      </c>
      <c r="G2201" s="107" t="s">
        <v>830</v>
      </c>
      <c r="H2201" s="107" t="s">
        <v>830</v>
      </c>
      <c r="I2201" s="107" t="s">
        <v>830</v>
      </c>
      <c r="J2201" s="107" t="s">
        <v>53</v>
      </c>
      <c r="K2201" s="107" t="s">
        <v>33</v>
      </c>
      <c r="L2201" s="107" t="s">
        <v>349</v>
      </c>
      <c r="M2201" s="107" t="s">
        <v>395</v>
      </c>
      <c r="N2201" s="107" t="s">
        <v>472</v>
      </c>
      <c r="O2201" s="107" t="s">
        <v>1122</v>
      </c>
      <c r="P2201" s="109">
        <v>45752</v>
      </c>
      <c r="Q2201" s="107" t="s">
        <v>1101</v>
      </c>
      <c r="R2201" s="108">
        <v>0</v>
      </c>
      <c r="S2201" s="109">
        <v>45902</v>
      </c>
      <c r="T2201" s="109">
        <v>45962</v>
      </c>
      <c r="U2201" s="109">
        <v>46631</v>
      </c>
      <c r="V2201" s="108">
        <v>729</v>
      </c>
      <c r="W2201" s="107" t="s">
        <v>398</v>
      </c>
      <c r="X2201" s="107" t="s">
        <v>720</v>
      </c>
      <c r="Y2201" s="107" t="s">
        <v>293</v>
      </c>
      <c r="Z2201" s="108">
        <v>0</v>
      </c>
      <c r="AA2201" s="113">
        <v>0</v>
      </c>
      <c r="AB2201" s="113">
        <v>0</v>
      </c>
      <c r="AC2201" s="113">
        <v>1450000</v>
      </c>
      <c r="AD2201" s="113">
        <v>0</v>
      </c>
      <c r="AE2201" s="113">
        <v>1450000</v>
      </c>
      <c r="AF2201" s="113">
        <v>0</v>
      </c>
      <c r="AG2201" s="113">
        <v>0</v>
      </c>
      <c r="AH2201" s="113">
        <f>CFR_Data[[#This Row],[Total Spent SFY]]+CFR_Data[[#This Row],[CF Current SFY]]</f>
        <v>0</v>
      </c>
      <c r="AI2201" s="113">
        <v>0</v>
      </c>
      <c r="AJ2201" s="113">
        <v>504347.82610000001</v>
      </c>
      <c r="AK2201" s="113">
        <v>756521.73910000001</v>
      </c>
      <c r="AL2201" s="113">
        <v>189130.43479999999</v>
      </c>
      <c r="AM2201" s="113">
        <v>0</v>
      </c>
      <c r="AN2201" s="113">
        <v>0</v>
      </c>
      <c r="AO2201" s="113">
        <v>0</v>
      </c>
      <c r="AP2201" s="113">
        <v>0</v>
      </c>
      <c r="AQ2201" s="107" t="s">
        <v>699</v>
      </c>
      <c r="AR2201" s="107" t="s">
        <v>699</v>
      </c>
      <c r="AS2201" s="107" t="s">
        <v>473</v>
      </c>
      <c r="AT2201" s="107" t="s">
        <v>395</v>
      </c>
      <c r="AU2201" s="107" t="s">
        <v>1123</v>
      </c>
      <c r="AV2201" s="107" t="s">
        <v>391</v>
      </c>
      <c r="AW2201" s="108">
        <v>1</v>
      </c>
      <c r="AX2201" s="107" t="s">
        <v>473</v>
      </c>
      <c r="AY2201" s="107" t="s">
        <v>707</v>
      </c>
      <c r="AZ2201" s="107" t="s">
        <v>706</v>
      </c>
      <c r="BA2201" s="107" t="s">
        <v>412</v>
      </c>
      <c r="BB2201" s="109">
        <v>45355.272070752311</v>
      </c>
      <c r="BC2201" s="107" t="s">
        <v>33</v>
      </c>
      <c r="BD2201" s="107" t="s">
        <v>293</v>
      </c>
    </row>
    <row r="2202" spans="1:56" x14ac:dyDescent="0.2">
      <c r="A2202" s="107" t="s">
        <v>409</v>
      </c>
      <c r="B2202" s="105">
        <v>612921</v>
      </c>
      <c r="C2202" s="105" t="s">
        <v>3276</v>
      </c>
      <c r="D2202" s="107" t="s">
        <v>3277</v>
      </c>
      <c r="E2202" s="105" t="s">
        <v>1954</v>
      </c>
      <c r="F2202" s="107" t="s">
        <v>439</v>
      </c>
      <c r="G2202" s="107" t="s">
        <v>830</v>
      </c>
      <c r="H2202" s="107" t="s">
        <v>830</v>
      </c>
      <c r="I2202" s="107" t="s">
        <v>830</v>
      </c>
      <c r="J2202" s="107" t="s">
        <v>52</v>
      </c>
      <c r="K2202" s="107" t="s">
        <v>22</v>
      </c>
      <c r="L2202" s="107" t="s">
        <v>349</v>
      </c>
      <c r="M2202" s="107" t="s">
        <v>395</v>
      </c>
      <c r="N2202" s="107" t="s">
        <v>410</v>
      </c>
      <c r="O2202" s="107" t="s">
        <v>395</v>
      </c>
      <c r="P2202" s="109">
        <v>45136</v>
      </c>
      <c r="Q2202" s="107" t="s">
        <v>712</v>
      </c>
      <c r="R2202" s="108">
        <v>1</v>
      </c>
      <c r="S2202" s="109">
        <v>45202</v>
      </c>
      <c r="T2202" s="109">
        <v>45262</v>
      </c>
      <c r="U2202" s="109">
        <v>45852</v>
      </c>
      <c r="V2202" s="108">
        <v>650</v>
      </c>
      <c r="W2202" s="107" t="s">
        <v>438</v>
      </c>
      <c r="X2202" s="107" t="s">
        <v>775</v>
      </c>
      <c r="Y2202" s="107" t="s">
        <v>293</v>
      </c>
      <c r="Z2202" s="108">
        <v>0</v>
      </c>
      <c r="AA2202" s="113">
        <v>326876.55</v>
      </c>
      <c r="AB2202" s="113">
        <v>326876.55</v>
      </c>
      <c r="AC2202" s="113">
        <v>4898033.6500000004</v>
      </c>
      <c r="AD2202" s="113">
        <v>4100000</v>
      </c>
      <c r="AE2202" s="113">
        <v>4100000</v>
      </c>
      <c r="AF2202" s="113">
        <v>1100000</v>
      </c>
      <c r="AG2202" s="113">
        <v>1426876.55</v>
      </c>
      <c r="AH2202" s="113">
        <f>CFR_Data[[#This Row],[Total Spent SFY]]+CFR_Data[[#This Row],[CF Current SFY]]</f>
        <v>1426876.55</v>
      </c>
      <c r="AI2202" s="113">
        <v>2800000</v>
      </c>
      <c r="AJ2202" s="113">
        <v>200000</v>
      </c>
      <c r="AK2202" s="113">
        <v>0</v>
      </c>
      <c r="AL2202" s="113">
        <v>0</v>
      </c>
      <c r="AM2202" s="113">
        <v>0</v>
      </c>
      <c r="AN2202" s="113">
        <v>798033.65</v>
      </c>
      <c r="AO2202" s="113">
        <v>0</v>
      </c>
      <c r="AP2202" s="113">
        <v>0</v>
      </c>
      <c r="AQ2202" s="107" t="s">
        <v>699</v>
      </c>
      <c r="AR2202" s="107" t="s">
        <v>699</v>
      </c>
      <c r="AS2202" s="107" t="s">
        <v>396</v>
      </c>
      <c r="AT2202" s="107" t="s">
        <v>395</v>
      </c>
      <c r="AU2202" s="107" t="s">
        <v>1123</v>
      </c>
      <c r="AV2202" s="107" t="s">
        <v>391</v>
      </c>
      <c r="AW2202" s="108">
        <v>1</v>
      </c>
      <c r="AX2202" s="107" t="s">
        <v>473</v>
      </c>
      <c r="AY2202" s="107" t="s">
        <v>707</v>
      </c>
      <c r="AZ2202" s="107" t="s">
        <v>706</v>
      </c>
      <c r="BA2202" s="107" t="s">
        <v>412</v>
      </c>
      <c r="BB2202" s="109">
        <v>45355.272070752311</v>
      </c>
      <c r="BC2202" s="107" t="s">
        <v>22</v>
      </c>
      <c r="BD2202" s="107" t="s">
        <v>293</v>
      </c>
    </row>
    <row r="2203" spans="1:56" x14ac:dyDescent="0.2">
      <c r="A2203" s="107" t="s">
        <v>472</v>
      </c>
      <c r="B2203" s="105">
        <v>612977</v>
      </c>
      <c r="C2203" s="105" t="s">
        <v>395</v>
      </c>
      <c r="D2203" s="107" t="s">
        <v>3278</v>
      </c>
      <c r="E2203" s="105" t="s">
        <v>1941</v>
      </c>
      <c r="F2203" s="107" t="s">
        <v>1128</v>
      </c>
      <c r="G2203" s="107" t="s">
        <v>830</v>
      </c>
      <c r="H2203" s="107" t="s">
        <v>830</v>
      </c>
      <c r="I2203" s="107" t="s">
        <v>830</v>
      </c>
      <c r="J2203" s="107" t="s">
        <v>163</v>
      </c>
      <c r="K2203" s="107" t="s">
        <v>30</v>
      </c>
      <c r="L2203" s="107" t="s">
        <v>312</v>
      </c>
      <c r="M2203" s="107" t="s">
        <v>158</v>
      </c>
      <c r="N2203" s="107" t="s">
        <v>472</v>
      </c>
      <c r="O2203" s="107" t="s">
        <v>1122</v>
      </c>
      <c r="P2203" s="109">
        <v>46900</v>
      </c>
      <c r="Q2203" s="107" t="s">
        <v>2912</v>
      </c>
      <c r="R2203" s="108">
        <v>0</v>
      </c>
      <c r="S2203" s="109">
        <v>47050</v>
      </c>
      <c r="T2203" s="109">
        <v>47110</v>
      </c>
      <c r="U2203" s="109">
        <v>47962</v>
      </c>
      <c r="V2203" s="108">
        <v>912</v>
      </c>
      <c r="W2203" s="107" t="s">
        <v>424</v>
      </c>
      <c r="X2203" s="107" t="s">
        <v>735</v>
      </c>
      <c r="Y2203" s="107" t="s">
        <v>423</v>
      </c>
      <c r="Z2203" s="108">
        <v>1</v>
      </c>
      <c r="AA2203" s="113">
        <v>0</v>
      </c>
      <c r="AB2203" s="113">
        <v>0</v>
      </c>
      <c r="AC2203" s="113">
        <v>6005594</v>
      </c>
      <c r="AD2203" s="113">
        <v>0</v>
      </c>
      <c r="AE2203" s="113">
        <v>1449626.1379</v>
      </c>
      <c r="AF2203" s="113">
        <v>0</v>
      </c>
      <c r="AG2203" s="113">
        <v>0</v>
      </c>
      <c r="AH2203" s="113">
        <f>CFR_Data[[#This Row],[Total Spent SFY]]+CFR_Data[[#This Row],[CF Current SFY]]</f>
        <v>0</v>
      </c>
      <c r="AI2203" s="113">
        <v>0</v>
      </c>
      <c r="AJ2203" s="113">
        <v>0</v>
      </c>
      <c r="AK2203" s="113">
        <v>0</v>
      </c>
      <c r="AL2203" s="113">
        <v>0</v>
      </c>
      <c r="AM2203" s="113">
        <v>1449626.1379</v>
      </c>
      <c r="AN2203" s="113">
        <v>4555967.8620999996</v>
      </c>
      <c r="AO2203" s="113">
        <v>0</v>
      </c>
      <c r="AP2203" s="113">
        <v>0</v>
      </c>
      <c r="AQ2203" s="107" t="s">
        <v>699</v>
      </c>
      <c r="AR2203" s="107" t="s">
        <v>699</v>
      </c>
      <c r="AS2203" s="107" t="s">
        <v>396</v>
      </c>
      <c r="AT2203" s="107" t="s">
        <v>2933</v>
      </c>
      <c r="AU2203" s="107" t="s">
        <v>1120</v>
      </c>
      <c r="AV2203" s="107" t="s">
        <v>391</v>
      </c>
      <c r="AW2203" s="108">
        <v>2</v>
      </c>
      <c r="AX2203" s="107" t="s">
        <v>473</v>
      </c>
      <c r="AY2203" s="107" t="s">
        <v>698</v>
      </c>
      <c r="AZ2203" s="107" t="s">
        <v>697</v>
      </c>
      <c r="BA2203" s="107" t="s">
        <v>392</v>
      </c>
      <c r="BB2203" s="109">
        <v>45355.272070752311</v>
      </c>
      <c r="BC2203" s="107" t="s">
        <v>30</v>
      </c>
      <c r="BD2203" s="107" t="s">
        <v>292</v>
      </c>
    </row>
    <row r="2204" spans="1:56" x14ac:dyDescent="0.2">
      <c r="A2204" s="107" t="s">
        <v>472</v>
      </c>
      <c r="B2204" s="105">
        <v>612977</v>
      </c>
      <c r="C2204" s="105" t="s">
        <v>395</v>
      </c>
      <c r="D2204" s="107" t="s">
        <v>3278</v>
      </c>
      <c r="E2204" s="105" t="s">
        <v>1941</v>
      </c>
      <c r="F2204" s="107" t="s">
        <v>1128</v>
      </c>
      <c r="G2204" s="107" t="s">
        <v>830</v>
      </c>
      <c r="H2204" s="107" t="s">
        <v>830</v>
      </c>
      <c r="I2204" s="107" t="s">
        <v>830</v>
      </c>
      <c r="J2204" s="107" t="s">
        <v>163</v>
      </c>
      <c r="K2204" s="107" t="s">
        <v>30</v>
      </c>
      <c r="L2204" s="107" t="s">
        <v>312</v>
      </c>
      <c r="M2204" s="107" t="s">
        <v>158</v>
      </c>
      <c r="N2204" s="107" t="s">
        <v>472</v>
      </c>
      <c r="O2204" s="107" t="s">
        <v>1122</v>
      </c>
      <c r="P2204" s="109">
        <v>46900</v>
      </c>
      <c r="Q2204" s="107" t="s">
        <v>2912</v>
      </c>
      <c r="R2204" s="108">
        <v>0</v>
      </c>
      <c r="S2204" s="109">
        <v>47050</v>
      </c>
      <c r="T2204" s="109">
        <v>47110</v>
      </c>
      <c r="U2204" s="109">
        <v>47962</v>
      </c>
      <c r="V2204" s="108">
        <v>912</v>
      </c>
      <c r="W2204" s="107" t="s">
        <v>1843</v>
      </c>
      <c r="X2204" s="107" t="s">
        <v>1844</v>
      </c>
      <c r="Y2204" s="107" t="s">
        <v>293</v>
      </c>
      <c r="Z2204" s="108">
        <v>0</v>
      </c>
      <c r="AA2204" s="113">
        <v>0</v>
      </c>
      <c r="AB2204" s="113">
        <v>0</v>
      </c>
      <c r="AC2204" s="113">
        <v>56322</v>
      </c>
      <c r="AD2204" s="113">
        <v>0</v>
      </c>
      <c r="AE2204" s="113">
        <v>13594.9655</v>
      </c>
      <c r="AF2204" s="113">
        <v>0</v>
      </c>
      <c r="AG2204" s="113">
        <v>0</v>
      </c>
      <c r="AH2204" s="113">
        <f>CFR_Data[[#This Row],[Total Spent SFY]]+CFR_Data[[#This Row],[CF Current SFY]]</f>
        <v>0</v>
      </c>
      <c r="AI2204" s="113">
        <v>0</v>
      </c>
      <c r="AJ2204" s="113">
        <v>0</v>
      </c>
      <c r="AK2204" s="113">
        <v>0</v>
      </c>
      <c r="AL2204" s="113">
        <v>0</v>
      </c>
      <c r="AM2204" s="113">
        <v>13594.9655</v>
      </c>
      <c r="AN2204" s="113">
        <v>42727.034500000002</v>
      </c>
      <c r="AO2204" s="113">
        <v>0</v>
      </c>
      <c r="AP2204" s="113">
        <v>0</v>
      </c>
      <c r="AQ2204" s="107" t="s">
        <v>699</v>
      </c>
      <c r="AR2204" s="107" t="s">
        <v>699</v>
      </c>
      <c r="AS2204" s="107" t="s">
        <v>396</v>
      </c>
      <c r="AT2204" s="107" t="s">
        <v>2933</v>
      </c>
      <c r="AU2204" s="107" t="s">
        <v>1120</v>
      </c>
      <c r="AV2204" s="107" t="s">
        <v>391</v>
      </c>
      <c r="AW2204" s="108">
        <v>2</v>
      </c>
      <c r="AX2204" s="107" t="s">
        <v>473</v>
      </c>
      <c r="AY2204" s="107" t="s">
        <v>698</v>
      </c>
      <c r="AZ2204" s="107" t="s">
        <v>697</v>
      </c>
      <c r="BA2204" s="107" t="s">
        <v>392</v>
      </c>
      <c r="BB2204" s="109">
        <v>45355.272070752311</v>
      </c>
      <c r="BC2204" s="107" t="s">
        <v>30</v>
      </c>
      <c r="BD2204" s="107" t="s">
        <v>293</v>
      </c>
    </row>
    <row r="2205" spans="1:56" x14ac:dyDescent="0.2">
      <c r="A2205" s="107" t="s">
        <v>472</v>
      </c>
      <c r="B2205" s="105">
        <v>612982</v>
      </c>
      <c r="C2205" s="105" t="s">
        <v>395</v>
      </c>
      <c r="D2205" s="107" t="s">
        <v>3279</v>
      </c>
      <c r="E2205" s="105" t="s">
        <v>1947</v>
      </c>
      <c r="F2205" s="107" t="s">
        <v>1175</v>
      </c>
      <c r="G2205" s="107" t="s">
        <v>830</v>
      </c>
      <c r="H2205" s="107" t="s">
        <v>830</v>
      </c>
      <c r="I2205" s="107" t="s">
        <v>830</v>
      </c>
      <c r="J2205" s="107" t="s">
        <v>116</v>
      </c>
      <c r="K2205" s="107" t="s">
        <v>25</v>
      </c>
      <c r="L2205" s="107" t="s">
        <v>88</v>
      </c>
      <c r="M2205" s="107" t="s">
        <v>41</v>
      </c>
      <c r="N2205" s="107" t="s">
        <v>472</v>
      </c>
      <c r="O2205" s="107" t="s">
        <v>1125</v>
      </c>
      <c r="P2205" s="109">
        <v>45556</v>
      </c>
      <c r="Q2205" s="107" t="s">
        <v>754</v>
      </c>
      <c r="R2205" s="108">
        <v>0</v>
      </c>
      <c r="S2205" s="109">
        <v>45706</v>
      </c>
      <c r="T2205" s="109">
        <v>45766</v>
      </c>
      <c r="U2205" s="109">
        <v>45934</v>
      </c>
      <c r="V2205" s="108">
        <v>228</v>
      </c>
      <c r="W2205" s="107" t="s">
        <v>398</v>
      </c>
      <c r="X2205" s="107" t="s">
        <v>702</v>
      </c>
      <c r="Y2205" s="107" t="s">
        <v>293</v>
      </c>
      <c r="Z2205" s="108">
        <v>0</v>
      </c>
      <c r="AA2205" s="113">
        <v>0</v>
      </c>
      <c r="AB2205" s="113">
        <v>0</v>
      </c>
      <c r="AC2205" s="113">
        <v>6790</v>
      </c>
      <c r="AD2205" s="113">
        <v>0</v>
      </c>
      <c r="AE2205" s="113">
        <v>6790</v>
      </c>
      <c r="AF2205" s="113">
        <v>0</v>
      </c>
      <c r="AG2205" s="113">
        <v>0</v>
      </c>
      <c r="AH2205" s="113">
        <f>CFR_Data[[#This Row],[Total Spent SFY]]+CFR_Data[[#This Row],[CF Current SFY]]</f>
        <v>0</v>
      </c>
      <c r="AI2205" s="113">
        <v>2910</v>
      </c>
      <c r="AJ2205" s="113">
        <v>3880</v>
      </c>
      <c r="AK2205" s="113">
        <v>0</v>
      </c>
      <c r="AL2205" s="113">
        <v>0</v>
      </c>
      <c r="AM2205" s="113">
        <v>0</v>
      </c>
      <c r="AN2205" s="113">
        <v>0</v>
      </c>
      <c r="AO2205" s="113">
        <v>0</v>
      </c>
      <c r="AP2205" s="113">
        <v>0</v>
      </c>
      <c r="AQ2205" s="107" t="s">
        <v>699</v>
      </c>
      <c r="AR2205" s="107" t="s">
        <v>699</v>
      </c>
      <c r="AS2205" s="107" t="s">
        <v>396</v>
      </c>
      <c r="AT2205" s="107" t="s">
        <v>3006</v>
      </c>
      <c r="AU2205" s="107" t="s">
        <v>1120</v>
      </c>
      <c r="AV2205" s="107" t="s">
        <v>391</v>
      </c>
      <c r="AW2205" s="108">
        <v>2</v>
      </c>
      <c r="AX2205" s="107" t="s">
        <v>473</v>
      </c>
      <c r="AY2205" s="107" t="s">
        <v>707</v>
      </c>
      <c r="AZ2205" s="107" t="s">
        <v>706</v>
      </c>
      <c r="BA2205" s="107" t="s">
        <v>412</v>
      </c>
      <c r="BB2205" s="109">
        <v>45355.272070752311</v>
      </c>
      <c r="BC2205" s="107" t="s">
        <v>25</v>
      </c>
      <c r="BD2205" s="107" t="s">
        <v>293</v>
      </c>
    </row>
    <row r="2206" spans="1:56" x14ac:dyDescent="0.2">
      <c r="A2206" s="107" t="s">
        <v>472</v>
      </c>
      <c r="B2206" s="105">
        <v>612982</v>
      </c>
      <c r="C2206" s="105" t="s">
        <v>395</v>
      </c>
      <c r="D2206" s="107" t="s">
        <v>3279</v>
      </c>
      <c r="E2206" s="105" t="s">
        <v>1947</v>
      </c>
      <c r="F2206" s="107" t="s">
        <v>1175</v>
      </c>
      <c r="G2206" s="107" t="s">
        <v>830</v>
      </c>
      <c r="H2206" s="107" t="s">
        <v>830</v>
      </c>
      <c r="I2206" s="107" t="s">
        <v>830</v>
      </c>
      <c r="J2206" s="107" t="s">
        <v>116</v>
      </c>
      <c r="K2206" s="107" t="s">
        <v>25</v>
      </c>
      <c r="L2206" s="107" t="s">
        <v>88</v>
      </c>
      <c r="M2206" s="107" t="s">
        <v>41</v>
      </c>
      <c r="N2206" s="107" t="s">
        <v>472</v>
      </c>
      <c r="O2206" s="107" t="s">
        <v>1125</v>
      </c>
      <c r="P2206" s="109">
        <v>45556</v>
      </c>
      <c r="Q2206" s="107" t="s">
        <v>754</v>
      </c>
      <c r="R2206" s="108">
        <v>0</v>
      </c>
      <c r="S2206" s="109">
        <v>45706</v>
      </c>
      <c r="T2206" s="109">
        <v>45766</v>
      </c>
      <c r="U2206" s="109">
        <v>45934</v>
      </c>
      <c r="V2206" s="108">
        <v>228</v>
      </c>
      <c r="W2206" s="107" t="s">
        <v>424</v>
      </c>
      <c r="X2206" s="107" t="s">
        <v>802</v>
      </c>
      <c r="Y2206" s="107" t="s">
        <v>725</v>
      </c>
      <c r="Z2206" s="108">
        <v>0.8</v>
      </c>
      <c r="AA2206" s="113">
        <v>0</v>
      </c>
      <c r="AB2206" s="113">
        <v>0</v>
      </c>
      <c r="AC2206" s="113">
        <v>2168306.446</v>
      </c>
      <c r="AD2206" s="113">
        <v>0</v>
      </c>
      <c r="AE2206" s="113">
        <v>2168306.446</v>
      </c>
      <c r="AF2206" s="113">
        <v>0</v>
      </c>
      <c r="AG2206" s="113">
        <v>0</v>
      </c>
      <c r="AH2206" s="113">
        <f>CFR_Data[[#This Row],[Total Spent SFY]]+CFR_Data[[#This Row],[CF Current SFY]]</f>
        <v>0</v>
      </c>
      <c r="AI2206" s="113">
        <v>929274.19110000005</v>
      </c>
      <c r="AJ2206" s="113">
        <v>1239032.2549000001</v>
      </c>
      <c r="AK2206" s="113">
        <v>0</v>
      </c>
      <c r="AL2206" s="113">
        <v>0</v>
      </c>
      <c r="AM2206" s="113">
        <v>0</v>
      </c>
      <c r="AN2206" s="113">
        <v>0</v>
      </c>
      <c r="AO2206" s="113">
        <v>0</v>
      </c>
      <c r="AP2206" s="113">
        <v>0</v>
      </c>
      <c r="AQ2206" s="107" t="s">
        <v>699</v>
      </c>
      <c r="AR2206" s="107" t="s">
        <v>699</v>
      </c>
      <c r="AS2206" s="107" t="s">
        <v>396</v>
      </c>
      <c r="AT2206" s="107" t="s">
        <v>3006</v>
      </c>
      <c r="AU2206" s="107" t="s">
        <v>1120</v>
      </c>
      <c r="AV2206" s="107" t="s">
        <v>391</v>
      </c>
      <c r="AW2206" s="108">
        <v>2</v>
      </c>
      <c r="AX2206" s="107" t="s">
        <v>473</v>
      </c>
      <c r="AY2206" s="107" t="s">
        <v>707</v>
      </c>
      <c r="AZ2206" s="107" t="s">
        <v>706</v>
      </c>
      <c r="BA2206" s="107" t="s">
        <v>412</v>
      </c>
      <c r="BB2206" s="109">
        <v>45355.272070752311</v>
      </c>
      <c r="BC2206" s="107" t="s">
        <v>25</v>
      </c>
      <c r="BD2206" s="107" t="s">
        <v>292</v>
      </c>
    </row>
    <row r="2207" spans="1:56" x14ac:dyDescent="0.2">
      <c r="A2207" s="107" t="s">
        <v>472</v>
      </c>
      <c r="B2207" s="105">
        <v>612984</v>
      </c>
      <c r="C2207" s="105" t="s">
        <v>395</v>
      </c>
      <c r="D2207" s="107" t="s">
        <v>3280</v>
      </c>
      <c r="E2207" s="105" t="s">
        <v>1947</v>
      </c>
      <c r="F2207" s="107" t="s">
        <v>1128</v>
      </c>
      <c r="G2207" s="107" t="s">
        <v>830</v>
      </c>
      <c r="H2207" s="107" t="s">
        <v>830</v>
      </c>
      <c r="I2207" s="107" t="s">
        <v>830</v>
      </c>
      <c r="J2207" s="107" t="s">
        <v>252</v>
      </c>
      <c r="K2207" s="107" t="s">
        <v>32</v>
      </c>
      <c r="L2207" s="107" t="s">
        <v>654</v>
      </c>
      <c r="M2207" s="107" t="s">
        <v>395</v>
      </c>
      <c r="N2207" s="107" t="s">
        <v>472</v>
      </c>
      <c r="O2207" s="107" t="s">
        <v>1122</v>
      </c>
      <c r="P2207" s="109">
        <v>46900</v>
      </c>
      <c r="Q2207" s="107" t="s">
        <v>2912</v>
      </c>
      <c r="R2207" s="108">
        <v>0</v>
      </c>
      <c r="S2207" s="109">
        <v>47050</v>
      </c>
      <c r="T2207" s="109">
        <v>47110</v>
      </c>
      <c r="U2207" s="109">
        <v>47414</v>
      </c>
      <c r="V2207" s="108">
        <v>364</v>
      </c>
      <c r="W2207" s="107" t="s">
        <v>398</v>
      </c>
      <c r="X2207" s="107" t="s">
        <v>702</v>
      </c>
      <c r="Y2207" s="107" t="s">
        <v>293</v>
      </c>
      <c r="Z2207" s="108">
        <v>0</v>
      </c>
      <c r="AA2207" s="113">
        <v>0</v>
      </c>
      <c r="AB2207" s="113">
        <v>0</v>
      </c>
      <c r="AC2207" s="113">
        <v>38325</v>
      </c>
      <c r="AD2207" s="113">
        <v>0</v>
      </c>
      <c r="AE2207" s="113">
        <v>24388.636399999999</v>
      </c>
      <c r="AF2207" s="113">
        <v>0</v>
      </c>
      <c r="AG2207" s="113">
        <v>0</v>
      </c>
      <c r="AH2207" s="113">
        <f>CFR_Data[[#This Row],[Total Spent SFY]]+CFR_Data[[#This Row],[CF Current SFY]]</f>
        <v>0</v>
      </c>
      <c r="AI2207" s="113">
        <v>0</v>
      </c>
      <c r="AJ2207" s="113">
        <v>0</v>
      </c>
      <c r="AK2207" s="113">
        <v>0</v>
      </c>
      <c r="AL2207" s="113">
        <v>0</v>
      </c>
      <c r="AM2207" s="113">
        <v>24388.636399999999</v>
      </c>
      <c r="AN2207" s="113">
        <v>13936.363600000001</v>
      </c>
      <c r="AO2207" s="113">
        <v>0</v>
      </c>
      <c r="AP2207" s="113">
        <v>0</v>
      </c>
      <c r="AQ2207" s="107" t="s">
        <v>699</v>
      </c>
      <c r="AR2207" s="107" t="s">
        <v>699</v>
      </c>
      <c r="AS2207" s="107" t="s">
        <v>396</v>
      </c>
      <c r="AT2207" s="107" t="s">
        <v>3097</v>
      </c>
      <c r="AU2207" s="107" t="s">
        <v>1120</v>
      </c>
      <c r="AV2207" s="107" t="s">
        <v>391</v>
      </c>
      <c r="AW2207" s="108">
        <v>2</v>
      </c>
      <c r="AX2207" s="107" t="s">
        <v>473</v>
      </c>
      <c r="AY2207" s="107" t="s">
        <v>698</v>
      </c>
      <c r="AZ2207" s="107" t="s">
        <v>697</v>
      </c>
      <c r="BA2207" s="107" t="s">
        <v>392</v>
      </c>
      <c r="BB2207" s="109">
        <v>45355.272070752311</v>
      </c>
      <c r="BC2207" s="107" t="s">
        <v>32</v>
      </c>
      <c r="BD2207" s="107" t="s">
        <v>293</v>
      </c>
    </row>
    <row r="2208" spans="1:56" x14ac:dyDescent="0.2">
      <c r="A2208" s="107" t="s">
        <v>472</v>
      </c>
      <c r="B2208" s="105">
        <v>612984</v>
      </c>
      <c r="C2208" s="105" t="s">
        <v>395</v>
      </c>
      <c r="D2208" s="107" t="s">
        <v>3280</v>
      </c>
      <c r="E2208" s="105" t="s">
        <v>1947</v>
      </c>
      <c r="F2208" s="107" t="s">
        <v>1128</v>
      </c>
      <c r="G2208" s="107" t="s">
        <v>830</v>
      </c>
      <c r="H2208" s="107" t="s">
        <v>830</v>
      </c>
      <c r="I2208" s="107" t="s">
        <v>830</v>
      </c>
      <c r="J2208" s="107" t="s">
        <v>252</v>
      </c>
      <c r="K2208" s="107" t="s">
        <v>32</v>
      </c>
      <c r="L2208" s="107" t="s">
        <v>654</v>
      </c>
      <c r="M2208" s="107" t="s">
        <v>395</v>
      </c>
      <c r="N2208" s="107" t="s">
        <v>472</v>
      </c>
      <c r="O2208" s="107" t="s">
        <v>1122</v>
      </c>
      <c r="P2208" s="109">
        <v>46900</v>
      </c>
      <c r="Q2208" s="107" t="s">
        <v>2912</v>
      </c>
      <c r="R2208" s="108">
        <v>0</v>
      </c>
      <c r="S2208" s="109">
        <v>47050</v>
      </c>
      <c r="T2208" s="109">
        <v>47110</v>
      </c>
      <c r="U2208" s="109">
        <v>47414</v>
      </c>
      <c r="V2208" s="108">
        <v>364</v>
      </c>
      <c r="W2208" s="107" t="s">
        <v>424</v>
      </c>
      <c r="X2208" s="107" t="s">
        <v>726</v>
      </c>
      <c r="Y2208" s="107" t="s">
        <v>725</v>
      </c>
      <c r="Z2208" s="108">
        <v>0.8</v>
      </c>
      <c r="AA2208" s="113">
        <v>0</v>
      </c>
      <c r="AB2208" s="113">
        <v>0</v>
      </c>
      <c r="AC2208" s="113">
        <v>5068825</v>
      </c>
      <c r="AD2208" s="113">
        <v>0</v>
      </c>
      <c r="AE2208" s="113">
        <v>3225615.9090999998</v>
      </c>
      <c r="AF2208" s="113">
        <v>0</v>
      </c>
      <c r="AG2208" s="113">
        <v>0</v>
      </c>
      <c r="AH2208" s="113">
        <f>CFR_Data[[#This Row],[Total Spent SFY]]+CFR_Data[[#This Row],[CF Current SFY]]</f>
        <v>0</v>
      </c>
      <c r="AI2208" s="113">
        <v>0</v>
      </c>
      <c r="AJ2208" s="113">
        <v>0</v>
      </c>
      <c r="AK2208" s="113">
        <v>0</v>
      </c>
      <c r="AL2208" s="113">
        <v>0</v>
      </c>
      <c r="AM2208" s="113">
        <v>3225615.9090999998</v>
      </c>
      <c r="AN2208" s="113">
        <v>1843209.0909</v>
      </c>
      <c r="AO2208" s="113">
        <v>0</v>
      </c>
      <c r="AP2208" s="113">
        <v>0</v>
      </c>
      <c r="AQ2208" s="107" t="s">
        <v>699</v>
      </c>
      <c r="AR2208" s="107" t="s">
        <v>699</v>
      </c>
      <c r="AS2208" s="107" t="s">
        <v>396</v>
      </c>
      <c r="AT2208" s="107" t="s">
        <v>3097</v>
      </c>
      <c r="AU2208" s="107" t="s">
        <v>1120</v>
      </c>
      <c r="AV2208" s="107" t="s">
        <v>391</v>
      </c>
      <c r="AW2208" s="108">
        <v>2</v>
      </c>
      <c r="AX2208" s="107" t="s">
        <v>473</v>
      </c>
      <c r="AY2208" s="107" t="s">
        <v>698</v>
      </c>
      <c r="AZ2208" s="107" t="s">
        <v>697</v>
      </c>
      <c r="BA2208" s="107" t="s">
        <v>392</v>
      </c>
      <c r="BB2208" s="109">
        <v>45355.272070752311</v>
      </c>
      <c r="BC2208" s="107" t="s">
        <v>32</v>
      </c>
      <c r="BD2208" s="107" t="s">
        <v>292</v>
      </c>
    </row>
    <row r="2209" spans="1:56" x14ac:dyDescent="0.2">
      <c r="A2209" s="107" t="s">
        <v>472</v>
      </c>
      <c r="B2209" s="105">
        <v>612989</v>
      </c>
      <c r="C2209" s="105" t="s">
        <v>395</v>
      </c>
      <c r="D2209" s="107" t="s">
        <v>3281</v>
      </c>
      <c r="E2209" s="105" t="s">
        <v>1943</v>
      </c>
      <c r="F2209" s="107" t="s">
        <v>1128</v>
      </c>
      <c r="G2209" s="107" t="s">
        <v>830</v>
      </c>
      <c r="H2209" s="107" t="s">
        <v>830</v>
      </c>
      <c r="I2209" s="107" t="s">
        <v>830</v>
      </c>
      <c r="J2209" s="107" t="s">
        <v>44</v>
      </c>
      <c r="K2209" s="107" t="s">
        <v>22</v>
      </c>
      <c r="L2209" s="107" t="s">
        <v>349</v>
      </c>
      <c r="M2209" s="107" t="s">
        <v>395</v>
      </c>
      <c r="N2209" s="107" t="s">
        <v>472</v>
      </c>
      <c r="O2209" s="107" t="s">
        <v>3282</v>
      </c>
      <c r="P2209" s="109">
        <v>46074</v>
      </c>
      <c r="Q2209" s="107" t="s">
        <v>1353</v>
      </c>
      <c r="R2209" s="108">
        <v>0</v>
      </c>
      <c r="S2209" s="109">
        <v>46224</v>
      </c>
      <c r="T2209" s="109">
        <v>46284</v>
      </c>
      <c r="U2209" s="109">
        <v>46953</v>
      </c>
      <c r="V2209" s="108">
        <v>729</v>
      </c>
      <c r="W2209" s="107" t="s">
        <v>424</v>
      </c>
      <c r="X2209" s="107" t="s">
        <v>705</v>
      </c>
      <c r="Y2209" s="107" t="s">
        <v>413</v>
      </c>
      <c r="Z2209" s="108">
        <v>0.8</v>
      </c>
      <c r="AA2209" s="113">
        <v>0</v>
      </c>
      <c r="AB2209" s="113">
        <v>0</v>
      </c>
      <c r="AC2209" s="113">
        <v>18150000</v>
      </c>
      <c r="AD2209" s="113">
        <v>0</v>
      </c>
      <c r="AE2209" s="113">
        <v>18150000</v>
      </c>
      <c r="AF2209" s="113">
        <v>0</v>
      </c>
      <c r="AG2209" s="113">
        <v>0</v>
      </c>
      <c r="AH2209" s="113">
        <f>CFR_Data[[#This Row],[Total Spent SFY]]+CFR_Data[[#This Row],[CF Current SFY]]</f>
        <v>0</v>
      </c>
      <c r="AI2209" s="113">
        <v>0</v>
      </c>
      <c r="AJ2209" s="113">
        <v>0</v>
      </c>
      <c r="AK2209" s="113">
        <v>7891304.3477999996</v>
      </c>
      <c r="AL2209" s="113">
        <v>9469565.2173999995</v>
      </c>
      <c r="AM2209" s="113">
        <v>789130.43480000005</v>
      </c>
      <c r="AN2209" s="113">
        <v>0</v>
      </c>
      <c r="AO2209" s="113">
        <v>0</v>
      </c>
      <c r="AP2209" s="113">
        <v>0</v>
      </c>
      <c r="AQ2209" s="107" t="s">
        <v>699</v>
      </c>
      <c r="AR2209" s="107" t="s">
        <v>699</v>
      </c>
      <c r="AS2209" s="107" t="s">
        <v>396</v>
      </c>
      <c r="AT2209" s="107" t="s">
        <v>3283</v>
      </c>
      <c r="AU2209" s="107" t="s">
        <v>1120</v>
      </c>
      <c r="AV2209" s="107" t="s">
        <v>391</v>
      </c>
      <c r="AW2209" s="108">
        <v>1</v>
      </c>
      <c r="AX2209" s="107" t="s">
        <v>473</v>
      </c>
      <c r="AY2209" s="107" t="s">
        <v>707</v>
      </c>
      <c r="AZ2209" s="107" t="s">
        <v>706</v>
      </c>
      <c r="BA2209" s="107" t="s">
        <v>412</v>
      </c>
      <c r="BB2209" s="109">
        <v>45355.272070752311</v>
      </c>
      <c r="BC2209" s="107" t="s">
        <v>22</v>
      </c>
      <c r="BD2209" s="107" t="s">
        <v>292</v>
      </c>
    </row>
    <row r="2210" spans="1:56" x14ac:dyDescent="0.2">
      <c r="A2210" s="107" t="s">
        <v>409</v>
      </c>
      <c r="B2210" s="105">
        <v>613001</v>
      </c>
      <c r="C2210" s="105" t="s">
        <v>2810</v>
      </c>
      <c r="D2210" s="107" t="s">
        <v>2811</v>
      </c>
      <c r="E2210" s="105" t="s">
        <v>1947</v>
      </c>
      <c r="F2210" s="107" t="s">
        <v>2812</v>
      </c>
      <c r="G2210" s="107" t="s">
        <v>830</v>
      </c>
      <c r="H2210" s="107" t="s">
        <v>830</v>
      </c>
      <c r="I2210" s="107" t="s">
        <v>830</v>
      </c>
      <c r="J2210" s="107" t="s">
        <v>2813</v>
      </c>
      <c r="K2210" s="107" t="s">
        <v>432</v>
      </c>
      <c r="L2210" s="107" t="s">
        <v>349</v>
      </c>
      <c r="M2210" s="107" t="s">
        <v>395</v>
      </c>
      <c r="N2210" s="107" t="s">
        <v>410</v>
      </c>
      <c r="O2210" s="107" t="s">
        <v>395</v>
      </c>
      <c r="P2210" s="109">
        <v>44919</v>
      </c>
      <c r="Q2210" s="107" t="s">
        <v>712</v>
      </c>
      <c r="R2210" s="108">
        <v>1</v>
      </c>
      <c r="S2210" s="109">
        <v>45092</v>
      </c>
      <c r="T2210" s="109">
        <v>45152</v>
      </c>
      <c r="U2210" s="109">
        <v>45692</v>
      </c>
      <c r="V2210" s="108">
        <v>600</v>
      </c>
      <c r="W2210" s="107" t="s">
        <v>398</v>
      </c>
      <c r="X2210" s="107" t="s">
        <v>702</v>
      </c>
      <c r="Y2210" s="107" t="s">
        <v>293</v>
      </c>
      <c r="Z2210" s="108">
        <v>0</v>
      </c>
      <c r="AA2210" s="113">
        <v>0</v>
      </c>
      <c r="AB2210" s="113">
        <v>0</v>
      </c>
      <c r="AC2210" s="113">
        <v>128000</v>
      </c>
      <c r="AD2210" s="113">
        <v>72301.663100000005</v>
      </c>
      <c r="AE2210" s="113">
        <v>72301.663100000005</v>
      </c>
      <c r="AF2210" s="113">
        <v>14643.3748</v>
      </c>
      <c r="AG2210" s="113">
        <v>14643.3748</v>
      </c>
      <c r="AH2210" s="113">
        <f>CFR_Data[[#This Row],[Total Spent SFY]]+CFR_Data[[#This Row],[CF Current SFY]]</f>
        <v>14643.3748</v>
      </c>
      <c r="AI2210" s="113">
        <v>57658.2883</v>
      </c>
      <c r="AJ2210" s="113">
        <v>0</v>
      </c>
      <c r="AK2210" s="113">
        <v>0</v>
      </c>
      <c r="AL2210" s="113">
        <v>0</v>
      </c>
      <c r="AM2210" s="113">
        <v>0</v>
      </c>
      <c r="AN2210" s="113">
        <v>55698.336900000002</v>
      </c>
      <c r="AO2210" s="113">
        <v>0</v>
      </c>
      <c r="AP2210" s="113">
        <v>0</v>
      </c>
      <c r="AQ2210" s="107" t="s">
        <v>699</v>
      </c>
      <c r="AR2210" s="107" t="s">
        <v>699</v>
      </c>
      <c r="AS2210" s="107" t="s">
        <v>396</v>
      </c>
      <c r="AT2210" s="107" t="s">
        <v>395</v>
      </c>
      <c r="AU2210" s="107" t="s">
        <v>1123</v>
      </c>
      <c r="AV2210" s="107" t="s">
        <v>391</v>
      </c>
      <c r="AW2210" s="108">
        <v>2</v>
      </c>
      <c r="AX2210" s="107" t="s">
        <v>473</v>
      </c>
      <c r="AY2210" s="107" t="s">
        <v>707</v>
      </c>
      <c r="AZ2210" s="107" t="s">
        <v>706</v>
      </c>
      <c r="BA2210" s="107" t="s">
        <v>412</v>
      </c>
      <c r="BB2210" s="109">
        <v>45355.272070752311</v>
      </c>
      <c r="BC2210" s="107" t="s">
        <v>465</v>
      </c>
      <c r="BD2210" s="107" t="s">
        <v>293</v>
      </c>
    </row>
    <row r="2211" spans="1:56" x14ac:dyDescent="0.2">
      <c r="A2211" s="107" t="s">
        <v>409</v>
      </c>
      <c r="B2211" s="105">
        <v>613001</v>
      </c>
      <c r="C2211" s="105" t="s">
        <v>2810</v>
      </c>
      <c r="D2211" s="107" t="s">
        <v>2811</v>
      </c>
      <c r="E2211" s="105" t="s">
        <v>1947</v>
      </c>
      <c r="F2211" s="107" t="s">
        <v>2812</v>
      </c>
      <c r="G2211" s="107" t="s">
        <v>830</v>
      </c>
      <c r="H2211" s="107" t="s">
        <v>830</v>
      </c>
      <c r="I2211" s="107" t="s">
        <v>830</v>
      </c>
      <c r="J2211" s="107" t="s">
        <v>2813</v>
      </c>
      <c r="K2211" s="107" t="s">
        <v>432</v>
      </c>
      <c r="L2211" s="107" t="s">
        <v>349</v>
      </c>
      <c r="M2211" s="107" t="s">
        <v>395</v>
      </c>
      <c r="N2211" s="107" t="s">
        <v>410</v>
      </c>
      <c r="O2211" s="107" t="s">
        <v>395</v>
      </c>
      <c r="P2211" s="109">
        <v>44919</v>
      </c>
      <c r="Q2211" s="107" t="s">
        <v>712</v>
      </c>
      <c r="R2211" s="108">
        <v>1</v>
      </c>
      <c r="S2211" s="109">
        <v>45092</v>
      </c>
      <c r="T2211" s="109">
        <v>45152</v>
      </c>
      <c r="U2211" s="109">
        <v>45692</v>
      </c>
      <c r="V2211" s="108">
        <v>600</v>
      </c>
      <c r="W2211" s="107" t="s">
        <v>424</v>
      </c>
      <c r="X2211" s="107" t="s">
        <v>802</v>
      </c>
      <c r="Y2211" s="107" t="s">
        <v>725</v>
      </c>
      <c r="Z2211" s="108">
        <v>0.8</v>
      </c>
      <c r="AA2211" s="113">
        <v>0</v>
      </c>
      <c r="AB2211" s="113">
        <v>0</v>
      </c>
      <c r="AC2211" s="113">
        <v>7521615.8499999996</v>
      </c>
      <c r="AD2211" s="113">
        <v>3877698.3369</v>
      </c>
      <c r="AE2211" s="113">
        <v>3877698.3369</v>
      </c>
      <c r="AF2211" s="113">
        <v>785356.62520000001</v>
      </c>
      <c r="AG2211" s="113">
        <v>785356.62520000001</v>
      </c>
      <c r="AH2211" s="113">
        <f>CFR_Data[[#This Row],[Total Spent SFY]]+CFR_Data[[#This Row],[CF Current SFY]]</f>
        <v>785356.62520000001</v>
      </c>
      <c r="AI2211" s="113">
        <v>3092341.7116999999</v>
      </c>
      <c r="AJ2211" s="113">
        <v>0</v>
      </c>
      <c r="AK2211" s="113">
        <v>0</v>
      </c>
      <c r="AL2211" s="113">
        <v>0</v>
      </c>
      <c r="AM2211" s="113">
        <v>0</v>
      </c>
      <c r="AN2211" s="113">
        <v>3643917.5131000001</v>
      </c>
      <c r="AO2211" s="113">
        <v>0</v>
      </c>
      <c r="AP2211" s="113">
        <v>0</v>
      </c>
      <c r="AQ2211" s="107" t="s">
        <v>699</v>
      </c>
      <c r="AR2211" s="107" t="s">
        <v>699</v>
      </c>
      <c r="AS2211" s="107" t="s">
        <v>396</v>
      </c>
      <c r="AT2211" s="107" t="s">
        <v>395</v>
      </c>
      <c r="AU2211" s="107" t="s">
        <v>1123</v>
      </c>
      <c r="AV2211" s="107" t="s">
        <v>391</v>
      </c>
      <c r="AW2211" s="108">
        <v>2</v>
      </c>
      <c r="AX2211" s="107" t="s">
        <v>473</v>
      </c>
      <c r="AY2211" s="107" t="s">
        <v>707</v>
      </c>
      <c r="AZ2211" s="107" t="s">
        <v>706</v>
      </c>
      <c r="BA2211" s="107" t="s">
        <v>412</v>
      </c>
      <c r="BB2211" s="109">
        <v>45355.272070752311</v>
      </c>
      <c r="BC2211" s="107" t="s">
        <v>465</v>
      </c>
      <c r="BD2211" s="107" t="s">
        <v>292</v>
      </c>
    </row>
    <row r="2212" spans="1:56" x14ac:dyDescent="0.2">
      <c r="A2212" s="107" t="s">
        <v>409</v>
      </c>
      <c r="B2212" s="105">
        <v>613002</v>
      </c>
      <c r="C2212" s="105" t="s">
        <v>2814</v>
      </c>
      <c r="D2212" s="107" t="s">
        <v>2815</v>
      </c>
      <c r="E2212" s="105" t="s">
        <v>1954</v>
      </c>
      <c r="F2212" s="107" t="s">
        <v>2812</v>
      </c>
      <c r="G2212" s="107" t="s">
        <v>830</v>
      </c>
      <c r="H2212" s="107" t="s">
        <v>830</v>
      </c>
      <c r="I2212" s="107" t="s">
        <v>830</v>
      </c>
      <c r="J2212" s="107" t="s">
        <v>2816</v>
      </c>
      <c r="K2212" s="107" t="s">
        <v>458</v>
      </c>
      <c r="L2212" s="107" t="s">
        <v>349</v>
      </c>
      <c r="M2212" s="107" t="s">
        <v>395</v>
      </c>
      <c r="N2212" s="107" t="s">
        <v>410</v>
      </c>
      <c r="O2212" s="107" t="s">
        <v>395</v>
      </c>
      <c r="P2212" s="109">
        <v>44919</v>
      </c>
      <c r="Q2212" s="107" t="s">
        <v>712</v>
      </c>
      <c r="R2212" s="108">
        <v>1</v>
      </c>
      <c r="S2212" s="109">
        <v>45015</v>
      </c>
      <c r="T2212" s="109">
        <v>45075</v>
      </c>
      <c r="U2212" s="109">
        <v>45615</v>
      </c>
      <c r="V2212" s="108">
        <v>600</v>
      </c>
      <c r="W2212" s="107" t="s">
        <v>398</v>
      </c>
      <c r="X2212" s="107" t="s">
        <v>702</v>
      </c>
      <c r="Y2212" s="107" t="s">
        <v>293</v>
      </c>
      <c r="Z2212" s="108">
        <v>0</v>
      </c>
      <c r="AA2212" s="113">
        <v>0</v>
      </c>
      <c r="AB2212" s="113">
        <v>0</v>
      </c>
      <c r="AC2212" s="113">
        <v>130000</v>
      </c>
      <c r="AD2212" s="113">
        <v>142418.0221</v>
      </c>
      <c r="AE2212" s="113">
        <v>142418.022</v>
      </c>
      <c r="AF2212" s="113">
        <v>106747.993</v>
      </c>
      <c r="AG2212" s="113">
        <v>106747.993</v>
      </c>
      <c r="AH2212" s="113">
        <f>CFR_Data[[#This Row],[Total Spent SFY]]+CFR_Data[[#This Row],[CF Current SFY]]</f>
        <v>106747.993</v>
      </c>
      <c r="AI2212" s="113">
        <v>35670.029000000002</v>
      </c>
      <c r="AJ2212" s="113">
        <v>0</v>
      </c>
      <c r="AK2212" s="113">
        <v>0</v>
      </c>
      <c r="AL2212" s="113">
        <v>0</v>
      </c>
      <c r="AM2212" s="113">
        <v>0</v>
      </c>
      <c r="AN2212" s="113">
        <v>-12418.022000000001</v>
      </c>
      <c r="AO2212" s="113">
        <v>0</v>
      </c>
      <c r="AP2212" s="113">
        <v>0</v>
      </c>
      <c r="AQ2212" s="107" t="s">
        <v>699</v>
      </c>
      <c r="AR2212" s="107" t="s">
        <v>699</v>
      </c>
      <c r="AS2212" s="107" t="s">
        <v>396</v>
      </c>
      <c r="AT2212" s="107" t="s">
        <v>395</v>
      </c>
      <c r="AU2212" s="107" t="s">
        <v>1123</v>
      </c>
      <c r="AV2212" s="107" t="s">
        <v>391</v>
      </c>
      <c r="AW2212" s="108">
        <v>2</v>
      </c>
      <c r="AX2212" s="107" t="s">
        <v>473</v>
      </c>
      <c r="AY2212" s="107" t="s">
        <v>707</v>
      </c>
      <c r="AZ2212" s="107" t="s">
        <v>706</v>
      </c>
      <c r="BA2212" s="107" t="s">
        <v>412</v>
      </c>
      <c r="BB2212" s="109">
        <v>45355.272070752311</v>
      </c>
      <c r="BC2212" s="107" t="s">
        <v>465</v>
      </c>
      <c r="BD2212" s="107" t="s">
        <v>293</v>
      </c>
    </row>
    <row r="2213" spans="1:56" x14ac:dyDescent="0.2">
      <c r="A2213" s="107" t="s">
        <v>409</v>
      </c>
      <c r="B2213" s="105">
        <v>613002</v>
      </c>
      <c r="C2213" s="105" t="s">
        <v>2814</v>
      </c>
      <c r="D2213" s="107" t="s">
        <v>2815</v>
      </c>
      <c r="E2213" s="105" t="s">
        <v>1954</v>
      </c>
      <c r="F2213" s="107" t="s">
        <v>2812</v>
      </c>
      <c r="G2213" s="107" t="s">
        <v>830</v>
      </c>
      <c r="H2213" s="107" t="s">
        <v>830</v>
      </c>
      <c r="I2213" s="107" t="s">
        <v>830</v>
      </c>
      <c r="J2213" s="107" t="s">
        <v>2816</v>
      </c>
      <c r="K2213" s="107" t="s">
        <v>458</v>
      </c>
      <c r="L2213" s="107" t="s">
        <v>349</v>
      </c>
      <c r="M2213" s="107" t="s">
        <v>395</v>
      </c>
      <c r="N2213" s="107" t="s">
        <v>410</v>
      </c>
      <c r="O2213" s="107" t="s">
        <v>395</v>
      </c>
      <c r="P2213" s="109">
        <v>44919</v>
      </c>
      <c r="Q2213" s="107" t="s">
        <v>712</v>
      </c>
      <c r="R2213" s="108">
        <v>1</v>
      </c>
      <c r="S2213" s="109">
        <v>45015</v>
      </c>
      <c r="T2213" s="109">
        <v>45075</v>
      </c>
      <c r="U2213" s="109">
        <v>45615</v>
      </c>
      <c r="V2213" s="108">
        <v>600</v>
      </c>
      <c r="W2213" s="107" t="s">
        <v>424</v>
      </c>
      <c r="X2213" s="107" t="s">
        <v>802</v>
      </c>
      <c r="Y2213" s="107" t="s">
        <v>725</v>
      </c>
      <c r="Z2213" s="108">
        <v>0.8</v>
      </c>
      <c r="AA2213" s="113">
        <v>331071.15999999997</v>
      </c>
      <c r="AB2213" s="113">
        <v>331071.15999999997</v>
      </c>
      <c r="AC2213" s="113">
        <v>6892545.7400000002</v>
      </c>
      <c r="AD2213" s="113">
        <v>6879127.7178999996</v>
      </c>
      <c r="AE2213" s="113">
        <v>6879127.7180000003</v>
      </c>
      <c r="AF2213" s="113">
        <v>5156180.8470000001</v>
      </c>
      <c r="AG2213" s="113">
        <v>5487252.0070000002</v>
      </c>
      <c r="AH2213" s="113">
        <f>CFR_Data[[#This Row],[Total Spent SFY]]+CFR_Data[[#This Row],[CF Current SFY]]</f>
        <v>5487252.0070000002</v>
      </c>
      <c r="AI2213" s="113">
        <v>1722946.871</v>
      </c>
      <c r="AJ2213" s="113">
        <v>0</v>
      </c>
      <c r="AK2213" s="113">
        <v>0</v>
      </c>
      <c r="AL2213" s="113">
        <v>0</v>
      </c>
      <c r="AM2213" s="113">
        <v>0</v>
      </c>
      <c r="AN2213" s="113">
        <v>13418.022000000001</v>
      </c>
      <c r="AO2213" s="113">
        <v>0</v>
      </c>
      <c r="AP2213" s="113">
        <v>0</v>
      </c>
      <c r="AQ2213" s="107" t="s">
        <v>699</v>
      </c>
      <c r="AR2213" s="107" t="s">
        <v>699</v>
      </c>
      <c r="AS2213" s="107" t="s">
        <v>396</v>
      </c>
      <c r="AT2213" s="107" t="s">
        <v>395</v>
      </c>
      <c r="AU2213" s="107" t="s">
        <v>1123</v>
      </c>
      <c r="AV2213" s="107" t="s">
        <v>391</v>
      </c>
      <c r="AW2213" s="108">
        <v>2</v>
      </c>
      <c r="AX2213" s="107" t="s">
        <v>473</v>
      </c>
      <c r="AY2213" s="107" t="s">
        <v>707</v>
      </c>
      <c r="AZ2213" s="107" t="s">
        <v>706</v>
      </c>
      <c r="BA2213" s="107" t="s">
        <v>412</v>
      </c>
      <c r="BB2213" s="109">
        <v>45355.272070752311</v>
      </c>
      <c r="BC2213" s="107" t="s">
        <v>465</v>
      </c>
      <c r="BD2213" s="107" t="s">
        <v>292</v>
      </c>
    </row>
    <row r="2214" spans="1:56" x14ac:dyDescent="0.2">
      <c r="A2214" s="107" t="s">
        <v>409</v>
      </c>
      <c r="B2214" s="105">
        <v>613004</v>
      </c>
      <c r="C2214" s="105" t="s">
        <v>2817</v>
      </c>
      <c r="D2214" s="107" t="s">
        <v>2818</v>
      </c>
      <c r="E2214" s="105" t="s">
        <v>1941</v>
      </c>
      <c r="F2214" s="107" t="s">
        <v>2812</v>
      </c>
      <c r="G2214" s="107" t="s">
        <v>830</v>
      </c>
      <c r="H2214" s="107" t="s">
        <v>830</v>
      </c>
      <c r="I2214" s="107" t="s">
        <v>830</v>
      </c>
      <c r="J2214" s="107" t="s">
        <v>2819</v>
      </c>
      <c r="K2214" s="107" t="s">
        <v>492</v>
      </c>
      <c r="L2214" s="107" t="s">
        <v>349</v>
      </c>
      <c r="M2214" s="107" t="s">
        <v>395</v>
      </c>
      <c r="N2214" s="107" t="s">
        <v>410</v>
      </c>
      <c r="O2214" s="107" t="s">
        <v>395</v>
      </c>
      <c r="P2214" s="109">
        <v>44919</v>
      </c>
      <c r="Q2214" s="107" t="s">
        <v>712</v>
      </c>
      <c r="R2214" s="108">
        <v>1</v>
      </c>
      <c r="S2214" s="109">
        <v>45038</v>
      </c>
      <c r="T2214" s="109">
        <v>45098</v>
      </c>
      <c r="U2214" s="109">
        <v>46299</v>
      </c>
      <c r="V2214" s="108">
        <v>1261</v>
      </c>
      <c r="W2214" s="107" t="s">
        <v>398</v>
      </c>
      <c r="X2214" s="107" t="s">
        <v>702</v>
      </c>
      <c r="Y2214" s="107" t="s">
        <v>293</v>
      </c>
      <c r="Z2214" s="108">
        <v>0</v>
      </c>
      <c r="AA2214" s="113">
        <v>73.77</v>
      </c>
      <c r="AB2214" s="113">
        <v>73.77</v>
      </c>
      <c r="AC2214" s="113">
        <v>307126.23</v>
      </c>
      <c r="AD2214" s="113">
        <v>310590.99650000001</v>
      </c>
      <c r="AE2214" s="113">
        <v>310590.99660000001</v>
      </c>
      <c r="AF2214" s="113">
        <v>100872.05680000001</v>
      </c>
      <c r="AG2214" s="113">
        <v>100945.8268</v>
      </c>
      <c r="AH2214" s="113">
        <f>CFR_Data[[#This Row],[Total Spent SFY]]+CFR_Data[[#This Row],[CF Current SFY]]</f>
        <v>100945.82680000001</v>
      </c>
      <c r="AI2214" s="113">
        <v>85871.7886</v>
      </c>
      <c r="AJ2214" s="113">
        <v>85871.7886</v>
      </c>
      <c r="AK2214" s="113">
        <v>37975.3626</v>
      </c>
      <c r="AL2214" s="113">
        <v>0</v>
      </c>
      <c r="AM2214" s="113">
        <v>0</v>
      </c>
      <c r="AN2214" s="113">
        <v>-3464.7665999999999</v>
      </c>
      <c r="AO2214" s="113">
        <v>0</v>
      </c>
      <c r="AP2214" s="113">
        <v>0</v>
      </c>
      <c r="AQ2214" s="107" t="s">
        <v>699</v>
      </c>
      <c r="AR2214" s="107" t="s">
        <v>699</v>
      </c>
      <c r="AS2214" s="107" t="s">
        <v>396</v>
      </c>
      <c r="AT2214" s="107" t="s">
        <v>395</v>
      </c>
      <c r="AU2214" s="107" t="s">
        <v>1123</v>
      </c>
      <c r="AV2214" s="107" t="s">
        <v>391</v>
      </c>
      <c r="AW2214" s="108">
        <v>2</v>
      </c>
      <c r="AX2214" s="107" t="s">
        <v>473</v>
      </c>
      <c r="AY2214" s="107" t="s">
        <v>707</v>
      </c>
      <c r="AZ2214" s="107" t="s">
        <v>706</v>
      </c>
      <c r="BA2214" s="107" t="s">
        <v>412</v>
      </c>
      <c r="BB2214" s="109">
        <v>45355.272070752311</v>
      </c>
      <c r="BC2214" s="107" t="s">
        <v>465</v>
      </c>
      <c r="BD2214" s="107" t="s">
        <v>293</v>
      </c>
    </row>
    <row r="2215" spans="1:56" x14ac:dyDescent="0.2">
      <c r="A2215" s="107" t="s">
        <v>409</v>
      </c>
      <c r="B2215" s="105">
        <v>613004</v>
      </c>
      <c r="C2215" s="105" t="s">
        <v>2817</v>
      </c>
      <c r="D2215" s="107" t="s">
        <v>2818</v>
      </c>
      <c r="E2215" s="105" t="s">
        <v>1941</v>
      </c>
      <c r="F2215" s="107" t="s">
        <v>2812</v>
      </c>
      <c r="G2215" s="107" t="s">
        <v>830</v>
      </c>
      <c r="H2215" s="107" t="s">
        <v>830</v>
      </c>
      <c r="I2215" s="107" t="s">
        <v>830</v>
      </c>
      <c r="J2215" s="107" t="s">
        <v>2819</v>
      </c>
      <c r="K2215" s="107" t="s">
        <v>492</v>
      </c>
      <c r="L2215" s="107" t="s">
        <v>349</v>
      </c>
      <c r="M2215" s="107" t="s">
        <v>395</v>
      </c>
      <c r="N2215" s="107" t="s">
        <v>410</v>
      </c>
      <c r="O2215" s="107" t="s">
        <v>395</v>
      </c>
      <c r="P2215" s="109">
        <v>44919</v>
      </c>
      <c r="Q2215" s="107" t="s">
        <v>712</v>
      </c>
      <c r="R2215" s="108">
        <v>1</v>
      </c>
      <c r="S2215" s="109">
        <v>45038</v>
      </c>
      <c r="T2215" s="109">
        <v>45098</v>
      </c>
      <c r="U2215" s="109">
        <v>46299</v>
      </c>
      <c r="V2215" s="108">
        <v>1261</v>
      </c>
      <c r="W2215" s="107" t="s">
        <v>424</v>
      </c>
      <c r="X2215" s="107" t="s">
        <v>802</v>
      </c>
      <c r="Y2215" s="107" t="s">
        <v>725</v>
      </c>
      <c r="Z2215" s="108">
        <v>0.8</v>
      </c>
      <c r="AA2215" s="113">
        <v>6029093.2300000004</v>
      </c>
      <c r="AB2215" s="113">
        <v>5913097.0800000001</v>
      </c>
      <c r="AC2215" s="113">
        <v>7292368.1799999997</v>
      </c>
      <c r="AD2215" s="113">
        <v>6232409.0034999996</v>
      </c>
      <c r="AE2215" s="113">
        <v>6232409.0033999998</v>
      </c>
      <c r="AF2215" s="113">
        <v>2024127.9432000001</v>
      </c>
      <c r="AG2215" s="113">
        <v>8053221.1732000001</v>
      </c>
      <c r="AH2215" s="113">
        <f>CFR_Data[[#This Row],[Total Spent SFY]]+CFR_Data[[#This Row],[CF Current SFY]]</f>
        <v>7937225.0231999997</v>
      </c>
      <c r="AI2215" s="113">
        <v>1723128.2113999999</v>
      </c>
      <c r="AJ2215" s="113">
        <v>1723128.2113999999</v>
      </c>
      <c r="AK2215" s="113">
        <v>762024.63740000001</v>
      </c>
      <c r="AL2215" s="113">
        <v>0</v>
      </c>
      <c r="AM2215" s="113">
        <v>0</v>
      </c>
      <c r="AN2215" s="113">
        <v>1059959.1765999999</v>
      </c>
      <c r="AO2215" s="113">
        <v>0</v>
      </c>
      <c r="AP2215" s="113">
        <v>0</v>
      </c>
      <c r="AQ2215" s="107" t="s">
        <v>699</v>
      </c>
      <c r="AR2215" s="107" t="s">
        <v>699</v>
      </c>
      <c r="AS2215" s="107" t="s">
        <v>396</v>
      </c>
      <c r="AT2215" s="107" t="s">
        <v>395</v>
      </c>
      <c r="AU2215" s="107" t="s">
        <v>1123</v>
      </c>
      <c r="AV2215" s="107" t="s">
        <v>391</v>
      </c>
      <c r="AW2215" s="108">
        <v>2</v>
      </c>
      <c r="AX2215" s="107" t="s">
        <v>473</v>
      </c>
      <c r="AY2215" s="107" t="s">
        <v>707</v>
      </c>
      <c r="AZ2215" s="107" t="s">
        <v>706</v>
      </c>
      <c r="BA2215" s="107" t="s">
        <v>412</v>
      </c>
      <c r="BB2215" s="109">
        <v>45355.272070752311</v>
      </c>
      <c r="BC2215" s="107" t="s">
        <v>465</v>
      </c>
      <c r="BD2215" s="107" t="s">
        <v>292</v>
      </c>
    </row>
    <row r="2216" spans="1:56" x14ac:dyDescent="0.2">
      <c r="A2216" s="107" t="s">
        <v>409</v>
      </c>
      <c r="B2216" s="105">
        <v>613005</v>
      </c>
      <c r="C2216" s="105" t="s">
        <v>3284</v>
      </c>
      <c r="D2216" s="107" t="s">
        <v>2820</v>
      </c>
      <c r="E2216" s="105" t="s">
        <v>1945</v>
      </c>
      <c r="F2216" s="107" t="s">
        <v>2821</v>
      </c>
      <c r="G2216" s="107" t="s">
        <v>830</v>
      </c>
      <c r="H2216" s="107" t="s">
        <v>830</v>
      </c>
      <c r="I2216" s="107" t="s">
        <v>830</v>
      </c>
      <c r="J2216" s="107" t="s">
        <v>2822</v>
      </c>
      <c r="K2216" s="107" t="s">
        <v>498</v>
      </c>
      <c r="L2216" s="107" t="s">
        <v>349</v>
      </c>
      <c r="M2216" s="107" t="s">
        <v>395</v>
      </c>
      <c r="N2216" s="107" t="s">
        <v>410</v>
      </c>
      <c r="O2216" s="107" t="s">
        <v>395</v>
      </c>
      <c r="P2216" s="109">
        <v>45031</v>
      </c>
      <c r="Q2216" s="107" t="s">
        <v>712</v>
      </c>
      <c r="R2216" s="108">
        <v>1</v>
      </c>
      <c r="S2216" s="109">
        <v>45156</v>
      </c>
      <c r="T2216" s="109">
        <v>45216</v>
      </c>
      <c r="U2216" s="109">
        <v>46356</v>
      </c>
      <c r="V2216" s="108">
        <v>1200</v>
      </c>
      <c r="W2216" s="107" t="s">
        <v>398</v>
      </c>
      <c r="X2216" s="107" t="s">
        <v>702</v>
      </c>
      <c r="Y2216" s="107" t="s">
        <v>293</v>
      </c>
      <c r="Z2216" s="108">
        <v>0</v>
      </c>
      <c r="AA2216" s="113">
        <v>0</v>
      </c>
      <c r="AB2216" s="113">
        <v>0</v>
      </c>
      <c r="AC2216" s="113">
        <v>443069</v>
      </c>
      <c r="AD2216" s="113">
        <v>456090.10029999999</v>
      </c>
      <c r="AE2216" s="113">
        <v>456090.10029999999</v>
      </c>
      <c r="AF2216" s="113">
        <v>54512.090199999999</v>
      </c>
      <c r="AG2216" s="113">
        <v>54512.090199999999</v>
      </c>
      <c r="AH2216" s="113">
        <f>CFR_Data[[#This Row],[Total Spent SFY]]+CFR_Data[[#This Row],[CF Current SFY]]</f>
        <v>54512.090199999999</v>
      </c>
      <c r="AI2216" s="113">
        <v>168582.8351</v>
      </c>
      <c r="AJ2216" s="113">
        <v>171297.53450000001</v>
      </c>
      <c r="AK2216" s="113">
        <v>61697.640500000001</v>
      </c>
      <c r="AL2216" s="113">
        <v>0</v>
      </c>
      <c r="AM2216" s="113">
        <v>0</v>
      </c>
      <c r="AN2216" s="113">
        <v>-13021.1003</v>
      </c>
      <c r="AO2216" s="113">
        <v>0</v>
      </c>
      <c r="AP2216" s="113">
        <v>0</v>
      </c>
      <c r="AQ2216" s="107" t="s">
        <v>699</v>
      </c>
      <c r="AR2216" s="107" t="s">
        <v>699</v>
      </c>
      <c r="AS2216" s="107" t="s">
        <v>396</v>
      </c>
      <c r="AT2216" s="107" t="s">
        <v>395</v>
      </c>
      <c r="AU2216" s="107" t="s">
        <v>1123</v>
      </c>
      <c r="AV2216" s="107" t="s">
        <v>391</v>
      </c>
      <c r="AW2216" s="108">
        <v>2</v>
      </c>
      <c r="AX2216" s="107" t="s">
        <v>473</v>
      </c>
      <c r="AY2216" s="107" t="s">
        <v>707</v>
      </c>
      <c r="AZ2216" s="107" t="s">
        <v>706</v>
      </c>
      <c r="BA2216" s="107" t="s">
        <v>412</v>
      </c>
      <c r="BB2216" s="109">
        <v>45355.272070752311</v>
      </c>
      <c r="BC2216" s="107" t="s">
        <v>465</v>
      </c>
      <c r="BD2216" s="107" t="s">
        <v>293</v>
      </c>
    </row>
    <row r="2217" spans="1:56" x14ac:dyDescent="0.2">
      <c r="A2217" s="107" t="s">
        <v>409</v>
      </c>
      <c r="B2217" s="105">
        <v>613005</v>
      </c>
      <c r="C2217" s="105" t="s">
        <v>3284</v>
      </c>
      <c r="D2217" s="107" t="s">
        <v>2820</v>
      </c>
      <c r="E2217" s="105" t="s">
        <v>1945</v>
      </c>
      <c r="F2217" s="107" t="s">
        <v>2821</v>
      </c>
      <c r="G2217" s="107" t="s">
        <v>830</v>
      </c>
      <c r="H2217" s="107" t="s">
        <v>830</v>
      </c>
      <c r="I2217" s="107" t="s">
        <v>830</v>
      </c>
      <c r="J2217" s="107" t="s">
        <v>2822</v>
      </c>
      <c r="K2217" s="107" t="s">
        <v>498</v>
      </c>
      <c r="L2217" s="107" t="s">
        <v>349</v>
      </c>
      <c r="M2217" s="107" t="s">
        <v>395</v>
      </c>
      <c r="N2217" s="107" t="s">
        <v>410</v>
      </c>
      <c r="O2217" s="107" t="s">
        <v>395</v>
      </c>
      <c r="P2217" s="109">
        <v>45031</v>
      </c>
      <c r="Q2217" s="107" t="s">
        <v>712</v>
      </c>
      <c r="R2217" s="108">
        <v>1</v>
      </c>
      <c r="S2217" s="109">
        <v>45156</v>
      </c>
      <c r="T2217" s="109">
        <v>45216</v>
      </c>
      <c r="U2217" s="109">
        <v>46356</v>
      </c>
      <c r="V2217" s="108">
        <v>1200</v>
      </c>
      <c r="W2217" s="107" t="s">
        <v>424</v>
      </c>
      <c r="X2217" s="107" t="s">
        <v>802</v>
      </c>
      <c r="Y2217" s="107" t="s">
        <v>725</v>
      </c>
      <c r="Z2217" s="108">
        <v>0.8</v>
      </c>
      <c r="AA2217" s="113">
        <v>1675225</v>
      </c>
      <c r="AB2217" s="113">
        <v>1675225</v>
      </c>
      <c r="AC2217" s="113">
        <v>40208600</v>
      </c>
      <c r="AD2217" s="113">
        <v>36505578.899700001</v>
      </c>
      <c r="AE2217" s="113">
        <v>36505578.899700001</v>
      </c>
      <c r="AF2217" s="113">
        <v>4363162.9097999996</v>
      </c>
      <c r="AG2217" s="113">
        <v>6038387.9097999996</v>
      </c>
      <c r="AH2217" s="113">
        <f>CFR_Data[[#This Row],[Total Spent SFY]]+CFR_Data[[#This Row],[CF Current SFY]]</f>
        <v>6038387.9097999996</v>
      </c>
      <c r="AI2217" s="113">
        <v>13493417.164899999</v>
      </c>
      <c r="AJ2217" s="113">
        <v>13710702.465500001</v>
      </c>
      <c r="AK2217" s="113">
        <v>4938296.3595000003</v>
      </c>
      <c r="AL2217" s="113">
        <v>0</v>
      </c>
      <c r="AM2217" s="113">
        <v>0</v>
      </c>
      <c r="AN2217" s="113">
        <v>3703021.1003</v>
      </c>
      <c r="AO2217" s="113">
        <v>0</v>
      </c>
      <c r="AP2217" s="113">
        <v>0</v>
      </c>
      <c r="AQ2217" s="107" t="s">
        <v>699</v>
      </c>
      <c r="AR2217" s="107" t="s">
        <v>699</v>
      </c>
      <c r="AS2217" s="107" t="s">
        <v>396</v>
      </c>
      <c r="AT2217" s="107" t="s">
        <v>395</v>
      </c>
      <c r="AU2217" s="107" t="s">
        <v>1123</v>
      </c>
      <c r="AV2217" s="107" t="s">
        <v>391</v>
      </c>
      <c r="AW2217" s="108">
        <v>2</v>
      </c>
      <c r="AX2217" s="107" t="s">
        <v>473</v>
      </c>
      <c r="AY2217" s="107" t="s">
        <v>707</v>
      </c>
      <c r="AZ2217" s="107" t="s">
        <v>706</v>
      </c>
      <c r="BA2217" s="107" t="s">
        <v>412</v>
      </c>
      <c r="BB2217" s="109">
        <v>45355.272070752311</v>
      </c>
      <c r="BC2217" s="107" t="s">
        <v>465</v>
      </c>
      <c r="BD2217" s="107" t="s">
        <v>292</v>
      </c>
    </row>
    <row r="2218" spans="1:56" x14ac:dyDescent="0.2">
      <c r="A2218" s="107" t="s">
        <v>409</v>
      </c>
      <c r="B2218" s="105">
        <v>613007</v>
      </c>
      <c r="C2218" s="105" t="s">
        <v>2823</v>
      </c>
      <c r="D2218" s="107" t="s">
        <v>2824</v>
      </c>
      <c r="E2218" s="105" t="s">
        <v>1954</v>
      </c>
      <c r="F2218" s="107" t="s">
        <v>2825</v>
      </c>
      <c r="G2218" s="107" t="s">
        <v>830</v>
      </c>
      <c r="H2218" s="107" t="s">
        <v>830</v>
      </c>
      <c r="I2218" s="107" t="s">
        <v>830</v>
      </c>
      <c r="J2218" s="107" t="s">
        <v>463</v>
      </c>
      <c r="K2218" s="107" t="s">
        <v>464</v>
      </c>
      <c r="L2218" s="107" t="s">
        <v>193</v>
      </c>
      <c r="M2218" s="107" t="s">
        <v>192</v>
      </c>
      <c r="N2218" s="107" t="s">
        <v>410</v>
      </c>
      <c r="O2218" s="107" t="s">
        <v>395</v>
      </c>
      <c r="P2218" s="109">
        <v>44898</v>
      </c>
      <c r="Q2218" s="107" t="s">
        <v>712</v>
      </c>
      <c r="R2218" s="108">
        <v>1</v>
      </c>
      <c r="S2218" s="109">
        <v>44953</v>
      </c>
      <c r="T2218" s="109">
        <v>45013</v>
      </c>
      <c r="U2218" s="109">
        <v>45788</v>
      </c>
      <c r="V2218" s="108">
        <v>835</v>
      </c>
      <c r="W2218" s="107" t="s">
        <v>1843</v>
      </c>
      <c r="X2218" s="107" t="s">
        <v>2774</v>
      </c>
      <c r="Y2218" s="107" t="s">
        <v>2612</v>
      </c>
      <c r="Z2218" s="108">
        <v>0</v>
      </c>
      <c r="AA2218" s="113">
        <v>4031217.19</v>
      </c>
      <c r="AB2218" s="113">
        <v>762975.2</v>
      </c>
      <c r="AC2218" s="113">
        <v>1608549.83</v>
      </c>
      <c r="AD2218" s="113">
        <v>800000</v>
      </c>
      <c r="AE2218" s="113">
        <v>1608549.83</v>
      </c>
      <c r="AF2218" s="113">
        <v>800000</v>
      </c>
      <c r="AG2218" s="113">
        <v>4831217.1900000004</v>
      </c>
      <c r="AH2218" s="113">
        <f>CFR_Data[[#This Row],[Total Spent SFY]]+CFR_Data[[#This Row],[CF Current SFY]]</f>
        <v>1562975.2</v>
      </c>
      <c r="AI2218" s="113">
        <v>808549.83</v>
      </c>
      <c r="AJ2218" s="113">
        <v>0</v>
      </c>
      <c r="AK2218" s="113">
        <v>0</v>
      </c>
      <c r="AL2218" s="113">
        <v>0</v>
      </c>
      <c r="AM2218" s="113">
        <v>0</v>
      </c>
      <c r="AN2218" s="113">
        <v>0</v>
      </c>
      <c r="AO2218" s="113">
        <v>0</v>
      </c>
      <c r="AP2218" s="113">
        <v>0</v>
      </c>
      <c r="AQ2218" s="107" t="s">
        <v>699</v>
      </c>
      <c r="AR2218" s="107" t="s">
        <v>699</v>
      </c>
      <c r="AS2218" s="107" t="s">
        <v>396</v>
      </c>
      <c r="AT2218" s="107" t="s">
        <v>395</v>
      </c>
      <c r="AU2218" s="107" t="s">
        <v>1123</v>
      </c>
      <c r="AV2218" s="107" t="s">
        <v>391</v>
      </c>
      <c r="AW2218" s="108">
        <v>1</v>
      </c>
      <c r="AX2218" s="107" t="s">
        <v>473</v>
      </c>
      <c r="AY2218" s="107" t="s">
        <v>731</v>
      </c>
      <c r="AZ2218" s="107" t="s">
        <v>706</v>
      </c>
      <c r="BA2218" s="107" t="s">
        <v>435</v>
      </c>
      <c r="BB2218" s="109">
        <v>45355.272070752311</v>
      </c>
      <c r="BC2218" s="107" t="s">
        <v>465</v>
      </c>
      <c r="BD2218" s="107" t="s">
        <v>293</v>
      </c>
    </row>
    <row r="2219" spans="1:56" x14ac:dyDescent="0.2">
      <c r="A2219" s="107" t="s">
        <v>472</v>
      </c>
      <c r="B2219" s="105">
        <v>613052</v>
      </c>
      <c r="C2219" s="105" t="s">
        <v>395</v>
      </c>
      <c r="D2219" s="107" t="s">
        <v>2826</v>
      </c>
      <c r="E2219" s="105" t="s">
        <v>1945</v>
      </c>
      <c r="F2219" s="107" t="s">
        <v>1128</v>
      </c>
      <c r="G2219" s="107" t="s">
        <v>830</v>
      </c>
      <c r="H2219" s="107" t="s">
        <v>830</v>
      </c>
      <c r="I2219" s="107" t="s">
        <v>830</v>
      </c>
      <c r="J2219" s="107" t="s">
        <v>137</v>
      </c>
      <c r="K2219" s="107" t="s">
        <v>33</v>
      </c>
      <c r="L2219" s="107" t="s">
        <v>187</v>
      </c>
      <c r="M2219" s="107" t="s">
        <v>158</v>
      </c>
      <c r="N2219" s="107" t="s">
        <v>472</v>
      </c>
      <c r="O2219" s="107" t="s">
        <v>1142</v>
      </c>
      <c r="P2219" s="109">
        <v>45675</v>
      </c>
      <c r="Q2219" s="107" t="s">
        <v>1101</v>
      </c>
      <c r="R2219" s="108">
        <v>0</v>
      </c>
      <c r="S2219" s="109">
        <v>45825</v>
      </c>
      <c r="T2219" s="109">
        <v>45885</v>
      </c>
      <c r="U2219" s="109">
        <v>46920</v>
      </c>
      <c r="V2219" s="108">
        <v>1095</v>
      </c>
      <c r="W2219" s="107" t="s">
        <v>424</v>
      </c>
      <c r="X2219" s="107" t="s">
        <v>713</v>
      </c>
      <c r="Y2219" s="107" t="s">
        <v>397</v>
      </c>
      <c r="Z2219" s="108">
        <v>0.9</v>
      </c>
      <c r="AA2219" s="113">
        <v>0</v>
      </c>
      <c r="AB2219" s="113">
        <v>0</v>
      </c>
      <c r="AC2219" s="113">
        <v>1689673.6</v>
      </c>
      <c r="AD2219" s="113">
        <v>0</v>
      </c>
      <c r="AE2219" s="113">
        <v>1689673.6000999999</v>
      </c>
      <c r="AF2219" s="113">
        <v>0</v>
      </c>
      <c r="AG2219" s="113">
        <v>0</v>
      </c>
      <c r="AH2219" s="113">
        <f>CFR_Data[[#This Row],[Total Spent SFY]]+CFR_Data[[#This Row],[CF Current SFY]]</f>
        <v>0</v>
      </c>
      <c r="AI2219" s="113">
        <v>0</v>
      </c>
      <c r="AJ2219" s="113">
        <v>531040.27430000005</v>
      </c>
      <c r="AK2219" s="113">
        <v>579316.6629</v>
      </c>
      <c r="AL2219" s="113">
        <v>579316.6629</v>
      </c>
      <c r="AM2219" s="113">
        <v>0</v>
      </c>
      <c r="AN2219" s="113">
        <v>-1E-4</v>
      </c>
      <c r="AO2219" s="113">
        <v>0</v>
      </c>
      <c r="AP2219" s="113">
        <v>0</v>
      </c>
      <c r="AQ2219" s="107" t="s">
        <v>699</v>
      </c>
      <c r="AR2219" s="107" t="s">
        <v>699</v>
      </c>
      <c r="AS2219" s="107" t="s">
        <v>396</v>
      </c>
      <c r="AT2219" s="107" t="s">
        <v>3073</v>
      </c>
      <c r="AU2219" s="107" t="s">
        <v>1123</v>
      </c>
      <c r="AV2219" s="107" t="s">
        <v>391</v>
      </c>
      <c r="AW2219" s="108">
        <v>3</v>
      </c>
      <c r="AX2219" s="107" t="s">
        <v>473</v>
      </c>
      <c r="AY2219" s="107" t="s">
        <v>698</v>
      </c>
      <c r="AZ2219" s="107" t="s">
        <v>697</v>
      </c>
      <c r="BA2219" s="107" t="s">
        <v>392</v>
      </c>
      <c r="BB2219" s="109">
        <v>45355.272070752311</v>
      </c>
      <c r="BC2219" s="107" t="s">
        <v>33</v>
      </c>
      <c r="BD2219" s="107" t="s">
        <v>292</v>
      </c>
    </row>
    <row r="2220" spans="1:56" x14ac:dyDescent="0.2">
      <c r="A2220" s="107" t="s">
        <v>472</v>
      </c>
      <c r="B2220" s="105">
        <v>613052</v>
      </c>
      <c r="C2220" s="105" t="s">
        <v>395</v>
      </c>
      <c r="D2220" s="107" t="s">
        <v>2826</v>
      </c>
      <c r="E2220" s="105" t="s">
        <v>1945</v>
      </c>
      <c r="F2220" s="107" t="s">
        <v>1128</v>
      </c>
      <c r="G2220" s="107" t="s">
        <v>830</v>
      </c>
      <c r="H2220" s="107" t="s">
        <v>830</v>
      </c>
      <c r="I2220" s="107" t="s">
        <v>830</v>
      </c>
      <c r="J2220" s="107" t="s">
        <v>137</v>
      </c>
      <c r="K2220" s="107" t="s">
        <v>33</v>
      </c>
      <c r="L2220" s="107" t="s">
        <v>187</v>
      </c>
      <c r="M2220" s="107" t="s">
        <v>158</v>
      </c>
      <c r="N2220" s="107" t="s">
        <v>472</v>
      </c>
      <c r="O2220" s="107" t="s">
        <v>1142</v>
      </c>
      <c r="P2220" s="109">
        <v>45675</v>
      </c>
      <c r="Q2220" s="107" t="s">
        <v>1101</v>
      </c>
      <c r="R2220" s="108">
        <v>0</v>
      </c>
      <c r="S2220" s="109">
        <v>45825</v>
      </c>
      <c r="T2220" s="109">
        <v>45885</v>
      </c>
      <c r="U2220" s="109">
        <v>46920</v>
      </c>
      <c r="V2220" s="108">
        <v>1095</v>
      </c>
      <c r="W2220" s="107" t="s">
        <v>398</v>
      </c>
      <c r="X2220" s="107" t="s">
        <v>702</v>
      </c>
      <c r="Y2220" s="107" t="s">
        <v>293</v>
      </c>
      <c r="Z2220" s="108">
        <v>0</v>
      </c>
      <c r="AA2220" s="113">
        <v>0</v>
      </c>
      <c r="AB2220" s="113">
        <v>0</v>
      </c>
      <c r="AC2220" s="113">
        <v>140867.63200000001</v>
      </c>
      <c r="AD2220" s="113">
        <v>0</v>
      </c>
      <c r="AE2220" s="113">
        <v>140867.63190000001</v>
      </c>
      <c r="AF2220" s="113">
        <v>0</v>
      </c>
      <c r="AG2220" s="113">
        <v>0</v>
      </c>
      <c r="AH2220" s="113">
        <f>CFR_Data[[#This Row],[Total Spent SFY]]+CFR_Data[[#This Row],[CF Current SFY]]</f>
        <v>0</v>
      </c>
      <c r="AI2220" s="113">
        <v>0</v>
      </c>
      <c r="AJ2220" s="113">
        <v>44272.684300000001</v>
      </c>
      <c r="AK2220" s="113">
        <v>48297.4738</v>
      </c>
      <c r="AL2220" s="113">
        <v>48297.4738</v>
      </c>
      <c r="AM2220" s="113">
        <v>0</v>
      </c>
      <c r="AN2220" s="113">
        <v>1E-4</v>
      </c>
      <c r="AO2220" s="113">
        <v>0</v>
      </c>
      <c r="AP2220" s="113">
        <v>0</v>
      </c>
      <c r="AQ2220" s="107" t="s">
        <v>699</v>
      </c>
      <c r="AR2220" s="107" t="s">
        <v>699</v>
      </c>
      <c r="AS2220" s="107" t="s">
        <v>396</v>
      </c>
      <c r="AT2220" s="107" t="s">
        <v>3073</v>
      </c>
      <c r="AU2220" s="107" t="s">
        <v>1123</v>
      </c>
      <c r="AV2220" s="107" t="s">
        <v>391</v>
      </c>
      <c r="AW2220" s="108">
        <v>3</v>
      </c>
      <c r="AX2220" s="107" t="s">
        <v>473</v>
      </c>
      <c r="AY2220" s="107" t="s">
        <v>698</v>
      </c>
      <c r="AZ2220" s="107" t="s">
        <v>697</v>
      </c>
      <c r="BA2220" s="107" t="s">
        <v>392</v>
      </c>
      <c r="BB2220" s="109">
        <v>45355.272070752311</v>
      </c>
      <c r="BC2220" s="107" t="s">
        <v>33</v>
      </c>
      <c r="BD2220" s="107" t="s">
        <v>293</v>
      </c>
    </row>
    <row r="2221" spans="1:56" x14ac:dyDescent="0.2">
      <c r="A2221" s="107" t="s">
        <v>472</v>
      </c>
      <c r="B2221" s="105">
        <v>613052</v>
      </c>
      <c r="C2221" s="105" t="s">
        <v>395</v>
      </c>
      <c r="D2221" s="107" t="s">
        <v>2826</v>
      </c>
      <c r="E2221" s="105" t="s">
        <v>1945</v>
      </c>
      <c r="F2221" s="107" t="s">
        <v>1128</v>
      </c>
      <c r="G2221" s="107" t="s">
        <v>830</v>
      </c>
      <c r="H2221" s="107" t="s">
        <v>830</v>
      </c>
      <c r="I2221" s="107" t="s">
        <v>830</v>
      </c>
      <c r="J2221" s="107" t="s">
        <v>137</v>
      </c>
      <c r="K2221" s="107" t="s">
        <v>33</v>
      </c>
      <c r="L2221" s="107" t="s">
        <v>187</v>
      </c>
      <c r="M2221" s="107" t="s">
        <v>158</v>
      </c>
      <c r="N2221" s="107" t="s">
        <v>472</v>
      </c>
      <c r="O2221" s="107" t="s">
        <v>1142</v>
      </c>
      <c r="P2221" s="109">
        <v>45675</v>
      </c>
      <c r="Q2221" s="107" t="s">
        <v>1101</v>
      </c>
      <c r="R2221" s="108">
        <v>0</v>
      </c>
      <c r="S2221" s="109">
        <v>45825</v>
      </c>
      <c r="T2221" s="109">
        <v>45885</v>
      </c>
      <c r="U2221" s="109">
        <v>46920</v>
      </c>
      <c r="V2221" s="108">
        <v>1095</v>
      </c>
      <c r="W2221" s="107" t="s">
        <v>424</v>
      </c>
      <c r="X2221" s="107" t="s">
        <v>733</v>
      </c>
      <c r="Y2221" s="107" t="s">
        <v>413</v>
      </c>
      <c r="Z2221" s="108">
        <v>0.8</v>
      </c>
      <c r="AA2221" s="113">
        <v>0</v>
      </c>
      <c r="AB2221" s="113">
        <v>0</v>
      </c>
      <c r="AC2221" s="113">
        <v>7909223.1679999996</v>
      </c>
      <c r="AD2221" s="113">
        <v>0</v>
      </c>
      <c r="AE2221" s="113">
        <v>7909223.1679999996</v>
      </c>
      <c r="AF2221" s="113">
        <v>0</v>
      </c>
      <c r="AG2221" s="113">
        <v>0</v>
      </c>
      <c r="AH2221" s="113">
        <f>CFR_Data[[#This Row],[Total Spent SFY]]+CFR_Data[[#This Row],[CF Current SFY]]</f>
        <v>0</v>
      </c>
      <c r="AI2221" s="113">
        <v>0</v>
      </c>
      <c r="AJ2221" s="113">
        <v>2485755.8528</v>
      </c>
      <c r="AK2221" s="113">
        <v>2711733.6576</v>
      </c>
      <c r="AL2221" s="113">
        <v>2711733.6576</v>
      </c>
      <c r="AM2221" s="113">
        <v>0</v>
      </c>
      <c r="AN2221" s="113">
        <v>0</v>
      </c>
      <c r="AO2221" s="113">
        <v>0</v>
      </c>
      <c r="AP2221" s="113">
        <v>0</v>
      </c>
      <c r="AQ2221" s="107" t="s">
        <v>699</v>
      </c>
      <c r="AR2221" s="107" t="s">
        <v>699</v>
      </c>
      <c r="AS2221" s="107" t="s">
        <v>396</v>
      </c>
      <c r="AT2221" s="107" t="s">
        <v>3073</v>
      </c>
      <c r="AU2221" s="107" t="s">
        <v>1123</v>
      </c>
      <c r="AV2221" s="107" t="s">
        <v>391</v>
      </c>
      <c r="AW2221" s="108">
        <v>3</v>
      </c>
      <c r="AX2221" s="107" t="s">
        <v>473</v>
      </c>
      <c r="AY2221" s="107" t="s">
        <v>698</v>
      </c>
      <c r="AZ2221" s="107" t="s">
        <v>697</v>
      </c>
      <c r="BA2221" s="107" t="s">
        <v>392</v>
      </c>
      <c r="BB2221" s="109">
        <v>45355.272070752311</v>
      </c>
      <c r="BC2221" s="107" t="s">
        <v>33</v>
      </c>
      <c r="BD2221" s="107" t="s">
        <v>292</v>
      </c>
    </row>
    <row r="2222" spans="1:56" x14ac:dyDescent="0.2">
      <c r="A2222" s="107" t="s">
        <v>472</v>
      </c>
      <c r="B2222" s="105">
        <v>613053</v>
      </c>
      <c r="C2222" s="105" t="s">
        <v>395</v>
      </c>
      <c r="D2222" s="107" t="s">
        <v>3285</v>
      </c>
      <c r="E2222" s="105" t="s">
        <v>1962</v>
      </c>
      <c r="F2222" s="107" t="s">
        <v>1128</v>
      </c>
      <c r="G2222" s="107" t="s">
        <v>830</v>
      </c>
      <c r="H2222" s="107" t="s">
        <v>830</v>
      </c>
      <c r="I2222" s="107" t="s">
        <v>830</v>
      </c>
      <c r="J2222" s="107" t="s">
        <v>162</v>
      </c>
      <c r="K2222" s="107" t="s">
        <v>21</v>
      </c>
      <c r="L2222" s="107" t="s">
        <v>213</v>
      </c>
      <c r="M2222" s="107" t="s">
        <v>208</v>
      </c>
      <c r="N2222" s="107" t="s">
        <v>472</v>
      </c>
      <c r="O2222" s="107" t="s">
        <v>1122</v>
      </c>
      <c r="P2222" s="109">
        <v>46480</v>
      </c>
      <c r="Q2222" s="107" t="s">
        <v>1914</v>
      </c>
      <c r="R2222" s="108">
        <v>0</v>
      </c>
      <c r="S2222" s="109">
        <v>46630</v>
      </c>
      <c r="T2222" s="109">
        <v>46690</v>
      </c>
      <c r="U2222" s="109">
        <v>47359</v>
      </c>
      <c r="V2222" s="108">
        <v>729</v>
      </c>
      <c r="W2222" s="107" t="s">
        <v>424</v>
      </c>
      <c r="X2222" s="107" t="s">
        <v>713</v>
      </c>
      <c r="Y2222" s="107" t="s">
        <v>397</v>
      </c>
      <c r="Z2222" s="108">
        <v>0.9</v>
      </c>
      <c r="AA2222" s="113">
        <v>0</v>
      </c>
      <c r="AB2222" s="113">
        <v>0</v>
      </c>
      <c r="AC2222" s="113">
        <v>1395500</v>
      </c>
      <c r="AD2222" s="113">
        <v>0</v>
      </c>
      <c r="AE2222" s="113">
        <v>1274152.1739000001</v>
      </c>
      <c r="AF2222" s="113">
        <v>0</v>
      </c>
      <c r="AG2222" s="113">
        <v>0</v>
      </c>
      <c r="AH2222" s="113">
        <f>CFR_Data[[#This Row],[Total Spent SFY]]+CFR_Data[[#This Row],[CF Current SFY]]</f>
        <v>0</v>
      </c>
      <c r="AI2222" s="113">
        <v>0</v>
      </c>
      <c r="AJ2222" s="113">
        <v>0</v>
      </c>
      <c r="AK2222" s="113">
        <v>0</v>
      </c>
      <c r="AL2222" s="113">
        <v>546065.21739999996</v>
      </c>
      <c r="AM2222" s="113">
        <v>728086.95649999997</v>
      </c>
      <c r="AN2222" s="113">
        <v>121347.82610000001</v>
      </c>
      <c r="AO2222" s="113">
        <v>0</v>
      </c>
      <c r="AP2222" s="113">
        <v>0</v>
      </c>
      <c r="AQ2222" s="107" t="s">
        <v>699</v>
      </c>
      <c r="AR2222" s="107" t="s">
        <v>699</v>
      </c>
      <c r="AS2222" s="107" t="s">
        <v>396</v>
      </c>
      <c r="AT2222" s="107" t="s">
        <v>3060</v>
      </c>
      <c r="AU2222" s="107" t="s">
        <v>1123</v>
      </c>
      <c r="AV2222" s="107" t="s">
        <v>391</v>
      </c>
      <c r="AW2222" s="108">
        <v>2</v>
      </c>
      <c r="AX2222" s="107" t="s">
        <v>473</v>
      </c>
      <c r="AY2222" s="107" t="s">
        <v>722</v>
      </c>
      <c r="AZ2222" s="107" t="s">
        <v>697</v>
      </c>
      <c r="BA2222" s="107" t="s">
        <v>402</v>
      </c>
      <c r="BB2222" s="109">
        <v>45355.272070752311</v>
      </c>
      <c r="BC2222" s="107" t="s">
        <v>21</v>
      </c>
      <c r="BD2222" s="107" t="s">
        <v>292</v>
      </c>
    </row>
    <row r="2223" spans="1:56" x14ac:dyDescent="0.2">
      <c r="A2223" s="107" t="s">
        <v>472</v>
      </c>
      <c r="B2223" s="105">
        <v>613053</v>
      </c>
      <c r="C2223" s="105" t="s">
        <v>395</v>
      </c>
      <c r="D2223" s="107" t="s">
        <v>3285</v>
      </c>
      <c r="E2223" s="105" t="s">
        <v>1962</v>
      </c>
      <c r="F2223" s="107" t="s">
        <v>1128</v>
      </c>
      <c r="G2223" s="107" t="s">
        <v>830</v>
      </c>
      <c r="H2223" s="107" t="s">
        <v>830</v>
      </c>
      <c r="I2223" s="107" t="s">
        <v>830</v>
      </c>
      <c r="J2223" s="107" t="s">
        <v>162</v>
      </c>
      <c r="K2223" s="107" t="s">
        <v>21</v>
      </c>
      <c r="L2223" s="107" t="s">
        <v>213</v>
      </c>
      <c r="M2223" s="107" t="s">
        <v>208</v>
      </c>
      <c r="N2223" s="107" t="s">
        <v>472</v>
      </c>
      <c r="O2223" s="107" t="s">
        <v>1122</v>
      </c>
      <c r="P2223" s="109">
        <v>46480</v>
      </c>
      <c r="Q2223" s="107" t="s">
        <v>1914</v>
      </c>
      <c r="R2223" s="108">
        <v>0</v>
      </c>
      <c r="S2223" s="109">
        <v>46630</v>
      </c>
      <c r="T2223" s="109">
        <v>46690</v>
      </c>
      <c r="U2223" s="109">
        <v>47359</v>
      </c>
      <c r="V2223" s="108">
        <v>729</v>
      </c>
      <c r="W2223" s="107" t="s">
        <v>398</v>
      </c>
      <c r="X2223" s="107" t="s">
        <v>702</v>
      </c>
      <c r="Y2223" s="107" t="s">
        <v>293</v>
      </c>
      <c r="Z2223" s="108">
        <v>0</v>
      </c>
      <c r="AA2223" s="113">
        <v>0</v>
      </c>
      <c r="AB2223" s="113">
        <v>0</v>
      </c>
      <c r="AC2223" s="113">
        <v>13500</v>
      </c>
      <c r="AD2223" s="113">
        <v>0</v>
      </c>
      <c r="AE2223" s="113">
        <v>12326.087</v>
      </c>
      <c r="AF2223" s="113">
        <v>0</v>
      </c>
      <c r="AG2223" s="113">
        <v>0</v>
      </c>
      <c r="AH2223" s="113">
        <f>CFR_Data[[#This Row],[Total Spent SFY]]+CFR_Data[[#This Row],[CF Current SFY]]</f>
        <v>0</v>
      </c>
      <c r="AI2223" s="113">
        <v>0</v>
      </c>
      <c r="AJ2223" s="113">
        <v>0</v>
      </c>
      <c r="AK2223" s="113">
        <v>0</v>
      </c>
      <c r="AL2223" s="113">
        <v>5282.6086999999998</v>
      </c>
      <c r="AM2223" s="113">
        <v>7043.4782999999998</v>
      </c>
      <c r="AN2223" s="113">
        <v>1173.913</v>
      </c>
      <c r="AO2223" s="113">
        <v>0</v>
      </c>
      <c r="AP2223" s="113">
        <v>0</v>
      </c>
      <c r="AQ2223" s="107" t="s">
        <v>699</v>
      </c>
      <c r="AR2223" s="107" t="s">
        <v>699</v>
      </c>
      <c r="AS2223" s="107" t="s">
        <v>396</v>
      </c>
      <c r="AT2223" s="107" t="s">
        <v>3060</v>
      </c>
      <c r="AU2223" s="107" t="s">
        <v>1123</v>
      </c>
      <c r="AV2223" s="107" t="s">
        <v>391</v>
      </c>
      <c r="AW2223" s="108">
        <v>2</v>
      </c>
      <c r="AX2223" s="107" t="s">
        <v>473</v>
      </c>
      <c r="AY2223" s="107" t="s">
        <v>722</v>
      </c>
      <c r="AZ2223" s="107" t="s">
        <v>697</v>
      </c>
      <c r="BA2223" s="107" t="s">
        <v>402</v>
      </c>
      <c r="BB2223" s="109">
        <v>45355.272070752311</v>
      </c>
      <c r="BC2223" s="107" t="s">
        <v>21</v>
      </c>
      <c r="BD2223" s="107" t="s">
        <v>293</v>
      </c>
    </row>
    <row r="2224" spans="1:56" x14ac:dyDescent="0.2">
      <c r="A2224" s="107" t="s">
        <v>409</v>
      </c>
      <c r="B2224" s="105">
        <v>613085</v>
      </c>
      <c r="C2224" s="105" t="s">
        <v>2827</v>
      </c>
      <c r="D2224" s="107" t="s">
        <v>2828</v>
      </c>
      <c r="E2224" s="105" t="s">
        <v>1943</v>
      </c>
      <c r="F2224" s="107" t="s">
        <v>2825</v>
      </c>
      <c r="G2224" s="107" t="s">
        <v>830</v>
      </c>
      <c r="H2224" s="107" t="s">
        <v>830</v>
      </c>
      <c r="I2224" s="107" t="s">
        <v>830</v>
      </c>
      <c r="J2224" s="107" t="s">
        <v>440</v>
      </c>
      <c r="K2224" s="107" t="s">
        <v>441</v>
      </c>
      <c r="L2224" s="107" t="s">
        <v>193</v>
      </c>
      <c r="M2224" s="107" t="s">
        <v>192</v>
      </c>
      <c r="N2224" s="107" t="s">
        <v>410</v>
      </c>
      <c r="O2224" s="107" t="s">
        <v>395</v>
      </c>
      <c r="P2224" s="109">
        <v>44940</v>
      </c>
      <c r="Q2224" s="107" t="s">
        <v>712</v>
      </c>
      <c r="R2224" s="108">
        <v>1</v>
      </c>
      <c r="S2224" s="109">
        <v>45015</v>
      </c>
      <c r="T2224" s="109">
        <v>45075</v>
      </c>
      <c r="U2224" s="109">
        <v>45745</v>
      </c>
      <c r="V2224" s="108">
        <v>730</v>
      </c>
      <c r="W2224" s="107" t="s">
        <v>1843</v>
      </c>
      <c r="X2224" s="107" t="s">
        <v>2774</v>
      </c>
      <c r="Y2224" s="107" t="s">
        <v>2612</v>
      </c>
      <c r="Z2224" s="108">
        <v>0</v>
      </c>
      <c r="AA2224" s="113">
        <v>1453040.24</v>
      </c>
      <c r="AB2224" s="113">
        <v>1453040.24</v>
      </c>
      <c r="AC2224" s="113">
        <v>5825489.54</v>
      </c>
      <c r="AD2224" s="113">
        <v>0</v>
      </c>
      <c r="AE2224" s="113">
        <v>5825489.54</v>
      </c>
      <c r="AF2224" s="113">
        <v>3061959.76</v>
      </c>
      <c r="AG2224" s="113">
        <v>4515000</v>
      </c>
      <c r="AH2224" s="113">
        <f>CFR_Data[[#This Row],[Total Spent SFY]]+CFR_Data[[#This Row],[CF Current SFY]]</f>
        <v>4515000</v>
      </c>
      <c r="AI2224" s="113">
        <v>2763529.78</v>
      </c>
      <c r="AJ2224" s="113">
        <v>0</v>
      </c>
      <c r="AK2224" s="113">
        <v>0</v>
      </c>
      <c r="AL2224" s="113">
        <v>0</v>
      </c>
      <c r="AM2224" s="113">
        <v>0</v>
      </c>
      <c r="AN2224" s="113">
        <v>0</v>
      </c>
      <c r="AO2224" s="113">
        <v>0</v>
      </c>
      <c r="AP2224" s="113">
        <v>0</v>
      </c>
      <c r="AQ2224" s="107" t="s">
        <v>699</v>
      </c>
      <c r="AR2224" s="107" t="s">
        <v>699</v>
      </c>
      <c r="AS2224" s="107" t="s">
        <v>396</v>
      </c>
      <c r="AT2224" s="107" t="s">
        <v>395</v>
      </c>
      <c r="AU2224" s="107" t="s">
        <v>1123</v>
      </c>
      <c r="AV2224" s="107" t="s">
        <v>391</v>
      </c>
      <c r="AW2224" s="108">
        <v>1</v>
      </c>
      <c r="AX2224" s="107" t="s">
        <v>473</v>
      </c>
      <c r="AY2224" s="107" t="s">
        <v>731</v>
      </c>
      <c r="AZ2224" s="107" t="s">
        <v>706</v>
      </c>
      <c r="BA2224" s="107" t="s">
        <v>435</v>
      </c>
      <c r="BB2224" s="109">
        <v>45355.272070752311</v>
      </c>
      <c r="BC2224" s="107" t="s">
        <v>465</v>
      </c>
      <c r="BD2224" s="107" t="s">
        <v>293</v>
      </c>
    </row>
    <row r="2225" spans="1:56" x14ac:dyDescent="0.2">
      <c r="A2225" s="107" t="s">
        <v>472</v>
      </c>
      <c r="B2225" s="105">
        <v>613088</v>
      </c>
      <c r="C2225" s="105" t="s">
        <v>395</v>
      </c>
      <c r="D2225" s="107" t="s">
        <v>3286</v>
      </c>
      <c r="E2225" s="105" t="s">
        <v>1941</v>
      </c>
      <c r="F2225" s="107" t="s">
        <v>1128</v>
      </c>
      <c r="G2225" s="107" t="s">
        <v>830</v>
      </c>
      <c r="H2225" s="107" t="s">
        <v>830</v>
      </c>
      <c r="I2225" s="107" t="s">
        <v>830</v>
      </c>
      <c r="J2225" s="107" t="s">
        <v>877</v>
      </c>
      <c r="K2225" s="107" t="s">
        <v>22</v>
      </c>
      <c r="L2225" s="107" t="s">
        <v>237</v>
      </c>
      <c r="M2225" s="107" t="s">
        <v>236</v>
      </c>
      <c r="N2225" s="107" t="s">
        <v>472</v>
      </c>
      <c r="O2225" s="107" t="s">
        <v>1122</v>
      </c>
      <c r="P2225" s="109">
        <v>46494</v>
      </c>
      <c r="Q2225" s="107" t="s">
        <v>1914</v>
      </c>
      <c r="R2225" s="108">
        <v>0</v>
      </c>
      <c r="S2225" s="109">
        <v>46644</v>
      </c>
      <c r="T2225" s="109">
        <v>46704</v>
      </c>
      <c r="U2225" s="109">
        <v>47191</v>
      </c>
      <c r="V2225" s="108">
        <v>547</v>
      </c>
      <c r="W2225" s="107" t="s">
        <v>398</v>
      </c>
      <c r="X2225" s="107" t="s">
        <v>702</v>
      </c>
      <c r="Y2225" s="107" t="s">
        <v>293</v>
      </c>
      <c r="Z2225" s="108">
        <v>0</v>
      </c>
      <c r="AA2225" s="113">
        <v>0</v>
      </c>
      <c r="AB2225" s="113">
        <v>0</v>
      </c>
      <c r="AC2225" s="113">
        <v>43875</v>
      </c>
      <c r="AD2225" s="113">
        <v>0</v>
      </c>
      <c r="AE2225" s="113">
        <v>43875</v>
      </c>
      <c r="AF2225" s="113">
        <v>0</v>
      </c>
      <c r="AG2225" s="113">
        <v>0</v>
      </c>
      <c r="AH2225" s="113">
        <f>CFR_Data[[#This Row],[Total Spent SFY]]+CFR_Data[[#This Row],[CF Current SFY]]</f>
        <v>0</v>
      </c>
      <c r="AI2225" s="113">
        <v>0</v>
      </c>
      <c r="AJ2225" s="113">
        <v>0</v>
      </c>
      <c r="AK2225" s="113">
        <v>0</v>
      </c>
      <c r="AL2225" s="113">
        <v>20647.058799999999</v>
      </c>
      <c r="AM2225" s="113">
        <v>23227.941200000001</v>
      </c>
      <c r="AN2225" s="113">
        <v>0</v>
      </c>
      <c r="AO2225" s="113">
        <v>0</v>
      </c>
      <c r="AP2225" s="113">
        <v>0</v>
      </c>
      <c r="AQ2225" s="107" t="s">
        <v>699</v>
      </c>
      <c r="AR2225" s="107" t="s">
        <v>699</v>
      </c>
      <c r="AS2225" s="107" t="s">
        <v>396</v>
      </c>
      <c r="AT2225" s="107" t="s">
        <v>2998</v>
      </c>
      <c r="AU2225" s="107" t="s">
        <v>1120</v>
      </c>
      <c r="AV2225" s="107" t="s">
        <v>391</v>
      </c>
      <c r="AW2225" s="108">
        <v>2</v>
      </c>
      <c r="AX2225" s="107" t="s">
        <v>473</v>
      </c>
      <c r="AY2225" s="107" t="s">
        <v>738</v>
      </c>
      <c r="AZ2225" s="107" t="s">
        <v>700</v>
      </c>
      <c r="BA2225" s="107" t="s">
        <v>652</v>
      </c>
      <c r="BB2225" s="109">
        <v>45355.272070752311</v>
      </c>
      <c r="BC2225" s="107" t="s">
        <v>22</v>
      </c>
      <c r="BD2225" s="107" t="s">
        <v>293</v>
      </c>
    </row>
    <row r="2226" spans="1:56" x14ac:dyDescent="0.2">
      <c r="A2226" s="107" t="s">
        <v>472</v>
      </c>
      <c r="B2226" s="105">
        <v>613088</v>
      </c>
      <c r="C2226" s="105" t="s">
        <v>395</v>
      </c>
      <c r="D2226" s="107" t="s">
        <v>3286</v>
      </c>
      <c r="E2226" s="105" t="s">
        <v>1941</v>
      </c>
      <c r="F2226" s="107" t="s">
        <v>1128</v>
      </c>
      <c r="G2226" s="107" t="s">
        <v>830</v>
      </c>
      <c r="H2226" s="107" t="s">
        <v>830</v>
      </c>
      <c r="I2226" s="107" t="s">
        <v>830</v>
      </c>
      <c r="J2226" s="107" t="s">
        <v>877</v>
      </c>
      <c r="K2226" s="107" t="s">
        <v>22</v>
      </c>
      <c r="L2226" s="107" t="s">
        <v>237</v>
      </c>
      <c r="M2226" s="107" t="s">
        <v>236</v>
      </c>
      <c r="N2226" s="107" t="s">
        <v>472</v>
      </c>
      <c r="O2226" s="107" t="s">
        <v>1122</v>
      </c>
      <c r="P2226" s="109">
        <v>46494</v>
      </c>
      <c r="Q2226" s="107" t="s">
        <v>1914</v>
      </c>
      <c r="R2226" s="108">
        <v>0</v>
      </c>
      <c r="S2226" s="109">
        <v>46644</v>
      </c>
      <c r="T2226" s="109">
        <v>46704</v>
      </c>
      <c r="U2226" s="109">
        <v>47191</v>
      </c>
      <c r="V2226" s="108">
        <v>547</v>
      </c>
      <c r="W2226" s="107" t="s">
        <v>424</v>
      </c>
      <c r="X2226" s="107" t="s">
        <v>735</v>
      </c>
      <c r="Y2226" s="107" t="s">
        <v>423</v>
      </c>
      <c r="Z2226" s="108">
        <v>1</v>
      </c>
      <c r="AA2226" s="113">
        <v>0</v>
      </c>
      <c r="AB2226" s="113">
        <v>0</v>
      </c>
      <c r="AC2226" s="113">
        <v>4392375</v>
      </c>
      <c r="AD2226" s="113">
        <v>0</v>
      </c>
      <c r="AE2226" s="113">
        <v>4392375</v>
      </c>
      <c r="AF2226" s="113">
        <v>0</v>
      </c>
      <c r="AG2226" s="113">
        <v>0</v>
      </c>
      <c r="AH2226" s="113">
        <f>CFR_Data[[#This Row],[Total Spent SFY]]+CFR_Data[[#This Row],[CF Current SFY]]</f>
        <v>0</v>
      </c>
      <c r="AI2226" s="113">
        <v>0</v>
      </c>
      <c r="AJ2226" s="113">
        <v>0</v>
      </c>
      <c r="AK2226" s="113">
        <v>0</v>
      </c>
      <c r="AL2226" s="113">
        <v>2067000</v>
      </c>
      <c r="AM2226" s="113">
        <v>2325375</v>
      </c>
      <c r="AN2226" s="113">
        <v>0</v>
      </c>
      <c r="AO2226" s="113">
        <v>0</v>
      </c>
      <c r="AP2226" s="113">
        <v>0</v>
      </c>
      <c r="AQ2226" s="107" t="s">
        <v>699</v>
      </c>
      <c r="AR2226" s="107" t="s">
        <v>699</v>
      </c>
      <c r="AS2226" s="107" t="s">
        <v>396</v>
      </c>
      <c r="AT2226" s="107" t="s">
        <v>2998</v>
      </c>
      <c r="AU2226" s="107" t="s">
        <v>1120</v>
      </c>
      <c r="AV2226" s="107" t="s">
        <v>391</v>
      </c>
      <c r="AW2226" s="108">
        <v>2</v>
      </c>
      <c r="AX2226" s="107" t="s">
        <v>473</v>
      </c>
      <c r="AY2226" s="107" t="s">
        <v>738</v>
      </c>
      <c r="AZ2226" s="107" t="s">
        <v>700</v>
      </c>
      <c r="BA2226" s="107" t="s">
        <v>652</v>
      </c>
      <c r="BB2226" s="109">
        <v>45355.272070752311</v>
      </c>
      <c r="BC2226" s="107" t="s">
        <v>22</v>
      </c>
      <c r="BD2226" s="107" t="s">
        <v>292</v>
      </c>
    </row>
    <row r="2227" spans="1:56" x14ac:dyDescent="0.2">
      <c r="A2227" s="107" t="s">
        <v>472</v>
      </c>
      <c r="B2227" s="105">
        <v>613093</v>
      </c>
      <c r="C2227" s="105" t="s">
        <v>395</v>
      </c>
      <c r="D2227" s="107" t="s">
        <v>3287</v>
      </c>
      <c r="E2227" s="105" t="s">
        <v>1962</v>
      </c>
      <c r="F2227" s="107" t="s">
        <v>1218</v>
      </c>
      <c r="G2227" s="107" t="s">
        <v>830</v>
      </c>
      <c r="H2227" s="107" t="s">
        <v>830</v>
      </c>
      <c r="I2227" s="107" t="s">
        <v>830</v>
      </c>
      <c r="J2227" s="107" t="s">
        <v>120</v>
      </c>
      <c r="K2227" s="107" t="s">
        <v>21</v>
      </c>
      <c r="L2227" s="107" t="s">
        <v>368</v>
      </c>
      <c r="M2227" s="107" t="s">
        <v>395</v>
      </c>
      <c r="N2227" s="107" t="s">
        <v>472</v>
      </c>
      <c r="O2227" s="107" t="s">
        <v>1122</v>
      </c>
      <c r="P2227" s="109">
        <v>45568</v>
      </c>
      <c r="Q2227" s="107" t="s">
        <v>1101</v>
      </c>
      <c r="R2227" s="108">
        <v>0</v>
      </c>
      <c r="S2227" s="109">
        <v>45718</v>
      </c>
      <c r="T2227" s="109">
        <v>45778</v>
      </c>
      <c r="U2227" s="109">
        <v>46265</v>
      </c>
      <c r="V2227" s="108">
        <v>547</v>
      </c>
      <c r="W2227" s="107" t="s">
        <v>398</v>
      </c>
      <c r="X2227" s="107" t="s">
        <v>702</v>
      </c>
      <c r="Y2227" s="107" t="s">
        <v>293</v>
      </c>
      <c r="Z2227" s="108">
        <v>0</v>
      </c>
      <c r="AA2227" s="113">
        <v>0</v>
      </c>
      <c r="AB2227" s="113">
        <v>0</v>
      </c>
      <c r="AC2227" s="113">
        <v>40425</v>
      </c>
      <c r="AD2227" s="113">
        <v>0</v>
      </c>
      <c r="AE2227" s="113">
        <v>40425</v>
      </c>
      <c r="AF2227" s="113">
        <v>0</v>
      </c>
      <c r="AG2227" s="113">
        <v>0</v>
      </c>
      <c r="AH2227" s="113">
        <f>CFR_Data[[#This Row],[Total Spent SFY]]+CFR_Data[[#This Row],[CF Current SFY]]</f>
        <v>0</v>
      </c>
      <c r="AI2227" s="113">
        <v>5053.125</v>
      </c>
      <c r="AJ2227" s="113">
        <v>30318.75</v>
      </c>
      <c r="AK2227" s="113">
        <v>5053.125</v>
      </c>
      <c r="AL2227" s="113">
        <v>0</v>
      </c>
      <c r="AM2227" s="113">
        <v>0</v>
      </c>
      <c r="AN2227" s="113">
        <v>0</v>
      </c>
      <c r="AO2227" s="113">
        <v>0</v>
      </c>
      <c r="AP2227" s="113">
        <v>0</v>
      </c>
      <c r="AQ2227" s="107" t="s">
        <v>699</v>
      </c>
      <c r="AR2227" s="107" t="s">
        <v>699</v>
      </c>
      <c r="AS2227" s="107" t="s">
        <v>473</v>
      </c>
      <c r="AT2227" s="107" t="s">
        <v>3123</v>
      </c>
      <c r="AU2227" s="107" t="s">
        <v>1123</v>
      </c>
      <c r="AV2227" s="107" t="s">
        <v>391</v>
      </c>
      <c r="AW2227" s="108">
        <v>2</v>
      </c>
      <c r="AX2227" s="107" t="s">
        <v>473</v>
      </c>
      <c r="AY2227" s="107" t="s">
        <v>731</v>
      </c>
      <c r="AZ2227" s="107" t="s">
        <v>706</v>
      </c>
      <c r="BA2227" s="107" t="s">
        <v>435</v>
      </c>
      <c r="BB2227" s="109">
        <v>45355.272070752311</v>
      </c>
      <c r="BC2227" s="107" t="s">
        <v>21</v>
      </c>
      <c r="BD2227" s="107" t="s">
        <v>293</v>
      </c>
    </row>
    <row r="2228" spans="1:56" x14ac:dyDescent="0.2">
      <c r="A2228" s="107" t="s">
        <v>472</v>
      </c>
      <c r="B2228" s="105">
        <v>613093</v>
      </c>
      <c r="C2228" s="105" t="s">
        <v>395</v>
      </c>
      <c r="D2228" s="107" t="s">
        <v>3287</v>
      </c>
      <c r="E2228" s="105" t="s">
        <v>1962</v>
      </c>
      <c r="F2228" s="107" t="s">
        <v>1218</v>
      </c>
      <c r="G2228" s="107" t="s">
        <v>830</v>
      </c>
      <c r="H2228" s="107" t="s">
        <v>830</v>
      </c>
      <c r="I2228" s="107" t="s">
        <v>830</v>
      </c>
      <c r="J2228" s="107" t="s">
        <v>120</v>
      </c>
      <c r="K2228" s="107" t="s">
        <v>21</v>
      </c>
      <c r="L2228" s="107" t="s">
        <v>368</v>
      </c>
      <c r="M2228" s="107" t="s">
        <v>395</v>
      </c>
      <c r="N2228" s="107" t="s">
        <v>472</v>
      </c>
      <c r="O2228" s="107" t="s">
        <v>1122</v>
      </c>
      <c r="P2228" s="109">
        <v>45568</v>
      </c>
      <c r="Q2228" s="107" t="s">
        <v>1101</v>
      </c>
      <c r="R2228" s="108">
        <v>0</v>
      </c>
      <c r="S2228" s="109">
        <v>45718</v>
      </c>
      <c r="T2228" s="109">
        <v>45778</v>
      </c>
      <c r="U2228" s="109">
        <v>46265</v>
      </c>
      <c r="V2228" s="108">
        <v>547</v>
      </c>
      <c r="W2228" s="107" t="s">
        <v>424</v>
      </c>
      <c r="X2228" s="107" t="s">
        <v>726</v>
      </c>
      <c r="Y2228" s="107" t="s">
        <v>725</v>
      </c>
      <c r="Z2228" s="108">
        <v>0.8</v>
      </c>
      <c r="AA2228" s="113">
        <v>0</v>
      </c>
      <c r="AB2228" s="113">
        <v>0</v>
      </c>
      <c r="AC2228" s="113">
        <v>5430425</v>
      </c>
      <c r="AD2228" s="113">
        <v>0</v>
      </c>
      <c r="AE2228" s="113">
        <v>5430425</v>
      </c>
      <c r="AF2228" s="113">
        <v>0</v>
      </c>
      <c r="AG2228" s="113">
        <v>0</v>
      </c>
      <c r="AH2228" s="113">
        <f>CFR_Data[[#This Row],[Total Spent SFY]]+CFR_Data[[#This Row],[CF Current SFY]]</f>
        <v>0</v>
      </c>
      <c r="AI2228" s="113">
        <v>678803.125</v>
      </c>
      <c r="AJ2228" s="113">
        <v>4072818.75</v>
      </c>
      <c r="AK2228" s="113">
        <v>678803.125</v>
      </c>
      <c r="AL2228" s="113">
        <v>0</v>
      </c>
      <c r="AM2228" s="113">
        <v>0</v>
      </c>
      <c r="AN2228" s="113">
        <v>0</v>
      </c>
      <c r="AO2228" s="113">
        <v>0</v>
      </c>
      <c r="AP2228" s="113">
        <v>0</v>
      </c>
      <c r="AQ2228" s="107" t="s">
        <v>699</v>
      </c>
      <c r="AR2228" s="107" t="s">
        <v>699</v>
      </c>
      <c r="AS2228" s="107" t="s">
        <v>473</v>
      </c>
      <c r="AT2228" s="107" t="s">
        <v>3123</v>
      </c>
      <c r="AU2228" s="107" t="s">
        <v>1123</v>
      </c>
      <c r="AV2228" s="107" t="s">
        <v>391</v>
      </c>
      <c r="AW2228" s="108">
        <v>2</v>
      </c>
      <c r="AX2228" s="107" t="s">
        <v>473</v>
      </c>
      <c r="AY2228" s="107" t="s">
        <v>731</v>
      </c>
      <c r="AZ2228" s="107" t="s">
        <v>706</v>
      </c>
      <c r="BA2228" s="107" t="s">
        <v>435</v>
      </c>
      <c r="BB2228" s="109">
        <v>45355.272070752311</v>
      </c>
      <c r="BC2228" s="107" t="s">
        <v>21</v>
      </c>
      <c r="BD2228" s="107" t="s">
        <v>292</v>
      </c>
    </row>
    <row r="2229" spans="1:56" x14ac:dyDescent="0.2">
      <c r="A2229" s="107" t="s">
        <v>472</v>
      </c>
      <c r="B2229" s="105">
        <v>613094</v>
      </c>
      <c r="C2229" s="105" t="s">
        <v>395</v>
      </c>
      <c r="D2229" s="107" t="s">
        <v>3288</v>
      </c>
      <c r="E2229" s="105" t="s">
        <v>1945</v>
      </c>
      <c r="F2229" s="107" t="s">
        <v>1128</v>
      </c>
      <c r="G2229" s="107" t="s">
        <v>830</v>
      </c>
      <c r="H2229" s="107" t="s">
        <v>830</v>
      </c>
      <c r="I2229" s="107" t="s">
        <v>830</v>
      </c>
      <c r="J2229" s="107" t="s">
        <v>80</v>
      </c>
      <c r="K2229" s="107" t="s">
        <v>33</v>
      </c>
      <c r="L2229" s="107" t="s">
        <v>237</v>
      </c>
      <c r="M2229" s="107" t="s">
        <v>236</v>
      </c>
      <c r="N2229" s="107" t="s">
        <v>472</v>
      </c>
      <c r="O2229" s="107" t="s">
        <v>1122</v>
      </c>
      <c r="P2229" s="109">
        <v>46746</v>
      </c>
      <c r="Q2229" s="107" t="s">
        <v>2912</v>
      </c>
      <c r="R2229" s="108">
        <v>0</v>
      </c>
      <c r="S2229" s="109">
        <v>46896</v>
      </c>
      <c r="T2229" s="109">
        <v>46956</v>
      </c>
      <c r="U2229" s="109">
        <v>47443</v>
      </c>
      <c r="V2229" s="108">
        <v>547</v>
      </c>
      <c r="W2229" s="107" t="s">
        <v>398</v>
      </c>
      <c r="X2229" s="107" t="s">
        <v>702</v>
      </c>
      <c r="Y2229" s="107" t="s">
        <v>293</v>
      </c>
      <c r="Z2229" s="108">
        <v>0</v>
      </c>
      <c r="AA2229" s="113">
        <v>0</v>
      </c>
      <c r="AB2229" s="113">
        <v>0</v>
      </c>
      <c r="AC2229" s="113">
        <v>29250</v>
      </c>
      <c r="AD2229" s="113">
        <v>0</v>
      </c>
      <c r="AE2229" s="113">
        <v>20647.058799999999</v>
      </c>
      <c r="AF2229" s="113">
        <v>0</v>
      </c>
      <c r="AG2229" s="113">
        <v>0</v>
      </c>
      <c r="AH2229" s="113">
        <f>CFR_Data[[#This Row],[Total Spent SFY]]+CFR_Data[[#This Row],[CF Current SFY]]</f>
        <v>0</v>
      </c>
      <c r="AI2229" s="113">
        <v>0</v>
      </c>
      <c r="AJ2229" s="113">
        <v>0</v>
      </c>
      <c r="AK2229" s="113">
        <v>0</v>
      </c>
      <c r="AL2229" s="113">
        <v>0</v>
      </c>
      <c r="AM2229" s="113">
        <v>20647.058799999999</v>
      </c>
      <c r="AN2229" s="113">
        <v>8602.9411999999993</v>
      </c>
      <c r="AO2229" s="113">
        <v>0</v>
      </c>
      <c r="AP2229" s="113">
        <v>0</v>
      </c>
      <c r="AQ2229" s="107" t="s">
        <v>699</v>
      </c>
      <c r="AR2229" s="107" t="s">
        <v>699</v>
      </c>
      <c r="AS2229" s="107" t="s">
        <v>396</v>
      </c>
      <c r="AT2229" s="107" t="s">
        <v>2992</v>
      </c>
      <c r="AU2229" s="107" t="s">
        <v>1120</v>
      </c>
      <c r="AV2229" s="107" t="s">
        <v>391</v>
      </c>
      <c r="AW2229" s="108">
        <v>2</v>
      </c>
      <c r="AX2229" s="107" t="s">
        <v>473</v>
      </c>
      <c r="AY2229" s="107" t="s">
        <v>738</v>
      </c>
      <c r="AZ2229" s="107" t="s">
        <v>700</v>
      </c>
      <c r="BA2229" s="107" t="s">
        <v>652</v>
      </c>
      <c r="BB2229" s="109">
        <v>45355.272070752311</v>
      </c>
      <c r="BC2229" s="107" t="s">
        <v>33</v>
      </c>
      <c r="BD2229" s="107" t="s">
        <v>293</v>
      </c>
    </row>
    <row r="2230" spans="1:56" x14ac:dyDescent="0.2">
      <c r="A2230" s="107" t="s">
        <v>472</v>
      </c>
      <c r="B2230" s="105">
        <v>613094</v>
      </c>
      <c r="C2230" s="105" t="s">
        <v>395</v>
      </c>
      <c r="D2230" s="107" t="s">
        <v>3288</v>
      </c>
      <c r="E2230" s="105" t="s">
        <v>1945</v>
      </c>
      <c r="F2230" s="107" t="s">
        <v>1128</v>
      </c>
      <c r="G2230" s="107" t="s">
        <v>830</v>
      </c>
      <c r="H2230" s="107" t="s">
        <v>830</v>
      </c>
      <c r="I2230" s="107" t="s">
        <v>830</v>
      </c>
      <c r="J2230" s="107" t="s">
        <v>80</v>
      </c>
      <c r="K2230" s="107" t="s">
        <v>33</v>
      </c>
      <c r="L2230" s="107" t="s">
        <v>237</v>
      </c>
      <c r="M2230" s="107" t="s">
        <v>236</v>
      </c>
      <c r="N2230" s="107" t="s">
        <v>472</v>
      </c>
      <c r="O2230" s="107" t="s">
        <v>1122</v>
      </c>
      <c r="P2230" s="109">
        <v>46746</v>
      </c>
      <c r="Q2230" s="107" t="s">
        <v>2912</v>
      </c>
      <c r="R2230" s="108">
        <v>0</v>
      </c>
      <c r="S2230" s="109">
        <v>46896</v>
      </c>
      <c r="T2230" s="109">
        <v>46956</v>
      </c>
      <c r="U2230" s="109">
        <v>47443</v>
      </c>
      <c r="V2230" s="108">
        <v>547</v>
      </c>
      <c r="W2230" s="107" t="s">
        <v>424</v>
      </c>
      <c r="X2230" s="107" t="s">
        <v>726</v>
      </c>
      <c r="Y2230" s="107" t="s">
        <v>725</v>
      </c>
      <c r="Z2230" s="108">
        <v>0.8</v>
      </c>
      <c r="AA2230" s="113">
        <v>0</v>
      </c>
      <c r="AB2230" s="113">
        <v>0</v>
      </c>
      <c r="AC2230" s="113">
        <v>8934250</v>
      </c>
      <c r="AD2230" s="113">
        <v>0</v>
      </c>
      <c r="AE2230" s="113">
        <v>6306529.4117999999</v>
      </c>
      <c r="AF2230" s="113">
        <v>0</v>
      </c>
      <c r="AG2230" s="113">
        <v>0</v>
      </c>
      <c r="AH2230" s="113">
        <f>CFR_Data[[#This Row],[Total Spent SFY]]+CFR_Data[[#This Row],[CF Current SFY]]</f>
        <v>0</v>
      </c>
      <c r="AI2230" s="113">
        <v>0</v>
      </c>
      <c r="AJ2230" s="113">
        <v>0</v>
      </c>
      <c r="AK2230" s="113">
        <v>0</v>
      </c>
      <c r="AL2230" s="113">
        <v>0</v>
      </c>
      <c r="AM2230" s="113">
        <v>6306529.4117999999</v>
      </c>
      <c r="AN2230" s="113">
        <v>2627720.5882000001</v>
      </c>
      <c r="AO2230" s="113">
        <v>0</v>
      </c>
      <c r="AP2230" s="113">
        <v>0</v>
      </c>
      <c r="AQ2230" s="107" t="s">
        <v>699</v>
      </c>
      <c r="AR2230" s="107" t="s">
        <v>699</v>
      </c>
      <c r="AS2230" s="107" t="s">
        <v>396</v>
      </c>
      <c r="AT2230" s="107" t="s">
        <v>2992</v>
      </c>
      <c r="AU2230" s="107" t="s">
        <v>1120</v>
      </c>
      <c r="AV2230" s="107" t="s">
        <v>391</v>
      </c>
      <c r="AW2230" s="108">
        <v>2</v>
      </c>
      <c r="AX2230" s="107" t="s">
        <v>473</v>
      </c>
      <c r="AY2230" s="107" t="s">
        <v>738</v>
      </c>
      <c r="AZ2230" s="107" t="s">
        <v>700</v>
      </c>
      <c r="BA2230" s="107" t="s">
        <v>652</v>
      </c>
      <c r="BB2230" s="109">
        <v>45355.272070752311</v>
      </c>
      <c r="BC2230" s="107" t="s">
        <v>33</v>
      </c>
      <c r="BD2230" s="107" t="s">
        <v>292</v>
      </c>
    </row>
    <row r="2231" spans="1:56" x14ac:dyDescent="0.2">
      <c r="A2231" s="107" t="s">
        <v>472</v>
      </c>
      <c r="B2231" s="105">
        <v>613095</v>
      </c>
      <c r="C2231" s="105" t="s">
        <v>395</v>
      </c>
      <c r="D2231" s="107" t="s">
        <v>3289</v>
      </c>
      <c r="E2231" s="105" t="s">
        <v>1945</v>
      </c>
      <c r="F2231" s="107" t="s">
        <v>1128</v>
      </c>
      <c r="G2231" s="107" t="s">
        <v>830</v>
      </c>
      <c r="H2231" s="107" t="s">
        <v>830</v>
      </c>
      <c r="I2231" s="107" t="s">
        <v>830</v>
      </c>
      <c r="J2231" s="107" t="s">
        <v>53</v>
      </c>
      <c r="K2231" s="107" t="s">
        <v>33</v>
      </c>
      <c r="L2231" s="107" t="s">
        <v>312</v>
      </c>
      <c r="M2231" s="107" t="s">
        <v>158</v>
      </c>
      <c r="N2231" s="107" t="s">
        <v>472</v>
      </c>
      <c r="O2231" s="107" t="s">
        <v>1122</v>
      </c>
      <c r="P2231" s="109">
        <v>46508</v>
      </c>
      <c r="Q2231" s="107" t="s">
        <v>1914</v>
      </c>
      <c r="R2231" s="108">
        <v>0</v>
      </c>
      <c r="S2231" s="109">
        <v>46658</v>
      </c>
      <c r="T2231" s="109">
        <v>46718</v>
      </c>
      <c r="U2231" s="109">
        <v>47570</v>
      </c>
      <c r="V2231" s="108">
        <v>912</v>
      </c>
      <c r="W2231" s="107" t="s">
        <v>398</v>
      </c>
      <c r="X2231" s="107" t="s">
        <v>702</v>
      </c>
      <c r="Y2231" s="107" t="s">
        <v>293</v>
      </c>
      <c r="Z2231" s="108">
        <v>0</v>
      </c>
      <c r="AA2231" s="113">
        <v>0</v>
      </c>
      <c r="AB2231" s="113">
        <v>0</v>
      </c>
      <c r="AC2231" s="113">
        <v>42000</v>
      </c>
      <c r="AD2231" s="113">
        <v>0</v>
      </c>
      <c r="AE2231" s="113">
        <v>28965.517199999998</v>
      </c>
      <c r="AF2231" s="113">
        <v>0</v>
      </c>
      <c r="AG2231" s="113">
        <v>0</v>
      </c>
      <c r="AH2231" s="113">
        <f>CFR_Data[[#This Row],[Total Spent SFY]]+CFR_Data[[#This Row],[CF Current SFY]]</f>
        <v>0</v>
      </c>
      <c r="AI2231" s="113">
        <v>0</v>
      </c>
      <c r="AJ2231" s="113">
        <v>0</v>
      </c>
      <c r="AK2231" s="113">
        <v>0</v>
      </c>
      <c r="AL2231" s="113">
        <v>11586.206899999999</v>
      </c>
      <c r="AM2231" s="113">
        <v>17379.310300000001</v>
      </c>
      <c r="AN2231" s="113">
        <v>13034.4828</v>
      </c>
      <c r="AO2231" s="113">
        <v>0</v>
      </c>
      <c r="AP2231" s="113">
        <v>0</v>
      </c>
      <c r="AQ2231" s="107" t="s">
        <v>699</v>
      </c>
      <c r="AR2231" s="107" t="s">
        <v>699</v>
      </c>
      <c r="AS2231" s="107" t="s">
        <v>396</v>
      </c>
      <c r="AT2231" s="107" t="s">
        <v>3002</v>
      </c>
      <c r="AU2231" s="107" t="s">
        <v>1120</v>
      </c>
      <c r="AV2231" s="107" t="s">
        <v>391</v>
      </c>
      <c r="AW2231" s="108">
        <v>2</v>
      </c>
      <c r="AX2231" s="107" t="s">
        <v>473</v>
      </c>
      <c r="AY2231" s="107" t="s">
        <v>698</v>
      </c>
      <c r="AZ2231" s="107" t="s">
        <v>697</v>
      </c>
      <c r="BA2231" s="107" t="s">
        <v>392</v>
      </c>
      <c r="BB2231" s="109">
        <v>45355.272070752311</v>
      </c>
      <c r="BC2231" s="107" t="s">
        <v>33</v>
      </c>
      <c r="BD2231" s="107" t="s">
        <v>293</v>
      </c>
    </row>
    <row r="2232" spans="1:56" x14ac:dyDescent="0.2">
      <c r="A2232" s="107" t="s">
        <v>472</v>
      </c>
      <c r="B2232" s="105">
        <v>613095</v>
      </c>
      <c r="C2232" s="105" t="s">
        <v>395</v>
      </c>
      <c r="D2232" s="107" t="s">
        <v>3289</v>
      </c>
      <c r="E2232" s="105" t="s">
        <v>1945</v>
      </c>
      <c r="F2232" s="107" t="s">
        <v>1128</v>
      </c>
      <c r="G2232" s="107" t="s">
        <v>830</v>
      </c>
      <c r="H2232" s="107" t="s">
        <v>830</v>
      </c>
      <c r="I2232" s="107" t="s">
        <v>830</v>
      </c>
      <c r="J2232" s="107" t="s">
        <v>53</v>
      </c>
      <c r="K2232" s="107" t="s">
        <v>33</v>
      </c>
      <c r="L2232" s="107" t="s">
        <v>312</v>
      </c>
      <c r="M2232" s="107" t="s">
        <v>158</v>
      </c>
      <c r="N2232" s="107" t="s">
        <v>472</v>
      </c>
      <c r="O2232" s="107" t="s">
        <v>1122</v>
      </c>
      <c r="P2232" s="109">
        <v>46508</v>
      </c>
      <c r="Q2232" s="107" t="s">
        <v>1914</v>
      </c>
      <c r="R2232" s="108">
        <v>0</v>
      </c>
      <c r="S2232" s="109">
        <v>46658</v>
      </c>
      <c r="T2232" s="109">
        <v>46718</v>
      </c>
      <c r="U2232" s="109">
        <v>47570</v>
      </c>
      <c r="V2232" s="108">
        <v>912</v>
      </c>
      <c r="W2232" s="107" t="s">
        <v>424</v>
      </c>
      <c r="X2232" s="107" t="s">
        <v>726</v>
      </c>
      <c r="Y2232" s="107" t="s">
        <v>725</v>
      </c>
      <c r="Z2232" s="108">
        <v>0.8</v>
      </c>
      <c r="AA2232" s="113">
        <v>0</v>
      </c>
      <c r="AB2232" s="113">
        <v>0</v>
      </c>
      <c r="AC2232" s="113">
        <v>5554000</v>
      </c>
      <c r="AD2232" s="113">
        <v>0</v>
      </c>
      <c r="AE2232" s="113">
        <v>3830344.8276</v>
      </c>
      <c r="AF2232" s="113">
        <v>0</v>
      </c>
      <c r="AG2232" s="113">
        <v>0</v>
      </c>
      <c r="AH2232" s="113">
        <f>CFR_Data[[#This Row],[Total Spent SFY]]+CFR_Data[[#This Row],[CF Current SFY]]</f>
        <v>0</v>
      </c>
      <c r="AI2232" s="113">
        <v>0</v>
      </c>
      <c r="AJ2232" s="113">
        <v>0</v>
      </c>
      <c r="AK2232" s="113">
        <v>0</v>
      </c>
      <c r="AL2232" s="113">
        <v>1532137.9310000001</v>
      </c>
      <c r="AM2232" s="113">
        <v>2298206.8966000001</v>
      </c>
      <c r="AN2232" s="113">
        <v>1723655.1724</v>
      </c>
      <c r="AO2232" s="113">
        <v>0</v>
      </c>
      <c r="AP2232" s="113">
        <v>0</v>
      </c>
      <c r="AQ2232" s="107" t="s">
        <v>699</v>
      </c>
      <c r="AR2232" s="107" t="s">
        <v>699</v>
      </c>
      <c r="AS2232" s="107" t="s">
        <v>396</v>
      </c>
      <c r="AT2232" s="107" t="s">
        <v>3002</v>
      </c>
      <c r="AU2232" s="107" t="s">
        <v>1120</v>
      </c>
      <c r="AV2232" s="107" t="s">
        <v>391</v>
      </c>
      <c r="AW2232" s="108">
        <v>2</v>
      </c>
      <c r="AX2232" s="107" t="s">
        <v>473</v>
      </c>
      <c r="AY2232" s="107" t="s">
        <v>698</v>
      </c>
      <c r="AZ2232" s="107" t="s">
        <v>697</v>
      </c>
      <c r="BA2232" s="107" t="s">
        <v>392</v>
      </c>
      <c r="BB2232" s="109">
        <v>45355.272070752311</v>
      </c>
      <c r="BC2232" s="107" t="s">
        <v>33</v>
      </c>
      <c r="BD2232" s="107" t="s">
        <v>292</v>
      </c>
    </row>
    <row r="2233" spans="1:56" x14ac:dyDescent="0.2">
      <c r="A2233" s="107" t="s">
        <v>472</v>
      </c>
      <c r="B2233" s="105">
        <v>613097</v>
      </c>
      <c r="C2233" s="105" t="s">
        <v>395</v>
      </c>
      <c r="D2233" s="107" t="s">
        <v>3290</v>
      </c>
      <c r="E2233" s="105" t="s">
        <v>1954</v>
      </c>
      <c r="F2233" s="107" t="s">
        <v>1128</v>
      </c>
      <c r="G2233" s="107" t="s">
        <v>830</v>
      </c>
      <c r="H2233" s="107" t="s">
        <v>830</v>
      </c>
      <c r="I2233" s="107" t="s">
        <v>830</v>
      </c>
      <c r="J2233" s="107" t="s">
        <v>127</v>
      </c>
      <c r="K2233" s="107" t="s">
        <v>24</v>
      </c>
      <c r="L2233" s="107" t="s">
        <v>654</v>
      </c>
      <c r="M2233" s="107" t="s">
        <v>395</v>
      </c>
      <c r="N2233" s="107" t="s">
        <v>472</v>
      </c>
      <c r="O2233" s="107" t="s">
        <v>1125</v>
      </c>
      <c r="P2233" s="109">
        <v>46928</v>
      </c>
      <c r="Q2233" s="107" t="s">
        <v>2912</v>
      </c>
      <c r="R2233" s="108">
        <v>0</v>
      </c>
      <c r="S2233" s="109">
        <v>47078</v>
      </c>
      <c r="T2233" s="109">
        <v>47138</v>
      </c>
      <c r="U2233" s="109">
        <v>47378</v>
      </c>
      <c r="V2233" s="108">
        <v>300</v>
      </c>
      <c r="W2233" s="107" t="s">
        <v>398</v>
      </c>
      <c r="X2233" s="107" t="s">
        <v>702</v>
      </c>
      <c r="Y2233" s="107" t="s">
        <v>293</v>
      </c>
      <c r="Z2233" s="108">
        <v>0</v>
      </c>
      <c r="AA2233" s="113">
        <v>0</v>
      </c>
      <c r="AB2233" s="113">
        <v>0</v>
      </c>
      <c r="AC2233" s="113">
        <v>150000</v>
      </c>
      <c r="AD2233" s="113">
        <v>0</v>
      </c>
      <c r="AE2233" s="113">
        <v>100000</v>
      </c>
      <c r="AF2233" s="113">
        <v>0</v>
      </c>
      <c r="AG2233" s="113">
        <v>0</v>
      </c>
      <c r="AH2233" s="113">
        <f>CFR_Data[[#This Row],[Total Spent SFY]]+CFR_Data[[#This Row],[CF Current SFY]]</f>
        <v>0</v>
      </c>
      <c r="AI2233" s="113">
        <v>0</v>
      </c>
      <c r="AJ2233" s="113">
        <v>0</v>
      </c>
      <c r="AK2233" s="113">
        <v>0</v>
      </c>
      <c r="AL2233" s="113">
        <v>0</v>
      </c>
      <c r="AM2233" s="113">
        <v>100000</v>
      </c>
      <c r="AN2233" s="113">
        <v>50000</v>
      </c>
      <c r="AO2233" s="113">
        <v>0</v>
      </c>
      <c r="AP2233" s="113">
        <v>0</v>
      </c>
      <c r="AQ2233" s="107" t="s">
        <v>699</v>
      </c>
      <c r="AR2233" s="107" t="s">
        <v>699</v>
      </c>
      <c r="AS2233" s="107" t="s">
        <v>396</v>
      </c>
      <c r="AT2233" s="107" t="s">
        <v>3022</v>
      </c>
      <c r="AU2233" s="107" t="s">
        <v>1123</v>
      </c>
      <c r="AV2233" s="107" t="s">
        <v>391</v>
      </c>
      <c r="AW2233" s="108">
        <v>2</v>
      </c>
      <c r="AX2233" s="107" t="s">
        <v>473</v>
      </c>
      <c r="AY2233" s="107" t="s">
        <v>722</v>
      </c>
      <c r="AZ2233" s="107" t="s">
        <v>697</v>
      </c>
      <c r="BA2233" s="107" t="s">
        <v>402</v>
      </c>
      <c r="BB2233" s="109">
        <v>45355.272070752311</v>
      </c>
      <c r="BC2233" s="107" t="s">
        <v>24</v>
      </c>
      <c r="BD2233" s="107" t="s">
        <v>293</v>
      </c>
    </row>
    <row r="2234" spans="1:56" x14ac:dyDescent="0.2">
      <c r="A2234" s="107" t="s">
        <v>472</v>
      </c>
      <c r="B2234" s="105">
        <v>613097</v>
      </c>
      <c r="C2234" s="105" t="s">
        <v>395</v>
      </c>
      <c r="D2234" s="107" t="s">
        <v>3290</v>
      </c>
      <c r="E2234" s="105" t="s">
        <v>1954</v>
      </c>
      <c r="F2234" s="107" t="s">
        <v>1128</v>
      </c>
      <c r="G2234" s="107" t="s">
        <v>830</v>
      </c>
      <c r="H2234" s="107" t="s">
        <v>830</v>
      </c>
      <c r="I2234" s="107" t="s">
        <v>830</v>
      </c>
      <c r="J2234" s="107" t="s">
        <v>127</v>
      </c>
      <c r="K2234" s="107" t="s">
        <v>24</v>
      </c>
      <c r="L2234" s="107" t="s">
        <v>654</v>
      </c>
      <c r="M2234" s="107" t="s">
        <v>395</v>
      </c>
      <c r="N2234" s="107" t="s">
        <v>472</v>
      </c>
      <c r="O2234" s="107" t="s">
        <v>1125</v>
      </c>
      <c r="P2234" s="109">
        <v>46928</v>
      </c>
      <c r="Q2234" s="107" t="s">
        <v>2912</v>
      </c>
      <c r="R2234" s="108">
        <v>0</v>
      </c>
      <c r="S2234" s="109">
        <v>47078</v>
      </c>
      <c r="T2234" s="109">
        <v>47138</v>
      </c>
      <c r="U2234" s="109">
        <v>47378</v>
      </c>
      <c r="V2234" s="108">
        <v>300</v>
      </c>
      <c r="W2234" s="107" t="s">
        <v>424</v>
      </c>
      <c r="X2234" s="107" t="s">
        <v>733</v>
      </c>
      <c r="Y2234" s="107" t="s">
        <v>413</v>
      </c>
      <c r="Z2234" s="108">
        <v>0.8</v>
      </c>
      <c r="AA2234" s="113">
        <v>0</v>
      </c>
      <c r="AB2234" s="113">
        <v>0</v>
      </c>
      <c r="AC2234" s="113">
        <v>11903000</v>
      </c>
      <c r="AD2234" s="113">
        <v>0</v>
      </c>
      <c r="AE2234" s="113">
        <v>7935333.3333000001</v>
      </c>
      <c r="AF2234" s="113">
        <v>0</v>
      </c>
      <c r="AG2234" s="113">
        <v>0</v>
      </c>
      <c r="AH2234" s="113">
        <f>CFR_Data[[#This Row],[Total Spent SFY]]+CFR_Data[[#This Row],[CF Current SFY]]</f>
        <v>0</v>
      </c>
      <c r="AI2234" s="113">
        <v>0</v>
      </c>
      <c r="AJ2234" s="113">
        <v>0</v>
      </c>
      <c r="AK2234" s="113">
        <v>0</v>
      </c>
      <c r="AL2234" s="113">
        <v>0</v>
      </c>
      <c r="AM2234" s="113">
        <v>7935333.3333000001</v>
      </c>
      <c r="AN2234" s="113">
        <v>3967666.6666999999</v>
      </c>
      <c r="AO2234" s="113">
        <v>0</v>
      </c>
      <c r="AP2234" s="113">
        <v>0</v>
      </c>
      <c r="AQ2234" s="107" t="s">
        <v>699</v>
      </c>
      <c r="AR2234" s="107" t="s">
        <v>699</v>
      </c>
      <c r="AS2234" s="107" t="s">
        <v>396</v>
      </c>
      <c r="AT2234" s="107" t="s">
        <v>3022</v>
      </c>
      <c r="AU2234" s="107" t="s">
        <v>1123</v>
      </c>
      <c r="AV2234" s="107" t="s">
        <v>391</v>
      </c>
      <c r="AW2234" s="108">
        <v>2</v>
      </c>
      <c r="AX2234" s="107" t="s">
        <v>473</v>
      </c>
      <c r="AY2234" s="107" t="s">
        <v>722</v>
      </c>
      <c r="AZ2234" s="107" t="s">
        <v>697</v>
      </c>
      <c r="BA2234" s="107" t="s">
        <v>402</v>
      </c>
      <c r="BB2234" s="109">
        <v>45355.272070752311</v>
      </c>
      <c r="BC2234" s="107" t="s">
        <v>24</v>
      </c>
      <c r="BD2234" s="107" t="s">
        <v>292</v>
      </c>
    </row>
    <row r="2235" spans="1:56" x14ac:dyDescent="0.2">
      <c r="A2235" s="107" t="s">
        <v>472</v>
      </c>
      <c r="B2235" s="105">
        <v>613116</v>
      </c>
      <c r="C2235" s="105" t="s">
        <v>395</v>
      </c>
      <c r="D2235" s="107" t="s">
        <v>3291</v>
      </c>
      <c r="E2235" s="105" t="s">
        <v>1962</v>
      </c>
      <c r="F2235" s="107" t="s">
        <v>1739</v>
      </c>
      <c r="G2235" s="107" t="s">
        <v>830</v>
      </c>
      <c r="H2235" s="107" t="s">
        <v>830</v>
      </c>
      <c r="I2235" s="107" t="s">
        <v>830</v>
      </c>
      <c r="J2235" s="107" t="s">
        <v>206</v>
      </c>
      <c r="K2235" s="107" t="s">
        <v>32</v>
      </c>
      <c r="L2235" s="107" t="s">
        <v>349</v>
      </c>
      <c r="M2235" s="107" t="s">
        <v>395</v>
      </c>
      <c r="N2235" s="107" t="s">
        <v>472</v>
      </c>
      <c r="O2235" s="107" t="s">
        <v>1122</v>
      </c>
      <c r="P2235" s="109">
        <v>45472</v>
      </c>
      <c r="Q2235" s="107" t="s">
        <v>754</v>
      </c>
      <c r="R2235" s="108">
        <v>0</v>
      </c>
      <c r="S2235" s="109">
        <v>45622</v>
      </c>
      <c r="T2235" s="109">
        <v>45682</v>
      </c>
      <c r="U2235" s="109">
        <v>46351</v>
      </c>
      <c r="V2235" s="108">
        <v>729</v>
      </c>
      <c r="W2235" s="107" t="s">
        <v>424</v>
      </c>
      <c r="X2235" s="107" t="s">
        <v>1149</v>
      </c>
      <c r="Y2235" s="107" t="s">
        <v>771</v>
      </c>
      <c r="Z2235" s="108">
        <v>0.8</v>
      </c>
      <c r="AA2235" s="113">
        <v>0</v>
      </c>
      <c r="AB2235" s="113">
        <v>0</v>
      </c>
      <c r="AC2235" s="113">
        <v>3220799.9947000002</v>
      </c>
      <c r="AD2235" s="113">
        <v>0</v>
      </c>
      <c r="AE2235" s="113">
        <v>3220799.9947000002</v>
      </c>
      <c r="AF2235" s="113">
        <v>0</v>
      </c>
      <c r="AG2235" s="113">
        <v>0</v>
      </c>
      <c r="AH2235" s="113">
        <f>CFR_Data[[#This Row],[Total Spent SFY]]+CFR_Data[[#This Row],[CF Current SFY]]</f>
        <v>0</v>
      </c>
      <c r="AI2235" s="113">
        <v>840208.69429999997</v>
      </c>
      <c r="AJ2235" s="113">
        <v>1680417.3884999999</v>
      </c>
      <c r="AK2235" s="113">
        <v>700173.91189999995</v>
      </c>
      <c r="AL2235" s="113">
        <v>0</v>
      </c>
      <c r="AM2235" s="113">
        <v>0</v>
      </c>
      <c r="AN2235" s="113">
        <v>0</v>
      </c>
      <c r="AO2235" s="113">
        <v>0</v>
      </c>
      <c r="AP2235" s="113">
        <v>0</v>
      </c>
      <c r="AQ2235" s="107" t="s">
        <v>699</v>
      </c>
      <c r="AR2235" s="107" t="s">
        <v>699</v>
      </c>
      <c r="AS2235" s="107" t="s">
        <v>396</v>
      </c>
      <c r="AT2235" s="107" t="s">
        <v>395</v>
      </c>
      <c r="AU2235" s="107" t="s">
        <v>1123</v>
      </c>
      <c r="AV2235" s="107" t="s">
        <v>391</v>
      </c>
      <c r="AW2235" s="108">
        <v>1</v>
      </c>
      <c r="AX2235" s="107" t="s">
        <v>473</v>
      </c>
      <c r="AY2235" s="107" t="s">
        <v>707</v>
      </c>
      <c r="AZ2235" s="107" t="s">
        <v>706</v>
      </c>
      <c r="BA2235" s="107" t="s">
        <v>412</v>
      </c>
      <c r="BB2235" s="109">
        <v>45355.272070752311</v>
      </c>
      <c r="BC2235" s="107" t="s">
        <v>32</v>
      </c>
      <c r="BD2235" s="107" t="s">
        <v>292</v>
      </c>
    </row>
    <row r="2236" spans="1:56" x14ac:dyDescent="0.2">
      <c r="A2236" s="107" t="s">
        <v>472</v>
      </c>
      <c r="B2236" s="105">
        <v>613121</v>
      </c>
      <c r="C2236" s="105" t="s">
        <v>395</v>
      </c>
      <c r="D2236" s="107" t="s">
        <v>3292</v>
      </c>
      <c r="E2236" s="105" t="s">
        <v>1941</v>
      </c>
      <c r="F2236" s="107" t="s">
        <v>3293</v>
      </c>
      <c r="G2236" s="107" t="s">
        <v>830</v>
      </c>
      <c r="H2236" s="107" t="s">
        <v>830</v>
      </c>
      <c r="I2236" s="107" t="s">
        <v>830</v>
      </c>
      <c r="J2236" s="107" t="s">
        <v>328</v>
      </c>
      <c r="K2236" s="107" t="s">
        <v>22</v>
      </c>
      <c r="L2236" s="107" t="s">
        <v>210</v>
      </c>
      <c r="M2236" s="107" t="s">
        <v>208</v>
      </c>
      <c r="N2236" s="107" t="s">
        <v>472</v>
      </c>
      <c r="O2236" s="107" t="s">
        <v>1122</v>
      </c>
      <c r="P2236" s="109">
        <v>46543</v>
      </c>
      <c r="Q2236" s="107" t="s">
        <v>1914</v>
      </c>
      <c r="R2236" s="108">
        <v>0</v>
      </c>
      <c r="S2236" s="109">
        <v>46693</v>
      </c>
      <c r="T2236" s="109">
        <v>46753</v>
      </c>
      <c r="U2236" s="109">
        <v>47422</v>
      </c>
      <c r="V2236" s="108">
        <v>729</v>
      </c>
      <c r="W2236" s="107" t="s">
        <v>424</v>
      </c>
      <c r="X2236" s="107" t="s">
        <v>713</v>
      </c>
      <c r="Y2236" s="107" t="s">
        <v>397</v>
      </c>
      <c r="Z2236" s="108">
        <v>0.9</v>
      </c>
      <c r="AA2236" s="113">
        <v>0</v>
      </c>
      <c r="AB2236" s="113">
        <v>0</v>
      </c>
      <c r="AC2236" s="113">
        <v>5373900</v>
      </c>
      <c r="AD2236" s="113">
        <v>0</v>
      </c>
      <c r="AE2236" s="113">
        <v>4396827.2726999996</v>
      </c>
      <c r="AF2236" s="113">
        <v>0</v>
      </c>
      <c r="AG2236" s="113">
        <v>0</v>
      </c>
      <c r="AH2236" s="113">
        <f>CFR_Data[[#This Row],[Total Spent SFY]]+CFR_Data[[#This Row],[CF Current SFY]]</f>
        <v>0</v>
      </c>
      <c r="AI2236" s="113">
        <v>0</v>
      </c>
      <c r="AJ2236" s="113">
        <v>0</v>
      </c>
      <c r="AK2236" s="113">
        <v>0</v>
      </c>
      <c r="AL2236" s="113">
        <v>1465609.0909</v>
      </c>
      <c r="AM2236" s="113">
        <v>2931218.1817999999</v>
      </c>
      <c r="AN2236" s="113">
        <v>977072.72730000003</v>
      </c>
      <c r="AO2236" s="113">
        <v>0</v>
      </c>
      <c r="AP2236" s="113">
        <v>0</v>
      </c>
      <c r="AQ2236" s="107" t="s">
        <v>699</v>
      </c>
      <c r="AR2236" s="107" t="s">
        <v>699</v>
      </c>
      <c r="AS2236" s="107" t="s">
        <v>396</v>
      </c>
      <c r="AT2236" s="107" t="s">
        <v>3072</v>
      </c>
      <c r="AU2236" s="107" t="s">
        <v>1123</v>
      </c>
      <c r="AV2236" s="107" t="s">
        <v>391</v>
      </c>
      <c r="AW2236" s="108">
        <v>2</v>
      </c>
      <c r="AX2236" s="107" t="s">
        <v>473</v>
      </c>
      <c r="AY2236" s="107" t="s">
        <v>762</v>
      </c>
      <c r="AZ2236" s="107" t="s">
        <v>706</v>
      </c>
      <c r="BA2236" s="107" t="s">
        <v>433</v>
      </c>
      <c r="BB2236" s="109">
        <v>45355.272070752311</v>
      </c>
      <c r="BC2236" s="107" t="s">
        <v>22</v>
      </c>
      <c r="BD2236" s="107" t="s">
        <v>292</v>
      </c>
    </row>
    <row r="2237" spans="1:56" x14ac:dyDescent="0.2">
      <c r="A2237" s="107" t="s">
        <v>472</v>
      </c>
      <c r="B2237" s="105">
        <v>613121</v>
      </c>
      <c r="C2237" s="105" t="s">
        <v>395</v>
      </c>
      <c r="D2237" s="107" t="s">
        <v>3292</v>
      </c>
      <c r="E2237" s="105" t="s">
        <v>1941</v>
      </c>
      <c r="F2237" s="107" t="s">
        <v>3293</v>
      </c>
      <c r="G2237" s="107" t="s">
        <v>830</v>
      </c>
      <c r="H2237" s="107" t="s">
        <v>830</v>
      </c>
      <c r="I2237" s="107" t="s">
        <v>830</v>
      </c>
      <c r="J2237" s="107" t="s">
        <v>328</v>
      </c>
      <c r="K2237" s="107" t="s">
        <v>22</v>
      </c>
      <c r="L2237" s="107" t="s">
        <v>210</v>
      </c>
      <c r="M2237" s="107" t="s">
        <v>208</v>
      </c>
      <c r="N2237" s="107" t="s">
        <v>472</v>
      </c>
      <c r="O2237" s="107" t="s">
        <v>1122</v>
      </c>
      <c r="P2237" s="109">
        <v>46543</v>
      </c>
      <c r="Q2237" s="107" t="s">
        <v>1914</v>
      </c>
      <c r="R2237" s="108">
        <v>0</v>
      </c>
      <c r="S2237" s="109">
        <v>46693</v>
      </c>
      <c r="T2237" s="109">
        <v>46753</v>
      </c>
      <c r="U2237" s="109">
        <v>47422</v>
      </c>
      <c r="V2237" s="108">
        <v>729</v>
      </c>
      <c r="W2237" s="107" t="s">
        <v>398</v>
      </c>
      <c r="X2237" s="107" t="s">
        <v>702</v>
      </c>
      <c r="Y2237" s="107" t="s">
        <v>293</v>
      </c>
      <c r="Z2237" s="108">
        <v>0</v>
      </c>
      <c r="AA2237" s="113">
        <v>0</v>
      </c>
      <c r="AB2237" s="113">
        <v>0</v>
      </c>
      <c r="AC2237" s="113">
        <v>52500</v>
      </c>
      <c r="AD2237" s="113">
        <v>0</v>
      </c>
      <c r="AE2237" s="113">
        <v>42954.545400000003</v>
      </c>
      <c r="AF2237" s="113">
        <v>0</v>
      </c>
      <c r="AG2237" s="113">
        <v>0</v>
      </c>
      <c r="AH2237" s="113">
        <f>CFR_Data[[#This Row],[Total Spent SFY]]+CFR_Data[[#This Row],[CF Current SFY]]</f>
        <v>0</v>
      </c>
      <c r="AI2237" s="113">
        <v>0</v>
      </c>
      <c r="AJ2237" s="113">
        <v>0</v>
      </c>
      <c r="AK2237" s="113">
        <v>0</v>
      </c>
      <c r="AL2237" s="113">
        <v>14318.1818</v>
      </c>
      <c r="AM2237" s="113">
        <v>28636.363600000001</v>
      </c>
      <c r="AN2237" s="113">
        <v>9545.4545999999991</v>
      </c>
      <c r="AO2237" s="113">
        <v>0</v>
      </c>
      <c r="AP2237" s="113">
        <v>0</v>
      </c>
      <c r="AQ2237" s="107" t="s">
        <v>699</v>
      </c>
      <c r="AR2237" s="107" t="s">
        <v>699</v>
      </c>
      <c r="AS2237" s="107" t="s">
        <v>396</v>
      </c>
      <c r="AT2237" s="107" t="s">
        <v>3072</v>
      </c>
      <c r="AU2237" s="107" t="s">
        <v>1123</v>
      </c>
      <c r="AV2237" s="107" t="s">
        <v>391</v>
      </c>
      <c r="AW2237" s="108">
        <v>2</v>
      </c>
      <c r="AX2237" s="107" t="s">
        <v>473</v>
      </c>
      <c r="AY2237" s="107" t="s">
        <v>762</v>
      </c>
      <c r="AZ2237" s="107" t="s">
        <v>706</v>
      </c>
      <c r="BA2237" s="107" t="s">
        <v>433</v>
      </c>
      <c r="BB2237" s="109">
        <v>45355.272070752311</v>
      </c>
      <c r="BC2237" s="107" t="s">
        <v>22</v>
      </c>
      <c r="BD2237" s="107" t="s">
        <v>293</v>
      </c>
    </row>
    <row r="2238" spans="1:56" x14ac:dyDescent="0.2">
      <c r="A2238" s="107" t="s">
        <v>409</v>
      </c>
      <c r="B2238" s="105">
        <v>613123</v>
      </c>
      <c r="C2238" s="105" t="s">
        <v>3294</v>
      </c>
      <c r="D2238" s="107" t="s">
        <v>1310</v>
      </c>
      <c r="E2238" s="105" t="s">
        <v>1954</v>
      </c>
      <c r="F2238" s="107" t="s">
        <v>389</v>
      </c>
      <c r="G2238" s="107" t="s">
        <v>830</v>
      </c>
      <c r="H2238" s="107" t="b">
        <v>1</v>
      </c>
      <c r="I2238" s="107" t="s">
        <v>830</v>
      </c>
      <c r="J2238" s="107" t="s">
        <v>463</v>
      </c>
      <c r="K2238" s="107" t="s">
        <v>464</v>
      </c>
      <c r="L2238" s="107" t="s">
        <v>344</v>
      </c>
      <c r="M2238" s="107" t="s">
        <v>395</v>
      </c>
      <c r="N2238" s="107" t="s">
        <v>410</v>
      </c>
      <c r="O2238" s="107" t="s">
        <v>395</v>
      </c>
      <c r="P2238" s="109">
        <v>45017</v>
      </c>
      <c r="Q2238" s="107" t="s">
        <v>712</v>
      </c>
      <c r="R2238" s="108">
        <v>1</v>
      </c>
      <c r="S2238" s="109">
        <v>45085</v>
      </c>
      <c r="T2238" s="109">
        <v>45145</v>
      </c>
      <c r="U2238" s="109">
        <v>45450</v>
      </c>
      <c r="V2238" s="108">
        <v>365</v>
      </c>
      <c r="W2238" s="107" t="s">
        <v>398</v>
      </c>
      <c r="X2238" s="107" t="s">
        <v>720</v>
      </c>
      <c r="Y2238" s="107" t="s">
        <v>293</v>
      </c>
      <c r="Z2238" s="108">
        <v>0</v>
      </c>
      <c r="AA2238" s="113">
        <v>210717.75</v>
      </c>
      <c r="AB2238" s="113">
        <v>210717.75</v>
      </c>
      <c r="AC2238" s="113">
        <v>1476182.25</v>
      </c>
      <c r="AD2238" s="113">
        <v>1100000</v>
      </c>
      <c r="AE2238" s="113">
        <v>1100000</v>
      </c>
      <c r="AF2238" s="113">
        <v>1100000</v>
      </c>
      <c r="AG2238" s="113">
        <v>1310717.75</v>
      </c>
      <c r="AH2238" s="113">
        <f>CFR_Data[[#This Row],[Total Spent SFY]]+CFR_Data[[#This Row],[CF Current SFY]]</f>
        <v>1310717.75</v>
      </c>
      <c r="AI2238" s="113">
        <v>0</v>
      </c>
      <c r="AJ2238" s="113">
        <v>0</v>
      </c>
      <c r="AK2238" s="113">
        <v>0</v>
      </c>
      <c r="AL2238" s="113">
        <v>0</v>
      </c>
      <c r="AM2238" s="113">
        <v>0</v>
      </c>
      <c r="AN2238" s="113">
        <v>376182.25</v>
      </c>
      <c r="AO2238" s="113">
        <v>0</v>
      </c>
      <c r="AP2238" s="113">
        <v>0</v>
      </c>
      <c r="AQ2238" s="107" t="s">
        <v>699</v>
      </c>
      <c r="AR2238" s="107" t="s">
        <v>699</v>
      </c>
      <c r="AS2238" s="107" t="s">
        <v>396</v>
      </c>
      <c r="AT2238" s="107" t="s">
        <v>395</v>
      </c>
      <c r="AU2238" s="107" t="s">
        <v>1123</v>
      </c>
      <c r="AV2238" s="107" t="s">
        <v>391</v>
      </c>
      <c r="AW2238" s="108">
        <v>1</v>
      </c>
      <c r="AX2238" s="107" t="s">
        <v>473</v>
      </c>
      <c r="AY2238" s="107" t="s">
        <v>707</v>
      </c>
      <c r="AZ2238" s="107" t="s">
        <v>706</v>
      </c>
      <c r="BA2238" s="107" t="s">
        <v>412</v>
      </c>
      <c r="BB2238" s="109">
        <v>45355.272070752311</v>
      </c>
      <c r="BC2238" s="107" t="s">
        <v>465</v>
      </c>
      <c r="BD2238" s="107" t="s">
        <v>293</v>
      </c>
    </row>
    <row r="2239" spans="1:56" x14ac:dyDescent="0.2">
      <c r="A2239" s="107" t="s">
        <v>472</v>
      </c>
      <c r="B2239" s="105">
        <v>613124</v>
      </c>
      <c r="C2239" s="105" t="s">
        <v>395</v>
      </c>
      <c r="D2239" s="107" t="s">
        <v>3295</v>
      </c>
      <c r="E2239" s="105" t="s">
        <v>1943</v>
      </c>
      <c r="F2239" s="107" t="s">
        <v>1128</v>
      </c>
      <c r="G2239" s="107" t="s">
        <v>830</v>
      </c>
      <c r="H2239" s="107" t="s">
        <v>830</v>
      </c>
      <c r="I2239" s="107" t="s">
        <v>830</v>
      </c>
      <c r="J2239" s="107" t="s">
        <v>44</v>
      </c>
      <c r="K2239" s="107" t="s">
        <v>22</v>
      </c>
      <c r="L2239" s="107" t="s">
        <v>42</v>
      </c>
      <c r="M2239" s="107" t="s">
        <v>41</v>
      </c>
      <c r="N2239" s="107" t="s">
        <v>472</v>
      </c>
      <c r="O2239" s="107" t="s">
        <v>1122</v>
      </c>
      <c r="P2239" s="109">
        <v>46928</v>
      </c>
      <c r="Q2239" s="107" t="s">
        <v>2912</v>
      </c>
      <c r="R2239" s="108">
        <v>0</v>
      </c>
      <c r="S2239" s="109">
        <v>47078</v>
      </c>
      <c r="T2239" s="109">
        <v>47138</v>
      </c>
      <c r="U2239" s="109">
        <v>47990</v>
      </c>
      <c r="V2239" s="108">
        <v>912</v>
      </c>
      <c r="W2239" s="107" t="s">
        <v>424</v>
      </c>
      <c r="X2239" s="107" t="s">
        <v>705</v>
      </c>
      <c r="Y2239" s="107" t="s">
        <v>413</v>
      </c>
      <c r="Z2239" s="108">
        <v>0.8</v>
      </c>
      <c r="AA2239" s="113">
        <v>0</v>
      </c>
      <c r="AB2239" s="113">
        <v>0</v>
      </c>
      <c r="AC2239" s="113">
        <v>44641836.799999997</v>
      </c>
      <c r="AD2239" s="113">
        <v>0</v>
      </c>
      <c r="AE2239" s="113">
        <v>9236242.0965999998</v>
      </c>
      <c r="AF2239" s="113">
        <v>0</v>
      </c>
      <c r="AG2239" s="113">
        <v>0</v>
      </c>
      <c r="AH2239" s="113">
        <f>CFR_Data[[#This Row],[Total Spent SFY]]+CFR_Data[[#This Row],[CF Current SFY]]</f>
        <v>0</v>
      </c>
      <c r="AI2239" s="113">
        <v>0</v>
      </c>
      <c r="AJ2239" s="113">
        <v>0</v>
      </c>
      <c r="AK2239" s="113">
        <v>0</v>
      </c>
      <c r="AL2239" s="113">
        <v>0</v>
      </c>
      <c r="AM2239" s="113">
        <v>9236242.0965999998</v>
      </c>
      <c r="AN2239" s="113">
        <v>35405594.703400001</v>
      </c>
      <c r="AO2239" s="113">
        <v>0</v>
      </c>
      <c r="AP2239" s="113">
        <v>0</v>
      </c>
      <c r="AQ2239" s="107" t="s">
        <v>699</v>
      </c>
      <c r="AR2239" s="107" t="s">
        <v>699</v>
      </c>
      <c r="AS2239" s="107" t="s">
        <v>396</v>
      </c>
      <c r="AT2239" s="107" t="s">
        <v>395</v>
      </c>
      <c r="AU2239" s="107" t="s">
        <v>1123</v>
      </c>
      <c r="AV2239" s="107" t="s">
        <v>391</v>
      </c>
      <c r="AW2239" s="108">
        <v>1</v>
      </c>
      <c r="AX2239" s="107" t="s">
        <v>473</v>
      </c>
      <c r="AY2239" s="107" t="s">
        <v>707</v>
      </c>
      <c r="AZ2239" s="107" t="s">
        <v>706</v>
      </c>
      <c r="BA2239" s="107" t="s">
        <v>412</v>
      </c>
      <c r="BB2239" s="109">
        <v>45355.272070752311</v>
      </c>
      <c r="BC2239" s="107" t="s">
        <v>22</v>
      </c>
      <c r="BD2239" s="107" t="s">
        <v>292</v>
      </c>
    </row>
    <row r="2240" spans="1:56" x14ac:dyDescent="0.2">
      <c r="A2240" s="107" t="s">
        <v>472</v>
      </c>
      <c r="B2240" s="105">
        <v>613125</v>
      </c>
      <c r="C2240" s="105" t="s">
        <v>395</v>
      </c>
      <c r="D2240" s="107" t="s">
        <v>3296</v>
      </c>
      <c r="E2240" s="105" t="s">
        <v>1943</v>
      </c>
      <c r="F2240" s="107" t="s">
        <v>1128</v>
      </c>
      <c r="G2240" s="107" t="s">
        <v>830</v>
      </c>
      <c r="H2240" s="107" t="s">
        <v>830</v>
      </c>
      <c r="I2240" s="107" t="s">
        <v>830</v>
      </c>
      <c r="J2240" s="107" t="s">
        <v>44</v>
      </c>
      <c r="K2240" s="107" t="s">
        <v>22</v>
      </c>
      <c r="L2240" s="107" t="s">
        <v>42</v>
      </c>
      <c r="M2240" s="107" t="s">
        <v>41</v>
      </c>
      <c r="N2240" s="107" t="s">
        <v>472</v>
      </c>
      <c r="O2240" s="107" t="s">
        <v>1122</v>
      </c>
      <c r="P2240" s="109">
        <v>46928</v>
      </c>
      <c r="Q2240" s="107" t="s">
        <v>2912</v>
      </c>
      <c r="R2240" s="108">
        <v>0</v>
      </c>
      <c r="S2240" s="109">
        <v>47078</v>
      </c>
      <c r="T2240" s="109">
        <v>47138</v>
      </c>
      <c r="U2240" s="109">
        <v>47990</v>
      </c>
      <c r="V2240" s="108">
        <v>912</v>
      </c>
      <c r="W2240" s="107" t="s">
        <v>424</v>
      </c>
      <c r="X2240" s="107" t="s">
        <v>733</v>
      </c>
      <c r="Y2240" s="107" t="s">
        <v>413</v>
      </c>
      <c r="Z2240" s="108">
        <v>0.8</v>
      </c>
      <c r="AA2240" s="113">
        <v>0</v>
      </c>
      <c r="AB2240" s="113">
        <v>0</v>
      </c>
      <c r="AC2240" s="113">
        <v>16590041.6</v>
      </c>
      <c r="AD2240" s="113">
        <v>0</v>
      </c>
      <c r="AE2240" s="113">
        <v>3432422.4</v>
      </c>
      <c r="AF2240" s="113">
        <v>0</v>
      </c>
      <c r="AG2240" s="113">
        <v>0</v>
      </c>
      <c r="AH2240" s="113">
        <f>CFR_Data[[#This Row],[Total Spent SFY]]+CFR_Data[[#This Row],[CF Current SFY]]</f>
        <v>0</v>
      </c>
      <c r="AI2240" s="113">
        <v>0</v>
      </c>
      <c r="AJ2240" s="113">
        <v>0</v>
      </c>
      <c r="AK2240" s="113">
        <v>0</v>
      </c>
      <c r="AL2240" s="113">
        <v>0</v>
      </c>
      <c r="AM2240" s="113">
        <v>3432422.4</v>
      </c>
      <c r="AN2240" s="113">
        <v>13157619.199999999</v>
      </c>
      <c r="AO2240" s="113">
        <v>0</v>
      </c>
      <c r="AP2240" s="113">
        <v>0</v>
      </c>
      <c r="AQ2240" s="107" t="s">
        <v>699</v>
      </c>
      <c r="AR2240" s="107" t="s">
        <v>699</v>
      </c>
      <c r="AS2240" s="107" t="s">
        <v>396</v>
      </c>
      <c r="AT2240" s="107" t="s">
        <v>395</v>
      </c>
      <c r="AU2240" s="107" t="s">
        <v>1123</v>
      </c>
      <c r="AV2240" s="107" t="s">
        <v>391</v>
      </c>
      <c r="AW2240" s="108">
        <v>1</v>
      </c>
      <c r="AX2240" s="107" t="s">
        <v>473</v>
      </c>
      <c r="AY2240" s="107" t="s">
        <v>707</v>
      </c>
      <c r="AZ2240" s="107" t="s">
        <v>706</v>
      </c>
      <c r="BA2240" s="107" t="s">
        <v>412</v>
      </c>
      <c r="BB2240" s="109">
        <v>45355.272070752311</v>
      </c>
      <c r="BC2240" s="107" t="s">
        <v>22</v>
      </c>
      <c r="BD2240" s="107" t="s">
        <v>292</v>
      </c>
    </row>
    <row r="2241" spans="1:56" x14ac:dyDescent="0.2">
      <c r="A2241" s="107" t="s">
        <v>472</v>
      </c>
      <c r="B2241" s="105">
        <v>613126</v>
      </c>
      <c r="C2241" s="105" t="s">
        <v>395</v>
      </c>
      <c r="D2241" s="107" t="s">
        <v>3297</v>
      </c>
      <c r="E2241" s="105" t="s">
        <v>1954</v>
      </c>
      <c r="F2241" s="107" t="s">
        <v>1128</v>
      </c>
      <c r="G2241" s="107" t="s">
        <v>830</v>
      </c>
      <c r="H2241" s="107" t="s">
        <v>830</v>
      </c>
      <c r="I2241" s="107" t="s">
        <v>830</v>
      </c>
      <c r="J2241" s="107" t="s">
        <v>253</v>
      </c>
      <c r="K2241" s="107" t="s">
        <v>24</v>
      </c>
      <c r="L2241" s="107" t="s">
        <v>42</v>
      </c>
      <c r="M2241" s="107" t="s">
        <v>41</v>
      </c>
      <c r="N2241" s="107" t="s">
        <v>472</v>
      </c>
      <c r="O2241" s="107" t="s">
        <v>1122</v>
      </c>
      <c r="P2241" s="109">
        <v>46718</v>
      </c>
      <c r="Q2241" s="107" t="s">
        <v>2912</v>
      </c>
      <c r="R2241" s="108">
        <v>0</v>
      </c>
      <c r="S2241" s="109">
        <v>46868</v>
      </c>
      <c r="T2241" s="109">
        <v>46928</v>
      </c>
      <c r="U2241" s="109">
        <v>47780</v>
      </c>
      <c r="V2241" s="108">
        <v>912</v>
      </c>
      <c r="W2241" s="107" t="s">
        <v>424</v>
      </c>
      <c r="X2241" s="107" t="s">
        <v>2265</v>
      </c>
      <c r="Y2241" s="107" t="s">
        <v>2266</v>
      </c>
      <c r="Z2241" s="108">
        <v>1</v>
      </c>
      <c r="AA2241" s="113">
        <v>0</v>
      </c>
      <c r="AB2241" s="113">
        <v>0</v>
      </c>
      <c r="AC2241" s="113">
        <v>2117439.1039999998</v>
      </c>
      <c r="AD2241" s="113">
        <v>0</v>
      </c>
      <c r="AE2241" s="113">
        <v>949196.83970000001</v>
      </c>
      <c r="AF2241" s="113">
        <v>0</v>
      </c>
      <c r="AG2241" s="113">
        <v>0</v>
      </c>
      <c r="AH2241" s="113">
        <f>CFR_Data[[#This Row],[Total Spent SFY]]+CFR_Data[[#This Row],[CF Current SFY]]</f>
        <v>0</v>
      </c>
      <c r="AI2241" s="113">
        <v>0</v>
      </c>
      <c r="AJ2241" s="113">
        <v>0</v>
      </c>
      <c r="AK2241" s="113">
        <v>0</v>
      </c>
      <c r="AL2241" s="113">
        <v>73015.141499999998</v>
      </c>
      <c r="AM2241" s="113">
        <v>876181.69819999998</v>
      </c>
      <c r="AN2241" s="113">
        <v>1168242.2642999999</v>
      </c>
      <c r="AO2241" s="113">
        <v>0</v>
      </c>
      <c r="AP2241" s="113">
        <v>0</v>
      </c>
      <c r="AQ2241" s="107" t="s">
        <v>699</v>
      </c>
      <c r="AR2241" s="107" t="s">
        <v>699</v>
      </c>
      <c r="AS2241" s="107" t="s">
        <v>396</v>
      </c>
      <c r="AT2241" s="107" t="s">
        <v>395</v>
      </c>
      <c r="AU2241" s="107" t="s">
        <v>1123</v>
      </c>
      <c r="AV2241" s="107" t="s">
        <v>391</v>
      </c>
      <c r="AW2241" s="108">
        <v>1</v>
      </c>
      <c r="AX2241" s="107" t="s">
        <v>473</v>
      </c>
      <c r="AY2241" s="107" t="s">
        <v>707</v>
      </c>
      <c r="AZ2241" s="107" t="s">
        <v>706</v>
      </c>
      <c r="BA2241" s="107" t="s">
        <v>412</v>
      </c>
      <c r="BB2241" s="109">
        <v>45355.272070752311</v>
      </c>
      <c r="BC2241" s="107" t="s">
        <v>24</v>
      </c>
      <c r="BD2241" s="107" t="s">
        <v>292</v>
      </c>
    </row>
    <row r="2242" spans="1:56" x14ac:dyDescent="0.2">
      <c r="A2242" s="107" t="s">
        <v>472</v>
      </c>
      <c r="B2242" s="105">
        <v>613129</v>
      </c>
      <c r="C2242" s="105" t="s">
        <v>395</v>
      </c>
      <c r="D2242" s="107" t="s">
        <v>3298</v>
      </c>
      <c r="E2242" s="105" t="s">
        <v>1945</v>
      </c>
      <c r="F2242" s="107" t="s">
        <v>1169</v>
      </c>
      <c r="G2242" s="107" t="s">
        <v>830</v>
      </c>
      <c r="H2242" s="107" t="s">
        <v>830</v>
      </c>
      <c r="I2242" s="107" t="s">
        <v>830</v>
      </c>
      <c r="J2242" s="107" t="s">
        <v>3299</v>
      </c>
      <c r="K2242" s="107" t="s">
        <v>29</v>
      </c>
      <c r="L2242" s="107" t="s">
        <v>210</v>
      </c>
      <c r="M2242" s="107" t="s">
        <v>208</v>
      </c>
      <c r="N2242" s="107" t="s">
        <v>472</v>
      </c>
      <c r="O2242" s="107" t="s">
        <v>1130</v>
      </c>
      <c r="P2242" s="109">
        <v>45465</v>
      </c>
      <c r="Q2242" s="107" t="s">
        <v>754</v>
      </c>
      <c r="R2242" s="108">
        <v>0</v>
      </c>
      <c r="S2242" s="109">
        <v>45615</v>
      </c>
      <c r="T2242" s="109">
        <v>45675</v>
      </c>
      <c r="U2242" s="109">
        <v>45980</v>
      </c>
      <c r="V2242" s="108">
        <v>365</v>
      </c>
      <c r="W2242" s="107" t="s">
        <v>424</v>
      </c>
      <c r="X2242" s="107" t="s">
        <v>713</v>
      </c>
      <c r="Y2242" s="107" t="s">
        <v>397</v>
      </c>
      <c r="Z2242" s="108">
        <v>0.9</v>
      </c>
      <c r="AA2242" s="113">
        <v>0</v>
      </c>
      <c r="AB2242" s="113">
        <v>0</v>
      </c>
      <c r="AC2242" s="113">
        <v>2707929.8840000001</v>
      </c>
      <c r="AD2242" s="113">
        <v>0</v>
      </c>
      <c r="AE2242" s="113">
        <v>2707929.8840000001</v>
      </c>
      <c r="AF2242" s="113">
        <v>0</v>
      </c>
      <c r="AG2242" s="113">
        <v>0</v>
      </c>
      <c r="AH2242" s="113">
        <f>CFR_Data[[#This Row],[Total Spent SFY]]+CFR_Data[[#This Row],[CF Current SFY]]</f>
        <v>0</v>
      </c>
      <c r="AI2242" s="113">
        <v>1477052.6640000001</v>
      </c>
      <c r="AJ2242" s="113">
        <v>1230877.22</v>
      </c>
      <c r="AK2242" s="113">
        <v>0</v>
      </c>
      <c r="AL2242" s="113">
        <v>0</v>
      </c>
      <c r="AM2242" s="113">
        <v>0</v>
      </c>
      <c r="AN2242" s="113">
        <v>0</v>
      </c>
      <c r="AO2242" s="113">
        <v>0</v>
      </c>
      <c r="AP2242" s="113">
        <v>0</v>
      </c>
      <c r="AQ2242" s="107" t="s">
        <v>699</v>
      </c>
      <c r="AR2242" s="107" t="s">
        <v>699</v>
      </c>
      <c r="AS2242" s="107" t="s">
        <v>396</v>
      </c>
      <c r="AT2242" s="107" t="s">
        <v>395</v>
      </c>
      <c r="AU2242" s="107" t="s">
        <v>1123</v>
      </c>
      <c r="AV2242" s="107" t="s">
        <v>391</v>
      </c>
      <c r="AW2242" s="108">
        <v>2</v>
      </c>
      <c r="AX2242" s="107" t="s">
        <v>473</v>
      </c>
      <c r="AY2242" s="107" t="s">
        <v>762</v>
      </c>
      <c r="AZ2242" s="107" t="s">
        <v>706</v>
      </c>
      <c r="BA2242" s="107" t="s">
        <v>433</v>
      </c>
      <c r="BB2242" s="109">
        <v>45355.272070752311</v>
      </c>
      <c r="BC2242" s="107" t="s">
        <v>29</v>
      </c>
      <c r="BD2242" s="107" t="s">
        <v>292</v>
      </c>
    </row>
    <row r="2243" spans="1:56" x14ac:dyDescent="0.2">
      <c r="A2243" s="107" t="s">
        <v>472</v>
      </c>
      <c r="B2243" s="105">
        <v>613129</v>
      </c>
      <c r="C2243" s="105" t="s">
        <v>395</v>
      </c>
      <c r="D2243" s="107" t="s">
        <v>3298</v>
      </c>
      <c r="E2243" s="105" t="s">
        <v>1945</v>
      </c>
      <c r="F2243" s="107" t="s">
        <v>1169</v>
      </c>
      <c r="G2243" s="107" t="s">
        <v>830</v>
      </c>
      <c r="H2243" s="107" t="s">
        <v>830</v>
      </c>
      <c r="I2243" s="107" t="s">
        <v>830</v>
      </c>
      <c r="J2243" s="107" t="s">
        <v>3299</v>
      </c>
      <c r="K2243" s="107" t="s">
        <v>29</v>
      </c>
      <c r="L2243" s="107" t="s">
        <v>210</v>
      </c>
      <c r="M2243" s="107" t="s">
        <v>208</v>
      </c>
      <c r="N2243" s="107" t="s">
        <v>472</v>
      </c>
      <c r="O2243" s="107" t="s">
        <v>1130</v>
      </c>
      <c r="P2243" s="109">
        <v>45465</v>
      </c>
      <c r="Q2243" s="107" t="s">
        <v>754</v>
      </c>
      <c r="R2243" s="108">
        <v>0</v>
      </c>
      <c r="S2243" s="109">
        <v>45615</v>
      </c>
      <c r="T2243" s="109">
        <v>45675</v>
      </c>
      <c r="U2243" s="109">
        <v>45980</v>
      </c>
      <c r="V2243" s="108">
        <v>365</v>
      </c>
      <c r="W2243" s="107" t="s">
        <v>398</v>
      </c>
      <c r="X2243" s="107" t="s">
        <v>702</v>
      </c>
      <c r="Y2243" s="107" t="s">
        <v>293</v>
      </c>
      <c r="Z2243" s="108">
        <v>0</v>
      </c>
      <c r="AA2243" s="113">
        <v>0</v>
      </c>
      <c r="AB2243" s="113">
        <v>0</v>
      </c>
      <c r="AC2243" s="113">
        <v>31812.1</v>
      </c>
      <c r="AD2243" s="113">
        <v>0</v>
      </c>
      <c r="AE2243" s="113">
        <v>31812.1</v>
      </c>
      <c r="AF2243" s="113">
        <v>0</v>
      </c>
      <c r="AG2243" s="113">
        <v>0</v>
      </c>
      <c r="AH2243" s="113">
        <f>CFR_Data[[#This Row],[Total Spent SFY]]+CFR_Data[[#This Row],[CF Current SFY]]</f>
        <v>0</v>
      </c>
      <c r="AI2243" s="113">
        <v>17352.054499999998</v>
      </c>
      <c r="AJ2243" s="113">
        <v>14460.0455</v>
      </c>
      <c r="AK2243" s="113">
        <v>0</v>
      </c>
      <c r="AL2243" s="113">
        <v>0</v>
      </c>
      <c r="AM2243" s="113">
        <v>0</v>
      </c>
      <c r="AN2243" s="113">
        <v>0</v>
      </c>
      <c r="AO2243" s="113">
        <v>0</v>
      </c>
      <c r="AP2243" s="113">
        <v>0</v>
      </c>
      <c r="AQ2243" s="107" t="s">
        <v>699</v>
      </c>
      <c r="AR2243" s="107" t="s">
        <v>699</v>
      </c>
      <c r="AS2243" s="107" t="s">
        <v>396</v>
      </c>
      <c r="AT2243" s="107" t="s">
        <v>395</v>
      </c>
      <c r="AU2243" s="107" t="s">
        <v>1123</v>
      </c>
      <c r="AV2243" s="107" t="s">
        <v>391</v>
      </c>
      <c r="AW2243" s="108">
        <v>2</v>
      </c>
      <c r="AX2243" s="107" t="s">
        <v>473</v>
      </c>
      <c r="AY2243" s="107" t="s">
        <v>762</v>
      </c>
      <c r="AZ2243" s="107" t="s">
        <v>706</v>
      </c>
      <c r="BA2243" s="107" t="s">
        <v>433</v>
      </c>
      <c r="BB2243" s="109">
        <v>45355.272070752311</v>
      </c>
      <c r="BC2243" s="107" t="s">
        <v>29</v>
      </c>
      <c r="BD2243" s="107" t="s">
        <v>293</v>
      </c>
    </row>
    <row r="2244" spans="1:56" x14ac:dyDescent="0.2">
      <c r="A2244" s="107" t="s">
        <v>472</v>
      </c>
      <c r="B2244" s="105">
        <v>613136</v>
      </c>
      <c r="C2244" s="105" t="s">
        <v>395</v>
      </c>
      <c r="D2244" s="107" t="s">
        <v>3300</v>
      </c>
      <c r="E2244" s="105" t="s">
        <v>1962</v>
      </c>
      <c r="F2244" s="107" t="s">
        <v>1128</v>
      </c>
      <c r="G2244" s="107" t="s">
        <v>830</v>
      </c>
      <c r="H2244" s="107" t="s">
        <v>830</v>
      </c>
      <c r="I2244" s="107" t="s">
        <v>830</v>
      </c>
      <c r="J2244" s="107" t="s">
        <v>321</v>
      </c>
      <c r="K2244" s="107" t="s">
        <v>21</v>
      </c>
      <c r="L2244" s="107" t="s">
        <v>42</v>
      </c>
      <c r="M2244" s="107" t="s">
        <v>41</v>
      </c>
      <c r="N2244" s="107" t="s">
        <v>472</v>
      </c>
      <c r="O2244" s="107" t="s">
        <v>1122</v>
      </c>
      <c r="P2244" s="109">
        <v>46809</v>
      </c>
      <c r="Q2244" s="107" t="s">
        <v>2912</v>
      </c>
      <c r="R2244" s="108">
        <v>0</v>
      </c>
      <c r="S2244" s="109">
        <v>46959</v>
      </c>
      <c r="T2244" s="109">
        <v>47019</v>
      </c>
      <c r="U2244" s="109">
        <v>47871</v>
      </c>
      <c r="V2244" s="108">
        <v>912</v>
      </c>
      <c r="W2244" s="107" t="s">
        <v>424</v>
      </c>
      <c r="X2244" s="107" t="s">
        <v>2265</v>
      </c>
      <c r="Y2244" s="107" t="s">
        <v>2266</v>
      </c>
      <c r="Z2244" s="108">
        <v>1</v>
      </c>
      <c r="AA2244" s="113">
        <v>0</v>
      </c>
      <c r="AB2244" s="113">
        <v>0</v>
      </c>
      <c r="AC2244" s="113">
        <v>2328374.4</v>
      </c>
      <c r="AD2244" s="113">
        <v>0</v>
      </c>
      <c r="AE2244" s="113">
        <v>802887.72409999999</v>
      </c>
      <c r="AF2244" s="113">
        <v>0</v>
      </c>
      <c r="AG2244" s="113">
        <v>0</v>
      </c>
      <c r="AH2244" s="113">
        <f>CFR_Data[[#This Row],[Total Spent SFY]]+CFR_Data[[#This Row],[CF Current SFY]]</f>
        <v>0</v>
      </c>
      <c r="AI2244" s="113">
        <v>0</v>
      </c>
      <c r="AJ2244" s="113">
        <v>0</v>
      </c>
      <c r="AK2244" s="113">
        <v>0</v>
      </c>
      <c r="AL2244" s="113">
        <v>0</v>
      </c>
      <c r="AM2244" s="113">
        <v>802887.72409999999</v>
      </c>
      <c r="AN2244" s="113">
        <v>1525486.6758999999</v>
      </c>
      <c r="AO2244" s="113">
        <v>0</v>
      </c>
      <c r="AP2244" s="113">
        <v>0</v>
      </c>
      <c r="AQ2244" s="107" t="s">
        <v>699</v>
      </c>
      <c r="AR2244" s="107" t="s">
        <v>699</v>
      </c>
      <c r="AS2244" s="107" t="s">
        <v>396</v>
      </c>
      <c r="AT2244" s="107" t="s">
        <v>395</v>
      </c>
      <c r="AU2244" s="107" t="s">
        <v>1123</v>
      </c>
      <c r="AV2244" s="107" t="s">
        <v>391</v>
      </c>
      <c r="AW2244" s="108">
        <v>1</v>
      </c>
      <c r="AX2244" s="107" t="s">
        <v>473</v>
      </c>
      <c r="AY2244" s="107" t="s">
        <v>707</v>
      </c>
      <c r="AZ2244" s="107" t="s">
        <v>706</v>
      </c>
      <c r="BA2244" s="107" t="s">
        <v>412</v>
      </c>
      <c r="BB2244" s="109">
        <v>45355.272070752311</v>
      </c>
      <c r="BC2244" s="107" t="s">
        <v>21</v>
      </c>
      <c r="BD2244" s="107" t="s">
        <v>292</v>
      </c>
    </row>
    <row r="2245" spans="1:56" x14ac:dyDescent="0.2">
      <c r="A2245" s="107" t="s">
        <v>472</v>
      </c>
      <c r="B2245" s="105">
        <v>613137</v>
      </c>
      <c r="C2245" s="105" t="s">
        <v>395</v>
      </c>
      <c r="D2245" s="107" t="s">
        <v>3301</v>
      </c>
      <c r="E2245" s="105" t="s">
        <v>1962</v>
      </c>
      <c r="F2245" s="107" t="s">
        <v>1128</v>
      </c>
      <c r="G2245" s="107" t="s">
        <v>830</v>
      </c>
      <c r="H2245" s="107" t="s">
        <v>830</v>
      </c>
      <c r="I2245" s="107" t="s">
        <v>830</v>
      </c>
      <c r="J2245" s="107" t="s">
        <v>3302</v>
      </c>
      <c r="K2245" s="107" t="s">
        <v>21</v>
      </c>
      <c r="L2245" s="107" t="s">
        <v>88</v>
      </c>
      <c r="M2245" s="107" t="s">
        <v>41</v>
      </c>
      <c r="N2245" s="107" t="s">
        <v>472</v>
      </c>
      <c r="O2245" s="107" t="s">
        <v>1122</v>
      </c>
      <c r="P2245" s="109">
        <v>46795</v>
      </c>
      <c r="Q2245" s="107" t="s">
        <v>2912</v>
      </c>
      <c r="R2245" s="108">
        <v>0</v>
      </c>
      <c r="S2245" s="109">
        <v>46945</v>
      </c>
      <c r="T2245" s="109">
        <v>47005</v>
      </c>
      <c r="U2245" s="109">
        <v>47674</v>
      </c>
      <c r="V2245" s="108">
        <v>729</v>
      </c>
      <c r="W2245" s="107" t="s">
        <v>424</v>
      </c>
      <c r="X2245" s="107" t="s">
        <v>2265</v>
      </c>
      <c r="Y2245" s="107" t="s">
        <v>2266</v>
      </c>
      <c r="Z2245" s="108">
        <v>1</v>
      </c>
      <c r="AA2245" s="113">
        <v>0</v>
      </c>
      <c r="AB2245" s="113">
        <v>0</v>
      </c>
      <c r="AC2245" s="113">
        <v>3027904</v>
      </c>
      <c r="AD2245" s="113">
        <v>0</v>
      </c>
      <c r="AE2245" s="113">
        <v>1316480</v>
      </c>
      <c r="AF2245" s="113">
        <v>0</v>
      </c>
      <c r="AG2245" s="113">
        <v>0</v>
      </c>
      <c r="AH2245" s="113">
        <f>CFR_Data[[#This Row],[Total Spent SFY]]+CFR_Data[[#This Row],[CF Current SFY]]</f>
        <v>0</v>
      </c>
      <c r="AI2245" s="113">
        <v>0</v>
      </c>
      <c r="AJ2245" s="113">
        <v>0</v>
      </c>
      <c r="AK2245" s="113">
        <v>0</v>
      </c>
      <c r="AL2245" s="113">
        <v>0</v>
      </c>
      <c r="AM2245" s="113">
        <v>1316480</v>
      </c>
      <c r="AN2245" s="113">
        <v>1711424</v>
      </c>
      <c r="AO2245" s="113">
        <v>0</v>
      </c>
      <c r="AP2245" s="113">
        <v>0</v>
      </c>
      <c r="AQ2245" s="107" t="s">
        <v>699</v>
      </c>
      <c r="AR2245" s="107" t="s">
        <v>699</v>
      </c>
      <c r="AS2245" s="107" t="s">
        <v>396</v>
      </c>
      <c r="AT2245" s="107" t="s">
        <v>395</v>
      </c>
      <c r="AU2245" s="107" t="s">
        <v>1123</v>
      </c>
      <c r="AV2245" s="107" t="s">
        <v>391</v>
      </c>
      <c r="AW2245" s="108">
        <v>1</v>
      </c>
      <c r="AX2245" s="107" t="s">
        <v>473</v>
      </c>
      <c r="AY2245" s="107" t="s">
        <v>707</v>
      </c>
      <c r="AZ2245" s="107" t="s">
        <v>706</v>
      </c>
      <c r="BA2245" s="107" t="s">
        <v>412</v>
      </c>
      <c r="BB2245" s="109">
        <v>45355.272070752311</v>
      </c>
      <c r="BC2245" s="107" t="s">
        <v>21</v>
      </c>
      <c r="BD2245" s="107" t="s">
        <v>292</v>
      </c>
    </row>
    <row r="2246" spans="1:56" x14ac:dyDescent="0.2">
      <c r="A2246" s="107" t="s">
        <v>472</v>
      </c>
      <c r="B2246" s="105">
        <v>613139</v>
      </c>
      <c r="C2246" s="105" t="s">
        <v>395</v>
      </c>
      <c r="D2246" s="107" t="s">
        <v>3303</v>
      </c>
      <c r="E2246" s="105" t="s">
        <v>1947</v>
      </c>
      <c r="F2246" s="107" t="s">
        <v>1128</v>
      </c>
      <c r="G2246" s="107" t="s">
        <v>830</v>
      </c>
      <c r="H2246" s="107" t="s">
        <v>830</v>
      </c>
      <c r="I2246" s="107" t="s">
        <v>830</v>
      </c>
      <c r="J2246" s="107" t="s">
        <v>252</v>
      </c>
      <c r="K2246" s="107" t="s">
        <v>32</v>
      </c>
      <c r="L2246" s="107" t="s">
        <v>42</v>
      </c>
      <c r="M2246" s="107" t="s">
        <v>41</v>
      </c>
      <c r="N2246" s="107" t="s">
        <v>472</v>
      </c>
      <c r="O2246" s="107" t="s">
        <v>1122</v>
      </c>
      <c r="P2246" s="109">
        <v>46781</v>
      </c>
      <c r="Q2246" s="107" t="s">
        <v>2912</v>
      </c>
      <c r="R2246" s="108">
        <v>0</v>
      </c>
      <c r="S2246" s="109">
        <v>46931</v>
      </c>
      <c r="T2246" s="109">
        <v>46991</v>
      </c>
      <c r="U2246" s="109">
        <v>47843</v>
      </c>
      <c r="V2246" s="108">
        <v>912</v>
      </c>
      <c r="W2246" s="107" t="s">
        <v>424</v>
      </c>
      <c r="X2246" s="107" t="s">
        <v>2265</v>
      </c>
      <c r="Y2246" s="107" t="s">
        <v>2266</v>
      </c>
      <c r="Z2246" s="108">
        <v>1</v>
      </c>
      <c r="AA2246" s="113">
        <v>0</v>
      </c>
      <c r="AB2246" s="113">
        <v>0</v>
      </c>
      <c r="AC2246" s="113">
        <v>4073907.2</v>
      </c>
      <c r="AD2246" s="113">
        <v>0</v>
      </c>
      <c r="AE2246" s="113">
        <v>1545275.1447999999</v>
      </c>
      <c r="AF2246" s="113">
        <v>0</v>
      </c>
      <c r="AG2246" s="113">
        <v>0</v>
      </c>
      <c r="AH2246" s="113">
        <f>CFR_Data[[#This Row],[Total Spent SFY]]+CFR_Data[[#This Row],[CF Current SFY]]</f>
        <v>0</v>
      </c>
      <c r="AI2246" s="113">
        <v>0</v>
      </c>
      <c r="AJ2246" s="113">
        <v>0</v>
      </c>
      <c r="AK2246" s="113">
        <v>0</v>
      </c>
      <c r="AL2246" s="113">
        <v>0</v>
      </c>
      <c r="AM2246" s="113">
        <v>1545275.1447999999</v>
      </c>
      <c r="AN2246" s="113">
        <v>2528632.0551999998</v>
      </c>
      <c r="AO2246" s="113">
        <v>0</v>
      </c>
      <c r="AP2246" s="113">
        <v>0</v>
      </c>
      <c r="AQ2246" s="107" t="s">
        <v>699</v>
      </c>
      <c r="AR2246" s="107" t="s">
        <v>699</v>
      </c>
      <c r="AS2246" s="107" t="s">
        <v>396</v>
      </c>
      <c r="AT2246" s="107" t="s">
        <v>395</v>
      </c>
      <c r="AU2246" s="107" t="s">
        <v>1123</v>
      </c>
      <c r="AV2246" s="107" t="s">
        <v>391</v>
      </c>
      <c r="AW2246" s="108">
        <v>1</v>
      </c>
      <c r="AX2246" s="107" t="s">
        <v>473</v>
      </c>
      <c r="AY2246" s="107" t="s">
        <v>707</v>
      </c>
      <c r="AZ2246" s="107" t="s">
        <v>706</v>
      </c>
      <c r="BA2246" s="107" t="s">
        <v>412</v>
      </c>
      <c r="BB2246" s="109">
        <v>45355.272070752311</v>
      </c>
      <c r="BC2246" s="107" t="s">
        <v>32</v>
      </c>
      <c r="BD2246" s="107" t="s">
        <v>292</v>
      </c>
    </row>
    <row r="2247" spans="1:56" x14ac:dyDescent="0.2">
      <c r="A2247" s="107" t="s">
        <v>472</v>
      </c>
      <c r="B2247" s="105">
        <v>613141</v>
      </c>
      <c r="C2247" s="105" t="s">
        <v>395</v>
      </c>
      <c r="D2247" s="107" t="s">
        <v>3304</v>
      </c>
      <c r="E2247" s="105" t="s">
        <v>1947</v>
      </c>
      <c r="F2247" s="107" t="s">
        <v>1128</v>
      </c>
      <c r="G2247" s="107" t="s">
        <v>830</v>
      </c>
      <c r="H2247" s="107" t="s">
        <v>830</v>
      </c>
      <c r="I2247" s="107" t="s">
        <v>830</v>
      </c>
      <c r="J2247" s="107" t="s">
        <v>3305</v>
      </c>
      <c r="K2247" s="107" t="s">
        <v>465</v>
      </c>
      <c r="L2247" s="107" t="s">
        <v>88</v>
      </c>
      <c r="M2247" s="107" t="s">
        <v>41</v>
      </c>
      <c r="N2247" s="107" t="s">
        <v>472</v>
      </c>
      <c r="O2247" s="107" t="s">
        <v>1122</v>
      </c>
      <c r="P2247" s="109">
        <v>46767</v>
      </c>
      <c r="Q2247" s="107" t="s">
        <v>2912</v>
      </c>
      <c r="R2247" s="108">
        <v>0</v>
      </c>
      <c r="S2247" s="109">
        <v>46917</v>
      </c>
      <c r="T2247" s="109">
        <v>46977</v>
      </c>
      <c r="U2247" s="109">
        <v>47646</v>
      </c>
      <c r="V2247" s="108">
        <v>729</v>
      </c>
      <c r="W2247" s="107" t="s">
        <v>398</v>
      </c>
      <c r="X2247" s="107" t="s">
        <v>702</v>
      </c>
      <c r="Y2247" s="107" t="s">
        <v>293</v>
      </c>
      <c r="Z2247" s="108">
        <v>0</v>
      </c>
      <c r="AA2247" s="113">
        <v>0</v>
      </c>
      <c r="AB2247" s="113">
        <v>0</v>
      </c>
      <c r="AC2247" s="113">
        <v>6787.5</v>
      </c>
      <c r="AD2247" s="113">
        <v>0</v>
      </c>
      <c r="AE2247" s="113">
        <v>3246.1957000000002</v>
      </c>
      <c r="AF2247" s="113">
        <v>0</v>
      </c>
      <c r="AG2247" s="113">
        <v>0</v>
      </c>
      <c r="AH2247" s="113">
        <f>CFR_Data[[#This Row],[Total Spent SFY]]+CFR_Data[[#This Row],[CF Current SFY]]</f>
        <v>0</v>
      </c>
      <c r="AI2247" s="113">
        <v>0</v>
      </c>
      <c r="AJ2247" s="113">
        <v>0</v>
      </c>
      <c r="AK2247" s="113">
        <v>0</v>
      </c>
      <c r="AL2247" s="113">
        <v>0</v>
      </c>
      <c r="AM2247" s="113">
        <v>3246.1957000000002</v>
      </c>
      <c r="AN2247" s="113">
        <v>3541.3042999999998</v>
      </c>
      <c r="AO2247" s="113">
        <v>0</v>
      </c>
      <c r="AP2247" s="113">
        <v>0</v>
      </c>
      <c r="AQ2247" s="107" t="s">
        <v>699</v>
      </c>
      <c r="AR2247" s="107" t="s">
        <v>699</v>
      </c>
      <c r="AS2247" s="107" t="s">
        <v>396</v>
      </c>
      <c r="AT2247" s="107" t="s">
        <v>395</v>
      </c>
      <c r="AU2247" s="107" t="s">
        <v>1123</v>
      </c>
      <c r="AV2247" s="107" t="s">
        <v>391</v>
      </c>
      <c r="AW2247" s="108">
        <v>2</v>
      </c>
      <c r="AX2247" s="107" t="s">
        <v>473</v>
      </c>
      <c r="AY2247" s="107" t="s">
        <v>707</v>
      </c>
      <c r="AZ2247" s="107" t="s">
        <v>706</v>
      </c>
      <c r="BA2247" s="107" t="s">
        <v>412</v>
      </c>
      <c r="BB2247" s="109">
        <v>45355.272070752311</v>
      </c>
      <c r="BC2247" s="107" t="s">
        <v>465</v>
      </c>
      <c r="BD2247" s="107" t="s">
        <v>293</v>
      </c>
    </row>
    <row r="2248" spans="1:56" x14ac:dyDescent="0.2">
      <c r="A2248" s="107" t="s">
        <v>472</v>
      </c>
      <c r="B2248" s="105">
        <v>613141</v>
      </c>
      <c r="C2248" s="105" t="s">
        <v>395</v>
      </c>
      <c r="D2248" s="107" t="s">
        <v>3304</v>
      </c>
      <c r="E2248" s="105" t="s">
        <v>1947</v>
      </c>
      <c r="F2248" s="107" t="s">
        <v>1128</v>
      </c>
      <c r="G2248" s="107" t="s">
        <v>830</v>
      </c>
      <c r="H2248" s="107" t="s">
        <v>830</v>
      </c>
      <c r="I2248" s="107" t="s">
        <v>830</v>
      </c>
      <c r="J2248" s="107" t="s">
        <v>3305</v>
      </c>
      <c r="K2248" s="107" t="s">
        <v>465</v>
      </c>
      <c r="L2248" s="107" t="s">
        <v>88</v>
      </c>
      <c r="M2248" s="107" t="s">
        <v>41</v>
      </c>
      <c r="N2248" s="107" t="s">
        <v>472</v>
      </c>
      <c r="O2248" s="107" t="s">
        <v>1122</v>
      </c>
      <c r="P2248" s="109">
        <v>46767</v>
      </c>
      <c r="Q2248" s="107" t="s">
        <v>2912</v>
      </c>
      <c r="R2248" s="108">
        <v>0</v>
      </c>
      <c r="S2248" s="109">
        <v>46917</v>
      </c>
      <c r="T2248" s="109">
        <v>46977</v>
      </c>
      <c r="U2248" s="109">
        <v>47646</v>
      </c>
      <c r="V2248" s="108">
        <v>729</v>
      </c>
      <c r="W2248" s="107" t="s">
        <v>424</v>
      </c>
      <c r="X2248" s="107" t="s">
        <v>2265</v>
      </c>
      <c r="Y2248" s="107" t="s">
        <v>2266</v>
      </c>
      <c r="Z2248" s="108">
        <v>1</v>
      </c>
      <c r="AA2248" s="113">
        <v>0</v>
      </c>
      <c r="AB2248" s="113">
        <v>0</v>
      </c>
      <c r="AC2248" s="113">
        <v>3101887.5</v>
      </c>
      <c r="AD2248" s="113">
        <v>0</v>
      </c>
      <c r="AE2248" s="113">
        <v>1483511.4129999999</v>
      </c>
      <c r="AF2248" s="113">
        <v>0</v>
      </c>
      <c r="AG2248" s="113">
        <v>0</v>
      </c>
      <c r="AH2248" s="113">
        <f>CFR_Data[[#This Row],[Total Spent SFY]]+CFR_Data[[#This Row],[CF Current SFY]]</f>
        <v>0</v>
      </c>
      <c r="AI2248" s="113">
        <v>0</v>
      </c>
      <c r="AJ2248" s="113">
        <v>0</v>
      </c>
      <c r="AK2248" s="113">
        <v>0</v>
      </c>
      <c r="AL2248" s="113">
        <v>0</v>
      </c>
      <c r="AM2248" s="113">
        <v>1483511.4129999999</v>
      </c>
      <c r="AN2248" s="113">
        <v>1618376.0870000001</v>
      </c>
      <c r="AO2248" s="113">
        <v>0</v>
      </c>
      <c r="AP2248" s="113">
        <v>0</v>
      </c>
      <c r="AQ2248" s="107" t="s">
        <v>699</v>
      </c>
      <c r="AR2248" s="107" t="s">
        <v>699</v>
      </c>
      <c r="AS2248" s="107" t="s">
        <v>396</v>
      </c>
      <c r="AT2248" s="107" t="s">
        <v>395</v>
      </c>
      <c r="AU2248" s="107" t="s">
        <v>1123</v>
      </c>
      <c r="AV2248" s="107" t="s">
        <v>391</v>
      </c>
      <c r="AW2248" s="108">
        <v>2</v>
      </c>
      <c r="AX2248" s="107" t="s">
        <v>473</v>
      </c>
      <c r="AY2248" s="107" t="s">
        <v>707</v>
      </c>
      <c r="AZ2248" s="107" t="s">
        <v>706</v>
      </c>
      <c r="BA2248" s="107" t="s">
        <v>412</v>
      </c>
      <c r="BB2248" s="109">
        <v>45355.272070752311</v>
      </c>
      <c r="BC2248" s="107" t="s">
        <v>465</v>
      </c>
      <c r="BD2248" s="107" t="s">
        <v>292</v>
      </c>
    </row>
    <row r="2249" spans="1:56" x14ac:dyDescent="0.2">
      <c r="A2249" s="107" t="s">
        <v>472</v>
      </c>
      <c r="B2249" s="105">
        <v>613142</v>
      </c>
      <c r="C2249" s="105" t="s">
        <v>395</v>
      </c>
      <c r="D2249" s="107" t="s">
        <v>2829</v>
      </c>
      <c r="E2249" s="105" t="s">
        <v>1945</v>
      </c>
      <c r="F2249" s="107" t="s">
        <v>1128</v>
      </c>
      <c r="G2249" s="107" t="s">
        <v>830</v>
      </c>
      <c r="H2249" s="107" t="s">
        <v>830</v>
      </c>
      <c r="I2249" s="107" t="s">
        <v>830</v>
      </c>
      <c r="J2249" s="107" t="s">
        <v>3306</v>
      </c>
      <c r="K2249" s="107" t="s">
        <v>33</v>
      </c>
      <c r="L2249" s="107" t="s">
        <v>242</v>
      </c>
      <c r="M2249" s="107" t="s">
        <v>239</v>
      </c>
      <c r="N2249" s="107" t="s">
        <v>472</v>
      </c>
      <c r="O2249" s="107" t="s">
        <v>1127</v>
      </c>
      <c r="P2249" s="109">
        <v>45395</v>
      </c>
      <c r="Q2249" s="107" t="s">
        <v>754</v>
      </c>
      <c r="R2249" s="108">
        <v>0</v>
      </c>
      <c r="S2249" s="109">
        <v>45545</v>
      </c>
      <c r="T2249" s="109">
        <v>45605</v>
      </c>
      <c r="U2249" s="109">
        <v>47116</v>
      </c>
      <c r="V2249" s="108">
        <v>1571</v>
      </c>
      <c r="W2249" s="107" t="s">
        <v>398</v>
      </c>
      <c r="X2249" s="107" t="s">
        <v>702</v>
      </c>
      <c r="Y2249" s="107" t="s">
        <v>293</v>
      </c>
      <c r="Z2249" s="108">
        <v>0</v>
      </c>
      <c r="AA2249" s="113">
        <v>0</v>
      </c>
      <c r="AB2249" s="113">
        <v>0</v>
      </c>
      <c r="AC2249" s="113">
        <v>84420</v>
      </c>
      <c r="AD2249" s="113">
        <v>0</v>
      </c>
      <c r="AE2249" s="113">
        <v>84420</v>
      </c>
      <c r="AF2249" s="113">
        <v>0</v>
      </c>
      <c r="AG2249" s="113">
        <v>0</v>
      </c>
      <c r="AH2249" s="113">
        <f>CFR_Data[[#This Row],[Total Spent SFY]]+CFR_Data[[#This Row],[CF Current SFY]]</f>
        <v>0</v>
      </c>
      <c r="AI2249" s="113">
        <v>13507.2</v>
      </c>
      <c r="AJ2249" s="113">
        <v>20260.8</v>
      </c>
      <c r="AK2249" s="113">
        <v>20260.8</v>
      </c>
      <c r="AL2249" s="113">
        <v>20260.8</v>
      </c>
      <c r="AM2249" s="113">
        <v>10130.4</v>
      </c>
      <c r="AN2249" s="113">
        <v>0</v>
      </c>
      <c r="AO2249" s="113">
        <v>0</v>
      </c>
      <c r="AP2249" s="113">
        <v>0</v>
      </c>
      <c r="AQ2249" s="107" t="s">
        <v>699</v>
      </c>
      <c r="AR2249" s="107" t="s">
        <v>699</v>
      </c>
      <c r="AS2249" s="107" t="s">
        <v>396</v>
      </c>
      <c r="AT2249" s="107" t="s">
        <v>395</v>
      </c>
      <c r="AU2249" s="107" t="s">
        <v>1123</v>
      </c>
      <c r="AV2249" s="107" t="s">
        <v>391</v>
      </c>
      <c r="AW2249" s="108">
        <v>2</v>
      </c>
      <c r="AX2249" s="107" t="s">
        <v>473</v>
      </c>
      <c r="AY2249" s="107" t="s">
        <v>742</v>
      </c>
      <c r="AZ2249" s="107" t="s">
        <v>697</v>
      </c>
      <c r="BA2249" s="107" t="s">
        <v>420</v>
      </c>
      <c r="BB2249" s="109">
        <v>45355.272070752311</v>
      </c>
      <c r="BC2249" s="107" t="s">
        <v>33</v>
      </c>
      <c r="BD2249" s="107" t="s">
        <v>293</v>
      </c>
    </row>
    <row r="2250" spans="1:56" x14ac:dyDescent="0.2">
      <c r="A2250" s="107" t="s">
        <v>472</v>
      </c>
      <c r="B2250" s="105">
        <v>613142</v>
      </c>
      <c r="C2250" s="105" t="s">
        <v>395</v>
      </c>
      <c r="D2250" s="107" t="s">
        <v>2829</v>
      </c>
      <c r="E2250" s="105" t="s">
        <v>1945</v>
      </c>
      <c r="F2250" s="107" t="s">
        <v>1128</v>
      </c>
      <c r="G2250" s="107" t="s">
        <v>830</v>
      </c>
      <c r="H2250" s="107" t="s">
        <v>830</v>
      </c>
      <c r="I2250" s="107" t="s">
        <v>830</v>
      </c>
      <c r="J2250" s="107" t="s">
        <v>3306</v>
      </c>
      <c r="K2250" s="107" t="s">
        <v>33</v>
      </c>
      <c r="L2250" s="107" t="s">
        <v>242</v>
      </c>
      <c r="M2250" s="107" t="s">
        <v>239</v>
      </c>
      <c r="N2250" s="107" t="s">
        <v>472</v>
      </c>
      <c r="O2250" s="107" t="s">
        <v>1127</v>
      </c>
      <c r="P2250" s="109">
        <v>45395</v>
      </c>
      <c r="Q2250" s="107" t="s">
        <v>754</v>
      </c>
      <c r="R2250" s="108">
        <v>0</v>
      </c>
      <c r="S2250" s="109">
        <v>45545</v>
      </c>
      <c r="T2250" s="109">
        <v>45605</v>
      </c>
      <c r="U2250" s="109">
        <v>47116</v>
      </c>
      <c r="V2250" s="108">
        <v>1571</v>
      </c>
      <c r="W2250" s="107" t="s">
        <v>424</v>
      </c>
      <c r="X2250" s="107" t="s">
        <v>733</v>
      </c>
      <c r="Y2250" s="107" t="s">
        <v>413</v>
      </c>
      <c r="Z2250" s="108">
        <v>0.8</v>
      </c>
      <c r="AA2250" s="113">
        <v>0</v>
      </c>
      <c r="AB2250" s="113">
        <v>0</v>
      </c>
      <c r="AC2250" s="113">
        <v>6515927.2199999997</v>
      </c>
      <c r="AD2250" s="113">
        <v>0</v>
      </c>
      <c r="AE2250" s="113">
        <v>6515927.2199999997</v>
      </c>
      <c r="AF2250" s="113">
        <v>0</v>
      </c>
      <c r="AG2250" s="113">
        <v>0</v>
      </c>
      <c r="AH2250" s="113">
        <f>CFR_Data[[#This Row],[Total Spent SFY]]+CFR_Data[[#This Row],[CF Current SFY]]</f>
        <v>0</v>
      </c>
      <c r="AI2250" s="113">
        <v>1042548.3552</v>
      </c>
      <c r="AJ2250" s="113">
        <v>1563822.5327999999</v>
      </c>
      <c r="AK2250" s="113">
        <v>1563822.5327999999</v>
      </c>
      <c r="AL2250" s="113">
        <v>1563822.5327999999</v>
      </c>
      <c r="AM2250" s="113">
        <v>781911.26639999996</v>
      </c>
      <c r="AN2250" s="113">
        <v>0</v>
      </c>
      <c r="AO2250" s="113">
        <v>0</v>
      </c>
      <c r="AP2250" s="113">
        <v>0</v>
      </c>
      <c r="AQ2250" s="107" t="s">
        <v>699</v>
      </c>
      <c r="AR2250" s="107" t="s">
        <v>699</v>
      </c>
      <c r="AS2250" s="107" t="s">
        <v>396</v>
      </c>
      <c r="AT2250" s="107" t="s">
        <v>395</v>
      </c>
      <c r="AU2250" s="107" t="s">
        <v>1123</v>
      </c>
      <c r="AV2250" s="107" t="s">
        <v>391</v>
      </c>
      <c r="AW2250" s="108">
        <v>2</v>
      </c>
      <c r="AX2250" s="107" t="s">
        <v>473</v>
      </c>
      <c r="AY2250" s="107" t="s">
        <v>742</v>
      </c>
      <c r="AZ2250" s="107" t="s">
        <v>697</v>
      </c>
      <c r="BA2250" s="107" t="s">
        <v>420</v>
      </c>
      <c r="BB2250" s="109">
        <v>45355.272070752311</v>
      </c>
      <c r="BC2250" s="107" t="s">
        <v>33</v>
      </c>
      <c r="BD2250" s="107" t="s">
        <v>292</v>
      </c>
    </row>
    <row r="2251" spans="1:56" x14ac:dyDescent="0.2">
      <c r="A2251" s="107" t="s">
        <v>472</v>
      </c>
      <c r="B2251" s="105">
        <v>613143</v>
      </c>
      <c r="C2251" s="105" t="s">
        <v>395</v>
      </c>
      <c r="D2251" s="107" t="s">
        <v>3307</v>
      </c>
      <c r="E2251" s="105" t="s">
        <v>1947</v>
      </c>
      <c r="F2251" s="107" t="s">
        <v>1128</v>
      </c>
      <c r="G2251" s="107" t="s">
        <v>830</v>
      </c>
      <c r="H2251" s="107" t="s">
        <v>830</v>
      </c>
      <c r="I2251" s="107" t="s">
        <v>830</v>
      </c>
      <c r="J2251" s="107" t="s">
        <v>89</v>
      </c>
      <c r="K2251" s="107" t="s">
        <v>24</v>
      </c>
      <c r="L2251" s="107" t="s">
        <v>88</v>
      </c>
      <c r="M2251" s="107" t="s">
        <v>41</v>
      </c>
      <c r="N2251" s="107" t="s">
        <v>472</v>
      </c>
      <c r="O2251" s="107" t="s">
        <v>1122</v>
      </c>
      <c r="P2251" s="109">
        <v>46760</v>
      </c>
      <c r="Q2251" s="107" t="s">
        <v>2912</v>
      </c>
      <c r="R2251" s="108">
        <v>0</v>
      </c>
      <c r="S2251" s="109">
        <v>46910</v>
      </c>
      <c r="T2251" s="109">
        <v>46970</v>
      </c>
      <c r="U2251" s="109">
        <v>47639</v>
      </c>
      <c r="V2251" s="108">
        <v>729</v>
      </c>
      <c r="W2251" s="107" t="s">
        <v>424</v>
      </c>
      <c r="X2251" s="107" t="s">
        <v>2265</v>
      </c>
      <c r="Y2251" s="107" t="s">
        <v>2266</v>
      </c>
      <c r="Z2251" s="108">
        <v>1</v>
      </c>
      <c r="AA2251" s="113">
        <v>0</v>
      </c>
      <c r="AB2251" s="113">
        <v>0</v>
      </c>
      <c r="AC2251" s="113">
        <v>4979623</v>
      </c>
      <c r="AD2251" s="113">
        <v>0</v>
      </c>
      <c r="AE2251" s="113">
        <v>2381558.8261000002</v>
      </c>
      <c r="AF2251" s="113">
        <v>0</v>
      </c>
      <c r="AG2251" s="113">
        <v>0</v>
      </c>
      <c r="AH2251" s="113">
        <f>CFR_Data[[#This Row],[Total Spent SFY]]+CFR_Data[[#This Row],[CF Current SFY]]</f>
        <v>0</v>
      </c>
      <c r="AI2251" s="113">
        <v>0</v>
      </c>
      <c r="AJ2251" s="113">
        <v>0</v>
      </c>
      <c r="AK2251" s="113">
        <v>0</v>
      </c>
      <c r="AL2251" s="113">
        <v>0</v>
      </c>
      <c r="AM2251" s="113">
        <v>2381558.8261000002</v>
      </c>
      <c r="AN2251" s="113">
        <v>2598064.1738999998</v>
      </c>
      <c r="AO2251" s="113">
        <v>0</v>
      </c>
      <c r="AP2251" s="113">
        <v>0</v>
      </c>
      <c r="AQ2251" s="107" t="s">
        <v>699</v>
      </c>
      <c r="AR2251" s="107" t="s">
        <v>699</v>
      </c>
      <c r="AS2251" s="107" t="s">
        <v>396</v>
      </c>
      <c r="AT2251" s="107" t="s">
        <v>395</v>
      </c>
      <c r="AU2251" s="107" t="s">
        <v>1123</v>
      </c>
      <c r="AV2251" s="107" t="s">
        <v>391</v>
      </c>
      <c r="AW2251" s="108">
        <v>1</v>
      </c>
      <c r="AX2251" s="107" t="s">
        <v>473</v>
      </c>
      <c r="AY2251" s="107" t="s">
        <v>707</v>
      </c>
      <c r="AZ2251" s="107" t="s">
        <v>706</v>
      </c>
      <c r="BA2251" s="107" t="s">
        <v>412</v>
      </c>
      <c r="BB2251" s="109">
        <v>45355.272070752311</v>
      </c>
      <c r="BC2251" s="107" t="s">
        <v>24</v>
      </c>
      <c r="BD2251" s="107" t="s">
        <v>292</v>
      </c>
    </row>
    <row r="2252" spans="1:56" x14ac:dyDescent="0.2">
      <c r="A2252" s="107" t="s">
        <v>472</v>
      </c>
      <c r="B2252" s="105">
        <v>613154</v>
      </c>
      <c r="C2252" s="105" t="s">
        <v>395</v>
      </c>
      <c r="D2252" s="107" t="s">
        <v>2830</v>
      </c>
      <c r="E2252" s="105" t="s">
        <v>1943</v>
      </c>
      <c r="F2252" s="107" t="s">
        <v>395</v>
      </c>
      <c r="G2252" s="107" t="s">
        <v>830</v>
      </c>
      <c r="H2252" s="107" t="s">
        <v>830</v>
      </c>
      <c r="I2252" s="107" t="s">
        <v>830</v>
      </c>
      <c r="J2252" s="107" t="s">
        <v>2831</v>
      </c>
      <c r="K2252" s="107" t="s">
        <v>22</v>
      </c>
      <c r="L2252" s="107" t="s">
        <v>352</v>
      </c>
      <c r="M2252" s="107" t="s">
        <v>395</v>
      </c>
      <c r="N2252" s="107" t="s">
        <v>472</v>
      </c>
      <c r="O2252" s="107" t="s">
        <v>1122</v>
      </c>
      <c r="P2252" s="109">
        <v>45836</v>
      </c>
      <c r="Q2252" s="107" t="s">
        <v>1101</v>
      </c>
      <c r="R2252" s="108">
        <v>0</v>
      </c>
      <c r="S2252" s="109">
        <v>45986</v>
      </c>
      <c r="T2252" s="109">
        <v>46046</v>
      </c>
      <c r="U2252" s="109">
        <v>46350</v>
      </c>
      <c r="V2252" s="108">
        <v>364</v>
      </c>
      <c r="W2252" s="107" t="s">
        <v>398</v>
      </c>
      <c r="X2252" s="107" t="s">
        <v>702</v>
      </c>
      <c r="Y2252" s="107" t="s">
        <v>293</v>
      </c>
      <c r="Z2252" s="108">
        <v>0</v>
      </c>
      <c r="AA2252" s="113">
        <v>0</v>
      </c>
      <c r="AB2252" s="113">
        <v>0</v>
      </c>
      <c r="AC2252" s="113">
        <v>948850</v>
      </c>
      <c r="AD2252" s="113">
        <v>0</v>
      </c>
      <c r="AE2252" s="113">
        <v>948850</v>
      </c>
      <c r="AF2252" s="113">
        <v>0</v>
      </c>
      <c r="AG2252" s="113">
        <v>0</v>
      </c>
      <c r="AH2252" s="113">
        <f>CFR_Data[[#This Row],[Total Spent SFY]]+CFR_Data[[#This Row],[CF Current SFY]]</f>
        <v>0</v>
      </c>
      <c r="AI2252" s="113">
        <v>0</v>
      </c>
      <c r="AJ2252" s="113">
        <v>517554.54550000001</v>
      </c>
      <c r="AK2252" s="113">
        <v>431295.45449999999</v>
      </c>
      <c r="AL2252" s="113">
        <v>0</v>
      </c>
      <c r="AM2252" s="113">
        <v>0</v>
      </c>
      <c r="AN2252" s="113">
        <v>0</v>
      </c>
      <c r="AO2252" s="113">
        <v>0</v>
      </c>
      <c r="AP2252" s="113">
        <v>0</v>
      </c>
      <c r="AQ2252" s="107" t="s">
        <v>699</v>
      </c>
      <c r="AR2252" s="107" t="s">
        <v>699</v>
      </c>
      <c r="AS2252" s="107" t="s">
        <v>473</v>
      </c>
      <c r="AT2252" s="107" t="s">
        <v>395</v>
      </c>
      <c r="AU2252" s="107" t="s">
        <v>1123</v>
      </c>
      <c r="AV2252" s="107" t="s">
        <v>391</v>
      </c>
      <c r="AW2252" s="108">
        <v>2</v>
      </c>
      <c r="AX2252" s="107" t="s">
        <v>473</v>
      </c>
      <c r="AY2252" s="107" t="s">
        <v>2957</v>
      </c>
      <c r="AZ2252" s="107" t="s">
        <v>697</v>
      </c>
      <c r="BA2252" s="107" t="s">
        <v>2958</v>
      </c>
      <c r="BB2252" s="109">
        <v>45355.272070752311</v>
      </c>
      <c r="BC2252" s="107" t="s">
        <v>22</v>
      </c>
      <c r="BD2252" s="107" t="s">
        <v>293</v>
      </c>
    </row>
    <row r="2253" spans="1:56" x14ac:dyDescent="0.2">
      <c r="A2253" s="107" t="s">
        <v>472</v>
      </c>
      <c r="B2253" s="105">
        <v>613154</v>
      </c>
      <c r="C2253" s="105" t="s">
        <v>395</v>
      </c>
      <c r="D2253" s="107" t="s">
        <v>2830</v>
      </c>
      <c r="E2253" s="105" t="s">
        <v>1943</v>
      </c>
      <c r="F2253" s="107" t="s">
        <v>395</v>
      </c>
      <c r="G2253" s="107" t="s">
        <v>830</v>
      </c>
      <c r="H2253" s="107" t="s">
        <v>830</v>
      </c>
      <c r="I2253" s="107" t="s">
        <v>830</v>
      </c>
      <c r="J2253" s="107" t="s">
        <v>2831</v>
      </c>
      <c r="K2253" s="107" t="s">
        <v>22</v>
      </c>
      <c r="L2253" s="107" t="s">
        <v>352</v>
      </c>
      <c r="M2253" s="107" t="s">
        <v>395</v>
      </c>
      <c r="N2253" s="107" t="s">
        <v>472</v>
      </c>
      <c r="O2253" s="107" t="s">
        <v>1122</v>
      </c>
      <c r="P2253" s="109">
        <v>45836</v>
      </c>
      <c r="Q2253" s="107" t="s">
        <v>1101</v>
      </c>
      <c r="R2253" s="108">
        <v>0</v>
      </c>
      <c r="S2253" s="109">
        <v>45986</v>
      </c>
      <c r="T2253" s="109">
        <v>46046</v>
      </c>
      <c r="U2253" s="109">
        <v>46350</v>
      </c>
      <c r="V2253" s="108">
        <v>364</v>
      </c>
      <c r="W2253" s="107" t="s">
        <v>424</v>
      </c>
      <c r="X2253" s="107" t="s">
        <v>2832</v>
      </c>
      <c r="Y2253" s="107" t="s">
        <v>292</v>
      </c>
      <c r="Z2253" s="108">
        <v>0.8</v>
      </c>
      <c r="AA2253" s="113">
        <v>0</v>
      </c>
      <c r="AB2253" s="113">
        <v>0</v>
      </c>
      <c r="AC2253" s="113">
        <v>3559850</v>
      </c>
      <c r="AD2253" s="113">
        <v>0</v>
      </c>
      <c r="AE2253" s="113">
        <v>3559850</v>
      </c>
      <c r="AF2253" s="113">
        <v>0</v>
      </c>
      <c r="AG2253" s="113">
        <v>0</v>
      </c>
      <c r="AH2253" s="113">
        <f>CFR_Data[[#This Row],[Total Spent SFY]]+CFR_Data[[#This Row],[CF Current SFY]]</f>
        <v>0</v>
      </c>
      <c r="AI2253" s="113">
        <v>0</v>
      </c>
      <c r="AJ2253" s="113">
        <v>1941736.3636</v>
      </c>
      <c r="AK2253" s="113">
        <v>1618113.6364</v>
      </c>
      <c r="AL2253" s="113">
        <v>0</v>
      </c>
      <c r="AM2253" s="113">
        <v>0</v>
      </c>
      <c r="AN2253" s="113">
        <v>0</v>
      </c>
      <c r="AO2253" s="113">
        <v>0</v>
      </c>
      <c r="AP2253" s="113">
        <v>0</v>
      </c>
      <c r="AQ2253" s="107" t="s">
        <v>699</v>
      </c>
      <c r="AR2253" s="107" t="s">
        <v>699</v>
      </c>
      <c r="AS2253" s="107" t="s">
        <v>473</v>
      </c>
      <c r="AT2253" s="107" t="s">
        <v>395</v>
      </c>
      <c r="AU2253" s="107" t="s">
        <v>1123</v>
      </c>
      <c r="AV2253" s="107" t="s">
        <v>391</v>
      </c>
      <c r="AW2253" s="108">
        <v>2</v>
      </c>
      <c r="AX2253" s="107" t="s">
        <v>473</v>
      </c>
      <c r="AY2253" s="107" t="s">
        <v>2957</v>
      </c>
      <c r="AZ2253" s="107" t="s">
        <v>697</v>
      </c>
      <c r="BA2253" s="107" t="s">
        <v>2958</v>
      </c>
      <c r="BB2253" s="109">
        <v>45355.272070752311</v>
      </c>
      <c r="BC2253" s="107" t="s">
        <v>22</v>
      </c>
      <c r="BD2253" s="107" t="s">
        <v>292</v>
      </c>
    </row>
    <row r="2254" spans="1:56" x14ac:dyDescent="0.2">
      <c r="A2254" s="107" t="s">
        <v>409</v>
      </c>
      <c r="B2254" s="105">
        <v>613165</v>
      </c>
      <c r="C2254" s="105" t="s">
        <v>3308</v>
      </c>
      <c r="D2254" s="107" t="s">
        <v>1443</v>
      </c>
      <c r="E2254" s="105" t="s">
        <v>1954</v>
      </c>
      <c r="F2254" s="107" t="s">
        <v>439</v>
      </c>
      <c r="G2254" s="107" t="s">
        <v>830</v>
      </c>
      <c r="H2254" s="107" t="s">
        <v>830</v>
      </c>
      <c r="I2254" s="107" t="s">
        <v>830</v>
      </c>
      <c r="J2254" s="107" t="s">
        <v>463</v>
      </c>
      <c r="K2254" s="107" t="s">
        <v>464</v>
      </c>
      <c r="L2254" s="107" t="s">
        <v>344</v>
      </c>
      <c r="M2254" s="107" t="s">
        <v>395</v>
      </c>
      <c r="N2254" s="107" t="s">
        <v>410</v>
      </c>
      <c r="O2254" s="107" t="s">
        <v>395</v>
      </c>
      <c r="P2254" s="109">
        <v>45045</v>
      </c>
      <c r="Q2254" s="107" t="s">
        <v>712</v>
      </c>
      <c r="R2254" s="108">
        <v>1</v>
      </c>
      <c r="S2254" s="109">
        <v>45098</v>
      </c>
      <c r="T2254" s="109">
        <v>45158</v>
      </c>
      <c r="U2254" s="109">
        <v>45828</v>
      </c>
      <c r="V2254" s="108">
        <v>730</v>
      </c>
      <c r="W2254" s="107" t="s">
        <v>438</v>
      </c>
      <c r="X2254" s="107" t="s">
        <v>800</v>
      </c>
      <c r="Y2254" s="107" t="s">
        <v>293</v>
      </c>
      <c r="Z2254" s="108">
        <v>0</v>
      </c>
      <c r="AA2254" s="113">
        <v>54440.98</v>
      </c>
      <c r="AB2254" s="113">
        <v>54440.98</v>
      </c>
      <c r="AC2254" s="113">
        <v>2125829.02</v>
      </c>
      <c r="AD2254" s="113">
        <v>2155270</v>
      </c>
      <c r="AE2254" s="113">
        <v>2155270</v>
      </c>
      <c r="AF2254" s="113">
        <v>1065270</v>
      </c>
      <c r="AG2254" s="113">
        <v>1119710.98</v>
      </c>
      <c r="AH2254" s="113">
        <f>CFR_Data[[#This Row],[Total Spent SFY]]+CFR_Data[[#This Row],[CF Current SFY]]</f>
        <v>1119710.98</v>
      </c>
      <c r="AI2254" s="113">
        <v>1090000</v>
      </c>
      <c r="AJ2254" s="113">
        <v>0</v>
      </c>
      <c r="AK2254" s="113">
        <v>0</v>
      </c>
      <c r="AL2254" s="113">
        <v>0</v>
      </c>
      <c r="AM2254" s="113">
        <v>0</v>
      </c>
      <c r="AN2254" s="113">
        <v>-29440.98</v>
      </c>
      <c r="AO2254" s="113">
        <v>0</v>
      </c>
      <c r="AP2254" s="113">
        <v>0</v>
      </c>
      <c r="AQ2254" s="107" t="s">
        <v>699</v>
      </c>
      <c r="AR2254" s="107" t="s">
        <v>699</v>
      </c>
      <c r="AS2254" s="107" t="s">
        <v>396</v>
      </c>
      <c r="AT2254" s="107" t="s">
        <v>395</v>
      </c>
      <c r="AU2254" s="107" t="s">
        <v>1123</v>
      </c>
      <c r="AV2254" s="107" t="s">
        <v>391</v>
      </c>
      <c r="AW2254" s="108">
        <v>1</v>
      </c>
      <c r="AX2254" s="107" t="s">
        <v>473</v>
      </c>
      <c r="AY2254" s="107" t="s">
        <v>707</v>
      </c>
      <c r="AZ2254" s="107" t="s">
        <v>706</v>
      </c>
      <c r="BA2254" s="107" t="s">
        <v>412</v>
      </c>
      <c r="BB2254" s="109">
        <v>45355.272070752311</v>
      </c>
      <c r="BC2254" s="107" t="s">
        <v>465</v>
      </c>
      <c r="BD2254" s="107" t="s">
        <v>293</v>
      </c>
    </row>
    <row r="2255" spans="1:56" x14ac:dyDescent="0.2">
      <c r="A2255" s="107" t="s">
        <v>613</v>
      </c>
      <c r="B2255" s="105">
        <v>613167</v>
      </c>
      <c r="C2255" s="105" t="s">
        <v>3309</v>
      </c>
      <c r="D2255" s="107" t="s">
        <v>2833</v>
      </c>
      <c r="E2255" s="105" t="s">
        <v>1947</v>
      </c>
      <c r="F2255" s="107" t="s">
        <v>1739</v>
      </c>
      <c r="G2255" s="107" t="s">
        <v>830</v>
      </c>
      <c r="H2255" s="107" t="s">
        <v>830</v>
      </c>
      <c r="I2255" s="107" t="s">
        <v>830</v>
      </c>
      <c r="J2255" s="107" t="s">
        <v>115</v>
      </c>
      <c r="K2255" s="107" t="s">
        <v>28</v>
      </c>
      <c r="L2255" s="107" t="s">
        <v>349</v>
      </c>
      <c r="M2255" s="107" t="s">
        <v>395</v>
      </c>
      <c r="N2255" s="107" t="s">
        <v>615</v>
      </c>
      <c r="O2255" s="107" t="s">
        <v>395</v>
      </c>
      <c r="P2255" s="109">
        <v>45290</v>
      </c>
      <c r="Q2255" s="107" t="s">
        <v>754</v>
      </c>
      <c r="R2255" s="108">
        <v>1</v>
      </c>
      <c r="S2255" s="109">
        <v>45388</v>
      </c>
      <c r="T2255" s="109">
        <v>45448</v>
      </c>
      <c r="U2255" s="109">
        <v>46340</v>
      </c>
      <c r="V2255" s="108">
        <v>952</v>
      </c>
      <c r="W2255" s="107" t="s">
        <v>398</v>
      </c>
      <c r="X2255" s="107" t="s">
        <v>702</v>
      </c>
      <c r="Y2255" s="107" t="s">
        <v>293</v>
      </c>
      <c r="Z2255" s="108">
        <v>0</v>
      </c>
      <c r="AA2255" s="113">
        <v>0</v>
      </c>
      <c r="AB2255" s="113">
        <v>0</v>
      </c>
      <c r="AC2255" s="113">
        <v>277164</v>
      </c>
      <c r="AD2255" s="113">
        <v>0</v>
      </c>
      <c r="AE2255" s="113">
        <v>277164</v>
      </c>
      <c r="AF2255" s="113">
        <v>9238.7999999999993</v>
      </c>
      <c r="AG2255" s="113">
        <v>9238.7999999999993</v>
      </c>
      <c r="AH2255" s="113">
        <f>CFR_Data[[#This Row],[Total Spent SFY]]+CFR_Data[[#This Row],[CF Current SFY]]</f>
        <v>9238.7999999999993</v>
      </c>
      <c r="AI2255" s="113">
        <v>110865.60000000001</v>
      </c>
      <c r="AJ2255" s="113">
        <v>110865.60000000001</v>
      </c>
      <c r="AK2255" s="113">
        <v>46194</v>
      </c>
      <c r="AL2255" s="113">
        <v>0</v>
      </c>
      <c r="AM2255" s="113">
        <v>0</v>
      </c>
      <c r="AN2255" s="113">
        <v>0</v>
      </c>
      <c r="AO2255" s="113">
        <v>0</v>
      </c>
      <c r="AP2255" s="113">
        <v>0</v>
      </c>
      <c r="AQ2255" s="107" t="s">
        <v>699</v>
      </c>
      <c r="AR2255" s="107" t="s">
        <v>699</v>
      </c>
      <c r="AS2255" s="107" t="s">
        <v>396</v>
      </c>
      <c r="AT2255" s="107" t="s">
        <v>395</v>
      </c>
      <c r="AU2255" s="107" t="s">
        <v>1123</v>
      </c>
      <c r="AV2255" s="107" t="s">
        <v>391</v>
      </c>
      <c r="AW2255" s="108">
        <v>3</v>
      </c>
      <c r="AX2255" s="107" t="s">
        <v>473</v>
      </c>
      <c r="AY2255" s="107" t="s">
        <v>707</v>
      </c>
      <c r="AZ2255" s="107" t="s">
        <v>706</v>
      </c>
      <c r="BA2255" s="107" t="s">
        <v>412</v>
      </c>
      <c r="BB2255" s="109">
        <v>45355.272070752311</v>
      </c>
      <c r="BC2255" s="107" t="s">
        <v>28</v>
      </c>
      <c r="BD2255" s="107" t="s">
        <v>293</v>
      </c>
    </row>
    <row r="2256" spans="1:56" x14ac:dyDescent="0.2">
      <c r="A2256" s="107" t="s">
        <v>613</v>
      </c>
      <c r="B2256" s="105">
        <v>613167</v>
      </c>
      <c r="C2256" s="105" t="s">
        <v>3309</v>
      </c>
      <c r="D2256" s="107" t="s">
        <v>2833</v>
      </c>
      <c r="E2256" s="105" t="s">
        <v>1947</v>
      </c>
      <c r="F2256" s="107" t="s">
        <v>1739</v>
      </c>
      <c r="G2256" s="107" t="s">
        <v>830</v>
      </c>
      <c r="H2256" s="107" t="s">
        <v>830</v>
      </c>
      <c r="I2256" s="107" t="s">
        <v>830</v>
      </c>
      <c r="J2256" s="107" t="s">
        <v>115</v>
      </c>
      <c r="K2256" s="107" t="s">
        <v>28</v>
      </c>
      <c r="L2256" s="107" t="s">
        <v>349</v>
      </c>
      <c r="M2256" s="107" t="s">
        <v>395</v>
      </c>
      <c r="N2256" s="107" t="s">
        <v>615</v>
      </c>
      <c r="O2256" s="107" t="s">
        <v>395</v>
      </c>
      <c r="P2256" s="109">
        <v>45290</v>
      </c>
      <c r="Q2256" s="107" t="s">
        <v>754</v>
      </c>
      <c r="R2256" s="108">
        <v>1</v>
      </c>
      <c r="S2256" s="109">
        <v>45388</v>
      </c>
      <c r="T2256" s="109">
        <v>45448</v>
      </c>
      <c r="U2256" s="109">
        <v>46340</v>
      </c>
      <c r="V2256" s="108">
        <v>952</v>
      </c>
      <c r="W2256" s="107" t="s">
        <v>424</v>
      </c>
      <c r="X2256" s="107" t="s">
        <v>1149</v>
      </c>
      <c r="Y2256" s="107" t="s">
        <v>771</v>
      </c>
      <c r="Z2256" s="108">
        <v>0.8</v>
      </c>
      <c r="AA2256" s="113">
        <v>0</v>
      </c>
      <c r="AB2256" s="113">
        <v>0</v>
      </c>
      <c r="AC2256" s="113">
        <v>12219881.927999999</v>
      </c>
      <c r="AD2256" s="113">
        <v>0</v>
      </c>
      <c r="AE2256" s="113">
        <v>12219881.927999999</v>
      </c>
      <c r="AF2256" s="113">
        <v>407329.39760000003</v>
      </c>
      <c r="AG2256" s="113">
        <v>407329.39760000003</v>
      </c>
      <c r="AH2256" s="113">
        <f>CFR_Data[[#This Row],[Total Spent SFY]]+CFR_Data[[#This Row],[CF Current SFY]]</f>
        <v>407329.39760000003</v>
      </c>
      <c r="AI2256" s="113">
        <v>4887952.7712000003</v>
      </c>
      <c r="AJ2256" s="113">
        <v>4887952.7712000003</v>
      </c>
      <c r="AK2256" s="113">
        <v>2036646.9879999999</v>
      </c>
      <c r="AL2256" s="113">
        <v>0</v>
      </c>
      <c r="AM2256" s="113">
        <v>0</v>
      </c>
      <c r="AN2256" s="113">
        <v>0</v>
      </c>
      <c r="AO2256" s="113">
        <v>0</v>
      </c>
      <c r="AP2256" s="113">
        <v>0</v>
      </c>
      <c r="AQ2256" s="107" t="s">
        <v>699</v>
      </c>
      <c r="AR2256" s="107" t="s">
        <v>699</v>
      </c>
      <c r="AS2256" s="107" t="s">
        <v>396</v>
      </c>
      <c r="AT2256" s="107" t="s">
        <v>395</v>
      </c>
      <c r="AU2256" s="107" t="s">
        <v>1123</v>
      </c>
      <c r="AV2256" s="107" t="s">
        <v>391</v>
      </c>
      <c r="AW2256" s="108">
        <v>3</v>
      </c>
      <c r="AX2256" s="107" t="s">
        <v>473</v>
      </c>
      <c r="AY2256" s="107" t="s">
        <v>707</v>
      </c>
      <c r="AZ2256" s="107" t="s">
        <v>706</v>
      </c>
      <c r="BA2256" s="107" t="s">
        <v>412</v>
      </c>
      <c r="BB2256" s="109">
        <v>45355.272070752311</v>
      </c>
      <c r="BC2256" s="107" t="s">
        <v>28</v>
      </c>
      <c r="BD2256" s="107" t="s">
        <v>292</v>
      </c>
    </row>
    <row r="2257" spans="1:56" x14ac:dyDescent="0.2">
      <c r="A2257" s="107" t="s">
        <v>613</v>
      </c>
      <c r="B2257" s="105">
        <v>613167</v>
      </c>
      <c r="C2257" s="105" t="s">
        <v>3309</v>
      </c>
      <c r="D2257" s="107" t="s">
        <v>2833</v>
      </c>
      <c r="E2257" s="105" t="s">
        <v>1947</v>
      </c>
      <c r="F2257" s="107" t="s">
        <v>1739</v>
      </c>
      <c r="G2257" s="107" t="s">
        <v>830</v>
      </c>
      <c r="H2257" s="107" t="s">
        <v>830</v>
      </c>
      <c r="I2257" s="107" t="s">
        <v>830</v>
      </c>
      <c r="J2257" s="107" t="s">
        <v>115</v>
      </c>
      <c r="K2257" s="107" t="s">
        <v>28</v>
      </c>
      <c r="L2257" s="107" t="s">
        <v>349</v>
      </c>
      <c r="M2257" s="107" t="s">
        <v>395</v>
      </c>
      <c r="N2257" s="107" t="s">
        <v>615</v>
      </c>
      <c r="O2257" s="107" t="s">
        <v>395</v>
      </c>
      <c r="P2257" s="109">
        <v>45290</v>
      </c>
      <c r="Q2257" s="107" t="s">
        <v>754</v>
      </c>
      <c r="R2257" s="108">
        <v>1</v>
      </c>
      <c r="S2257" s="109">
        <v>45388</v>
      </c>
      <c r="T2257" s="109">
        <v>45448</v>
      </c>
      <c r="U2257" s="109">
        <v>46340</v>
      </c>
      <c r="V2257" s="108">
        <v>952</v>
      </c>
      <c r="W2257" s="107" t="s">
        <v>424</v>
      </c>
      <c r="X2257" s="107" t="s">
        <v>2282</v>
      </c>
      <c r="Y2257" s="107" t="s">
        <v>2283</v>
      </c>
      <c r="Z2257" s="108">
        <v>0.8</v>
      </c>
      <c r="AA2257" s="113">
        <v>0</v>
      </c>
      <c r="AB2257" s="113">
        <v>0</v>
      </c>
      <c r="AC2257" s="113">
        <v>4110382.5839999998</v>
      </c>
      <c r="AD2257" s="113">
        <v>0</v>
      </c>
      <c r="AE2257" s="113">
        <v>4110382.5839999998</v>
      </c>
      <c r="AF2257" s="113">
        <v>137012.75279999999</v>
      </c>
      <c r="AG2257" s="113">
        <v>137012.75279999999</v>
      </c>
      <c r="AH2257" s="113">
        <f>CFR_Data[[#This Row],[Total Spent SFY]]+CFR_Data[[#This Row],[CF Current SFY]]</f>
        <v>137012.75279999999</v>
      </c>
      <c r="AI2257" s="113">
        <v>1644153.0336</v>
      </c>
      <c r="AJ2257" s="113">
        <v>1644153.0336</v>
      </c>
      <c r="AK2257" s="113">
        <v>685063.76399999997</v>
      </c>
      <c r="AL2257" s="113">
        <v>0</v>
      </c>
      <c r="AM2257" s="113">
        <v>0</v>
      </c>
      <c r="AN2257" s="113">
        <v>0</v>
      </c>
      <c r="AO2257" s="113">
        <v>0</v>
      </c>
      <c r="AP2257" s="113">
        <v>0</v>
      </c>
      <c r="AQ2257" s="107" t="s">
        <v>699</v>
      </c>
      <c r="AR2257" s="107" t="s">
        <v>699</v>
      </c>
      <c r="AS2257" s="107" t="s">
        <v>396</v>
      </c>
      <c r="AT2257" s="107" t="s">
        <v>395</v>
      </c>
      <c r="AU2257" s="107" t="s">
        <v>1123</v>
      </c>
      <c r="AV2257" s="107" t="s">
        <v>391</v>
      </c>
      <c r="AW2257" s="108">
        <v>3</v>
      </c>
      <c r="AX2257" s="107" t="s">
        <v>473</v>
      </c>
      <c r="AY2257" s="107" t="s">
        <v>707</v>
      </c>
      <c r="AZ2257" s="107" t="s">
        <v>706</v>
      </c>
      <c r="BA2257" s="107" t="s">
        <v>412</v>
      </c>
      <c r="BB2257" s="109">
        <v>45355.272070752311</v>
      </c>
      <c r="BC2257" s="107" t="s">
        <v>28</v>
      </c>
      <c r="BD2257" s="107" t="s">
        <v>292</v>
      </c>
    </row>
    <row r="2258" spans="1:56" x14ac:dyDescent="0.2">
      <c r="A2258" s="107" t="s">
        <v>409</v>
      </c>
      <c r="B2258" s="105">
        <v>613174</v>
      </c>
      <c r="C2258" s="105" t="s">
        <v>3310</v>
      </c>
      <c r="D2258" s="107" t="s">
        <v>1833</v>
      </c>
      <c r="E2258" s="105" t="s">
        <v>1945</v>
      </c>
      <c r="F2258" s="107" t="s">
        <v>389</v>
      </c>
      <c r="G2258" s="107" t="s">
        <v>830</v>
      </c>
      <c r="H2258" s="107" t="b">
        <v>1</v>
      </c>
      <c r="I2258" s="107" t="s">
        <v>830</v>
      </c>
      <c r="J2258" s="107" t="s">
        <v>445</v>
      </c>
      <c r="K2258" s="107" t="s">
        <v>446</v>
      </c>
      <c r="L2258" s="107" t="s">
        <v>344</v>
      </c>
      <c r="M2258" s="107" t="s">
        <v>395</v>
      </c>
      <c r="N2258" s="107" t="s">
        <v>410</v>
      </c>
      <c r="O2258" s="107" t="s">
        <v>395</v>
      </c>
      <c r="P2258" s="109">
        <v>45206</v>
      </c>
      <c r="Q2258" s="107" t="s">
        <v>754</v>
      </c>
      <c r="R2258" s="108">
        <v>1</v>
      </c>
      <c r="S2258" s="109">
        <v>45272</v>
      </c>
      <c r="T2258" s="109">
        <v>45332</v>
      </c>
      <c r="U2258" s="109">
        <v>46002</v>
      </c>
      <c r="V2258" s="108">
        <v>730</v>
      </c>
      <c r="W2258" s="107" t="s">
        <v>398</v>
      </c>
      <c r="X2258" s="107" t="s">
        <v>720</v>
      </c>
      <c r="Y2258" s="107" t="s">
        <v>293</v>
      </c>
      <c r="Z2258" s="108">
        <v>0</v>
      </c>
      <c r="AA2258" s="113">
        <v>0</v>
      </c>
      <c r="AB2258" s="113">
        <v>0</v>
      </c>
      <c r="AC2258" s="113">
        <v>1135445</v>
      </c>
      <c r="AD2258" s="113">
        <v>1135445</v>
      </c>
      <c r="AE2258" s="113">
        <v>1135445</v>
      </c>
      <c r="AF2258" s="113">
        <v>200000</v>
      </c>
      <c r="AG2258" s="113">
        <v>200000</v>
      </c>
      <c r="AH2258" s="113">
        <f>CFR_Data[[#This Row],[Total Spent SFY]]+CFR_Data[[#This Row],[CF Current SFY]]</f>
        <v>200000</v>
      </c>
      <c r="AI2258" s="113">
        <v>500000</v>
      </c>
      <c r="AJ2258" s="113">
        <v>435445</v>
      </c>
      <c r="AK2258" s="113">
        <v>0</v>
      </c>
      <c r="AL2258" s="113">
        <v>0</v>
      </c>
      <c r="AM2258" s="113">
        <v>0</v>
      </c>
      <c r="AN2258" s="113">
        <v>0</v>
      </c>
      <c r="AO2258" s="113">
        <v>0</v>
      </c>
      <c r="AP2258" s="113">
        <v>0</v>
      </c>
      <c r="AQ2258" s="107" t="s">
        <v>699</v>
      </c>
      <c r="AR2258" s="107" t="s">
        <v>699</v>
      </c>
      <c r="AS2258" s="107" t="s">
        <v>396</v>
      </c>
      <c r="AT2258" s="107" t="s">
        <v>395</v>
      </c>
      <c r="AU2258" s="107" t="s">
        <v>1123</v>
      </c>
      <c r="AV2258" s="107" t="s">
        <v>391</v>
      </c>
      <c r="AW2258" s="108">
        <v>1</v>
      </c>
      <c r="AX2258" s="107" t="s">
        <v>473</v>
      </c>
      <c r="AY2258" s="107" t="s">
        <v>707</v>
      </c>
      <c r="AZ2258" s="107" t="s">
        <v>706</v>
      </c>
      <c r="BA2258" s="107" t="s">
        <v>412</v>
      </c>
      <c r="BB2258" s="109">
        <v>45355.272070752311</v>
      </c>
      <c r="BC2258" s="107" t="s">
        <v>465</v>
      </c>
      <c r="BD2258" s="107" t="s">
        <v>293</v>
      </c>
    </row>
    <row r="2259" spans="1:56" x14ac:dyDescent="0.2">
      <c r="A2259" s="107" t="s">
        <v>409</v>
      </c>
      <c r="B2259" s="105">
        <v>613175</v>
      </c>
      <c r="C2259" s="105" t="s">
        <v>3311</v>
      </c>
      <c r="D2259" s="107" t="s">
        <v>1834</v>
      </c>
      <c r="E2259" s="105" t="s">
        <v>1945</v>
      </c>
      <c r="F2259" s="107" t="s">
        <v>389</v>
      </c>
      <c r="G2259" s="107" t="s">
        <v>830</v>
      </c>
      <c r="H2259" s="107" t="b">
        <v>1</v>
      </c>
      <c r="I2259" s="107" t="s">
        <v>830</v>
      </c>
      <c r="J2259" s="107" t="s">
        <v>445</v>
      </c>
      <c r="K2259" s="107" t="s">
        <v>446</v>
      </c>
      <c r="L2259" s="107" t="s">
        <v>344</v>
      </c>
      <c r="M2259" s="107" t="s">
        <v>395</v>
      </c>
      <c r="N2259" s="107" t="s">
        <v>410</v>
      </c>
      <c r="O2259" s="107" t="s">
        <v>395</v>
      </c>
      <c r="P2259" s="109">
        <v>45213</v>
      </c>
      <c r="Q2259" s="107" t="s">
        <v>754</v>
      </c>
      <c r="R2259" s="108">
        <v>1</v>
      </c>
      <c r="S2259" s="109">
        <v>45272</v>
      </c>
      <c r="T2259" s="109">
        <v>45332</v>
      </c>
      <c r="U2259" s="109">
        <v>46002</v>
      </c>
      <c r="V2259" s="108">
        <v>730</v>
      </c>
      <c r="W2259" s="107" t="s">
        <v>398</v>
      </c>
      <c r="X2259" s="107" t="s">
        <v>720</v>
      </c>
      <c r="Y2259" s="107" t="s">
        <v>293</v>
      </c>
      <c r="Z2259" s="108">
        <v>0</v>
      </c>
      <c r="AA2259" s="113">
        <v>18840</v>
      </c>
      <c r="AB2259" s="113">
        <v>18840</v>
      </c>
      <c r="AC2259" s="113">
        <v>3142214</v>
      </c>
      <c r="AD2259" s="113">
        <v>3110000</v>
      </c>
      <c r="AE2259" s="113">
        <v>3110000</v>
      </c>
      <c r="AF2259" s="113">
        <v>280000</v>
      </c>
      <c r="AG2259" s="113">
        <v>298840</v>
      </c>
      <c r="AH2259" s="113">
        <f>CFR_Data[[#This Row],[Total Spent SFY]]+CFR_Data[[#This Row],[CF Current SFY]]</f>
        <v>298840</v>
      </c>
      <c r="AI2259" s="113">
        <v>1680000</v>
      </c>
      <c r="AJ2259" s="113">
        <v>1150000</v>
      </c>
      <c r="AK2259" s="113">
        <v>0</v>
      </c>
      <c r="AL2259" s="113">
        <v>0</v>
      </c>
      <c r="AM2259" s="113">
        <v>0</v>
      </c>
      <c r="AN2259" s="113">
        <v>32214</v>
      </c>
      <c r="AO2259" s="113">
        <v>0</v>
      </c>
      <c r="AP2259" s="113">
        <v>0</v>
      </c>
      <c r="AQ2259" s="107" t="s">
        <v>699</v>
      </c>
      <c r="AR2259" s="107" t="s">
        <v>699</v>
      </c>
      <c r="AS2259" s="107" t="s">
        <v>396</v>
      </c>
      <c r="AT2259" s="107" t="s">
        <v>395</v>
      </c>
      <c r="AU2259" s="107" t="s">
        <v>1123</v>
      </c>
      <c r="AV2259" s="107" t="s">
        <v>391</v>
      </c>
      <c r="AW2259" s="108">
        <v>1</v>
      </c>
      <c r="AX2259" s="107" t="s">
        <v>473</v>
      </c>
      <c r="AY2259" s="107" t="s">
        <v>707</v>
      </c>
      <c r="AZ2259" s="107" t="s">
        <v>706</v>
      </c>
      <c r="BA2259" s="107" t="s">
        <v>412</v>
      </c>
      <c r="BB2259" s="109">
        <v>45355.272070752311</v>
      </c>
      <c r="BC2259" s="107" t="s">
        <v>465</v>
      </c>
      <c r="BD2259" s="107" t="s">
        <v>293</v>
      </c>
    </row>
    <row r="2260" spans="1:56" x14ac:dyDescent="0.2">
      <c r="A2260" s="107" t="s">
        <v>409</v>
      </c>
      <c r="B2260" s="105">
        <v>613176</v>
      </c>
      <c r="C2260" s="105" t="s">
        <v>3312</v>
      </c>
      <c r="D2260" s="107" t="s">
        <v>2834</v>
      </c>
      <c r="E2260" s="105" t="s">
        <v>1945</v>
      </c>
      <c r="F2260" s="107" t="s">
        <v>389</v>
      </c>
      <c r="G2260" s="107" t="s">
        <v>830</v>
      </c>
      <c r="H2260" s="107" t="b">
        <v>1</v>
      </c>
      <c r="I2260" s="107" t="s">
        <v>830</v>
      </c>
      <c r="J2260" s="107" t="s">
        <v>445</v>
      </c>
      <c r="K2260" s="107" t="s">
        <v>446</v>
      </c>
      <c r="L2260" s="107" t="s">
        <v>344</v>
      </c>
      <c r="M2260" s="107" t="s">
        <v>395</v>
      </c>
      <c r="N2260" s="107" t="s">
        <v>410</v>
      </c>
      <c r="O2260" s="107" t="s">
        <v>395</v>
      </c>
      <c r="P2260" s="109">
        <v>45227</v>
      </c>
      <c r="Q2260" s="107" t="s">
        <v>754</v>
      </c>
      <c r="R2260" s="108">
        <v>1</v>
      </c>
      <c r="S2260" s="109">
        <v>45286</v>
      </c>
      <c r="T2260" s="109">
        <v>45346</v>
      </c>
      <c r="U2260" s="109">
        <v>46016</v>
      </c>
      <c r="V2260" s="108">
        <v>730</v>
      </c>
      <c r="W2260" s="107" t="s">
        <v>398</v>
      </c>
      <c r="X2260" s="107" t="s">
        <v>720</v>
      </c>
      <c r="Y2260" s="107" t="s">
        <v>293</v>
      </c>
      <c r="Z2260" s="108">
        <v>0</v>
      </c>
      <c r="AA2260" s="113">
        <v>0</v>
      </c>
      <c r="AB2260" s="113">
        <v>0</v>
      </c>
      <c r="AC2260" s="113">
        <v>2131155</v>
      </c>
      <c r="AD2260" s="113">
        <v>2131155</v>
      </c>
      <c r="AE2260" s="113">
        <v>2131155</v>
      </c>
      <c r="AF2260" s="113">
        <v>470000</v>
      </c>
      <c r="AG2260" s="113">
        <v>470000</v>
      </c>
      <c r="AH2260" s="113">
        <f>CFR_Data[[#This Row],[Total Spent SFY]]+CFR_Data[[#This Row],[CF Current SFY]]</f>
        <v>470000</v>
      </c>
      <c r="AI2260" s="113">
        <v>1069999.93</v>
      </c>
      <c r="AJ2260" s="113">
        <v>591155.06999999995</v>
      </c>
      <c r="AK2260" s="113">
        <v>0</v>
      </c>
      <c r="AL2260" s="113">
        <v>0</v>
      </c>
      <c r="AM2260" s="113">
        <v>0</v>
      </c>
      <c r="AN2260" s="113">
        <v>0</v>
      </c>
      <c r="AO2260" s="113">
        <v>0</v>
      </c>
      <c r="AP2260" s="113">
        <v>0</v>
      </c>
      <c r="AQ2260" s="107" t="s">
        <v>699</v>
      </c>
      <c r="AR2260" s="107" t="s">
        <v>699</v>
      </c>
      <c r="AS2260" s="107" t="s">
        <v>396</v>
      </c>
      <c r="AT2260" s="107" t="s">
        <v>395</v>
      </c>
      <c r="AU2260" s="107" t="s">
        <v>1123</v>
      </c>
      <c r="AV2260" s="107" t="s">
        <v>391</v>
      </c>
      <c r="AW2260" s="108">
        <v>1</v>
      </c>
      <c r="AX2260" s="107" t="s">
        <v>473</v>
      </c>
      <c r="AY2260" s="107" t="s">
        <v>707</v>
      </c>
      <c r="AZ2260" s="107" t="s">
        <v>706</v>
      </c>
      <c r="BA2260" s="107" t="s">
        <v>412</v>
      </c>
      <c r="BB2260" s="109">
        <v>45355.272070752311</v>
      </c>
      <c r="BC2260" s="107" t="s">
        <v>465</v>
      </c>
      <c r="BD2260" s="107" t="s">
        <v>293</v>
      </c>
    </row>
    <row r="2261" spans="1:56" x14ac:dyDescent="0.2">
      <c r="A2261" s="107" t="s">
        <v>409</v>
      </c>
      <c r="B2261" s="105">
        <v>613177</v>
      </c>
      <c r="C2261" s="105" t="s">
        <v>3313</v>
      </c>
      <c r="D2261" s="107" t="s">
        <v>2835</v>
      </c>
      <c r="E2261" s="105" t="s">
        <v>1945</v>
      </c>
      <c r="F2261" s="107" t="s">
        <v>389</v>
      </c>
      <c r="G2261" s="107" t="s">
        <v>830</v>
      </c>
      <c r="H2261" s="107" t="b">
        <v>1</v>
      </c>
      <c r="I2261" s="107" t="s">
        <v>830</v>
      </c>
      <c r="J2261" s="107" t="s">
        <v>112</v>
      </c>
      <c r="K2261" s="107" t="s">
        <v>33</v>
      </c>
      <c r="L2261" s="107" t="s">
        <v>344</v>
      </c>
      <c r="M2261" s="107" t="s">
        <v>395</v>
      </c>
      <c r="N2261" s="107" t="s">
        <v>410</v>
      </c>
      <c r="O2261" s="107" t="s">
        <v>395</v>
      </c>
      <c r="P2261" s="109">
        <v>45206</v>
      </c>
      <c r="Q2261" s="107" t="s">
        <v>754</v>
      </c>
      <c r="R2261" s="108">
        <v>1</v>
      </c>
      <c r="S2261" s="109">
        <v>45267</v>
      </c>
      <c r="T2261" s="109">
        <v>45327</v>
      </c>
      <c r="U2261" s="109">
        <v>45632</v>
      </c>
      <c r="V2261" s="108">
        <v>365</v>
      </c>
      <c r="W2261" s="107" t="s">
        <v>398</v>
      </c>
      <c r="X2261" s="107" t="s">
        <v>702</v>
      </c>
      <c r="Y2261" s="107" t="s">
        <v>293</v>
      </c>
      <c r="Z2261" s="108">
        <v>0</v>
      </c>
      <c r="AA2261" s="113">
        <v>0</v>
      </c>
      <c r="AB2261" s="113">
        <v>0</v>
      </c>
      <c r="AC2261" s="113">
        <v>725096.92</v>
      </c>
      <c r="AD2261" s="113">
        <v>0</v>
      </c>
      <c r="AE2261" s="113">
        <v>725096.92</v>
      </c>
      <c r="AF2261" s="113">
        <v>400000</v>
      </c>
      <c r="AG2261" s="113">
        <v>400000</v>
      </c>
      <c r="AH2261" s="113">
        <f>CFR_Data[[#This Row],[Total Spent SFY]]+CFR_Data[[#This Row],[CF Current SFY]]</f>
        <v>400000</v>
      </c>
      <c r="AI2261" s="113">
        <v>325096.92</v>
      </c>
      <c r="AJ2261" s="113">
        <v>0</v>
      </c>
      <c r="AK2261" s="113">
        <v>0</v>
      </c>
      <c r="AL2261" s="113">
        <v>0</v>
      </c>
      <c r="AM2261" s="113">
        <v>0</v>
      </c>
      <c r="AN2261" s="113">
        <v>0</v>
      </c>
      <c r="AO2261" s="113">
        <v>0</v>
      </c>
      <c r="AP2261" s="113">
        <v>0</v>
      </c>
      <c r="AQ2261" s="107" t="s">
        <v>699</v>
      </c>
      <c r="AR2261" s="107" t="s">
        <v>699</v>
      </c>
      <c r="AS2261" s="107" t="s">
        <v>396</v>
      </c>
      <c r="AT2261" s="107" t="s">
        <v>395</v>
      </c>
      <c r="AU2261" s="107" t="s">
        <v>1123</v>
      </c>
      <c r="AV2261" s="107" t="s">
        <v>391</v>
      </c>
      <c r="AW2261" s="108">
        <v>1</v>
      </c>
      <c r="AX2261" s="107" t="s">
        <v>473</v>
      </c>
      <c r="AY2261" s="107" t="s">
        <v>707</v>
      </c>
      <c r="AZ2261" s="107" t="s">
        <v>706</v>
      </c>
      <c r="BA2261" s="107" t="s">
        <v>412</v>
      </c>
      <c r="BB2261" s="109">
        <v>45355.272070752311</v>
      </c>
      <c r="BC2261" s="107" t="s">
        <v>33</v>
      </c>
      <c r="BD2261" s="107" t="s">
        <v>293</v>
      </c>
    </row>
    <row r="2262" spans="1:56" x14ac:dyDescent="0.2">
      <c r="A2262" s="107" t="s">
        <v>472</v>
      </c>
      <c r="B2262" s="105">
        <v>613179</v>
      </c>
      <c r="C2262" s="105" t="s">
        <v>395</v>
      </c>
      <c r="D2262" s="107" t="s">
        <v>2836</v>
      </c>
      <c r="E2262" s="105" t="s">
        <v>1954</v>
      </c>
      <c r="F2262" s="107" t="s">
        <v>1739</v>
      </c>
      <c r="G2262" s="107" t="s">
        <v>830</v>
      </c>
      <c r="H2262" s="107" t="s">
        <v>830</v>
      </c>
      <c r="I2262" s="107" t="s">
        <v>830</v>
      </c>
      <c r="J2262" s="107" t="s">
        <v>170</v>
      </c>
      <c r="K2262" s="107" t="s">
        <v>24</v>
      </c>
      <c r="L2262" s="107" t="s">
        <v>349</v>
      </c>
      <c r="M2262" s="107" t="s">
        <v>395</v>
      </c>
      <c r="N2262" s="107" t="s">
        <v>472</v>
      </c>
      <c r="O2262" s="107" t="s">
        <v>1130</v>
      </c>
      <c r="P2262" s="109">
        <v>45381</v>
      </c>
      <c r="Q2262" s="107" t="s">
        <v>754</v>
      </c>
      <c r="R2262" s="108">
        <v>0</v>
      </c>
      <c r="S2262" s="109">
        <v>45531</v>
      </c>
      <c r="T2262" s="109">
        <v>45591</v>
      </c>
      <c r="U2262" s="109">
        <v>45981</v>
      </c>
      <c r="V2262" s="108">
        <v>450</v>
      </c>
      <c r="W2262" s="107" t="s">
        <v>398</v>
      </c>
      <c r="X2262" s="107" t="s">
        <v>702</v>
      </c>
      <c r="Y2262" s="107" t="s">
        <v>293</v>
      </c>
      <c r="Z2262" s="108">
        <v>0</v>
      </c>
      <c r="AA2262" s="113">
        <v>0</v>
      </c>
      <c r="AB2262" s="113">
        <v>0</v>
      </c>
      <c r="AC2262" s="113">
        <v>66000</v>
      </c>
      <c r="AD2262" s="113">
        <v>0</v>
      </c>
      <c r="AE2262" s="113">
        <v>66000</v>
      </c>
      <c r="AF2262" s="113">
        <v>0</v>
      </c>
      <c r="AG2262" s="113">
        <v>0</v>
      </c>
      <c r="AH2262" s="113">
        <f>CFR_Data[[#This Row],[Total Spent SFY]]+CFR_Data[[#This Row],[CF Current SFY]]</f>
        <v>0</v>
      </c>
      <c r="AI2262" s="113">
        <v>42428.571400000001</v>
      </c>
      <c r="AJ2262" s="113">
        <v>23571.428599999999</v>
      </c>
      <c r="AK2262" s="113">
        <v>0</v>
      </c>
      <c r="AL2262" s="113">
        <v>0</v>
      </c>
      <c r="AM2262" s="113">
        <v>0</v>
      </c>
      <c r="AN2262" s="113">
        <v>0</v>
      </c>
      <c r="AO2262" s="113">
        <v>0</v>
      </c>
      <c r="AP2262" s="113">
        <v>0</v>
      </c>
      <c r="AQ2262" s="107" t="s">
        <v>699</v>
      </c>
      <c r="AR2262" s="107" t="s">
        <v>699</v>
      </c>
      <c r="AS2262" s="107" t="s">
        <v>396</v>
      </c>
      <c r="AT2262" s="107" t="s">
        <v>395</v>
      </c>
      <c r="AU2262" s="107" t="s">
        <v>1123</v>
      </c>
      <c r="AV2262" s="107" t="s">
        <v>391</v>
      </c>
      <c r="AW2262" s="108">
        <v>2</v>
      </c>
      <c r="AX2262" s="107" t="s">
        <v>473</v>
      </c>
      <c r="AY2262" s="107" t="s">
        <v>707</v>
      </c>
      <c r="AZ2262" s="107" t="s">
        <v>706</v>
      </c>
      <c r="BA2262" s="107" t="s">
        <v>412</v>
      </c>
      <c r="BB2262" s="109">
        <v>45355.272070752311</v>
      </c>
      <c r="BC2262" s="107" t="s">
        <v>24</v>
      </c>
      <c r="BD2262" s="107" t="s">
        <v>293</v>
      </c>
    </row>
    <row r="2263" spans="1:56" x14ac:dyDescent="0.2">
      <c r="A2263" s="107" t="s">
        <v>472</v>
      </c>
      <c r="B2263" s="105">
        <v>613179</v>
      </c>
      <c r="C2263" s="105" t="s">
        <v>395</v>
      </c>
      <c r="D2263" s="107" t="s">
        <v>2836</v>
      </c>
      <c r="E2263" s="105" t="s">
        <v>1954</v>
      </c>
      <c r="F2263" s="107" t="s">
        <v>1739</v>
      </c>
      <c r="G2263" s="107" t="s">
        <v>830</v>
      </c>
      <c r="H2263" s="107" t="s">
        <v>830</v>
      </c>
      <c r="I2263" s="107" t="s">
        <v>830</v>
      </c>
      <c r="J2263" s="107" t="s">
        <v>170</v>
      </c>
      <c r="K2263" s="107" t="s">
        <v>24</v>
      </c>
      <c r="L2263" s="107" t="s">
        <v>349</v>
      </c>
      <c r="M2263" s="107" t="s">
        <v>395</v>
      </c>
      <c r="N2263" s="107" t="s">
        <v>472</v>
      </c>
      <c r="O2263" s="107" t="s">
        <v>1130</v>
      </c>
      <c r="P2263" s="109">
        <v>45381</v>
      </c>
      <c r="Q2263" s="107" t="s">
        <v>754</v>
      </c>
      <c r="R2263" s="108">
        <v>0</v>
      </c>
      <c r="S2263" s="109">
        <v>45531</v>
      </c>
      <c r="T2263" s="109">
        <v>45591</v>
      </c>
      <c r="U2263" s="109">
        <v>45981</v>
      </c>
      <c r="V2263" s="108">
        <v>450</v>
      </c>
      <c r="W2263" s="107" t="s">
        <v>424</v>
      </c>
      <c r="X2263" s="107" t="s">
        <v>1149</v>
      </c>
      <c r="Y2263" s="107" t="s">
        <v>771</v>
      </c>
      <c r="Z2263" s="108">
        <v>0.8</v>
      </c>
      <c r="AA2263" s="113">
        <v>0</v>
      </c>
      <c r="AB2263" s="113">
        <v>0</v>
      </c>
      <c r="AC2263" s="113">
        <v>2965409.86</v>
      </c>
      <c r="AD2263" s="113">
        <v>0</v>
      </c>
      <c r="AE2263" s="113">
        <v>2965409.86</v>
      </c>
      <c r="AF2263" s="113">
        <v>0</v>
      </c>
      <c r="AG2263" s="113">
        <v>0</v>
      </c>
      <c r="AH2263" s="113">
        <f>CFR_Data[[#This Row],[Total Spent SFY]]+CFR_Data[[#This Row],[CF Current SFY]]</f>
        <v>0</v>
      </c>
      <c r="AI2263" s="113">
        <v>1906334.91</v>
      </c>
      <c r="AJ2263" s="113">
        <v>1059074.95</v>
      </c>
      <c r="AK2263" s="113">
        <v>0</v>
      </c>
      <c r="AL2263" s="113">
        <v>0</v>
      </c>
      <c r="AM2263" s="113">
        <v>0</v>
      </c>
      <c r="AN2263" s="113">
        <v>0</v>
      </c>
      <c r="AO2263" s="113">
        <v>0</v>
      </c>
      <c r="AP2263" s="113">
        <v>0</v>
      </c>
      <c r="AQ2263" s="107" t="s">
        <v>699</v>
      </c>
      <c r="AR2263" s="107" t="s">
        <v>699</v>
      </c>
      <c r="AS2263" s="107" t="s">
        <v>396</v>
      </c>
      <c r="AT2263" s="107" t="s">
        <v>395</v>
      </c>
      <c r="AU2263" s="107" t="s">
        <v>1123</v>
      </c>
      <c r="AV2263" s="107" t="s">
        <v>391</v>
      </c>
      <c r="AW2263" s="108">
        <v>2</v>
      </c>
      <c r="AX2263" s="107" t="s">
        <v>473</v>
      </c>
      <c r="AY2263" s="107" t="s">
        <v>707</v>
      </c>
      <c r="AZ2263" s="107" t="s">
        <v>706</v>
      </c>
      <c r="BA2263" s="107" t="s">
        <v>412</v>
      </c>
      <c r="BB2263" s="109">
        <v>45355.272070752311</v>
      </c>
      <c r="BC2263" s="107" t="s">
        <v>24</v>
      </c>
      <c r="BD2263" s="107" t="s">
        <v>292</v>
      </c>
    </row>
    <row r="2264" spans="1:56" x14ac:dyDescent="0.2">
      <c r="A2264" s="107" t="s">
        <v>472</v>
      </c>
      <c r="B2264" s="105">
        <v>613180</v>
      </c>
      <c r="C2264" s="105" t="s">
        <v>395</v>
      </c>
      <c r="D2264" s="107" t="s">
        <v>2837</v>
      </c>
      <c r="E2264" s="105" t="s">
        <v>1954</v>
      </c>
      <c r="F2264" s="107" t="s">
        <v>1739</v>
      </c>
      <c r="G2264" s="107" t="s">
        <v>830</v>
      </c>
      <c r="H2264" s="107" t="s">
        <v>830</v>
      </c>
      <c r="I2264" s="107" t="s">
        <v>830</v>
      </c>
      <c r="J2264" s="107" t="s">
        <v>268</v>
      </c>
      <c r="K2264" s="107" t="s">
        <v>24</v>
      </c>
      <c r="L2264" s="107" t="s">
        <v>349</v>
      </c>
      <c r="M2264" s="107" t="s">
        <v>395</v>
      </c>
      <c r="N2264" s="107" t="s">
        <v>472</v>
      </c>
      <c r="O2264" s="107" t="s">
        <v>1122</v>
      </c>
      <c r="P2264" s="109">
        <v>45465</v>
      </c>
      <c r="Q2264" s="107" t="s">
        <v>754</v>
      </c>
      <c r="R2264" s="108">
        <v>0</v>
      </c>
      <c r="S2264" s="109">
        <v>45615</v>
      </c>
      <c r="T2264" s="109">
        <v>45675</v>
      </c>
      <c r="U2264" s="109">
        <v>46344</v>
      </c>
      <c r="V2264" s="108">
        <v>729</v>
      </c>
      <c r="W2264" s="107" t="s">
        <v>424</v>
      </c>
      <c r="X2264" s="107" t="s">
        <v>1149</v>
      </c>
      <c r="Y2264" s="107" t="s">
        <v>771</v>
      </c>
      <c r="Z2264" s="108">
        <v>0.8</v>
      </c>
      <c r="AA2264" s="113">
        <v>0</v>
      </c>
      <c r="AB2264" s="113">
        <v>0</v>
      </c>
      <c r="AC2264" s="113">
        <v>2464000</v>
      </c>
      <c r="AD2264" s="113">
        <v>0</v>
      </c>
      <c r="AE2264" s="113">
        <v>2464000</v>
      </c>
      <c r="AF2264" s="113">
        <v>0</v>
      </c>
      <c r="AG2264" s="113">
        <v>0</v>
      </c>
      <c r="AH2264" s="113">
        <f>CFR_Data[[#This Row],[Total Spent SFY]]+CFR_Data[[#This Row],[CF Current SFY]]</f>
        <v>0</v>
      </c>
      <c r="AI2264" s="113">
        <v>642782.60869999998</v>
      </c>
      <c r="AJ2264" s="113">
        <v>1285565.2174</v>
      </c>
      <c r="AK2264" s="113">
        <v>535652.17390000005</v>
      </c>
      <c r="AL2264" s="113">
        <v>0</v>
      </c>
      <c r="AM2264" s="113">
        <v>0</v>
      </c>
      <c r="AN2264" s="113">
        <v>0</v>
      </c>
      <c r="AO2264" s="113">
        <v>0</v>
      </c>
      <c r="AP2264" s="113">
        <v>0</v>
      </c>
      <c r="AQ2264" s="107" t="s">
        <v>699</v>
      </c>
      <c r="AR2264" s="107" t="s">
        <v>699</v>
      </c>
      <c r="AS2264" s="107" t="s">
        <v>396</v>
      </c>
      <c r="AT2264" s="107" t="s">
        <v>395</v>
      </c>
      <c r="AU2264" s="107" t="s">
        <v>1123</v>
      </c>
      <c r="AV2264" s="107" t="s">
        <v>391</v>
      </c>
      <c r="AW2264" s="108">
        <v>1</v>
      </c>
      <c r="AX2264" s="107" t="s">
        <v>473</v>
      </c>
      <c r="AY2264" s="107" t="s">
        <v>707</v>
      </c>
      <c r="AZ2264" s="107" t="s">
        <v>706</v>
      </c>
      <c r="BA2264" s="107" t="s">
        <v>412</v>
      </c>
      <c r="BB2264" s="109">
        <v>45355.272070752311</v>
      </c>
      <c r="BC2264" s="107" t="s">
        <v>24</v>
      </c>
      <c r="BD2264" s="107" t="s">
        <v>292</v>
      </c>
    </row>
    <row r="2265" spans="1:56" x14ac:dyDescent="0.2">
      <c r="A2265" s="107" t="s">
        <v>472</v>
      </c>
      <c r="B2265" s="105">
        <v>613193</v>
      </c>
      <c r="C2265" s="105" t="s">
        <v>395</v>
      </c>
      <c r="D2265" s="107" t="s">
        <v>2838</v>
      </c>
      <c r="E2265" s="105" t="s">
        <v>1945</v>
      </c>
      <c r="F2265" s="107" t="s">
        <v>1128</v>
      </c>
      <c r="G2265" s="107" t="s">
        <v>830</v>
      </c>
      <c r="H2265" s="107" t="s">
        <v>830</v>
      </c>
      <c r="I2265" s="107" t="s">
        <v>830</v>
      </c>
      <c r="J2265" s="107" t="s">
        <v>3314</v>
      </c>
      <c r="K2265" s="107" t="s">
        <v>33</v>
      </c>
      <c r="L2265" s="107" t="s">
        <v>218</v>
      </c>
      <c r="M2265" s="107" t="s">
        <v>217</v>
      </c>
      <c r="N2265" s="107" t="s">
        <v>472</v>
      </c>
      <c r="O2265" s="107" t="s">
        <v>1127</v>
      </c>
      <c r="P2265" s="109">
        <v>45367</v>
      </c>
      <c r="Q2265" s="107" t="s">
        <v>754</v>
      </c>
      <c r="R2265" s="108">
        <v>0</v>
      </c>
      <c r="S2265" s="109">
        <v>45517</v>
      </c>
      <c r="T2265" s="109">
        <v>45577</v>
      </c>
      <c r="U2265" s="109">
        <v>46065</v>
      </c>
      <c r="V2265" s="108">
        <v>548</v>
      </c>
      <c r="W2265" s="107" t="s">
        <v>424</v>
      </c>
      <c r="X2265" s="107" t="s">
        <v>713</v>
      </c>
      <c r="Y2265" s="107" t="s">
        <v>397</v>
      </c>
      <c r="Z2265" s="108">
        <v>0.9</v>
      </c>
      <c r="AA2265" s="113">
        <v>0</v>
      </c>
      <c r="AB2265" s="113">
        <v>0</v>
      </c>
      <c r="AC2265" s="113">
        <v>7928644.7719999999</v>
      </c>
      <c r="AD2265" s="113">
        <v>0</v>
      </c>
      <c r="AE2265" s="113">
        <v>7928644.7719999999</v>
      </c>
      <c r="AF2265" s="113">
        <v>0</v>
      </c>
      <c r="AG2265" s="113">
        <v>0</v>
      </c>
      <c r="AH2265" s="113">
        <f>CFR_Data[[#This Row],[Total Spent SFY]]+CFR_Data[[#This Row],[CF Current SFY]]</f>
        <v>0</v>
      </c>
      <c r="AI2265" s="113">
        <v>4197517.8205000004</v>
      </c>
      <c r="AJ2265" s="113">
        <v>3731126.9515</v>
      </c>
      <c r="AK2265" s="113">
        <v>0</v>
      </c>
      <c r="AL2265" s="113">
        <v>0</v>
      </c>
      <c r="AM2265" s="113">
        <v>0</v>
      </c>
      <c r="AN2265" s="113">
        <v>0</v>
      </c>
      <c r="AO2265" s="113">
        <v>0</v>
      </c>
      <c r="AP2265" s="113">
        <v>0</v>
      </c>
      <c r="AQ2265" s="107" t="s">
        <v>699</v>
      </c>
      <c r="AR2265" s="107" t="s">
        <v>699</v>
      </c>
      <c r="AS2265" s="107" t="s">
        <v>396</v>
      </c>
      <c r="AT2265" s="107" t="s">
        <v>395</v>
      </c>
      <c r="AU2265" s="107" t="s">
        <v>1123</v>
      </c>
      <c r="AV2265" s="107" t="s">
        <v>391</v>
      </c>
      <c r="AW2265" s="108">
        <v>2</v>
      </c>
      <c r="AX2265" s="107" t="s">
        <v>473</v>
      </c>
      <c r="AY2265" s="107" t="s">
        <v>762</v>
      </c>
      <c r="AZ2265" s="107" t="s">
        <v>706</v>
      </c>
      <c r="BA2265" s="107" t="s">
        <v>433</v>
      </c>
      <c r="BB2265" s="109">
        <v>45355.272070752311</v>
      </c>
      <c r="BC2265" s="107" t="s">
        <v>33</v>
      </c>
      <c r="BD2265" s="107" t="s">
        <v>292</v>
      </c>
    </row>
    <row r="2266" spans="1:56" x14ac:dyDescent="0.2">
      <c r="A2266" s="107" t="s">
        <v>472</v>
      </c>
      <c r="B2266" s="105">
        <v>613193</v>
      </c>
      <c r="C2266" s="105" t="s">
        <v>395</v>
      </c>
      <c r="D2266" s="107" t="s">
        <v>2838</v>
      </c>
      <c r="E2266" s="105" t="s">
        <v>1945</v>
      </c>
      <c r="F2266" s="107" t="s">
        <v>1128</v>
      </c>
      <c r="G2266" s="107" t="s">
        <v>830</v>
      </c>
      <c r="H2266" s="107" t="s">
        <v>830</v>
      </c>
      <c r="I2266" s="107" t="s">
        <v>830</v>
      </c>
      <c r="J2266" s="107" t="s">
        <v>3314</v>
      </c>
      <c r="K2266" s="107" t="s">
        <v>33</v>
      </c>
      <c r="L2266" s="107" t="s">
        <v>218</v>
      </c>
      <c r="M2266" s="107" t="s">
        <v>217</v>
      </c>
      <c r="N2266" s="107" t="s">
        <v>472</v>
      </c>
      <c r="O2266" s="107" t="s">
        <v>1127</v>
      </c>
      <c r="P2266" s="109">
        <v>45367</v>
      </c>
      <c r="Q2266" s="107" t="s">
        <v>754</v>
      </c>
      <c r="R2266" s="108">
        <v>0</v>
      </c>
      <c r="S2266" s="109">
        <v>45517</v>
      </c>
      <c r="T2266" s="109">
        <v>45577</v>
      </c>
      <c r="U2266" s="109">
        <v>46065</v>
      </c>
      <c r="V2266" s="108">
        <v>548</v>
      </c>
      <c r="W2266" s="107" t="s">
        <v>398</v>
      </c>
      <c r="X2266" s="107" t="s">
        <v>720</v>
      </c>
      <c r="Y2266" s="107" t="s">
        <v>293</v>
      </c>
      <c r="Z2266" s="108">
        <v>0</v>
      </c>
      <c r="AA2266" s="113">
        <v>0</v>
      </c>
      <c r="AB2266" s="113">
        <v>0</v>
      </c>
      <c r="AC2266" s="113">
        <v>81000</v>
      </c>
      <c r="AD2266" s="113">
        <v>0</v>
      </c>
      <c r="AE2266" s="113">
        <v>81000</v>
      </c>
      <c r="AF2266" s="113">
        <v>0</v>
      </c>
      <c r="AG2266" s="113">
        <v>0</v>
      </c>
      <c r="AH2266" s="113">
        <f>CFR_Data[[#This Row],[Total Spent SFY]]+CFR_Data[[#This Row],[CF Current SFY]]</f>
        <v>0</v>
      </c>
      <c r="AI2266" s="113">
        <v>42882.352899999998</v>
      </c>
      <c r="AJ2266" s="113">
        <v>38117.647100000002</v>
      </c>
      <c r="AK2266" s="113">
        <v>0</v>
      </c>
      <c r="AL2266" s="113">
        <v>0</v>
      </c>
      <c r="AM2266" s="113">
        <v>0</v>
      </c>
      <c r="AN2266" s="113">
        <v>0</v>
      </c>
      <c r="AO2266" s="113">
        <v>0</v>
      </c>
      <c r="AP2266" s="113">
        <v>0</v>
      </c>
      <c r="AQ2266" s="107" t="s">
        <v>699</v>
      </c>
      <c r="AR2266" s="107" t="s">
        <v>699</v>
      </c>
      <c r="AS2266" s="107" t="s">
        <v>396</v>
      </c>
      <c r="AT2266" s="107" t="s">
        <v>395</v>
      </c>
      <c r="AU2266" s="107" t="s">
        <v>1123</v>
      </c>
      <c r="AV2266" s="107" t="s">
        <v>391</v>
      </c>
      <c r="AW2266" s="108">
        <v>2</v>
      </c>
      <c r="AX2266" s="107" t="s">
        <v>473</v>
      </c>
      <c r="AY2266" s="107" t="s">
        <v>762</v>
      </c>
      <c r="AZ2266" s="107" t="s">
        <v>706</v>
      </c>
      <c r="BA2266" s="107" t="s">
        <v>433</v>
      </c>
      <c r="BB2266" s="109">
        <v>45355.272070752311</v>
      </c>
      <c r="BC2266" s="107" t="s">
        <v>33</v>
      </c>
      <c r="BD2266" s="107" t="s">
        <v>293</v>
      </c>
    </row>
    <row r="2267" spans="1:56" x14ac:dyDescent="0.2">
      <c r="A2267" s="107" t="s">
        <v>472</v>
      </c>
      <c r="B2267" s="105">
        <v>613194</v>
      </c>
      <c r="C2267" s="105" t="s">
        <v>395</v>
      </c>
      <c r="D2267" s="107" t="s">
        <v>2839</v>
      </c>
      <c r="E2267" s="105" t="s">
        <v>1945</v>
      </c>
      <c r="F2267" s="107" t="s">
        <v>1128</v>
      </c>
      <c r="G2267" s="107" t="s">
        <v>830</v>
      </c>
      <c r="H2267" s="107" t="s">
        <v>830</v>
      </c>
      <c r="I2267" s="107" t="s">
        <v>830</v>
      </c>
      <c r="J2267" s="107" t="s">
        <v>3315</v>
      </c>
      <c r="K2267" s="107" t="s">
        <v>33</v>
      </c>
      <c r="L2267" s="107" t="s">
        <v>218</v>
      </c>
      <c r="M2267" s="107" t="s">
        <v>217</v>
      </c>
      <c r="N2267" s="107" t="s">
        <v>472</v>
      </c>
      <c r="O2267" s="107" t="s">
        <v>1127</v>
      </c>
      <c r="P2267" s="109">
        <v>45381</v>
      </c>
      <c r="Q2267" s="107" t="s">
        <v>754</v>
      </c>
      <c r="R2267" s="108">
        <v>0</v>
      </c>
      <c r="S2267" s="109">
        <v>45531</v>
      </c>
      <c r="T2267" s="109">
        <v>45591</v>
      </c>
      <c r="U2267" s="109">
        <v>46271</v>
      </c>
      <c r="V2267" s="108">
        <v>740</v>
      </c>
      <c r="W2267" s="107" t="s">
        <v>424</v>
      </c>
      <c r="X2267" s="107" t="s">
        <v>713</v>
      </c>
      <c r="Y2267" s="107" t="s">
        <v>397</v>
      </c>
      <c r="Z2267" s="108">
        <v>0.9</v>
      </c>
      <c r="AA2267" s="113">
        <v>0</v>
      </c>
      <c r="AB2267" s="113">
        <v>0</v>
      </c>
      <c r="AC2267" s="113">
        <v>6137877.5779999997</v>
      </c>
      <c r="AD2267" s="113">
        <v>0</v>
      </c>
      <c r="AE2267" s="113">
        <v>6137877.5780999996</v>
      </c>
      <c r="AF2267" s="113">
        <v>0</v>
      </c>
      <c r="AG2267" s="113">
        <v>0</v>
      </c>
      <c r="AH2267" s="113">
        <f>CFR_Data[[#This Row],[Total Spent SFY]]+CFR_Data[[#This Row],[CF Current SFY]]</f>
        <v>0</v>
      </c>
      <c r="AI2267" s="113">
        <v>2301704.0918000001</v>
      </c>
      <c r="AJ2267" s="113">
        <v>3068938.7889999999</v>
      </c>
      <c r="AK2267" s="113">
        <v>767234.6973</v>
      </c>
      <c r="AL2267" s="113">
        <v>0</v>
      </c>
      <c r="AM2267" s="113">
        <v>0</v>
      </c>
      <c r="AN2267" s="113">
        <v>-1E-4</v>
      </c>
      <c r="AO2267" s="113">
        <v>0</v>
      </c>
      <c r="AP2267" s="113">
        <v>0</v>
      </c>
      <c r="AQ2267" s="107" t="s">
        <v>699</v>
      </c>
      <c r="AR2267" s="107" t="s">
        <v>699</v>
      </c>
      <c r="AS2267" s="107" t="s">
        <v>396</v>
      </c>
      <c r="AT2267" s="107" t="s">
        <v>395</v>
      </c>
      <c r="AU2267" s="107" t="s">
        <v>1123</v>
      </c>
      <c r="AV2267" s="107" t="s">
        <v>391</v>
      </c>
      <c r="AW2267" s="108">
        <v>2</v>
      </c>
      <c r="AX2267" s="107" t="s">
        <v>473</v>
      </c>
      <c r="AY2267" s="107" t="s">
        <v>762</v>
      </c>
      <c r="AZ2267" s="107" t="s">
        <v>706</v>
      </c>
      <c r="BA2267" s="107" t="s">
        <v>433</v>
      </c>
      <c r="BB2267" s="109">
        <v>45355.272070752311</v>
      </c>
      <c r="BC2267" s="107" t="s">
        <v>33</v>
      </c>
      <c r="BD2267" s="107" t="s">
        <v>292</v>
      </c>
    </row>
    <row r="2268" spans="1:56" x14ac:dyDescent="0.2">
      <c r="A2268" s="107" t="s">
        <v>472</v>
      </c>
      <c r="B2268" s="105">
        <v>613194</v>
      </c>
      <c r="C2268" s="105" t="s">
        <v>395</v>
      </c>
      <c r="D2268" s="107" t="s">
        <v>2839</v>
      </c>
      <c r="E2268" s="105" t="s">
        <v>1945</v>
      </c>
      <c r="F2268" s="107" t="s">
        <v>1128</v>
      </c>
      <c r="G2268" s="107" t="s">
        <v>830</v>
      </c>
      <c r="H2268" s="107" t="s">
        <v>830</v>
      </c>
      <c r="I2268" s="107" t="s">
        <v>830</v>
      </c>
      <c r="J2268" s="107" t="s">
        <v>3315</v>
      </c>
      <c r="K2268" s="107" t="s">
        <v>33</v>
      </c>
      <c r="L2268" s="107" t="s">
        <v>218</v>
      </c>
      <c r="M2268" s="107" t="s">
        <v>217</v>
      </c>
      <c r="N2268" s="107" t="s">
        <v>472</v>
      </c>
      <c r="O2268" s="107" t="s">
        <v>1127</v>
      </c>
      <c r="P2268" s="109">
        <v>45381</v>
      </c>
      <c r="Q2268" s="107" t="s">
        <v>754</v>
      </c>
      <c r="R2268" s="108">
        <v>0</v>
      </c>
      <c r="S2268" s="109">
        <v>45531</v>
      </c>
      <c r="T2268" s="109">
        <v>45591</v>
      </c>
      <c r="U2268" s="109">
        <v>46271</v>
      </c>
      <c r="V2268" s="108">
        <v>740</v>
      </c>
      <c r="W2268" s="107" t="s">
        <v>398</v>
      </c>
      <c r="X2268" s="107" t="s">
        <v>720</v>
      </c>
      <c r="Y2268" s="107" t="s">
        <v>293</v>
      </c>
      <c r="Z2268" s="108">
        <v>0</v>
      </c>
      <c r="AA2268" s="113">
        <v>0</v>
      </c>
      <c r="AB2268" s="113">
        <v>0</v>
      </c>
      <c r="AC2268" s="113">
        <v>46558.5</v>
      </c>
      <c r="AD2268" s="113">
        <v>0</v>
      </c>
      <c r="AE2268" s="113">
        <v>46558.5</v>
      </c>
      <c r="AF2268" s="113">
        <v>0</v>
      </c>
      <c r="AG2268" s="113">
        <v>0</v>
      </c>
      <c r="AH2268" s="113">
        <f>CFR_Data[[#This Row],[Total Spent SFY]]+CFR_Data[[#This Row],[CF Current SFY]]</f>
        <v>0</v>
      </c>
      <c r="AI2268" s="113">
        <v>17459.4375</v>
      </c>
      <c r="AJ2268" s="113">
        <v>23279.25</v>
      </c>
      <c r="AK2268" s="113">
        <v>5819.8125</v>
      </c>
      <c r="AL2268" s="113">
        <v>0</v>
      </c>
      <c r="AM2268" s="113">
        <v>0</v>
      </c>
      <c r="AN2268" s="113">
        <v>0</v>
      </c>
      <c r="AO2268" s="113">
        <v>0</v>
      </c>
      <c r="AP2268" s="113">
        <v>0</v>
      </c>
      <c r="AQ2268" s="107" t="s">
        <v>699</v>
      </c>
      <c r="AR2268" s="107" t="s">
        <v>699</v>
      </c>
      <c r="AS2268" s="107" t="s">
        <v>396</v>
      </c>
      <c r="AT2268" s="107" t="s">
        <v>395</v>
      </c>
      <c r="AU2268" s="107" t="s">
        <v>1123</v>
      </c>
      <c r="AV2268" s="107" t="s">
        <v>391</v>
      </c>
      <c r="AW2268" s="108">
        <v>2</v>
      </c>
      <c r="AX2268" s="107" t="s">
        <v>473</v>
      </c>
      <c r="AY2268" s="107" t="s">
        <v>762</v>
      </c>
      <c r="AZ2268" s="107" t="s">
        <v>706</v>
      </c>
      <c r="BA2268" s="107" t="s">
        <v>433</v>
      </c>
      <c r="BB2268" s="109">
        <v>45355.272070752311</v>
      </c>
      <c r="BC2268" s="107" t="s">
        <v>33</v>
      </c>
      <c r="BD2268" s="107" t="s">
        <v>293</v>
      </c>
    </row>
    <row r="2269" spans="1:56" x14ac:dyDescent="0.2">
      <c r="A2269" s="107" t="s">
        <v>613</v>
      </c>
      <c r="B2269" s="105">
        <v>613195</v>
      </c>
      <c r="C2269" s="105" t="s">
        <v>3316</v>
      </c>
      <c r="D2269" s="107" t="s">
        <v>2840</v>
      </c>
      <c r="E2269" s="105" t="s">
        <v>1945</v>
      </c>
      <c r="F2269" s="107" t="s">
        <v>1739</v>
      </c>
      <c r="G2269" s="107" t="s">
        <v>830</v>
      </c>
      <c r="H2269" s="107" t="s">
        <v>830</v>
      </c>
      <c r="I2269" s="107" t="s">
        <v>830</v>
      </c>
      <c r="J2269" s="107" t="s">
        <v>216</v>
      </c>
      <c r="K2269" s="107" t="s">
        <v>23</v>
      </c>
      <c r="L2269" s="107" t="s">
        <v>349</v>
      </c>
      <c r="M2269" s="107" t="s">
        <v>395</v>
      </c>
      <c r="N2269" s="107" t="s">
        <v>616</v>
      </c>
      <c r="O2269" s="107" t="s">
        <v>395</v>
      </c>
      <c r="P2269" s="109">
        <v>45304</v>
      </c>
      <c r="Q2269" s="107" t="s">
        <v>754</v>
      </c>
      <c r="R2269" s="108">
        <v>1</v>
      </c>
      <c r="S2269" s="109">
        <v>45380</v>
      </c>
      <c r="T2269" s="109">
        <v>45440</v>
      </c>
      <c r="U2269" s="109">
        <v>46067</v>
      </c>
      <c r="V2269" s="108">
        <v>687</v>
      </c>
      <c r="W2269" s="107" t="s">
        <v>398</v>
      </c>
      <c r="X2269" s="107" t="s">
        <v>702</v>
      </c>
      <c r="Y2269" s="107" t="s">
        <v>293</v>
      </c>
      <c r="Z2269" s="108">
        <v>0</v>
      </c>
      <c r="AA2269" s="113">
        <v>0</v>
      </c>
      <c r="AB2269" s="113">
        <v>0</v>
      </c>
      <c r="AC2269" s="113">
        <v>10125</v>
      </c>
      <c r="AD2269" s="113">
        <v>0</v>
      </c>
      <c r="AE2269" s="113">
        <v>10125</v>
      </c>
      <c r="AF2269" s="113">
        <v>2000</v>
      </c>
      <c r="AG2269" s="113">
        <v>2000</v>
      </c>
      <c r="AH2269" s="113">
        <f>CFR_Data[[#This Row],[Total Spent SFY]]+CFR_Data[[#This Row],[CF Current SFY]]</f>
        <v>2000</v>
      </c>
      <c r="AI2269" s="113">
        <v>6125</v>
      </c>
      <c r="AJ2269" s="113">
        <v>2000</v>
      </c>
      <c r="AK2269" s="113">
        <v>0</v>
      </c>
      <c r="AL2269" s="113">
        <v>0</v>
      </c>
      <c r="AM2269" s="113">
        <v>0</v>
      </c>
      <c r="AN2269" s="113">
        <v>0</v>
      </c>
      <c r="AO2269" s="113">
        <v>0</v>
      </c>
      <c r="AP2269" s="113">
        <v>0</v>
      </c>
      <c r="AQ2269" s="107" t="s">
        <v>699</v>
      </c>
      <c r="AR2269" s="107" t="s">
        <v>699</v>
      </c>
      <c r="AS2269" s="107" t="s">
        <v>396</v>
      </c>
      <c r="AT2269" s="107" t="s">
        <v>395</v>
      </c>
      <c r="AU2269" s="107" t="s">
        <v>1123</v>
      </c>
      <c r="AV2269" s="107" t="s">
        <v>391</v>
      </c>
      <c r="AW2269" s="108">
        <v>2</v>
      </c>
      <c r="AX2269" s="107" t="s">
        <v>473</v>
      </c>
      <c r="AY2269" s="107" t="s">
        <v>707</v>
      </c>
      <c r="AZ2269" s="107" t="s">
        <v>706</v>
      </c>
      <c r="BA2269" s="107" t="s">
        <v>412</v>
      </c>
      <c r="BB2269" s="109">
        <v>45355.272070752311</v>
      </c>
      <c r="BC2269" s="107" t="s">
        <v>23</v>
      </c>
      <c r="BD2269" s="107" t="s">
        <v>293</v>
      </c>
    </row>
    <row r="2270" spans="1:56" x14ac:dyDescent="0.2">
      <c r="A2270" s="107" t="s">
        <v>613</v>
      </c>
      <c r="B2270" s="105">
        <v>613195</v>
      </c>
      <c r="C2270" s="105" t="s">
        <v>3316</v>
      </c>
      <c r="D2270" s="107" t="s">
        <v>2840</v>
      </c>
      <c r="E2270" s="105" t="s">
        <v>1945</v>
      </c>
      <c r="F2270" s="107" t="s">
        <v>1739</v>
      </c>
      <c r="G2270" s="107" t="s">
        <v>830</v>
      </c>
      <c r="H2270" s="107" t="s">
        <v>830</v>
      </c>
      <c r="I2270" s="107" t="s">
        <v>830</v>
      </c>
      <c r="J2270" s="107" t="s">
        <v>216</v>
      </c>
      <c r="K2270" s="107" t="s">
        <v>23</v>
      </c>
      <c r="L2270" s="107" t="s">
        <v>349</v>
      </c>
      <c r="M2270" s="107" t="s">
        <v>395</v>
      </c>
      <c r="N2270" s="107" t="s">
        <v>616</v>
      </c>
      <c r="O2270" s="107" t="s">
        <v>395</v>
      </c>
      <c r="P2270" s="109">
        <v>45304</v>
      </c>
      <c r="Q2270" s="107" t="s">
        <v>754</v>
      </c>
      <c r="R2270" s="108">
        <v>1</v>
      </c>
      <c r="S2270" s="109">
        <v>45380</v>
      </c>
      <c r="T2270" s="109">
        <v>45440</v>
      </c>
      <c r="U2270" s="109">
        <v>46067</v>
      </c>
      <c r="V2270" s="108">
        <v>687</v>
      </c>
      <c r="W2270" s="107" t="s">
        <v>424</v>
      </c>
      <c r="X2270" s="107" t="s">
        <v>1149</v>
      </c>
      <c r="Y2270" s="107" t="s">
        <v>771</v>
      </c>
      <c r="Z2270" s="108">
        <v>0.8</v>
      </c>
      <c r="AA2270" s="113">
        <v>0</v>
      </c>
      <c r="AB2270" s="113">
        <v>0</v>
      </c>
      <c r="AC2270" s="113">
        <v>2217326.12</v>
      </c>
      <c r="AD2270" s="113">
        <v>0</v>
      </c>
      <c r="AE2270" s="113">
        <v>2217326.12</v>
      </c>
      <c r="AF2270" s="113">
        <v>350000</v>
      </c>
      <c r="AG2270" s="113">
        <v>350000</v>
      </c>
      <c r="AH2270" s="113">
        <f>CFR_Data[[#This Row],[Total Spent SFY]]+CFR_Data[[#This Row],[CF Current SFY]]</f>
        <v>350000</v>
      </c>
      <c r="AI2270" s="113">
        <v>1340000</v>
      </c>
      <c r="AJ2270" s="113">
        <v>527326.12</v>
      </c>
      <c r="AK2270" s="113">
        <v>0</v>
      </c>
      <c r="AL2270" s="113">
        <v>0</v>
      </c>
      <c r="AM2270" s="113">
        <v>0</v>
      </c>
      <c r="AN2270" s="113">
        <v>0</v>
      </c>
      <c r="AO2270" s="113">
        <v>0</v>
      </c>
      <c r="AP2270" s="113">
        <v>0</v>
      </c>
      <c r="AQ2270" s="107" t="s">
        <v>699</v>
      </c>
      <c r="AR2270" s="107" t="s">
        <v>699</v>
      </c>
      <c r="AS2270" s="107" t="s">
        <v>396</v>
      </c>
      <c r="AT2270" s="107" t="s">
        <v>395</v>
      </c>
      <c r="AU2270" s="107" t="s">
        <v>1123</v>
      </c>
      <c r="AV2270" s="107" t="s">
        <v>391</v>
      </c>
      <c r="AW2270" s="108">
        <v>2</v>
      </c>
      <c r="AX2270" s="107" t="s">
        <v>473</v>
      </c>
      <c r="AY2270" s="107" t="s">
        <v>707</v>
      </c>
      <c r="AZ2270" s="107" t="s">
        <v>706</v>
      </c>
      <c r="BA2270" s="107" t="s">
        <v>412</v>
      </c>
      <c r="BB2270" s="109">
        <v>45355.272070752311</v>
      </c>
      <c r="BC2270" s="107" t="s">
        <v>23</v>
      </c>
      <c r="BD2270" s="107" t="s">
        <v>292</v>
      </c>
    </row>
    <row r="2271" spans="1:56" x14ac:dyDescent="0.2">
      <c r="A2271" s="107" t="s">
        <v>472</v>
      </c>
      <c r="B2271" s="105">
        <v>613196</v>
      </c>
      <c r="C2271" s="105" t="s">
        <v>395</v>
      </c>
      <c r="D2271" s="107" t="s">
        <v>2841</v>
      </c>
      <c r="E2271" s="105" t="s">
        <v>1941</v>
      </c>
      <c r="F2271" s="107" t="s">
        <v>1739</v>
      </c>
      <c r="G2271" s="107" t="s">
        <v>830</v>
      </c>
      <c r="H2271" s="107" t="s">
        <v>830</v>
      </c>
      <c r="I2271" s="107" t="s">
        <v>830</v>
      </c>
      <c r="J2271" s="107" t="s">
        <v>1892</v>
      </c>
      <c r="K2271" s="107" t="s">
        <v>22</v>
      </c>
      <c r="L2271" s="107" t="s">
        <v>349</v>
      </c>
      <c r="M2271" s="107" t="s">
        <v>395</v>
      </c>
      <c r="N2271" s="107" t="s">
        <v>472</v>
      </c>
      <c r="O2271" s="107" t="s">
        <v>1122</v>
      </c>
      <c r="P2271" s="109">
        <v>45493</v>
      </c>
      <c r="Q2271" s="107" t="s">
        <v>754</v>
      </c>
      <c r="R2271" s="108">
        <v>0</v>
      </c>
      <c r="S2271" s="109">
        <v>45643</v>
      </c>
      <c r="T2271" s="109">
        <v>45703</v>
      </c>
      <c r="U2271" s="109">
        <v>46372</v>
      </c>
      <c r="V2271" s="108">
        <v>729</v>
      </c>
      <c r="W2271" s="107" t="s">
        <v>424</v>
      </c>
      <c r="X2271" s="107" t="s">
        <v>1149</v>
      </c>
      <c r="Y2271" s="107" t="s">
        <v>771</v>
      </c>
      <c r="Z2271" s="108">
        <v>0.8</v>
      </c>
      <c r="AA2271" s="113">
        <v>0</v>
      </c>
      <c r="AB2271" s="113">
        <v>0</v>
      </c>
      <c r="AC2271" s="113">
        <v>4106256</v>
      </c>
      <c r="AD2271" s="113">
        <v>0</v>
      </c>
      <c r="AE2271" s="113">
        <v>4106256</v>
      </c>
      <c r="AF2271" s="113">
        <v>0</v>
      </c>
      <c r="AG2271" s="113">
        <v>0</v>
      </c>
      <c r="AH2271" s="113">
        <f>CFR_Data[[#This Row],[Total Spent SFY]]+CFR_Data[[#This Row],[CF Current SFY]]</f>
        <v>0</v>
      </c>
      <c r="AI2271" s="113">
        <v>892664.34779999999</v>
      </c>
      <c r="AJ2271" s="113">
        <v>2142394.4347999999</v>
      </c>
      <c r="AK2271" s="113">
        <v>1071197.2174</v>
      </c>
      <c r="AL2271" s="113">
        <v>0</v>
      </c>
      <c r="AM2271" s="113">
        <v>0</v>
      </c>
      <c r="AN2271" s="113">
        <v>0</v>
      </c>
      <c r="AO2271" s="113">
        <v>0</v>
      </c>
      <c r="AP2271" s="113">
        <v>0</v>
      </c>
      <c r="AQ2271" s="107" t="s">
        <v>699</v>
      </c>
      <c r="AR2271" s="107" t="s">
        <v>699</v>
      </c>
      <c r="AS2271" s="107" t="s">
        <v>396</v>
      </c>
      <c r="AT2271" s="107" t="s">
        <v>395</v>
      </c>
      <c r="AU2271" s="107" t="s">
        <v>1123</v>
      </c>
      <c r="AV2271" s="107" t="s">
        <v>391</v>
      </c>
      <c r="AW2271" s="108">
        <v>1</v>
      </c>
      <c r="AX2271" s="107" t="s">
        <v>473</v>
      </c>
      <c r="AY2271" s="107" t="s">
        <v>707</v>
      </c>
      <c r="AZ2271" s="107" t="s">
        <v>706</v>
      </c>
      <c r="BA2271" s="107" t="s">
        <v>412</v>
      </c>
      <c r="BB2271" s="109">
        <v>45355.272070752311</v>
      </c>
      <c r="BC2271" s="107" t="s">
        <v>22</v>
      </c>
      <c r="BD2271" s="107" t="s">
        <v>292</v>
      </c>
    </row>
    <row r="2272" spans="1:56" x14ac:dyDescent="0.2">
      <c r="A2272" s="107" t="s">
        <v>472</v>
      </c>
      <c r="B2272" s="105">
        <v>613198</v>
      </c>
      <c r="C2272" s="105" t="s">
        <v>395</v>
      </c>
      <c r="D2272" s="107" t="s">
        <v>3317</v>
      </c>
      <c r="E2272" s="105" t="s">
        <v>1945</v>
      </c>
      <c r="F2272" s="107" t="s">
        <v>1739</v>
      </c>
      <c r="G2272" s="107" t="s">
        <v>830</v>
      </c>
      <c r="H2272" s="107" t="s">
        <v>830</v>
      </c>
      <c r="I2272" s="107" t="s">
        <v>830</v>
      </c>
      <c r="J2272" s="107" t="s">
        <v>1320</v>
      </c>
      <c r="K2272" s="107" t="s">
        <v>33</v>
      </c>
      <c r="L2272" s="107" t="s">
        <v>349</v>
      </c>
      <c r="M2272" s="107" t="s">
        <v>395</v>
      </c>
      <c r="N2272" s="107" t="s">
        <v>472</v>
      </c>
      <c r="O2272" s="107" t="s">
        <v>1122</v>
      </c>
      <c r="P2272" s="109">
        <v>45507</v>
      </c>
      <c r="Q2272" s="107" t="s">
        <v>754</v>
      </c>
      <c r="R2272" s="108">
        <v>0</v>
      </c>
      <c r="S2272" s="109">
        <v>45657</v>
      </c>
      <c r="T2272" s="109">
        <v>45717</v>
      </c>
      <c r="U2272" s="109">
        <v>46386</v>
      </c>
      <c r="V2272" s="108">
        <v>729</v>
      </c>
      <c r="W2272" s="107" t="s">
        <v>424</v>
      </c>
      <c r="X2272" s="107" t="s">
        <v>1149</v>
      </c>
      <c r="Y2272" s="107" t="s">
        <v>771</v>
      </c>
      <c r="Z2272" s="108">
        <v>0.8</v>
      </c>
      <c r="AA2272" s="113">
        <v>0</v>
      </c>
      <c r="AB2272" s="113">
        <v>0</v>
      </c>
      <c r="AC2272" s="113">
        <v>7039999.9946999997</v>
      </c>
      <c r="AD2272" s="113">
        <v>0</v>
      </c>
      <c r="AE2272" s="113">
        <v>7039999.9946999997</v>
      </c>
      <c r="AF2272" s="113">
        <v>0</v>
      </c>
      <c r="AG2272" s="113">
        <v>0</v>
      </c>
      <c r="AH2272" s="113">
        <f>CFR_Data[[#This Row],[Total Spent SFY]]+CFR_Data[[#This Row],[CF Current SFY]]</f>
        <v>0</v>
      </c>
      <c r="AI2272" s="113">
        <v>1279999.9990000001</v>
      </c>
      <c r="AJ2272" s="113">
        <v>3839999.9970999998</v>
      </c>
      <c r="AK2272" s="113">
        <v>1919999.9986</v>
      </c>
      <c r="AL2272" s="113">
        <v>0</v>
      </c>
      <c r="AM2272" s="113">
        <v>0</v>
      </c>
      <c r="AN2272" s="113">
        <v>0</v>
      </c>
      <c r="AO2272" s="113">
        <v>0</v>
      </c>
      <c r="AP2272" s="113">
        <v>0</v>
      </c>
      <c r="AQ2272" s="107" t="s">
        <v>699</v>
      </c>
      <c r="AR2272" s="107" t="s">
        <v>699</v>
      </c>
      <c r="AS2272" s="107" t="s">
        <v>396</v>
      </c>
      <c r="AT2272" s="107" t="s">
        <v>395</v>
      </c>
      <c r="AU2272" s="107" t="s">
        <v>1123</v>
      </c>
      <c r="AV2272" s="107" t="s">
        <v>391</v>
      </c>
      <c r="AW2272" s="108">
        <v>1</v>
      </c>
      <c r="AX2272" s="107" t="s">
        <v>473</v>
      </c>
      <c r="AY2272" s="107" t="s">
        <v>707</v>
      </c>
      <c r="AZ2272" s="107" t="s">
        <v>706</v>
      </c>
      <c r="BA2272" s="107" t="s">
        <v>412</v>
      </c>
      <c r="BB2272" s="109">
        <v>45355.272070752311</v>
      </c>
      <c r="BC2272" s="107" t="s">
        <v>33</v>
      </c>
      <c r="BD2272" s="107" t="s">
        <v>292</v>
      </c>
    </row>
    <row r="2273" spans="1:56" x14ac:dyDescent="0.2">
      <c r="A2273" s="107" t="s">
        <v>472</v>
      </c>
      <c r="B2273" s="105">
        <v>613209</v>
      </c>
      <c r="C2273" s="105" t="s">
        <v>395</v>
      </c>
      <c r="D2273" s="107" t="s">
        <v>2842</v>
      </c>
      <c r="E2273" s="105" t="s">
        <v>1943</v>
      </c>
      <c r="F2273" s="107" t="s">
        <v>3318</v>
      </c>
      <c r="G2273" s="107" t="s">
        <v>830</v>
      </c>
      <c r="H2273" s="107" t="s">
        <v>830</v>
      </c>
      <c r="I2273" s="107" t="s">
        <v>830</v>
      </c>
      <c r="J2273" s="107" t="s">
        <v>44</v>
      </c>
      <c r="K2273" s="107" t="s">
        <v>22</v>
      </c>
      <c r="L2273" s="107" t="s">
        <v>349</v>
      </c>
      <c r="M2273" s="107" t="s">
        <v>395</v>
      </c>
      <c r="N2273" s="107" t="s">
        <v>472</v>
      </c>
      <c r="O2273" s="107" t="s">
        <v>1122</v>
      </c>
      <c r="P2273" s="109">
        <v>45565</v>
      </c>
      <c r="Q2273" s="107" t="s">
        <v>754</v>
      </c>
      <c r="R2273" s="108">
        <v>0</v>
      </c>
      <c r="S2273" s="109">
        <v>45715</v>
      </c>
      <c r="T2273" s="109">
        <v>45775</v>
      </c>
      <c r="U2273" s="109">
        <v>46444</v>
      </c>
      <c r="V2273" s="108">
        <v>729</v>
      </c>
      <c r="W2273" s="107" t="s">
        <v>424</v>
      </c>
      <c r="X2273" s="107" t="s">
        <v>1149</v>
      </c>
      <c r="Y2273" s="107" t="s">
        <v>771</v>
      </c>
      <c r="Z2273" s="108">
        <v>0.8</v>
      </c>
      <c r="AA2273" s="113">
        <v>0</v>
      </c>
      <c r="AB2273" s="113">
        <v>0</v>
      </c>
      <c r="AC2273" s="113">
        <v>5544000</v>
      </c>
      <c r="AD2273" s="113">
        <v>0</v>
      </c>
      <c r="AE2273" s="113">
        <v>5544000</v>
      </c>
      <c r="AF2273" s="113">
        <v>0</v>
      </c>
      <c r="AG2273" s="113">
        <v>0</v>
      </c>
      <c r="AH2273" s="113">
        <f>CFR_Data[[#This Row],[Total Spent SFY]]+CFR_Data[[#This Row],[CF Current SFY]]</f>
        <v>0</v>
      </c>
      <c r="AI2273" s="113">
        <v>723130.43480000005</v>
      </c>
      <c r="AJ2273" s="113">
        <v>2892521.7390999999</v>
      </c>
      <c r="AK2273" s="113">
        <v>1928347.8260999999</v>
      </c>
      <c r="AL2273" s="113">
        <v>0</v>
      </c>
      <c r="AM2273" s="113">
        <v>0</v>
      </c>
      <c r="AN2273" s="113">
        <v>0</v>
      </c>
      <c r="AO2273" s="113">
        <v>0</v>
      </c>
      <c r="AP2273" s="113">
        <v>0</v>
      </c>
      <c r="AQ2273" s="107" t="s">
        <v>699</v>
      </c>
      <c r="AR2273" s="107" t="s">
        <v>699</v>
      </c>
      <c r="AS2273" s="107" t="s">
        <v>396</v>
      </c>
      <c r="AT2273" s="107" t="s">
        <v>395</v>
      </c>
      <c r="AU2273" s="107" t="s">
        <v>1123</v>
      </c>
      <c r="AV2273" s="107" t="s">
        <v>391</v>
      </c>
      <c r="AW2273" s="108">
        <v>1</v>
      </c>
      <c r="AX2273" s="107" t="s">
        <v>473</v>
      </c>
      <c r="AY2273" s="107" t="s">
        <v>707</v>
      </c>
      <c r="AZ2273" s="107" t="s">
        <v>706</v>
      </c>
      <c r="BA2273" s="107" t="s">
        <v>412</v>
      </c>
      <c r="BB2273" s="109">
        <v>45355.272070752311</v>
      </c>
      <c r="BC2273" s="107" t="s">
        <v>22</v>
      </c>
      <c r="BD2273" s="107" t="s">
        <v>292</v>
      </c>
    </row>
    <row r="2274" spans="1:56" x14ac:dyDescent="0.2">
      <c r="A2274" s="107" t="s">
        <v>472</v>
      </c>
      <c r="B2274" s="105">
        <v>613211</v>
      </c>
      <c r="C2274" s="105" t="s">
        <v>395</v>
      </c>
      <c r="D2274" s="107" t="s">
        <v>2843</v>
      </c>
      <c r="E2274" s="105" t="s">
        <v>1941</v>
      </c>
      <c r="F2274" s="107" t="s">
        <v>1739</v>
      </c>
      <c r="G2274" s="107" t="s">
        <v>830</v>
      </c>
      <c r="H2274" s="107" t="s">
        <v>830</v>
      </c>
      <c r="I2274" s="107" t="s">
        <v>830</v>
      </c>
      <c r="J2274" s="107" t="s">
        <v>46</v>
      </c>
      <c r="K2274" s="107" t="s">
        <v>22</v>
      </c>
      <c r="L2274" s="107" t="s">
        <v>349</v>
      </c>
      <c r="M2274" s="107" t="s">
        <v>395</v>
      </c>
      <c r="N2274" s="107" t="s">
        <v>472</v>
      </c>
      <c r="O2274" s="107" t="s">
        <v>1142</v>
      </c>
      <c r="P2274" s="109">
        <v>45472</v>
      </c>
      <c r="Q2274" s="107" t="s">
        <v>754</v>
      </c>
      <c r="R2274" s="108">
        <v>0</v>
      </c>
      <c r="S2274" s="109">
        <v>45622</v>
      </c>
      <c r="T2274" s="109">
        <v>45682</v>
      </c>
      <c r="U2274" s="109">
        <v>46342</v>
      </c>
      <c r="V2274" s="108">
        <v>720</v>
      </c>
      <c r="W2274" s="107" t="s">
        <v>398</v>
      </c>
      <c r="X2274" s="107" t="s">
        <v>702</v>
      </c>
      <c r="Y2274" s="107" t="s">
        <v>293</v>
      </c>
      <c r="Z2274" s="108">
        <v>0</v>
      </c>
      <c r="AA2274" s="113">
        <v>0</v>
      </c>
      <c r="AB2274" s="113">
        <v>0</v>
      </c>
      <c r="AC2274" s="113">
        <v>22800</v>
      </c>
      <c r="AD2274" s="113">
        <v>0</v>
      </c>
      <c r="AE2274" s="113">
        <v>22800</v>
      </c>
      <c r="AF2274" s="113">
        <v>0</v>
      </c>
      <c r="AG2274" s="113">
        <v>0</v>
      </c>
      <c r="AH2274" s="113">
        <f>CFR_Data[[#This Row],[Total Spent SFY]]+CFR_Data[[#This Row],[CF Current SFY]]</f>
        <v>0</v>
      </c>
      <c r="AI2274" s="113">
        <v>5947.8261000000002</v>
      </c>
      <c r="AJ2274" s="113">
        <v>11895.6522</v>
      </c>
      <c r="AK2274" s="113">
        <v>4956.5217000000002</v>
      </c>
      <c r="AL2274" s="113">
        <v>0</v>
      </c>
      <c r="AM2274" s="113">
        <v>0</v>
      </c>
      <c r="AN2274" s="113">
        <v>0</v>
      </c>
      <c r="AO2274" s="113">
        <v>0</v>
      </c>
      <c r="AP2274" s="113">
        <v>0</v>
      </c>
      <c r="AQ2274" s="107" t="s">
        <v>699</v>
      </c>
      <c r="AR2274" s="107" t="s">
        <v>699</v>
      </c>
      <c r="AS2274" s="107" t="s">
        <v>396</v>
      </c>
      <c r="AT2274" s="107" t="s">
        <v>395</v>
      </c>
      <c r="AU2274" s="107" t="s">
        <v>1123</v>
      </c>
      <c r="AV2274" s="107" t="s">
        <v>391</v>
      </c>
      <c r="AW2274" s="108">
        <v>2</v>
      </c>
      <c r="AX2274" s="107" t="s">
        <v>473</v>
      </c>
      <c r="AY2274" s="107" t="s">
        <v>707</v>
      </c>
      <c r="AZ2274" s="107" t="s">
        <v>706</v>
      </c>
      <c r="BA2274" s="107" t="s">
        <v>412</v>
      </c>
      <c r="BB2274" s="109">
        <v>45355.272070752311</v>
      </c>
      <c r="BC2274" s="107" t="s">
        <v>22</v>
      </c>
      <c r="BD2274" s="107" t="s">
        <v>293</v>
      </c>
    </row>
    <row r="2275" spans="1:56" x14ac:dyDescent="0.2">
      <c r="A2275" s="107" t="s">
        <v>472</v>
      </c>
      <c r="B2275" s="105">
        <v>613211</v>
      </c>
      <c r="C2275" s="105" t="s">
        <v>395</v>
      </c>
      <c r="D2275" s="107" t="s">
        <v>2843</v>
      </c>
      <c r="E2275" s="105" t="s">
        <v>1941</v>
      </c>
      <c r="F2275" s="107" t="s">
        <v>1739</v>
      </c>
      <c r="G2275" s="107" t="s">
        <v>830</v>
      </c>
      <c r="H2275" s="107" t="s">
        <v>830</v>
      </c>
      <c r="I2275" s="107" t="s">
        <v>830</v>
      </c>
      <c r="J2275" s="107" t="s">
        <v>46</v>
      </c>
      <c r="K2275" s="107" t="s">
        <v>22</v>
      </c>
      <c r="L2275" s="107" t="s">
        <v>349</v>
      </c>
      <c r="M2275" s="107" t="s">
        <v>395</v>
      </c>
      <c r="N2275" s="107" t="s">
        <v>472</v>
      </c>
      <c r="O2275" s="107" t="s">
        <v>1142</v>
      </c>
      <c r="P2275" s="109">
        <v>45472</v>
      </c>
      <c r="Q2275" s="107" t="s">
        <v>754</v>
      </c>
      <c r="R2275" s="108">
        <v>0</v>
      </c>
      <c r="S2275" s="109">
        <v>45622</v>
      </c>
      <c r="T2275" s="109">
        <v>45682</v>
      </c>
      <c r="U2275" s="109">
        <v>46342</v>
      </c>
      <c r="V2275" s="108">
        <v>720</v>
      </c>
      <c r="W2275" s="107" t="s">
        <v>424</v>
      </c>
      <c r="X2275" s="107" t="s">
        <v>1149</v>
      </c>
      <c r="Y2275" s="107" t="s">
        <v>771</v>
      </c>
      <c r="Z2275" s="108">
        <v>0.8</v>
      </c>
      <c r="AA2275" s="113">
        <v>0</v>
      </c>
      <c r="AB2275" s="113">
        <v>0</v>
      </c>
      <c r="AC2275" s="113">
        <v>4522463.01</v>
      </c>
      <c r="AD2275" s="113">
        <v>0</v>
      </c>
      <c r="AE2275" s="113">
        <v>4522463.01</v>
      </c>
      <c r="AF2275" s="113">
        <v>0</v>
      </c>
      <c r="AG2275" s="113">
        <v>0</v>
      </c>
      <c r="AH2275" s="113">
        <f>CFR_Data[[#This Row],[Total Spent SFY]]+CFR_Data[[#This Row],[CF Current SFY]]</f>
        <v>0</v>
      </c>
      <c r="AI2275" s="113">
        <v>1179772.9591000001</v>
      </c>
      <c r="AJ2275" s="113">
        <v>2359545.9183</v>
      </c>
      <c r="AK2275" s="113">
        <v>983144.13260000001</v>
      </c>
      <c r="AL2275" s="113">
        <v>0</v>
      </c>
      <c r="AM2275" s="113">
        <v>0</v>
      </c>
      <c r="AN2275" s="113">
        <v>0</v>
      </c>
      <c r="AO2275" s="113">
        <v>0</v>
      </c>
      <c r="AP2275" s="113">
        <v>0</v>
      </c>
      <c r="AQ2275" s="107" t="s">
        <v>699</v>
      </c>
      <c r="AR2275" s="107" t="s">
        <v>699</v>
      </c>
      <c r="AS2275" s="107" t="s">
        <v>396</v>
      </c>
      <c r="AT2275" s="107" t="s">
        <v>395</v>
      </c>
      <c r="AU2275" s="107" t="s">
        <v>1123</v>
      </c>
      <c r="AV2275" s="107" t="s">
        <v>391</v>
      </c>
      <c r="AW2275" s="108">
        <v>2</v>
      </c>
      <c r="AX2275" s="107" t="s">
        <v>473</v>
      </c>
      <c r="AY2275" s="107" t="s">
        <v>707</v>
      </c>
      <c r="AZ2275" s="107" t="s">
        <v>706</v>
      </c>
      <c r="BA2275" s="107" t="s">
        <v>412</v>
      </c>
      <c r="BB2275" s="109">
        <v>45355.272070752311</v>
      </c>
      <c r="BC2275" s="107" t="s">
        <v>22</v>
      </c>
      <c r="BD2275" s="107" t="s">
        <v>292</v>
      </c>
    </row>
    <row r="2276" spans="1:56" x14ac:dyDescent="0.2">
      <c r="A2276" s="107" t="s">
        <v>409</v>
      </c>
      <c r="B2276" s="105">
        <v>613212</v>
      </c>
      <c r="C2276" s="105" t="s">
        <v>3319</v>
      </c>
      <c r="D2276" s="107" t="s">
        <v>3320</v>
      </c>
      <c r="E2276" s="105" t="s">
        <v>1962</v>
      </c>
      <c r="F2276" s="107" t="s">
        <v>3321</v>
      </c>
      <c r="G2276" s="107" t="s">
        <v>830</v>
      </c>
      <c r="H2276" s="107" t="s">
        <v>830</v>
      </c>
      <c r="I2276" s="107" t="s">
        <v>830</v>
      </c>
      <c r="J2276" s="107" t="s">
        <v>3322</v>
      </c>
      <c r="K2276" s="107" t="s">
        <v>578</v>
      </c>
      <c r="L2276" s="107" t="s">
        <v>349</v>
      </c>
      <c r="M2276" s="107" t="s">
        <v>395</v>
      </c>
      <c r="N2276" s="107" t="s">
        <v>454</v>
      </c>
      <c r="O2276" s="107" t="s">
        <v>395</v>
      </c>
      <c r="P2276" s="109">
        <v>45241</v>
      </c>
      <c r="Q2276" s="107" t="s">
        <v>754</v>
      </c>
      <c r="R2276" s="108">
        <v>1</v>
      </c>
      <c r="S2276" s="109">
        <v>45350</v>
      </c>
      <c r="T2276" s="109">
        <v>45410</v>
      </c>
      <c r="U2276" s="109">
        <v>46692</v>
      </c>
      <c r="V2276" s="108">
        <v>1342</v>
      </c>
      <c r="W2276" s="107" t="s">
        <v>398</v>
      </c>
      <c r="X2276" s="107" t="s">
        <v>702</v>
      </c>
      <c r="Y2276" s="107" t="s">
        <v>293</v>
      </c>
      <c r="Z2276" s="108">
        <v>0</v>
      </c>
      <c r="AA2276" s="113">
        <v>0</v>
      </c>
      <c r="AB2276" s="113">
        <v>0</v>
      </c>
      <c r="AC2276" s="113">
        <v>208000</v>
      </c>
      <c r="AD2276" s="113">
        <v>0</v>
      </c>
      <c r="AE2276" s="113">
        <v>208000</v>
      </c>
      <c r="AF2276" s="113">
        <v>21000</v>
      </c>
      <c r="AG2276" s="113">
        <v>21000</v>
      </c>
      <c r="AH2276" s="113">
        <f>CFR_Data[[#This Row],[Total Spent SFY]]+CFR_Data[[#This Row],[CF Current SFY]]</f>
        <v>21000</v>
      </c>
      <c r="AI2276" s="113">
        <v>56000</v>
      </c>
      <c r="AJ2276" s="113">
        <v>56500</v>
      </c>
      <c r="AK2276" s="113">
        <v>56000</v>
      </c>
      <c r="AL2276" s="113">
        <v>18500</v>
      </c>
      <c r="AM2276" s="113">
        <v>0</v>
      </c>
      <c r="AN2276" s="113">
        <v>0</v>
      </c>
      <c r="AO2276" s="113">
        <v>0</v>
      </c>
      <c r="AP2276" s="113">
        <v>0</v>
      </c>
      <c r="AQ2276" s="107" t="s">
        <v>699</v>
      </c>
      <c r="AR2276" s="107" t="s">
        <v>699</v>
      </c>
      <c r="AS2276" s="107" t="s">
        <v>396</v>
      </c>
      <c r="AT2276" s="107" t="s">
        <v>395</v>
      </c>
      <c r="AU2276" s="107" t="s">
        <v>1123</v>
      </c>
      <c r="AV2276" s="107" t="s">
        <v>391</v>
      </c>
      <c r="AW2276" s="108">
        <v>2</v>
      </c>
      <c r="AX2276" s="107" t="s">
        <v>473</v>
      </c>
      <c r="AY2276" s="107" t="s">
        <v>707</v>
      </c>
      <c r="AZ2276" s="107" t="s">
        <v>706</v>
      </c>
      <c r="BA2276" s="107" t="s">
        <v>412</v>
      </c>
      <c r="BB2276" s="109">
        <v>45355.272070752311</v>
      </c>
      <c r="BC2276" s="107" t="s">
        <v>465</v>
      </c>
      <c r="BD2276" s="107" t="s">
        <v>293</v>
      </c>
    </row>
    <row r="2277" spans="1:56" x14ac:dyDescent="0.2">
      <c r="A2277" s="107" t="s">
        <v>409</v>
      </c>
      <c r="B2277" s="105">
        <v>613212</v>
      </c>
      <c r="C2277" s="105" t="s">
        <v>3319</v>
      </c>
      <c r="D2277" s="107" t="s">
        <v>3320</v>
      </c>
      <c r="E2277" s="105" t="s">
        <v>1962</v>
      </c>
      <c r="F2277" s="107" t="s">
        <v>3321</v>
      </c>
      <c r="G2277" s="107" t="s">
        <v>830</v>
      </c>
      <c r="H2277" s="107" t="s">
        <v>830</v>
      </c>
      <c r="I2277" s="107" t="s">
        <v>830</v>
      </c>
      <c r="J2277" s="107" t="s">
        <v>3322</v>
      </c>
      <c r="K2277" s="107" t="s">
        <v>578</v>
      </c>
      <c r="L2277" s="107" t="s">
        <v>349</v>
      </c>
      <c r="M2277" s="107" t="s">
        <v>395</v>
      </c>
      <c r="N2277" s="107" t="s">
        <v>454</v>
      </c>
      <c r="O2277" s="107" t="s">
        <v>395</v>
      </c>
      <c r="P2277" s="109">
        <v>45241</v>
      </c>
      <c r="Q2277" s="107" t="s">
        <v>754</v>
      </c>
      <c r="R2277" s="108">
        <v>1</v>
      </c>
      <c r="S2277" s="109">
        <v>45350</v>
      </c>
      <c r="T2277" s="109">
        <v>45410</v>
      </c>
      <c r="U2277" s="109">
        <v>46692</v>
      </c>
      <c r="V2277" s="108">
        <v>1342</v>
      </c>
      <c r="W2277" s="107" t="s">
        <v>424</v>
      </c>
      <c r="X2277" s="107" t="s">
        <v>802</v>
      </c>
      <c r="Y2277" s="107" t="s">
        <v>725</v>
      </c>
      <c r="Z2277" s="108">
        <v>0.8</v>
      </c>
      <c r="AA2277" s="113">
        <v>0</v>
      </c>
      <c r="AB2277" s="113">
        <v>0</v>
      </c>
      <c r="AC2277" s="113">
        <v>13693083.699999999</v>
      </c>
      <c r="AD2277" s="113">
        <v>0</v>
      </c>
      <c r="AE2277" s="113">
        <v>13693083.699999999</v>
      </c>
      <c r="AF2277" s="113">
        <v>1370000</v>
      </c>
      <c r="AG2277" s="113">
        <v>1370000</v>
      </c>
      <c r="AH2277" s="113">
        <f>CFR_Data[[#This Row],[Total Spent SFY]]+CFR_Data[[#This Row],[CF Current SFY]]</f>
        <v>1370000</v>
      </c>
      <c r="AI2277" s="113">
        <v>3700000</v>
      </c>
      <c r="AJ2277" s="113">
        <v>3700000</v>
      </c>
      <c r="AK2277" s="113">
        <v>3700000</v>
      </c>
      <c r="AL2277" s="113">
        <v>1223083.7</v>
      </c>
      <c r="AM2277" s="113">
        <v>0</v>
      </c>
      <c r="AN2277" s="113">
        <v>0</v>
      </c>
      <c r="AO2277" s="113">
        <v>0</v>
      </c>
      <c r="AP2277" s="113">
        <v>0</v>
      </c>
      <c r="AQ2277" s="107" t="s">
        <v>699</v>
      </c>
      <c r="AR2277" s="107" t="s">
        <v>699</v>
      </c>
      <c r="AS2277" s="107" t="s">
        <v>396</v>
      </c>
      <c r="AT2277" s="107" t="s">
        <v>395</v>
      </c>
      <c r="AU2277" s="107" t="s">
        <v>1123</v>
      </c>
      <c r="AV2277" s="107" t="s">
        <v>391</v>
      </c>
      <c r="AW2277" s="108">
        <v>2</v>
      </c>
      <c r="AX2277" s="107" t="s">
        <v>473</v>
      </c>
      <c r="AY2277" s="107" t="s">
        <v>707</v>
      </c>
      <c r="AZ2277" s="107" t="s">
        <v>706</v>
      </c>
      <c r="BA2277" s="107" t="s">
        <v>412</v>
      </c>
      <c r="BB2277" s="109">
        <v>45355.272070752311</v>
      </c>
      <c r="BC2277" s="107" t="s">
        <v>465</v>
      </c>
      <c r="BD2277" s="107" t="s">
        <v>292</v>
      </c>
    </row>
    <row r="2278" spans="1:56" x14ac:dyDescent="0.2">
      <c r="A2278" s="107" t="s">
        <v>472</v>
      </c>
      <c r="B2278" s="105">
        <v>613213</v>
      </c>
      <c r="C2278" s="105" t="s">
        <v>395</v>
      </c>
      <c r="D2278" s="107" t="s">
        <v>3323</v>
      </c>
      <c r="E2278" s="105" t="s">
        <v>1941</v>
      </c>
      <c r="F2278" s="107" t="s">
        <v>1739</v>
      </c>
      <c r="G2278" s="107" t="s">
        <v>830</v>
      </c>
      <c r="H2278" s="107" t="s">
        <v>830</v>
      </c>
      <c r="I2278" s="107" t="s">
        <v>830</v>
      </c>
      <c r="J2278" s="107" t="s">
        <v>3324</v>
      </c>
      <c r="K2278" s="107" t="s">
        <v>30</v>
      </c>
      <c r="L2278" s="107" t="s">
        <v>349</v>
      </c>
      <c r="M2278" s="107" t="s">
        <v>395</v>
      </c>
      <c r="N2278" s="107" t="s">
        <v>472</v>
      </c>
      <c r="O2278" s="107" t="s">
        <v>1142</v>
      </c>
      <c r="P2278" s="109">
        <v>45423</v>
      </c>
      <c r="Q2278" s="107" t="s">
        <v>754</v>
      </c>
      <c r="R2278" s="108">
        <v>0</v>
      </c>
      <c r="S2278" s="109">
        <v>45573</v>
      </c>
      <c r="T2278" s="109">
        <v>45633</v>
      </c>
      <c r="U2278" s="109">
        <v>46303</v>
      </c>
      <c r="V2278" s="108">
        <v>730</v>
      </c>
      <c r="W2278" s="107" t="s">
        <v>398</v>
      </c>
      <c r="X2278" s="107" t="s">
        <v>702</v>
      </c>
      <c r="Y2278" s="107" t="s">
        <v>293</v>
      </c>
      <c r="Z2278" s="108">
        <v>0</v>
      </c>
      <c r="AA2278" s="113">
        <v>0</v>
      </c>
      <c r="AB2278" s="113">
        <v>0</v>
      </c>
      <c r="AC2278" s="113">
        <v>174000</v>
      </c>
      <c r="AD2278" s="113">
        <v>0</v>
      </c>
      <c r="AE2278" s="113">
        <v>174000</v>
      </c>
      <c r="AF2278" s="113">
        <v>0</v>
      </c>
      <c r="AG2278" s="113">
        <v>0</v>
      </c>
      <c r="AH2278" s="113">
        <f>CFR_Data[[#This Row],[Total Spent SFY]]+CFR_Data[[#This Row],[CF Current SFY]]</f>
        <v>0</v>
      </c>
      <c r="AI2278" s="113">
        <v>52956.521699999998</v>
      </c>
      <c r="AJ2278" s="113">
        <v>90782.608699999997</v>
      </c>
      <c r="AK2278" s="113">
        <v>30260.869600000002</v>
      </c>
      <c r="AL2278" s="113">
        <v>0</v>
      </c>
      <c r="AM2278" s="113">
        <v>0</v>
      </c>
      <c r="AN2278" s="113">
        <v>0</v>
      </c>
      <c r="AO2278" s="113">
        <v>0</v>
      </c>
      <c r="AP2278" s="113">
        <v>0</v>
      </c>
      <c r="AQ2278" s="107" t="s">
        <v>699</v>
      </c>
      <c r="AR2278" s="107" t="s">
        <v>699</v>
      </c>
      <c r="AS2278" s="107" t="s">
        <v>396</v>
      </c>
      <c r="AT2278" s="107" t="s">
        <v>395</v>
      </c>
      <c r="AU2278" s="107" t="s">
        <v>1123</v>
      </c>
      <c r="AV2278" s="107" t="s">
        <v>391</v>
      </c>
      <c r="AW2278" s="108">
        <v>2</v>
      </c>
      <c r="AX2278" s="107" t="s">
        <v>473</v>
      </c>
      <c r="AY2278" s="107" t="s">
        <v>707</v>
      </c>
      <c r="AZ2278" s="107" t="s">
        <v>706</v>
      </c>
      <c r="BA2278" s="107" t="s">
        <v>412</v>
      </c>
      <c r="BB2278" s="109">
        <v>45355.272070752311</v>
      </c>
      <c r="BC2278" s="107" t="s">
        <v>30</v>
      </c>
      <c r="BD2278" s="107" t="s">
        <v>293</v>
      </c>
    </row>
    <row r="2279" spans="1:56" x14ac:dyDescent="0.2">
      <c r="A2279" s="107" t="s">
        <v>472</v>
      </c>
      <c r="B2279" s="105">
        <v>613213</v>
      </c>
      <c r="C2279" s="105" t="s">
        <v>395</v>
      </c>
      <c r="D2279" s="107" t="s">
        <v>3323</v>
      </c>
      <c r="E2279" s="105" t="s">
        <v>1941</v>
      </c>
      <c r="F2279" s="107" t="s">
        <v>1739</v>
      </c>
      <c r="G2279" s="107" t="s">
        <v>830</v>
      </c>
      <c r="H2279" s="107" t="s">
        <v>830</v>
      </c>
      <c r="I2279" s="107" t="s">
        <v>830</v>
      </c>
      <c r="J2279" s="107" t="s">
        <v>3324</v>
      </c>
      <c r="K2279" s="107" t="s">
        <v>30</v>
      </c>
      <c r="L2279" s="107" t="s">
        <v>349</v>
      </c>
      <c r="M2279" s="107" t="s">
        <v>395</v>
      </c>
      <c r="N2279" s="107" t="s">
        <v>472</v>
      </c>
      <c r="O2279" s="107" t="s">
        <v>1142</v>
      </c>
      <c r="P2279" s="109">
        <v>45423</v>
      </c>
      <c r="Q2279" s="107" t="s">
        <v>754</v>
      </c>
      <c r="R2279" s="108">
        <v>0</v>
      </c>
      <c r="S2279" s="109">
        <v>45573</v>
      </c>
      <c r="T2279" s="109">
        <v>45633</v>
      </c>
      <c r="U2279" s="109">
        <v>46303</v>
      </c>
      <c r="V2279" s="108">
        <v>730</v>
      </c>
      <c r="W2279" s="107" t="s">
        <v>424</v>
      </c>
      <c r="X2279" s="107" t="s">
        <v>1149</v>
      </c>
      <c r="Y2279" s="107" t="s">
        <v>771</v>
      </c>
      <c r="Z2279" s="108">
        <v>0.8</v>
      </c>
      <c r="AA2279" s="113">
        <v>0</v>
      </c>
      <c r="AB2279" s="113">
        <v>0</v>
      </c>
      <c r="AC2279" s="113">
        <v>10261456.26</v>
      </c>
      <c r="AD2279" s="113">
        <v>0</v>
      </c>
      <c r="AE2279" s="113">
        <v>10261456.26</v>
      </c>
      <c r="AF2279" s="113">
        <v>0</v>
      </c>
      <c r="AG2279" s="113">
        <v>0</v>
      </c>
      <c r="AH2279" s="113">
        <f>CFR_Data[[#This Row],[Total Spent SFY]]+CFR_Data[[#This Row],[CF Current SFY]]</f>
        <v>0</v>
      </c>
      <c r="AI2279" s="113">
        <v>3123051.9051999999</v>
      </c>
      <c r="AJ2279" s="113">
        <v>5353803.2660999997</v>
      </c>
      <c r="AK2279" s="113">
        <v>1784601.0887</v>
      </c>
      <c r="AL2279" s="113">
        <v>0</v>
      </c>
      <c r="AM2279" s="113">
        <v>0</v>
      </c>
      <c r="AN2279" s="113">
        <v>0</v>
      </c>
      <c r="AO2279" s="113">
        <v>0</v>
      </c>
      <c r="AP2279" s="113">
        <v>0</v>
      </c>
      <c r="AQ2279" s="107" t="s">
        <v>699</v>
      </c>
      <c r="AR2279" s="107" t="s">
        <v>699</v>
      </c>
      <c r="AS2279" s="107" t="s">
        <v>396</v>
      </c>
      <c r="AT2279" s="107" t="s">
        <v>395</v>
      </c>
      <c r="AU2279" s="107" t="s">
        <v>1123</v>
      </c>
      <c r="AV2279" s="107" t="s">
        <v>391</v>
      </c>
      <c r="AW2279" s="108">
        <v>2</v>
      </c>
      <c r="AX2279" s="107" t="s">
        <v>473</v>
      </c>
      <c r="AY2279" s="107" t="s">
        <v>707</v>
      </c>
      <c r="AZ2279" s="107" t="s">
        <v>706</v>
      </c>
      <c r="BA2279" s="107" t="s">
        <v>412</v>
      </c>
      <c r="BB2279" s="109">
        <v>45355.272070752311</v>
      </c>
      <c r="BC2279" s="107" t="s">
        <v>30</v>
      </c>
      <c r="BD2279" s="107" t="s">
        <v>292</v>
      </c>
    </row>
    <row r="2280" spans="1:56" x14ac:dyDescent="0.2">
      <c r="A2280" s="107" t="s">
        <v>472</v>
      </c>
      <c r="B2280" s="105">
        <v>613218</v>
      </c>
      <c r="C2280" s="105" t="s">
        <v>395</v>
      </c>
      <c r="D2280" s="107" t="s">
        <v>3325</v>
      </c>
      <c r="E2280" s="105" t="s">
        <v>1947</v>
      </c>
      <c r="F2280" s="107" t="s">
        <v>1128</v>
      </c>
      <c r="G2280" s="107" t="s">
        <v>830</v>
      </c>
      <c r="H2280" s="107" t="s">
        <v>830</v>
      </c>
      <c r="I2280" s="107" t="s">
        <v>830</v>
      </c>
      <c r="J2280" s="107" t="s">
        <v>3326</v>
      </c>
      <c r="K2280" s="107" t="s">
        <v>32</v>
      </c>
      <c r="L2280" s="107" t="s">
        <v>368</v>
      </c>
      <c r="M2280" s="107" t="s">
        <v>395</v>
      </c>
      <c r="N2280" s="107" t="s">
        <v>472</v>
      </c>
      <c r="O2280" s="107" t="s">
        <v>1127</v>
      </c>
      <c r="P2280" s="109">
        <v>45367</v>
      </c>
      <c r="Q2280" s="107" t="s">
        <v>754</v>
      </c>
      <c r="R2280" s="108">
        <v>0</v>
      </c>
      <c r="S2280" s="109">
        <v>45517</v>
      </c>
      <c r="T2280" s="109">
        <v>45577</v>
      </c>
      <c r="U2280" s="109">
        <v>45882</v>
      </c>
      <c r="V2280" s="108">
        <v>365</v>
      </c>
      <c r="W2280" s="107" t="s">
        <v>398</v>
      </c>
      <c r="X2280" s="107" t="s">
        <v>702</v>
      </c>
      <c r="Y2280" s="107" t="s">
        <v>293</v>
      </c>
      <c r="Z2280" s="108">
        <v>0</v>
      </c>
      <c r="AA2280" s="113">
        <v>0</v>
      </c>
      <c r="AB2280" s="113">
        <v>0</v>
      </c>
      <c r="AC2280" s="113">
        <v>180098.8</v>
      </c>
      <c r="AD2280" s="113">
        <v>0</v>
      </c>
      <c r="AE2280" s="113">
        <v>180098.8</v>
      </c>
      <c r="AF2280" s="113">
        <v>0</v>
      </c>
      <c r="AG2280" s="113">
        <v>0</v>
      </c>
      <c r="AH2280" s="113">
        <f>CFR_Data[[#This Row],[Total Spent SFY]]+CFR_Data[[#This Row],[CF Current SFY]]</f>
        <v>0</v>
      </c>
      <c r="AI2280" s="113">
        <v>147353.56359999999</v>
      </c>
      <c r="AJ2280" s="113">
        <v>32745.236400000002</v>
      </c>
      <c r="AK2280" s="113">
        <v>0</v>
      </c>
      <c r="AL2280" s="113">
        <v>0</v>
      </c>
      <c r="AM2280" s="113">
        <v>0</v>
      </c>
      <c r="AN2280" s="113">
        <v>0</v>
      </c>
      <c r="AO2280" s="113">
        <v>0</v>
      </c>
      <c r="AP2280" s="113">
        <v>0</v>
      </c>
      <c r="AQ2280" s="107" t="s">
        <v>699</v>
      </c>
      <c r="AR2280" s="107" t="s">
        <v>699</v>
      </c>
      <c r="AS2280" s="107" t="s">
        <v>396</v>
      </c>
      <c r="AT2280" s="107" t="s">
        <v>3327</v>
      </c>
      <c r="AU2280" s="107" t="s">
        <v>1123</v>
      </c>
      <c r="AV2280" s="107" t="s">
        <v>391</v>
      </c>
      <c r="AW2280" s="108">
        <v>2</v>
      </c>
      <c r="AX2280" s="107" t="s">
        <v>473</v>
      </c>
      <c r="AY2280" s="107" t="s">
        <v>731</v>
      </c>
      <c r="AZ2280" s="107" t="s">
        <v>706</v>
      </c>
      <c r="BA2280" s="107" t="s">
        <v>435</v>
      </c>
      <c r="BB2280" s="109">
        <v>45355.272070752311</v>
      </c>
      <c r="BC2280" s="107" t="s">
        <v>32</v>
      </c>
      <c r="BD2280" s="107" t="s">
        <v>293</v>
      </c>
    </row>
    <row r="2281" spans="1:56" x14ac:dyDescent="0.2">
      <c r="A2281" s="107" t="s">
        <v>472</v>
      </c>
      <c r="B2281" s="105">
        <v>613218</v>
      </c>
      <c r="C2281" s="105" t="s">
        <v>395</v>
      </c>
      <c r="D2281" s="107" t="s">
        <v>3325</v>
      </c>
      <c r="E2281" s="105" t="s">
        <v>1947</v>
      </c>
      <c r="F2281" s="107" t="s">
        <v>1128</v>
      </c>
      <c r="G2281" s="107" t="s">
        <v>830</v>
      </c>
      <c r="H2281" s="107" t="s">
        <v>830</v>
      </c>
      <c r="I2281" s="107" t="s">
        <v>830</v>
      </c>
      <c r="J2281" s="107" t="s">
        <v>3326</v>
      </c>
      <c r="K2281" s="107" t="s">
        <v>32</v>
      </c>
      <c r="L2281" s="107" t="s">
        <v>368</v>
      </c>
      <c r="M2281" s="107" t="s">
        <v>395</v>
      </c>
      <c r="N2281" s="107" t="s">
        <v>472</v>
      </c>
      <c r="O2281" s="107" t="s">
        <v>1127</v>
      </c>
      <c r="P2281" s="109">
        <v>45367</v>
      </c>
      <c r="Q2281" s="107" t="s">
        <v>754</v>
      </c>
      <c r="R2281" s="108">
        <v>0</v>
      </c>
      <c r="S2281" s="109">
        <v>45517</v>
      </c>
      <c r="T2281" s="109">
        <v>45577</v>
      </c>
      <c r="U2281" s="109">
        <v>45882</v>
      </c>
      <c r="V2281" s="108">
        <v>365</v>
      </c>
      <c r="W2281" s="107" t="s">
        <v>424</v>
      </c>
      <c r="X2281" s="107" t="s">
        <v>733</v>
      </c>
      <c r="Y2281" s="107" t="s">
        <v>413</v>
      </c>
      <c r="Z2281" s="108">
        <v>0.8</v>
      </c>
      <c r="AA2281" s="113">
        <v>0</v>
      </c>
      <c r="AB2281" s="113">
        <v>0</v>
      </c>
      <c r="AC2281" s="113">
        <v>7261282.4400000004</v>
      </c>
      <c r="AD2281" s="113">
        <v>0</v>
      </c>
      <c r="AE2281" s="113">
        <v>7261282.4400000004</v>
      </c>
      <c r="AF2281" s="113">
        <v>0</v>
      </c>
      <c r="AG2281" s="113">
        <v>0</v>
      </c>
      <c r="AH2281" s="113">
        <f>CFR_Data[[#This Row],[Total Spent SFY]]+CFR_Data[[#This Row],[CF Current SFY]]</f>
        <v>0</v>
      </c>
      <c r="AI2281" s="113">
        <v>5941049.2691000002</v>
      </c>
      <c r="AJ2281" s="113">
        <v>1320233.1709</v>
      </c>
      <c r="AK2281" s="113">
        <v>0</v>
      </c>
      <c r="AL2281" s="113">
        <v>0</v>
      </c>
      <c r="AM2281" s="113">
        <v>0</v>
      </c>
      <c r="AN2281" s="113">
        <v>0</v>
      </c>
      <c r="AO2281" s="113">
        <v>0</v>
      </c>
      <c r="AP2281" s="113">
        <v>0</v>
      </c>
      <c r="AQ2281" s="107" t="s">
        <v>699</v>
      </c>
      <c r="AR2281" s="107" t="s">
        <v>699</v>
      </c>
      <c r="AS2281" s="107" t="s">
        <v>396</v>
      </c>
      <c r="AT2281" s="107" t="s">
        <v>3327</v>
      </c>
      <c r="AU2281" s="107" t="s">
        <v>1123</v>
      </c>
      <c r="AV2281" s="107" t="s">
        <v>391</v>
      </c>
      <c r="AW2281" s="108">
        <v>2</v>
      </c>
      <c r="AX2281" s="107" t="s">
        <v>473</v>
      </c>
      <c r="AY2281" s="107" t="s">
        <v>731</v>
      </c>
      <c r="AZ2281" s="107" t="s">
        <v>706</v>
      </c>
      <c r="BA2281" s="107" t="s">
        <v>435</v>
      </c>
      <c r="BB2281" s="109">
        <v>45355.272070752311</v>
      </c>
      <c r="BC2281" s="107" t="s">
        <v>32</v>
      </c>
      <c r="BD2281" s="107" t="s">
        <v>292</v>
      </c>
    </row>
    <row r="2282" spans="1:56" x14ac:dyDescent="0.2">
      <c r="A2282" s="107" t="s">
        <v>409</v>
      </c>
      <c r="B2282" s="105">
        <v>613235</v>
      </c>
      <c r="C2282" s="105" t="s">
        <v>3328</v>
      </c>
      <c r="D2282" s="107" t="s">
        <v>3329</v>
      </c>
      <c r="E2282" s="105" t="s">
        <v>1945</v>
      </c>
      <c r="F2282" s="107" t="s">
        <v>389</v>
      </c>
      <c r="G2282" s="107" t="s">
        <v>830</v>
      </c>
      <c r="H2282" s="107" t="b">
        <v>1</v>
      </c>
      <c r="I2282" s="107" t="s">
        <v>830</v>
      </c>
      <c r="J2282" s="107" t="s">
        <v>445</v>
      </c>
      <c r="K2282" s="107" t="s">
        <v>446</v>
      </c>
      <c r="L2282" s="107" t="s">
        <v>231</v>
      </c>
      <c r="M2282" s="107" t="s">
        <v>395</v>
      </c>
      <c r="N2282" s="107" t="s">
        <v>410</v>
      </c>
      <c r="O2282" s="107" t="s">
        <v>395</v>
      </c>
      <c r="P2282" s="109">
        <v>45248</v>
      </c>
      <c r="Q2282" s="107" t="s">
        <v>754</v>
      </c>
      <c r="R2282" s="108">
        <v>1</v>
      </c>
      <c r="S2282" s="109">
        <v>45310</v>
      </c>
      <c r="T2282" s="109">
        <v>45370</v>
      </c>
      <c r="U2282" s="109">
        <v>46040</v>
      </c>
      <c r="V2282" s="108">
        <v>730</v>
      </c>
      <c r="W2282" s="107" t="s">
        <v>398</v>
      </c>
      <c r="X2282" s="107" t="s">
        <v>720</v>
      </c>
      <c r="Y2282" s="107" t="s">
        <v>293</v>
      </c>
      <c r="Z2282" s="108">
        <v>0</v>
      </c>
      <c r="AA2282" s="113">
        <v>0</v>
      </c>
      <c r="AB2282" s="113">
        <v>0</v>
      </c>
      <c r="AC2282" s="113">
        <v>1046788.5</v>
      </c>
      <c r="AD2282" s="113">
        <v>257788.5</v>
      </c>
      <c r="AE2282" s="113">
        <v>1046788.5</v>
      </c>
      <c r="AF2282" s="113">
        <v>257788.5</v>
      </c>
      <c r="AG2282" s="113">
        <v>257788.5</v>
      </c>
      <c r="AH2282" s="113">
        <f>CFR_Data[[#This Row],[Total Spent SFY]]+CFR_Data[[#This Row],[CF Current SFY]]</f>
        <v>257788.5</v>
      </c>
      <c r="AI2282" s="113">
        <v>532000</v>
      </c>
      <c r="AJ2282" s="113">
        <v>257000</v>
      </c>
      <c r="AK2282" s="113">
        <v>0</v>
      </c>
      <c r="AL2282" s="113">
        <v>0</v>
      </c>
      <c r="AM2282" s="113">
        <v>0</v>
      </c>
      <c r="AN2282" s="113">
        <v>0</v>
      </c>
      <c r="AO2282" s="113">
        <v>0</v>
      </c>
      <c r="AP2282" s="113">
        <v>0</v>
      </c>
      <c r="AQ2282" s="107" t="s">
        <v>699</v>
      </c>
      <c r="AR2282" s="107" t="s">
        <v>699</v>
      </c>
      <c r="AS2282" s="107" t="s">
        <v>396</v>
      </c>
      <c r="AT2282" s="107" t="s">
        <v>395</v>
      </c>
      <c r="AU2282" s="107" t="s">
        <v>1123</v>
      </c>
      <c r="AV2282" s="107" t="s">
        <v>391</v>
      </c>
      <c r="AW2282" s="108">
        <v>1</v>
      </c>
      <c r="AX2282" s="107" t="s">
        <v>473</v>
      </c>
      <c r="AY2282" s="107" t="s">
        <v>765</v>
      </c>
      <c r="AZ2282" s="107" t="s">
        <v>706</v>
      </c>
      <c r="BA2282" s="107" t="s">
        <v>406</v>
      </c>
      <c r="BB2282" s="109">
        <v>45355.272070752311</v>
      </c>
      <c r="BC2282" s="107" t="s">
        <v>465</v>
      </c>
      <c r="BD2282" s="107" t="s">
        <v>293</v>
      </c>
    </row>
    <row r="2283" spans="1:56" x14ac:dyDescent="0.2">
      <c r="A2283" s="107" t="s">
        <v>613</v>
      </c>
      <c r="B2283" s="105">
        <v>613236</v>
      </c>
      <c r="C2283" s="105" t="s">
        <v>3330</v>
      </c>
      <c r="D2283" s="107" t="s">
        <v>3331</v>
      </c>
      <c r="E2283" s="105" t="s">
        <v>1945</v>
      </c>
      <c r="F2283" s="107" t="s">
        <v>389</v>
      </c>
      <c r="G2283" s="107" t="s">
        <v>830</v>
      </c>
      <c r="H2283" s="107" t="b">
        <v>1</v>
      </c>
      <c r="I2283" s="107" t="s">
        <v>830</v>
      </c>
      <c r="J2283" s="107" t="s">
        <v>445</v>
      </c>
      <c r="K2283" s="107" t="s">
        <v>446</v>
      </c>
      <c r="L2283" s="107" t="s">
        <v>193</v>
      </c>
      <c r="M2283" s="107" t="s">
        <v>192</v>
      </c>
      <c r="N2283" s="107" t="s">
        <v>614</v>
      </c>
      <c r="O2283" s="107" t="s">
        <v>395</v>
      </c>
      <c r="P2283" s="109">
        <v>45325</v>
      </c>
      <c r="Q2283" s="107" t="s">
        <v>754</v>
      </c>
      <c r="R2283" s="108">
        <v>1</v>
      </c>
      <c r="S2283" s="109">
        <v>45415</v>
      </c>
      <c r="T2283" s="109">
        <v>45475</v>
      </c>
      <c r="U2283" s="109">
        <v>46145</v>
      </c>
      <c r="V2283" s="108">
        <v>730</v>
      </c>
      <c r="W2283" s="107" t="s">
        <v>398</v>
      </c>
      <c r="X2283" s="107" t="s">
        <v>720</v>
      </c>
      <c r="Y2283" s="107" t="s">
        <v>293</v>
      </c>
      <c r="Z2283" s="108">
        <v>0</v>
      </c>
      <c r="AA2283" s="113">
        <v>0</v>
      </c>
      <c r="AB2283" s="113">
        <v>0</v>
      </c>
      <c r="AC2283" s="113">
        <v>929556.68</v>
      </c>
      <c r="AD2283" s="113">
        <v>0</v>
      </c>
      <c r="AE2283" s="113">
        <v>929556.68</v>
      </c>
      <c r="AF2283" s="113">
        <v>0</v>
      </c>
      <c r="AG2283" s="113">
        <v>0</v>
      </c>
      <c r="AH2283" s="113">
        <f>CFR_Data[[#This Row],[Total Spent SFY]]+CFR_Data[[#This Row],[CF Current SFY]]</f>
        <v>0</v>
      </c>
      <c r="AI2283" s="113">
        <v>484986.09389999998</v>
      </c>
      <c r="AJ2283" s="113">
        <v>444570.58610000001</v>
      </c>
      <c r="AK2283" s="113">
        <v>0</v>
      </c>
      <c r="AL2283" s="113">
        <v>0</v>
      </c>
      <c r="AM2283" s="113">
        <v>0</v>
      </c>
      <c r="AN2283" s="113">
        <v>0</v>
      </c>
      <c r="AO2283" s="113">
        <v>0</v>
      </c>
      <c r="AP2283" s="113">
        <v>0</v>
      </c>
      <c r="AQ2283" s="107" t="s">
        <v>699</v>
      </c>
      <c r="AR2283" s="107" t="s">
        <v>699</v>
      </c>
      <c r="AS2283" s="107" t="s">
        <v>396</v>
      </c>
      <c r="AT2283" s="107" t="s">
        <v>395</v>
      </c>
      <c r="AU2283" s="107" t="s">
        <v>1123</v>
      </c>
      <c r="AV2283" s="107" t="s">
        <v>391</v>
      </c>
      <c r="AW2283" s="108">
        <v>1</v>
      </c>
      <c r="AX2283" s="107" t="s">
        <v>473</v>
      </c>
      <c r="AY2283" s="107" t="s">
        <v>731</v>
      </c>
      <c r="AZ2283" s="107" t="s">
        <v>706</v>
      </c>
      <c r="BA2283" s="107" t="s">
        <v>435</v>
      </c>
      <c r="BB2283" s="109">
        <v>45355.272070752311</v>
      </c>
      <c r="BC2283" s="107" t="s">
        <v>465</v>
      </c>
      <c r="BD2283" s="107" t="s">
        <v>293</v>
      </c>
    </row>
    <row r="2284" spans="1:56" x14ac:dyDescent="0.2">
      <c r="A2284" s="107" t="s">
        <v>613</v>
      </c>
      <c r="B2284" s="105">
        <v>613237</v>
      </c>
      <c r="C2284" s="105" t="s">
        <v>3332</v>
      </c>
      <c r="D2284" s="107" t="s">
        <v>3333</v>
      </c>
      <c r="E2284" s="105" t="s">
        <v>1945</v>
      </c>
      <c r="F2284" s="107" t="s">
        <v>389</v>
      </c>
      <c r="G2284" s="107" t="s">
        <v>830</v>
      </c>
      <c r="H2284" s="107" t="b">
        <v>1</v>
      </c>
      <c r="I2284" s="107" t="s">
        <v>830</v>
      </c>
      <c r="J2284" s="107" t="s">
        <v>445</v>
      </c>
      <c r="K2284" s="107" t="s">
        <v>446</v>
      </c>
      <c r="L2284" s="107" t="s">
        <v>230</v>
      </c>
      <c r="M2284" s="107" t="s">
        <v>223</v>
      </c>
      <c r="N2284" s="107" t="s">
        <v>614</v>
      </c>
      <c r="O2284" s="107" t="s">
        <v>395</v>
      </c>
      <c r="P2284" s="109">
        <v>45346</v>
      </c>
      <c r="Q2284" s="107" t="s">
        <v>754</v>
      </c>
      <c r="R2284" s="108">
        <v>1</v>
      </c>
      <c r="S2284" s="109">
        <v>45415</v>
      </c>
      <c r="T2284" s="109">
        <v>45475</v>
      </c>
      <c r="U2284" s="109">
        <v>46145</v>
      </c>
      <c r="V2284" s="108">
        <v>730</v>
      </c>
      <c r="W2284" s="107" t="s">
        <v>398</v>
      </c>
      <c r="X2284" s="107" t="s">
        <v>720</v>
      </c>
      <c r="Y2284" s="107" t="s">
        <v>293</v>
      </c>
      <c r="Z2284" s="108">
        <v>0</v>
      </c>
      <c r="AA2284" s="113">
        <v>0</v>
      </c>
      <c r="AB2284" s="113">
        <v>0</v>
      </c>
      <c r="AC2284" s="113">
        <v>2271600</v>
      </c>
      <c r="AD2284" s="113">
        <v>0</v>
      </c>
      <c r="AE2284" s="113">
        <v>2271600</v>
      </c>
      <c r="AF2284" s="113">
        <v>0</v>
      </c>
      <c r="AG2284" s="113">
        <v>0</v>
      </c>
      <c r="AH2284" s="113">
        <f>CFR_Data[[#This Row],[Total Spent SFY]]+CFR_Data[[#This Row],[CF Current SFY]]</f>
        <v>0</v>
      </c>
      <c r="AI2284" s="113">
        <v>1185182.6087</v>
      </c>
      <c r="AJ2284" s="113">
        <v>1086417.3913</v>
      </c>
      <c r="AK2284" s="113">
        <v>0</v>
      </c>
      <c r="AL2284" s="113">
        <v>0</v>
      </c>
      <c r="AM2284" s="113">
        <v>0</v>
      </c>
      <c r="AN2284" s="113">
        <v>0</v>
      </c>
      <c r="AO2284" s="113">
        <v>0</v>
      </c>
      <c r="AP2284" s="113">
        <v>0</v>
      </c>
      <c r="AQ2284" s="107" t="s">
        <v>699</v>
      </c>
      <c r="AR2284" s="107" t="s">
        <v>699</v>
      </c>
      <c r="AS2284" s="107" t="s">
        <v>396</v>
      </c>
      <c r="AT2284" s="107" t="s">
        <v>395</v>
      </c>
      <c r="AU2284" s="107" t="s">
        <v>1123</v>
      </c>
      <c r="AV2284" s="107" t="s">
        <v>391</v>
      </c>
      <c r="AW2284" s="108">
        <v>1</v>
      </c>
      <c r="AX2284" s="107" t="s">
        <v>473</v>
      </c>
      <c r="AY2284" s="107" t="s">
        <v>765</v>
      </c>
      <c r="AZ2284" s="107" t="s">
        <v>706</v>
      </c>
      <c r="BA2284" s="107" t="s">
        <v>406</v>
      </c>
      <c r="BB2284" s="109">
        <v>45355.272070752311</v>
      </c>
      <c r="BC2284" s="107" t="s">
        <v>465</v>
      </c>
      <c r="BD2284" s="107" t="s">
        <v>293</v>
      </c>
    </row>
    <row r="2285" spans="1:56" x14ac:dyDescent="0.2">
      <c r="A2285" s="107" t="s">
        <v>472</v>
      </c>
      <c r="B2285" s="105">
        <v>613238</v>
      </c>
      <c r="C2285" s="105" t="s">
        <v>395</v>
      </c>
      <c r="D2285" s="107" t="s">
        <v>3334</v>
      </c>
      <c r="E2285" s="105" t="s">
        <v>1945</v>
      </c>
      <c r="F2285" s="107" t="s">
        <v>389</v>
      </c>
      <c r="G2285" s="107" t="s">
        <v>830</v>
      </c>
      <c r="H2285" s="107" t="b">
        <v>1</v>
      </c>
      <c r="I2285" s="107" t="s">
        <v>830</v>
      </c>
      <c r="J2285" s="107" t="s">
        <v>2469</v>
      </c>
      <c r="K2285" s="107" t="s">
        <v>33</v>
      </c>
      <c r="L2285" s="107" t="s">
        <v>349</v>
      </c>
      <c r="M2285" s="107" t="s">
        <v>395</v>
      </c>
      <c r="N2285" s="107" t="s">
        <v>472</v>
      </c>
      <c r="O2285" s="107" t="s">
        <v>1122</v>
      </c>
      <c r="P2285" s="109">
        <v>45507</v>
      </c>
      <c r="Q2285" s="107" t="s">
        <v>754</v>
      </c>
      <c r="R2285" s="108">
        <v>0</v>
      </c>
      <c r="S2285" s="109">
        <v>45657</v>
      </c>
      <c r="T2285" s="109">
        <v>45717</v>
      </c>
      <c r="U2285" s="109">
        <v>46377</v>
      </c>
      <c r="V2285" s="108">
        <v>720</v>
      </c>
      <c r="W2285" s="107" t="s">
        <v>398</v>
      </c>
      <c r="X2285" s="107" t="s">
        <v>702</v>
      </c>
      <c r="Y2285" s="107" t="s">
        <v>293</v>
      </c>
      <c r="Z2285" s="108">
        <v>0</v>
      </c>
      <c r="AA2285" s="113">
        <v>0</v>
      </c>
      <c r="AB2285" s="113">
        <v>0</v>
      </c>
      <c r="AC2285" s="113">
        <v>1977647.9395000001</v>
      </c>
      <c r="AD2285" s="113">
        <v>0</v>
      </c>
      <c r="AE2285" s="113">
        <v>1977647.9395000001</v>
      </c>
      <c r="AF2285" s="113">
        <v>0</v>
      </c>
      <c r="AG2285" s="113">
        <v>0</v>
      </c>
      <c r="AH2285" s="113">
        <f>CFR_Data[[#This Row],[Total Spent SFY]]+CFR_Data[[#This Row],[CF Current SFY]]</f>
        <v>0</v>
      </c>
      <c r="AI2285" s="113">
        <v>359572.35259999998</v>
      </c>
      <c r="AJ2285" s="113">
        <v>1078717.0578999999</v>
      </c>
      <c r="AK2285" s="113">
        <v>539358.52899999998</v>
      </c>
      <c r="AL2285" s="113">
        <v>0</v>
      </c>
      <c r="AM2285" s="113">
        <v>0</v>
      </c>
      <c r="AN2285" s="113">
        <v>0</v>
      </c>
      <c r="AO2285" s="113">
        <v>0</v>
      </c>
      <c r="AP2285" s="113">
        <v>0</v>
      </c>
      <c r="AQ2285" s="107" t="s">
        <v>699</v>
      </c>
      <c r="AR2285" s="107" t="s">
        <v>699</v>
      </c>
      <c r="AS2285" s="107" t="s">
        <v>396</v>
      </c>
      <c r="AT2285" s="107" t="s">
        <v>395</v>
      </c>
      <c r="AU2285" s="107" t="s">
        <v>1123</v>
      </c>
      <c r="AV2285" s="107" t="s">
        <v>391</v>
      </c>
      <c r="AW2285" s="108">
        <v>1</v>
      </c>
      <c r="AX2285" s="107" t="s">
        <v>473</v>
      </c>
      <c r="AY2285" s="107" t="s">
        <v>707</v>
      </c>
      <c r="AZ2285" s="107" t="s">
        <v>706</v>
      </c>
      <c r="BA2285" s="107" t="s">
        <v>412</v>
      </c>
      <c r="BB2285" s="109">
        <v>45355.272070752311</v>
      </c>
      <c r="BC2285" s="107" t="s">
        <v>33</v>
      </c>
      <c r="BD2285" s="107" t="s">
        <v>293</v>
      </c>
    </row>
    <row r="2286" spans="1:56" x14ac:dyDescent="0.2">
      <c r="A2286" s="107" t="s">
        <v>613</v>
      </c>
      <c r="B2286" s="105">
        <v>613245</v>
      </c>
      <c r="C2286" s="105" t="s">
        <v>3335</v>
      </c>
      <c r="D2286" s="107" t="s">
        <v>3336</v>
      </c>
      <c r="E2286" s="105" t="s">
        <v>1945</v>
      </c>
      <c r="F2286" s="107" t="s">
        <v>1329</v>
      </c>
      <c r="G2286" s="107" t="s">
        <v>830</v>
      </c>
      <c r="H2286" s="107" t="b">
        <v>1</v>
      </c>
      <c r="I2286" s="107" t="s">
        <v>830</v>
      </c>
      <c r="J2286" s="107" t="s">
        <v>445</v>
      </c>
      <c r="K2286" s="107" t="s">
        <v>446</v>
      </c>
      <c r="L2286" s="107" t="s">
        <v>193</v>
      </c>
      <c r="M2286" s="107" t="s">
        <v>192</v>
      </c>
      <c r="N2286" s="107" t="s">
        <v>614</v>
      </c>
      <c r="O2286" s="107" t="s">
        <v>395</v>
      </c>
      <c r="P2286" s="109">
        <v>45353</v>
      </c>
      <c r="Q2286" s="107" t="s">
        <v>754</v>
      </c>
      <c r="R2286" s="108">
        <v>1</v>
      </c>
      <c r="S2286" s="109">
        <v>45422</v>
      </c>
      <c r="T2286" s="109">
        <v>45482</v>
      </c>
      <c r="U2286" s="109">
        <v>46152</v>
      </c>
      <c r="V2286" s="108">
        <v>730</v>
      </c>
      <c r="W2286" s="107" t="s">
        <v>398</v>
      </c>
      <c r="X2286" s="107" t="s">
        <v>720</v>
      </c>
      <c r="Y2286" s="107" t="s">
        <v>293</v>
      </c>
      <c r="Z2286" s="108">
        <v>0</v>
      </c>
      <c r="AA2286" s="113">
        <v>0</v>
      </c>
      <c r="AB2286" s="113">
        <v>0</v>
      </c>
      <c r="AC2286" s="113">
        <v>4629480</v>
      </c>
      <c r="AD2286" s="113">
        <v>0</v>
      </c>
      <c r="AE2286" s="113">
        <v>4629480</v>
      </c>
      <c r="AF2286" s="113">
        <v>0</v>
      </c>
      <c r="AG2286" s="113">
        <v>0</v>
      </c>
      <c r="AH2286" s="113">
        <f>CFR_Data[[#This Row],[Total Spent SFY]]+CFR_Data[[#This Row],[CF Current SFY]]</f>
        <v>0</v>
      </c>
      <c r="AI2286" s="113">
        <v>2415380.8695999999</v>
      </c>
      <c r="AJ2286" s="113">
        <v>2214099.1304000001</v>
      </c>
      <c r="AK2286" s="113">
        <v>0</v>
      </c>
      <c r="AL2286" s="113">
        <v>0</v>
      </c>
      <c r="AM2286" s="113">
        <v>0</v>
      </c>
      <c r="AN2286" s="113">
        <v>0</v>
      </c>
      <c r="AO2286" s="113">
        <v>0</v>
      </c>
      <c r="AP2286" s="113">
        <v>0</v>
      </c>
      <c r="AQ2286" s="107" t="s">
        <v>699</v>
      </c>
      <c r="AR2286" s="107" t="s">
        <v>699</v>
      </c>
      <c r="AS2286" s="107" t="s">
        <v>396</v>
      </c>
      <c r="AT2286" s="107" t="s">
        <v>395</v>
      </c>
      <c r="AU2286" s="107" t="s">
        <v>1123</v>
      </c>
      <c r="AV2286" s="107" t="s">
        <v>391</v>
      </c>
      <c r="AW2286" s="108">
        <v>1</v>
      </c>
      <c r="AX2286" s="107" t="s">
        <v>473</v>
      </c>
      <c r="AY2286" s="107" t="s">
        <v>731</v>
      </c>
      <c r="AZ2286" s="107" t="s">
        <v>706</v>
      </c>
      <c r="BA2286" s="107" t="s">
        <v>435</v>
      </c>
      <c r="BB2286" s="109">
        <v>45355.272070752311</v>
      </c>
      <c r="BC2286" s="107" t="s">
        <v>465</v>
      </c>
      <c r="BD2286" s="107" t="s">
        <v>293</v>
      </c>
    </row>
    <row r="2287" spans="1:56" x14ac:dyDescent="0.2">
      <c r="A2287" s="107" t="s">
        <v>409</v>
      </c>
      <c r="B2287" s="105">
        <v>613246</v>
      </c>
      <c r="C2287" s="105" t="s">
        <v>3337</v>
      </c>
      <c r="D2287" s="107" t="s">
        <v>3338</v>
      </c>
      <c r="E2287" s="105" t="s">
        <v>1945</v>
      </c>
      <c r="F2287" s="107" t="s">
        <v>389</v>
      </c>
      <c r="G2287" s="107" t="s">
        <v>830</v>
      </c>
      <c r="H2287" s="107" t="b">
        <v>1</v>
      </c>
      <c r="I2287" s="107" t="s">
        <v>830</v>
      </c>
      <c r="J2287" s="107" t="s">
        <v>445</v>
      </c>
      <c r="K2287" s="107" t="s">
        <v>446</v>
      </c>
      <c r="L2287" s="107" t="s">
        <v>231</v>
      </c>
      <c r="M2287" s="107" t="s">
        <v>395</v>
      </c>
      <c r="N2287" s="107" t="s">
        <v>410</v>
      </c>
      <c r="O2287" s="107" t="s">
        <v>395</v>
      </c>
      <c r="P2287" s="109">
        <v>45262</v>
      </c>
      <c r="Q2287" s="107" t="s">
        <v>754</v>
      </c>
      <c r="R2287" s="108">
        <v>1</v>
      </c>
      <c r="S2287" s="109">
        <v>45316</v>
      </c>
      <c r="T2287" s="109">
        <v>45376</v>
      </c>
      <c r="U2287" s="109">
        <v>46046</v>
      </c>
      <c r="V2287" s="108">
        <v>730</v>
      </c>
      <c r="W2287" s="107" t="s">
        <v>398</v>
      </c>
      <c r="X2287" s="107" t="s">
        <v>720</v>
      </c>
      <c r="Y2287" s="107" t="s">
        <v>293</v>
      </c>
      <c r="Z2287" s="108">
        <v>0</v>
      </c>
      <c r="AA2287" s="113">
        <v>0</v>
      </c>
      <c r="AB2287" s="113">
        <v>0</v>
      </c>
      <c r="AC2287" s="113">
        <v>1749700</v>
      </c>
      <c r="AD2287" s="113">
        <v>0</v>
      </c>
      <c r="AE2287" s="113">
        <v>1749700</v>
      </c>
      <c r="AF2287" s="113">
        <v>449700</v>
      </c>
      <c r="AG2287" s="113">
        <v>449700</v>
      </c>
      <c r="AH2287" s="113">
        <f>CFR_Data[[#This Row],[Total Spent SFY]]+CFR_Data[[#This Row],[CF Current SFY]]</f>
        <v>449700</v>
      </c>
      <c r="AI2287" s="113">
        <v>900000</v>
      </c>
      <c r="AJ2287" s="113">
        <v>400000</v>
      </c>
      <c r="AK2287" s="113">
        <v>0</v>
      </c>
      <c r="AL2287" s="113">
        <v>0</v>
      </c>
      <c r="AM2287" s="113">
        <v>0</v>
      </c>
      <c r="AN2287" s="113">
        <v>0</v>
      </c>
      <c r="AO2287" s="113">
        <v>0</v>
      </c>
      <c r="AP2287" s="113">
        <v>0</v>
      </c>
      <c r="AQ2287" s="107" t="s">
        <v>699</v>
      </c>
      <c r="AR2287" s="107" t="s">
        <v>699</v>
      </c>
      <c r="AS2287" s="107" t="s">
        <v>396</v>
      </c>
      <c r="AT2287" s="107" t="s">
        <v>395</v>
      </c>
      <c r="AU2287" s="107" t="s">
        <v>1123</v>
      </c>
      <c r="AV2287" s="107" t="s">
        <v>391</v>
      </c>
      <c r="AW2287" s="108">
        <v>1</v>
      </c>
      <c r="AX2287" s="107" t="s">
        <v>473</v>
      </c>
      <c r="AY2287" s="107" t="s">
        <v>765</v>
      </c>
      <c r="AZ2287" s="107" t="s">
        <v>706</v>
      </c>
      <c r="BA2287" s="107" t="s">
        <v>406</v>
      </c>
      <c r="BB2287" s="109">
        <v>45355.272070752311</v>
      </c>
      <c r="BC2287" s="107" t="s">
        <v>465</v>
      </c>
      <c r="BD2287" s="107" t="s">
        <v>293</v>
      </c>
    </row>
    <row r="2288" spans="1:56" x14ac:dyDescent="0.2">
      <c r="A2288" s="107" t="s">
        <v>613</v>
      </c>
      <c r="B2288" s="105">
        <v>613247</v>
      </c>
      <c r="C2288" s="105" t="s">
        <v>3339</v>
      </c>
      <c r="D2288" s="107" t="s">
        <v>3340</v>
      </c>
      <c r="E2288" s="105" t="s">
        <v>1945</v>
      </c>
      <c r="F2288" s="107" t="s">
        <v>1329</v>
      </c>
      <c r="G2288" s="107" t="s">
        <v>830</v>
      </c>
      <c r="H2288" s="107" t="b">
        <v>1</v>
      </c>
      <c r="I2288" s="107" t="s">
        <v>830</v>
      </c>
      <c r="J2288" s="107" t="s">
        <v>445</v>
      </c>
      <c r="K2288" s="107" t="s">
        <v>446</v>
      </c>
      <c r="L2288" s="107" t="s">
        <v>193</v>
      </c>
      <c r="M2288" s="107" t="s">
        <v>192</v>
      </c>
      <c r="N2288" s="107" t="s">
        <v>614</v>
      </c>
      <c r="O2288" s="107" t="s">
        <v>395</v>
      </c>
      <c r="P2288" s="109">
        <v>45332</v>
      </c>
      <c r="Q2288" s="107" t="s">
        <v>754</v>
      </c>
      <c r="R2288" s="108">
        <v>1</v>
      </c>
      <c r="S2288" s="109">
        <v>45401</v>
      </c>
      <c r="T2288" s="109">
        <v>45461</v>
      </c>
      <c r="U2288" s="109">
        <v>46131</v>
      </c>
      <c r="V2288" s="108">
        <v>730</v>
      </c>
      <c r="W2288" s="107" t="s">
        <v>398</v>
      </c>
      <c r="X2288" s="107" t="s">
        <v>720</v>
      </c>
      <c r="Y2288" s="107" t="s">
        <v>293</v>
      </c>
      <c r="Z2288" s="108">
        <v>0</v>
      </c>
      <c r="AA2288" s="113">
        <v>0</v>
      </c>
      <c r="AB2288" s="113">
        <v>0</v>
      </c>
      <c r="AC2288" s="113">
        <v>1038000</v>
      </c>
      <c r="AD2288" s="113">
        <v>0</v>
      </c>
      <c r="AE2288" s="113">
        <v>1038000</v>
      </c>
      <c r="AF2288" s="113">
        <v>45130.434800000003</v>
      </c>
      <c r="AG2288" s="113">
        <v>45130.434800000003</v>
      </c>
      <c r="AH2288" s="113">
        <f>CFR_Data[[#This Row],[Total Spent SFY]]+CFR_Data[[#This Row],[CF Current SFY]]</f>
        <v>45130.434800000003</v>
      </c>
      <c r="AI2288" s="113">
        <v>541565.21739999996</v>
      </c>
      <c r="AJ2288" s="113">
        <v>451304.34779999999</v>
      </c>
      <c r="AK2288" s="113">
        <v>0</v>
      </c>
      <c r="AL2288" s="113">
        <v>0</v>
      </c>
      <c r="AM2288" s="113">
        <v>0</v>
      </c>
      <c r="AN2288" s="113">
        <v>0</v>
      </c>
      <c r="AO2288" s="113">
        <v>0</v>
      </c>
      <c r="AP2288" s="113">
        <v>0</v>
      </c>
      <c r="AQ2288" s="107" t="s">
        <v>699</v>
      </c>
      <c r="AR2288" s="107" t="s">
        <v>699</v>
      </c>
      <c r="AS2288" s="107" t="s">
        <v>396</v>
      </c>
      <c r="AT2288" s="107" t="s">
        <v>395</v>
      </c>
      <c r="AU2288" s="107" t="s">
        <v>1123</v>
      </c>
      <c r="AV2288" s="107" t="s">
        <v>391</v>
      </c>
      <c r="AW2288" s="108">
        <v>1</v>
      </c>
      <c r="AX2288" s="107" t="s">
        <v>473</v>
      </c>
      <c r="AY2288" s="107" t="s">
        <v>731</v>
      </c>
      <c r="AZ2288" s="107" t="s">
        <v>706</v>
      </c>
      <c r="BA2288" s="107" t="s">
        <v>435</v>
      </c>
      <c r="BB2288" s="109">
        <v>45355.272070752311</v>
      </c>
      <c r="BC2288" s="107" t="s">
        <v>465</v>
      </c>
      <c r="BD2288" s="107" t="s">
        <v>293</v>
      </c>
    </row>
    <row r="2289" spans="1:56" x14ac:dyDescent="0.2">
      <c r="A2289" s="107" t="s">
        <v>409</v>
      </c>
      <c r="B2289" s="105">
        <v>613254</v>
      </c>
      <c r="C2289" s="105" t="s">
        <v>3341</v>
      </c>
      <c r="D2289" s="107" t="s">
        <v>2773</v>
      </c>
      <c r="E2289" s="105" t="s">
        <v>1945</v>
      </c>
      <c r="F2289" s="107" t="s">
        <v>1329</v>
      </c>
      <c r="G2289" s="107" t="s">
        <v>830</v>
      </c>
      <c r="H2289" s="107" t="b">
        <v>1</v>
      </c>
      <c r="I2289" s="107" t="s">
        <v>830</v>
      </c>
      <c r="J2289" s="107" t="s">
        <v>445</v>
      </c>
      <c r="K2289" s="107" t="s">
        <v>446</v>
      </c>
      <c r="L2289" s="107" t="s">
        <v>193</v>
      </c>
      <c r="M2289" s="107" t="s">
        <v>192</v>
      </c>
      <c r="N2289" s="107" t="s">
        <v>410</v>
      </c>
      <c r="O2289" s="107" t="s">
        <v>395</v>
      </c>
      <c r="P2289" s="109">
        <v>45234</v>
      </c>
      <c r="Q2289" s="107" t="s">
        <v>754</v>
      </c>
      <c r="R2289" s="108">
        <v>1</v>
      </c>
      <c r="S2289" s="109">
        <v>45293</v>
      </c>
      <c r="T2289" s="109">
        <v>45353</v>
      </c>
      <c r="U2289" s="109">
        <v>46023</v>
      </c>
      <c r="V2289" s="108">
        <v>730</v>
      </c>
      <c r="W2289" s="107" t="s">
        <v>398</v>
      </c>
      <c r="X2289" s="107" t="s">
        <v>720</v>
      </c>
      <c r="Y2289" s="107" t="s">
        <v>293</v>
      </c>
      <c r="Z2289" s="108">
        <v>0</v>
      </c>
      <c r="AA2289" s="113">
        <v>0</v>
      </c>
      <c r="AB2289" s="113">
        <v>0</v>
      </c>
      <c r="AC2289" s="113">
        <v>1819782</v>
      </c>
      <c r="AD2289" s="113">
        <v>1819782</v>
      </c>
      <c r="AE2289" s="113">
        <v>1819782</v>
      </c>
      <c r="AF2289" s="113">
        <v>400000</v>
      </c>
      <c r="AG2289" s="113">
        <v>400000</v>
      </c>
      <c r="AH2289" s="113">
        <f>CFR_Data[[#This Row],[Total Spent SFY]]+CFR_Data[[#This Row],[CF Current SFY]]</f>
        <v>400000</v>
      </c>
      <c r="AI2289" s="113">
        <v>920000</v>
      </c>
      <c r="AJ2289" s="113">
        <v>499782</v>
      </c>
      <c r="AK2289" s="113">
        <v>0</v>
      </c>
      <c r="AL2289" s="113">
        <v>0</v>
      </c>
      <c r="AM2289" s="113">
        <v>0</v>
      </c>
      <c r="AN2289" s="113">
        <v>0</v>
      </c>
      <c r="AO2289" s="113">
        <v>0</v>
      </c>
      <c r="AP2289" s="113">
        <v>0</v>
      </c>
      <c r="AQ2289" s="107" t="s">
        <v>699</v>
      </c>
      <c r="AR2289" s="107" t="s">
        <v>699</v>
      </c>
      <c r="AS2289" s="107" t="s">
        <v>396</v>
      </c>
      <c r="AT2289" s="107" t="s">
        <v>395</v>
      </c>
      <c r="AU2289" s="107" t="s">
        <v>1123</v>
      </c>
      <c r="AV2289" s="107" t="s">
        <v>391</v>
      </c>
      <c r="AW2289" s="108">
        <v>1</v>
      </c>
      <c r="AX2289" s="107" t="s">
        <v>473</v>
      </c>
      <c r="AY2289" s="107" t="s">
        <v>731</v>
      </c>
      <c r="AZ2289" s="107" t="s">
        <v>706</v>
      </c>
      <c r="BA2289" s="107" t="s">
        <v>435</v>
      </c>
      <c r="BB2289" s="109">
        <v>45355.272070752311</v>
      </c>
      <c r="BC2289" s="107" t="s">
        <v>465</v>
      </c>
      <c r="BD2289" s="107" t="s">
        <v>293</v>
      </c>
    </row>
    <row r="2290" spans="1:56" x14ac:dyDescent="0.2">
      <c r="A2290" s="107" t="s">
        <v>613</v>
      </c>
      <c r="B2290" s="105">
        <v>613255</v>
      </c>
      <c r="C2290" s="105" t="s">
        <v>3342</v>
      </c>
      <c r="D2290" s="107" t="s">
        <v>1849</v>
      </c>
      <c r="E2290" s="105" t="s">
        <v>1945</v>
      </c>
      <c r="F2290" s="107" t="s">
        <v>1329</v>
      </c>
      <c r="G2290" s="107" t="s">
        <v>830</v>
      </c>
      <c r="H2290" s="107" t="b">
        <v>1</v>
      </c>
      <c r="I2290" s="107" t="s">
        <v>830</v>
      </c>
      <c r="J2290" s="107" t="s">
        <v>445</v>
      </c>
      <c r="K2290" s="107" t="s">
        <v>446</v>
      </c>
      <c r="L2290" s="107" t="s">
        <v>222</v>
      </c>
      <c r="M2290" s="107" t="s">
        <v>221</v>
      </c>
      <c r="N2290" s="107" t="s">
        <v>615</v>
      </c>
      <c r="O2290" s="107" t="s">
        <v>395</v>
      </c>
      <c r="P2290" s="109">
        <v>45325</v>
      </c>
      <c r="Q2290" s="107" t="s">
        <v>754</v>
      </c>
      <c r="R2290" s="108">
        <v>1</v>
      </c>
      <c r="S2290" s="109">
        <v>45394</v>
      </c>
      <c r="T2290" s="109">
        <v>45454</v>
      </c>
      <c r="U2290" s="109">
        <v>46124</v>
      </c>
      <c r="V2290" s="108">
        <v>730</v>
      </c>
      <c r="W2290" s="107" t="s">
        <v>398</v>
      </c>
      <c r="X2290" s="107" t="s">
        <v>720</v>
      </c>
      <c r="Y2290" s="107" t="s">
        <v>293</v>
      </c>
      <c r="Z2290" s="108">
        <v>0</v>
      </c>
      <c r="AA2290" s="113">
        <v>0</v>
      </c>
      <c r="AB2290" s="113">
        <v>0</v>
      </c>
      <c r="AC2290" s="113">
        <v>1037600</v>
      </c>
      <c r="AD2290" s="113">
        <v>0</v>
      </c>
      <c r="AE2290" s="113">
        <v>1037600</v>
      </c>
      <c r="AF2290" s="113">
        <v>45113.0435</v>
      </c>
      <c r="AG2290" s="113">
        <v>45113.0435</v>
      </c>
      <c r="AH2290" s="113">
        <f>CFR_Data[[#This Row],[Total Spent SFY]]+CFR_Data[[#This Row],[CF Current SFY]]</f>
        <v>45113.0435</v>
      </c>
      <c r="AI2290" s="113">
        <v>541356.52170000004</v>
      </c>
      <c r="AJ2290" s="113">
        <v>451130.43479999999</v>
      </c>
      <c r="AK2290" s="113">
        <v>0</v>
      </c>
      <c r="AL2290" s="113">
        <v>0</v>
      </c>
      <c r="AM2290" s="113">
        <v>0</v>
      </c>
      <c r="AN2290" s="113">
        <v>0</v>
      </c>
      <c r="AO2290" s="113">
        <v>0</v>
      </c>
      <c r="AP2290" s="113">
        <v>0</v>
      </c>
      <c r="AQ2290" s="107" t="s">
        <v>699</v>
      </c>
      <c r="AR2290" s="107" t="s">
        <v>699</v>
      </c>
      <c r="AS2290" s="107" t="s">
        <v>396</v>
      </c>
      <c r="AT2290" s="107" t="s">
        <v>395</v>
      </c>
      <c r="AU2290" s="107" t="s">
        <v>1123</v>
      </c>
      <c r="AV2290" s="107" t="s">
        <v>391</v>
      </c>
      <c r="AW2290" s="108">
        <v>1</v>
      </c>
      <c r="AX2290" s="107" t="s">
        <v>473</v>
      </c>
      <c r="AY2290" s="107" t="s">
        <v>765</v>
      </c>
      <c r="AZ2290" s="107" t="s">
        <v>706</v>
      </c>
      <c r="BA2290" s="107" t="s">
        <v>406</v>
      </c>
      <c r="BB2290" s="109">
        <v>45355.272070752311</v>
      </c>
      <c r="BC2290" s="107" t="s">
        <v>465</v>
      </c>
      <c r="BD2290" s="107" t="s">
        <v>293</v>
      </c>
    </row>
    <row r="2291" spans="1:56" x14ac:dyDescent="0.2">
      <c r="A2291" s="107" t="s">
        <v>409</v>
      </c>
      <c r="B2291" s="105">
        <v>613279</v>
      </c>
      <c r="C2291" s="105" t="s">
        <v>3343</v>
      </c>
      <c r="D2291" s="107" t="s">
        <v>1829</v>
      </c>
      <c r="E2291" s="105" t="s">
        <v>1945</v>
      </c>
      <c r="F2291" s="107" t="s">
        <v>1329</v>
      </c>
      <c r="G2291" s="107" t="s">
        <v>830</v>
      </c>
      <c r="H2291" s="107" t="b">
        <v>1</v>
      </c>
      <c r="I2291" s="107" t="s">
        <v>830</v>
      </c>
      <c r="J2291" s="107" t="s">
        <v>445</v>
      </c>
      <c r="K2291" s="107" t="s">
        <v>446</v>
      </c>
      <c r="L2291" s="107" t="s">
        <v>358</v>
      </c>
      <c r="M2291" s="107" t="s">
        <v>395</v>
      </c>
      <c r="N2291" s="107" t="s">
        <v>410</v>
      </c>
      <c r="O2291" s="107" t="s">
        <v>395</v>
      </c>
      <c r="P2291" s="109">
        <v>45206</v>
      </c>
      <c r="Q2291" s="107" t="s">
        <v>754</v>
      </c>
      <c r="R2291" s="108">
        <v>1</v>
      </c>
      <c r="S2291" s="109">
        <v>45257</v>
      </c>
      <c r="T2291" s="109">
        <v>45317</v>
      </c>
      <c r="U2291" s="109">
        <v>45987</v>
      </c>
      <c r="V2291" s="108">
        <v>730</v>
      </c>
      <c r="W2291" s="107" t="s">
        <v>398</v>
      </c>
      <c r="X2291" s="107" t="s">
        <v>720</v>
      </c>
      <c r="Y2291" s="107" t="s">
        <v>293</v>
      </c>
      <c r="Z2291" s="108">
        <v>0</v>
      </c>
      <c r="AA2291" s="113">
        <v>0</v>
      </c>
      <c r="AB2291" s="113">
        <v>0</v>
      </c>
      <c r="AC2291" s="113">
        <v>1677671</v>
      </c>
      <c r="AD2291" s="113">
        <v>1677671</v>
      </c>
      <c r="AE2291" s="113">
        <v>1677671</v>
      </c>
      <c r="AF2291" s="113">
        <v>440000</v>
      </c>
      <c r="AG2291" s="113">
        <v>440000</v>
      </c>
      <c r="AH2291" s="113">
        <f>CFR_Data[[#This Row],[Total Spent SFY]]+CFR_Data[[#This Row],[CF Current SFY]]</f>
        <v>440000</v>
      </c>
      <c r="AI2291" s="113">
        <v>840000</v>
      </c>
      <c r="AJ2291" s="113">
        <v>397671</v>
      </c>
      <c r="AK2291" s="113">
        <v>0</v>
      </c>
      <c r="AL2291" s="113">
        <v>0</v>
      </c>
      <c r="AM2291" s="113">
        <v>0</v>
      </c>
      <c r="AN2291" s="113">
        <v>0</v>
      </c>
      <c r="AO2291" s="113">
        <v>0</v>
      </c>
      <c r="AP2291" s="113">
        <v>0</v>
      </c>
      <c r="AQ2291" s="107" t="s">
        <v>699</v>
      </c>
      <c r="AR2291" s="107" t="s">
        <v>699</v>
      </c>
      <c r="AS2291" s="107" t="s">
        <v>396</v>
      </c>
      <c r="AT2291" s="107" t="s">
        <v>395</v>
      </c>
      <c r="AU2291" s="107" t="s">
        <v>1123</v>
      </c>
      <c r="AV2291" s="107" t="s">
        <v>391</v>
      </c>
      <c r="AW2291" s="108">
        <v>1</v>
      </c>
      <c r="AX2291" s="107" t="s">
        <v>473</v>
      </c>
      <c r="AY2291" s="107" t="s">
        <v>762</v>
      </c>
      <c r="AZ2291" s="107" t="s">
        <v>706</v>
      </c>
      <c r="BA2291" s="107" t="s">
        <v>433</v>
      </c>
      <c r="BB2291" s="109">
        <v>45355.272070752311</v>
      </c>
      <c r="BC2291" s="107" t="s">
        <v>465</v>
      </c>
      <c r="BD2291" s="107" t="s">
        <v>293</v>
      </c>
    </row>
    <row r="2292" spans="1:56" x14ac:dyDescent="0.2">
      <c r="A2292" s="107" t="s">
        <v>472</v>
      </c>
      <c r="B2292" s="105">
        <v>613280</v>
      </c>
      <c r="C2292" s="105" t="s">
        <v>395</v>
      </c>
      <c r="D2292" s="107" t="s">
        <v>3344</v>
      </c>
      <c r="E2292" s="105" t="s">
        <v>1945</v>
      </c>
      <c r="F2292" s="107" t="s">
        <v>1329</v>
      </c>
      <c r="G2292" s="107" t="s">
        <v>830</v>
      </c>
      <c r="H2292" s="107" t="b">
        <v>1</v>
      </c>
      <c r="I2292" s="107" t="s">
        <v>830</v>
      </c>
      <c r="J2292" s="107" t="s">
        <v>445</v>
      </c>
      <c r="K2292" s="107" t="s">
        <v>446</v>
      </c>
      <c r="L2292" s="107" t="s">
        <v>209</v>
      </c>
      <c r="M2292" s="107" t="s">
        <v>208</v>
      </c>
      <c r="N2292" s="107" t="s">
        <v>472</v>
      </c>
      <c r="O2292" s="107" t="s">
        <v>1122</v>
      </c>
      <c r="P2292" s="109">
        <v>45423</v>
      </c>
      <c r="Q2292" s="107" t="s">
        <v>754</v>
      </c>
      <c r="R2292" s="108">
        <v>0</v>
      </c>
      <c r="S2292" s="109">
        <v>45573</v>
      </c>
      <c r="T2292" s="109">
        <v>45633</v>
      </c>
      <c r="U2292" s="109">
        <v>46303</v>
      </c>
      <c r="V2292" s="108">
        <v>730</v>
      </c>
      <c r="W2292" s="107" t="s">
        <v>398</v>
      </c>
      <c r="X2292" s="107" t="s">
        <v>720</v>
      </c>
      <c r="Y2292" s="107" t="s">
        <v>293</v>
      </c>
      <c r="Z2292" s="108">
        <v>0</v>
      </c>
      <c r="AA2292" s="113">
        <v>0</v>
      </c>
      <c r="AB2292" s="113">
        <v>0</v>
      </c>
      <c r="AC2292" s="113">
        <v>280000</v>
      </c>
      <c r="AD2292" s="113">
        <v>0</v>
      </c>
      <c r="AE2292" s="113">
        <v>280000</v>
      </c>
      <c r="AF2292" s="113">
        <v>0</v>
      </c>
      <c r="AG2292" s="113">
        <v>0</v>
      </c>
      <c r="AH2292" s="113">
        <f>CFR_Data[[#This Row],[Total Spent SFY]]+CFR_Data[[#This Row],[CF Current SFY]]</f>
        <v>0</v>
      </c>
      <c r="AI2292" s="113">
        <v>85217.391300000003</v>
      </c>
      <c r="AJ2292" s="113">
        <v>146086.9565</v>
      </c>
      <c r="AK2292" s="113">
        <v>48695.652199999997</v>
      </c>
      <c r="AL2292" s="113">
        <v>0</v>
      </c>
      <c r="AM2292" s="113">
        <v>0</v>
      </c>
      <c r="AN2292" s="113">
        <v>0</v>
      </c>
      <c r="AO2292" s="113">
        <v>0</v>
      </c>
      <c r="AP2292" s="113">
        <v>0</v>
      </c>
      <c r="AQ2292" s="107" t="s">
        <v>699</v>
      </c>
      <c r="AR2292" s="107" t="s">
        <v>699</v>
      </c>
      <c r="AS2292" s="107" t="s">
        <v>396</v>
      </c>
      <c r="AT2292" s="107" t="s">
        <v>395</v>
      </c>
      <c r="AU2292" s="107" t="s">
        <v>1123</v>
      </c>
      <c r="AV2292" s="107" t="s">
        <v>391</v>
      </c>
      <c r="AW2292" s="108">
        <v>1</v>
      </c>
      <c r="AX2292" s="107" t="s">
        <v>473</v>
      </c>
      <c r="AY2292" s="107" t="s">
        <v>762</v>
      </c>
      <c r="AZ2292" s="107" t="s">
        <v>706</v>
      </c>
      <c r="BA2292" s="107" t="s">
        <v>433</v>
      </c>
      <c r="BB2292" s="109">
        <v>45355.272070752311</v>
      </c>
      <c r="BC2292" s="107" t="s">
        <v>465</v>
      </c>
      <c r="BD2292" s="107" t="s">
        <v>293</v>
      </c>
    </row>
    <row r="2293" spans="1:56" x14ac:dyDescent="0.2">
      <c r="A2293" s="107" t="s">
        <v>409</v>
      </c>
      <c r="B2293" s="105">
        <v>613281</v>
      </c>
      <c r="C2293" s="105" t="s">
        <v>3345</v>
      </c>
      <c r="D2293" s="107" t="s">
        <v>3346</v>
      </c>
      <c r="E2293" s="105" t="s">
        <v>1945</v>
      </c>
      <c r="F2293" s="107" t="s">
        <v>389</v>
      </c>
      <c r="G2293" s="107" t="s">
        <v>830</v>
      </c>
      <c r="H2293" s="107" t="b">
        <v>1</v>
      </c>
      <c r="I2293" s="107" t="s">
        <v>830</v>
      </c>
      <c r="J2293" s="107" t="s">
        <v>445</v>
      </c>
      <c r="K2293" s="107" t="s">
        <v>446</v>
      </c>
      <c r="L2293" s="107" t="s">
        <v>231</v>
      </c>
      <c r="M2293" s="107" t="s">
        <v>395</v>
      </c>
      <c r="N2293" s="107" t="s">
        <v>410</v>
      </c>
      <c r="O2293" s="107" t="s">
        <v>395</v>
      </c>
      <c r="P2293" s="109">
        <v>45297</v>
      </c>
      <c r="Q2293" s="107" t="s">
        <v>754</v>
      </c>
      <c r="R2293" s="108">
        <v>1</v>
      </c>
      <c r="S2293" s="109">
        <v>45336</v>
      </c>
      <c r="T2293" s="109">
        <v>45396</v>
      </c>
      <c r="U2293" s="109">
        <v>46066</v>
      </c>
      <c r="V2293" s="108">
        <v>730</v>
      </c>
      <c r="W2293" s="107" t="s">
        <v>398</v>
      </c>
      <c r="X2293" s="107" t="s">
        <v>720</v>
      </c>
      <c r="Y2293" s="107" t="s">
        <v>293</v>
      </c>
      <c r="Z2293" s="108">
        <v>0</v>
      </c>
      <c r="AA2293" s="113">
        <v>0</v>
      </c>
      <c r="AB2293" s="113">
        <v>0</v>
      </c>
      <c r="AC2293" s="113">
        <v>515583</v>
      </c>
      <c r="AD2293" s="113">
        <v>0</v>
      </c>
      <c r="AE2293" s="113">
        <v>515583</v>
      </c>
      <c r="AF2293" s="113">
        <v>80000</v>
      </c>
      <c r="AG2293" s="113">
        <v>80000</v>
      </c>
      <c r="AH2293" s="113">
        <f>CFR_Data[[#This Row],[Total Spent SFY]]+CFR_Data[[#This Row],[CF Current SFY]]</f>
        <v>80000</v>
      </c>
      <c r="AI2293" s="113">
        <v>260000</v>
      </c>
      <c r="AJ2293" s="113">
        <v>175583</v>
      </c>
      <c r="AK2293" s="113">
        <v>0</v>
      </c>
      <c r="AL2293" s="113">
        <v>0</v>
      </c>
      <c r="AM2293" s="113">
        <v>0</v>
      </c>
      <c r="AN2293" s="113">
        <v>0</v>
      </c>
      <c r="AO2293" s="113">
        <v>0</v>
      </c>
      <c r="AP2293" s="113">
        <v>0</v>
      </c>
      <c r="AQ2293" s="107" t="s">
        <v>699</v>
      </c>
      <c r="AR2293" s="107" t="s">
        <v>699</v>
      </c>
      <c r="AS2293" s="107" t="s">
        <v>396</v>
      </c>
      <c r="AT2293" s="107" t="s">
        <v>395</v>
      </c>
      <c r="AU2293" s="107" t="s">
        <v>1123</v>
      </c>
      <c r="AV2293" s="107" t="s">
        <v>391</v>
      </c>
      <c r="AW2293" s="108">
        <v>1</v>
      </c>
      <c r="AX2293" s="107" t="s">
        <v>473</v>
      </c>
      <c r="AY2293" s="107" t="s">
        <v>765</v>
      </c>
      <c r="AZ2293" s="107" t="s">
        <v>706</v>
      </c>
      <c r="BA2293" s="107" t="s">
        <v>406</v>
      </c>
      <c r="BB2293" s="109">
        <v>45355.272070752311</v>
      </c>
      <c r="BC2293" s="107" t="s">
        <v>465</v>
      </c>
      <c r="BD2293" s="107" t="s">
        <v>293</v>
      </c>
    </row>
    <row r="2294" spans="1:56" x14ac:dyDescent="0.2">
      <c r="A2294" s="107" t="s">
        <v>409</v>
      </c>
      <c r="B2294" s="105">
        <v>613284</v>
      </c>
      <c r="C2294" s="105" t="s">
        <v>3347</v>
      </c>
      <c r="D2294" s="107" t="s">
        <v>3348</v>
      </c>
      <c r="E2294" s="105" t="s">
        <v>1945</v>
      </c>
      <c r="F2294" s="107" t="s">
        <v>389</v>
      </c>
      <c r="G2294" s="107" t="s">
        <v>830</v>
      </c>
      <c r="H2294" s="107" t="b">
        <v>1</v>
      </c>
      <c r="I2294" s="107" t="s">
        <v>830</v>
      </c>
      <c r="J2294" s="107" t="s">
        <v>445</v>
      </c>
      <c r="K2294" s="107" t="s">
        <v>446</v>
      </c>
      <c r="L2294" s="107" t="s">
        <v>358</v>
      </c>
      <c r="M2294" s="107" t="s">
        <v>395</v>
      </c>
      <c r="N2294" s="107" t="s">
        <v>410</v>
      </c>
      <c r="O2294" s="107" t="s">
        <v>395</v>
      </c>
      <c r="P2294" s="109">
        <v>45227</v>
      </c>
      <c r="Q2294" s="107" t="s">
        <v>754</v>
      </c>
      <c r="R2294" s="108">
        <v>1</v>
      </c>
      <c r="S2294" s="109">
        <v>45274</v>
      </c>
      <c r="T2294" s="109">
        <v>45334</v>
      </c>
      <c r="U2294" s="109">
        <v>46004</v>
      </c>
      <c r="V2294" s="108">
        <v>730</v>
      </c>
      <c r="W2294" s="107" t="s">
        <v>398</v>
      </c>
      <c r="X2294" s="107" t="s">
        <v>720</v>
      </c>
      <c r="Y2294" s="107" t="s">
        <v>293</v>
      </c>
      <c r="Z2294" s="108">
        <v>0</v>
      </c>
      <c r="AA2294" s="113">
        <v>0</v>
      </c>
      <c r="AB2294" s="113">
        <v>0</v>
      </c>
      <c r="AC2294" s="113">
        <v>1525770</v>
      </c>
      <c r="AD2294" s="113">
        <v>1525770</v>
      </c>
      <c r="AE2294" s="113">
        <v>1525770</v>
      </c>
      <c r="AF2294" s="113">
        <v>400000</v>
      </c>
      <c r="AG2294" s="113">
        <v>400000</v>
      </c>
      <c r="AH2294" s="113">
        <f>CFR_Data[[#This Row],[Total Spent SFY]]+CFR_Data[[#This Row],[CF Current SFY]]</f>
        <v>400000</v>
      </c>
      <c r="AI2294" s="113">
        <v>765000</v>
      </c>
      <c r="AJ2294" s="113">
        <v>360770</v>
      </c>
      <c r="AK2294" s="113">
        <v>0</v>
      </c>
      <c r="AL2294" s="113">
        <v>0</v>
      </c>
      <c r="AM2294" s="113">
        <v>0</v>
      </c>
      <c r="AN2294" s="113">
        <v>0</v>
      </c>
      <c r="AO2294" s="113">
        <v>0</v>
      </c>
      <c r="AP2294" s="113">
        <v>0</v>
      </c>
      <c r="AQ2294" s="107" t="s">
        <v>699</v>
      </c>
      <c r="AR2294" s="107" t="s">
        <v>699</v>
      </c>
      <c r="AS2294" s="107" t="s">
        <v>396</v>
      </c>
      <c r="AT2294" s="107" t="s">
        <v>395</v>
      </c>
      <c r="AU2294" s="107" t="s">
        <v>1123</v>
      </c>
      <c r="AV2294" s="107" t="s">
        <v>391</v>
      </c>
      <c r="AW2294" s="108">
        <v>1</v>
      </c>
      <c r="AX2294" s="107" t="s">
        <v>473</v>
      </c>
      <c r="AY2294" s="107" t="s">
        <v>762</v>
      </c>
      <c r="AZ2294" s="107" t="s">
        <v>706</v>
      </c>
      <c r="BA2294" s="107" t="s">
        <v>433</v>
      </c>
      <c r="BB2294" s="109">
        <v>45355.272070752311</v>
      </c>
      <c r="BC2294" s="107" t="s">
        <v>465</v>
      </c>
      <c r="BD2294" s="107" t="s">
        <v>293</v>
      </c>
    </row>
    <row r="2295" spans="1:56" x14ac:dyDescent="0.2">
      <c r="A2295" s="107" t="s">
        <v>613</v>
      </c>
      <c r="B2295" s="105">
        <v>613285</v>
      </c>
      <c r="C2295" s="105" t="s">
        <v>3349</v>
      </c>
      <c r="D2295" s="107" t="s">
        <v>1033</v>
      </c>
      <c r="E2295" s="105" t="s">
        <v>1945</v>
      </c>
      <c r="F2295" s="107" t="s">
        <v>1329</v>
      </c>
      <c r="G2295" s="107" t="s">
        <v>830</v>
      </c>
      <c r="H2295" s="107" t="b">
        <v>1</v>
      </c>
      <c r="I2295" s="107" t="s">
        <v>830</v>
      </c>
      <c r="J2295" s="107" t="s">
        <v>445</v>
      </c>
      <c r="K2295" s="107" t="s">
        <v>446</v>
      </c>
      <c r="L2295" s="107" t="s">
        <v>213</v>
      </c>
      <c r="M2295" s="107" t="s">
        <v>208</v>
      </c>
      <c r="N2295" s="107" t="s">
        <v>614</v>
      </c>
      <c r="O2295" s="107" t="s">
        <v>395</v>
      </c>
      <c r="P2295" s="109">
        <v>45332</v>
      </c>
      <c r="Q2295" s="107" t="s">
        <v>754</v>
      </c>
      <c r="R2295" s="108">
        <v>1</v>
      </c>
      <c r="S2295" s="109">
        <v>45401</v>
      </c>
      <c r="T2295" s="109">
        <v>45461</v>
      </c>
      <c r="U2295" s="109">
        <v>46131</v>
      </c>
      <c r="V2295" s="108">
        <v>730</v>
      </c>
      <c r="W2295" s="107" t="s">
        <v>398</v>
      </c>
      <c r="X2295" s="107" t="s">
        <v>720</v>
      </c>
      <c r="Y2295" s="107" t="s">
        <v>293</v>
      </c>
      <c r="Z2295" s="108">
        <v>0</v>
      </c>
      <c r="AA2295" s="113">
        <v>0</v>
      </c>
      <c r="AB2295" s="113">
        <v>0</v>
      </c>
      <c r="AC2295" s="113">
        <v>2112821</v>
      </c>
      <c r="AD2295" s="113">
        <v>0</v>
      </c>
      <c r="AE2295" s="113">
        <v>2112821</v>
      </c>
      <c r="AF2295" s="113">
        <v>91861.782600000006</v>
      </c>
      <c r="AG2295" s="113">
        <v>91861.782600000006</v>
      </c>
      <c r="AH2295" s="113">
        <f>CFR_Data[[#This Row],[Total Spent SFY]]+CFR_Data[[#This Row],[CF Current SFY]]</f>
        <v>91861.782600000006</v>
      </c>
      <c r="AI2295" s="113">
        <v>1102341.3913</v>
      </c>
      <c r="AJ2295" s="113">
        <v>918617.82609999995</v>
      </c>
      <c r="AK2295" s="113">
        <v>0</v>
      </c>
      <c r="AL2295" s="113">
        <v>0</v>
      </c>
      <c r="AM2295" s="113">
        <v>0</v>
      </c>
      <c r="AN2295" s="113">
        <v>0</v>
      </c>
      <c r="AO2295" s="113">
        <v>0</v>
      </c>
      <c r="AP2295" s="113">
        <v>0</v>
      </c>
      <c r="AQ2295" s="107" t="s">
        <v>699</v>
      </c>
      <c r="AR2295" s="107" t="s">
        <v>699</v>
      </c>
      <c r="AS2295" s="107" t="s">
        <v>396</v>
      </c>
      <c r="AT2295" s="107" t="s">
        <v>395</v>
      </c>
      <c r="AU2295" s="107" t="s">
        <v>1123</v>
      </c>
      <c r="AV2295" s="107" t="s">
        <v>391</v>
      </c>
      <c r="AW2295" s="108">
        <v>1</v>
      </c>
      <c r="AX2295" s="107" t="s">
        <v>473</v>
      </c>
      <c r="AY2295" s="107" t="s">
        <v>722</v>
      </c>
      <c r="AZ2295" s="107" t="s">
        <v>697</v>
      </c>
      <c r="BA2295" s="107" t="s">
        <v>402</v>
      </c>
      <c r="BB2295" s="109">
        <v>45355.272070752311</v>
      </c>
      <c r="BC2295" s="107" t="s">
        <v>465</v>
      </c>
      <c r="BD2295" s="107" t="s">
        <v>293</v>
      </c>
    </row>
    <row r="2296" spans="1:56" x14ac:dyDescent="0.2">
      <c r="A2296" s="107" t="s">
        <v>409</v>
      </c>
      <c r="B2296" s="105">
        <v>613338</v>
      </c>
      <c r="C2296" s="105" t="s">
        <v>3350</v>
      </c>
      <c r="D2296" s="107" t="s">
        <v>1882</v>
      </c>
      <c r="E2296" s="105" t="s">
        <v>1943</v>
      </c>
      <c r="F2296" s="107" t="s">
        <v>1364</v>
      </c>
      <c r="G2296" s="107" t="s">
        <v>830</v>
      </c>
      <c r="H2296" s="107" t="b">
        <v>1</v>
      </c>
      <c r="I2296" s="107" t="s">
        <v>830</v>
      </c>
      <c r="J2296" s="107" t="s">
        <v>440</v>
      </c>
      <c r="K2296" s="107" t="s">
        <v>441</v>
      </c>
      <c r="L2296" s="107" t="s">
        <v>344</v>
      </c>
      <c r="M2296" s="107" t="s">
        <v>395</v>
      </c>
      <c r="N2296" s="107" t="s">
        <v>410</v>
      </c>
      <c r="O2296" s="107" t="s">
        <v>395</v>
      </c>
      <c r="P2296" s="109">
        <v>45255</v>
      </c>
      <c r="Q2296" s="107" t="s">
        <v>754</v>
      </c>
      <c r="R2296" s="108">
        <v>1</v>
      </c>
      <c r="S2296" s="109">
        <v>45310</v>
      </c>
      <c r="T2296" s="109">
        <v>45370</v>
      </c>
      <c r="U2296" s="109">
        <v>46040</v>
      </c>
      <c r="V2296" s="108">
        <v>730</v>
      </c>
      <c r="W2296" s="107" t="s">
        <v>398</v>
      </c>
      <c r="X2296" s="107" t="s">
        <v>720</v>
      </c>
      <c r="Y2296" s="107" t="s">
        <v>293</v>
      </c>
      <c r="Z2296" s="108">
        <v>0</v>
      </c>
      <c r="AA2296" s="113">
        <v>0</v>
      </c>
      <c r="AB2296" s="113">
        <v>0</v>
      </c>
      <c r="AC2296" s="113">
        <v>2596190</v>
      </c>
      <c r="AD2296" s="113">
        <v>2492164.4435999999</v>
      </c>
      <c r="AE2296" s="113">
        <v>2492164.4435000001</v>
      </c>
      <c r="AF2296" s="113">
        <v>416102.22610000003</v>
      </c>
      <c r="AG2296" s="113">
        <v>416102.22610000003</v>
      </c>
      <c r="AH2296" s="113">
        <f>CFR_Data[[#This Row],[Total Spent SFY]]+CFR_Data[[#This Row],[CF Current SFY]]</f>
        <v>416102.22610000003</v>
      </c>
      <c r="AI2296" s="113">
        <v>1313717.7285</v>
      </c>
      <c r="AJ2296" s="113">
        <v>762344.4889</v>
      </c>
      <c r="AK2296" s="113">
        <v>0</v>
      </c>
      <c r="AL2296" s="113">
        <v>0</v>
      </c>
      <c r="AM2296" s="113">
        <v>0</v>
      </c>
      <c r="AN2296" s="113">
        <v>104025.55650000001</v>
      </c>
      <c r="AO2296" s="113">
        <v>0</v>
      </c>
      <c r="AP2296" s="113">
        <v>0</v>
      </c>
      <c r="AQ2296" s="107" t="s">
        <v>699</v>
      </c>
      <c r="AR2296" s="107" t="s">
        <v>699</v>
      </c>
      <c r="AS2296" s="107" t="s">
        <v>396</v>
      </c>
      <c r="AT2296" s="107" t="s">
        <v>395</v>
      </c>
      <c r="AU2296" s="107" t="s">
        <v>1123</v>
      </c>
      <c r="AV2296" s="107" t="s">
        <v>391</v>
      </c>
      <c r="AW2296" s="108">
        <v>3</v>
      </c>
      <c r="AX2296" s="107" t="s">
        <v>473</v>
      </c>
      <c r="AY2296" s="107" t="s">
        <v>707</v>
      </c>
      <c r="AZ2296" s="107" t="s">
        <v>706</v>
      </c>
      <c r="BA2296" s="107" t="s">
        <v>412</v>
      </c>
      <c r="BB2296" s="109">
        <v>45355.272070752311</v>
      </c>
      <c r="BC2296" s="107" t="s">
        <v>465</v>
      </c>
      <c r="BD2296" s="107" t="s">
        <v>293</v>
      </c>
    </row>
    <row r="2297" spans="1:56" x14ac:dyDescent="0.2">
      <c r="A2297" s="107" t="s">
        <v>409</v>
      </c>
      <c r="B2297" s="105">
        <v>613338</v>
      </c>
      <c r="C2297" s="105" t="s">
        <v>3350</v>
      </c>
      <c r="D2297" s="107" t="s">
        <v>1882</v>
      </c>
      <c r="E2297" s="105" t="s">
        <v>1943</v>
      </c>
      <c r="F2297" s="107" t="s">
        <v>1364</v>
      </c>
      <c r="G2297" s="107" t="s">
        <v>830</v>
      </c>
      <c r="H2297" s="107" t="b">
        <v>1</v>
      </c>
      <c r="I2297" s="107" t="s">
        <v>830</v>
      </c>
      <c r="J2297" s="107" t="s">
        <v>440</v>
      </c>
      <c r="K2297" s="107" t="s">
        <v>441</v>
      </c>
      <c r="L2297" s="107" t="s">
        <v>344</v>
      </c>
      <c r="M2297" s="107" t="s">
        <v>395</v>
      </c>
      <c r="N2297" s="107" t="s">
        <v>410</v>
      </c>
      <c r="O2297" s="107" t="s">
        <v>395</v>
      </c>
      <c r="P2297" s="109">
        <v>45255</v>
      </c>
      <c r="Q2297" s="107" t="s">
        <v>754</v>
      </c>
      <c r="R2297" s="108">
        <v>1</v>
      </c>
      <c r="S2297" s="109">
        <v>45310</v>
      </c>
      <c r="T2297" s="109">
        <v>45370</v>
      </c>
      <c r="U2297" s="109">
        <v>46040</v>
      </c>
      <c r="V2297" s="108">
        <v>730</v>
      </c>
      <c r="W2297" s="107" t="s">
        <v>442</v>
      </c>
      <c r="X2297" s="107" t="s">
        <v>778</v>
      </c>
      <c r="Y2297" s="107" t="s">
        <v>293</v>
      </c>
      <c r="Z2297" s="108">
        <v>0</v>
      </c>
      <c r="AA2297" s="113">
        <v>0</v>
      </c>
      <c r="AB2297" s="113">
        <v>0</v>
      </c>
      <c r="AC2297" s="113">
        <v>1109585</v>
      </c>
      <c r="AD2297" s="113">
        <v>1065125.5430999999</v>
      </c>
      <c r="AE2297" s="113">
        <v>1065125.5430999999</v>
      </c>
      <c r="AF2297" s="113">
        <v>177837.8272</v>
      </c>
      <c r="AG2297" s="113">
        <v>177837.8272</v>
      </c>
      <c r="AH2297" s="113">
        <f>CFR_Data[[#This Row],[Total Spent SFY]]+CFR_Data[[#This Row],[CF Current SFY]]</f>
        <v>177837.8272</v>
      </c>
      <c r="AI2297" s="113">
        <v>561469.49399999995</v>
      </c>
      <c r="AJ2297" s="113">
        <v>325818.2219</v>
      </c>
      <c r="AK2297" s="113">
        <v>0</v>
      </c>
      <c r="AL2297" s="113">
        <v>0</v>
      </c>
      <c r="AM2297" s="113">
        <v>0</v>
      </c>
      <c r="AN2297" s="113">
        <v>44459.456899999997</v>
      </c>
      <c r="AO2297" s="113">
        <v>0</v>
      </c>
      <c r="AP2297" s="113">
        <v>0</v>
      </c>
      <c r="AQ2297" s="107" t="s">
        <v>699</v>
      </c>
      <c r="AR2297" s="107" t="s">
        <v>699</v>
      </c>
      <c r="AS2297" s="107" t="s">
        <v>396</v>
      </c>
      <c r="AT2297" s="107" t="s">
        <v>395</v>
      </c>
      <c r="AU2297" s="107" t="s">
        <v>1123</v>
      </c>
      <c r="AV2297" s="107" t="s">
        <v>391</v>
      </c>
      <c r="AW2297" s="108">
        <v>3</v>
      </c>
      <c r="AX2297" s="107" t="s">
        <v>473</v>
      </c>
      <c r="AY2297" s="107" t="s">
        <v>707</v>
      </c>
      <c r="AZ2297" s="107" t="s">
        <v>706</v>
      </c>
      <c r="BA2297" s="107" t="s">
        <v>412</v>
      </c>
      <c r="BB2297" s="109">
        <v>45355.272070752311</v>
      </c>
      <c r="BC2297" s="107" t="s">
        <v>465</v>
      </c>
      <c r="BD2297" s="107" t="s">
        <v>293</v>
      </c>
    </row>
    <row r="2298" spans="1:56" x14ac:dyDescent="0.2">
      <c r="A2298" s="107" t="s">
        <v>409</v>
      </c>
      <c r="B2298" s="105">
        <v>613338</v>
      </c>
      <c r="C2298" s="105" t="s">
        <v>3350</v>
      </c>
      <c r="D2298" s="107" t="s">
        <v>1882</v>
      </c>
      <c r="E2298" s="105" t="s">
        <v>1943</v>
      </c>
      <c r="F2298" s="107" t="s">
        <v>1364</v>
      </c>
      <c r="G2298" s="107" t="s">
        <v>830</v>
      </c>
      <c r="H2298" s="107" t="b">
        <v>1</v>
      </c>
      <c r="I2298" s="107" t="s">
        <v>830</v>
      </c>
      <c r="J2298" s="107" t="s">
        <v>440</v>
      </c>
      <c r="K2298" s="107" t="s">
        <v>441</v>
      </c>
      <c r="L2298" s="107" t="s">
        <v>344</v>
      </c>
      <c r="M2298" s="107" t="s">
        <v>395</v>
      </c>
      <c r="N2298" s="107" t="s">
        <v>410</v>
      </c>
      <c r="O2298" s="107" t="s">
        <v>395</v>
      </c>
      <c r="P2298" s="109">
        <v>45255</v>
      </c>
      <c r="Q2298" s="107" t="s">
        <v>754</v>
      </c>
      <c r="R2298" s="108">
        <v>1</v>
      </c>
      <c r="S2298" s="109">
        <v>45310</v>
      </c>
      <c r="T2298" s="109">
        <v>45370</v>
      </c>
      <c r="U2298" s="109">
        <v>46040</v>
      </c>
      <c r="V2298" s="108">
        <v>730</v>
      </c>
      <c r="W2298" s="107" t="s">
        <v>287</v>
      </c>
      <c r="X2298" s="107" t="s">
        <v>777</v>
      </c>
      <c r="Y2298" s="107" t="s">
        <v>293</v>
      </c>
      <c r="Z2298" s="108">
        <v>0</v>
      </c>
      <c r="AA2298" s="113">
        <v>0</v>
      </c>
      <c r="AB2298" s="113">
        <v>0</v>
      </c>
      <c r="AC2298" s="113">
        <v>72750</v>
      </c>
      <c r="AD2298" s="113">
        <v>69835.013300000006</v>
      </c>
      <c r="AE2298" s="113">
        <v>69835.013399999996</v>
      </c>
      <c r="AF2298" s="113">
        <v>11659.9467</v>
      </c>
      <c r="AG2298" s="113">
        <v>11659.9467</v>
      </c>
      <c r="AH2298" s="113">
        <f>CFR_Data[[#This Row],[Total Spent SFY]]+CFR_Data[[#This Row],[CF Current SFY]]</f>
        <v>11659.9467</v>
      </c>
      <c r="AI2298" s="113">
        <v>36812.777499999997</v>
      </c>
      <c r="AJ2298" s="113">
        <v>21362.289199999999</v>
      </c>
      <c r="AK2298" s="113">
        <v>0</v>
      </c>
      <c r="AL2298" s="113">
        <v>0</v>
      </c>
      <c r="AM2298" s="113">
        <v>0</v>
      </c>
      <c r="AN2298" s="113">
        <v>2914.9866000000002</v>
      </c>
      <c r="AO2298" s="113">
        <v>0</v>
      </c>
      <c r="AP2298" s="113">
        <v>0</v>
      </c>
      <c r="AQ2298" s="107" t="s">
        <v>699</v>
      </c>
      <c r="AR2298" s="107" t="s">
        <v>699</v>
      </c>
      <c r="AS2298" s="107" t="s">
        <v>396</v>
      </c>
      <c r="AT2298" s="107" t="s">
        <v>395</v>
      </c>
      <c r="AU2298" s="107" t="s">
        <v>1123</v>
      </c>
      <c r="AV2298" s="107" t="s">
        <v>391</v>
      </c>
      <c r="AW2298" s="108">
        <v>3</v>
      </c>
      <c r="AX2298" s="107" t="s">
        <v>473</v>
      </c>
      <c r="AY2298" s="107" t="s">
        <v>707</v>
      </c>
      <c r="AZ2298" s="107" t="s">
        <v>706</v>
      </c>
      <c r="BA2298" s="107" t="s">
        <v>412</v>
      </c>
      <c r="BB2298" s="109">
        <v>45355.272070752311</v>
      </c>
      <c r="BC2298" s="107" t="s">
        <v>465</v>
      </c>
      <c r="BD2298" s="107" t="s">
        <v>293</v>
      </c>
    </row>
    <row r="2299" spans="1:56" x14ac:dyDescent="0.2">
      <c r="A2299" s="107" t="s">
        <v>409</v>
      </c>
      <c r="B2299" s="105">
        <v>613339</v>
      </c>
      <c r="C2299" s="105" t="s">
        <v>3351</v>
      </c>
      <c r="D2299" s="107" t="s">
        <v>1878</v>
      </c>
      <c r="E2299" s="105" t="s">
        <v>1943</v>
      </c>
      <c r="F2299" s="107" t="s">
        <v>2723</v>
      </c>
      <c r="G2299" s="107" t="s">
        <v>830</v>
      </c>
      <c r="H2299" s="107" t="b">
        <v>1</v>
      </c>
      <c r="I2299" s="107" t="s">
        <v>830</v>
      </c>
      <c r="J2299" s="107" t="s">
        <v>440</v>
      </c>
      <c r="K2299" s="107" t="s">
        <v>441</v>
      </c>
      <c r="L2299" s="107" t="s">
        <v>231</v>
      </c>
      <c r="M2299" s="107" t="s">
        <v>395</v>
      </c>
      <c r="N2299" s="107" t="s">
        <v>454</v>
      </c>
      <c r="O2299" s="107" t="s">
        <v>395</v>
      </c>
      <c r="P2299" s="109">
        <v>45290</v>
      </c>
      <c r="Q2299" s="107" t="s">
        <v>754</v>
      </c>
      <c r="R2299" s="108">
        <v>1</v>
      </c>
      <c r="S2299" s="109">
        <v>45342</v>
      </c>
      <c r="T2299" s="109">
        <v>45402</v>
      </c>
      <c r="U2299" s="109">
        <v>46072</v>
      </c>
      <c r="V2299" s="108">
        <v>730</v>
      </c>
      <c r="W2299" s="107" t="s">
        <v>398</v>
      </c>
      <c r="X2299" s="107" t="s">
        <v>720</v>
      </c>
      <c r="Y2299" s="107" t="s">
        <v>293</v>
      </c>
      <c r="Z2299" s="108">
        <v>0</v>
      </c>
      <c r="AA2299" s="113">
        <v>0</v>
      </c>
      <c r="AB2299" s="113">
        <v>0</v>
      </c>
      <c r="AC2299" s="113">
        <v>199131.8</v>
      </c>
      <c r="AD2299" s="113">
        <v>0</v>
      </c>
      <c r="AE2299" s="113">
        <v>199131.8</v>
      </c>
      <c r="AF2299" s="113">
        <v>50000</v>
      </c>
      <c r="AG2299" s="113">
        <v>50000</v>
      </c>
      <c r="AH2299" s="113">
        <f>CFR_Data[[#This Row],[Total Spent SFY]]+CFR_Data[[#This Row],[CF Current SFY]]</f>
        <v>50000</v>
      </c>
      <c r="AI2299" s="113">
        <v>100000</v>
      </c>
      <c r="AJ2299" s="113">
        <v>49131.8</v>
      </c>
      <c r="AK2299" s="113">
        <v>0</v>
      </c>
      <c r="AL2299" s="113">
        <v>0</v>
      </c>
      <c r="AM2299" s="113">
        <v>0</v>
      </c>
      <c r="AN2299" s="113">
        <v>0</v>
      </c>
      <c r="AO2299" s="113">
        <v>0</v>
      </c>
      <c r="AP2299" s="113">
        <v>0</v>
      </c>
      <c r="AQ2299" s="107" t="s">
        <v>699</v>
      </c>
      <c r="AR2299" s="107" t="s">
        <v>699</v>
      </c>
      <c r="AS2299" s="107" t="s">
        <v>396</v>
      </c>
      <c r="AT2299" s="107" t="s">
        <v>395</v>
      </c>
      <c r="AU2299" s="107" t="s">
        <v>1123</v>
      </c>
      <c r="AV2299" s="107" t="s">
        <v>391</v>
      </c>
      <c r="AW2299" s="108">
        <v>3</v>
      </c>
      <c r="AX2299" s="107" t="s">
        <v>473</v>
      </c>
      <c r="AY2299" s="107" t="s">
        <v>765</v>
      </c>
      <c r="AZ2299" s="107" t="s">
        <v>706</v>
      </c>
      <c r="BA2299" s="107" t="s">
        <v>406</v>
      </c>
      <c r="BB2299" s="109">
        <v>45355.272070752311</v>
      </c>
      <c r="BC2299" s="107" t="s">
        <v>465</v>
      </c>
      <c r="BD2299" s="107" t="s">
        <v>293</v>
      </c>
    </row>
    <row r="2300" spans="1:56" x14ac:dyDescent="0.2">
      <c r="A2300" s="107" t="s">
        <v>409</v>
      </c>
      <c r="B2300" s="105">
        <v>613339</v>
      </c>
      <c r="C2300" s="105" t="s">
        <v>3351</v>
      </c>
      <c r="D2300" s="107" t="s">
        <v>1878</v>
      </c>
      <c r="E2300" s="105" t="s">
        <v>1943</v>
      </c>
      <c r="F2300" s="107" t="s">
        <v>2723</v>
      </c>
      <c r="G2300" s="107" t="s">
        <v>830</v>
      </c>
      <c r="H2300" s="107" t="b">
        <v>1</v>
      </c>
      <c r="I2300" s="107" t="s">
        <v>830</v>
      </c>
      <c r="J2300" s="107" t="s">
        <v>440</v>
      </c>
      <c r="K2300" s="107" t="s">
        <v>441</v>
      </c>
      <c r="L2300" s="107" t="s">
        <v>231</v>
      </c>
      <c r="M2300" s="107" t="s">
        <v>395</v>
      </c>
      <c r="N2300" s="107" t="s">
        <v>454</v>
      </c>
      <c r="O2300" s="107" t="s">
        <v>395</v>
      </c>
      <c r="P2300" s="109">
        <v>45290</v>
      </c>
      <c r="Q2300" s="107" t="s">
        <v>754</v>
      </c>
      <c r="R2300" s="108">
        <v>1</v>
      </c>
      <c r="S2300" s="109">
        <v>45342</v>
      </c>
      <c r="T2300" s="109">
        <v>45402</v>
      </c>
      <c r="U2300" s="109">
        <v>46072</v>
      </c>
      <c r="V2300" s="108">
        <v>730</v>
      </c>
      <c r="W2300" s="107" t="s">
        <v>442</v>
      </c>
      <c r="X2300" s="107" t="s">
        <v>778</v>
      </c>
      <c r="Y2300" s="107" t="s">
        <v>293</v>
      </c>
      <c r="Z2300" s="108">
        <v>0</v>
      </c>
      <c r="AA2300" s="113">
        <v>0</v>
      </c>
      <c r="AB2300" s="113">
        <v>0</v>
      </c>
      <c r="AC2300" s="113">
        <v>826050.3</v>
      </c>
      <c r="AD2300" s="113">
        <v>0</v>
      </c>
      <c r="AE2300" s="113">
        <v>826050.3</v>
      </c>
      <c r="AF2300" s="113">
        <v>150000</v>
      </c>
      <c r="AG2300" s="113">
        <v>150000</v>
      </c>
      <c r="AH2300" s="113">
        <f>CFR_Data[[#This Row],[Total Spent SFY]]+CFR_Data[[#This Row],[CF Current SFY]]</f>
        <v>150000</v>
      </c>
      <c r="AI2300" s="113">
        <v>415000</v>
      </c>
      <c r="AJ2300" s="113">
        <v>261050.3</v>
      </c>
      <c r="AK2300" s="113">
        <v>0</v>
      </c>
      <c r="AL2300" s="113">
        <v>0</v>
      </c>
      <c r="AM2300" s="113">
        <v>0</v>
      </c>
      <c r="AN2300" s="113">
        <v>0</v>
      </c>
      <c r="AO2300" s="113">
        <v>0</v>
      </c>
      <c r="AP2300" s="113">
        <v>0</v>
      </c>
      <c r="AQ2300" s="107" t="s">
        <v>699</v>
      </c>
      <c r="AR2300" s="107" t="s">
        <v>699</v>
      </c>
      <c r="AS2300" s="107" t="s">
        <v>396</v>
      </c>
      <c r="AT2300" s="107" t="s">
        <v>395</v>
      </c>
      <c r="AU2300" s="107" t="s">
        <v>1123</v>
      </c>
      <c r="AV2300" s="107" t="s">
        <v>391</v>
      </c>
      <c r="AW2300" s="108">
        <v>3</v>
      </c>
      <c r="AX2300" s="107" t="s">
        <v>473</v>
      </c>
      <c r="AY2300" s="107" t="s">
        <v>765</v>
      </c>
      <c r="AZ2300" s="107" t="s">
        <v>706</v>
      </c>
      <c r="BA2300" s="107" t="s">
        <v>406</v>
      </c>
      <c r="BB2300" s="109">
        <v>45355.272070752311</v>
      </c>
      <c r="BC2300" s="107" t="s">
        <v>465</v>
      </c>
      <c r="BD2300" s="107" t="s">
        <v>293</v>
      </c>
    </row>
    <row r="2301" spans="1:56" x14ac:dyDescent="0.2">
      <c r="A2301" s="107" t="s">
        <v>409</v>
      </c>
      <c r="B2301" s="105">
        <v>613339</v>
      </c>
      <c r="C2301" s="105" t="s">
        <v>3351</v>
      </c>
      <c r="D2301" s="107" t="s">
        <v>1878</v>
      </c>
      <c r="E2301" s="105" t="s">
        <v>1943</v>
      </c>
      <c r="F2301" s="107" t="s">
        <v>2723</v>
      </c>
      <c r="G2301" s="107" t="s">
        <v>830</v>
      </c>
      <c r="H2301" s="107" t="b">
        <v>1</v>
      </c>
      <c r="I2301" s="107" t="s">
        <v>830</v>
      </c>
      <c r="J2301" s="107" t="s">
        <v>440</v>
      </c>
      <c r="K2301" s="107" t="s">
        <v>441</v>
      </c>
      <c r="L2301" s="107" t="s">
        <v>231</v>
      </c>
      <c r="M2301" s="107" t="s">
        <v>395</v>
      </c>
      <c r="N2301" s="107" t="s">
        <v>454</v>
      </c>
      <c r="O2301" s="107" t="s">
        <v>395</v>
      </c>
      <c r="P2301" s="109">
        <v>45290</v>
      </c>
      <c r="Q2301" s="107" t="s">
        <v>754</v>
      </c>
      <c r="R2301" s="108">
        <v>1</v>
      </c>
      <c r="S2301" s="109">
        <v>45342</v>
      </c>
      <c r="T2301" s="109">
        <v>45402</v>
      </c>
      <c r="U2301" s="109">
        <v>46072</v>
      </c>
      <c r="V2301" s="108">
        <v>730</v>
      </c>
      <c r="W2301" s="107" t="s">
        <v>287</v>
      </c>
      <c r="X2301" s="107" t="s">
        <v>777</v>
      </c>
      <c r="Y2301" s="107" t="s">
        <v>293</v>
      </c>
      <c r="Z2301" s="108">
        <v>0</v>
      </c>
      <c r="AA2301" s="113">
        <v>0</v>
      </c>
      <c r="AB2301" s="113">
        <v>0</v>
      </c>
      <c r="AC2301" s="113">
        <v>49649.9</v>
      </c>
      <c r="AD2301" s="113">
        <v>0</v>
      </c>
      <c r="AE2301" s="113">
        <v>49649.9</v>
      </c>
      <c r="AF2301" s="113">
        <v>10000</v>
      </c>
      <c r="AG2301" s="113">
        <v>10000</v>
      </c>
      <c r="AH2301" s="113">
        <f>CFR_Data[[#This Row],[Total Spent SFY]]+CFR_Data[[#This Row],[CF Current SFY]]</f>
        <v>10000</v>
      </c>
      <c r="AI2301" s="113">
        <v>25000</v>
      </c>
      <c r="AJ2301" s="113">
        <v>14649.9</v>
      </c>
      <c r="AK2301" s="113">
        <v>0</v>
      </c>
      <c r="AL2301" s="113">
        <v>0</v>
      </c>
      <c r="AM2301" s="113">
        <v>0</v>
      </c>
      <c r="AN2301" s="113">
        <v>0</v>
      </c>
      <c r="AO2301" s="113">
        <v>0</v>
      </c>
      <c r="AP2301" s="113">
        <v>0</v>
      </c>
      <c r="AQ2301" s="107" t="s">
        <v>699</v>
      </c>
      <c r="AR2301" s="107" t="s">
        <v>699</v>
      </c>
      <c r="AS2301" s="107" t="s">
        <v>396</v>
      </c>
      <c r="AT2301" s="107" t="s">
        <v>395</v>
      </c>
      <c r="AU2301" s="107" t="s">
        <v>1123</v>
      </c>
      <c r="AV2301" s="107" t="s">
        <v>391</v>
      </c>
      <c r="AW2301" s="108">
        <v>3</v>
      </c>
      <c r="AX2301" s="107" t="s">
        <v>473</v>
      </c>
      <c r="AY2301" s="107" t="s">
        <v>765</v>
      </c>
      <c r="AZ2301" s="107" t="s">
        <v>706</v>
      </c>
      <c r="BA2301" s="107" t="s">
        <v>406</v>
      </c>
      <c r="BB2301" s="109">
        <v>45355.272070752311</v>
      </c>
      <c r="BC2301" s="107" t="s">
        <v>465</v>
      </c>
      <c r="BD2301" s="107" t="s">
        <v>293</v>
      </c>
    </row>
    <row r="2302" spans="1:56" x14ac:dyDescent="0.2">
      <c r="A2302" s="107" t="s">
        <v>409</v>
      </c>
      <c r="B2302" s="105">
        <v>613340</v>
      </c>
      <c r="C2302" s="105" t="s">
        <v>3352</v>
      </c>
      <c r="D2302" s="107" t="s">
        <v>207</v>
      </c>
      <c r="E2302" s="105" t="s">
        <v>1943</v>
      </c>
      <c r="F2302" s="107" t="s">
        <v>1364</v>
      </c>
      <c r="G2302" s="107" t="s">
        <v>830</v>
      </c>
      <c r="H2302" s="107" t="b">
        <v>1</v>
      </c>
      <c r="I2302" s="107" t="s">
        <v>830</v>
      </c>
      <c r="J2302" s="107" t="s">
        <v>440</v>
      </c>
      <c r="K2302" s="107" t="s">
        <v>441</v>
      </c>
      <c r="L2302" s="107" t="s">
        <v>231</v>
      </c>
      <c r="M2302" s="107" t="s">
        <v>395</v>
      </c>
      <c r="N2302" s="107" t="s">
        <v>410</v>
      </c>
      <c r="O2302" s="107" t="s">
        <v>395</v>
      </c>
      <c r="P2302" s="109">
        <v>45206</v>
      </c>
      <c r="Q2302" s="107" t="s">
        <v>754</v>
      </c>
      <c r="R2302" s="108">
        <v>1</v>
      </c>
      <c r="S2302" s="109">
        <v>45301</v>
      </c>
      <c r="T2302" s="109">
        <v>45361</v>
      </c>
      <c r="U2302" s="109">
        <v>46031</v>
      </c>
      <c r="V2302" s="108">
        <v>730</v>
      </c>
      <c r="W2302" s="107" t="s">
        <v>398</v>
      </c>
      <c r="X2302" s="107" t="s">
        <v>720</v>
      </c>
      <c r="Y2302" s="107" t="s">
        <v>293</v>
      </c>
      <c r="Z2302" s="108">
        <v>0</v>
      </c>
      <c r="AA2302" s="113">
        <v>0</v>
      </c>
      <c r="AB2302" s="113">
        <v>0</v>
      </c>
      <c r="AC2302" s="113">
        <v>5240153.5</v>
      </c>
      <c r="AD2302" s="113">
        <v>0</v>
      </c>
      <c r="AE2302" s="113">
        <v>5240153.5</v>
      </c>
      <c r="AF2302" s="113">
        <v>1310000</v>
      </c>
      <c r="AG2302" s="113">
        <v>1310000</v>
      </c>
      <c r="AH2302" s="113">
        <f>CFR_Data[[#This Row],[Total Spent SFY]]+CFR_Data[[#This Row],[CF Current SFY]]</f>
        <v>1310000</v>
      </c>
      <c r="AI2302" s="113">
        <v>2625000</v>
      </c>
      <c r="AJ2302" s="113">
        <v>1305153.5</v>
      </c>
      <c r="AK2302" s="113">
        <v>0</v>
      </c>
      <c r="AL2302" s="113">
        <v>0</v>
      </c>
      <c r="AM2302" s="113">
        <v>0</v>
      </c>
      <c r="AN2302" s="113">
        <v>0</v>
      </c>
      <c r="AO2302" s="113">
        <v>0</v>
      </c>
      <c r="AP2302" s="113">
        <v>0</v>
      </c>
      <c r="AQ2302" s="107" t="s">
        <v>699</v>
      </c>
      <c r="AR2302" s="107" t="s">
        <v>699</v>
      </c>
      <c r="AS2302" s="107" t="s">
        <v>396</v>
      </c>
      <c r="AT2302" s="107" t="s">
        <v>395</v>
      </c>
      <c r="AU2302" s="107" t="s">
        <v>1123</v>
      </c>
      <c r="AV2302" s="107" t="s">
        <v>391</v>
      </c>
      <c r="AW2302" s="108">
        <v>3</v>
      </c>
      <c r="AX2302" s="107" t="s">
        <v>473</v>
      </c>
      <c r="AY2302" s="107" t="s">
        <v>765</v>
      </c>
      <c r="AZ2302" s="107" t="s">
        <v>706</v>
      </c>
      <c r="BA2302" s="107" t="s">
        <v>406</v>
      </c>
      <c r="BB2302" s="109">
        <v>45355.272070752311</v>
      </c>
      <c r="BC2302" s="107" t="s">
        <v>465</v>
      </c>
      <c r="BD2302" s="107" t="s">
        <v>293</v>
      </c>
    </row>
    <row r="2303" spans="1:56" x14ac:dyDescent="0.2">
      <c r="A2303" s="107" t="s">
        <v>409</v>
      </c>
      <c r="B2303" s="105">
        <v>613340</v>
      </c>
      <c r="C2303" s="105" t="s">
        <v>3352</v>
      </c>
      <c r="D2303" s="107" t="s">
        <v>207</v>
      </c>
      <c r="E2303" s="105" t="s">
        <v>1943</v>
      </c>
      <c r="F2303" s="107" t="s">
        <v>1364</v>
      </c>
      <c r="G2303" s="107" t="s">
        <v>830</v>
      </c>
      <c r="H2303" s="107" t="b">
        <v>1</v>
      </c>
      <c r="I2303" s="107" t="s">
        <v>830</v>
      </c>
      <c r="J2303" s="107" t="s">
        <v>440</v>
      </c>
      <c r="K2303" s="107" t="s">
        <v>441</v>
      </c>
      <c r="L2303" s="107" t="s">
        <v>231</v>
      </c>
      <c r="M2303" s="107" t="s">
        <v>395</v>
      </c>
      <c r="N2303" s="107" t="s">
        <v>410</v>
      </c>
      <c r="O2303" s="107" t="s">
        <v>395</v>
      </c>
      <c r="P2303" s="109">
        <v>45206</v>
      </c>
      <c r="Q2303" s="107" t="s">
        <v>754</v>
      </c>
      <c r="R2303" s="108">
        <v>1</v>
      </c>
      <c r="S2303" s="109">
        <v>45301</v>
      </c>
      <c r="T2303" s="109">
        <v>45361</v>
      </c>
      <c r="U2303" s="109">
        <v>46031</v>
      </c>
      <c r="V2303" s="108">
        <v>730</v>
      </c>
      <c r="W2303" s="107" t="s">
        <v>442</v>
      </c>
      <c r="X2303" s="107" t="s">
        <v>778</v>
      </c>
      <c r="Y2303" s="107" t="s">
        <v>293</v>
      </c>
      <c r="Z2303" s="108">
        <v>0</v>
      </c>
      <c r="AA2303" s="113">
        <v>0</v>
      </c>
      <c r="AB2303" s="113">
        <v>0</v>
      </c>
      <c r="AC2303" s="113">
        <v>2403696.4300000002</v>
      </c>
      <c r="AD2303" s="113">
        <v>0</v>
      </c>
      <c r="AE2303" s="113">
        <v>2403696.4300000002</v>
      </c>
      <c r="AF2303" s="113">
        <v>605000</v>
      </c>
      <c r="AG2303" s="113">
        <v>605000</v>
      </c>
      <c r="AH2303" s="113">
        <f>CFR_Data[[#This Row],[Total Spent SFY]]+CFR_Data[[#This Row],[CF Current SFY]]</f>
        <v>605000</v>
      </c>
      <c r="AI2303" s="113">
        <v>1205000</v>
      </c>
      <c r="AJ2303" s="113">
        <v>593696.43000000005</v>
      </c>
      <c r="AK2303" s="113">
        <v>0</v>
      </c>
      <c r="AL2303" s="113">
        <v>0</v>
      </c>
      <c r="AM2303" s="113">
        <v>0</v>
      </c>
      <c r="AN2303" s="113">
        <v>0</v>
      </c>
      <c r="AO2303" s="113">
        <v>0</v>
      </c>
      <c r="AP2303" s="113">
        <v>0</v>
      </c>
      <c r="AQ2303" s="107" t="s">
        <v>699</v>
      </c>
      <c r="AR2303" s="107" t="s">
        <v>699</v>
      </c>
      <c r="AS2303" s="107" t="s">
        <v>396</v>
      </c>
      <c r="AT2303" s="107" t="s">
        <v>395</v>
      </c>
      <c r="AU2303" s="107" t="s">
        <v>1123</v>
      </c>
      <c r="AV2303" s="107" t="s">
        <v>391</v>
      </c>
      <c r="AW2303" s="108">
        <v>3</v>
      </c>
      <c r="AX2303" s="107" t="s">
        <v>473</v>
      </c>
      <c r="AY2303" s="107" t="s">
        <v>765</v>
      </c>
      <c r="AZ2303" s="107" t="s">
        <v>706</v>
      </c>
      <c r="BA2303" s="107" t="s">
        <v>406</v>
      </c>
      <c r="BB2303" s="109">
        <v>45355.272070752311</v>
      </c>
      <c r="BC2303" s="107" t="s">
        <v>465</v>
      </c>
      <c r="BD2303" s="107" t="s">
        <v>293</v>
      </c>
    </row>
    <row r="2304" spans="1:56" x14ac:dyDescent="0.2">
      <c r="A2304" s="107" t="s">
        <v>409</v>
      </c>
      <c r="B2304" s="105">
        <v>613340</v>
      </c>
      <c r="C2304" s="105" t="s">
        <v>3352</v>
      </c>
      <c r="D2304" s="107" t="s">
        <v>207</v>
      </c>
      <c r="E2304" s="105" t="s">
        <v>1943</v>
      </c>
      <c r="F2304" s="107" t="s">
        <v>1364</v>
      </c>
      <c r="G2304" s="107" t="s">
        <v>830</v>
      </c>
      <c r="H2304" s="107" t="b">
        <v>1</v>
      </c>
      <c r="I2304" s="107" t="s">
        <v>830</v>
      </c>
      <c r="J2304" s="107" t="s">
        <v>440</v>
      </c>
      <c r="K2304" s="107" t="s">
        <v>441</v>
      </c>
      <c r="L2304" s="107" t="s">
        <v>231</v>
      </c>
      <c r="M2304" s="107" t="s">
        <v>395</v>
      </c>
      <c r="N2304" s="107" t="s">
        <v>410</v>
      </c>
      <c r="O2304" s="107" t="s">
        <v>395</v>
      </c>
      <c r="P2304" s="109">
        <v>45206</v>
      </c>
      <c r="Q2304" s="107" t="s">
        <v>754</v>
      </c>
      <c r="R2304" s="108">
        <v>1</v>
      </c>
      <c r="S2304" s="109">
        <v>45301</v>
      </c>
      <c r="T2304" s="109">
        <v>45361</v>
      </c>
      <c r="U2304" s="109">
        <v>46031</v>
      </c>
      <c r="V2304" s="108">
        <v>730</v>
      </c>
      <c r="W2304" s="107" t="s">
        <v>287</v>
      </c>
      <c r="X2304" s="107" t="s">
        <v>777</v>
      </c>
      <c r="Y2304" s="107" t="s">
        <v>293</v>
      </c>
      <c r="Z2304" s="108">
        <v>0</v>
      </c>
      <c r="AA2304" s="113">
        <v>0</v>
      </c>
      <c r="AB2304" s="113">
        <v>0</v>
      </c>
      <c r="AC2304" s="113">
        <v>545064.63</v>
      </c>
      <c r="AD2304" s="113">
        <v>0</v>
      </c>
      <c r="AE2304" s="113">
        <v>545064.63</v>
      </c>
      <c r="AF2304" s="113">
        <v>136500</v>
      </c>
      <c r="AG2304" s="113">
        <v>136500</v>
      </c>
      <c r="AH2304" s="113">
        <f>CFR_Data[[#This Row],[Total Spent SFY]]+CFR_Data[[#This Row],[CF Current SFY]]</f>
        <v>136500</v>
      </c>
      <c r="AI2304" s="113">
        <v>275000</v>
      </c>
      <c r="AJ2304" s="113">
        <v>133564.63</v>
      </c>
      <c r="AK2304" s="113">
        <v>0</v>
      </c>
      <c r="AL2304" s="113">
        <v>0</v>
      </c>
      <c r="AM2304" s="113">
        <v>0</v>
      </c>
      <c r="AN2304" s="113">
        <v>0</v>
      </c>
      <c r="AO2304" s="113">
        <v>0</v>
      </c>
      <c r="AP2304" s="113">
        <v>0</v>
      </c>
      <c r="AQ2304" s="107" t="s">
        <v>699</v>
      </c>
      <c r="AR2304" s="107" t="s">
        <v>699</v>
      </c>
      <c r="AS2304" s="107" t="s">
        <v>396</v>
      </c>
      <c r="AT2304" s="107" t="s">
        <v>395</v>
      </c>
      <c r="AU2304" s="107" t="s">
        <v>1123</v>
      </c>
      <c r="AV2304" s="107" t="s">
        <v>391</v>
      </c>
      <c r="AW2304" s="108">
        <v>3</v>
      </c>
      <c r="AX2304" s="107" t="s">
        <v>473</v>
      </c>
      <c r="AY2304" s="107" t="s">
        <v>765</v>
      </c>
      <c r="AZ2304" s="107" t="s">
        <v>706</v>
      </c>
      <c r="BA2304" s="107" t="s">
        <v>406</v>
      </c>
      <c r="BB2304" s="109">
        <v>45355.272070752311</v>
      </c>
      <c r="BC2304" s="107" t="s">
        <v>465</v>
      </c>
      <c r="BD2304" s="107" t="s">
        <v>293</v>
      </c>
    </row>
    <row r="2305" spans="1:56" x14ac:dyDescent="0.2">
      <c r="A2305" s="107" t="s">
        <v>409</v>
      </c>
      <c r="B2305" s="105">
        <v>613341</v>
      </c>
      <c r="C2305" s="105" t="s">
        <v>3353</v>
      </c>
      <c r="D2305" s="107" t="s">
        <v>462</v>
      </c>
      <c r="E2305" s="105" t="s">
        <v>1943</v>
      </c>
      <c r="F2305" s="107" t="s">
        <v>1364</v>
      </c>
      <c r="G2305" s="107" t="s">
        <v>830</v>
      </c>
      <c r="H2305" s="107" t="b">
        <v>1</v>
      </c>
      <c r="I2305" s="107" t="s">
        <v>830</v>
      </c>
      <c r="J2305" s="107" t="s">
        <v>440</v>
      </c>
      <c r="K2305" s="107" t="s">
        <v>441</v>
      </c>
      <c r="L2305" s="107" t="s">
        <v>231</v>
      </c>
      <c r="M2305" s="107" t="s">
        <v>395</v>
      </c>
      <c r="N2305" s="107" t="s">
        <v>410</v>
      </c>
      <c r="O2305" s="107" t="s">
        <v>395</v>
      </c>
      <c r="P2305" s="109">
        <v>45213</v>
      </c>
      <c r="Q2305" s="107" t="s">
        <v>754</v>
      </c>
      <c r="R2305" s="108">
        <v>1</v>
      </c>
      <c r="S2305" s="109">
        <v>45296</v>
      </c>
      <c r="T2305" s="109">
        <v>45356</v>
      </c>
      <c r="U2305" s="109">
        <v>46026</v>
      </c>
      <c r="V2305" s="108">
        <v>730</v>
      </c>
      <c r="W2305" s="107" t="s">
        <v>398</v>
      </c>
      <c r="X2305" s="107" t="s">
        <v>720</v>
      </c>
      <c r="Y2305" s="107" t="s">
        <v>293</v>
      </c>
      <c r="Z2305" s="108">
        <v>0</v>
      </c>
      <c r="AA2305" s="113">
        <v>0</v>
      </c>
      <c r="AB2305" s="113">
        <v>0</v>
      </c>
      <c r="AC2305" s="113">
        <v>2963655</v>
      </c>
      <c r="AD2305" s="113">
        <v>0</v>
      </c>
      <c r="AE2305" s="113">
        <v>2963655</v>
      </c>
      <c r="AF2305" s="113">
        <v>1234860</v>
      </c>
      <c r="AG2305" s="113">
        <v>1234860</v>
      </c>
      <c r="AH2305" s="113">
        <f>CFR_Data[[#This Row],[Total Spent SFY]]+CFR_Data[[#This Row],[CF Current SFY]]</f>
        <v>1234860</v>
      </c>
      <c r="AI2305" s="113">
        <v>1481830</v>
      </c>
      <c r="AJ2305" s="113">
        <v>246965</v>
      </c>
      <c r="AK2305" s="113">
        <v>0</v>
      </c>
      <c r="AL2305" s="113">
        <v>0</v>
      </c>
      <c r="AM2305" s="113">
        <v>0</v>
      </c>
      <c r="AN2305" s="113">
        <v>0</v>
      </c>
      <c r="AO2305" s="113">
        <v>0</v>
      </c>
      <c r="AP2305" s="113">
        <v>0</v>
      </c>
      <c r="AQ2305" s="107" t="s">
        <v>699</v>
      </c>
      <c r="AR2305" s="107" t="s">
        <v>699</v>
      </c>
      <c r="AS2305" s="107" t="s">
        <v>396</v>
      </c>
      <c r="AT2305" s="107" t="s">
        <v>395</v>
      </c>
      <c r="AU2305" s="107" t="s">
        <v>1123</v>
      </c>
      <c r="AV2305" s="107" t="s">
        <v>391</v>
      </c>
      <c r="AW2305" s="108">
        <v>3</v>
      </c>
      <c r="AX2305" s="107" t="s">
        <v>473</v>
      </c>
      <c r="AY2305" s="107" t="s">
        <v>765</v>
      </c>
      <c r="AZ2305" s="107" t="s">
        <v>706</v>
      </c>
      <c r="BA2305" s="107" t="s">
        <v>406</v>
      </c>
      <c r="BB2305" s="109">
        <v>45355.272070752311</v>
      </c>
      <c r="BC2305" s="107" t="s">
        <v>465</v>
      </c>
      <c r="BD2305" s="107" t="s">
        <v>293</v>
      </c>
    </row>
    <row r="2306" spans="1:56" x14ac:dyDescent="0.2">
      <c r="A2306" s="107" t="s">
        <v>409</v>
      </c>
      <c r="B2306" s="105">
        <v>613341</v>
      </c>
      <c r="C2306" s="105" t="s">
        <v>3353</v>
      </c>
      <c r="D2306" s="107" t="s">
        <v>462</v>
      </c>
      <c r="E2306" s="105" t="s">
        <v>1943</v>
      </c>
      <c r="F2306" s="107" t="s">
        <v>1364</v>
      </c>
      <c r="G2306" s="107" t="s">
        <v>830</v>
      </c>
      <c r="H2306" s="107" t="b">
        <v>1</v>
      </c>
      <c r="I2306" s="107" t="s">
        <v>830</v>
      </c>
      <c r="J2306" s="107" t="s">
        <v>440</v>
      </c>
      <c r="K2306" s="107" t="s">
        <v>441</v>
      </c>
      <c r="L2306" s="107" t="s">
        <v>231</v>
      </c>
      <c r="M2306" s="107" t="s">
        <v>395</v>
      </c>
      <c r="N2306" s="107" t="s">
        <v>410</v>
      </c>
      <c r="O2306" s="107" t="s">
        <v>395</v>
      </c>
      <c r="P2306" s="109">
        <v>45213</v>
      </c>
      <c r="Q2306" s="107" t="s">
        <v>754</v>
      </c>
      <c r="R2306" s="108">
        <v>1</v>
      </c>
      <c r="S2306" s="109">
        <v>45296</v>
      </c>
      <c r="T2306" s="109">
        <v>45356</v>
      </c>
      <c r="U2306" s="109">
        <v>46026</v>
      </c>
      <c r="V2306" s="108">
        <v>730</v>
      </c>
      <c r="W2306" s="107" t="s">
        <v>442</v>
      </c>
      <c r="X2306" s="107" t="s">
        <v>778</v>
      </c>
      <c r="Y2306" s="107" t="s">
        <v>293</v>
      </c>
      <c r="Z2306" s="108">
        <v>0</v>
      </c>
      <c r="AA2306" s="113">
        <v>0</v>
      </c>
      <c r="AB2306" s="113">
        <v>0</v>
      </c>
      <c r="AC2306" s="113">
        <v>2964266.25</v>
      </c>
      <c r="AD2306" s="113">
        <v>0</v>
      </c>
      <c r="AE2306" s="113">
        <v>2964266.25</v>
      </c>
      <c r="AF2306" s="113">
        <v>1235110</v>
      </c>
      <c r="AG2306" s="113">
        <v>1235110</v>
      </c>
      <c r="AH2306" s="113">
        <f>CFR_Data[[#This Row],[Total Spent SFY]]+CFR_Data[[#This Row],[CF Current SFY]]</f>
        <v>1235110</v>
      </c>
      <c r="AI2306" s="113">
        <v>1482130</v>
      </c>
      <c r="AJ2306" s="113">
        <v>247026.25</v>
      </c>
      <c r="AK2306" s="113">
        <v>0</v>
      </c>
      <c r="AL2306" s="113">
        <v>0</v>
      </c>
      <c r="AM2306" s="113">
        <v>0</v>
      </c>
      <c r="AN2306" s="113">
        <v>0</v>
      </c>
      <c r="AO2306" s="113">
        <v>0</v>
      </c>
      <c r="AP2306" s="113">
        <v>0</v>
      </c>
      <c r="AQ2306" s="107" t="s">
        <v>699</v>
      </c>
      <c r="AR2306" s="107" t="s">
        <v>699</v>
      </c>
      <c r="AS2306" s="107" t="s">
        <v>396</v>
      </c>
      <c r="AT2306" s="107" t="s">
        <v>395</v>
      </c>
      <c r="AU2306" s="107" t="s">
        <v>1123</v>
      </c>
      <c r="AV2306" s="107" t="s">
        <v>391</v>
      </c>
      <c r="AW2306" s="108">
        <v>3</v>
      </c>
      <c r="AX2306" s="107" t="s">
        <v>473</v>
      </c>
      <c r="AY2306" s="107" t="s">
        <v>765</v>
      </c>
      <c r="AZ2306" s="107" t="s">
        <v>706</v>
      </c>
      <c r="BA2306" s="107" t="s">
        <v>406</v>
      </c>
      <c r="BB2306" s="109">
        <v>45355.272070752311</v>
      </c>
      <c r="BC2306" s="107" t="s">
        <v>465</v>
      </c>
      <c r="BD2306" s="107" t="s">
        <v>293</v>
      </c>
    </row>
    <row r="2307" spans="1:56" x14ac:dyDescent="0.2">
      <c r="A2307" s="107" t="s">
        <v>409</v>
      </c>
      <c r="B2307" s="105">
        <v>613341</v>
      </c>
      <c r="C2307" s="105" t="s">
        <v>3353</v>
      </c>
      <c r="D2307" s="107" t="s">
        <v>462</v>
      </c>
      <c r="E2307" s="105" t="s">
        <v>1943</v>
      </c>
      <c r="F2307" s="107" t="s">
        <v>1364</v>
      </c>
      <c r="G2307" s="107" t="s">
        <v>830</v>
      </c>
      <c r="H2307" s="107" t="b">
        <v>1</v>
      </c>
      <c r="I2307" s="107" t="s">
        <v>830</v>
      </c>
      <c r="J2307" s="107" t="s">
        <v>440</v>
      </c>
      <c r="K2307" s="107" t="s">
        <v>441</v>
      </c>
      <c r="L2307" s="107" t="s">
        <v>231</v>
      </c>
      <c r="M2307" s="107" t="s">
        <v>395</v>
      </c>
      <c r="N2307" s="107" t="s">
        <v>410</v>
      </c>
      <c r="O2307" s="107" t="s">
        <v>395</v>
      </c>
      <c r="P2307" s="109">
        <v>45213</v>
      </c>
      <c r="Q2307" s="107" t="s">
        <v>754</v>
      </c>
      <c r="R2307" s="108">
        <v>1</v>
      </c>
      <c r="S2307" s="109">
        <v>45296</v>
      </c>
      <c r="T2307" s="109">
        <v>45356</v>
      </c>
      <c r="U2307" s="109">
        <v>46026</v>
      </c>
      <c r="V2307" s="108">
        <v>730</v>
      </c>
      <c r="W2307" s="107" t="s">
        <v>287</v>
      </c>
      <c r="X2307" s="107" t="s">
        <v>777</v>
      </c>
      <c r="Y2307" s="107" t="s">
        <v>293</v>
      </c>
      <c r="Z2307" s="108">
        <v>0</v>
      </c>
      <c r="AA2307" s="113">
        <v>0</v>
      </c>
      <c r="AB2307" s="113">
        <v>0</v>
      </c>
      <c r="AC2307" s="113">
        <v>42425</v>
      </c>
      <c r="AD2307" s="113">
        <v>0</v>
      </c>
      <c r="AE2307" s="113">
        <v>42425</v>
      </c>
      <c r="AF2307" s="113">
        <v>17680</v>
      </c>
      <c r="AG2307" s="113">
        <v>17680</v>
      </c>
      <c r="AH2307" s="113">
        <f>CFR_Data[[#This Row],[Total Spent SFY]]+CFR_Data[[#This Row],[CF Current SFY]]</f>
        <v>17680</v>
      </c>
      <c r="AI2307" s="113">
        <v>21210</v>
      </c>
      <c r="AJ2307" s="113">
        <v>3535</v>
      </c>
      <c r="AK2307" s="113">
        <v>0</v>
      </c>
      <c r="AL2307" s="113">
        <v>0</v>
      </c>
      <c r="AM2307" s="113">
        <v>0</v>
      </c>
      <c r="AN2307" s="113">
        <v>0</v>
      </c>
      <c r="AO2307" s="113">
        <v>0</v>
      </c>
      <c r="AP2307" s="113">
        <v>0</v>
      </c>
      <c r="AQ2307" s="107" t="s">
        <v>699</v>
      </c>
      <c r="AR2307" s="107" t="s">
        <v>699</v>
      </c>
      <c r="AS2307" s="107" t="s">
        <v>396</v>
      </c>
      <c r="AT2307" s="107" t="s">
        <v>395</v>
      </c>
      <c r="AU2307" s="107" t="s">
        <v>1123</v>
      </c>
      <c r="AV2307" s="107" t="s">
        <v>391</v>
      </c>
      <c r="AW2307" s="108">
        <v>3</v>
      </c>
      <c r="AX2307" s="107" t="s">
        <v>473</v>
      </c>
      <c r="AY2307" s="107" t="s">
        <v>765</v>
      </c>
      <c r="AZ2307" s="107" t="s">
        <v>706</v>
      </c>
      <c r="BA2307" s="107" t="s">
        <v>406</v>
      </c>
      <c r="BB2307" s="109">
        <v>45355.272070752311</v>
      </c>
      <c r="BC2307" s="107" t="s">
        <v>465</v>
      </c>
      <c r="BD2307" s="107" t="s">
        <v>293</v>
      </c>
    </row>
    <row r="2308" spans="1:56" x14ac:dyDescent="0.2">
      <c r="A2308" s="107" t="s">
        <v>613</v>
      </c>
      <c r="B2308" s="105">
        <v>613345</v>
      </c>
      <c r="C2308" s="105" t="s">
        <v>3354</v>
      </c>
      <c r="D2308" s="107" t="s">
        <v>3355</v>
      </c>
      <c r="E2308" s="105" t="s">
        <v>1943</v>
      </c>
      <c r="F2308" s="107" t="s">
        <v>1364</v>
      </c>
      <c r="G2308" s="107" t="s">
        <v>830</v>
      </c>
      <c r="H2308" s="107" t="b">
        <v>1</v>
      </c>
      <c r="I2308" s="107" t="s">
        <v>830</v>
      </c>
      <c r="J2308" s="107" t="s">
        <v>440</v>
      </c>
      <c r="K2308" s="107" t="s">
        <v>441</v>
      </c>
      <c r="L2308" s="107" t="s">
        <v>231</v>
      </c>
      <c r="M2308" s="107" t="s">
        <v>395</v>
      </c>
      <c r="N2308" s="107" t="s">
        <v>615</v>
      </c>
      <c r="O2308" s="107" t="s">
        <v>395</v>
      </c>
      <c r="P2308" s="109">
        <v>45318</v>
      </c>
      <c r="Q2308" s="107" t="s">
        <v>754</v>
      </c>
      <c r="R2308" s="108">
        <v>1</v>
      </c>
      <c r="S2308" s="109">
        <v>45388</v>
      </c>
      <c r="T2308" s="109">
        <v>45448</v>
      </c>
      <c r="U2308" s="109">
        <v>46118</v>
      </c>
      <c r="V2308" s="108">
        <v>730</v>
      </c>
      <c r="W2308" s="107" t="s">
        <v>398</v>
      </c>
      <c r="X2308" s="107" t="s">
        <v>720</v>
      </c>
      <c r="Y2308" s="107" t="s">
        <v>293</v>
      </c>
      <c r="Z2308" s="108">
        <v>0</v>
      </c>
      <c r="AA2308" s="113">
        <v>0</v>
      </c>
      <c r="AB2308" s="113">
        <v>0</v>
      </c>
      <c r="AC2308" s="113">
        <v>4240</v>
      </c>
      <c r="AD2308" s="113">
        <v>0</v>
      </c>
      <c r="AE2308" s="113">
        <v>4240</v>
      </c>
      <c r="AF2308" s="113">
        <v>184.34780000000001</v>
      </c>
      <c r="AG2308" s="113">
        <v>184.34780000000001</v>
      </c>
      <c r="AH2308" s="113">
        <f>CFR_Data[[#This Row],[Total Spent SFY]]+CFR_Data[[#This Row],[CF Current SFY]]</f>
        <v>184.34780000000001</v>
      </c>
      <c r="AI2308" s="113">
        <v>2212.1738999999998</v>
      </c>
      <c r="AJ2308" s="113">
        <v>1843.4783</v>
      </c>
      <c r="AK2308" s="113">
        <v>0</v>
      </c>
      <c r="AL2308" s="113">
        <v>0</v>
      </c>
      <c r="AM2308" s="113">
        <v>0</v>
      </c>
      <c r="AN2308" s="113">
        <v>0</v>
      </c>
      <c r="AO2308" s="113">
        <v>0</v>
      </c>
      <c r="AP2308" s="113">
        <v>0</v>
      </c>
      <c r="AQ2308" s="107" t="s">
        <v>699</v>
      </c>
      <c r="AR2308" s="107" t="s">
        <v>699</v>
      </c>
      <c r="AS2308" s="107" t="s">
        <v>396</v>
      </c>
      <c r="AT2308" s="107" t="s">
        <v>395</v>
      </c>
      <c r="AU2308" s="107" t="s">
        <v>1123</v>
      </c>
      <c r="AV2308" s="107" t="s">
        <v>391</v>
      </c>
      <c r="AW2308" s="108">
        <v>3</v>
      </c>
      <c r="AX2308" s="107" t="s">
        <v>473</v>
      </c>
      <c r="AY2308" s="107" t="s">
        <v>765</v>
      </c>
      <c r="AZ2308" s="107" t="s">
        <v>706</v>
      </c>
      <c r="BA2308" s="107" t="s">
        <v>406</v>
      </c>
      <c r="BB2308" s="109">
        <v>45355.272070752311</v>
      </c>
      <c r="BC2308" s="107" t="s">
        <v>465</v>
      </c>
      <c r="BD2308" s="107" t="s">
        <v>293</v>
      </c>
    </row>
    <row r="2309" spans="1:56" x14ac:dyDescent="0.2">
      <c r="A2309" s="107" t="s">
        <v>613</v>
      </c>
      <c r="B2309" s="105">
        <v>613345</v>
      </c>
      <c r="C2309" s="105" t="s">
        <v>3354</v>
      </c>
      <c r="D2309" s="107" t="s">
        <v>3355</v>
      </c>
      <c r="E2309" s="105" t="s">
        <v>1943</v>
      </c>
      <c r="F2309" s="107" t="s">
        <v>1364</v>
      </c>
      <c r="G2309" s="107" t="s">
        <v>830</v>
      </c>
      <c r="H2309" s="107" t="b">
        <v>1</v>
      </c>
      <c r="I2309" s="107" t="s">
        <v>830</v>
      </c>
      <c r="J2309" s="107" t="s">
        <v>440</v>
      </c>
      <c r="K2309" s="107" t="s">
        <v>441</v>
      </c>
      <c r="L2309" s="107" t="s">
        <v>231</v>
      </c>
      <c r="M2309" s="107" t="s">
        <v>395</v>
      </c>
      <c r="N2309" s="107" t="s">
        <v>615</v>
      </c>
      <c r="O2309" s="107" t="s">
        <v>395</v>
      </c>
      <c r="P2309" s="109">
        <v>45318</v>
      </c>
      <c r="Q2309" s="107" t="s">
        <v>754</v>
      </c>
      <c r="R2309" s="108">
        <v>1</v>
      </c>
      <c r="S2309" s="109">
        <v>45388</v>
      </c>
      <c r="T2309" s="109">
        <v>45448</v>
      </c>
      <c r="U2309" s="109">
        <v>46118</v>
      </c>
      <c r="V2309" s="108">
        <v>730</v>
      </c>
      <c r="W2309" s="107" t="s">
        <v>442</v>
      </c>
      <c r="X2309" s="107" t="s">
        <v>778</v>
      </c>
      <c r="Y2309" s="107" t="s">
        <v>293</v>
      </c>
      <c r="Z2309" s="108">
        <v>0</v>
      </c>
      <c r="AA2309" s="113">
        <v>0</v>
      </c>
      <c r="AB2309" s="113">
        <v>0</v>
      </c>
      <c r="AC2309" s="113">
        <v>1441844</v>
      </c>
      <c r="AD2309" s="113">
        <v>0</v>
      </c>
      <c r="AE2309" s="113">
        <v>1441844.0001000001</v>
      </c>
      <c r="AF2309" s="113">
        <v>62688.869599999998</v>
      </c>
      <c r="AG2309" s="113">
        <v>62688.869599999998</v>
      </c>
      <c r="AH2309" s="113">
        <f>CFR_Data[[#This Row],[Total Spent SFY]]+CFR_Data[[#This Row],[CF Current SFY]]</f>
        <v>62688.869599999998</v>
      </c>
      <c r="AI2309" s="113">
        <v>752266.43480000005</v>
      </c>
      <c r="AJ2309" s="113">
        <v>626888.69570000004</v>
      </c>
      <c r="AK2309" s="113">
        <v>0</v>
      </c>
      <c r="AL2309" s="113">
        <v>0</v>
      </c>
      <c r="AM2309" s="113">
        <v>0</v>
      </c>
      <c r="AN2309" s="113">
        <v>-1E-4</v>
      </c>
      <c r="AO2309" s="113">
        <v>0</v>
      </c>
      <c r="AP2309" s="113">
        <v>0</v>
      </c>
      <c r="AQ2309" s="107" t="s">
        <v>699</v>
      </c>
      <c r="AR2309" s="107" t="s">
        <v>699</v>
      </c>
      <c r="AS2309" s="107" t="s">
        <v>396</v>
      </c>
      <c r="AT2309" s="107" t="s">
        <v>395</v>
      </c>
      <c r="AU2309" s="107" t="s">
        <v>1123</v>
      </c>
      <c r="AV2309" s="107" t="s">
        <v>391</v>
      </c>
      <c r="AW2309" s="108">
        <v>3</v>
      </c>
      <c r="AX2309" s="107" t="s">
        <v>473</v>
      </c>
      <c r="AY2309" s="107" t="s">
        <v>765</v>
      </c>
      <c r="AZ2309" s="107" t="s">
        <v>706</v>
      </c>
      <c r="BA2309" s="107" t="s">
        <v>406</v>
      </c>
      <c r="BB2309" s="109">
        <v>45355.272070752311</v>
      </c>
      <c r="BC2309" s="107" t="s">
        <v>465</v>
      </c>
      <c r="BD2309" s="107" t="s">
        <v>293</v>
      </c>
    </row>
    <row r="2310" spans="1:56" x14ac:dyDescent="0.2">
      <c r="A2310" s="107" t="s">
        <v>613</v>
      </c>
      <c r="B2310" s="105">
        <v>613345</v>
      </c>
      <c r="C2310" s="105" t="s">
        <v>3354</v>
      </c>
      <c r="D2310" s="107" t="s">
        <v>3355</v>
      </c>
      <c r="E2310" s="105" t="s">
        <v>1943</v>
      </c>
      <c r="F2310" s="107" t="s">
        <v>1364</v>
      </c>
      <c r="G2310" s="107" t="s">
        <v>830</v>
      </c>
      <c r="H2310" s="107" t="b">
        <v>1</v>
      </c>
      <c r="I2310" s="107" t="s">
        <v>830</v>
      </c>
      <c r="J2310" s="107" t="s">
        <v>440</v>
      </c>
      <c r="K2310" s="107" t="s">
        <v>441</v>
      </c>
      <c r="L2310" s="107" t="s">
        <v>231</v>
      </c>
      <c r="M2310" s="107" t="s">
        <v>395</v>
      </c>
      <c r="N2310" s="107" t="s">
        <v>615</v>
      </c>
      <c r="O2310" s="107" t="s">
        <v>395</v>
      </c>
      <c r="P2310" s="109">
        <v>45318</v>
      </c>
      <c r="Q2310" s="107" t="s">
        <v>754</v>
      </c>
      <c r="R2310" s="108">
        <v>1</v>
      </c>
      <c r="S2310" s="109">
        <v>45388</v>
      </c>
      <c r="T2310" s="109">
        <v>45448</v>
      </c>
      <c r="U2310" s="109">
        <v>46118</v>
      </c>
      <c r="V2310" s="108">
        <v>730</v>
      </c>
      <c r="W2310" s="107" t="s">
        <v>287</v>
      </c>
      <c r="X2310" s="107" t="s">
        <v>777</v>
      </c>
      <c r="Y2310" s="107" t="s">
        <v>293</v>
      </c>
      <c r="Z2310" s="108">
        <v>0</v>
      </c>
      <c r="AA2310" s="113">
        <v>0</v>
      </c>
      <c r="AB2310" s="113">
        <v>0</v>
      </c>
      <c r="AC2310" s="113">
        <v>27712</v>
      </c>
      <c r="AD2310" s="113">
        <v>0</v>
      </c>
      <c r="AE2310" s="113">
        <v>27712.000100000001</v>
      </c>
      <c r="AF2310" s="113">
        <v>1204.8696</v>
      </c>
      <c r="AG2310" s="113">
        <v>1204.8696</v>
      </c>
      <c r="AH2310" s="113">
        <f>CFR_Data[[#This Row],[Total Spent SFY]]+CFR_Data[[#This Row],[CF Current SFY]]</f>
        <v>1204.8696</v>
      </c>
      <c r="AI2310" s="113">
        <v>14458.434800000001</v>
      </c>
      <c r="AJ2310" s="113">
        <v>12048.6957</v>
      </c>
      <c r="AK2310" s="113">
        <v>0</v>
      </c>
      <c r="AL2310" s="113">
        <v>0</v>
      </c>
      <c r="AM2310" s="113">
        <v>0</v>
      </c>
      <c r="AN2310" s="113">
        <v>-1E-4</v>
      </c>
      <c r="AO2310" s="113">
        <v>0</v>
      </c>
      <c r="AP2310" s="113">
        <v>0</v>
      </c>
      <c r="AQ2310" s="107" t="s">
        <v>699</v>
      </c>
      <c r="AR2310" s="107" t="s">
        <v>699</v>
      </c>
      <c r="AS2310" s="107" t="s">
        <v>396</v>
      </c>
      <c r="AT2310" s="107" t="s">
        <v>395</v>
      </c>
      <c r="AU2310" s="107" t="s">
        <v>1123</v>
      </c>
      <c r="AV2310" s="107" t="s">
        <v>391</v>
      </c>
      <c r="AW2310" s="108">
        <v>3</v>
      </c>
      <c r="AX2310" s="107" t="s">
        <v>473</v>
      </c>
      <c r="AY2310" s="107" t="s">
        <v>765</v>
      </c>
      <c r="AZ2310" s="107" t="s">
        <v>706</v>
      </c>
      <c r="BA2310" s="107" t="s">
        <v>406</v>
      </c>
      <c r="BB2310" s="109">
        <v>45355.272070752311</v>
      </c>
      <c r="BC2310" s="107" t="s">
        <v>465</v>
      </c>
      <c r="BD2310" s="107" t="s">
        <v>293</v>
      </c>
    </row>
    <row r="2311" spans="1:56" x14ac:dyDescent="0.2">
      <c r="A2311" s="107" t="s">
        <v>472</v>
      </c>
      <c r="B2311" s="105">
        <v>613346</v>
      </c>
      <c r="C2311" s="105" t="s">
        <v>395</v>
      </c>
      <c r="D2311" s="107" t="s">
        <v>3356</v>
      </c>
      <c r="E2311" s="105" t="s">
        <v>1943</v>
      </c>
      <c r="F2311" s="107" t="s">
        <v>3246</v>
      </c>
      <c r="G2311" s="107" t="s">
        <v>830</v>
      </c>
      <c r="H2311" s="107" t="b">
        <v>1</v>
      </c>
      <c r="I2311" s="107" t="s">
        <v>830</v>
      </c>
      <c r="J2311" s="107" t="s">
        <v>59</v>
      </c>
      <c r="K2311" s="107" t="s">
        <v>22</v>
      </c>
      <c r="L2311" s="107" t="s">
        <v>344</v>
      </c>
      <c r="M2311" s="107" t="s">
        <v>395</v>
      </c>
      <c r="N2311" s="107" t="s">
        <v>472</v>
      </c>
      <c r="O2311" s="107" t="s">
        <v>1127</v>
      </c>
      <c r="P2311" s="109">
        <v>45381</v>
      </c>
      <c r="Q2311" s="107" t="s">
        <v>754</v>
      </c>
      <c r="R2311" s="108">
        <v>0</v>
      </c>
      <c r="S2311" s="109">
        <v>45531</v>
      </c>
      <c r="T2311" s="109">
        <v>45591</v>
      </c>
      <c r="U2311" s="109">
        <v>46261</v>
      </c>
      <c r="V2311" s="108">
        <v>730</v>
      </c>
      <c r="W2311" s="107" t="s">
        <v>442</v>
      </c>
      <c r="X2311" s="107" t="s">
        <v>790</v>
      </c>
      <c r="Y2311" s="107" t="s">
        <v>293</v>
      </c>
      <c r="Z2311" s="108">
        <v>0</v>
      </c>
      <c r="AA2311" s="113">
        <v>0</v>
      </c>
      <c r="AB2311" s="113">
        <v>0</v>
      </c>
      <c r="AC2311" s="113">
        <v>2129900.84</v>
      </c>
      <c r="AD2311" s="113">
        <v>0</v>
      </c>
      <c r="AE2311" s="113">
        <v>2129900.84</v>
      </c>
      <c r="AF2311" s="113">
        <v>0</v>
      </c>
      <c r="AG2311" s="113">
        <v>0</v>
      </c>
      <c r="AH2311" s="113">
        <f>CFR_Data[[#This Row],[Total Spent SFY]]+CFR_Data[[#This Row],[CF Current SFY]]</f>
        <v>0</v>
      </c>
      <c r="AI2311" s="113">
        <v>833439.45909999998</v>
      </c>
      <c r="AJ2311" s="113">
        <v>1111252.6122000001</v>
      </c>
      <c r="AK2311" s="113">
        <v>185208.76869999999</v>
      </c>
      <c r="AL2311" s="113">
        <v>0</v>
      </c>
      <c r="AM2311" s="113">
        <v>0</v>
      </c>
      <c r="AN2311" s="113">
        <v>0</v>
      </c>
      <c r="AO2311" s="113">
        <v>0</v>
      </c>
      <c r="AP2311" s="113">
        <v>0</v>
      </c>
      <c r="AQ2311" s="107" t="s">
        <v>699</v>
      </c>
      <c r="AR2311" s="107" t="s">
        <v>699</v>
      </c>
      <c r="AS2311" s="107" t="s">
        <v>396</v>
      </c>
      <c r="AT2311" s="107" t="s">
        <v>395</v>
      </c>
      <c r="AU2311" s="107" t="s">
        <v>1123</v>
      </c>
      <c r="AV2311" s="107" t="s">
        <v>391</v>
      </c>
      <c r="AW2311" s="108">
        <v>1</v>
      </c>
      <c r="AX2311" s="107" t="s">
        <v>473</v>
      </c>
      <c r="AY2311" s="107" t="s">
        <v>707</v>
      </c>
      <c r="AZ2311" s="107" t="s">
        <v>706</v>
      </c>
      <c r="BA2311" s="107" t="s">
        <v>412</v>
      </c>
      <c r="BB2311" s="109">
        <v>45355.272070752311</v>
      </c>
      <c r="BC2311" s="107" t="s">
        <v>22</v>
      </c>
      <c r="BD2311" s="107" t="s">
        <v>293</v>
      </c>
    </row>
    <row r="2312" spans="1:56" x14ac:dyDescent="0.2">
      <c r="A2312" s="107" t="s">
        <v>472</v>
      </c>
      <c r="B2312" s="105">
        <v>613347</v>
      </c>
      <c r="C2312" s="105" t="s">
        <v>395</v>
      </c>
      <c r="D2312" s="107" t="s">
        <v>469</v>
      </c>
      <c r="E2312" s="105" t="s">
        <v>1943</v>
      </c>
      <c r="F2312" s="107" t="s">
        <v>1364</v>
      </c>
      <c r="G2312" s="107" t="s">
        <v>830</v>
      </c>
      <c r="H2312" s="107" t="b">
        <v>1</v>
      </c>
      <c r="I2312" s="107" t="s">
        <v>830</v>
      </c>
      <c r="J2312" s="107" t="s">
        <v>440</v>
      </c>
      <c r="K2312" s="107" t="s">
        <v>441</v>
      </c>
      <c r="L2312" s="107" t="s">
        <v>231</v>
      </c>
      <c r="M2312" s="107" t="s">
        <v>395</v>
      </c>
      <c r="N2312" s="107" t="s">
        <v>472</v>
      </c>
      <c r="O2312" s="107" t="s">
        <v>1122</v>
      </c>
      <c r="P2312" s="109">
        <v>45521</v>
      </c>
      <c r="Q2312" s="107" t="s">
        <v>754</v>
      </c>
      <c r="R2312" s="108">
        <v>0</v>
      </c>
      <c r="S2312" s="109">
        <v>45671</v>
      </c>
      <c r="T2312" s="109">
        <v>45731</v>
      </c>
      <c r="U2312" s="109">
        <v>46400</v>
      </c>
      <c r="V2312" s="108">
        <v>729</v>
      </c>
      <c r="W2312" s="107" t="s">
        <v>398</v>
      </c>
      <c r="X2312" s="107" t="s">
        <v>720</v>
      </c>
      <c r="Y2312" s="107" t="s">
        <v>293</v>
      </c>
      <c r="Z2312" s="108">
        <v>0</v>
      </c>
      <c r="AA2312" s="113">
        <v>0</v>
      </c>
      <c r="AB2312" s="113">
        <v>0</v>
      </c>
      <c r="AC2312" s="113">
        <v>280000</v>
      </c>
      <c r="AD2312" s="113">
        <v>0</v>
      </c>
      <c r="AE2312" s="113">
        <v>280000</v>
      </c>
      <c r="AF2312" s="113">
        <v>0</v>
      </c>
      <c r="AG2312" s="113">
        <v>0</v>
      </c>
      <c r="AH2312" s="113">
        <f>CFR_Data[[#This Row],[Total Spent SFY]]+CFR_Data[[#This Row],[CF Current SFY]]</f>
        <v>0</v>
      </c>
      <c r="AI2312" s="113">
        <v>48695.652199999997</v>
      </c>
      <c r="AJ2312" s="113">
        <v>146086.9565</v>
      </c>
      <c r="AK2312" s="113">
        <v>85217.391300000003</v>
      </c>
      <c r="AL2312" s="113">
        <v>0</v>
      </c>
      <c r="AM2312" s="113">
        <v>0</v>
      </c>
      <c r="AN2312" s="113">
        <v>0</v>
      </c>
      <c r="AO2312" s="113">
        <v>0</v>
      </c>
      <c r="AP2312" s="113">
        <v>0</v>
      </c>
      <c r="AQ2312" s="107" t="s">
        <v>699</v>
      </c>
      <c r="AR2312" s="107" t="s">
        <v>699</v>
      </c>
      <c r="AS2312" s="107" t="s">
        <v>396</v>
      </c>
      <c r="AT2312" s="107" t="s">
        <v>395</v>
      </c>
      <c r="AU2312" s="107" t="s">
        <v>1123</v>
      </c>
      <c r="AV2312" s="107" t="s">
        <v>391</v>
      </c>
      <c r="AW2312" s="108">
        <v>3</v>
      </c>
      <c r="AX2312" s="107" t="s">
        <v>473</v>
      </c>
      <c r="AY2312" s="107" t="s">
        <v>765</v>
      </c>
      <c r="AZ2312" s="107" t="s">
        <v>706</v>
      </c>
      <c r="BA2312" s="107" t="s">
        <v>406</v>
      </c>
      <c r="BB2312" s="109">
        <v>45355.272070752311</v>
      </c>
      <c r="BC2312" s="107" t="s">
        <v>465</v>
      </c>
      <c r="BD2312" s="107" t="s">
        <v>293</v>
      </c>
    </row>
    <row r="2313" spans="1:56" x14ac:dyDescent="0.2">
      <c r="A2313" s="107" t="s">
        <v>472</v>
      </c>
      <c r="B2313" s="105">
        <v>613347</v>
      </c>
      <c r="C2313" s="105" t="s">
        <v>395</v>
      </c>
      <c r="D2313" s="107" t="s">
        <v>469</v>
      </c>
      <c r="E2313" s="105" t="s">
        <v>1943</v>
      </c>
      <c r="F2313" s="107" t="s">
        <v>1364</v>
      </c>
      <c r="G2313" s="107" t="s">
        <v>830</v>
      </c>
      <c r="H2313" s="107" t="b">
        <v>1</v>
      </c>
      <c r="I2313" s="107" t="s">
        <v>830</v>
      </c>
      <c r="J2313" s="107" t="s">
        <v>440</v>
      </c>
      <c r="K2313" s="107" t="s">
        <v>441</v>
      </c>
      <c r="L2313" s="107" t="s">
        <v>231</v>
      </c>
      <c r="M2313" s="107" t="s">
        <v>395</v>
      </c>
      <c r="N2313" s="107" t="s">
        <v>472</v>
      </c>
      <c r="O2313" s="107" t="s">
        <v>1122</v>
      </c>
      <c r="P2313" s="109">
        <v>45521</v>
      </c>
      <c r="Q2313" s="107" t="s">
        <v>754</v>
      </c>
      <c r="R2313" s="108">
        <v>0</v>
      </c>
      <c r="S2313" s="109">
        <v>45671</v>
      </c>
      <c r="T2313" s="109">
        <v>45731</v>
      </c>
      <c r="U2313" s="109">
        <v>46400</v>
      </c>
      <c r="V2313" s="108">
        <v>729</v>
      </c>
      <c r="W2313" s="107" t="s">
        <v>442</v>
      </c>
      <c r="X2313" s="107" t="s">
        <v>778</v>
      </c>
      <c r="Y2313" s="107" t="s">
        <v>293</v>
      </c>
      <c r="Z2313" s="108">
        <v>0</v>
      </c>
      <c r="AA2313" s="113">
        <v>0</v>
      </c>
      <c r="AB2313" s="113">
        <v>0</v>
      </c>
      <c r="AC2313" s="113">
        <v>560000</v>
      </c>
      <c r="AD2313" s="113">
        <v>0</v>
      </c>
      <c r="AE2313" s="113">
        <v>559999.99990000005</v>
      </c>
      <c r="AF2313" s="113">
        <v>0</v>
      </c>
      <c r="AG2313" s="113">
        <v>0</v>
      </c>
      <c r="AH2313" s="113">
        <f>CFR_Data[[#This Row],[Total Spent SFY]]+CFR_Data[[#This Row],[CF Current SFY]]</f>
        <v>0</v>
      </c>
      <c r="AI2313" s="113">
        <v>97391.304300000003</v>
      </c>
      <c r="AJ2313" s="113">
        <v>292173.913</v>
      </c>
      <c r="AK2313" s="113">
        <v>170434.78260000001</v>
      </c>
      <c r="AL2313" s="113">
        <v>0</v>
      </c>
      <c r="AM2313" s="113">
        <v>0</v>
      </c>
      <c r="AN2313" s="113">
        <v>1E-4</v>
      </c>
      <c r="AO2313" s="113">
        <v>0</v>
      </c>
      <c r="AP2313" s="113">
        <v>0</v>
      </c>
      <c r="AQ2313" s="107" t="s">
        <v>699</v>
      </c>
      <c r="AR2313" s="107" t="s">
        <v>699</v>
      </c>
      <c r="AS2313" s="107" t="s">
        <v>396</v>
      </c>
      <c r="AT2313" s="107" t="s">
        <v>395</v>
      </c>
      <c r="AU2313" s="107" t="s">
        <v>1123</v>
      </c>
      <c r="AV2313" s="107" t="s">
        <v>391</v>
      </c>
      <c r="AW2313" s="108">
        <v>3</v>
      </c>
      <c r="AX2313" s="107" t="s">
        <v>473</v>
      </c>
      <c r="AY2313" s="107" t="s">
        <v>765</v>
      </c>
      <c r="AZ2313" s="107" t="s">
        <v>706</v>
      </c>
      <c r="BA2313" s="107" t="s">
        <v>406</v>
      </c>
      <c r="BB2313" s="109">
        <v>45355.272070752311</v>
      </c>
      <c r="BC2313" s="107" t="s">
        <v>465</v>
      </c>
      <c r="BD2313" s="107" t="s">
        <v>293</v>
      </c>
    </row>
    <row r="2314" spans="1:56" x14ac:dyDescent="0.2">
      <c r="A2314" s="107" t="s">
        <v>472</v>
      </c>
      <c r="B2314" s="105">
        <v>613347</v>
      </c>
      <c r="C2314" s="105" t="s">
        <v>395</v>
      </c>
      <c r="D2314" s="107" t="s">
        <v>469</v>
      </c>
      <c r="E2314" s="105" t="s">
        <v>1943</v>
      </c>
      <c r="F2314" s="107" t="s">
        <v>1364</v>
      </c>
      <c r="G2314" s="107" t="s">
        <v>830</v>
      </c>
      <c r="H2314" s="107" t="b">
        <v>1</v>
      </c>
      <c r="I2314" s="107" t="s">
        <v>830</v>
      </c>
      <c r="J2314" s="107" t="s">
        <v>440</v>
      </c>
      <c r="K2314" s="107" t="s">
        <v>441</v>
      </c>
      <c r="L2314" s="107" t="s">
        <v>231</v>
      </c>
      <c r="M2314" s="107" t="s">
        <v>395</v>
      </c>
      <c r="N2314" s="107" t="s">
        <v>472</v>
      </c>
      <c r="O2314" s="107" t="s">
        <v>1122</v>
      </c>
      <c r="P2314" s="109">
        <v>45521</v>
      </c>
      <c r="Q2314" s="107" t="s">
        <v>754</v>
      </c>
      <c r="R2314" s="108">
        <v>0</v>
      </c>
      <c r="S2314" s="109">
        <v>45671</v>
      </c>
      <c r="T2314" s="109">
        <v>45731</v>
      </c>
      <c r="U2314" s="109">
        <v>46400</v>
      </c>
      <c r="V2314" s="108">
        <v>729</v>
      </c>
      <c r="W2314" s="107" t="s">
        <v>287</v>
      </c>
      <c r="X2314" s="107" t="s">
        <v>777</v>
      </c>
      <c r="Y2314" s="107" t="s">
        <v>293</v>
      </c>
      <c r="Z2314" s="108">
        <v>0</v>
      </c>
      <c r="AA2314" s="113">
        <v>0</v>
      </c>
      <c r="AB2314" s="113">
        <v>0</v>
      </c>
      <c r="AC2314" s="113">
        <v>56000</v>
      </c>
      <c r="AD2314" s="113">
        <v>0</v>
      </c>
      <c r="AE2314" s="113">
        <v>56000</v>
      </c>
      <c r="AF2314" s="113">
        <v>0</v>
      </c>
      <c r="AG2314" s="113">
        <v>0</v>
      </c>
      <c r="AH2314" s="113">
        <f>CFR_Data[[#This Row],[Total Spent SFY]]+CFR_Data[[#This Row],[CF Current SFY]]</f>
        <v>0</v>
      </c>
      <c r="AI2314" s="113">
        <v>9739.1304</v>
      </c>
      <c r="AJ2314" s="113">
        <v>29217.391299999999</v>
      </c>
      <c r="AK2314" s="113">
        <v>17043.478299999999</v>
      </c>
      <c r="AL2314" s="113">
        <v>0</v>
      </c>
      <c r="AM2314" s="113">
        <v>0</v>
      </c>
      <c r="AN2314" s="113">
        <v>0</v>
      </c>
      <c r="AO2314" s="113">
        <v>0</v>
      </c>
      <c r="AP2314" s="113">
        <v>0</v>
      </c>
      <c r="AQ2314" s="107" t="s">
        <v>699</v>
      </c>
      <c r="AR2314" s="107" t="s">
        <v>699</v>
      </c>
      <c r="AS2314" s="107" t="s">
        <v>396</v>
      </c>
      <c r="AT2314" s="107" t="s">
        <v>395</v>
      </c>
      <c r="AU2314" s="107" t="s">
        <v>1123</v>
      </c>
      <c r="AV2314" s="107" t="s">
        <v>391</v>
      </c>
      <c r="AW2314" s="108">
        <v>3</v>
      </c>
      <c r="AX2314" s="107" t="s">
        <v>473</v>
      </c>
      <c r="AY2314" s="107" t="s">
        <v>765</v>
      </c>
      <c r="AZ2314" s="107" t="s">
        <v>706</v>
      </c>
      <c r="BA2314" s="107" t="s">
        <v>406</v>
      </c>
      <c r="BB2314" s="109">
        <v>45355.272070752311</v>
      </c>
      <c r="BC2314" s="107" t="s">
        <v>465</v>
      </c>
      <c r="BD2314" s="107" t="s">
        <v>293</v>
      </c>
    </row>
    <row r="2315" spans="1:56" x14ac:dyDescent="0.2">
      <c r="A2315" s="107" t="s">
        <v>472</v>
      </c>
      <c r="B2315" s="105">
        <v>613348</v>
      </c>
      <c r="C2315" s="105" t="s">
        <v>395</v>
      </c>
      <c r="D2315" s="107" t="s">
        <v>3357</v>
      </c>
      <c r="E2315" s="105" t="s">
        <v>1943</v>
      </c>
      <c r="F2315" s="107" t="s">
        <v>1364</v>
      </c>
      <c r="G2315" s="107" t="s">
        <v>830</v>
      </c>
      <c r="H2315" s="107" t="b">
        <v>1</v>
      </c>
      <c r="I2315" s="107" t="s">
        <v>830</v>
      </c>
      <c r="J2315" s="107" t="s">
        <v>440</v>
      </c>
      <c r="K2315" s="107" t="s">
        <v>441</v>
      </c>
      <c r="L2315" s="107" t="s">
        <v>231</v>
      </c>
      <c r="M2315" s="107" t="s">
        <v>395</v>
      </c>
      <c r="N2315" s="107" t="s">
        <v>472</v>
      </c>
      <c r="O2315" s="107" t="s">
        <v>1122</v>
      </c>
      <c r="P2315" s="109">
        <v>45486</v>
      </c>
      <c r="Q2315" s="107" t="s">
        <v>754</v>
      </c>
      <c r="R2315" s="108">
        <v>0</v>
      </c>
      <c r="S2315" s="109">
        <v>45636</v>
      </c>
      <c r="T2315" s="109">
        <v>45696</v>
      </c>
      <c r="U2315" s="109">
        <v>46365</v>
      </c>
      <c r="V2315" s="108">
        <v>729</v>
      </c>
      <c r="W2315" s="107" t="s">
        <v>398</v>
      </c>
      <c r="X2315" s="107" t="s">
        <v>720</v>
      </c>
      <c r="Y2315" s="107" t="s">
        <v>293</v>
      </c>
      <c r="Z2315" s="108">
        <v>0</v>
      </c>
      <c r="AA2315" s="113">
        <v>0</v>
      </c>
      <c r="AB2315" s="113">
        <v>0</v>
      </c>
      <c r="AC2315" s="113">
        <v>5600</v>
      </c>
      <c r="AD2315" s="113">
        <v>0</v>
      </c>
      <c r="AE2315" s="113">
        <v>5600</v>
      </c>
      <c r="AF2315" s="113">
        <v>0</v>
      </c>
      <c r="AG2315" s="113">
        <v>0</v>
      </c>
      <c r="AH2315" s="113">
        <f>CFR_Data[[#This Row],[Total Spent SFY]]+CFR_Data[[#This Row],[CF Current SFY]]</f>
        <v>0</v>
      </c>
      <c r="AI2315" s="113">
        <v>1217.3913</v>
      </c>
      <c r="AJ2315" s="113">
        <v>2921.7390999999998</v>
      </c>
      <c r="AK2315" s="113">
        <v>1460.8696</v>
      </c>
      <c r="AL2315" s="113">
        <v>0</v>
      </c>
      <c r="AM2315" s="113">
        <v>0</v>
      </c>
      <c r="AN2315" s="113">
        <v>0</v>
      </c>
      <c r="AO2315" s="113">
        <v>0</v>
      </c>
      <c r="AP2315" s="113">
        <v>0</v>
      </c>
      <c r="AQ2315" s="107" t="s">
        <v>699</v>
      </c>
      <c r="AR2315" s="107" t="s">
        <v>699</v>
      </c>
      <c r="AS2315" s="107" t="s">
        <v>396</v>
      </c>
      <c r="AT2315" s="107" t="s">
        <v>395</v>
      </c>
      <c r="AU2315" s="107" t="s">
        <v>1123</v>
      </c>
      <c r="AV2315" s="107" t="s">
        <v>391</v>
      </c>
      <c r="AW2315" s="108">
        <v>3</v>
      </c>
      <c r="AX2315" s="107" t="s">
        <v>473</v>
      </c>
      <c r="AY2315" s="107" t="s">
        <v>765</v>
      </c>
      <c r="AZ2315" s="107" t="s">
        <v>706</v>
      </c>
      <c r="BA2315" s="107" t="s">
        <v>406</v>
      </c>
      <c r="BB2315" s="109">
        <v>45355.272070752311</v>
      </c>
      <c r="BC2315" s="107" t="s">
        <v>465</v>
      </c>
      <c r="BD2315" s="107" t="s">
        <v>293</v>
      </c>
    </row>
    <row r="2316" spans="1:56" x14ac:dyDescent="0.2">
      <c r="A2316" s="107" t="s">
        <v>472</v>
      </c>
      <c r="B2316" s="105">
        <v>613348</v>
      </c>
      <c r="C2316" s="105" t="s">
        <v>395</v>
      </c>
      <c r="D2316" s="107" t="s">
        <v>3357</v>
      </c>
      <c r="E2316" s="105" t="s">
        <v>1943</v>
      </c>
      <c r="F2316" s="107" t="s">
        <v>1364</v>
      </c>
      <c r="G2316" s="107" t="s">
        <v>830</v>
      </c>
      <c r="H2316" s="107" t="b">
        <v>1</v>
      </c>
      <c r="I2316" s="107" t="s">
        <v>830</v>
      </c>
      <c r="J2316" s="107" t="s">
        <v>440</v>
      </c>
      <c r="K2316" s="107" t="s">
        <v>441</v>
      </c>
      <c r="L2316" s="107" t="s">
        <v>231</v>
      </c>
      <c r="M2316" s="107" t="s">
        <v>395</v>
      </c>
      <c r="N2316" s="107" t="s">
        <v>472</v>
      </c>
      <c r="O2316" s="107" t="s">
        <v>1122</v>
      </c>
      <c r="P2316" s="109">
        <v>45486</v>
      </c>
      <c r="Q2316" s="107" t="s">
        <v>754</v>
      </c>
      <c r="R2316" s="108">
        <v>0</v>
      </c>
      <c r="S2316" s="109">
        <v>45636</v>
      </c>
      <c r="T2316" s="109">
        <v>45696</v>
      </c>
      <c r="U2316" s="109">
        <v>46365</v>
      </c>
      <c r="V2316" s="108">
        <v>729</v>
      </c>
      <c r="W2316" s="107" t="s">
        <v>442</v>
      </c>
      <c r="X2316" s="107" t="s">
        <v>778</v>
      </c>
      <c r="Y2316" s="107" t="s">
        <v>293</v>
      </c>
      <c r="Z2316" s="108">
        <v>0</v>
      </c>
      <c r="AA2316" s="113">
        <v>0</v>
      </c>
      <c r="AB2316" s="113">
        <v>0</v>
      </c>
      <c r="AC2316" s="113">
        <v>224000</v>
      </c>
      <c r="AD2316" s="113">
        <v>0</v>
      </c>
      <c r="AE2316" s="113">
        <v>224000</v>
      </c>
      <c r="AF2316" s="113">
        <v>0</v>
      </c>
      <c r="AG2316" s="113">
        <v>0</v>
      </c>
      <c r="AH2316" s="113">
        <f>CFR_Data[[#This Row],[Total Spent SFY]]+CFR_Data[[#This Row],[CF Current SFY]]</f>
        <v>0</v>
      </c>
      <c r="AI2316" s="113">
        <v>48695.652199999997</v>
      </c>
      <c r="AJ2316" s="113">
        <v>116869.5652</v>
      </c>
      <c r="AK2316" s="113">
        <v>58434.782599999999</v>
      </c>
      <c r="AL2316" s="113">
        <v>0</v>
      </c>
      <c r="AM2316" s="113">
        <v>0</v>
      </c>
      <c r="AN2316" s="113">
        <v>0</v>
      </c>
      <c r="AO2316" s="113">
        <v>0</v>
      </c>
      <c r="AP2316" s="113">
        <v>0</v>
      </c>
      <c r="AQ2316" s="107" t="s">
        <v>699</v>
      </c>
      <c r="AR2316" s="107" t="s">
        <v>699</v>
      </c>
      <c r="AS2316" s="107" t="s">
        <v>396</v>
      </c>
      <c r="AT2316" s="107" t="s">
        <v>395</v>
      </c>
      <c r="AU2316" s="107" t="s">
        <v>1123</v>
      </c>
      <c r="AV2316" s="107" t="s">
        <v>391</v>
      </c>
      <c r="AW2316" s="108">
        <v>3</v>
      </c>
      <c r="AX2316" s="107" t="s">
        <v>473</v>
      </c>
      <c r="AY2316" s="107" t="s">
        <v>765</v>
      </c>
      <c r="AZ2316" s="107" t="s">
        <v>706</v>
      </c>
      <c r="BA2316" s="107" t="s">
        <v>406</v>
      </c>
      <c r="BB2316" s="109">
        <v>45355.272070752311</v>
      </c>
      <c r="BC2316" s="107" t="s">
        <v>465</v>
      </c>
      <c r="BD2316" s="107" t="s">
        <v>293</v>
      </c>
    </row>
    <row r="2317" spans="1:56" x14ac:dyDescent="0.2">
      <c r="A2317" s="107" t="s">
        <v>472</v>
      </c>
      <c r="B2317" s="105">
        <v>613348</v>
      </c>
      <c r="C2317" s="105" t="s">
        <v>395</v>
      </c>
      <c r="D2317" s="107" t="s">
        <v>3357</v>
      </c>
      <c r="E2317" s="105" t="s">
        <v>1943</v>
      </c>
      <c r="F2317" s="107" t="s">
        <v>1364</v>
      </c>
      <c r="G2317" s="107" t="s">
        <v>830</v>
      </c>
      <c r="H2317" s="107" t="b">
        <v>1</v>
      </c>
      <c r="I2317" s="107" t="s">
        <v>830</v>
      </c>
      <c r="J2317" s="107" t="s">
        <v>440</v>
      </c>
      <c r="K2317" s="107" t="s">
        <v>441</v>
      </c>
      <c r="L2317" s="107" t="s">
        <v>231</v>
      </c>
      <c r="M2317" s="107" t="s">
        <v>395</v>
      </c>
      <c r="N2317" s="107" t="s">
        <v>472</v>
      </c>
      <c r="O2317" s="107" t="s">
        <v>1122</v>
      </c>
      <c r="P2317" s="109">
        <v>45486</v>
      </c>
      <c r="Q2317" s="107" t="s">
        <v>754</v>
      </c>
      <c r="R2317" s="108">
        <v>0</v>
      </c>
      <c r="S2317" s="109">
        <v>45636</v>
      </c>
      <c r="T2317" s="109">
        <v>45696</v>
      </c>
      <c r="U2317" s="109">
        <v>46365</v>
      </c>
      <c r="V2317" s="108">
        <v>729</v>
      </c>
      <c r="W2317" s="107" t="s">
        <v>287</v>
      </c>
      <c r="X2317" s="107" t="s">
        <v>777</v>
      </c>
      <c r="Y2317" s="107" t="s">
        <v>293</v>
      </c>
      <c r="Z2317" s="108">
        <v>0</v>
      </c>
      <c r="AA2317" s="113">
        <v>0</v>
      </c>
      <c r="AB2317" s="113">
        <v>0</v>
      </c>
      <c r="AC2317" s="113">
        <v>5600</v>
      </c>
      <c r="AD2317" s="113">
        <v>0</v>
      </c>
      <c r="AE2317" s="113">
        <v>5600</v>
      </c>
      <c r="AF2317" s="113">
        <v>0</v>
      </c>
      <c r="AG2317" s="113">
        <v>0</v>
      </c>
      <c r="AH2317" s="113">
        <f>CFR_Data[[#This Row],[Total Spent SFY]]+CFR_Data[[#This Row],[CF Current SFY]]</f>
        <v>0</v>
      </c>
      <c r="AI2317" s="113">
        <v>1217.3913</v>
      </c>
      <c r="AJ2317" s="113">
        <v>2921.7390999999998</v>
      </c>
      <c r="AK2317" s="113">
        <v>1460.8696</v>
      </c>
      <c r="AL2317" s="113">
        <v>0</v>
      </c>
      <c r="AM2317" s="113">
        <v>0</v>
      </c>
      <c r="AN2317" s="113">
        <v>0</v>
      </c>
      <c r="AO2317" s="113">
        <v>0</v>
      </c>
      <c r="AP2317" s="113">
        <v>0</v>
      </c>
      <c r="AQ2317" s="107" t="s">
        <v>699</v>
      </c>
      <c r="AR2317" s="107" t="s">
        <v>699</v>
      </c>
      <c r="AS2317" s="107" t="s">
        <v>396</v>
      </c>
      <c r="AT2317" s="107" t="s">
        <v>395</v>
      </c>
      <c r="AU2317" s="107" t="s">
        <v>1123</v>
      </c>
      <c r="AV2317" s="107" t="s">
        <v>391</v>
      </c>
      <c r="AW2317" s="108">
        <v>3</v>
      </c>
      <c r="AX2317" s="107" t="s">
        <v>473</v>
      </c>
      <c r="AY2317" s="107" t="s">
        <v>765</v>
      </c>
      <c r="AZ2317" s="107" t="s">
        <v>706</v>
      </c>
      <c r="BA2317" s="107" t="s">
        <v>406</v>
      </c>
      <c r="BB2317" s="109">
        <v>45355.272070752311</v>
      </c>
      <c r="BC2317" s="107" t="s">
        <v>465</v>
      </c>
      <c r="BD2317" s="107" t="s">
        <v>293</v>
      </c>
    </row>
    <row r="2318" spans="1:56" x14ac:dyDescent="0.2">
      <c r="A2318" s="107" t="s">
        <v>472</v>
      </c>
      <c r="B2318" s="105">
        <v>613349</v>
      </c>
      <c r="C2318" s="105" t="s">
        <v>395</v>
      </c>
      <c r="D2318" s="107" t="s">
        <v>471</v>
      </c>
      <c r="E2318" s="105" t="s">
        <v>1943</v>
      </c>
      <c r="F2318" s="107" t="s">
        <v>3246</v>
      </c>
      <c r="G2318" s="107" t="s">
        <v>830</v>
      </c>
      <c r="H2318" s="107" t="b">
        <v>1</v>
      </c>
      <c r="I2318" s="107" t="s">
        <v>830</v>
      </c>
      <c r="J2318" s="107" t="s">
        <v>440</v>
      </c>
      <c r="K2318" s="107" t="s">
        <v>441</v>
      </c>
      <c r="L2318" s="107" t="s">
        <v>231</v>
      </c>
      <c r="M2318" s="107" t="s">
        <v>395</v>
      </c>
      <c r="N2318" s="107" t="s">
        <v>472</v>
      </c>
      <c r="O2318" s="107" t="s">
        <v>1122</v>
      </c>
      <c r="P2318" s="109">
        <v>45416</v>
      </c>
      <c r="Q2318" s="107" t="s">
        <v>754</v>
      </c>
      <c r="R2318" s="108">
        <v>0</v>
      </c>
      <c r="S2318" s="109">
        <v>45566</v>
      </c>
      <c r="T2318" s="109">
        <v>45626</v>
      </c>
      <c r="U2318" s="109">
        <v>46295</v>
      </c>
      <c r="V2318" s="108">
        <v>729</v>
      </c>
      <c r="W2318" s="107" t="s">
        <v>398</v>
      </c>
      <c r="X2318" s="107" t="s">
        <v>720</v>
      </c>
      <c r="Y2318" s="107" t="s">
        <v>293</v>
      </c>
      <c r="Z2318" s="108">
        <v>0</v>
      </c>
      <c r="AA2318" s="113">
        <v>0</v>
      </c>
      <c r="AB2318" s="113">
        <v>0</v>
      </c>
      <c r="AC2318" s="113">
        <v>52640</v>
      </c>
      <c r="AD2318" s="113">
        <v>0</v>
      </c>
      <c r="AE2318" s="113">
        <v>52640</v>
      </c>
      <c r="AF2318" s="113">
        <v>0</v>
      </c>
      <c r="AG2318" s="113">
        <v>0</v>
      </c>
      <c r="AH2318" s="113">
        <f>CFR_Data[[#This Row],[Total Spent SFY]]+CFR_Data[[#This Row],[CF Current SFY]]</f>
        <v>0</v>
      </c>
      <c r="AI2318" s="113">
        <v>18309.565200000001</v>
      </c>
      <c r="AJ2318" s="113">
        <v>27464.3478</v>
      </c>
      <c r="AK2318" s="113">
        <v>6866.0870000000004</v>
      </c>
      <c r="AL2318" s="113">
        <v>0</v>
      </c>
      <c r="AM2318" s="113">
        <v>0</v>
      </c>
      <c r="AN2318" s="113">
        <v>0</v>
      </c>
      <c r="AO2318" s="113">
        <v>0</v>
      </c>
      <c r="AP2318" s="113">
        <v>0</v>
      </c>
      <c r="AQ2318" s="107" t="s">
        <v>699</v>
      </c>
      <c r="AR2318" s="107" t="s">
        <v>699</v>
      </c>
      <c r="AS2318" s="107" t="s">
        <v>396</v>
      </c>
      <c r="AT2318" s="107" t="s">
        <v>395</v>
      </c>
      <c r="AU2318" s="107" t="s">
        <v>1123</v>
      </c>
      <c r="AV2318" s="107" t="s">
        <v>391</v>
      </c>
      <c r="AW2318" s="108">
        <v>2</v>
      </c>
      <c r="AX2318" s="107" t="s">
        <v>473</v>
      </c>
      <c r="AY2318" s="107" t="s">
        <v>765</v>
      </c>
      <c r="AZ2318" s="107" t="s">
        <v>706</v>
      </c>
      <c r="BA2318" s="107" t="s">
        <v>406</v>
      </c>
      <c r="BB2318" s="109">
        <v>45355.272070752311</v>
      </c>
      <c r="BC2318" s="107" t="s">
        <v>465</v>
      </c>
      <c r="BD2318" s="107" t="s">
        <v>293</v>
      </c>
    </row>
    <row r="2319" spans="1:56" x14ac:dyDescent="0.2">
      <c r="A2319" s="107" t="s">
        <v>472</v>
      </c>
      <c r="B2319" s="105">
        <v>613349</v>
      </c>
      <c r="C2319" s="105" t="s">
        <v>395</v>
      </c>
      <c r="D2319" s="107" t="s">
        <v>471</v>
      </c>
      <c r="E2319" s="105" t="s">
        <v>1943</v>
      </c>
      <c r="F2319" s="107" t="s">
        <v>3246</v>
      </c>
      <c r="G2319" s="107" t="s">
        <v>830</v>
      </c>
      <c r="H2319" s="107" t="b">
        <v>1</v>
      </c>
      <c r="I2319" s="107" t="s">
        <v>830</v>
      </c>
      <c r="J2319" s="107" t="s">
        <v>440</v>
      </c>
      <c r="K2319" s="107" t="s">
        <v>441</v>
      </c>
      <c r="L2319" s="107" t="s">
        <v>231</v>
      </c>
      <c r="M2319" s="107" t="s">
        <v>395</v>
      </c>
      <c r="N2319" s="107" t="s">
        <v>472</v>
      </c>
      <c r="O2319" s="107" t="s">
        <v>1122</v>
      </c>
      <c r="P2319" s="109">
        <v>45416</v>
      </c>
      <c r="Q2319" s="107" t="s">
        <v>754</v>
      </c>
      <c r="R2319" s="108">
        <v>0</v>
      </c>
      <c r="S2319" s="109">
        <v>45566</v>
      </c>
      <c r="T2319" s="109">
        <v>45626</v>
      </c>
      <c r="U2319" s="109">
        <v>46295</v>
      </c>
      <c r="V2319" s="108">
        <v>729</v>
      </c>
      <c r="W2319" s="107" t="s">
        <v>442</v>
      </c>
      <c r="X2319" s="107" t="s">
        <v>778</v>
      </c>
      <c r="Y2319" s="107" t="s">
        <v>293</v>
      </c>
      <c r="Z2319" s="108">
        <v>0</v>
      </c>
      <c r="AA2319" s="113">
        <v>0</v>
      </c>
      <c r="AB2319" s="113">
        <v>0</v>
      </c>
      <c r="AC2319" s="113">
        <v>336000</v>
      </c>
      <c r="AD2319" s="113">
        <v>0</v>
      </c>
      <c r="AE2319" s="113">
        <v>336000</v>
      </c>
      <c r="AF2319" s="113">
        <v>0</v>
      </c>
      <c r="AG2319" s="113">
        <v>0</v>
      </c>
      <c r="AH2319" s="113">
        <f>CFR_Data[[#This Row],[Total Spent SFY]]+CFR_Data[[#This Row],[CF Current SFY]]</f>
        <v>0</v>
      </c>
      <c r="AI2319" s="113">
        <v>116869.5652</v>
      </c>
      <c r="AJ2319" s="113">
        <v>175304.34779999999</v>
      </c>
      <c r="AK2319" s="113">
        <v>43826.087</v>
      </c>
      <c r="AL2319" s="113">
        <v>0</v>
      </c>
      <c r="AM2319" s="113">
        <v>0</v>
      </c>
      <c r="AN2319" s="113">
        <v>0</v>
      </c>
      <c r="AO2319" s="113">
        <v>0</v>
      </c>
      <c r="AP2319" s="113">
        <v>0</v>
      </c>
      <c r="AQ2319" s="107" t="s">
        <v>699</v>
      </c>
      <c r="AR2319" s="107" t="s">
        <v>699</v>
      </c>
      <c r="AS2319" s="107" t="s">
        <v>396</v>
      </c>
      <c r="AT2319" s="107" t="s">
        <v>395</v>
      </c>
      <c r="AU2319" s="107" t="s">
        <v>1123</v>
      </c>
      <c r="AV2319" s="107" t="s">
        <v>391</v>
      </c>
      <c r="AW2319" s="108">
        <v>2</v>
      </c>
      <c r="AX2319" s="107" t="s">
        <v>473</v>
      </c>
      <c r="AY2319" s="107" t="s">
        <v>765</v>
      </c>
      <c r="AZ2319" s="107" t="s">
        <v>706</v>
      </c>
      <c r="BA2319" s="107" t="s">
        <v>406</v>
      </c>
      <c r="BB2319" s="109">
        <v>45355.272070752311</v>
      </c>
      <c r="BC2319" s="107" t="s">
        <v>465</v>
      </c>
      <c r="BD2319" s="107" t="s">
        <v>293</v>
      </c>
    </row>
    <row r="2320" spans="1:56" x14ac:dyDescent="0.2">
      <c r="A2320" s="107" t="s">
        <v>472</v>
      </c>
      <c r="B2320" s="105">
        <v>613350</v>
      </c>
      <c r="C2320" s="105" t="s">
        <v>395</v>
      </c>
      <c r="D2320" s="107" t="s">
        <v>3358</v>
      </c>
      <c r="E2320" s="105" t="s">
        <v>1943</v>
      </c>
      <c r="F2320" s="107" t="s">
        <v>1364</v>
      </c>
      <c r="G2320" s="107" t="s">
        <v>830</v>
      </c>
      <c r="H2320" s="107" t="b">
        <v>1</v>
      </c>
      <c r="I2320" s="107" t="s">
        <v>830</v>
      </c>
      <c r="J2320" s="107" t="s">
        <v>440</v>
      </c>
      <c r="K2320" s="107" t="s">
        <v>441</v>
      </c>
      <c r="L2320" s="107" t="s">
        <v>231</v>
      </c>
      <c r="M2320" s="107" t="s">
        <v>395</v>
      </c>
      <c r="N2320" s="107" t="s">
        <v>472</v>
      </c>
      <c r="O2320" s="107" t="s">
        <v>1127</v>
      </c>
      <c r="P2320" s="109">
        <v>45374</v>
      </c>
      <c r="Q2320" s="107" t="s">
        <v>754</v>
      </c>
      <c r="R2320" s="108">
        <v>0</v>
      </c>
      <c r="S2320" s="109">
        <v>45524</v>
      </c>
      <c r="T2320" s="109">
        <v>45584</v>
      </c>
      <c r="U2320" s="109">
        <v>46254</v>
      </c>
      <c r="V2320" s="108">
        <v>730</v>
      </c>
      <c r="W2320" s="107" t="s">
        <v>398</v>
      </c>
      <c r="X2320" s="107" t="s">
        <v>720</v>
      </c>
      <c r="Y2320" s="107" t="s">
        <v>293</v>
      </c>
      <c r="Z2320" s="108">
        <v>0</v>
      </c>
      <c r="AA2320" s="113">
        <v>0</v>
      </c>
      <c r="AB2320" s="113">
        <v>0</v>
      </c>
      <c r="AC2320" s="113">
        <v>14006.44</v>
      </c>
      <c r="AD2320" s="113">
        <v>0</v>
      </c>
      <c r="AE2320" s="113">
        <v>14006.44</v>
      </c>
      <c r="AF2320" s="113">
        <v>0</v>
      </c>
      <c r="AG2320" s="113">
        <v>0</v>
      </c>
      <c r="AH2320" s="113">
        <f>CFR_Data[[#This Row],[Total Spent SFY]]+CFR_Data[[#This Row],[CF Current SFY]]</f>
        <v>0</v>
      </c>
      <c r="AI2320" s="113">
        <v>5480.7808999999997</v>
      </c>
      <c r="AJ2320" s="113">
        <v>7307.7078000000001</v>
      </c>
      <c r="AK2320" s="113">
        <v>1217.9512999999999</v>
      </c>
      <c r="AL2320" s="113">
        <v>0</v>
      </c>
      <c r="AM2320" s="113">
        <v>0</v>
      </c>
      <c r="AN2320" s="113">
        <v>0</v>
      </c>
      <c r="AO2320" s="113">
        <v>0</v>
      </c>
      <c r="AP2320" s="113">
        <v>0</v>
      </c>
      <c r="AQ2320" s="107" t="s">
        <v>699</v>
      </c>
      <c r="AR2320" s="107" t="s">
        <v>699</v>
      </c>
      <c r="AS2320" s="107" t="s">
        <v>396</v>
      </c>
      <c r="AT2320" s="107" t="s">
        <v>395</v>
      </c>
      <c r="AU2320" s="107" t="s">
        <v>1123</v>
      </c>
      <c r="AV2320" s="107" t="s">
        <v>391</v>
      </c>
      <c r="AW2320" s="108">
        <v>3</v>
      </c>
      <c r="AX2320" s="107" t="s">
        <v>473</v>
      </c>
      <c r="AY2320" s="107" t="s">
        <v>765</v>
      </c>
      <c r="AZ2320" s="107" t="s">
        <v>706</v>
      </c>
      <c r="BA2320" s="107" t="s">
        <v>406</v>
      </c>
      <c r="BB2320" s="109">
        <v>45355.272070752311</v>
      </c>
      <c r="BC2320" s="107" t="s">
        <v>465</v>
      </c>
      <c r="BD2320" s="107" t="s">
        <v>293</v>
      </c>
    </row>
    <row r="2321" spans="1:56" x14ac:dyDescent="0.2">
      <c r="A2321" s="107" t="s">
        <v>472</v>
      </c>
      <c r="B2321" s="105">
        <v>613350</v>
      </c>
      <c r="C2321" s="105" t="s">
        <v>395</v>
      </c>
      <c r="D2321" s="107" t="s">
        <v>3358</v>
      </c>
      <c r="E2321" s="105" t="s">
        <v>1943</v>
      </c>
      <c r="F2321" s="107" t="s">
        <v>1364</v>
      </c>
      <c r="G2321" s="107" t="s">
        <v>830</v>
      </c>
      <c r="H2321" s="107" t="b">
        <v>1</v>
      </c>
      <c r="I2321" s="107" t="s">
        <v>830</v>
      </c>
      <c r="J2321" s="107" t="s">
        <v>440</v>
      </c>
      <c r="K2321" s="107" t="s">
        <v>441</v>
      </c>
      <c r="L2321" s="107" t="s">
        <v>231</v>
      </c>
      <c r="M2321" s="107" t="s">
        <v>395</v>
      </c>
      <c r="N2321" s="107" t="s">
        <v>472</v>
      </c>
      <c r="O2321" s="107" t="s">
        <v>1127</v>
      </c>
      <c r="P2321" s="109">
        <v>45374</v>
      </c>
      <c r="Q2321" s="107" t="s">
        <v>754</v>
      </c>
      <c r="R2321" s="108">
        <v>0</v>
      </c>
      <c r="S2321" s="109">
        <v>45524</v>
      </c>
      <c r="T2321" s="109">
        <v>45584</v>
      </c>
      <c r="U2321" s="109">
        <v>46254</v>
      </c>
      <c r="V2321" s="108">
        <v>730</v>
      </c>
      <c r="W2321" s="107" t="s">
        <v>442</v>
      </c>
      <c r="X2321" s="107" t="s">
        <v>778</v>
      </c>
      <c r="Y2321" s="107" t="s">
        <v>293</v>
      </c>
      <c r="Z2321" s="108">
        <v>0</v>
      </c>
      <c r="AA2321" s="113">
        <v>0</v>
      </c>
      <c r="AB2321" s="113">
        <v>0</v>
      </c>
      <c r="AC2321" s="113">
        <v>460005.64</v>
      </c>
      <c r="AD2321" s="113">
        <v>0</v>
      </c>
      <c r="AE2321" s="113">
        <v>460005.64</v>
      </c>
      <c r="AF2321" s="113">
        <v>0</v>
      </c>
      <c r="AG2321" s="113">
        <v>0</v>
      </c>
      <c r="AH2321" s="113">
        <f>CFR_Data[[#This Row],[Total Spent SFY]]+CFR_Data[[#This Row],[CF Current SFY]]</f>
        <v>0</v>
      </c>
      <c r="AI2321" s="113">
        <v>180002.20699999999</v>
      </c>
      <c r="AJ2321" s="113">
        <v>240002.94260000001</v>
      </c>
      <c r="AK2321" s="113">
        <v>40000.490400000002</v>
      </c>
      <c r="AL2321" s="113">
        <v>0</v>
      </c>
      <c r="AM2321" s="113">
        <v>0</v>
      </c>
      <c r="AN2321" s="113">
        <v>0</v>
      </c>
      <c r="AO2321" s="113">
        <v>0</v>
      </c>
      <c r="AP2321" s="113">
        <v>0</v>
      </c>
      <c r="AQ2321" s="107" t="s">
        <v>699</v>
      </c>
      <c r="AR2321" s="107" t="s">
        <v>699</v>
      </c>
      <c r="AS2321" s="107" t="s">
        <v>396</v>
      </c>
      <c r="AT2321" s="107" t="s">
        <v>395</v>
      </c>
      <c r="AU2321" s="107" t="s">
        <v>1123</v>
      </c>
      <c r="AV2321" s="107" t="s">
        <v>391</v>
      </c>
      <c r="AW2321" s="108">
        <v>3</v>
      </c>
      <c r="AX2321" s="107" t="s">
        <v>473</v>
      </c>
      <c r="AY2321" s="107" t="s">
        <v>765</v>
      </c>
      <c r="AZ2321" s="107" t="s">
        <v>706</v>
      </c>
      <c r="BA2321" s="107" t="s">
        <v>406</v>
      </c>
      <c r="BB2321" s="109">
        <v>45355.272070752311</v>
      </c>
      <c r="BC2321" s="107" t="s">
        <v>465</v>
      </c>
      <c r="BD2321" s="107" t="s">
        <v>293</v>
      </c>
    </row>
    <row r="2322" spans="1:56" x14ac:dyDescent="0.2">
      <c r="A2322" s="107" t="s">
        <v>472</v>
      </c>
      <c r="B2322" s="105">
        <v>613350</v>
      </c>
      <c r="C2322" s="105" t="s">
        <v>395</v>
      </c>
      <c r="D2322" s="107" t="s">
        <v>3358</v>
      </c>
      <c r="E2322" s="105" t="s">
        <v>1943</v>
      </c>
      <c r="F2322" s="107" t="s">
        <v>1364</v>
      </c>
      <c r="G2322" s="107" t="s">
        <v>830</v>
      </c>
      <c r="H2322" s="107" t="b">
        <v>1</v>
      </c>
      <c r="I2322" s="107" t="s">
        <v>830</v>
      </c>
      <c r="J2322" s="107" t="s">
        <v>440</v>
      </c>
      <c r="K2322" s="107" t="s">
        <v>441</v>
      </c>
      <c r="L2322" s="107" t="s">
        <v>231</v>
      </c>
      <c r="M2322" s="107" t="s">
        <v>395</v>
      </c>
      <c r="N2322" s="107" t="s">
        <v>472</v>
      </c>
      <c r="O2322" s="107" t="s">
        <v>1127</v>
      </c>
      <c r="P2322" s="109">
        <v>45374</v>
      </c>
      <c r="Q2322" s="107" t="s">
        <v>754</v>
      </c>
      <c r="R2322" s="108">
        <v>0</v>
      </c>
      <c r="S2322" s="109">
        <v>45524</v>
      </c>
      <c r="T2322" s="109">
        <v>45584</v>
      </c>
      <c r="U2322" s="109">
        <v>46254</v>
      </c>
      <c r="V2322" s="108">
        <v>730</v>
      </c>
      <c r="W2322" s="107" t="s">
        <v>287</v>
      </c>
      <c r="X2322" s="107" t="s">
        <v>777</v>
      </c>
      <c r="Y2322" s="107" t="s">
        <v>293</v>
      </c>
      <c r="Z2322" s="108">
        <v>0</v>
      </c>
      <c r="AA2322" s="113">
        <v>0</v>
      </c>
      <c r="AB2322" s="113">
        <v>0</v>
      </c>
      <c r="AC2322" s="113">
        <v>37405.64</v>
      </c>
      <c r="AD2322" s="113">
        <v>0</v>
      </c>
      <c r="AE2322" s="113">
        <v>37405.64</v>
      </c>
      <c r="AF2322" s="113">
        <v>0</v>
      </c>
      <c r="AG2322" s="113">
        <v>0</v>
      </c>
      <c r="AH2322" s="113">
        <f>CFR_Data[[#This Row],[Total Spent SFY]]+CFR_Data[[#This Row],[CF Current SFY]]</f>
        <v>0</v>
      </c>
      <c r="AI2322" s="113">
        <v>14636.989600000001</v>
      </c>
      <c r="AJ2322" s="113">
        <v>19515.986099999998</v>
      </c>
      <c r="AK2322" s="113">
        <v>3252.6642999999999</v>
      </c>
      <c r="AL2322" s="113">
        <v>0</v>
      </c>
      <c r="AM2322" s="113">
        <v>0</v>
      </c>
      <c r="AN2322" s="113">
        <v>0</v>
      </c>
      <c r="AO2322" s="113">
        <v>0</v>
      </c>
      <c r="AP2322" s="113">
        <v>0</v>
      </c>
      <c r="AQ2322" s="107" t="s">
        <v>699</v>
      </c>
      <c r="AR2322" s="107" t="s">
        <v>699</v>
      </c>
      <c r="AS2322" s="107" t="s">
        <v>396</v>
      </c>
      <c r="AT2322" s="107" t="s">
        <v>395</v>
      </c>
      <c r="AU2322" s="107" t="s">
        <v>1123</v>
      </c>
      <c r="AV2322" s="107" t="s">
        <v>391</v>
      </c>
      <c r="AW2322" s="108">
        <v>3</v>
      </c>
      <c r="AX2322" s="107" t="s">
        <v>473</v>
      </c>
      <c r="AY2322" s="107" t="s">
        <v>765</v>
      </c>
      <c r="AZ2322" s="107" t="s">
        <v>706</v>
      </c>
      <c r="BA2322" s="107" t="s">
        <v>406</v>
      </c>
      <c r="BB2322" s="109">
        <v>45355.272070752311</v>
      </c>
      <c r="BC2322" s="107" t="s">
        <v>465</v>
      </c>
      <c r="BD2322" s="107" t="s">
        <v>293</v>
      </c>
    </row>
    <row r="2323" spans="1:56" x14ac:dyDescent="0.2">
      <c r="A2323" s="107" t="s">
        <v>472</v>
      </c>
      <c r="B2323" s="105">
        <v>613351</v>
      </c>
      <c r="C2323" s="105" t="s">
        <v>395</v>
      </c>
      <c r="D2323" s="107" t="s">
        <v>470</v>
      </c>
      <c r="E2323" s="105" t="s">
        <v>1943</v>
      </c>
      <c r="F2323" s="107" t="s">
        <v>443</v>
      </c>
      <c r="G2323" s="107" t="s">
        <v>830</v>
      </c>
      <c r="H2323" s="107" t="s">
        <v>830</v>
      </c>
      <c r="I2323" s="107" t="s">
        <v>830</v>
      </c>
      <c r="J2323" s="107" t="s">
        <v>440</v>
      </c>
      <c r="K2323" s="107" t="s">
        <v>441</v>
      </c>
      <c r="L2323" s="107" t="s">
        <v>231</v>
      </c>
      <c r="M2323" s="107" t="s">
        <v>395</v>
      </c>
      <c r="N2323" s="107" t="s">
        <v>472</v>
      </c>
      <c r="O2323" s="107" t="s">
        <v>1122</v>
      </c>
      <c r="P2323" s="109">
        <v>45423</v>
      </c>
      <c r="Q2323" s="107" t="s">
        <v>754</v>
      </c>
      <c r="R2323" s="108">
        <v>0</v>
      </c>
      <c r="S2323" s="109">
        <v>45573</v>
      </c>
      <c r="T2323" s="109">
        <v>45633</v>
      </c>
      <c r="U2323" s="109">
        <v>46302</v>
      </c>
      <c r="V2323" s="108">
        <v>729</v>
      </c>
      <c r="W2323" s="107" t="s">
        <v>442</v>
      </c>
      <c r="X2323" s="107" t="s">
        <v>778</v>
      </c>
      <c r="Y2323" s="107" t="s">
        <v>293</v>
      </c>
      <c r="Z2323" s="108">
        <v>0</v>
      </c>
      <c r="AA2323" s="113">
        <v>0</v>
      </c>
      <c r="AB2323" s="113">
        <v>0</v>
      </c>
      <c r="AC2323" s="113">
        <v>1680000</v>
      </c>
      <c r="AD2323" s="113">
        <v>0</v>
      </c>
      <c r="AE2323" s="113">
        <v>1679999.9998999999</v>
      </c>
      <c r="AF2323" s="113">
        <v>0</v>
      </c>
      <c r="AG2323" s="113">
        <v>0</v>
      </c>
      <c r="AH2323" s="113">
        <f>CFR_Data[[#This Row],[Total Spent SFY]]+CFR_Data[[#This Row],[CF Current SFY]]</f>
        <v>0</v>
      </c>
      <c r="AI2323" s="113">
        <v>511304.34779999999</v>
      </c>
      <c r="AJ2323" s="113">
        <v>876521.73910000001</v>
      </c>
      <c r="AK2323" s="113">
        <v>292173.913</v>
      </c>
      <c r="AL2323" s="113">
        <v>0</v>
      </c>
      <c r="AM2323" s="113">
        <v>0</v>
      </c>
      <c r="AN2323" s="113">
        <v>1E-4</v>
      </c>
      <c r="AO2323" s="113">
        <v>0</v>
      </c>
      <c r="AP2323" s="113">
        <v>0</v>
      </c>
      <c r="AQ2323" s="107" t="s">
        <v>699</v>
      </c>
      <c r="AR2323" s="107" t="s">
        <v>699</v>
      </c>
      <c r="AS2323" s="107" t="s">
        <v>396</v>
      </c>
      <c r="AT2323" s="107" t="s">
        <v>395</v>
      </c>
      <c r="AU2323" s="107" t="s">
        <v>1123</v>
      </c>
      <c r="AV2323" s="107" t="s">
        <v>391</v>
      </c>
      <c r="AW2323" s="108">
        <v>1</v>
      </c>
      <c r="AX2323" s="107" t="s">
        <v>473</v>
      </c>
      <c r="AY2323" s="107" t="s">
        <v>765</v>
      </c>
      <c r="AZ2323" s="107" t="s">
        <v>706</v>
      </c>
      <c r="BA2323" s="107" t="s">
        <v>406</v>
      </c>
      <c r="BB2323" s="109">
        <v>45355.272070752311</v>
      </c>
      <c r="BC2323" s="107" t="s">
        <v>465</v>
      </c>
      <c r="BD2323" s="107" t="s">
        <v>293</v>
      </c>
    </row>
    <row r="2324" spans="1:56" x14ac:dyDescent="0.2">
      <c r="A2324" s="107" t="s">
        <v>613</v>
      </c>
      <c r="B2324" s="105">
        <v>613352</v>
      </c>
      <c r="C2324" s="105" t="s">
        <v>3359</v>
      </c>
      <c r="D2324" s="107" t="s">
        <v>3360</v>
      </c>
      <c r="E2324" s="105" t="s">
        <v>1943</v>
      </c>
      <c r="F2324" s="107" t="s">
        <v>2723</v>
      </c>
      <c r="G2324" s="107" t="s">
        <v>830</v>
      </c>
      <c r="H2324" s="107" t="b">
        <v>1</v>
      </c>
      <c r="I2324" s="107" t="s">
        <v>830</v>
      </c>
      <c r="J2324" s="107" t="s">
        <v>440</v>
      </c>
      <c r="K2324" s="107" t="s">
        <v>441</v>
      </c>
      <c r="L2324" s="107" t="s">
        <v>209</v>
      </c>
      <c r="M2324" s="107" t="s">
        <v>208</v>
      </c>
      <c r="N2324" s="107" t="s">
        <v>614</v>
      </c>
      <c r="O2324" s="107" t="s">
        <v>395</v>
      </c>
      <c r="P2324" s="109">
        <v>45353</v>
      </c>
      <c r="Q2324" s="107" t="s">
        <v>754</v>
      </c>
      <c r="R2324" s="108">
        <v>1</v>
      </c>
      <c r="S2324" s="109">
        <v>45422</v>
      </c>
      <c r="T2324" s="109">
        <v>45482</v>
      </c>
      <c r="U2324" s="109">
        <v>46152</v>
      </c>
      <c r="V2324" s="108">
        <v>730</v>
      </c>
      <c r="W2324" s="107" t="s">
        <v>398</v>
      </c>
      <c r="X2324" s="107" t="s">
        <v>720</v>
      </c>
      <c r="Y2324" s="107" t="s">
        <v>293</v>
      </c>
      <c r="Z2324" s="108">
        <v>0</v>
      </c>
      <c r="AA2324" s="113">
        <v>0</v>
      </c>
      <c r="AB2324" s="113">
        <v>0</v>
      </c>
      <c r="AC2324" s="113">
        <v>287016</v>
      </c>
      <c r="AD2324" s="113">
        <v>0</v>
      </c>
      <c r="AE2324" s="113">
        <v>287016</v>
      </c>
      <c r="AF2324" s="113">
        <v>0</v>
      </c>
      <c r="AG2324" s="113">
        <v>0</v>
      </c>
      <c r="AH2324" s="113">
        <f>CFR_Data[[#This Row],[Total Spent SFY]]+CFR_Data[[#This Row],[CF Current SFY]]</f>
        <v>0</v>
      </c>
      <c r="AI2324" s="113">
        <v>149747.47829999999</v>
      </c>
      <c r="AJ2324" s="113">
        <v>137268.52170000001</v>
      </c>
      <c r="AK2324" s="113">
        <v>0</v>
      </c>
      <c r="AL2324" s="113">
        <v>0</v>
      </c>
      <c r="AM2324" s="113">
        <v>0</v>
      </c>
      <c r="AN2324" s="113">
        <v>0</v>
      </c>
      <c r="AO2324" s="113">
        <v>0</v>
      </c>
      <c r="AP2324" s="113">
        <v>0</v>
      </c>
      <c r="AQ2324" s="107" t="s">
        <v>699</v>
      </c>
      <c r="AR2324" s="107" t="s">
        <v>699</v>
      </c>
      <c r="AS2324" s="107" t="s">
        <v>396</v>
      </c>
      <c r="AT2324" s="107" t="s">
        <v>395</v>
      </c>
      <c r="AU2324" s="107" t="s">
        <v>1123</v>
      </c>
      <c r="AV2324" s="107" t="s">
        <v>391</v>
      </c>
      <c r="AW2324" s="108">
        <v>3</v>
      </c>
      <c r="AX2324" s="107" t="s">
        <v>473</v>
      </c>
      <c r="AY2324" s="107" t="s">
        <v>762</v>
      </c>
      <c r="AZ2324" s="107" t="s">
        <v>706</v>
      </c>
      <c r="BA2324" s="107" t="s">
        <v>433</v>
      </c>
      <c r="BB2324" s="109">
        <v>45355.272070752311</v>
      </c>
      <c r="BC2324" s="107" t="s">
        <v>465</v>
      </c>
      <c r="BD2324" s="107" t="s">
        <v>293</v>
      </c>
    </row>
    <row r="2325" spans="1:56" x14ac:dyDescent="0.2">
      <c r="A2325" s="107" t="s">
        <v>613</v>
      </c>
      <c r="B2325" s="105">
        <v>613352</v>
      </c>
      <c r="C2325" s="105" t="s">
        <v>3359</v>
      </c>
      <c r="D2325" s="107" t="s">
        <v>3360</v>
      </c>
      <c r="E2325" s="105" t="s">
        <v>1943</v>
      </c>
      <c r="F2325" s="107" t="s">
        <v>2723</v>
      </c>
      <c r="G2325" s="107" t="s">
        <v>830</v>
      </c>
      <c r="H2325" s="107" t="b">
        <v>1</v>
      </c>
      <c r="I2325" s="107" t="s">
        <v>830</v>
      </c>
      <c r="J2325" s="107" t="s">
        <v>440</v>
      </c>
      <c r="K2325" s="107" t="s">
        <v>441</v>
      </c>
      <c r="L2325" s="107" t="s">
        <v>209</v>
      </c>
      <c r="M2325" s="107" t="s">
        <v>208</v>
      </c>
      <c r="N2325" s="107" t="s">
        <v>614</v>
      </c>
      <c r="O2325" s="107" t="s">
        <v>395</v>
      </c>
      <c r="P2325" s="109">
        <v>45353</v>
      </c>
      <c r="Q2325" s="107" t="s">
        <v>754</v>
      </c>
      <c r="R2325" s="108">
        <v>1</v>
      </c>
      <c r="S2325" s="109">
        <v>45422</v>
      </c>
      <c r="T2325" s="109">
        <v>45482</v>
      </c>
      <c r="U2325" s="109">
        <v>46152</v>
      </c>
      <c r="V2325" s="108">
        <v>730</v>
      </c>
      <c r="W2325" s="107" t="s">
        <v>442</v>
      </c>
      <c r="X2325" s="107" t="s">
        <v>778</v>
      </c>
      <c r="Y2325" s="107" t="s">
        <v>293</v>
      </c>
      <c r="Z2325" s="108">
        <v>0</v>
      </c>
      <c r="AA2325" s="113">
        <v>0</v>
      </c>
      <c r="AB2325" s="113">
        <v>0</v>
      </c>
      <c r="AC2325" s="113">
        <v>523314</v>
      </c>
      <c r="AD2325" s="113">
        <v>0</v>
      </c>
      <c r="AE2325" s="113">
        <v>523314</v>
      </c>
      <c r="AF2325" s="113">
        <v>0</v>
      </c>
      <c r="AG2325" s="113">
        <v>0</v>
      </c>
      <c r="AH2325" s="113">
        <f>CFR_Data[[#This Row],[Total Spent SFY]]+CFR_Data[[#This Row],[CF Current SFY]]</f>
        <v>0</v>
      </c>
      <c r="AI2325" s="113">
        <v>273033.39130000002</v>
      </c>
      <c r="AJ2325" s="113">
        <v>250280.60870000001</v>
      </c>
      <c r="AK2325" s="113">
        <v>0</v>
      </c>
      <c r="AL2325" s="113">
        <v>0</v>
      </c>
      <c r="AM2325" s="113">
        <v>0</v>
      </c>
      <c r="AN2325" s="113">
        <v>0</v>
      </c>
      <c r="AO2325" s="113">
        <v>0</v>
      </c>
      <c r="AP2325" s="113">
        <v>0</v>
      </c>
      <c r="AQ2325" s="107" t="s">
        <v>699</v>
      </c>
      <c r="AR2325" s="107" t="s">
        <v>699</v>
      </c>
      <c r="AS2325" s="107" t="s">
        <v>396</v>
      </c>
      <c r="AT2325" s="107" t="s">
        <v>395</v>
      </c>
      <c r="AU2325" s="107" t="s">
        <v>1123</v>
      </c>
      <c r="AV2325" s="107" t="s">
        <v>391</v>
      </c>
      <c r="AW2325" s="108">
        <v>3</v>
      </c>
      <c r="AX2325" s="107" t="s">
        <v>473</v>
      </c>
      <c r="AY2325" s="107" t="s">
        <v>762</v>
      </c>
      <c r="AZ2325" s="107" t="s">
        <v>706</v>
      </c>
      <c r="BA2325" s="107" t="s">
        <v>433</v>
      </c>
      <c r="BB2325" s="109">
        <v>45355.272070752311</v>
      </c>
      <c r="BC2325" s="107" t="s">
        <v>465</v>
      </c>
      <c r="BD2325" s="107" t="s">
        <v>293</v>
      </c>
    </row>
    <row r="2326" spans="1:56" x14ac:dyDescent="0.2">
      <c r="A2326" s="107" t="s">
        <v>613</v>
      </c>
      <c r="B2326" s="105">
        <v>613352</v>
      </c>
      <c r="C2326" s="105" t="s">
        <v>3359</v>
      </c>
      <c r="D2326" s="107" t="s">
        <v>3360</v>
      </c>
      <c r="E2326" s="105" t="s">
        <v>1943</v>
      </c>
      <c r="F2326" s="107" t="s">
        <v>2723</v>
      </c>
      <c r="G2326" s="107" t="s">
        <v>830</v>
      </c>
      <c r="H2326" s="107" t="b">
        <v>1</v>
      </c>
      <c r="I2326" s="107" t="s">
        <v>830</v>
      </c>
      <c r="J2326" s="107" t="s">
        <v>440</v>
      </c>
      <c r="K2326" s="107" t="s">
        <v>441</v>
      </c>
      <c r="L2326" s="107" t="s">
        <v>209</v>
      </c>
      <c r="M2326" s="107" t="s">
        <v>208</v>
      </c>
      <c r="N2326" s="107" t="s">
        <v>614</v>
      </c>
      <c r="O2326" s="107" t="s">
        <v>395</v>
      </c>
      <c r="P2326" s="109">
        <v>45353</v>
      </c>
      <c r="Q2326" s="107" t="s">
        <v>754</v>
      </c>
      <c r="R2326" s="108">
        <v>1</v>
      </c>
      <c r="S2326" s="109">
        <v>45422</v>
      </c>
      <c r="T2326" s="109">
        <v>45482</v>
      </c>
      <c r="U2326" s="109">
        <v>46152</v>
      </c>
      <c r="V2326" s="108">
        <v>730</v>
      </c>
      <c r="W2326" s="107" t="s">
        <v>287</v>
      </c>
      <c r="X2326" s="107" t="s">
        <v>777</v>
      </c>
      <c r="Y2326" s="107" t="s">
        <v>293</v>
      </c>
      <c r="Z2326" s="108">
        <v>0</v>
      </c>
      <c r="AA2326" s="113">
        <v>0</v>
      </c>
      <c r="AB2326" s="113">
        <v>0</v>
      </c>
      <c r="AC2326" s="113">
        <v>28224</v>
      </c>
      <c r="AD2326" s="113">
        <v>0</v>
      </c>
      <c r="AE2326" s="113">
        <v>28224</v>
      </c>
      <c r="AF2326" s="113">
        <v>0</v>
      </c>
      <c r="AG2326" s="113">
        <v>0</v>
      </c>
      <c r="AH2326" s="113">
        <f>CFR_Data[[#This Row],[Total Spent SFY]]+CFR_Data[[#This Row],[CF Current SFY]]</f>
        <v>0</v>
      </c>
      <c r="AI2326" s="113">
        <v>14725.565199999999</v>
      </c>
      <c r="AJ2326" s="113">
        <v>13498.434800000001</v>
      </c>
      <c r="AK2326" s="113">
        <v>0</v>
      </c>
      <c r="AL2326" s="113">
        <v>0</v>
      </c>
      <c r="AM2326" s="113">
        <v>0</v>
      </c>
      <c r="AN2326" s="113">
        <v>0</v>
      </c>
      <c r="AO2326" s="113">
        <v>0</v>
      </c>
      <c r="AP2326" s="113">
        <v>0</v>
      </c>
      <c r="AQ2326" s="107" t="s">
        <v>699</v>
      </c>
      <c r="AR2326" s="107" t="s">
        <v>699</v>
      </c>
      <c r="AS2326" s="107" t="s">
        <v>396</v>
      </c>
      <c r="AT2326" s="107" t="s">
        <v>395</v>
      </c>
      <c r="AU2326" s="107" t="s">
        <v>1123</v>
      </c>
      <c r="AV2326" s="107" t="s">
        <v>391</v>
      </c>
      <c r="AW2326" s="108">
        <v>3</v>
      </c>
      <c r="AX2326" s="107" t="s">
        <v>473</v>
      </c>
      <c r="AY2326" s="107" t="s">
        <v>762</v>
      </c>
      <c r="AZ2326" s="107" t="s">
        <v>706</v>
      </c>
      <c r="BA2326" s="107" t="s">
        <v>433</v>
      </c>
      <c r="BB2326" s="109">
        <v>45355.272070752311</v>
      </c>
      <c r="BC2326" s="107" t="s">
        <v>465</v>
      </c>
      <c r="BD2326" s="107" t="s">
        <v>293</v>
      </c>
    </row>
    <row r="2327" spans="1:56" x14ac:dyDescent="0.2">
      <c r="A2327" s="107" t="s">
        <v>409</v>
      </c>
      <c r="B2327" s="105">
        <v>613353</v>
      </c>
      <c r="C2327" s="105" t="s">
        <v>3361</v>
      </c>
      <c r="D2327" s="107" t="s">
        <v>1881</v>
      </c>
      <c r="E2327" s="105" t="s">
        <v>1943</v>
      </c>
      <c r="F2327" s="107" t="s">
        <v>2723</v>
      </c>
      <c r="G2327" s="107" t="s">
        <v>830</v>
      </c>
      <c r="H2327" s="107" t="b">
        <v>1</v>
      </c>
      <c r="I2327" s="107" t="s">
        <v>830</v>
      </c>
      <c r="J2327" s="107" t="s">
        <v>440</v>
      </c>
      <c r="K2327" s="107" t="s">
        <v>441</v>
      </c>
      <c r="L2327" s="107" t="s">
        <v>231</v>
      </c>
      <c r="M2327" s="107" t="s">
        <v>395</v>
      </c>
      <c r="N2327" s="107" t="s">
        <v>410</v>
      </c>
      <c r="O2327" s="107" t="s">
        <v>395</v>
      </c>
      <c r="P2327" s="109">
        <v>45248</v>
      </c>
      <c r="Q2327" s="107" t="s">
        <v>754</v>
      </c>
      <c r="R2327" s="108">
        <v>1</v>
      </c>
      <c r="S2327" s="109">
        <v>45320</v>
      </c>
      <c r="T2327" s="109">
        <v>45380</v>
      </c>
      <c r="U2327" s="109">
        <v>46050</v>
      </c>
      <c r="V2327" s="108">
        <v>730</v>
      </c>
      <c r="W2327" s="107" t="s">
        <v>398</v>
      </c>
      <c r="X2327" s="107" t="s">
        <v>720</v>
      </c>
      <c r="Y2327" s="107" t="s">
        <v>293</v>
      </c>
      <c r="Z2327" s="108">
        <v>0</v>
      </c>
      <c r="AA2327" s="113">
        <v>0</v>
      </c>
      <c r="AB2327" s="113">
        <v>0</v>
      </c>
      <c r="AC2327" s="113">
        <v>639423.93999999994</v>
      </c>
      <c r="AD2327" s="113">
        <v>0</v>
      </c>
      <c r="AE2327" s="113">
        <v>639423.93999999994</v>
      </c>
      <c r="AF2327" s="113">
        <v>135000</v>
      </c>
      <c r="AG2327" s="113">
        <v>135000</v>
      </c>
      <c r="AH2327" s="113">
        <f>CFR_Data[[#This Row],[Total Spent SFY]]+CFR_Data[[#This Row],[CF Current SFY]]</f>
        <v>135000</v>
      </c>
      <c r="AI2327" s="113">
        <v>320000</v>
      </c>
      <c r="AJ2327" s="113">
        <v>184423.94</v>
      </c>
      <c r="AK2327" s="113">
        <v>0</v>
      </c>
      <c r="AL2327" s="113">
        <v>0</v>
      </c>
      <c r="AM2327" s="113">
        <v>0</v>
      </c>
      <c r="AN2327" s="113">
        <v>0</v>
      </c>
      <c r="AO2327" s="113">
        <v>0</v>
      </c>
      <c r="AP2327" s="113">
        <v>0</v>
      </c>
      <c r="AQ2327" s="107" t="s">
        <v>699</v>
      </c>
      <c r="AR2327" s="107" t="s">
        <v>699</v>
      </c>
      <c r="AS2327" s="107" t="s">
        <v>396</v>
      </c>
      <c r="AT2327" s="107" t="s">
        <v>395</v>
      </c>
      <c r="AU2327" s="107" t="s">
        <v>1123</v>
      </c>
      <c r="AV2327" s="107" t="s">
        <v>391</v>
      </c>
      <c r="AW2327" s="108">
        <v>3</v>
      </c>
      <c r="AX2327" s="107" t="s">
        <v>473</v>
      </c>
      <c r="AY2327" s="107" t="s">
        <v>765</v>
      </c>
      <c r="AZ2327" s="107" t="s">
        <v>706</v>
      </c>
      <c r="BA2327" s="107" t="s">
        <v>406</v>
      </c>
      <c r="BB2327" s="109">
        <v>45355.272070752311</v>
      </c>
      <c r="BC2327" s="107" t="s">
        <v>465</v>
      </c>
      <c r="BD2327" s="107" t="s">
        <v>293</v>
      </c>
    </row>
    <row r="2328" spans="1:56" x14ac:dyDescent="0.2">
      <c r="A2328" s="107" t="s">
        <v>409</v>
      </c>
      <c r="B2328" s="105">
        <v>613353</v>
      </c>
      <c r="C2328" s="105" t="s">
        <v>3361</v>
      </c>
      <c r="D2328" s="107" t="s">
        <v>1881</v>
      </c>
      <c r="E2328" s="105" t="s">
        <v>1943</v>
      </c>
      <c r="F2328" s="107" t="s">
        <v>2723</v>
      </c>
      <c r="G2328" s="107" t="s">
        <v>830</v>
      </c>
      <c r="H2328" s="107" t="b">
        <v>1</v>
      </c>
      <c r="I2328" s="107" t="s">
        <v>830</v>
      </c>
      <c r="J2328" s="107" t="s">
        <v>440</v>
      </c>
      <c r="K2328" s="107" t="s">
        <v>441</v>
      </c>
      <c r="L2328" s="107" t="s">
        <v>231</v>
      </c>
      <c r="M2328" s="107" t="s">
        <v>395</v>
      </c>
      <c r="N2328" s="107" t="s">
        <v>410</v>
      </c>
      <c r="O2328" s="107" t="s">
        <v>395</v>
      </c>
      <c r="P2328" s="109">
        <v>45248</v>
      </c>
      <c r="Q2328" s="107" t="s">
        <v>754</v>
      </c>
      <c r="R2328" s="108">
        <v>1</v>
      </c>
      <c r="S2328" s="109">
        <v>45320</v>
      </c>
      <c r="T2328" s="109">
        <v>45380</v>
      </c>
      <c r="U2328" s="109">
        <v>46050</v>
      </c>
      <c r="V2328" s="108">
        <v>730</v>
      </c>
      <c r="W2328" s="107" t="s">
        <v>442</v>
      </c>
      <c r="X2328" s="107" t="s">
        <v>778</v>
      </c>
      <c r="Y2328" s="107" t="s">
        <v>293</v>
      </c>
      <c r="Z2328" s="108">
        <v>0</v>
      </c>
      <c r="AA2328" s="113">
        <v>0</v>
      </c>
      <c r="AB2328" s="113">
        <v>0</v>
      </c>
      <c r="AC2328" s="113">
        <v>153857.62</v>
      </c>
      <c r="AD2328" s="113">
        <v>0</v>
      </c>
      <c r="AE2328" s="113">
        <v>153857.62</v>
      </c>
      <c r="AF2328" s="113">
        <v>33000</v>
      </c>
      <c r="AG2328" s="113">
        <v>33000</v>
      </c>
      <c r="AH2328" s="113">
        <f>CFR_Data[[#This Row],[Total Spent SFY]]+CFR_Data[[#This Row],[CF Current SFY]]</f>
        <v>33000</v>
      </c>
      <c r="AI2328" s="113">
        <v>77000</v>
      </c>
      <c r="AJ2328" s="113">
        <v>43857.62</v>
      </c>
      <c r="AK2328" s="113">
        <v>0</v>
      </c>
      <c r="AL2328" s="113">
        <v>0</v>
      </c>
      <c r="AM2328" s="113">
        <v>0</v>
      </c>
      <c r="AN2328" s="113">
        <v>0</v>
      </c>
      <c r="AO2328" s="113">
        <v>0</v>
      </c>
      <c r="AP2328" s="113">
        <v>0</v>
      </c>
      <c r="AQ2328" s="107" t="s">
        <v>699</v>
      </c>
      <c r="AR2328" s="107" t="s">
        <v>699</v>
      </c>
      <c r="AS2328" s="107" t="s">
        <v>396</v>
      </c>
      <c r="AT2328" s="107" t="s">
        <v>395</v>
      </c>
      <c r="AU2328" s="107" t="s">
        <v>1123</v>
      </c>
      <c r="AV2328" s="107" t="s">
        <v>391</v>
      </c>
      <c r="AW2328" s="108">
        <v>3</v>
      </c>
      <c r="AX2328" s="107" t="s">
        <v>473</v>
      </c>
      <c r="AY2328" s="107" t="s">
        <v>765</v>
      </c>
      <c r="AZ2328" s="107" t="s">
        <v>706</v>
      </c>
      <c r="BA2328" s="107" t="s">
        <v>406</v>
      </c>
      <c r="BB2328" s="109">
        <v>45355.272070752311</v>
      </c>
      <c r="BC2328" s="107" t="s">
        <v>465</v>
      </c>
      <c r="BD2328" s="107" t="s">
        <v>293</v>
      </c>
    </row>
    <row r="2329" spans="1:56" x14ac:dyDescent="0.2">
      <c r="A2329" s="107" t="s">
        <v>409</v>
      </c>
      <c r="B2329" s="105">
        <v>613353</v>
      </c>
      <c r="C2329" s="105" t="s">
        <v>3361</v>
      </c>
      <c r="D2329" s="107" t="s">
        <v>1881</v>
      </c>
      <c r="E2329" s="105" t="s">
        <v>1943</v>
      </c>
      <c r="F2329" s="107" t="s">
        <v>2723</v>
      </c>
      <c r="G2329" s="107" t="s">
        <v>830</v>
      </c>
      <c r="H2329" s="107" t="b">
        <v>1</v>
      </c>
      <c r="I2329" s="107" t="s">
        <v>830</v>
      </c>
      <c r="J2329" s="107" t="s">
        <v>440</v>
      </c>
      <c r="K2329" s="107" t="s">
        <v>441</v>
      </c>
      <c r="L2329" s="107" t="s">
        <v>231</v>
      </c>
      <c r="M2329" s="107" t="s">
        <v>395</v>
      </c>
      <c r="N2329" s="107" t="s">
        <v>410</v>
      </c>
      <c r="O2329" s="107" t="s">
        <v>395</v>
      </c>
      <c r="P2329" s="109">
        <v>45248</v>
      </c>
      <c r="Q2329" s="107" t="s">
        <v>754</v>
      </c>
      <c r="R2329" s="108">
        <v>1</v>
      </c>
      <c r="S2329" s="109">
        <v>45320</v>
      </c>
      <c r="T2329" s="109">
        <v>45380</v>
      </c>
      <c r="U2329" s="109">
        <v>46050</v>
      </c>
      <c r="V2329" s="108">
        <v>730</v>
      </c>
      <c r="W2329" s="107" t="s">
        <v>287</v>
      </c>
      <c r="X2329" s="107" t="s">
        <v>777</v>
      </c>
      <c r="Y2329" s="107" t="s">
        <v>293</v>
      </c>
      <c r="Z2329" s="108">
        <v>0</v>
      </c>
      <c r="AA2329" s="113">
        <v>0</v>
      </c>
      <c r="AB2329" s="113">
        <v>0</v>
      </c>
      <c r="AC2329" s="113">
        <v>30627.3</v>
      </c>
      <c r="AD2329" s="113">
        <v>0</v>
      </c>
      <c r="AE2329" s="113">
        <v>30627.3</v>
      </c>
      <c r="AF2329" s="113">
        <v>6500</v>
      </c>
      <c r="AG2329" s="113">
        <v>6500</v>
      </c>
      <c r="AH2329" s="113">
        <f>CFR_Data[[#This Row],[Total Spent SFY]]+CFR_Data[[#This Row],[CF Current SFY]]</f>
        <v>6500</v>
      </c>
      <c r="AI2329" s="113">
        <v>15500</v>
      </c>
      <c r="AJ2329" s="113">
        <v>8627.2999999999993</v>
      </c>
      <c r="AK2329" s="113">
        <v>0</v>
      </c>
      <c r="AL2329" s="113">
        <v>0</v>
      </c>
      <c r="AM2329" s="113">
        <v>0</v>
      </c>
      <c r="AN2329" s="113">
        <v>0</v>
      </c>
      <c r="AO2329" s="113">
        <v>0</v>
      </c>
      <c r="AP2329" s="113">
        <v>0</v>
      </c>
      <c r="AQ2329" s="107" t="s">
        <v>699</v>
      </c>
      <c r="AR2329" s="107" t="s">
        <v>699</v>
      </c>
      <c r="AS2329" s="107" t="s">
        <v>396</v>
      </c>
      <c r="AT2329" s="107" t="s">
        <v>395</v>
      </c>
      <c r="AU2329" s="107" t="s">
        <v>1123</v>
      </c>
      <c r="AV2329" s="107" t="s">
        <v>391</v>
      </c>
      <c r="AW2329" s="108">
        <v>3</v>
      </c>
      <c r="AX2329" s="107" t="s">
        <v>473</v>
      </c>
      <c r="AY2329" s="107" t="s">
        <v>765</v>
      </c>
      <c r="AZ2329" s="107" t="s">
        <v>706</v>
      </c>
      <c r="BA2329" s="107" t="s">
        <v>406</v>
      </c>
      <c r="BB2329" s="109">
        <v>45355.272070752311</v>
      </c>
      <c r="BC2329" s="107" t="s">
        <v>465</v>
      </c>
      <c r="BD2329" s="107" t="s">
        <v>293</v>
      </c>
    </row>
    <row r="2330" spans="1:56" x14ac:dyDescent="0.2">
      <c r="A2330" s="107" t="s">
        <v>409</v>
      </c>
      <c r="B2330" s="105">
        <v>613354</v>
      </c>
      <c r="C2330" s="105" t="s">
        <v>3362</v>
      </c>
      <c r="D2330" s="107" t="s">
        <v>461</v>
      </c>
      <c r="E2330" s="105" t="s">
        <v>1943</v>
      </c>
      <c r="F2330" s="107" t="s">
        <v>1225</v>
      </c>
      <c r="G2330" s="107" t="s">
        <v>830</v>
      </c>
      <c r="H2330" s="107" t="s">
        <v>830</v>
      </c>
      <c r="I2330" s="107" t="s">
        <v>830</v>
      </c>
      <c r="J2330" s="107" t="s">
        <v>440</v>
      </c>
      <c r="K2330" s="107" t="s">
        <v>441</v>
      </c>
      <c r="L2330" s="107" t="s">
        <v>231</v>
      </c>
      <c r="M2330" s="107" t="s">
        <v>395</v>
      </c>
      <c r="N2330" s="107" t="s">
        <v>410</v>
      </c>
      <c r="O2330" s="107" t="s">
        <v>395</v>
      </c>
      <c r="P2330" s="109">
        <v>45234</v>
      </c>
      <c r="Q2330" s="107" t="s">
        <v>754</v>
      </c>
      <c r="R2330" s="108">
        <v>1</v>
      </c>
      <c r="S2330" s="109">
        <v>45293</v>
      </c>
      <c r="T2330" s="109">
        <v>45353</v>
      </c>
      <c r="U2330" s="109">
        <v>46023</v>
      </c>
      <c r="V2330" s="108">
        <v>730</v>
      </c>
      <c r="W2330" s="107" t="s">
        <v>442</v>
      </c>
      <c r="X2330" s="107" t="s">
        <v>778</v>
      </c>
      <c r="Y2330" s="107" t="s">
        <v>293</v>
      </c>
      <c r="Z2330" s="108">
        <v>0</v>
      </c>
      <c r="AA2330" s="113">
        <v>0</v>
      </c>
      <c r="AB2330" s="113">
        <v>0</v>
      </c>
      <c r="AC2330" s="113">
        <v>2015200</v>
      </c>
      <c r="AD2330" s="113">
        <v>0</v>
      </c>
      <c r="AE2330" s="113">
        <v>2015200</v>
      </c>
      <c r="AF2330" s="113">
        <v>419830</v>
      </c>
      <c r="AG2330" s="113">
        <v>419830</v>
      </c>
      <c r="AH2330" s="113">
        <f>CFR_Data[[#This Row],[Total Spent SFY]]+CFR_Data[[#This Row],[CF Current SFY]]</f>
        <v>419830</v>
      </c>
      <c r="AI2330" s="113">
        <v>1007600</v>
      </c>
      <c r="AJ2330" s="113">
        <v>587770</v>
      </c>
      <c r="AK2330" s="113">
        <v>0</v>
      </c>
      <c r="AL2330" s="113">
        <v>0</v>
      </c>
      <c r="AM2330" s="113">
        <v>0</v>
      </c>
      <c r="AN2330" s="113">
        <v>0</v>
      </c>
      <c r="AO2330" s="113">
        <v>0</v>
      </c>
      <c r="AP2330" s="113">
        <v>0</v>
      </c>
      <c r="AQ2330" s="107" t="s">
        <v>699</v>
      </c>
      <c r="AR2330" s="107" t="s">
        <v>699</v>
      </c>
      <c r="AS2330" s="107" t="s">
        <v>396</v>
      </c>
      <c r="AT2330" s="107" t="s">
        <v>395</v>
      </c>
      <c r="AU2330" s="107" t="s">
        <v>1123</v>
      </c>
      <c r="AV2330" s="107" t="s">
        <v>391</v>
      </c>
      <c r="AW2330" s="108">
        <v>2</v>
      </c>
      <c r="AX2330" s="107" t="s">
        <v>473</v>
      </c>
      <c r="AY2330" s="107" t="s">
        <v>765</v>
      </c>
      <c r="AZ2330" s="107" t="s">
        <v>706</v>
      </c>
      <c r="BA2330" s="107" t="s">
        <v>406</v>
      </c>
      <c r="BB2330" s="109">
        <v>45355.272070752311</v>
      </c>
      <c r="BC2330" s="107" t="s">
        <v>465</v>
      </c>
      <c r="BD2330" s="107" t="s">
        <v>293</v>
      </c>
    </row>
    <row r="2331" spans="1:56" x14ac:dyDescent="0.2">
      <c r="A2331" s="107" t="s">
        <v>409</v>
      </c>
      <c r="B2331" s="105">
        <v>613354</v>
      </c>
      <c r="C2331" s="105" t="s">
        <v>3362</v>
      </c>
      <c r="D2331" s="107" t="s">
        <v>461</v>
      </c>
      <c r="E2331" s="105" t="s">
        <v>1943</v>
      </c>
      <c r="F2331" s="107" t="s">
        <v>1225</v>
      </c>
      <c r="G2331" s="107" t="s">
        <v>830</v>
      </c>
      <c r="H2331" s="107" t="s">
        <v>830</v>
      </c>
      <c r="I2331" s="107" t="s">
        <v>830</v>
      </c>
      <c r="J2331" s="107" t="s">
        <v>440</v>
      </c>
      <c r="K2331" s="107" t="s">
        <v>441</v>
      </c>
      <c r="L2331" s="107" t="s">
        <v>231</v>
      </c>
      <c r="M2331" s="107" t="s">
        <v>395</v>
      </c>
      <c r="N2331" s="107" t="s">
        <v>410</v>
      </c>
      <c r="O2331" s="107" t="s">
        <v>395</v>
      </c>
      <c r="P2331" s="109">
        <v>45234</v>
      </c>
      <c r="Q2331" s="107" t="s">
        <v>754</v>
      </c>
      <c r="R2331" s="108">
        <v>1</v>
      </c>
      <c r="S2331" s="109">
        <v>45293</v>
      </c>
      <c r="T2331" s="109">
        <v>45353</v>
      </c>
      <c r="U2331" s="109">
        <v>46023</v>
      </c>
      <c r="V2331" s="108">
        <v>730</v>
      </c>
      <c r="W2331" s="107" t="s">
        <v>287</v>
      </c>
      <c r="X2331" s="107" t="s">
        <v>777</v>
      </c>
      <c r="Y2331" s="107" t="s">
        <v>293</v>
      </c>
      <c r="Z2331" s="108">
        <v>0</v>
      </c>
      <c r="AA2331" s="113">
        <v>0</v>
      </c>
      <c r="AB2331" s="113">
        <v>0</v>
      </c>
      <c r="AC2331" s="113">
        <v>35560</v>
      </c>
      <c r="AD2331" s="113">
        <v>0</v>
      </c>
      <c r="AE2331" s="113">
        <v>35560</v>
      </c>
      <c r="AF2331" s="113">
        <v>7410</v>
      </c>
      <c r="AG2331" s="113">
        <v>7410</v>
      </c>
      <c r="AH2331" s="113">
        <f>CFR_Data[[#This Row],[Total Spent SFY]]+CFR_Data[[#This Row],[CF Current SFY]]</f>
        <v>7410</v>
      </c>
      <c r="AI2331" s="113">
        <v>17780</v>
      </c>
      <c r="AJ2331" s="113">
        <v>10370</v>
      </c>
      <c r="AK2331" s="113">
        <v>0</v>
      </c>
      <c r="AL2331" s="113">
        <v>0</v>
      </c>
      <c r="AM2331" s="113">
        <v>0</v>
      </c>
      <c r="AN2331" s="113">
        <v>0</v>
      </c>
      <c r="AO2331" s="113">
        <v>0</v>
      </c>
      <c r="AP2331" s="113">
        <v>0</v>
      </c>
      <c r="AQ2331" s="107" t="s">
        <v>699</v>
      </c>
      <c r="AR2331" s="107" t="s">
        <v>699</v>
      </c>
      <c r="AS2331" s="107" t="s">
        <v>396</v>
      </c>
      <c r="AT2331" s="107" t="s">
        <v>395</v>
      </c>
      <c r="AU2331" s="107" t="s">
        <v>1123</v>
      </c>
      <c r="AV2331" s="107" t="s">
        <v>391</v>
      </c>
      <c r="AW2331" s="108">
        <v>2</v>
      </c>
      <c r="AX2331" s="107" t="s">
        <v>473</v>
      </c>
      <c r="AY2331" s="107" t="s">
        <v>765</v>
      </c>
      <c r="AZ2331" s="107" t="s">
        <v>706</v>
      </c>
      <c r="BA2331" s="107" t="s">
        <v>406</v>
      </c>
      <c r="BB2331" s="109">
        <v>45355.272070752311</v>
      </c>
      <c r="BC2331" s="107" t="s">
        <v>465</v>
      </c>
      <c r="BD2331" s="107" t="s">
        <v>293</v>
      </c>
    </row>
    <row r="2332" spans="1:56" x14ac:dyDescent="0.2">
      <c r="A2332" s="107" t="s">
        <v>409</v>
      </c>
      <c r="B2332" s="105">
        <v>613355</v>
      </c>
      <c r="C2332" s="105" t="s">
        <v>3363</v>
      </c>
      <c r="D2332" s="107" t="s">
        <v>3364</v>
      </c>
      <c r="E2332" s="105" t="s">
        <v>1943</v>
      </c>
      <c r="F2332" s="107" t="s">
        <v>2723</v>
      </c>
      <c r="G2332" s="107" t="s">
        <v>830</v>
      </c>
      <c r="H2332" s="107" t="b">
        <v>1</v>
      </c>
      <c r="I2332" s="107" t="s">
        <v>830</v>
      </c>
      <c r="J2332" s="107" t="s">
        <v>440</v>
      </c>
      <c r="K2332" s="107" t="s">
        <v>441</v>
      </c>
      <c r="L2332" s="107" t="s">
        <v>231</v>
      </c>
      <c r="M2332" s="107" t="s">
        <v>395</v>
      </c>
      <c r="N2332" s="107" t="s">
        <v>410</v>
      </c>
      <c r="O2332" s="107" t="s">
        <v>395</v>
      </c>
      <c r="P2332" s="109">
        <v>45220</v>
      </c>
      <c r="Q2332" s="107" t="s">
        <v>754</v>
      </c>
      <c r="R2332" s="108">
        <v>1</v>
      </c>
      <c r="S2332" s="109">
        <v>45279</v>
      </c>
      <c r="T2332" s="109">
        <v>45339</v>
      </c>
      <c r="U2332" s="109">
        <v>46009</v>
      </c>
      <c r="V2332" s="108">
        <v>730</v>
      </c>
      <c r="W2332" s="107" t="s">
        <v>398</v>
      </c>
      <c r="X2332" s="107" t="s">
        <v>720</v>
      </c>
      <c r="Y2332" s="107" t="s">
        <v>293</v>
      </c>
      <c r="Z2332" s="108">
        <v>0</v>
      </c>
      <c r="AA2332" s="113">
        <v>0</v>
      </c>
      <c r="AB2332" s="113">
        <v>0</v>
      </c>
      <c r="AC2332" s="113">
        <v>944632</v>
      </c>
      <c r="AD2332" s="113">
        <v>109337.52250000001</v>
      </c>
      <c r="AE2332" s="113">
        <v>944632</v>
      </c>
      <c r="AF2332" s="113">
        <v>109337.52250000001</v>
      </c>
      <c r="AG2332" s="113">
        <v>109337.52250000001</v>
      </c>
      <c r="AH2332" s="113">
        <f>CFR_Data[[#This Row],[Total Spent SFY]]+CFR_Data[[#This Row],[CF Current SFY]]</f>
        <v>109337.52250000001</v>
      </c>
      <c r="AI2332" s="113">
        <v>595662.47750000004</v>
      </c>
      <c r="AJ2332" s="113">
        <v>239632</v>
      </c>
      <c r="AK2332" s="113">
        <v>0</v>
      </c>
      <c r="AL2332" s="113">
        <v>0</v>
      </c>
      <c r="AM2332" s="113">
        <v>0</v>
      </c>
      <c r="AN2332" s="113">
        <v>0</v>
      </c>
      <c r="AO2332" s="113">
        <v>0</v>
      </c>
      <c r="AP2332" s="113">
        <v>0</v>
      </c>
      <c r="AQ2332" s="107" t="s">
        <v>699</v>
      </c>
      <c r="AR2332" s="107" t="s">
        <v>699</v>
      </c>
      <c r="AS2332" s="107" t="s">
        <v>396</v>
      </c>
      <c r="AT2332" s="107" t="s">
        <v>395</v>
      </c>
      <c r="AU2332" s="107" t="s">
        <v>1123</v>
      </c>
      <c r="AV2332" s="107" t="s">
        <v>391</v>
      </c>
      <c r="AW2332" s="108">
        <v>3</v>
      </c>
      <c r="AX2332" s="107" t="s">
        <v>473</v>
      </c>
      <c r="AY2332" s="107" t="s">
        <v>765</v>
      </c>
      <c r="AZ2332" s="107" t="s">
        <v>706</v>
      </c>
      <c r="BA2332" s="107" t="s">
        <v>406</v>
      </c>
      <c r="BB2332" s="109">
        <v>45355.272070752311</v>
      </c>
      <c r="BC2332" s="107" t="s">
        <v>465</v>
      </c>
      <c r="BD2332" s="107" t="s">
        <v>293</v>
      </c>
    </row>
    <row r="2333" spans="1:56" x14ac:dyDescent="0.2">
      <c r="A2333" s="107" t="s">
        <v>409</v>
      </c>
      <c r="B2333" s="105">
        <v>613355</v>
      </c>
      <c r="C2333" s="105" t="s">
        <v>3363</v>
      </c>
      <c r="D2333" s="107" t="s">
        <v>3364</v>
      </c>
      <c r="E2333" s="105" t="s">
        <v>1943</v>
      </c>
      <c r="F2333" s="107" t="s">
        <v>2723</v>
      </c>
      <c r="G2333" s="107" t="s">
        <v>830</v>
      </c>
      <c r="H2333" s="107" t="b">
        <v>1</v>
      </c>
      <c r="I2333" s="107" t="s">
        <v>830</v>
      </c>
      <c r="J2333" s="107" t="s">
        <v>440</v>
      </c>
      <c r="K2333" s="107" t="s">
        <v>441</v>
      </c>
      <c r="L2333" s="107" t="s">
        <v>231</v>
      </c>
      <c r="M2333" s="107" t="s">
        <v>395</v>
      </c>
      <c r="N2333" s="107" t="s">
        <v>410</v>
      </c>
      <c r="O2333" s="107" t="s">
        <v>395</v>
      </c>
      <c r="P2333" s="109">
        <v>45220</v>
      </c>
      <c r="Q2333" s="107" t="s">
        <v>754</v>
      </c>
      <c r="R2333" s="108">
        <v>1</v>
      </c>
      <c r="S2333" s="109">
        <v>45279</v>
      </c>
      <c r="T2333" s="109">
        <v>45339</v>
      </c>
      <c r="U2333" s="109">
        <v>46009</v>
      </c>
      <c r="V2333" s="108">
        <v>730</v>
      </c>
      <c r="W2333" s="107" t="s">
        <v>442</v>
      </c>
      <c r="X2333" s="107" t="s">
        <v>778</v>
      </c>
      <c r="Y2333" s="107" t="s">
        <v>293</v>
      </c>
      <c r="Z2333" s="108">
        <v>0</v>
      </c>
      <c r="AA2333" s="113">
        <v>44356.84</v>
      </c>
      <c r="AB2333" s="113">
        <v>44356.84</v>
      </c>
      <c r="AC2333" s="113">
        <v>746791.66</v>
      </c>
      <c r="AD2333" s="113">
        <v>86438.263699999996</v>
      </c>
      <c r="AE2333" s="113">
        <v>746791.66</v>
      </c>
      <c r="AF2333" s="113">
        <v>86438.263699999996</v>
      </c>
      <c r="AG2333" s="113">
        <v>130795.10370000001</v>
      </c>
      <c r="AH2333" s="113">
        <f>CFR_Data[[#This Row],[Total Spent SFY]]+CFR_Data[[#This Row],[CF Current SFY]]</f>
        <v>130795.10369999999</v>
      </c>
      <c r="AI2333" s="113">
        <v>459204.89630000002</v>
      </c>
      <c r="AJ2333" s="113">
        <v>201148.5</v>
      </c>
      <c r="AK2333" s="113">
        <v>0</v>
      </c>
      <c r="AL2333" s="113">
        <v>0</v>
      </c>
      <c r="AM2333" s="113">
        <v>0</v>
      </c>
      <c r="AN2333" s="113">
        <v>0</v>
      </c>
      <c r="AO2333" s="113">
        <v>0</v>
      </c>
      <c r="AP2333" s="113">
        <v>0</v>
      </c>
      <c r="AQ2333" s="107" t="s">
        <v>699</v>
      </c>
      <c r="AR2333" s="107" t="s">
        <v>699</v>
      </c>
      <c r="AS2333" s="107" t="s">
        <v>396</v>
      </c>
      <c r="AT2333" s="107" t="s">
        <v>395</v>
      </c>
      <c r="AU2333" s="107" t="s">
        <v>1123</v>
      </c>
      <c r="AV2333" s="107" t="s">
        <v>391</v>
      </c>
      <c r="AW2333" s="108">
        <v>3</v>
      </c>
      <c r="AX2333" s="107" t="s">
        <v>473</v>
      </c>
      <c r="AY2333" s="107" t="s">
        <v>765</v>
      </c>
      <c r="AZ2333" s="107" t="s">
        <v>706</v>
      </c>
      <c r="BA2333" s="107" t="s">
        <v>406</v>
      </c>
      <c r="BB2333" s="109">
        <v>45355.272070752311</v>
      </c>
      <c r="BC2333" s="107" t="s">
        <v>465</v>
      </c>
      <c r="BD2333" s="107" t="s">
        <v>293</v>
      </c>
    </row>
    <row r="2334" spans="1:56" x14ac:dyDescent="0.2">
      <c r="A2334" s="107" t="s">
        <v>409</v>
      </c>
      <c r="B2334" s="105">
        <v>613355</v>
      </c>
      <c r="C2334" s="105" t="s">
        <v>3363</v>
      </c>
      <c r="D2334" s="107" t="s">
        <v>3364</v>
      </c>
      <c r="E2334" s="105" t="s">
        <v>1943</v>
      </c>
      <c r="F2334" s="107" t="s">
        <v>2723</v>
      </c>
      <c r="G2334" s="107" t="s">
        <v>830</v>
      </c>
      <c r="H2334" s="107" t="b">
        <v>1</v>
      </c>
      <c r="I2334" s="107" t="s">
        <v>830</v>
      </c>
      <c r="J2334" s="107" t="s">
        <v>440</v>
      </c>
      <c r="K2334" s="107" t="s">
        <v>441</v>
      </c>
      <c r="L2334" s="107" t="s">
        <v>231</v>
      </c>
      <c r="M2334" s="107" t="s">
        <v>395</v>
      </c>
      <c r="N2334" s="107" t="s">
        <v>410</v>
      </c>
      <c r="O2334" s="107" t="s">
        <v>395</v>
      </c>
      <c r="P2334" s="109">
        <v>45220</v>
      </c>
      <c r="Q2334" s="107" t="s">
        <v>754</v>
      </c>
      <c r="R2334" s="108">
        <v>1</v>
      </c>
      <c r="S2334" s="109">
        <v>45279</v>
      </c>
      <c r="T2334" s="109">
        <v>45339</v>
      </c>
      <c r="U2334" s="109">
        <v>46009</v>
      </c>
      <c r="V2334" s="108">
        <v>730</v>
      </c>
      <c r="W2334" s="107" t="s">
        <v>287</v>
      </c>
      <c r="X2334" s="107" t="s">
        <v>777</v>
      </c>
      <c r="Y2334" s="107" t="s">
        <v>293</v>
      </c>
      <c r="Z2334" s="108">
        <v>0</v>
      </c>
      <c r="AA2334" s="113">
        <v>0</v>
      </c>
      <c r="AB2334" s="113">
        <v>0</v>
      </c>
      <c r="AC2334" s="113">
        <v>36495.5</v>
      </c>
      <c r="AD2334" s="113">
        <v>4224.2138000000004</v>
      </c>
      <c r="AE2334" s="113">
        <v>36495.5</v>
      </c>
      <c r="AF2334" s="113">
        <v>4224.2138000000004</v>
      </c>
      <c r="AG2334" s="113">
        <v>4224.2138000000004</v>
      </c>
      <c r="AH2334" s="113">
        <f>CFR_Data[[#This Row],[Total Spent SFY]]+CFR_Data[[#This Row],[CF Current SFY]]</f>
        <v>4224.2138000000004</v>
      </c>
      <c r="AI2334" s="113">
        <v>23275.786199999999</v>
      </c>
      <c r="AJ2334" s="113">
        <v>8995.5</v>
      </c>
      <c r="AK2334" s="113">
        <v>0</v>
      </c>
      <c r="AL2334" s="113">
        <v>0</v>
      </c>
      <c r="AM2334" s="113">
        <v>0</v>
      </c>
      <c r="AN2334" s="113">
        <v>0</v>
      </c>
      <c r="AO2334" s="113">
        <v>0</v>
      </c>
      <c r="AP2334" s="113">
        <v>0</v>
      </c>
      <c r="AQ2334" s="107" t="s">
        <v>699</v>
      </c>
      <c r="AR2334" s="107" t="s">
        <v>699</v>
      </c>
      <c r="AS2334" s="107" t="s">
        <v>396</v>
      </c>
      <c r="AT2334" s="107" t="s">
        <v>395</v>
      </c>
      <c r="AU2334" s="107" t="s">
        <v>1123</v>
      </c>
      <c r="AV2334" s="107" t="s">
        <v>391</v>
      </c>
      <c r="AW2334" s="108">
        <v>3</v>
      </c>
      <c r="AX2334" s="107" t="s">
        <v>473</v>
      </c>
      <c r="AY2334" s="107" t="s">
        <v>765</v>
      </c>
      <c r="AZ2334" s="107" t="s">
        <v>706</v>
      </c>
      <c r="BA2334" s="107" t="s">
        <v>406</v>
      </c>
      <c r="BB2334" s="109">
        <v>45355.272070752311</v>
      </c>
      <c r="BC2334" s="107" t="s">
        <v>465</v>
      </c>
      <c r="BD2334" s="107" t="s">
        <v>293</v>
      </c>
    </row>
    <row r="2335" spans="1:56" x14ac:dyDescent="0.2">
      <c r="A2335" s="107" t="s">
        <v>472</v>
      </c>
      <c r="B2335" s="105">
        <v>613358</v>
      </c>
      <c r="C2335" s="105" t="s">
        <v>395</v>
      </c>
      <c r="D2335" s="107" t="s">
        <v>3365</v>
      </c>
      <c r="E2335" s="105" t="s">
        <v>1945</v>
      </c>
      <c r="F2335" s="107" t="s">
        <v>1218</v>
      </c>
      <c r="G2335" s="107" t="s">
        <v>830</v>
      </c>
      <c r="H2335" s="107" t="s">
        <v>830</v>
      </c>
      <c r="I2335" s="107" t="s">
        <v>830</v>
      </c>
      <c r="J2335" s="107" t="s">
        <v>261</v>
      </c>
      <c r="K2335" s="107" t="s">
        <v>31</v>
      </c>
      <c r="L2335" s="107" t="s">
        <v>187</v>
      </c>
      <c r="M2335" s="107" t="s">
        <v>158</v>
      </c>
      <c r="N2335" s="107" t="s">
        <v>472</v>
      </c>
      <c r="O2335" s="107" t="s">
        <v>1127</v>
      </c>
      <c r="P2335" s="109">
        <v>45568</v>
      </c>
      <c r="Q2335" s="107" t="s">
        <v>1101</v>
      </c>
      <c r="R2335" s="108">
        <v>0</v>
      </c>
      <c r="S2335" s="109">
        <v>45718</v>
      </c>
      <c r="T2335" s="109">
        <v>45778</v>
      </c>
      <c r="U2335" s="109">
        <v>46218</v>
      </c>
      <c r="V2335" s="108">
        <v>500</v>
      </c>
      <c r="W2335" s="107" t="s">
        <v>398</v>
      </c>
      <c r="X2335" s="107" t="s">
        <v>702</v>
      </c>
      <c r="Y2335" s="107" t="s">
        <v>293</v>
      </c>
      <c r="Z2335" s="108">
        <v>0</v>
      </c>
      <c r="AA2335" s="113">
        <v>0</v>
      </c>
      <c r="AB2335" s="113">
        <v>0</v>
      </c>
      <c r="AC2335" s="113">
        <v>122073</v>
      </c>
      <c r="AD2335" s="113">
        <v>0</v>
      </c>
      <c r="AE2335" s="113">
        <v>122073</v>
      </c>
      <c r="AF2335" s="113">
        <v>0</v>
      </c>
      <c r="AG2335" s="113">
        <v>0</v>
      </c>
      <c r="AH2335" s="113">
        <f>CFR_Data[[#This Row],[Total Spent SFY]]+CFR_Data[[#This Row],[CF Current SFY]]</f>
        <v>0</v>
      </c>
      <c r="AI2335" s="113">
        <v>16276.4</v>
      </c>
      <c r="AJ2335" s="113">
        <v>97658.4</v>
      </c>
      <c r="AK2335" s="113">
        <v>8138.2</v>
      </c>
      <c r="AL2335" s="113">
        <v>0</v>
      </c>
      <c r="AM2335" s="113">
        <v>0</v>
      </c>
      <c r="AN2335" s="113">
        <v>0</v>
      </c>
      <c r="AO2335" s="113">
        <v>0</v>
      </c>
      <c r="AP2335" s="113">
        <v>0</v>
      </c>
      <c r="AQ2335" s="107" t="s">
        <v>699</v>
      </c>
      <c r="AR2335" s="107" t="s">
        <v>699</v>
      </c>
      <c r="AS2335" s="107" t="s">
        <v>473</v>
      </c>
      <c r="AT2335" s="107" t="s">
        <v>395</v>
      </c>
      <c r="AU2335" s="107" t="s">
        <v>1123</v>
      </c>
      <c r="AV2335" s="107" t="s">
        <v>391</v>
      </c>
      <c r="AW2335" s="108">
        <v>2</v>
      </c>
      <c r="AX2335" s="107" t="s">
        <v>473</v>
      </c>
      <c r="AY2335" s="107" t="s">
        <v>698</v>
      </c>
      <c r="AZ2335" s="107" t="s">
        <v>697</v>
      </c>
      <c r="BA2335" s="107" t="s">
        <v>392</v>
      </c>
      <c r="BB2335" s="109">
        <v>45355.272070752311</v>
      </c>
      <c r="BC2335" s="107" t="s">
        <v>31</v>
      </c>
      <c r="BD2335" s="107" t="s">
        <v>293</v>
      </c>
    </row>
    <row r="2336" spans="1:56" x14ac:dyDescent="0.2">
      <c r="A2336" s="107" t="s">
        <v>472</v>
      </c>
      <c r="B2336" s="105">
        <v>613358</v>
      </c>
      <c r="C2336" s="105" t="s">
        <v>395</v>
      </c>
      <c r="D2336" s="107" t="s">
        <v>3365</v>
      </c>
      <c r="E2336" s="105" t="s">
        <v>1945</v>
      </c>
      <c r="F2336" s="107" t="s">
        <v>1218</v>
      </c>
      <c r="G2336" s="107" t="s">
        <v>830</v>
      </c>
      <c r="H2336" s="107" t="s">
        <v>830</v>
      </c>
      <c r="I2336" s="107" t="s">
        <v>830</v>
      </c>
      <c r="J2336" s="107" t="s">
        <v>261</v>
      </c>
      <c r="K2336" s="107" t="s">
        <v>31</v>
      </c>
      <c r="L2336" s="107" t="s">
        <v>187</v>
      </c>
      <c r="M2336" s="107" t="s">
        <v>158</v>
      </c>
      <c r="N2336" s="107" t="s">
        <v>472</v>
      </c>
      <c r="O2336" s="107" t="s">
        <v>1127</v>
      </c>
      <c r="P2336" s="109">
        <v>45568</v>
      </c>
      <c r="Q2336" s="107" t="s">
        <v>1101</v>
      </c>
      <c r="R2336" s="108">
        <v>0</v>
      </c>
      <c r="S2336" s="109">
        <v>45718</v>
      </c>
      <c r="T2336" s="109">
        <v>45778</v>
      </c>
      <c r="U2336" s="109">
        <v>46218</v>
      </c>
      <c r="V2336" s="108">
        <v>500</v>
      </c>
      <c r="W2336" s="107" t="s">
        <v>424</v>
      </c>
      <c r="X2336" s="107" t="s">
        <v>726</v>
      </c>
      <c r="Y2336" s="107" t="s">
        <v>725</v>
      </c>
      <c r="Z2336" s="108">
        <v>0.8</v>
      </c>
      <c r="AA2336" s="113">
        <v>0</v>
      </c>
      <c r="AB2336" s="113">
        <v>0</v>
      </c>
      <c r="AC2336" s="113">
        <v>8475930.2064999994</v>
      </c>
      <c r="AD2336" s="113">
        <v>0</v>
      </c>
      <c r="AE2336" s="113">
        <v>8475930.2064999994</v>
      </c>
      <c r="AF2336" s="113">
        <v>0</v>
      </c>
      <c r="AG2336" s="113">
        <v>0</v>
      </c>
      <c r="AH2336" s="113">
        <f>CFR_Data[[#This Row],[Total Spent SFY]]+CFR_Data[[#This Row],[CF Current SFY]]</f>
        <v>0</v>
      </c>
      <c r="AI2336" s="113">
        <v>1130124.0275000001</v>
      </c>
      <c r="AJ2336" s="113">
        <v>6780744.1651999997</v>
      </c>
      <c r="AK2336" s="113">
        <v>565062.01379999996</v>
      </c>
      <c r="AL2336" s="113">
        <v>0</v>
      </c>
      <c r="AM2336" s="113">
        <v>0</v>
      </c>
      <c r="AN2336" s="113">
        <v>0</v>
      </c>
      <c r="AO2336" s="113">
        <v>0</v>
      </c>
      <c r="AP2336" s="113">
        <v>0</v>
      </c>
      <c r="AQ2336" s="107" t="s">
        <v>699</v>
      </c>
      <c r="AR2336" s="107" t="s">
        <v>699</v>
      </c>
      <c r="AS2336" s="107" t="s">
        <v>473</v>
      </c>
      <c r="AT2336" s="107" t="s">
        <v>395</v>
      </c>
      <c r="AU2336" s="107" t="s">
        <v>1123</v>
      </c>
      <c r="AV2336" s="107" t="s">
        <v>391</v>
      </c>
      <c r="AW2336" s="108">
        <v>2</v>
      </c>
      <c r="AX2336" s="107" t="s">
        <v>473</v>
      </c>
      <c r="AY2336" s="107" t="s">
        <v>698</v>
      </c>
      <c r="AZ2336" s="107" t="s">
        <v>697</v>
      </c>
      <c r="BA2336" s="107" t="s">
        <v>392</v>
      </c>
      <c r="BB2336" s="109">
        <v>45355.272070752311</v>
      </c>
      <c r="BC2336" s="107" t="s">
        <v>31</v>
      </c>
      <c r="BD2336" s="107" t="s">
        <v>292</v>
      </c>
    </row>
    <row r="2337" spans="1:56" x14ac:dyDescent="0.2">
      <c r="A2337" s="107" t="s">
        <v>472</v>
      </c>
      <c r="B2337" s="105">
        <v>613368</v>
      </c>
      <c r="C2337" s="105" t="s">
        <v>395</v>
      </c>
      <c r="D2337" s="107" t="s">
        <v>3366</v>
      </c>
      <c r="E2337" s="105" t="s">
        <v>1962</v>
      </c>
      <c r="F2337" s="107" t="s">
        <v>2709</v>
      </c>
      <c r="G2337" s="107" t="s">
        <v>830</v>
      </c>
      <c r="H2337" s="107" t="s">
        <v>830</v>
      </c>
      <c r="I2337" s="107" t="s">
        <v>830</v>
      </c>
      <c r="J2337" s="107" t="s">
        <v>407</v>
      </c>
      <c r="K2337" s="107" t="s">
        <v>408</v>
      </c>
      <c r="L2337" s="107" t="s">
        <v>235</v>
      </c>
      <c r="M2337" s="107" t="s">
        <v>233</v>
      </c>
      <c r="N2337" s="107" t="s">
        <v>472</v>
      </c>
      <c r="O2337" s="107" t="s">
        <v>1122</v>
      </c>
      <c r="P2337" s="109">
        <v>45395</v>
      </c>
      <c r="Q2337" s="107" t="s">
        <v>754</v>
      </c>
      <c r="R2337" s="108">
        <v>0</v>
      </c>
      <c r="S2337" s="109">
        <v>45545</v>
      </c>
      <c r="T2337" s="109">
        <v>45605</v>
      </c>
      <c r="U2337" s="109">
        <v>46153</v>
      </c>
      <c r="V2337" s="108">
        <v>608</v>
      </c>
      <c r="W2337" s="107" t="s">
        <v>438</v>
      </c>
      <c r="X2337" s="107" t="s">
        <v>800</v>
      </c>
      <c r="Y2337" s="107" t="s">
        <v>293</v>
      </c>
      <c r="Z2337" s="108">
        <v>0</v>
      </c>
      <c r="AA2337" s="113">
        <v>0</v>
      </c>
      <c r="AB2337" s="113">
        <v>0</v>
      </c>
      <c r="AC2337" s="113">
        <v>191920</v>
      </c>
      <c r="AD2337" s="113">
        <v>0</v>
      </c>
      <c r="AE2337" s="113">
        <v>191920</v>
      </c>
      <c r="AF2337" s="113">
        <v>0</v>
      </c>
      <c r="AG2337" s="113">
        <v>0</v>
      </c>
      <c r="AH2337" s="113">
        <f>CFR_Data[[#This Row],[Total Spent SFY]]+CFR_Data[[#This Row],[CF Current SFY]]</f>
        <v>0</v>
      </c>
      <c r="AI2337" s="113">
        <v>80808.421100000007</v>
      </c>
      <c r="AJ2337" s="113">
        <v>111111.57889999999</v>
      </c>
      <c r="AK2337" s="113">
        <v>0</v>
      </c>
      <c r="AL2337" s="113">
        <v>0</v>
      </c>
      <c r="AM2337" s="113">
        <v>0</v>
      </c>
      <c r="AN2337" s="113">
        <v>0</v>
      </c>
      <c r="AO2337" s="113">
        <v>0</v>
      </c>
      <c r="AP2337" s="113">
        <v>0</v>
      </c>
      <c r="AQ2337" s="107" t="s">
        <v>699</v>
      </c>
      <c r="AR2337" s="107" t="s">
        <v>699</v>
      </c>
      <c r="AS2337" s="107" t="s">
        <v>396</v>
      </c>
      <c r="AT2337" s="107" t="s">
        <v>395</v>
      </c>
      <c r="AU2337" s="107" t="s">
        <v>1123</v>
      </c>
      <c r="AV2337" s="107" t="s">
        <v>391</v>
      </c>
      <c r="AW2337" s="108">
        <v>1</v>
      </c>
      <c r="AX2337" s="107" t="s">
        <v>473</v>
      </c>
      <c r="AY2337" s="107" t="s">
        <v>736</v>
      </c>
      <c r="AZ2337" s="107" t="s">
        <v>706</v>
      </c>
      <c r="BA2337" s="107" t="s">
        <v>434</v>
      </c>
      <c r="BB2337" s="109">
        <v>45355.272070752311</v>
      </c>
      <c r="BC2337" s="107" t="s">
        <v>465</v>
      </c>
      <c r="BD2337" s="107" t="s">
        <v>293</v>
      </c>
    </row>
    <row r="2338" spans="1:56" x14ac:dyDescent="0.2">
      <c r="A2338" s="107" t="s">
        <v>409</v>
      </c>
      <c r="B2338" s="105">
        <v>613369</v>
      </c>
      <c r="C2338" s="105" t="s">
        <v>3367</v>
      </c>
      <c r="D2338" s="107" t="s">
        <v>3368</v>
      </c>
      <c r="E2338" s="105" t="s">
        <v>1962</v>
      </c>
      <c r="F2338" s="107" t="s">
        <v>2709</v>
      </c>
      <c r="G2338" s="107" t="s">
        <v>830</v>
      </c>
      <c r="H2338" s="107" t="s">
        <v>830</v>
      </c>
      <c r="I2338" s="107" t="s">
        <v>830</v>
      </c>
      <c r="J2338" s="107" t="s">
        <v>407</v>
      </c>
      <c r="K2338" s="107" t="s">
        <v>408</v>
      </c>
      <c r="L2338" s="107" t="s">
        <v>373</v>
      </c>
      <c r="M2338" s="107" t="s">
        <v>395</v>
      </c>
      <c r="N2338" s="107" t="s">
        <v>454</v>
      </c>
      <c r="O2338" s="107" t="s">
        <v>395</v>
      </c>
      <c r="P2338" s="109">
        <v>45311</v>
      </c>
      <c r="Q2338" s="107" t="s">
        <v>754</v>
      </c>
      <c r="R2338" s="108">
        <v>1</v>
      </c>
      <c r="S2338" s="109">
        <v>45349</v>
      </c>
      <c r="T2338" s="109">
        <v>45409</v>
      </c>
      <c r="U2338" s="109">
        <v>46079</v>
      </c>
      <c r="V2338" s="108">
        <v>730</v>
      </c>
      <c r="W2338" s="107" t="s">
        <v>438</v>
      </c>
      <c r="X2338" s="107" t="s">
        <v>800</v>
      </c>
      <c r="Y2338" s="107" t="s">
        <v>293</v>
      </c>
      <c r="Z2338" s="108">
        <v>0</v>
      </c>
      <c r="AA2338" s="113">
        <v>0</v>
      </c>
      <c r="AB2338" s="113">
        <v>0</v>
      </c>
      <c r="AC2338" s="113">
        <v>747675</v>
      </c>
      <c r="AD2338" s="113">
        <v>0</v>
      </c>
      <c r="AE2338" s="113">
        <v>747675</v>
      </c>
      <c r="AF2338" s="113">
        <v>150000</v>
      </c>
      <c r="AG2338" s="113">
        <v>150000</v>
      </c>
      <c r="AH2338" s="113">
        <f>CFR_Data[[#This Row],[Total Spent SFY]]+CFR_Data[[#This Row],[CF Current SFY]]</f>
        <v>150000</v>
      </c>
      <c r="AI2338" s="113">
        <v>400000</v>
      </c>
      <c r="AJ2338" s="113">
        <v>197675</v>
      </c>
      <c r="AK2338" s="113">
        <v>0</v>
      </c>
      <c r="AL2338" s="113">
        <v>0</v>
      </c>
      <c r="AM2338" s="113">
        <v>0</v>
      </c>
      <c r="AN2338" s="113">
        <v>0</v>
      </c>
      <c r="AO2338" s="113">
        <v>0</v>
      </c>
      <c r="AP2338" s="113">
        <v>0</v>
      </c>
      <c r="AQ2338" s="107" t="s">
        <v>699</v>
      </c>
      <c r="AR2338" s="107" t="s">
        <v>699</v>
      </c>
      <c r="AS2338" s="107" t="s">
        <v>396</v>
      </c>
      <c r="AT2338" s="107" t="s">
        <v>395</v>
      </c>
      <c r="AU2338" s="107" t="s">
        <v>1123</v>
      </c>
      <c r="AV2338" s="107" t="s">
        <v>391</v>
      </c>
      <c r="AW2338" s="108">
        <v>1</v>
      </c>
      <c r="AX2338" s="107" t="s">
        <v>473</v>
      </c>
      <c r="AY2338" s="107" t="s">
        <v>765</v>
      </c>
      <c r="AZ2338" s="107" t="s">
        <v>706</v>
      </c>
      <c r="BA2338" s="107" t="s">
        <v>406</v>
      </c>
      <c r="BB2338" s="109">
        <v>45355.272070752311</v>
      </c>
      <c r="BC2338" s="107" t="s">
        <v>465</v>
      </c>
      <c r="BD2338" s="107" t="s">
        <v>293</v>
      </c>
    </row>
    <row r="2339" spans="1:56" x14ac:dyDescent="0.2">
      <c r="A2339" s="107" t="s">
        <v>409</v>
      </c>
      <c r="B2339" s="105">
        <v>613370</v>
      </c>
      <c r="C2339" s="105" t="s">
        <v>3369</v>
      </c>
      <c r="D2339" s="107" t="s">
        <v>3370</v>
      </c>
      <c r="E2339" s="105" t="s">
        <v>1962</v>
      </c>
      <c r="F2339" s="107" t="s">
        <v>1329</v>
      </c>
      <c r="G2339" s="107" t="s">
        <v>830</v>
      </c>
      <c r="H2339" s="107" t="b">
        <v>1</v>
      </c>
      <c r="I2339" s="107" t="s">
        <v>830</v>
      </c>
      <c r="J2339" s="107" t="s">
        <v>407</v>
      </c>
      <c r="K2339" s="107" t="s">
        <v>408</v>
      </c>
      <c r="L2339" s="107" t="s">
        <v>224</v>
      </c>
      <c r="M2339" s="107" t="s">
        <v>223</v>
      </c>
      <c r="N2339" s="107" t="s">
        <v>410</v>
      </c>
      <c r="O2339" s="107" t="s">
        <v>395</v>
      </c>
      <c r="P2339" s="109">
        <v>45220</v>
      </c>
      <c r="Q2339" s="107" t="s">
        <v>754</v>
      </c>
      <c r="R2339" s="108">
        <v>1</v>
      </c>
      <c r="S2339" s="109">
        <v>45308</v>
      </c>
      <c r="T2339" s="109">
        <v>45368</v>
      </c>
      <c r="U2339" s="109">
        <v>46038</v>
      </c>
      <c r="V2339" s="108">
        <v>730</v>
      </c>
      <c r="W2339" s="107" t="s">
        <v>398</v>
      </c>
      <c r="X2339" s="107" t="s">
        <v>720</v>
      </c>
      <c r="Y2339" s="107" t="s">
        <v>293</v>
      </c>
      <c r="Z2339" s="108">
        <v>0</v>
      </c>
      <c r="AA2339" s="113">
        <v>0</v>
      </c>
      <c r="AB2339" s="113">
        <v>0</v>
      </c>
      <c r="AC2339" s="113">
        <v>522043.19</v>
      </c>
      <c r="AD2339" s="113">
        <v>514143.19</v>
      </c>
      <c r="AE2339" s="113">
        <v>514143.19</v>
      </c>
      <c r="AF2339" s="113">
        <v>142100</v>
      </c>
      <c r="AG2339" s="113">
        <v>142100</v>
      </c>
      <c r="AH2339" s="113">
        <f>CFR_Data[[#This Row],[Total Spent SFY]]+CFR_Data[[#This Row],[CF Current SFY]]</f>
        <v>142100</v>
      </c>
      <c r="AI2339" s="113">
        <v>250000</v>
      </c>
      <c r="AJ2339" s="113">
        <v>122043.19</v>
      </c>
      <c r="AK2339" s="113">
        <v>0</v>
      </c>
      <c r="AL2339" s="113">
        <v>0</v>
      </c>
      <c r="AM2339" s="113">
        <v>0</v>
      </c>
      <c r="AN2339" s="113">
        <v>7900</v>
      </c>
      <c r="AO2339" s="113">
        <v>0</v>
      </c>
      <c r="AP2339" s="113">
        <v>0</v>
      </c>
      <c r="AQ2339" s="107" t="s">
        <v>699</v>
      </c>
      <c r="AR2339" s="107" t="s">
        <v>699</v>
      </c>
      <c r="AS2339" s="107" t="s">
        <v>396</v>
      </c>
      <c r="AT2339" s="107" t="s">
        <v>395</v>
      </c>
      <c r="AU2339" s="107" t="s">
        <v>1123</v>
      </c>
      <c r="AV2339" s="107" t="s">
        <v>391</v>
      </c>
      <c r="AW2339" s="108">
        <v>1</v>
      </c>
      <c r="AX2339" s="107" t="s">
        <v>473</v>
      </c>
      <c r="AY2339" s="107" t="s">
        <v>765</v>
      </c>
      <c r="AZ2339" s="107" t="s">
        <v>706</v>
      </c>
      <c r="BA2339" s="107" t="s">
        <v>406</v>
      </c>
      <c r="BB2339" s="109">
        <v>45355.272070752311</v>
      </c>
      <c r="BC2339" s="107" t="s">
        <v>465</v>
      </c>
      <c r="BD2339" s="107" t="s">
        <v>293</v>
      </c>
    </row>
    <row r="2340" spans="1:56" x14ac:dyDescent="0.2">
      <c r="A2340" s="107" t="s">
        <v>409</v>
      </c>
      <c r="B2340" s="105">
        <v>613371</v>
      </c>
      <c r="C2340" s="105" t="s">
        <v>3371</v>
      </c>
      <c r="D2340" s="107" t="s">
        <v>1248</v>
      </c>
      <c r="E2340" s="105" t="s">
        <v>1962</v>
      </c>
      <c r="F2340" s="107" t="s">
        <v>1329</v>
      </c>
      <c r="G2340" s="107" t="s">
        <v>830</v>
      </c>
      <c r="H2340" s="107" t="b">
        <v>1</v>
      </c>
      <c r="I2340" s="107" t="s">
        <v>830</v>
      </c>
      <c r="J2340" s="107" t="s">
        <v>407</v>
      </c>
      <c r="K2340" s="107" t="s">
        <v>408</v>
      </c>
      <c r="L2340" s="107" t="s">
        <v>373</v>
      </c>
      <c r="M2340" s="107" t="s">
        <v>395</v>
      </c>
      <c r="N2340" s="107" t="s">
        <v>410</v>
      </c>
      <c r="O2340" s="107" t="s">
        <v>395</v>
      </c>
      <c r="P2340" s="109">
        <v>45248</v>
      </c>
      <c r="Q2340" s="107" t="s">
        <v>754</v>
      </c>
      <c r="R2340" s="108">
        <v>1</v>
      </c>
      <c r="S2340" s="109">
        <v>45286</v>
      </c>
      <c r="T2340" s="109">
        <v>45346</v>
      </c>
      <c r="U2340" s="109">
        <v>46016</v>
      </c>
      <c r="V2340" s="108">
        <v>730</v>
      </c>
      <c r="W2340" s="107" t="s">
        <v>398</v>
      </c>
      <c r="X2340" s="107" t="s">
        <v>720</v>
      </c>
      <c r="Y2340" s="107" t="s">
        <v>293</v>
      </c>
      <c r="Z2340" s="108">
        <v>0</v>
      </c>
      <c r="AA2340" s="113">
        <v>95490</v>
      </c>
      <c r="AB2340" s="113">
        <v>95490</v>
      </c>
      <c r="AC2340" s="113">
        <v>581918</v>
      </c>
      <c r="AD2340" s="113">
        <v>577408</v>
      </c>
      <c r="AE2340" s="113">
        <v>577408</v>
      </c>
      <c r="AF2340" s="113">
        <v>150000</v>
      </c>
      <c r="AG2340" s="113">
        <v>245490</v>
      </c>
      <c r="AH2340" s="113">
        <f>CFR_Data[[#This Row],[Total Spent SFY]]+CFR_Data[[#This Row],[CF Current SFY]]</f>
        <v>245490</v>
      </c>
      <c r="AI2340" s="113">
        <v>250000</v>
      </c>
      <c r="AJ2340" s="113">
        <v>177408</v>
      </c>
      <c r="AK2340" s="113">
        <v>0</v>
      </c>
      <c r="AL2340" s="113">
        <v>0</v>
      </c>
      <c r="AM2340" s="113">
        <v>0</v>
      </c>
      <c r="AN2340" s="113">
        <v>4510</v>
      </c>
      <c r="AO2340" s="113">
        <v>0</v>
      </c>
      <c r="AP2340" s="113">
        <v>0</v>
      </c>
      <c r="AQ2340" s="107" t="s">
        <v>699</v>
      </c>
      <c r="AR2340" s="107" t="s">
        <v>699</v>
      </c>
      <c r="AS2340" s="107" t="s">
        <v>396</v>
      </c>
      <c r="AT2340" s="107" t="s">
        <v>395</v>
      </c>
      <c r="AU2340" s="107" t="s">
        <v>1123</v>
      </c>
      <c r="AV2340" s="107" t="s">
        <v>391</v>
      </c>
      <c r="AW2340" s="108">
        <v>1</v>
      </c>
      <c r="AX2340" s="107" t="s">
        <v>473</v>
      </c>
      <c r="AY2340" s="107" t="s">
        <v>765</v>
      </c>
      <c r="AZ2340" s="107" t="s">
        <v>706</v>
      </c>
      <c r="BA2340" s="107" t="s">
        <v>406</v>
      </c>
      <c r="BB2340" s="109">
        <v>45355.272070752311</v>
      </c>
      <c r="BC2340" s="107" t="s">
        <v>465</v>
      </c>
      <c r="BD2340" s="107" t="s">
        <v>293</v>
      </c>
    </row>
    <row r="2341" spans="1:56" x14ac:dyDescent="0.2">
      <c r="A2341" s="107" t="s">
        <v>472</v>
      </c>
      <c r="B2341" s="105">
        <v>613372</v>
      </c>
      <c r="C2341" s="105" t="s">
        <v>395</v>
      </c>
      <c r="D2341" s="107" t="s">
        <v>226</v>
      </c>
      <c r="E2341" s="105" t="s">
        <v>1962</v>
      </c>
      <c r="F2341" s="107" t="s">
        <v>389</v>
      </c>
      <c r="G2341" s="107" t="s">
        <v>830</v>
      </c>
      <c r="H2341" s="107" t="b">
        <v>1</v>
      </c>
      <c r="I2341" s="107" t="s">
        <v>830</v>
      </c>
      <c r="J2341" s="107" t="s">
        <v>407</v>
      </c>
      <c r="K2341" s="107" t="s">
        <v>408</v>
      </c>
      <c r="L2341" s="107" t="s">
        <v>225</v>
      </c>
      <c r="M2341" s="107" t="s">
        <v>223</v>
      </c>
      <c r="N2341" s="107" t="s">
        <v>472</v>
      </c>
      <c r="O2341" s="107" t="s">
        <v>1127</v>
      </c>
      <c r="P2341" s="109">
        <v>45360</v>
      </c>
      <c r="Q2341" s="107" t="s">
        <v>754</v>
      </c>
      <c r="R2341" s="108">
        <v>0</v>
      </c>
      <c r="S2341" s="109">
        <v>45510</v>
      </c>
      <c r="T2341" s="109">
        <v>45570</v>
      </c>
      <c r="U2341" s="109">
        <v>46240</v>
      </c>
      <c r="V2341" s="108">
        <v>730</v>
      </c>
      <c r="W2341" s="107" t="s">
        <v>398</v>
      </c>
      <c r="X2341" s="107" t="s">
        <v>720</v>
      </c>
      <c r="Y2341" s="107" t="s">
        <v>293</v>
      </c>
      <c r="Z2341" s="108">
        <v>0</v>
      </c>
      <c r="AA2341" s="113">
        <v>0</v>
      </c>
      <c r="AB2341" s="113">
        <v>0</v>
      </c>
      <c r="AC2341" s="113">
        <v>597640</v>
      </c>
      <c r="AD2341" s="113">
        <v>0</v>
      </c>
      <c r="AE2341" s="113">
        <v>597640</v>
      </c>
      <c r="AF2341" s="113">
        <v>0</v>
      </c>
      <c r="AG2341" s="113">
        <v>0</v>
      </c>
      <c r="AH2341" s="113">
        <f>CFR_Data[[#This Row],[Total Spent SFY]]+CFR_Data[[#This Row],[CF Current SFY]]</f>
        <v>0</v>
      </c>
      <c r="AI2341" s="113">
        <v>233859.13039999999</v>
      </c>
      <c r="AJ2341" s="113">
        <v>311812.17389999999</v>
      </c>
      <c r="AK2341" s="113">
        <v>51968.695699999997</v>
      </c>
      <c r="AL2341" s="113">
        <v>0</v>
      </c>
      <c r="AM2341" s="113">
        <v>0</v>
      </c>
      <c r="AN2341" s="113">
        <v>0</v>
      </c>
      <c r="AO2341" s="113">
        <v>0</v>
      </c>
      <c r="AP2341" s="113">
        <v>0</v>
      </c>
      <c r="AQ2341" s="107" t="s">
        <v>699</v>
      </c>
      <c r="AR2341" s="107" t="s">
        <v>699</v>
      </c>
      <c r="AS2341" s="107" t="s">
        <v>396</v>
      </c>
      <c r="AT2341" s="107" t="s">
        <v>395</v>
      </c>
      <c r="AU2341" s="107" t="s">
        <v>1123</v>
      </c>
      <c r="AV2341" s="107" t="s">
        <v>391</v>
      </c>
      <c r="AW2341" s="108">
        <v>1</v>
      </c>
      <c r="AX2341" s="107" t="s">
        <v>473</v>
      </c>
      <c r="AY2341" s="107" t="s">
        <v>765</v>
      </c>
      <c r="AZ2341" s="107" t="s">
        <v>706</v>
      </c>
      <c r="BA2341" s="107" t="s">
        <v>406</v>
      </c>
      <c r="BB2341" s="109">
        <v>45355.272070752311</v>
      </c>
      <c r="BC2341" s="107" t="s">
        <v>465</v>
      </c>
      <c r="BD2341" s="107" t="s">
        <v>293</v>
      </c>
    </row>
    <row r="2342" spans="1:56" x14ac:dyDescent="0.2">
      <c r="A2342" s="107" t="s">
        <v>613</v>
      </c>
      <c r="B2342" s="105">
        <v>613373</v>
      </c>
      <c r="C2342" s="105" t="s">
        <v>3372</v>
      </c>
      <c r="D2342" s="107" t="s">
        <v>1852</v>
      </c>
      <c r="E2342" s="105" t="s">
        <v>1962</v>
      </c>
      <c r="F2342" s="107" t="s">
        <v>389</v>
      </c>
      <c r="G2342" s="107" t="s">
        <v>830</v>
      </c>
      <c r="H2342" s="107" t="b">
        <v>1</v>
      </c>
      <c r="I2342" s="107" t="s">
        <v>830</v>
      </c>
      <c r="J2342" s="107" t="s">
        <v>407</v>
      </c>
      <c r="K2342" s="107" t="s">
        <v>408</v>
      </c>
      <c r="L2342" s="107" t="s">
        <v>231</v>
      </c>
      <c r="M2342" s="107" t="s">
        <v>395</v>
      </c>
      <c r="N2342" s="107" t="s">
        <v>614</v>
      </c>
      <c r="O2342" s="107" t="s">
        <v>395</v>
      </c>
      <c r="P2342" s="109">
        <v>45332</v>
      </c>
      <c r="Q2342" s="107" t="s">
        <v>754</v>
      </c>
      <c r="R2342" s="108">
        <v>1</v>
      </c>
      <c r="S2342" s="109">
        <v>45401</v>
      </c>
      <c r="T2342" s="109">
        <v>45461</v>
      </c>
      <c r="U2342" s="109">
        <v>46131</v>
      </c>
      <c r="V2342" s="108">
        <v>730</v>
      </c>
      <c r="W2342" s="107" t="s">
        <v>398</v>
      </c>
      <c r="X2342" s="107" t="s">
        <v>720</v>
      </c>
      <c r="Y2342" s="107" t="s">
        <v>293</v>
      </c>
      <c r="Z2342" s="108">
        <v>0</v>
      </c>
      <c r="AA2342" s="113">
        <v>0</v>
      </c>
      <c r="AB2342" s="113">
        <v>0</v>
      </c>
      <c r="AC2342" s="113">
        <v>154467</v>
      </c>
      <c r="AD2342" s="113">
        <v>0</v>
      </c>
      <c r="AE2342" s="113">
        <v>154467</v>
      </c>
      <c r="AF2342" s="113">
        <v>6715.9565000000002</v>
      </c>
      <c r="AG2342" s="113">
        <v>6715.9565000000002</v>
      </c>
      <c r="AH2342" s="113">
        <f>CFR_Data[[#This Row],[Total Spent SFY]]+CFR_Data[[#This Row],[CF Current SFY]]</f>
        <v>6715.9565000000002</v>
      </c>
      <c r="AI2342" s="113">
        <v>80591.478300000002</v>
      </c>
      <c r="AJ2342" s="113">
        <v>67159.565199999997</v>
      </c>
      <c r="AK2342" s="113">
        <v>0</v>
      </c>
      <c r="AL2342" s="113">
        <v>0</v>
      </c>
      <c r="AM2342" s="113">
        <v>0</v>
      </c>
      <c r="AN2342" s="113">
        <v>0</v>
      </c>
      <c r="AO2342" s="113">
        <v>0</v>
      </c>
      <c r="AP2342" s="113">
        <v>0</v>
      </c>
      <c r="AQ2342" s="107" t="s">
        <v>699</v>
      </c>
      <c r="AR2342" s="107" t="s">
        <v>699</v>
      </c>
      <c r="AS2342" s="107" t="s">
        <v>396</v>
      </c>
      <c r="AT2342" s="107" t="s">
        <v>395</v>
      </c>
      <c r="AU2342" s="107" t="s">
        <v>1123</v>
      </c>
      <c r="AV2342" s="107" t="s">
        <v>391</v>
      </c>
      <c r="AW2342" s="108">
        <v>1</v>
      </c>
      <c r="AX2342" s="107" t="s">
        <v>473</v>
      </c>
      <c r="AY2342" s="107" t="s">
        <v>765</v>
      </c>
      <c r="AZ2342" s="107" t="s">
        <v>706</v>
      </c>
      <c r="BA2342" s="107" t="s">
        <v>406</v>
      </c>
      <c r="BB2342" s="109">
        <v>45355.272070752311</v>
      </c>
      <c r="BC2342" s="107" t="s">
        <v>465</v>
      </c>
      <c r="BD2342" s="107" t="s">
        <v>293</v>
      </c>
    </row>
    <row r="2343" spans="1:56" x14ac:dyDescent="0.2">
      <c r="A2343" s="107" t="s">
        <v>613</v>
      </c>
      <c r="B2343" s="105">
        <v>613374</v>
      </c>
      <c r="C2343" s="105" t="s">
        <v>3373</v>
      </c>
      <c r="D2343" s="107" t="s">
        <v>3374</v>
      </c>
      <c r="E2343" s="105" t="s">
        <v>1962</v>
      </c>
      <c r="F2343" s="107" t="s">
        <v>1329</v>
      </c>
      <c r="G2343" s="107" t="s">
        <v>830</v>
      </c>
      <c r="H2343" s="107" t="b">
        <v>1</v>
      </c>
      <c r="I2343" s="107" t="s">
        <v>830</v>
      </c>
      <c r="J2343" s="107" t="s">
        <v>407</v>
      </c>
      <c r="K2343" s="107" t="s">
        <v>408</v>
      </c>
      <c r="L2343" s="107" t="s">
        <v>213</v>
      </c>
      <c r="M2343" s="107" t="s">
        <v>208</v>
      </c>
      <c r="N2343" s="107" t="s">
        <v>614</v>
      </c>
      <c r="O2343" s="107" t="s">
        <v>395</v>
      </c>
      <c r="P2343" s="109">
        <v>45339</v>
      </c>
      <c r="Q2343" s="107" t="s">
        <v>754</v>
      </c>
      <c r="R2343" s="108">
        <v>1</v>
      </c>
      <c r="S2343" s="109">
        <v>45408</v>
      </c>
      <c r="T2343" s="109">
        <v>45468</v>
      </c>
      <c r="U2343" s="109">
        <v>46138</v>
      </c>
      <c r="V2343" s="108">
        <v>730</v>
      </c>
      <c r="W2343" s="107" t="s">
        <v>398</v>
      </c>
      <c r="X2343" s="107" t="s">
        <v>720</v>
      </c>
      <c r="Y2343" s="107" t="s">
        <v>293</v>
      </c>
      <c r="Z2343" s="108">
        <v>0</v>
      </c>
      <c r="AA2343" s="113">
        <v>0</v>
      </c>
      <c r="AB2343" s="113">
        <v>0</v>
      </c>
      <c r="AC2343" s="113">
        <v>112640.72</v>
      </c>
      <c r="AD2343" s="113">
        <v>0</v>
      </c>
      <c r="AE2343" s="113">
        <v>112640.72</v>
      </c>
      <c r="AF2343" s="113">
        <v>4897.4225999999999</v>
      </c>
      <c r="AG2343" s="113">
        <v>4897.4225999999999</v>
      </c>
      <c r="AH2343" s="113">
        <f>CFR_Data[[#This Row],[Total Spent SFY]]+CFR_Data[[#This Row],[CF Current SFY]]</f>
        <v>4897.4225999999999</v>
      </c>
      <c r="AI2343" s="113">
        <v>58769.071300000003</v>
      </c>
      <c r="AJ2343" s="113">
        <v>48974.2261</v>
      </c>
      <c r="AK2343" s="113">
        <v>0</v>
      </c>
      <c r="AL2343" s="113">
        <v>0</v>
      </c>
      <c r="AM2343" s="113">
        <v>0</v>
      </c>
      <c r="AN2343" s="113">
        <v>0</v>
      </c>
      <c r="AO2343" s="113">
        <v>0</v>
      </c>
      <c r="AP2343" s="113">
        <v>0</v>
      </c>
      <c r="AQ2343" s="107" t="s">
        <v>699</v>
      </c>
      <c r="AR2343" s="107" t="s">
        <v>699</v>
      </c>
      <c r="AS2343" s="107" t="s">
        <v>396</v>
      </c>
      <c r="AT2343" s="107" t="s">
        <v>395</v>
      </c>
      <c r="AU2343" s="107" t="s">
        <v>1123</v>
      </c>
      <c r="AV2343" s="107" t="s">
        <v>391</v>
      </c>
      <c r="AW2343" s="108">
        <v>1</v>
      </c>
      <c r="AX2343" s="107" t="s">
        <v>473</v>
      </c>
      <c r="AY2343" s="107" t="s">
        <v>722</v>
      </c>
      <c r="AZ2343" s="107" t="s">
        <v>697</v>
      </c>
      <c r="BA2343" s="107" t="s">
        <v>402</v>
      </c>
      <c r="BB2343" s="109">
        <v>45355.272070752311</v>
      </c>
      <c r="BC2343" s="107" t="s">
        <v>465</v>
      </c>
      <c r="BD2343" s="107" t="s">
        <v>293</v>
      </c>
    </row>
    <row r="2344" spans="1:56" x14ac:dyDescent="0.2">
      <c r="A2344" s="107" t="s">
        <v>472</v>
      </c>
      <c r="B2344" s="105">
        <v>613375</v>
      </c>
      <c r="C2344" s="105" t="s">
        <v>395</v>
      </c>
      <c r="D2344" s="107" t="s">
        <v>1855</v>
      </c>
      <c r="E2344" s="105" t="s">
        <v>1962</v>
      </c>
      <c r="F2344" s="107" t="s">
        <v>389</v>
      </c>
      <c r="G2344" s="107" t="s">
        <v>830</v>
      </c>
      <c r="H2344" s="107" t="b">
        <v>1</v>
      </c>
      <c r="I2344" s="107" t="s">
        <v>830</v>
      </c>
      <c r="J2344" s="107" t="s">
        <v>407</v>
      </c>
      <c r="K2344" s="107" t="s">
        <v>408</v>
      </c>
      <c r="L2344" s="107" t="s">
        <v>347</v>
      </c>
      <c r="M2344" s="107" t="s">
        <v>395</v>
      </c>
      <c r="N2344" s="107" t="s">
        <v>472</v>
      </c>
      <c r="O2344" s="107" t="s">
        <v>1130</v>
      </c>
      <c r="P2344" s="109">
        <v>45444</v>
      </c>
      <c r="Q2344" s="107" t="s">
        <v>754</v>
      </c>
      <c r="R2344" s="108">
        <v>0</v>
      </c>
      <c r="S2344" s="109">
        <v>45594</v>
      </c>
      <c r="T2344" s="109">
        <v>45654</v>
      </c>
      <c r="U2344" s="109">
        <v>46324</v>
      </c>
      <c r="V2344" s="108">
        <v>730</v>
      </c>
      <c r="W2344" s="107" t="s">
        <v>398</v>
      </c>
      <c r="X2344" s="107" t="s">
        <v>720</v>
      </c>
      <c r="Y2344" s="107" t="s">
        <v>293</v>
      </c>
      <c r="Z2344" s="108">
        <v>0</v>
      </c>
      <c r="AA2344" s="113">
        <v>0</v>
      </c>
      <c r="AB2344" s="113">
        <v>0</v>
      </c>
      <c r="AC2344" s="113">
        <v>1334400</v>
      </c>
      <c r="AD2344" s="113">
        <v>0</v>
      </c>
      <c r="AE2344" s="113">
        <v>1334400</v>
      </c>
      <c r="AF2344" s="113">
        <v>0</v>
      </c>
      <c r="AG2344" s="113">
        <v>0</v>
      </c>
      <c r="AH2344" s="113">
        <f>CFR_Data[[#This Row],[Total Spent SFY]]+CFR_Data[[#This Row],[CF Current SFY]]</f>
        <v>0</v>
      </c>
      <c r="AI2344" s="113">
        <v>406121.73910000001</v>
      </c>
      <c r="AJ2344" s="113">
        <v>696208.69570000004</v>
      </c>
      <c r="AK2344" s="113">
        <v>232069.56520000001</v>
      </c>
      <c r="AL2344" s="113">
        <v>0</v>
      </c>
      <c r="AM2344" s="113">
        <v>0</v>
      </c>
      <c r="AN2344" s="113">
        <v>0</v>
      </c>
      <c r="AO2344" s="113">
        <v>0</v>
      </c>
      <c r="AP2344" s="113">
        <v>0</v>
      </c>
      <c r="AQ2344" s="107" t="s">
        <v>699</v>
      </c>
      <c r="AR2344" s="107" t="s">
        <v>699</v>
      </c>
      <c r="AS2344" s="107" t="s">
        <v>396</v>
      </c>
      <c r="AT2344" s="107" t="s">
        <v>395</v>
      </c>
      <c r="AU2344" s="107" t="s">
        <v>1123</v>
      </c>
      <c r="AV2344" s="107" t="s">
        <v>391</v>
      </c>
      <c r="AW2344" s="108">
        <v>1</v>
      </c>
      <c r="AX2344" s="107" t="s">
        <v>473</v>
      </c>
      <c r="AY2344" s="107" t="s">
        <v>707</v>
      </c>
      <c r="AZ2344" s="107" t="s">
        <v>706</v>
      </c>
      <c r="BA2344" s="107" t="s">
        <v>412</v>
      </c>
      <c r="BB2344" s="109">
        <v>45355.272070752311</v>
      </c>
      <c r="BC2344" s="107" t="s">
        <v>465</v>
      </c>
      <c r="BD2344" s="107" t="s">
        <v>293</v>
      </c>
    </row>
    <row r="2345" spans="1:56" x14ac:dyDescent="0.2">
      <c r="A2345" s="107" t="s">
        <v>472</v>
      </c>
      <c r="B2345" s="105">
        <v>613376</v>
      </c>
      <c r="C2345" s="105" t="s">
        <v>395</v>
      </c>
      <c r="D2345" s="107" t="s">
        <v>3375</v>
      </c>
      <c r="E2345" s="105" t="s">
        <v>1962</v>
      </c>
      <c r="F2345" s="107" t="s">
        <v>389</v>
      </c>
      <c r="G2345" s="107" t="s">
        <v>830</v>
      </c>
      <c r="H2345" s="107" t="b">
        <v>1</v>
      </c>
      <c r="I2345" s="107" t="s">
        <v>830</v>
      </c>
      <c r="J2345" s="107" t="s">
        <v>407</v>
      </c>
      <c r="K2345" s="107" t="s">
        <v>408</v>
      </c>
      <c r="L2345" s="107" t="s">
        <v>344</v>
      </c>
      <c r="M2345" s="107" t="s">
        <v>395</v>
      </c>
      <c r="N2345" s="107" t="s">
        <v>472</v>
      </c>
      <c r="O2345" s="107" t="s">
        <v>1130</v>
      </c>
      <c r="P2345" s="109">
        <v>45451</v>
      </c>
      <c r="Q2345" s="107" t="s">
        <v>754</v>
      </c>
      <c r="R2345" s="108">
        <v>0</v>
      </c>
      <c r="S2345" s="109">
        <v>45601</v>
      </c>
      <c r="T2345" s="109">
        <v>45661</v>
      </c>
      <c r="U2345" s="109">
        <v>46331</v>
      </c>
      <c r="V2345" s="108">
        <v>730</v>
      </c>
      <c r="W2345" s="107" t="s">
        <v>398</v>
      </c>
      <c r="X2345" s="107" t="s">
        <v>720</v>
      </c>
      <c r="Y2345" s="107" t="s">
        <v>293</v>
      </c>
      <c r="Z2345" s="108">
        <v>0</v>
      </c>
      <c r="AA2345" s="113">
        <v>0</v>
      </c>
      <c r="AB2345" s="113">
        <v>0</v>
      </c>
      <c r="AC2345" s="113">
        <v>1246800</v>
      </c>
      <c r="AD2345" s="113">
        <v>0</v>
      </c>
      <c r="AE2345" s="113">
        <v>1246800</v>
      </c>
      <c r="AF2345" s="113">
        <v>0</v>
      </c>
      <c r="AG2345" s="113">
        <v>0</v>
      </c>
      <c r="AH2345" s="113">
        <f>CFR_Data[[#This Row],[Total Spent SFY]]+CFR_Data[[#This Row],[CF Current SFY]]</f>
        <v>0</v>
      </c>
      <c r="AI2345" s="113">
        <v>325252.17389999999</v>
      </c>
      <c r="AJ2345" s="113">
        <v>650504.34779999999</v>
      </c>
      <c r="AK2345" s="113">
        <v>271043.47830000002</v>
      </c>
      <c r="AL2345" s="113">
        <v>0</v>
      </c>
      <c r="AM2345" s="113">
        <v>0</v>
      </c>
      <c r="AN2345" s="113">
        <v>0</v>
      </c>
      <c r="AO2345" s="113">
        <v>0</v>
      </c>
      <c r="AP2345" s="113">
        <v>0</v>
      </c>
      <c r="AQ2345" s="107" t="s">
        <v>699</v>
      </c>
      <c r="AR2345" s="107" t="s">
        <v>699</v>
      </c>
      <c r="AS2345" s="107" t="s">
        <v>396</v>
      </c>
      <c r="AT2345" s="107" t="s">
        <v>395</v>
      </c>
      <c r="AU2345" s="107" t="s">
        <v>1123</v>
      </c>
      <c r="AV2345" s="107" t="s">
        <v>391</v>
      </c>
      <c r="AW2345" s="108">
        <v>1</v>
      </c>
      <c r="AX2345" s="107" t="s">
        <v>473</v>
      </c>
      <c r="AY2345" s="107" t="s">
        <v>707</v>
      </c>
      <c r="AZ2345" s="107" t="s">
        <v>706</v>
      </c>
      <c r="BA2345" s="107" t="s">
        <v>412</v>
      </c>
      <c r="BB2345" s="109">
        <v>45355.272070752311</v>
      </c>
      <c r="BC2345" s="107" t="s">
        <v>465</v>
      </c>
      <c r="BD2345" s="107" t="s">
        <v>293</v>
      </c>
    </row>
    <row r="2346" spans="1:56" x14ac:dyDescent="0.2">
      <c r="A2346" s="107" t="s">
        <v>472</v>
      </c>
      <c r="B2346" s="105">
        <v>613377</v>
      </c>
      <c r="C2346" s="105" t="s">
        <v>395</v>
      </c>
      <c r="D2346" s="107" t="s">
        <v>3376</v>
      </c>
      <c r="E2346" s="105" t="s">
        <v>1962</v>
      </c>
      <c r="F2346" s="107" t="s">
        <v>389</v>
      </c>
      <c r="G2346" s="107" t="s">
        <v>830</v>
      </c>
      <c r="H2346" s="107" t="b">
        <v>1</v>
      </c>
      <c r="I2346" s="107" t="s">
        <v>830</v>
      </c>
      <c r="J2346" s="107" t="s">
        <v>407</v>
      </c>
      <c r="K2346" s="107" t="s">
        <v>408</v>
      </c>
      <c r="L2346" s="107" t="s">
        <v>344</v>
      </c>
      <c r="M2346" s="107" t="s">
        <v>395</v>
      </c>
      <c r="N2346" s="107" t="s">
        <v>472</v>
      </c>
      <c r="O2346" s="107" t="s">
        <v>1122</v>
      </c>
      <c r="P2346" s="109">
        <v>45458</v>
      </c>
      <c r="Q2346" s="107" t="s">
        <v>754</v>
      </c>
      <c r="R2346" s="108">
        <v>0</v>
      </c>
      <c r="S2346" s="109">
        <v>45608</v>
      </c>
      <c r="T2346" s="109">
        <v>45668</v>
      </c>
      <c r="U2346" s="109">
        <v>45972</v>
      </c>
      <c r="V2346" s="108">
        <v>364</v>
      </c>
      <c r="W2346" s="107" t="s">
        <v>398</v>
      </c>
      <c r="X2346" s="107" t="s">
        <v>720</v>
      </c>
      <c r="Y2346" s="107" t="s">
        <v>293</v>
      </c>
      <c r="Z2346" s="108">
        <v>0</v>
      </c>
      <c r="AA2346" s="113">
        <v>0</v>
      </c>
      <c r="AB2346" s="113">
        <v>0</v>
      </c>
      <c r="AC2346" s="113">
        <v>931560</v>
      </c>
      <c r="AD2346" s="113">
        <v>0</v>
      </c>
      <c r="AE2346" s="113">
        <v>931560</v>
      </c>
      <c r="AF2346" s="113">
        <v>0</v>
      </c>
      <c r="AG2346" s="113">
        <v>0</v>
      </c>
      <c r="AH2346" s="113">
        <f>CFR_Data[[#This Row],[Total Spent SFY]]+CFR_Data[[#This Row],[CF Current SFY]]</f>
        <v>0</v>
      </c>
      <c r="AI2346" s="113">
        <v>508123.63640000002</v>
      </c>
      <c r="AJ2346" s="113">
        <v>423436.36359999998</v>
      </c>
      <c r="AK2346" s="113">
        <v>0</v>
      </c>
      <c r="AL2346" s="113">
        <v>0</v>
      </c>
      <c r="AM2346" s="113">
        <v>0</v>
      </c>
      <c r="AN2346" s="113">
        <v>0</v>
      </c>
      <c r="AO2346" s="113">
        <v>0</v>
      </c>
      <c r="AP2346" s="113">
        <v>0</v>
      </c>
      <c r="AQ2346" s="107" t="s">
        <v>699</v>
      </c>
      <c r="AR2346" s="107" t="s">
        <v>699</v>
      </c>
      <c r="AS2346" s="107" t="s">
        <v>396</v>
      </c>
      <c r="AT2346" s="107" t="s">
        <v>395</v>
      </c>
      <c r="AU2346" s="107" t="s">
        <v>1123</v>
      </c>
      <c r="AV2346" s="107" t="s">
        <v>391</v>
      </c>
      <c r="AW2346" s="108">
        <v>1</v>
      </c>
      <c r="AX2346" s="107" t="s">
        <v>473</v>
      </c>
      <c r="AY2346" s="107" t="s">
        <v>707</v>
      </c>
      <c r="AZ2346" s="107" t="s">
        <v>706</v>
      </c>
      <c r="BA2346" s="107" t="s">
        <v>412</v>
      </c>
      <c r="BB2346" s="109">
        <v>45355.272070752311</v>
      </c>
      <c r="BC2346" s="107" t="s">
        <v>465</v>
      </c>
      <c r="BD2346" s="107" t="s">
        <v>293</v>
      </c>
    </row>
    <row r="2347" spans="1:56" x14ac:dyDescent="0.2">
      <c r="A2347" s="107" t="s">
        <v>472</v>
      </c>
      <c r="B2347" s="105">
        <v>613378</v>
      </c>
      <c r="C2347" s="105" t="s">
        <v>395</v>
      </c>
      <c r="D2347" s="107" t="s">
        <v>1216</v>
      </c>
      <c r="E2347" s="105" t="s">
        <v>1962</v>
      </c>
      <c r="F2347" s="107" t="s">
        <v>389</v>
      </c>
      <c r="G2347" s="107" t="s">
        <v>830</v>
      </c>
      <c r="H2347" s="107" t="b">
        <v>1</v>
      </c>
      <c r="I2347" s="107" t="s">
        <v>830</v>
      </c>
      <c r="J2347" s="107" t="s">
        <v>407</v>
      </c>
      <c r="K2347" s="107" t="s">
        <v>408</v>
      </c>
      <c r="L2347" s="107" t="s">
        <v>368</v>
      </c>
      <c r="M2347" s="107" t="s">
        <v>395</v>
      </c>
      <c r="N2347" s="107" t="s">
        <v>472</v>
      </c>
      <c r="O2347" s="107" t="s">
        <v>1127</v>
      </c>
      <c r="P2347" s="109">
        <v>45465</v>
      </c>
      <c r="Q2347" s="107" t="s">
        <v>754</v>
      </c>
      <c r="R2347" s="108">
        <v>0</v>
      </c>
      <c r="S2347" s="109">
        <v>45615</v>
      </c>
      <c r="T2347" s="109">
        <v>45675</v>
      </c>
      <c r="U2347" s="109">
        <v>46345</v>
      </c>
      <c r="V2347" s="108">
        <v>730</v>
      </c>
      <c r="W2347" s="107" t="s">
        <v>398</v>
      </c>
      <c r="X2347" s="107" t="s">
        <v>720</v>
      </c>
      <c r="Y2347" s="107" t="s">
        <v>293</v>
      </c>
      <c r="Z2347" s="108">
        <v>0</v>
      </c>
      <c r="AA2347" s="113">
        <v>0</v>
      </c>
      <c r="AB2347" s="113">
        <v>0</v>
      </c>
      <c r="AC2347" s="113">
        <v>1634240.1976000001</v>
      </c>
      <c r="AD2347" s="113">
        <v>0</v>
      </c>
      <c r="AE2347" s="113">
        <v>1634240.1976000001</v>
      </c>
      <c r="AF2347" s="113">
        <v>0</v>
      </c>
      <c r="AG2347" s="113">
        <v>0</v>
      </c>
      <c r="AH2347" s="113">
        <f>CFR_Data[[#This Row],[Total Spent SFY]]+CFR_Data[[#This Row],[CF Current SFY]]</f>
        <v>0</v>
      </c>
      <c r="AI2347" s="113">
        <v>426323.52980000002</v>
      </c>
      <c r="AJ2347" s="113">
        <v>852647.05960000004</v>
      </c>
      <c r="AK2347" s="113">
        <v>355269.60820000002</v>
      </c>
      <c r="AL2347" s="113">
        <v>0</v>
      </c>
      <c r="AM2347" s="113">
        <v>0</v>
      </c>
      <c r="AN2347" s="113">
        <v>0</v>
      </c>
      <c r="AO2347" s="113">
        <v>0</v>
      </c>
      <c r="AP2347" s="113">
        <v>0</v>
      </c>
      <c r="AQ2347" s="107" t="s">
        <v>699</v>
      </c>
      <c r="AR2347" s="107" t="s">
        <v>699</v>
      </c>
      <c r="AS2347" s="107" t="s">
        <v>396</v>
      </c>
      <c r="AT2347" s="107" t="s">
        <v>395</v>
      </c>
      <c r="AU2347" s="107" t="s">
        <v>1123</v>
      </c>
      <c r="AV2347" s="107" t="s">
        <v>391</v>
      </c>
      <c r="AW2347" s="108">
        <v>2</v>
      </c>
      <c r="AX2347" s="107" t="s">
        <v>473</v>
      </c>
      <c r="AY2347" s="107" t="s">
        <v>731</v>
      </c>
      <c r="AZ2347" s="107" t="s">
        <v>706</v>
      </c>
      <c r="BA2347" s="107" t="s">
        <v>435</v>
      </c>
      <c r="BB2347" s="109">
        <v>45355.272070752311</v>
      </c>
      <c r="BC2347" s="107" t="s">
        <v>465</v>
      </c>
      <c r="BD2347" s="107" t="s">
        <v>293</v>
      </c>
    </row>
    <row r="2348" spans="1:56" x14ac:dyDescent="0.2">
      <c r="A2348" s="107" t="s">
        <v>472</v>
      </c>
      <c r="B2348" s="105">
        <v>613378</v>
      </c>
      <c r="C2348" s="105" t="s">
        <v>395</v>
      </c>
      <c r="D2348" s="107" t="s">
        <v>1216</v>
      </c>
      <c r="E2348" s="105" t="s">
        <v>1962</v>
      </c>
      <c r="F2348" s="107" t="s">
        <v>389</v>
      </c>
      <c r="G2348" s="107" t="s">
        <v>830</v>
      </c>
      <c r="H2348" s="107" t="b">
        <v>1</v>
      </c>
      <c r="I2348" s="107" t="s">
        <v>830</v>
      </c>
      <c r="J2348" s="107" t="s">
        <v>407</v>
      </c>
      <c r="K2348" s="107" t="s">
        <v>408</v>
      </c>
      <c r="L2348" s="107" t="s">
        <v>368</v>
      </c>
      <c r="M2348" s="107" t="s">
        <v>395</v>
      </c>
      <c r="N2348" s="107" t="s">
        <v>472</v>
      </c>
      <c r="O2348" s="107" t="s">
        <v>1127</v>
      </c>
      <c r="P2348" s="109">
        <v>45465</v>
      </c>
      <c r="Q2348" s="107" t="s">
        <v>754</v>
      </c>
      <c r="R2348" s="108">
        <v>0</v>
      </c>
      <c r="S2348" s="109">
        <v>45615</v>
      </c>
      <c r="T2348" s="109">
        <v>45675</v>
      </c>
      <c r="U2348" s="109">
        <v>46345</v>
      </c>
      <c r="V2348" s="108">
        <v>730</v>
      </c>
      <c r="W2348" s="107" t="s">
        <v>1843</v>
      </c>
      <c r="X2348" s="107" t="s">
        <v>2774</v>
      </c>
      <c r="Y2348" s="107" t="s">
        <v>2612</v>
      </c>
      <c r="Z2348" s="108">
        <v>0</v>
      </c>
      <c r="AA2348" s="113">
        <v>0</v>
      </c>
      <c r="AB2348" s="113">
        <v>0</v>
      </c>
      <c r="AC2348" s="113">
        <v>6585000</v>
      </c>
      <c r="AD2348" s="113">
        <v>0</v>
      </c>
      <c r="AE2348" s="113">
        <v>6585000</v>
      </c>
      <c r="AF2348" s="113">
        <v>0</v>
      </c>
      <c r="AG2348" s="113">
        <v>0</v>
      </c>
      <c r="AH2348" s="113">
        <f>CFR_Data[[#This Row],[Total Spent SFY]]+CFR_Data[[#This Row],[CF Current SFY]]</f>
        <v>0</v>
      </c>
      <c r="AI2348" s="113">
        <v>1717826.0870000001</v>
      </c>
      <c r="AJ2348" s="113">
        <v>3435652.1738999998</v>
      </c>
      <c r="AK2348" s="113">
        <v>1431521.7390999999</v>
      </c>
      <c r="AL2348" s="113">
        <v>0</v>
      </c>
      <c r="AM2348" s="113">
        <v>0</v>
      </c>
      <c r="AN2348" s="113">
        <v>0</v>
      </c>
      <c r="AO2348" s="113">
        <v>0</v>
      </c>
      <c r="AP2348" s="113">
        <v>0</v>
      </c>
      <c r="AQ2348" s="107" t="s">
        <v>699</v>
      </c>
      <c r="AR2348" s="107" t="s">
        <v>699</v>
      </c>
      <c r="AS2348" s="107" t="s">
        <v>396</v>
      </c>
      <c r="AT2348" s="107" t="s">
        <v>395</v>
      </c>
      <c r="AU2348" s="107" t="s">
        <v>1123</v>
      </c>
      <c r="AV2348" s="107" t="s">
        <v>391</v>
      </c>
      <c r="AW2348" s="108">
        <v>2</v>
      </c>
      <c r="AX2348" s="107" t="s">
        <v>473</v>
      </c>
      <c r="AY2348" s="107" t="s">
        <v>731</v>
      </c>
      <c r="AZ2348" s="107" t="s">
        <v>706</v>
      </c>
      <c r="BA2348" s="107" t="s">
        <v>435</v>
      </c>
      <c r="BB2348" s="109">
        <v>45355.272070752311</v>
      </c>
      <c r="BC2348" s="107" t="s">
        <v>465</v>
      </c>
      <c r="BD2348" s="107" t="s">
        <v>293</v>
      </c>
    </row>
    <row r="2349" spans="1:56" x14ac:dyDescent="0.2">
      <c r="A2349" s="107" t="s">
        <v>613</v>
      </c>
      <c r="B2349" s="105">
        <v>613379</v>
      </c>
      <c r="C2349" s="105" t="s">
        <v>3377</v>
      </c>
      <c r="D2349" s="107" t="s">
        <v>2715</v>
      </c>
      <c r="E2349" s="105" t="s">
        <v>1962</v>
      </c>
      <c r="F2349" s="107" t="s">
        <v>2709</v>
      </c>
      <c r="G2349" s="107" t="s">
        <v>830</v>
      </c>
      <c r="H2349" s="107" t="s">
        <v>830</v>
      </c>
      <c r="I2349" s="107" t="s">
        <v>830</v>
      </c>
      <c r="J2349" s="107" t="s">
        <v>407</v>
      </c>
      <c r="K2349" s="107" t="s">
        <v>408</v>
      </c>
      <c r="L2349" s="107" t="s">
        <v>344</v>
      </c>
      <c r="M2349" s="107" t="s">
        <v>395</v>
      </c>
      <c r="N2349" s="107" t="s">
        <v>615</v>
      </c>
      <c r="O2349" s="107" t="s">
        <v>395</v>
      </c>
      <c r="P2349" s="109">
        <v>45325</v>
      </c>
      <c r="Q2349" s="107" t="s">
        <v>754</v>
      </c>
      <c r="R2349" s="108">
        <v>1</v>
      </c>
      <c r="S2349" s="109">
        <v>45394</v>
      </c>
      <c r="T2349" s="109">
        <v>45454</v>
      </c>
      <c r="U2349" s="109">
        <v>46124</v>
      </c>
      <c r="V2349" s="108">
        <v>730</v>
      </c>
      <c r="W2349" s="107" t="s">
        <v>438</v>
      </c>
      <c r="X2349" s="107" t="s">
        <v>800</v>
      </c>
      <c r="Y2349" s="107" t="s">
        <v>293</v>
      </c>
      <c r="Z2349" s="108">
        <v>0</v>
      </c>
      <c r="AA2349" s="113">
        <v>0</v>
      </c>
      <c r="AB2349" s="113">
        <v>0</v>
      </c>
      <c r="AC2349" s="113">
        <v>1059200</v>
      </c>
      <c r="AD2349" s="113">
        <v>0</v>
      </c>
      <c r="AE2349" s="113">
        <v>1059200</v>
      </c>
      <c r="AF2349" s="113">
        <v>46052.173900000002</v>
      </c>
      <c r="AG2349" s="113">
        <v>46052.173900000002</v>
      </c>
      <c r="AH2349" s="113">
        <f>CFR_Data[[#This Row],[Total Spent SFY]]+CFR_Data[[#This Row],[CF Current SFY]]</f>
        <v>46052.173900000002</v>
      </c>
      <c r="AI2349" s="113">
        <v>552626.08700000006</v>
      </c>
      <c r="AJ2349" s="113">
        <v>460521.73910000001</v>
      </c>
      <c r="AK2349" s="113">
        <v>0</v>
      </c>
      <c r="AL2349" s="113">
        <v>0</v>
      </c>
      <c r="AM2349" s="113">
        <v>0</v>
      </c>
      <c r="AN2349" s="113">
        <v>0</v>
      </c>
      <c r="AO2349" s="113">
        <v>0</v>
      </c>
      <c r="AP2349" s="113">
        <v>0</v>
      </c>
      <c r="AQ2349" s="107" t="s">
        <v>699</v>
      </c>
      <c r="AR2349" s="107" t="s">
        <v>699</v>
      </c>
      <c r="AS2349" s="107" t="s">
        <v>396</v>
      </c>
      <c r="AT2349" s="107" t="s">
        <v>395</v>
      </c>
      <c r="AU2349" s="107" t="s">
        <v>1123</v>
      </c>
      <c r="AV2349" s="107" t="s">
        <v>391</v>
      </c>
      <c r="AW2349" s="108">
        <v>1</v>
      </c>
      <c r="AX2349" s="107" t="s">
        <v>473</v>
      </c>
      <c r="AY2349" s="107" t="s">
        <v>707</v>
      </c>
      <c r="AZ2349" s="107" t="s">
        <v>706</v>
      </c>
      <c r="BA2349" s="107" t="s">
        <v>412</v>
      </c>
      <c r="BB2349" s="109">
        <v>45355.272070752311</v>
      </c>
      <c r="BC2349" s="107" t="s">
        <v>465</v>
      </c>
      <c r="BD2349" s="107" t="s">
        <v>293</v>
      </c>
    </row>
    <row r="2350" spans="1:56" x14ac:dyDescent="0.2">
      <c r="A2350" s="107" t="s">
        <v>409</v>
      </c>
      <c r="B2350" s="105">
        <v>613395</v>
      </c>
      <c r="C2350" s="105" t="s">
        <v>3378</v>
      </c>
      <c r="D2350" s="107" t="s">
        <v>2785</v>
      </c>
      <c r="E2350" s="105" t="s">
        <v>1941</v>
      </c>
      <c r="F2350" s="107" t="s">
        <v>389</v>
      </c>
      <c r="G2350" s="107" t="s">
        <v>830</v>
      </c>
      <c r="H2350" s="107" t="b">
        <v>1</v>
      </c>
      <c r="I2350" s="107" t="s">
        <v>830</v>
      </c>
      <c r="J2350" s="107" t="s">
        <v>436</v>
      </c>
      <c r="K2350" s="107" t="s">
        <v>437</v>
      </c>
      <c r="L2350" s="107" t="s">
        <v>143</v>
      </c>
      <c r="M2350" s="107" t="s">
        <v>41</v>
      </c>
      <c r="N2350" s="107" t="s">
        <v>410</v>
      </c>
      <c r="O2350" s="107" t="s">
        <v>395</v>
      </c>
      <c r="P2350" s="109">
        <v>45115</v>
      </c>
      <c r="Q2350" s="107" t="s">
        <v>712</v>
      </c>
      <c r="R2350" s="108">
        <v>1</v>
      </c>
      <c r="S2350" s="109">
        <v>45203</v>
      </c>
      <c r="T2350" s="109">
        <v>45263</v>
      </c>
      <c r="U2350" s="109">
        <v>46298</v>
      </c>
      <c r="V2350" s="108">
        <v>1095</v>
      </c>
      <c r="W2350" s="107" t="s">
        <v>398</v>
      </c>
      <c r="X2350" s="107" t="s">
        <v>720</v>
      </c>
      <c r="Y2350" s="107" t="s">
        <v>293</v>
      </c>
      <c r="Z2350" s="108">
        <v>0</v>
      </c>
      <c r="AA2350" s="113">
        <v>464947.64</v>
      </c>
      <c r="AB2350" s="113">
        <v>464947.64</v>
      </c>
      <c r="AC2350" s="113">
        <v>7250059.3600000003</v>
      </c>
      <c r="AD2350" s="113">
        <v>1476934</v>
      </c>
      <c r="AE2350" s="113">
        <v>7250059.3600000003</v>
      </c>
      <c r="AF2350" s="113">
        <v>1476934</v>
      </c>
      <c r="AG2350" s="113">
        <v>1941881.64</v>
      </c>
      <c r="AH2350" s="113">
        <f>CFR_Data[[#This Row],[Total Spent SFY]]+CFR_Data[[#This Row],[CF Current SFY]]</f>
        <v>1941881.6400000001</v>
      </c>
      <c r="AI2350" s="113">
        <v>2633118.36</v>
      </c>
      <c r="AJ2350" s="113">
        <v>2625000</v>
      </c>
      <c r="AK2350" s="113">
        <v>515007</v>
      </c>
      <c r="AL2350" s="113">
        <v>0</v>
      </c>
      <c r="AM2350" s="113">
        <v>0</v>
      </c>
      <c r="AN2350" s="113">
        <v>0</v>
      </c>
      <c r="AO2350" s="113">
        <v>0</v>
      </c>
      <c r="AP2350" s="113">
        <v>0</v>
      </c>
      <c r="AQ2350" s="107" t="s">
        <v>699</v>
      </c>
      <c r="AR2350" s="107" t="s">
        <v>699</v>
      </c>
      <c r="AS2350" s="107" t="s">
        <v>396</v>
      </c>
      <c r="AT2350" s="107" t="s">
        <v>395</v>
      </c>
      <c r="AU2350" s="107" t="s">
        <v>1123</v>
      </c>
      <c r="AV2350" s="107" t="s">
        <v>391</v>
      </c>
      <c r="AW2350" s="108">
        <v>1</v>
      </c>
      <c r="AX2350" s="107" t="s">
        <v>473</v>
      </c>
      <c r="AY2350" s="107" t="s">
        <v>707</v>
      </c>
      <c r="AZ2350" s="107" t="s">
        <v>706</v>
      </c>
      <c r="BA2350" s="107" t="s">
        <v>412</v>
      </c>
      <c r="BB2350" s="109">
        <v>45355.272070752311</v>
      </c>
      <c r="BC2350" s="107" t="s">
        <v>465</v>
      </c>
      <c r="BD2350" s="107" t="s">
        <v>293</v>
      </c>
    </row>
    <row r="2351" spans="1:56" x14ac:dyDescent="0.2">
      <c r="A2351" s="107" t="s">
        <v>409</v>
      </c>
      <c r="B2351" s="105">
        <v>613396</v>
      </c>
      <c r="C2351" s="105" t="s">
        <v>3379</v>
      </c>
      <c r="D2351" s="107" t="s">
        <v>1845</v>
      </c>
      <c r="E2351" s="105" t="s">
        <v>1954</v>
      </c>
      <c r="F2351" s="107" t="s">
        <v>439</v>
      </c>
      <c r="G2351" s="107" t="s">
        <v>830</v>
      </c>
      <c r="H2351" s="107" t="s">
        <v>830</v>
      </c>
      <c r="I2351" s="107" t="s">
        <v>830</v>
      </c>
      <c r="J2351" s="107" t="s">
        <v>463</v>
      </c>
      <c r="K2351" s="107" t="s">
        <v>464</v>
      </c>
      <c r="L2351" s="107" t="s">
        <v>344</v>
      </c>
      <c r="M2351" s="107" t="s">
        <v>395</v>
      </c>
      <c r="N2351" s="107" t="s">
        <v>410</v>
      </c>
      <c r="O2351" s="107" t="s">
        <v>395</v>
      </c>
      <c r="P2351" s="109">
        <v>45157</v>
      </c>
      <c r="Q2351" s="107" t="s">
        <v>712</v>
      </c>
      <c r="R2351" s="108">
        <v>1</v>
      </c>
      <c r="S2351" s="109">
        <v>45212</v>
      </c>
      <c r="T2351" s="109">
        <v>45272</v>
      </c>
      <c r="U2351" s="109">
        <v>45942</v>
      </c>
      <c r="V2351" s="108">
        <v>730</v>
      </c>
      <c r="W2351" s="107" t="s">
        <v>438</v>
      </c>
      <c r="X2351" s="107" t="s">
        <v>800</v>
      </c>
      <c r="Y2351" s="107" t="s">
        <v>293</v>
      </c>
      <c r="Z2351" s="108">
        <v>0</v>
      </c>
      <c r="AA2351" s="113">
        <v>749108.66</v>
      </c>
      <c r="AB2351" s="113">
        <v>749108.66</v>
      </c>
      <c r="AC2351" s="113">
        <v>1887566.34</v>
      </c>
      <c r="AD2351" s="113">
        <v>1882566.34</v>
      </c>
      <c r="AE2351" s="113">
        <v>1882566.34</v>
      </c>
      <c r="AF2351" s="113">
        <v>95891.34</v>
      </c>
      <c r="AG2351" s="113">
        <v>845000</v>
      </c>
      <c r="AH2351" s="113">
        <f>CFR_Data[[#This Row],[Total Spent SFY]]+CFR_Data[[#This Row],[CF Current SFY]]</f>
        <v>845000</v>
      </c>
      <c r="AI2351" s="113">
        <v>1320000</v>
      </c>
      <c r="AJ2351" s="113">
        <v>466675</v>
      </c>
      <c r="AK2351" s="113">
        <v>0</v>
      </c>
      <c r="AL2351" s="113">
        <v>0</v>
      </c>
      <c r="AM2351" s="113">
        <v>0</v>
      </c>
      <c r="AN2351" s="113">
        <v>5000</v>
      </c>
      <c r="AO2351" s="113">
        <v>0</v>
      </c>
      <c r="AP2351" s="113">
        <v>0</v>
      </c>
      <c r="AQ2351" s="107" t="s">
        <v>699</v>
      </c>
      <c r="AR2351" s="107" t="s">
        <v>699</v>
      </c>
      <c r="AS2351" s="107" t="s">
        <v>396</v>
      </c>
      <c r="AT2351" s="107" t="s">
        <v>395</v>
      </c>
      <c r="AU2351" s="107" t="s">
        <v>1123</v>
      </c>
      <c r="AV2351" s="107" t="s">
        <v>391</v>
      </c>
      <c r="AW2351" s="108">
        <v>1</v>
      </c>
      <c r="AX2351" s="107" t="s">
        <v>473</v>
      </c>
      <c r="AY2351" s="107" t="s">
        <v>707</v>
      </c>
      <c r="AZ2351" s="107" t="s">
        <v>706</v>
      </c>
      <c r="BA2351" s="107" t="s">
        <v>412</v>
      </c>
      <c r="BB2351" s="109">
        <v>45355.272070752311</v>
      </c>
      <c r="BC2351" s="107" t="s">
        <v>465</v>
      </c>
      <c r="BD2351" s="107" t="s">
        <v>293</v>
      </c>
    </row>
    <row r="2352" spans="1:56" x14ac:dyDescent="0.2">
      <c r="A2352" s="107" t="s">
        <v>472</v>
      </c>
      <c r="B2352" s="105">
        <v>613397</v>
      </c>
      <c r="C2352" s="105" t="s">
        <v>395</v>
      </c>
      <c r="D2352" s="107" t="s">
        <v>3380</v>
      </c>
      <c r="E2352" s="105" t="s">
        <v>1947</v>
      </c>
      <c r="F2352" s="107" t="s">
        <v>395</v>
      </c>
      <c r="G2352" s="107" t="s">
        <v>830</v>
      </c>
      <c r="H2352" s="107" t="s">
        <v>830</v>
      </c>
      <c r="I2352" s="107" t="s">
        <v>830</v>
      </c>
      <c r="J2352" s="107" t="s">
        <v>2112</v>
      </c>
      <c r="K2352" s="107" t="s">
        <v>32</v>
      </c>
      <c r="L2352" s="107" t="s">
        <v>654</v>
      </c>
      <c r="M2352" s="107" t="s">
        <v>395</v>
      </c>
      <c r="N2352" s="107" t="s">
        <v>472</v>
      </c>
      <c r="O2352" s="107" t="s">
        <v>1122</v>
      </c>
      <c r="P2352" s="109">
        <v>46501</v>
      </c>
      <c r="Q2352" s="107" t="s">
        <v>1914</v>
      </c>
      <c r="R2352" s="108">
        <v>0</v>
      </c>
      <c r="S2352" s="109">
        <v>46651</v>
      </c>
      <c r="T2352" s="109">
        <v>46711</v>
      </c>
      <c r="U2352" s="109">
        <v>47015</v>
      </c>
      <c r="V2352" s="108">
        <v>364</v>
      </c>
      <c r="W2352" s="107" t="s">
        <v>398</v>
      </c>
      <c r="X2352" s="107" t="s">
        <v>702</v>
      </c>
      <c r="Y2352" s="107" t="s">
        <v>293</v>
      </c>
      <c r="Z2352" s="108">
        <v>0</v>
      </c>
      <c r="AA2352" s="113">
        <v>0</v>
      </c>
      <c r="AB2352" s="113">
        <v>0</v>
      </c>
      <c r="AC2352" s="113">
        <v>5754.6</v>
      </c>
      <c r="AD2352" s="113">
        <v>0</v>
      </c>
      <c r="AE2352" s="113">
        <v>5754.6</v>
      </c>
      <c r="AF2352" s="113">
        <v>0</v>
      </c>
      <c r="AG2352" s="113">
        <v>0</v>
      </c>
      <c r="AH2352" s="113">
        <f>CFR_Data[[#This Row],[Total Spent SFY]]+CFR_Data[[#This Row],[CF Current SFY]]</f>
        <v>0</v>
      </c>
      <c r="AI2352" s="113">
        <v>0</v>
      </c>
      <c r="AJ2352" s="113">
        <v>0</v>
      </c>
      <c r="AK2352" s="113">
        <v>0</v>
      </c>
      <c r="AL2352" s="113">
        <v>4185.1635999999999</v>
      </c>
      <c r="AM2352" s="113">
        <v>1569.4364</v>
      </c>
      <c r="AN2352" s="113">
        <v>0</v>
      </c>
      <c r="AO2352" s="113">
        <v>0</v>
      </c>
      <c r="AP2352" s="113">
        <v>0</v>
      </c>
      <c r="AQ2352" s="107" t="s">
        <v>699</v>
      </c>
      <c r="AR2352" s="107" t="s">
        <v>699</v>
      </c>
      <c r="AS2352" s="107" t="s">
        <v>473</v>
      </c>
      <c r="AT2352" s="107" t="s">
        <v>2938</v>
      </c>
      <c r="AU2352" s="107" t="s">
        <v>1123</v>
      </c>
      <c r="AV2352" s="107" t="s">
        <v>391</v>
      </c>
      <c r="AW2352" s="108">
        <v>2</v>
      </c>
      <c r="AX2352" s="107" t="s">
        <v>473</v>
      </c>
      <c r="AY2352" s="107" t="s">
        <v>2229</v>
      </c>
      <c r="AZ2352" s="107" t="s">
        <v>697</v>
      </c>
      <c r="BA2352" s="107" t="s">
        <v>2230</v>
      </c>
      <c r="BB2352" s="109">
        <v>45355.272070752311</v>
      </c>
      <c r="BC2352" s="107" t="s">
        <v>32</v>
      </c>
      <c r="BD2352" s="107" t="s">
        <v>293</v>
      </c>
    </row>
    <row r="2353" spans="1:56" x14ac:dyDescent="0.2">
      <c r="A2353" s="107" t="s">
        <v>472</v>
      </c>
      <c r="B2353" s="105">
        <v>613397</v>
      </c>
      <c r="C2353" s="105" t="s">
        <v>395</v>
      </c>
      <c r="D2353" s="107" t="s">
        <v>3380</v>
      </c>
      <c r="E2353" s="105" t="s">
        <v>1947</v>
      </c>
      <c r="F2353" s="107" t="s">
        <v>395</v>
      </c>
      <c r="G2353" s="107" t="s">
        <v>830</v>
      </c>
      <c r="H2353" s="107" t="s">
        <v>830</v>
      </c>
      <c r="I2353" s="107" t="s">
        <v>830</v>
      </c>
      <c r="J2353" s="107" t="s">
        <v>2112</v>
      </c>
      <c r="K2353" s="107" t="s">
        <v>32</v>
      </c>
      <c r="L2353" s="107" t="s">
        <v>654</v>
      </c>
      <c r="M2353" s="107" t="s">
        <v>395</v>
      </c>
      <c r="N2353" s="107" t="s">
        <v>472</v>
      </c>
      <c r="O2353" s="107" t="s">
        <v>1122</v>
      </c>
      <c r="P2353" s="109">
        <v>46501</v>
      </c>
      <c r="Q2353" s="107" t="s">
        <v>1914</v>
      </c>
      <c r="R2353" s="108">
        <v>0</v>
      </c>
      <c r="S2353" s="109">
        <v>46651</v>
      </c>
      <c r="T2353" s="109">
        <v>46711</v>
      </c>
      <c r="U2353" s="109">
        <v>47015</v>
      </c>
      <c r="V2353" s="108">
        <v>364</v>
      </c>
      <c r="W2353" s="107" t="s">
        <v>424</v>
      </c>
      <c r="X2353" s="107" t="s">
        <v>709</v>
      </c>
      <c r="Y2353" s="107" t="s">
        <v>416</v>
      </c>
      <c r="Z2353" s="108">
        <v>0.8</v>
      </c>
      <c r="AA2353" s="113">
        <v>0</v>
      </c>
      <c r="AB2353" s="113">
        <v>0</v>
      </c>
      <c r="AC2353" s="113">
        <v>2053094.26</v>
      </c>
      <c r="AD2353" s="113">
        <v>0</v>
      </c>
      <c r="AE2353" s="113">
        <v>2053094.26</v>
      </c>
      <c r="AF2353" s="113">
        <v>0</v>
      </c>
      <c r="AG2353" s="113">
        <v>0</v>
      </c>
      <c r="AH2353" s="113">
        <f>CFR_Data[[#This Row],[Total Spent SFY]]+CFR_Data[[#This Row],[CF Current SFY]]</f>
        <v>0</v>
      </c>
      <c r="AI2353" s="113">
        <v>0</v>
      </c>
      <c r="AJ2353" s="113">
        <v>0</v>
      </c>
      <c r="AK2353" s="113">
        <v>0</v>
      </c>
      <c r="AL2353" s="113">
        <v>1493159.4617999999</v>
      </c>
      <c r="AM2353" s="113">
        <v>559934.79819999996</v>
      </c>
      <c r="AN2353" s="113">
        <v>0</v>
      </c>
      <c r="AO2353" s="113">
        <v>0</v>
      </c>
      <c r="AP2353" s="113">
        <v>0</v>
      </c>
      <c r="AQ2353" s="107" t="s">
        <v>699</v>
      </c>
      <c r="AR2353" s="107" t="s">
        <v>699</v>
      </c>
      <c r="AS2353" s="107" t="s">
        <v>473</v>
      </c>
      <c r="AT2353" s="107" t="s">
        <v>2938</v>
      </c>
      <c r="AU2353" s="107" t="s">
        <v>1123</v>
      </c>
      <c r="AV2353" s="107" t="s">
        <v>391</v>
      </c>
      <c r="AW2353" s="108">
        <v>2</v>
      </c>
      <c r="AX2353" s="107" t="s">
        <v>473</v>
      </c>
      <c r="AY2353" s="107" t="s">
        <v>2229</v>
      </c>
      <c r="AZ2353" s="107" t="s">
        <v>697</v>
      </c>
      <c r="BA2353" s="107" t="s">
        <v>2230</v>
      </c>
      <c r="BB2353" s="109">
        <v>45355.272070752311</v>
      </c>
      <c r="BC2353" s="107" t="s">
        <v>32</v>
      </c>
      <c r="BD2353" s="107" t="s">
        <v>292</v>
      </c>
    </row>
    <row r="2354" spans="1:56" x14ac:dyDescent="0.2">
      <c r="A2354" s="107" t="s">
        <v>472</v>
      </c>
      <c r="B2354" s="105">
        <v>613404</v>
      </c>
      <c r="C2354" s="105" t="s">
        <v>395</v>
      </c>
      <c r="D2354" s="107" t="s">
        <v>3381</v>
      </c>
      <c r="E2354" s="105" t="s">
        <v>2020</v>
      </c>
      <c r="F2354" s="107" t="s">
        <v>1734</v>
      </c>
      <c r="G2354" s="107" t="s">
        <v>830</v>
      </c>
      <c r="H2354" s="107" t="s">
        <v>830</v>
      </c>
      <c r="I2354" s="107" t="s">
        <v>830</v>
      </c>
      <c r="J2354" s="107" t="s">
        <v>175</v>
      </c>
      <c r="K2354" s="107" t="s">
        <v>32</v>
      </c>
      <c r="L2354" s="107" t="s">
        <v>235</v>
      </c>
      <c r="M2354" s="107" t="s">
        <v>233</v>
      </c>
      <c r="N2354" s="107" t="s">
        <v>472</v>
      </c>
      <c r="O2354" s="107" t="s">
        <v>1122</v>
      </c>
      <c r="P2354" s="109">
        <v>45591</v>
      </c>
      <c r="Q2354" s="107" t="s">
        <v>1101</v>
      </c>
      <c r="R2354" s="108">
        <v>0</v>
      </c>
      <c r="S2354" s="109">
        <v>45741</v>
      </c>
      <c r="T2354" s="109">
        <v>45801</v>
      </c>
      <c r="U2354" s="109">
        <v>46349</v>
      </c>
      <c r="V2354" s="108">
        <v>608</v>
      </c>
      <c r="W2354" s="107" t="s">
        <v>398</v>
      </c>
      <c r="X2354" s="107" t="s">
        <v>702</v>
      </c>
      <c r="Y2354" s="107" t="s">
        <v>293</v>
      </c>
      <c r="Z2354" s="108">
        <v>0</v>
      </c>
      <c r="AA2354" s="113">
        <v>0</v>
      </c>
      <c r="AB2354" s="113">
        <v>0</v>
      </c>
      <c r="AC2354" s="113">
        <v>1863000</v>
      </c>
      <c r="AD2354" s="113">
        <v>0</v>
      </c>
      <c r="AE2354" s="113">
        <v>1863000</v>
      </c>
      <c r="AF2354" s="113">
        <v>0</v>
      </c>
      <c r="AG2354" s="113">
        <v>0</v>
      </c>
      <c r="AH2354" s="113">
        <f>CFR_Data[[#This Row],[Total Spent SFY]]+CFR_Data[[#This Row],[CF Current SFY]]</f>
        <v>0</v>
      </c>
      <c r="AI2354" s="113">
        <v>196105.26319999999</v>
      </c>
      <c r="AJ2354" s="113">
        <v>1176631.5789000001</v>
      </c>
      <c r="AK2354" s="113">
        <v>490263.15789999999</v>
      </c>
      <c r="AL2354" s="113">
        <v>0</v>
      </c>
      <c r="AM2354" s="113">
        <v>0</v>
      </c>
      <c r="AN2354" s="113">
        <v>0</v>
      </c>
      <c r="AO2354" s="113">
        <v>0</v>
      </c>
      <c r="AP2354" s="113">
        <v>0</v>
      </c>
      <c r="AQ2354" s="107" t="s">
        <v>699</v>
      </c>
      <c r="AR2354" s="107" t="s">
        <v>699</v>
      </c>
      <c r="AS2354" s="107" t="s">
        <v>396</v>
      </c>
      <c r="AT2354" s="107" t="s">
        <v>395</v>
      </c>
      <c r="AU2354" s="107" t="s">
        <v>1123</v>
      </c>
      <c r="AV2354" s="107" t="s">
        <v>391</v>
      </c>
      <c r="AW2354" s="108">
        <v>1</v>
      </c>
      <c r="AX2354" s="107" t="s">
        <v>473</v>
      </c>
      <c r="AY2354" s="107" t="s">
        <v>736</v>
      </c>
      <c r="AZ2354" s="107" t="s">
        <v>706</v>
      </c>
      <c r="BA2354" s="107" t="s">
        <v>434</v>
      </c>
      <c r="BB2354" s="109">
        <v>45355.272070752311</v>
      </c>
      <c r="BC2354" s="107" t="s">
        <v>32</v>
      </c>
      <c r="BD2354" s="107" t="s">
        <v>293</v>
      </c>
    </row>
    <row r="2355" spans="1:56" x14ac:dyDescent="0.2">
      <c r="A2355" s="107" t="s">
        <v>472</v>
      </c>
      <c r="B2355" s="105">
        <v>613407</v>
      </c>
      <c r="C2355" s="105" t="s">
        <v>395</v>
      </c>
      <c r="D2355" s="107" t="s">
        <v>3382</v>
      </c>
      <c r="E2355" s="105" t="s">
        <v>2020</v>
      </c>
      <c r="F2355" s="107" t="s">
        <v>1734</v>
      </c>
      <c r="G2355" s="107" t="s">
        <v>830</v>
      </c>
      <c r="H2355" s="107" t="s">
        <v>830</v>
      </c>
      <c r="I2355" s="107" t="s">
        <v>830</v>
      </c>
      <c r="J2355" s="107" t="s">
        <v>317</v>
      </c>
      <c r="K2355" s="107" t="s">
        <v>23</v>
      </c>
      <c r="L2355" s="107" t="s">
        <v>235</v>
      </c>
      <c r="M2355" s="107" t="s">
        <v>233</v>
      </c>
      <c r="N2355" s="107" t="s">
        <v>472</v>
      </c>
      <c r="O2355" s="107" t="s">
        <v>1122</v>
      </c>
      <c r="P2355" s="109">
        <v>45500</v>
      </c>
      <c r="Q2355" s="107" t="s">
        <v>754</v>
      </c>
      <c r="R2355" s="108">
        <v>0</v>
      </c>
      <c r="S2355" s="109">
        <v>45650</v>
      </c>
      <c r="T2355" s="109">
        <v>45710</v>
      </c>
      <c r="U2355" s="109">
        <v>46258</v>
      </c>
      <c r="V2355" s="108">
        <v>608</v>
      </c>
      <c r="W2355" s="107" t="s">
        <v>398</v>
      </c>
      <c r="X2355" s="107" t="s">
        <v>702</v>
      </c>
      <c r="Y2355" s="107" t="s">
        <v>293</v>
      </c>
      <c r="Z2355" s="108">
        <v>0</v>
      </c>
      <c r="AA2355" s="113">
        <v>0</v>
      </c>
      <c r="AB2355" s="113">
        <v>0</v>
      </c>
      <c r="AC2355" s="113">
        <v>2416453.83</v>
      </c>
      <c r="AD2355" s="113">
        <v>0</v>
      </c>
      <c r="AE2355" s="113">
        <v>2416453.83</v>
      </c>
      <c r="AF2355" s="113">
        <v>0</v>
      </c>
      <c r="AG2355" s="113">
        <v>0</v>
      </c>
      <c r="AH2355" s="113">
        <f>CFR_Data[[#This Row],[Total Spent SFY]]+CFR_Data[[#This Row],[CF Current SFY]]</f>
        <v>0</v>
      </c>
      <c r="AI2355" s="113">
        <v>635908.90260000003</v>
      </c>
      <c r="AJ2355" s="113">
        <v>1526181.3663000001</v>
      </c>
      <c r="AK2355" s="113">
        <v>254363.56109999999</v>
      </c>
      <c r="AL2355" s="113">
        <v>0</v>
      </c>
      <c r="AM2355" s="113">
        <v>0</v>
      </c>
      <c r="AN2355" s="113">
        <v>0</v>
      </c>
      <c r="AO2355" s="113">
        <v>0</v>
      </c>
      <c r="AP2355" s="113">
        <v>0</v>
      </c>
      <c r="AQ2355" s="107" t="s">
        <v>699</v>
      </c>
      <c r="AR2355" s="107" t="s">
        <v>699</v>
      </c>
      <c r="AS2355" s="107" t="s">
        <v>396</v>
      </c>
      <c r="AT2355" s="107" t="s">
        <v>395</v>
      </c>
      <c r="AU2355" s="107" t="s">
        <v>1123</v>
      </c>
      <c r="AV2355" s="107" t="s">
        <v>391</v>
      </c>
      <c r="AW2355" s="108">
        <v>1</v>
      </c>
      <c r="AX2355" s="107" t="s">
        <v>473</v>
      </c>
      <c r="AY2355" s="107" t="s">
        <v>736</v>
      </c>
      <c r="AZ2355" s="107" t="s">
        <v>706</v>
      </c>
      <c r="BA2355" s="107" t="s">
        <v>434</v>
      </c>
      <c r="BB2355" s="109">
        <v>45355.272070752311</v>
      </c>
      <c r="BC2355" s="107" t="s">
        <v>23</v>
      </c>
      <c r="BD2355" s="107" t="s">
        <v>293</v>
      </c>
    </row>
    <row r="2356" spans="1:56" x14ac:dyDescent="0.2">
      <c r="A2356" s="107" t="s">
        <v>472</v>
      </c>
      <c r="B2356" s="105">
        <v>613408</v>
      </c>
      <c r="C2356" s="105" t="s">
        <v>395</v>
      </c>
      <c r="D2356" s="107" t="s">
        <v>3383</v>
      </c>
      <c r="E2356" s="105" t="s">
        <v>2020</v>
      </c>
      <c r="F2356" s="107" t="s">
        <v>1180</v>
      </c>
      <c r="G2356" s="107" t="s">
        <v>830</v>
      </c>
      <c r="H2356" s="107" t="s">
        <v>830</v>
      </c>
      <c r="I2356" s="107" t="s">
        <v>830</v>
      </c>
      <c r="J2356" s="107" t="s">
        <v>70</v>
      </c>
      <c r="K2356" s="107" t="s">
        <v>32</v>
      </c>
      <c r="L2356" s="107" t="s">
        <v>235</v>
      </c>
      <c r="M2356" s="107" t="s">
        <v>233</v>
      </c>
      <c r="N2356" s="107" t="s">
        <v>472</v>
      </c>
      <c r="O2356" s="107" t="s">
        <v>1122</v>
      </c>
      <c r="P2356" s="109">
        <v>45577</v>
      </c>
      <c r="Q2356" s="107" t="s">
        <v>1101</v>
      </c>
      <c r="R2356" s="108">
        <v>0</v>
      </c>
      <c r="S2356" s="109">
        <v>45727</v>
      </c>
      <c r="T2356" s="109">
        <v>45787</v>
      </c>
      <c r="U2356" s="109">
        <v>46335</v>
      </c>
      <c r="V2356" s="108">
        <v>608</v>
      </c>
      <c r="W2356" s="107" t="s">
        <v>438</v>
      </c>
      <c r="X2356" s="107" t="s">
        <v>775</v>
      </c>
      <c r="Y2356" s="107" t="s">
        <v>293</v>
      </c>
      <c r="Z2356" s="108">
        <v>0</v>
      </c>
      <c r="AA2356" s="113">
        <v>0</v>
      </c>
      <c r="AB2356" s="113">
        <v>0</v>
      </c>
      <c r="AC2356" s="113">
        <v>450800</v>
      </c>
      <c r="AD2356" s="113">
        <v>0</v>
      </c>
      <c r="AE2356" s="113">
        <v>450800</v>
      </c>
      <c r="AF2356" s="113">
        <v>0</v>
      </c>
      <c r="AG2356" s="113">
        <v>0</v>
      </c>
      <c r="AH2356" s="113">
        <f>CFR_Data[[#This Row],[Total Spent SFY]]+CFR_Data[[#This Row],[CF Current SFY]]</f>
        <v>0</v>
      </c>
      <c r="AI2356" s="113">
        <v>47452.631600000001</v>
      </c>
      <c r="AJ2356" s="113">
        <v>284715.78950000001</v>
      </c>
      <c r="AK2356" s="113">
        <v>118631.57889999999</v>
      </c>
      <c r="AL2356" s="113">
        <v>0</v>
      </c>
      <c r="AM2356" s="113">
        <v>0</v>
      </c>
      <c r="AN2356" s="113">
        <v>0</v>
      </c>
      <c r="AO2356" s="113">
        <v>0</v>
      </c>
      <c r="AP2356" s="113">
        <v>0</v>
      </c>
      <c r="AQ2356" s="107" t="s">
        <v>699</v>
      </c>
      <c r="AR2356" s="107" t="s">
        <v>699</v>
      </c>
      <c r="AS2356" s="107" t="s">
        <v>396</v>
      </c>
      <c r="AT2356" s="107" t="s">
        <v>395</v>
      </c>
      <c r="AU2356" s="107" t="s">
        <v>1123</v>
      </c>
      <c r="AV2356" s="107" t="s">
        <v>391</v>
      </c>
      <c r="AW2356" s="108">
        <v>1</v>
      </c>
      <c r="AX2356" s="107" t="s">
        <v>473</v>
      </c>
      <c r="AY2356" s="107" t="s">
        <v>736</v>
      </c>
      <c r="AZ2356" s="107" t="s">
        <v>706</v>
      </c>
      <c r="BA2356" s="107" t="s">
        <v>434</v>
      </c>
      <c r="BB2356" s="109">
        <v>45355.272070752311</v>
      </c>
      <c r="BC2356" s="107" t="s">
        <v>32</v>
      </c>
      <c r="BD2356" s="107" t="s">
        <v>293</v>
      </c>
    </row>
    <row r="2357" spans="1:56" x14ac:dyDescent="0.2">
      <c r="A2357" s="107" t="s">
        <v>409</v>
      </c>
      <c r="B2357" s="105">
        <v>613409</v>
      </c>
      <c r="C2357" s="105" t="s">
        <v>3384</v>
      </c>
      <c r="D2357" s="107" t="s">
        <v>3385</v>
      </c>
      <c r="E2357" s="105" t="s">
        <v>1941</v>
      </c>
      <c r="F2357" s="107" t="s">
        <v>389</v>
      </c>
      <c r="G2357" s="107" t="s">
        <v>830</v>
      </c>
      <c r="H2357" s="107" t="b">
        <v>1</v>
      </c>
      <c r="I2357" s="107" t="s">
        <v>830</v>
      </c>
      <c r="J2357" s="107" t="s">
        <v>436</v>
      </c>
      <c r="K2357" s="107" t="s">
        <v>437</v>
      </c>
      <c r="L2357" s="107" t="s">
        <v>358</v>
      </c>
      <c r="M2357" s="107" t="s">
        <v>395</v>
      </c>
      <c r="N2357" s="107" t="s">
        <v>410</v>
      </c>
      <c r="O2357" s="107" t="s">
        <v>395</v>
      </c>
      <c r="P2357" s="109">
        <v>45234</v>
      </c>
      <c r="Q2357" s="107" t="s">
        <v>754</v>
      </c>
      <c r="R2357" s="108">
        <v>1</v>
      </c>
      <c r="S2357" s="109">
        <v>45293</v>
      </c>
      <c r="T2357" s="109">
        <v>45353</v>
      </c>
      <c r="U2357" s="109">
        <v>46023</v>
      </c>
      <c r="V2357" s="108">
        <v>730</v>
      </c>
      <c r="W2357" s="107" t="s">
        <v>398</v>
      </c>
      <c r="X2357" s="107" t="s">
        <v>720</v>
      </c>
      <c r="Y2357" s="107" t="s">
        <v>293</v>
      </c>
      <c r="Z2357" s="108">
        <v>0</v>
      </c>
      <c r="AA2357" s="113">
        <v>0</v>
      </c>
      <c r="AB2357" s="113">
        <v>0</v>
      </c>
      <c r="AC2357" s="113">
        <v>667379.05000000005</v>
      </c>
      <c r="AD2357" s="113">
        <v>200000</v>
      </c>
      <c r="AE2357" s="113">
        <v>667379.05000000005</v>
      </c>
      <c r="AF2357" s="113">
        <v>200000</v>
      </c>
      <c r="AG2357" s="113">
        <v>200000</v>
      </c>
      <c r="AH2357" s="113">
        <f>CFR_Data[[#This Row],[Total Spent SFY]]+CFR_Data[[#This Row],[CF Current SFY]]</f>
        <v>200000</v>
      </c>
      <c r="AI2357" s="113">
        <v>285000</v>
      </c>
      <c r="AJ2357" s="113">
        <v>182379.05</v>
      </c>
      <c r="AK2357" s="113">
        <v>0</v>
      </c>
      <c r="AL2357" s="113">
        <v>0</v>
      </c>
      <c r="AM2357" s="113">
        <v>0</v>
      </c>
      <c r="AN2357" s="113">
        <v>0</v>
      </c>
      <c r="AO2357" s="113">
        <v>0</v>
      </c>
      <c r="AP2357" s="113">
        <v>0</v>
      </c>
      <c r="AQ2357" s="107" t="s">
        <v>699</v>
      </c>
      <c r="AR2357" s="107" t="s">
        <v>699</v>
      </c>
      <c r="AS2357" s="107" t="s">
        <v>396</v>
      </c>
      <c r="AT2357" s="107" t="s">
        <v>395</v>
      </c>
      <c r="AU2357" s="107" t="s">
        <v>1123</v>
      </c>
      <c r="AV2357" s="107" t="s">
        <v>391</v>
      </c>
      <c r="AW2357" s="108">
        <v>1</v>
      </c>
      <c r="AX2357" s="107" t="s">
        <v>473</v>
      </c>
      <c r="AY2357" s="107" t="s">
        <v>762</v>
      </c>
      <c r="AZ2357" s="107" t="s">
        <v>706</v>
      </c>
      <c r="BA2357" s="107" t="s">
        <v>433</v>
      </c>
      <c r="BB2357" s="109">
        <v>45355.272070752311</v>
      </c>
      <c r="BC2357" s="107" t="s">
        <v>465</v>
      </c>
      <c r="BD2357" s="107" t="s">
        <v>293</v>
      </c>
    </row>
    <row r="2358" spans="1:56" x14ac:dyDescent="0.2">
      <c r="A2358" s="107" t="s">
        <v>409</v>
      </c>
      <c r="B2358" s="105">
        <v>613410</v>
      </c>
      <c r="C2358" s="105" t="s">
        <v>3386</v>
      </c>
      <c r="D2358" s="107" t="s">
        <v>3387</v>
      </c>
      <c r="E2358" s="105" t="s">
        <v>1954</v>
      </c>
      <c r="F2358" s="107" t="s">
        <v>1796</v>
      </c>
      <c r="G2358" s="107" t="s">
        <v>830</v>
      </c>
      <c r="H2358" s="107" t="b">
        <v>1</v>
      </c>
      <c r="I2358" s="107" t="s">
        <v>830</v>
      </c>
      <c r="J2358" s="107" t="s">
        <v>463</v>
      </c>
      <c r="K2358" s="107" t="s">
        <v>464</v>
      </c>
      <c r="L2358" s="107" t="s">
        <v>222</v>
      </c>
      <c r="M2358" s="107" t="s">
        <v>221</v>
      </c>
      <c r="N2358" s="107" t="s">
        <v>410</v>
      </c>
      <c r="O2358" s="107" t="s">
        <v>395</v>
      </c>
      <c r="P2358" s="109">
        <v>45227</v>
      </c>
      <c r="Q2358" s="107" t="s">
        <v>754</v>
      </c>
      <c r="R2358" s="108">
        <v>1</v>
      </c>
      <c r="S2358" s="109">
        <v>45279</v>
      </c>
      <c r="T2358" s="109">
        <v>45339</v>
      </c>
      <c r="U2358" s="109">
        <v>46009</v>
      </c>
      <c r="V2358" s="108">
        <v>730</v>
      </c>
      <c r="W2358" s="107" t="s">
        <v>398</v>
      </c>
      <c r="X2358" s="107" t="s">
        <v>720</v>
      </c>
      <c r="Y2358" s="107" t="s">
        <v>293</v>
      </c>
      <c r="Z2358" s="108">
        <v>0</v>
      </c>
      <c r="AA2358" s="113">
        <v>0</v>
      </c>
      <c r="AB2358" s="113">
        <v>0</v>
      </c>
      <c r="AC2358" s="113">
        <v>1691295</v>
      </c>
      <c r="AD2358" s="113">
        <v>0</v>
      </c>
      <c r="AE2358" s="113">
        <v>1691295</v>
      </c>
      <c r="AF2358" s="113">
        <v>410000</v>
      </c>
      <c r="AG2358" s="113">
        <v>410000</v>
      </c>
      <c r="AH2358" s="113">
        <f>CFR_Data[[#This Row],[Total Spent SFY]]+CFR_Data[[#This Row],[CF Current SFY]]</f>
        <v>410000</v>
      </c>
      <c r="AI2358" s="113">
        <v>850000</v>
      </c>
      <c r="AJ2358" s="113">
        <v>431295</v>
      </c>
      <c r="AK2358" s="113">
        <v>0</v>
      </c>
      <c r="AL2358" s="113">
        <v>0</v>
      </c>
      <c r="AM2358" s="113">
        <v>0</v>
      </c>
      <c r="AN2358" s="113">
        <v>0</v>
      </c>
      <c r="AO2358" s="113">
        <v>0</v>
      </c>
      <c r="AP2358" s="113">
        <v>0</v>
      </c>
      <c r="AQ2358" s="107" t="s">
        <v>699</v>
      </c>
      <c r="AR2358" s="107" t="s">
        <v>699</v>
      </c>
      <c r="AS2358" s="107" t="s">
        <v>396</v>
      </c>
      <c r="AT2358" s="107" t="s">
        <v>395</v>
      </c>
      <c r="AU2358" s="107" t="s">
        <v>1123</v>
      </c>
      <c r="AV2358" s="107" t="s">
        <v>391</v>
      </c>
      <c r="AW2358" s="108">
        <v>2</v>
      </c>
      <c r="AX2358" s="107" t="s">
        <v>473</v>
      </c>
      <c r="AY2358" s="107" t="s">
        <v>765</v>
      </c>
      <c r="AZ2358" s="107" t="s">
        <v>706</v>
      </c>
      <c r="BA2358" s="107" t="s">
        <v>406</v>
      </c>
      <c r="BB2358" s="109">
        <v>45355.272070752311</v>
      </c>
      <c r="BC2358" s="107" t="s">
        <v>465</v>
      </c>
      <c r="BD2358" s="107" t="s">
        <v>293</v>
      </c>
    </row>
    <row r="2359" spans="1:56" x14ac:dyDescent="0.2">
      <c r="A2359" s="107" t="s">
        <v>409</v>
      </c>
      <c r="B2359" s="105">
        <v>613410</v>
      </c>
      <c r="C2359" s="105" t="s">
        <v>3386</v>
      </c>
      <c r="D2359" s="107" t="s">
        <v>3387</v>
      </c>
      <c r="E2359" s="105" t="s">
        <v>1954</v>
      </c>
      <c r="F2359" s="107" t="s">
        <v>1796</v>
      </c>
      <c r="G2359" s="107" t="s">
        <v>830</v>
      </c>
      <c r="H2359" s="107" t="b">
        <v>1</v>
      </c>
      <c r="I2359" s="107" t="s">
        <v>830</v>
      </c>
      <c r="J2359" s="107" t="s">
        <v>463</v>
      </c>
      <c r="K2359" s="107" t="s">
        <v>464</v>
      </c>
      <c r="L2359" s="107" t="s">
        <v>222</v>
      </c>
      <c r="M2359" s="107" t="s">
        <v>221</v>
      </c>
      <c r="N2359" s="107" t="s">
        <v>410</v>
      </c>
      <c r="O2359" s="107" t="s">
        <v>395</v>
      </c>
      <c r="P2359" s="109">
        <v>45227</v>
      </c>
      <c r="Q2359" s="107" t="s">
        <v>754</v>
      </c>
      <c r="R2359" s="108">
        <v>1</v>
      </c>
      <c r="S2359" s="109">
        <v>45279</v>
      </c>
      <c r="T2359" s="109">
        <v>45339</v>
      </c>
      <c r="U2359" s="109">
        <v>46009</v>
      </c>
      <c r="V2359" s="108">
        <v>730</v>
      </c>
      <c r="W2359" s="107" t="s">
        <v>438</v>
      </c>
      <c r="X2359" s="107" t="s">
        <v>800</v>
      </c>
      <c r="Y2359" s="107" t="s">
        <v>293</v>
      </c>
      <c r="Z2359" s="108">
        <v>0</v>
      </c>
      <c r="AA2359" s="113">
        <v>0</v>
      </c>
      <c r="AB2359" s="113">
        <v>0</v>
      </c>
      <c r="AC2359" s="113">
        <v>1128740</v>
      </c>
      <c r="AD2359" s="113">
        <v>0</v>
      </c>
      <c r="AE2359" s="113">
        <v>1128740</v>
      </c>
      <c r="AF2359" s="113">
        <v>271000</v>
      </c>
      <c r="AG2359" s="113">
        <v>271000</v>
      </c>
      <c r="AH2359" s="113">
        <f>CFR_Data[[#This Row],[Total Spent SFY]]+CFR_Data[[#This Row],[CF Current SFY]]</f>
        <v>271000</v>
      </c>
      <c r="AI2359" s="113">
        <v>565000</v>
      </c>
      <c r="AJ2359" s="113">
        <v>292740</v>
      </c>
      <c r="AK2359" s="113">
        <v>0</v>
      </c>
      <c r="AL2359" s="113">
        <v>0</v>
      </c>
      <c r="AM2359" s="113">
        <v>0</v>
      </c>
      <c r="AN2359" s="113">
        <v>0</v>
      </c>
      <c r="AO2359" s="113">
        <v>0</v>
      </c>
      <c r="AP2359" s="113">
        <v>0</v>
      </c>
      <c r="AQ2359" s="107" t="s">
        <v>699</v>
      </c>
      <c r="AR2359" s="107" t="s">
        <v>699</v>
      </c>
      <c r="AS2359" s="107" t="s">
        <v>396</v>
      </c>
      <c r="AT2359" s="107" t="s">
        <v>395</v>
      </c>
      <c r="AU2359" s="107" t="s">
        <v>1123</v>
      </c>
      <c r="AV2359" s="107" t="s">
        <v>391</v>
      </c>
      <c r="AW2359" s="108">
        <v>2</v>
      </c>
      <c r="AX2359" s="107" t="s">
        <v>473</v>
      </c>
      <c r="AY2359" s="107" t="s">
        <v>765</v>
      </c>
      <c r="AZ2359" s="107" t="s">
        <v>706</v>
      </c>
      <c r="BA2359" s="107" t="s">
        <v>406</v>
      </c>
      <c r="BB2359" s="109">
        <v>45355.272070752311</v>
      </c>
      <c r="BC2359" s="107" t="s">
        <v>465</v>
      </c>
      <c r="BD2359" s="107" t="s">
        <v>293</v>
      </c>
    </row>
    <row r="2360" spans="1:56" x14ac:dyDescent="0.2">
      <c r="A2360" s="107" t="s">
        <v>409</v>
      </c>
      <c r="B2360" s="105">
        <v>613411</v>
      </c>
      <c r="C2360" s="105" t="s">
        <v>3388</v>
      </c>
      <c r="D2360" s="107" t="s">
        <v>1064</v>
      </c>
      <c r="E2360" s="105" t="s">
        <v>1954</v>
      </c>
      <c r="F2360" s="107" t="s">
        <v>1796</v>
      </c>
      <c r="G2360" s="107" t="s">
        <v>830</v>
      </c>
      <c r="H2360" s="107" t="b">
        <v>1</v>
      </c>
      <c r="I2360" s="107" t="s">
        <v>830</v>
      </c>
      <c r="J2360" s="107" t="s">
        <v>463</v>
      </c>
      <c r="K2360" s="107" t="s">
        <v>464</v>
      </c>
      <c r="L2360" s="107" t="s">
        <v>373</v>
      </c>
      <c r="M2360" s="107" t="s">
        <v>395</v>
      </c>
      <c r="N2360" s="107" t="s">
        <v>454</v>
      </c>
      <c r="O2360" s="107" t="s">
        <v>395</v>
      </c>
      <c r="P2360" s="109">
        <v>45262</v>
      </c>
      <c r="Q2360" s="107" t="s">
        <v>754</v>
      </c>
      <c r="R2360" s="108">
        <v>1</v>
      </c>
      <c r="S2360" s="109">
        <v>45335</v>
      </c>
      <c r="T2360" s="109">
        <v>45395</v>
      </c>
      <c r="U2360" s="109">
        <v>46065</v>
      </c>
      <c r="V2360" s="108">
        <v>730</v>
      </c>
      <c r="W2360" s="107" t="s">
        <v>398</v>
      </c>
      <c r="X2360" s="107" t="s">
        <v>720</v>
      </c>
      <c r="Y2360" s="107" t="s">
        <v>293</v>
      </c>
      <c r="Z2360" s="108">
        <v>0</v>
      </c>
      <c r="AA2360" s="113">
        <v>0</v>
      </c>
      <c r="AB2360" s="113">
        <v>0</v>
      </c>
      <c r="AC2360" s="113">
        <v>1139887.03</v>
      </c>
      <c r="AD2360" s="113">
        <v>0</v>
      </c>
      <c r="AE2360" s="113">
        <v>1139887.03</v>
      </c>
      <c r="AF2360" s="113">
        <v>80000</v>
      </c>
      <c r="AG2360" s="113">
        <v>80000</v>
      </c>
      <c r="AH2360" s="113">
        <f>CFR_Data[[#This Row],[Total Spent SFY]]+CFR_Data[[#This Row],[CF Current SFY]]</f>
        <v>80000</v>
      </c>
      <c r="AI2360" s="113">
        <v>573443.52</v>
      </c>
      <c r="AJ2360" s="113">
        <v>486443.51</v>
      </c>
      <c r="AK2360" s="113">
        <v>0</v>
      </c>
      <c r="AL2360" s="113">
        <v>0</v>
      </c>
      <c r="AM2360" s="113">
        <v>0</v>
      </c>
      <c r="AN2360" s="113">
        <v>0</v>
      </c>
      <c r="AO2360" s="113">
        <v>0</v>
      </c>
      <c r="AP2360" s="113">
        <v>0</v>
      </c>
      <c r="AQ2360" s="107" t="s">
        <v>699</v>
      </c>
      <c r="AR2360" s="107" t="s">
        <v>699</v>
      </c>
      <c r="AS2360" s="107" t="s">
        <v>396</v>
      </c>
      <c r="AT2360" s="107" t="s">
        <v>395</v>
      </c>
      <c r="AU2360" s="107" t="s">
        <v>1123</v>
      </c>
      <c r="AV2360" s="107" t="s">
        <v>391</v>
      </c>
      <c r="AW2360" s="108">
        <v>2</v>
      </c>
      <c r="AX2360" s="107" t="s">
        <v>473</v>
      </c>
      <c r="AY2360" s="107" t="s">
        <v>765</v>
      </c>
      <c r="AZ2360" s="107" t="s">
        <v>706</v>
      </c>
      <c r="BA2360" s="107" t="s">
        <v>406</v>
      </c>
      <c r="BB2360" s="109">
        <v>45355.272070752311</v>
      </c>
      <c r="BC2360" s="107" t="s">
        <v>465</v>
      </c>
      <c r="BD2360" s="107" t="s">
        <v>293</v>
      </c>
    </row>
    <row r="2361" spans="1:56" x14ac:dyDescent="0.2">
      <c r="A2361" s="107" t="s">
        <v>409</v>
      </c>
      <c r="B2361" s="105">
        <v>613411</v>
      </c>
      <c r="C2361" s="105" t="s">
        <v>3388</v>
      </c>
      <c r="D2361" s="107" t="s">
        <v>1064</v>
      </c>
      <c r="E2361" s="105" t="s">
        <v>1954</v>
      </c>
      <c r="F2361" s="107" t="s">
        <v>1796</v>
      </c>
      <c r="G2361" s="107" t="s">
        <v>830</v>
      </c>
      <c r="H2361" s="107" t="b">
        <v>1</v>
      </c>
      <c r="I2361" s="107" t="s">
        <v>830</v>
      </c>
      <c r="J2361" s="107" t="s">
        <v>463</v>
      </c>
      <c r="K2361" s="107" t="s">
        <v>464</v>
      </c>
      <c r="L2361" s="107" t="s">
        <v>373</v>
      </c>
      <c r="M2361" s="107" t="s">
        <v>395</v>
      </c>
      <c r="N2361" s="107" t="s">
        <v>454</v>
      </c>
      <c r="O2361" s="107" t="s">
        <v>395</v>
      </c>
      <c r="P2361" s="109">
        <v>45262</v>
      </c>
      <c r="Q2361" s="107" t="s">
        <v>754</v>
      </c>
      <c r="R2361" s="108">
        <v>1</v>
      </c>
      <c r="S2361" s="109">
        <v>45335</v>
      </c>
      <c r="T2361" s="109">
        <v>45395</v>
      </c>
      <c r="U2361" s="109">
        <v>46065</v>
      </c>
      <c r="V2361" s="108">
        <v>730</v>
      </c>
      <c r="W2361" s="107" t="s">
        <v>438</v>
      </c>
      <c r="X2361" s="107" t="s">
        <v>800</v>
      </c>
      <c r="Y2361" s="107" t="s">
        <v>293</v>
      </c>
      <c r="Z2361" s="108">
        <v>0</v>
      </c>
      <c r="AA2361" s="113">
        <v>0</v>
      </c>
      <c r="AB2361" s="113">
        <v>0</v>
      </c>
      <c r="AC2361" s="113">
        <v>223852.5</v>
      </c>
      <c r="AD2361" s="113">
        <v>0</v>
      </c>
      <c r="AE2361" s="113">
        <v>223852.5</v>
      </c>
      <c r="AF2361" s="113">
        <v>20000</v>
      </c>
      <c r="AG2361" s="113">
        <v>20000</v>
      </c>
      <c r="AH2361" s="113">
        <f>CFR_Data[[#This Row],[Total Spent SFY]]+CFR_Data[[#This Row],[CF Current SFY]]</f>
        <v>20000</v>
      </c>
      <c r="AI2361" s="113">
        <v>111926.25</v>
      </c>
      <c r="AJ2361" s="113">
        <v>91926.25</v>
      </c>
      <c r="AK2361" s="113">
        <v>0</v>
      </c>
      <c r="AL2361" s="113">
        <v>0</v>
      </c>
      <c r="AM2361" s="113">
        <v>0</v>
      </c>
      <c r="AN2361" s="113">
        <v>0</v>
      </c>
      <c r="AO2361" s="113">
        <v>0</v>
      </c>
      <c r="AP2361" s="113">
        <v>0</v>
      </c>
      <c r="AQ2361" s="107" t="s">
        <v>699</v>
      </c>
      <c r="AR2361" s="107" t="s">
        <v>699</v>
      </c>
      <c r="AS2361" s="107" t="s">
        <v>396</v>
      </c>
      <c r="AT2361" s="107" t="s">
        <v>395</v>
      </c>
      <c r="AU2361" s="107" t="s">
        <v>1123</v>
      </c>
      <c r="AV2361" s="107" t="s">
        <v>391</v>
      </c>
      <c r="AW2361" s="108">
        <v>2</v>
      </c>
      <c r="AX2361" s="107" t="s">
        <v>473</v>
      </c>
      <c r="AY2361" s="107" t="s">
        <v>765</v>
      </c>
      <c r="AZ2361" s="107" t="s">
        <v>706</v>
      </c>
      <c r="BA2361" s="107" t="s">
        <v>406</v>
      </c>
      <c r="BB2361" s="109">
        <v>45355.272070752311</v>
      </c>
      <c r="BC2361" s="107" t="s">
        <v>465</v>
      </c>
      <c r="BD2361" s="107" t="s">
        <v>293</v>
      </c>
    </row>
    <row r="2362" spans="1:56" x14ac:dyDescent="0.2">
      <c r="A2362" s="107" t="s">
        <v>613</v>
      </c>
      <c r="B2362" s="105">
        <v>613412</v>
      </c>
      <c r="C2362" s="105" t="s">
        <v>3389</v>
      </c>
      <c r="D2362" s="107" t="s">
        <v>1257</v>
      </c>
      <c r="E2362" s="105" t="s">
        <v>1954</v>
      </c>
      <c r="F2362" s="107" t="s">
        <v>3390</v>
      </c>
      <c r="G2362" s="107" t="s">
        <v>830</v>
      </c>
      <c r="H2362" s="107" t="b">
        <v>1</v>
      </c>
      <c r="I2362" s="107" t="s">
        <v>830</v>
      </c>
      <c r="J2362" s="107" t="s">
        <v>463</v>
      </c>
      <c r="K2362" s="107" t="s">
        <v>464</v>
      </c>
      <c r="L2362" s="107" t="s">
        <v>225</v>
      </c>
      <c r="M2362" s="107" t="s">
        <v>223</v>
      </c>
      <c r="N2362" s="107" t="s">
        <v>614</v>
      </c>
      <c r="O2362" s="107" t="s">
        <v>395</v>
      </c>
      <c r="P2362" s="109">
        <v>45332</v>
      </c>
      <c r="Q2362" s="107" t="s">
        <v>754</v>
      </c>
      <c r="R2362" s="108">
        <v>1</v>
      </c>
      <c r="S2362" s="109">
        <v>45401</v>
      </c>
      <c r="T2362" s="109">
        <v>45461</v>
      </c>
      <c r="U2362" s="109">
        <v>46131</v>
      </c>
      <c r="V2362" s="108">
        <v>730</v>
      </c>
      <c r="W2362" s="107" t="s">
        <v>398</v>
      </c>
      <c r="X2362" s="107" t="s">
        <v>720</v>
      </c>
      <c r="Y2362" s="107" t="s">
        <v>293</v>
      </c>
      <c r="Z2362" s="108">
        <v>0</v>
      </c>
      <c r="AA2362" s="113">
        <v>0</v>
      </c>
      <c r="AB2362" s="113">
        <v>0</v>
      </c>
      <c r="AC2362" s="113">
        <v>518481.44</v>
      </c>
      <c r="AD2362" s="113">
        <v>0</v>
      </c>
      <c r="AE2362" s="113">
        <v>518481.44</v>
      </c>
      <c r="AF2362" s="113">
        <v>22542.671300000002</v>
      </c>
      <c r="AG2362" s="113">
        <v>22542.671300000002</v>
      </c>
      <c r="AH2362" s="113">
        <f>CFR_Data[[#This Row],[Total Spent SFY]]+CFR_Data[[#This Row],[CF Current SFY]]</f>
        <v>22542.671300000002</v>
      </c>
      <c r="AI2362" s="113">
        <v>270512.05570000003</v>
      </c>
      <c r="AJ2362" s="113">
        <v>225426.71299999999</v>
      </c>
      <c r="AK2362" s="113">
        <v>0</v>
      </c>
      <c r="AL2362" s="113">
        <v>0</v>
      </c>
      <c r="AM2362" s="113">
        <v>0</v>
      </c>
      <c r="AN2362" s="113">
        <v>0</v>
      </c>
      <c r="AO2362" s="113">
        <v>0</v>
      </c>
      <c r="AP2362" s="113">
        <v>0</v>
      </c>
      <c r="AQ2362" s="107" t="s">
        <v>699</v>
      </c>
      <c r="AR2362" s="107" t="s">
        <v>699</v>
      </c>
      <c r="AS2362" s="107" t="s">
        <v>396</v>
      </c>
      <c r="AT2362" s="107" t="s">
        <v>395</v>
      </c>
      <c r="AU2362" s="107" t="s">
        <v>1123</v>
      </c>
      <c r="AV2362" s="107" t="s">
        <v>391</v>
      </c>
      <c r="AW2362" s="108">
        <v>3</v>
      </c>
      <c r="AX2362" s="107" t="s">
        <v>473</v>
      </c>
      <c r="AY2362" s="107" t="s">
        <v>765</v>
      </c>
      <c r="AZ2362" s="107" t="s">
        <v>706</v>
      </c>
      <c r="BA2362" s="107" t="s">
        <v>406</v>
      </c>
      <c r="BB2362" s="109">
        <v>45355.272070752311</v>
      </c>
      <c r="BC2362" s="107" t="s">
        <v>465</v>
      </c>
      <c r="BD2362" s="107" t="s">
        <v>293</v>
      </c>
    </row>
    <row r="2363" spans="1:56" x14ac:dyDescent="0.2">
      <c r="A2363" s="107" t="s">
        <v>613</v>
      </c>
      <c r="B2363" s="105">
        <v>613412</v>
      </c>
      <c r="C2363" s="105" t="s">
        <v>3389</v>
      </c>
      <c r="D2363" s="107" t="s">
        <v>1257</v>
      </c>
      <c r="E2363" s="105" t="s">
        <v>1954</v>
      </c>
      <c r="F2363" s="107" t="s">
        <v>3390</v>
      </c>
      <c r="G2363" s="107" t="s">
        <v>830</v>
      </c>
      <c r="H2363" s="107" t="b">
        <v>1</v>
      </c>
      <c r="I2363" s="107" t="s">
        <v>830</v>
      </c>
      <c r="J2363" s="107" t="s">
        <v>463</v>
      </c>
      <c r="K2363" s="107" t="s">
        <v>464</v>
      </c>
      <c r="L2363" s="107" t="s">
        <v>225</v>
      </c>
      <c r="M2363" s="107" t="s">
        <v>223</v>
      </c>
      <c r="N2363" s="107" t="s">
        <v>614</v>
      </c>
      <c r="O2363" s="107" t="s">
        <v>395</v>
      </c>
      <c r="P2363" s="109">
        <v>45332</v>
      </c>
      <c r="Q2363" s="107" t="s">
        <v>754</v>
      </c>
      <c r="R2363" s="108">
        <v>1</v>
      </c>
      <c r="S2363" s="109">
        <v>45401</v>
      </c>
      <c r="T2363" s="109">
        <v>45461</v>
      </c>
      <c r="U2363" s="109">
        <v>46131</v>
      </c>
      <c r="V2363" s="108">
        <v>730</v>
      </c>
      <c r="W2363" s="107" t="s">
        <v>398</v>
      </c>
      <c r="X2363" s="107" t="s">
        <v>1100</v>
      </c>
      <c r="Y2363" s="107" t="s">
        <v>293</v>
      </c>
      <c r="Z2363" s="108">
        <v>0</v>
      </c>
      <c r="AA2363" s="113">
        <v>0</v>
      </c>
      <c r="AB2363" s="113">
        <v>0</v>
      </c>
      <c r="AC2363" s="113">
        <v>591003.65599999996</v>
      </c>
      <c r="AD2363" s="113">
        <v>0</v>
      </c>
      <c r="AE2363" s="113">
        <v>591003.65599999996</v>
      </c>
      <c r="AF2363" s="113">
        <v>25695.811099999999</v>
      </c>
      <c r="AG2363" s="113">
        <v>25695.811099999999</v>
      </c>
      <c r="AH2363" s="113">
        <f>CFR_Data[[#This Row],[Total Spent SFY]]+CFR_Data[[#This Row],[CF Current SFY]]</f>
        <v>25695.811099999999</v>
      </c>
      <c r="AI2363" s="113">
        <v>308349.73359999998</v>
      </c>
      <c r="AJ2363" s="113">
        <v>256958.11129999999</v>
      </c>
      <c r="AK2363" s="113">
        <v>0</v>
      </c>
      <c r="AL2363" s="113">
        <v>0</v>
      </c>
      <c r="AM2363" s="113">
        <v>0</v>
      </c>
      <c r="AN2363" s="113">
        <v>0</v>
      </c>
      <c r="AO2363" s="113">
        <v>0</v>
      </c>
      <c r="AP2363" s="113">
        <v>0</v>
      </c>
      <c r="AQ2363" s="107" t="s">
        <v>699</v>
      </c>
      <c r="AR2363" s="107" t="s">
        <v>699</v>
      </c>
      <c r="AS2363" s="107" t="s">
        <v>396</v>
      </c>
      <c r="AT2363" s="107" t="s">
        <v>395</v>
      </c>
      <c r="AU2363" s="107" t="s">
        <v>1123</v>
      </c>
      <c r="AV2363" s="107" t="s">
        <v>391</v>
      </c>
      <c r="AW2363" s="108">
        <v>3</v>
      </c>
      <c r="AX2363" s="107" t="s">
        <v>473</v>
      </c>
      <c r="AY2363" s="107" t="s">
        <v>765</v>
      </c>
      <c r="AZ2363" s="107" t="s">
        <v>706</v>
      </c>
      <c r="BA2363" s="107" t="s">
        <v>406</v>
      </c>
      <c r="BB2363" s="109">
        <v>45355.272070752311</v>
      </c>
      <c r="BC2363" s="107" t="s">
        <v>465</v>
      </c>
      <c r="BD2363" s="107" t="s">
        <v>293</v>
      </c>
    </row>
    <row r="2364" spans="1:56" x14ac:dyDescent="0.2">
      <c r="A2364" s="107" t="s">
        <v>613</v>
      </c>
      <c r="B2364" s="105">
        <v>613412</v>
      </c>
      <c r="C2364" s="105" t="s">
        <v>3389</v>
      </c>
      <c r="D2364" s="107" t="s">
        <v>1257</v>
      </c>
      <c r="E2364" s="105" t="s">
        <v>1954</v>
      </c>
      <c r="F2364" s="107" t="s">
        <v>3390</v>
      </c>
      <c r="G2364" s="107" t="s">
        <v>830</v>
      </c>
      <c r="H2364" s="107" t="b">
        <v>1</v>
      </c>
      <c r="I2364" s="107" t="s">
        <v>830</v>
      </c>
      <c r="J2364" s="107" t="s">
        <v>463</v>
      </c>
      <c r="K2364" s="107" t="s">
        <v>464</v>
      </c>
      <c r="L2364" s="107" t="s">
        <v>225</v>
      </c>
      <c r="M2364" s="107" t="s">
        <v>223</v>
      </c>
      <c r="N2364" s="107" t="s">
        <v>614</v>
      </c>
      <c r="O2364" s="107" t="s">
        <v>395</v>
      </c>
      <c r="P2364" s="109">
        <v>45332</v>
      </c>
      <c r="Q2364" s="107" t="s">
        <v>754</v>
      </c>
      <c r="R2364" s="108">
        <v>1</v>
      </c>
      <c r="S2364" s="109">
        <v>45401</v>
      </c>
      <c r="T2364" s="109">
        <v>45461</v>
      </c>
      <c r="U2364" s="109">
        <v>46131</v>
      </c>
      <c r="V2364" s="108">
        <v>730</v>
      </c>
      <c r="W2364" s="107" t="s">
        <v>1843</v>
      </c>
      <c r="X2364" s="107" t="s">
        <v>2774</v>
      </c>
      <c r="Y2364" s="107" t="s">
        <v>2612</v>
      </c>
      <c r="Z2364" s="108">
        <v>0</v>
      </c>
      <c r="AA2364" s="113">
        <v>0</v>
      </c>
      <c r="AB2364" s="113">
        <v>0</v>
      </c>
      <c r="AC2364" s="113">
        <v>118225.90700000001</v>
      </c>
      <c r="AD2364" s="113">
        <v>0</v>
      </c>
      <c r="AE2364" s="113">
        <v>118225.90700000001</v>
      </c>
      <c r="AF2364" s="113">
        <v>5140.2568000000001</v>
      </c>
      <c r="AG2364" s="113">
        <v>5140.2568000000001</v>
      </c>
      <c r="AH2364" s="113">
        <f>CFR_Data[[#This Row],[Total Spent SFY]]+CFR_Data[[#This Row],[CF Current SFY]]</f>
        <v>5140.2568000000001</v>
      </c>
      <c r="AI2364" s="113">
        <v>61683.081899999997</v>
      </c>
      <c r="AJ2364" s="113">
        <v>51402.568299999999</v>
      </c>
      <c r="AK2364" s="113">
        <v>0</v>
      </c>
      <c r="AL2364" s="113">
        <v>0</v>
      </c>
      <c r="AM2364" s="113">
        <v>0</v>
      </c>
      <c r="AN2364" s="113">
        <v>0</v>
      </c>
      <c r="AO2364" s="113">
        <v>0</v>
      </c>
      <c r="AP2364" s="113">
        <v>0</v>
      </c>
      <c r="AQ2364" s="107" t="s">
        <v>699</v>
      </c>
      <c r="AR2364" s="107" t="s">
        <v>699</v>
      </c>
      <c r="AS2364" s="107" t="s">
        <v>396</v>
      </c>
      <c r="AT2364" s="107" t="s">
        <v>395</v>
      </c>
      <c r="AU2364" s="107" t="s">
        <v>1123</v>
      </c>
      <c r="AV2364" s="107" t="s">
        <v>391</v>
      </c>
      <c r="AW2364" s="108">
        <v>3</v>
      </c>
      <c r="AX2364" s="107" t="s">
        <v>473</v>
      </c>
      <c r="AY2364" s="107" t="s">
        <v>765</v>
      </c>
      <c r="AZ2364" s="107" t="s">
        <v>706</v>
      </c>
      <c r="BA2364" s="107" t="s">
        <v>406</v>
      </c>
      <c r="BB2364" s="109">
        <v>45355.272070752311</v>
      </c>
      <c r="BC2364" s="107" t="s">
        <v>465</v>
      </c>
      <c r="BD2364" s="107" t="s">
        <v>293</v>
      </c>
    </row>
    <row r="2365" spans="1:56" x14ac:dyDescent="0.2">
      <c r="A2365" s="107" t="s">
        <v>613</v>
      </c>
      <c r="B2365" s="105">
        <v>613413</v>
      </c>
      <c r="C2365" s="105" t="s">
        <v>3391</v>
      </c>
      <c r="D2365" s="107" t="s">
        <v>270</v>
      </c>
      <c r="E2365" s="105" t="s">
        <v>1954</v>
      </c>
      <c r="F2365" s="107" t="s">
        <v>1796</v>
      </c>
      <c r="G2365" s="107" t="s">
        <v>830</v>
      </c>
      <c r="H2365" s="107" t="b">
        <v>1</v>
      </c>
      <c r="I2365" s="107" t="s">
        <v>830</v>
      </c>
      <c r="J2365" s="107" t="s">
        <v>463</v>
      </c>
      <c r="K2365" s="107" t="s">
        <v>464</v>
      </c>
      <c r="L2365" s="107" t="s">
        <v>227</v>
      </c>
      <c r="M2365" s="107" t="s">
        <v>223</v>
      </c>
      <c r="N2365" s="107" t="s">
        <v>614</v>
      </c>
      <c r="O2365" s="107" t="s">
        <v>395</v>
      </c>
      <c r="P2365" s="109">
        <v>45353</v>
      </c>
      <c r="Q2365" s="107" t="s">
        <v>754</v>
      </c>
      <c r="R2365" s="108">
        <v>1</v>
      </c>
      <c r="S2365" s="109">
        <v>45422</v>
      </c>
      <c r="T2365" s="109">
        <v>45482</v>
      </c>
      <c r="U2365" s="109">
        <v>46152</v>
      </c>
      <c r="V2365" s="108">
        <v>730</v>
      </c>
      <c r="W2365" s="107" t="s">
        <v>398</v>
      </c>
      <c r="X2365" s="107" t="s">
        <v>720</v>
      </c>
      <c r="Y2365" s="107" t="s">
        <v>293</v>
      </c>
      <c r="Z2365" s="108">
        <v>0</v>
      </c>
      <c r="AA2365" s="113">
        <v>0</v>
      </c>
      <c r="AB2365" s="113">
        <v>0</v>
      </c>
      <c r="AC2365" s="113">
        <v>1554894.4</v>
      </c>
      <c r="AD2365" s="113">
        <v>0</v>
      </c>
      <c r="AE2365" s="113">
        <v>1554894.4</v>
      </c>
      <c r="AF2365" s="113">
        <v>0</v>
      </c>
      <c r="AG2365" s="113">
        <v>0</v>
      </c>
      <c r="AH2365" s="113">
        <f>CFR_Data[[#This Row],[Total Spent SFY]]+CFR_Data[[#This Row],[CF Current SFY]]</f>
        <v>0</v>
      </c>
      <c r="AI2365" s="113">
        <v>811249.25219999999</v>
      </c>
      <c r="AJ2365" s="113">
        <v>743645.14780000004</v>
      </c>
      <c r="AK2365" s="113">
        <v>0</v>
      </c>
      <c r="AL2365" s="113">
        <v>0</v>
      </c>
      <c r="AM2365" s="113">
        <v>0</v>
      </c>
      <c r="AN2365" s="113">
        <v>0</v>
      </c>
      <c r="AO2365" s="113">
        <v>0</v>
      </c>
      <c r="AP2365" s="113">
        <v>0</v>
      </c>
      <c r="AQ2365" s="107" t="s">
        <v>699</v>
      </c>
      <c r="AR2365" s="107" t="s">
        <v>699</v>
      </c>
      <c r="AS2365" s="107" t="s">
        <v>396</v>
      </c>
      <c r="AT2365" s="107" t="s">
        <v>395</v>
      </c>
      <c r="AU2365" s="107" t="s">
        <v>1123</v>
      </c>
      <c r="AV2365" s="107" t="s">
        <v>391</v>
      </c>
      <c r="AW2365" s="108">
        <v>2</v>
      </c>
      <c r="AX2365" s="107" t="s">
        <v>473</v>
      </c>
      <c r="AY2365" s="107" t="s">
        <v>762</v>
      </c>
      <c r="AZ2365" s="107" t="s">
        <v>706</v>
      </c>
      <c r="BA2365" s="107" t="s">
        <v>433</v>
      </c>
      <c r="BB2365" s="109">
        <v>45355.272070752311</v>
      </c>
      <c r="BC2365" s="107" t="s">
        <v>465</v>
      </c>
      <c r="BD2365" s="107" t="s">
        <v>293</v>
      </c>
    </row>
    <row r="2366" spans="1:56" x14ac:dyDescent="0.2">
      <c r="A2366" s="107" t="s">
        <v>613</v>
      </c>
      <c r="B2366" s="105">
        <v>613413</v>
      </c>
      <c r="C2366" s="105" t="s">
        <v>3391</v>
      </c>
      <c r="D2366" s="107" t="s">
        <v>270</v>
      </c>
      <c r="E2366" s="105" t="s">
        <v>1954</v>
      </c>
      <c r="F2366" s="107" t="s">
        <v>1796</v>
      </c>
      <c r="G2366" s="107" t="s">
        <v>830</v>
      </c>
      <c r="H2366" s="107" t="b">
        <v>1</v>
      </c>
      <c r="I2366" s="107" t="s">
        <v>830</v>
      </c>
      <c r="J2366" s="107" t="s">
        <v>463</v>
      </c>
      <c r="K2366" s="107" t="s">
        <v>464</v>
      </c>
      <c r="L2366" s="107" t="s">
        <v>227</v>
      </c>
      <c r="M2366" s="107" t="s">
        <v>223</v>
      </c>
      <c r="N2366" s="107" t="s">
        <v>614</v>
      </c>
      <c r="O2366" s="107" t="s">
        <v>395</v>
      </c>
      <c r="P2366" s="109">
        <v>45353</v>
      </c>
      <c r="Q2366" s="107" t="s">
        <v>754</v>
      </c>
      <c r="R2366" s="108">
        <v>1</v>
      </c>
      <c r="S2366" s="109">
        <v>45422</v>
      </c>
      <c r="T2366" s="109">
        <v>45482</v>
      </c>
      <c r="U2366" s="109">
        <v>46152</v>
      </c>
      <c r="V2366" s="108">
        <v>730</v>
      </c>
      <c r="W2366" s="107" t="s">
        <v>438</v>
      </c>
      <c r="X2366" s="107" t="s">
        <v>800</v>
      </c>
      <c r="Y2366" s="107" t="s">
        <v>293</v>
      </c>
      <c r="Z2366" s="108">
        <v>0</v>
      </c>
      <c r="AA2366" s="113">
        <v>0</v>
      </c>
      <c r="AB2366" s="113">
        <v>0</v>
      </c>
      <c r="AC2366" s="113">
        <v>207289.60000000001</v>
      </c>
      <c r="AD2366" s="113">
        <v>0</v>
      </c>
      <c r="AE2366" s="113">
        <v>207289.60000000001</v>
      </c>
      <c r="AF2366" s="113">
        <v>0</v>
      </c>
      <c r="AG2366" s="113">
        <v>0</v>
      </c>
      <c r="AH2366" s="113">
        <f>CFR_Data[[#This Row],[Total Spent SFY]]+CFR_Data[[#This Row],[CF Current SFY]]</f>
        <v>0</v>
      </c>
      <c r="AI2366" s="113">
        <v>108151.09570000001</v>
      </c>
      <c r="AJ2366" s="113">
        <v>99138.504300000001</v>
      </c>
      <c r="AK2366" s="113">
        <v>0</v>
      </c>
      <c r="AL2366" s="113">
        <v>0</v>
      </c>
      <c r="AM2366" s="113">
        <v>0</v>
      </c>
      <c r="AN2366" s="113">
        <v>0</v>
      </c>
      <c r="AO2366" s="113">
        <v>0</v>
      </c>
      <c r="AP2366" s="113">
        <v>0</v>
      </c>
      <c r="AQ2366" s="107" t="s">
        <v>699</v>
      </c>
      <c r="AR2366" s="107" t="s">
        <v>699</v>
      </c>
      <c r="AS2366" s="107" t="s">
        <v>396</v>
      </c>
      <c r="AT2366" s="107" t="s">
        <v>395</v>
      </c>
      <c r="AU2366" s="107" t="s">
        <v>1123</v>
      </c>
      <c r="AV2366" s="107" t="s">
        <v>391</v>
      </c>
      <c r="AW2366" s="108">
        <v>2</v>
      </c>
      <c r="AX2366" s="107" t="s">
        <v>473</v>
      </c>
      <c r="AY2366" s="107" t="s">
        <v>762</v>
      </c>
      <c r="AZ2366" s="107" t="s">
        <v>706</v>
      </c>
      <c r="BA2366" s="107" t="s">
        <v>433</v>
      </c>
      <c r="BB2366" s="109">
        <v>45355.272070752311</v>
      </c>
      <c r="BC2366" s="107" t="s">
        <v>465</v>
      </c>
      <c r="BD2366" s="107" t="s">
        <v>293</v>
      </c>
    </row>
    <row r="2367" spans="1:56" x14ac:dyDescent="0.2">
      <c r="A2367" s="107" t="s">
        <v>409</v>
      </c>
      <c r="B2367" s="105">
        <v>613414</v>
      </c>
      <c r="C2367" s="105" t="s">
        <v>3392</v>
      </c>
      <c r="D2367" s="107" t="s">
        <v>1869</v>
      </c>
      <c r="E2367" s="105" t="s">
        <v>1954</v>
      </c>
      <c r="F2367" s="107" t="s">
        <v>1796</v>
      </c>
      <c r="G2367" s="107" t="s">
        <v>830</v>
      </c>
      <c r="H2367" s="107" t="b">
        <v>1</v>
      </c>
      <c r="I2367" s="107" t="s">
        <v>830</v>
      </c>
      <c r="J2367" s="107" t="s">
        <v>463</v>
      </c>
      <c r="K2367" s="107" t="s">
        <v>464</v>
      </c>
      <c r="L2367" s="107" t="s">
        <v>356</v>
      </c>
      <c r="M2367" s="107" t="s">
        <v>395</v>
      </c>
      <c r="N2367" s="107" t="s">
        <v>410</v>
      </c>
      <c r="O2367" s="107" t="s">
        <v>395</v>
      </c>
      <c r="P2367" s="109">
        <v>45255</v>
      </c>
      <c r="Q2367" s="107" t="s">
        <v>754</v>
      </c>
      <c r="R2367" s="108">
        <v>1</v>
      </c>
      <c r="S2367" s="109">
        <v>45308</v>
      </c>
      <c r="T2367" s="109">
        <v>45368</v>
      </c>
      <c r="U2367" s="109">
        <v>46038</v>
      </c>
      <c r="V2367" s="108">
        <v>730</v>
      </c>
      <c r="W2367" s="107" t="s">
        <v>398</v>
      </c>
      <c r="X2367" s="107" t="s">
        <v>720</v>
      </c>
      <c r="Y2367" s="107" t="s">
        <v>293</v>
      </c>
      <c r="Z2367" s="108">
        <v>0</v>
      </c>
      <c r="AA2367" s="113">
        <v>0</v>
      </c>
      <c r="AB2367" s="113">
        <v>0</v>
      </c>
      <c r="AC2367" s="113">
        <v>951269.86</v>
      </c>
      <c r="AD2367" s="113">
        <v>0</v>
      </c>
      <c r="AE2367" s="113">
        <v>951269.86</v>
      </c>
      <c r="AF2367" s="113">
        <v>103144.42</v>
      </c>
      <c r="AG2367" s="113">
        <v>103144.42</v>
      </c>
      <c r="AH2367" s="113">
        <f>CFR_Data[[#This Row],[Total Spent SFY]]+CFR_Data[[#This Row],[CF Current SFY]]</f>
        <v>103144.42</v>
      </c>
      <c r="AI2367" s="113">
        <v>475634.93</v>
      </c>
      <c r="AJ2367" s="113">
        <v>372490.51</v>
      </c>
      <c r="AK2367" s="113">
        <v>0</v>
      </c>
      <c r="AL2367" s="113">
        <v>0</v>
      </c>
      <c r="AM2367" s="113">
        <v>0</v>
      </c>
      <c r="AN2367" s="113">
        <v>0</v>
      </c>
      <c r="AO2367" s="113">
        <v>0</v>
      </c>
      <c r="AP2367" s="113">
        <v>0</v>
      </c>
      <c r="AQ2367" s="107" t="s">
        <v>699</v>
      </c>
      <c r="AR2367" s="107" t="s">
        <v>699</v>
      </c>
      <c r="AS2367" s="107" t="s">
        <v>396</v>
      </c>
      <c r="AT2367" s="107" t="s">
        <v>395</v>
      </c>
      <c r="AU2367" s="107" t="s">
        <v>1123</v>
      </c>
      <c r="AV2367" s="107" t="s">
        <v>391</v>
      </c>
      <c r="AW2367" s="108">
        <v>2</v>
      </c>
      <c r="AX2367" s="107" t="s">
        <v>473</v>
      </c>
      <c r="AY2367" s="107" t="s">
        <v>765</v>
      </c>
      <c r="AZ2367" s="107" t="s">
        <v>706</v>
      </c>
      <c r="BA2367" s="107" t="s">
        <v>406</v>
      </c>
      <c r="BB2367" s="109">
        <v>45355.272070752311</v>
      </c>
      <c r="BC2367" s="107" t="s">
        <v>465</v>
      </c>
      <c r="BD2367" s="107" t="s">
        <v>293</v>
      </c>
    </row>
    <row r="2368" spans="1:56" x14ac:dyDescent="0.2">
      <c r="A2368" s="107" t="s">
        <v>409</v>
      </c>
      <c r="B2368" s="105">
        <v>613414</v>
      </c>
      <c r="C2368" s="105" t="s">
        <v>3392</v>
      </c>
      <c r="D2368" s="107" t="s">
        <v>1869</v>
      </c>
      <c r="E2368" s="105" t="s">
        <v>1954</v>
      </c>
      <c r="F2368" s="107" t="s">
        <v>1796</v>
      </c>
      <c r="G2368" s="107" t="s">
        <v>830</v>
      </c>
      <c r="H2368" s="107" t="b">
        <v>1</v>
      </c>
      <c r="I2368" s="107" t="s">
        <v>830</v>
      </c>
      <c r="J2368" s="107" t="s">
        <v>463</v>
      </c>
      <c r="K2368" s="107" t="s">
        <v>464</v>
      </c>
      <c r="L2368" s="107" t="s">
        <v>356</v>
      </c>
      <c r="M2368" s="107" t="s">
        <v>395</v>
      </c>
      <c r="N2368" s="107" t="s">
        <v>410</v>
      </c>
      <c r="O2368" s="107" t="s">
        <v>395</v>
      </c>
      <c r="P2368" s="109">
        <v>45255</v>
      </c>
      <c r="Q2368" s="107" t="s">
        <v>754</v>
      </c>
      <c r="R2368" s="108">
        <v>1</v>
      </c>
      <c r="S2368" s="109">
        <v>45308</v>
      </c>
      <c r="T2368" s="109">
        <v>45368</v>
      </c>
      <c r="U2368" s="109">
        <v>46038</v>
      </c>
      <c r="V2368" s="108">
        <v>730</v>
      </c>
      <c r="W2368" s="107" t="s">
        <v>438</v>
      </c>
      <c r="X2368" s="107" t="s">
        <v>800</v>
      </c>
      <c r="Y2368" s="107" t="s">
        <v>293</v>
      </c>
      <c r="Z2368" s="108">
        <v>0</v>
      </c>
      <c r="AA2368" s="113">
        <v>0</v>
      </c>
      <c r="AB2368" s="113">
        <v>0</v>
      </c>
      <c r="AC2368" s="113">
        <v>98408.05</v>
      </c>
      <c r="AD2368" s="113">
        <v>0</v>
      </c>
      <c r="AE2368" s="113">
        <v>98408.05</v>
      </c>
      <c r="AF2368" s="113">
        <v>10674.58</v>
      </c>
      <c r="AG2368" s="113">
        <v>10674.58</v>
      </c>
      <c r="AH2368" s="113">
        <f>CFR_Data[[#This Row],[Total Spent SFY]]+CFR_Data[[#This Row],[CF Current SFY]]</f>
        <v>10674.58</v>
      </c>
      <c r="AI2368" s="113">
        <v>49204.03</v>
      </c>
      <c r="AJ2368" s="113">
        <v>38529.440000000002</v>
      </c>
      <c r="AK2368" s="113">
        <v>0</v>
      </c>
      <c r="AL2368" s="113">
        <v>0</v>
      </c>
      <c r="AM2368" s="113">
        <v>0</v>
      </c>
      <c r="AN2368" s="113">
        <v>0</v>
      </c>
      <c r="AO2368" s="113">
        <v>0</v>
      </c>
      <c r="AP2368" s="113">
        <v>0</v>
      </c>
      <c r="AQ2368" s="107" t="s">
        <v>699</v>
      </c>
      <c r="AR2368" s="107" t="s">
        <v>699</v>
      </c>
      <c r="AS2368" s="107" t="s">
        <v>396</v>
      </c>
      <c r="AT2368" s="107" t="s">
        <v>395</v>
      </c>
      <c r="AU2368" s="107" t="s">
        <v>1123</v>
      </c>
      <c r="AV2368" s="107" t="s">
        <v>391</v>
      </c>
      <c r="AW2368" s="108">
        <v>2</v>
      </c>
      <c r="AX2368" s="107" t="s">
        <v>473</v>
      </c>
      <c r="AY2368" s="107" t="s">
        <v>765</v>
      </c>
      <c r="AZ2368" s="107" t="s">
        <v>706</v>
      </c>
      <c r="BA2368" s="107" t="s">
        <v>406</v>
      </c>
      <c r="BB2368" s="109">
        <v>45355.272070752311</v>
      </c>
      <c r="BC2368" s="107" t="s">
        <v>465</v>
      </c>
      <c r="BD2368" s="107" t="s">
        <v>293</v>
      </c>
    </row>
    <row r="2369" spans="1:56" x14ac:dyDescent="0.2">
      <c r="A2369" s="107" t="s">
        <v>613</v>
      </c>
      <c r="B2369" s="105">
        <v>613415</v>
      </c>
      <c r="C2369" s="105" t="s">
        <v>3393</v>
      </c>
      <c r="D2369" s="107" t="s">
        <v>620</v>
      </c>
      <c r="E2369" s="105" t="s">
        <v>1954</v>
      </c>
      <c r="F2369" s="107" t="s">
        <v>1796</v>
      </c>
      <c r="G2369" s="107" t="s">
        <v>830</v>
      </c>
      <c r="H2369" s="107" t="b">
        <v>1</v>
      </c>
      <c r="I2369" s="107" t="s">
        <v>830</v>
      </c>
      <c r="J2369" s="107" t="s">
        <v>463</v>
      </c>
      <c r="K2369" s="107" t="s">
        <v>464</v>
      </c>
      <c r="L2369" s="107" t="s">
        <v>314</v>
      </c>
      <c r="M2369" s="107" t="s">
        <v>223</v>
      </c>
      <c r="N2369" s="107" t="s">
        <v>616</v>
      </c>
      <c r="O2369" s="107" t="s">
        <v>395</v>
      </c>
      <c r="P2369" s="109">
        <v>45311</v>
      </c>
      <c r="Q2369" s="107" t="s">
        <v>754</v>
      </c>
      <c r="R2369" s="108">
        <v>1</v>
      </c>
      <c r="S2369" s="109">
        <v>45380</v>
      </c>
      <c r="T2369" s="109">
        <v>45440</v>
      </c>
      <c r="U2369" s="109">
        <v>46191</v>
      </c>
      <c r="V2369" s="108">
        <v>811</v>
      </c>
      <c r="W2369" s="107" t="s">
        <v>398</v>
      </c>
      <c r="X2369" s="107" t="s">
        <v>720</v>
      </c>
      <c r="Y2369" s="107" t="s">
        <v>293</v>
      </c>
      <c r="Z2369" s="108">
        <v>0</v>
      </c>
      <c r="AA2369" s="113">
        <v>0</v>
      </c>
      <c r="AB2369" s="113">
        <v>0</v>
      </c>
      <c r="AC2369" s="113">
        <v>1052034.7</v>
      </c>
      <c r="AD2369" s="113">
        <v>0</v>
      </c>
      <c r="AE2369" s="113">
        <v>1052034.7</v>
      </c>
      <c r="AF2369" s="113">
        <v>105000</v>
      </c>
      <c r="AG2369" s="113">
        <v>105000</v>
      </c>
      <c r="AH2369" s="113">
        <f>CFR_Data[[#This Row],[Total Spent SFY]]+CFR_Data[[#This Row],[CF Current SFY]]</f>
        <v>105000</v>
      </c>
      <c r="AI2369" s="113">
        <v>526017.35</v>
      </c>
      <c r="AJ2369" s="113">
        <v>421017.35</v>
      </c>
      <c r="AK2369" s="113">
        <v>0</v>
      </c>
      <c r="AL2369" s="113">
        <v>0</v>
      </c>
      <c r="AM2369" s="113">
        <v>0</v>
      </c>
      <c r="AN2369" s="113">
        <v>0</v>
      </c>
      <c r="AO2369" s="113">
        <v>0</v>
      </c>
      <c r="AP2369" s="113">
        <v>0</v>
      </c>
      <c r="AQ2369" s="107" t="s">
        <v>699</v>
      </c>
      <c r="AR2369" s="107" t="s">
        <v>699</v>
      </c>
      <c r="AS2369" s="107" t="s">
        <v>396</v>
      </c>
      <c r="AT2369" s="107" t="s">
        <v>395</v>
      </c>
      <c r="AU2369" s="107" t="s">
        <v>1123</v>
      </c>
      <c r="AV2369" s="107" t="s">
        <v>391</v>
      </c>
      <c r="AW2369" s="108">
        <v>2</v>
      </c>
      <c r="AX2369" s="107" t="s">
        <v>473</v>
      </c>
      <c r="AY2369" s="107" t="s">
        <v>765</v>
      </c>
      <c r="AZ2369" s="107" t="s">
        <v>706</v>
      </c>
      <c r="BA2369" s="107" t="s">
        <v>406</v>
      </c>
      <c r="BB2369" s="109">
        <v>45355.272070752311</v>
      </c>
      <c r="BC2369" s="107" t="s">
        <v>465</v>
      </c>
      <c r="BD2369" s="107" t="s">
        <v>293</v>
      </c>
    </row>
    <row r="2370" spans="1:56" x14ac:dyDescent="0.2">
      <c r="A2370" s="107" t="s">
        <v>613</v>
      </c>
      <c r="B2370" s="105">
        <v>613415</v>
      </c>
      <c r="C2370" s="105" t="s">
        <v>3393</v>
      </c>
      <c r="D2370" s="107" t="s">
        <v>620</v>
      </c>
      <c r="E2370" s="105" t="s">
        <v>1954</v>
      </c>
      <c r="F2370" s="107" t="s">
        <v>1796</v>
      </c>
      <c r="G2370" s="107" t="s">
        <v>830</v>
      </c>
      <c r="H2370" s="107" t="b">
        <v>1</v>
      </c>
      <c r="I2370" s="107" t="s">
        <v>830</v>
      </c>
      <c r="J2370" s="107" t="s">
        <v>463</v>
      </c>
      <c r="K2370" s="107" t="s">
        <v>464</v>
      </c>
      <c r="L2370" s="107" t="s">
        <v>314</v>
      </c>
      <c r="M2370" s="107" t="s">
        <v>223</v>
      </c>
      <c r="N2370" s="107" t="s">
        <v>616</v>
      </c>
      <c r="O2370" s="107" t="s">
        <v>395</v>
      </c>
      <c r="P2370" s="109">
        <v>45311</v>
      </c>
      <c r="Q2370" s="107" t="s">
        <v>754</v>
      </c>
      <c r="R2370" s="108">
        <v>1</v>
      </c>
      <c r="S2370" s="109">
        <v>45380</v>
      </c>
      <c r="T2370" s="109">
        <v>45440</v>
      </c>
      <c r="U2370" s="109">
        <v>46191</v>
      </c>
      <c r="V2370" s="108">
        <v>811</v>
      </c>
      <c r="W2370" s="107" t="s">
        <v>438</v>
      </c>
      <c r="X2370" s="107" t="s">
        <v>800</v>
      </c>
      <c r="Y2370" s="107" t="s">
        <v>293</v>
      </c>
      <c r="Z2370" s="108">
        <v>0</v>
      </c>
      <c r="AA2370" s="113">
        <v>0</v>
      </c>
      <c r="AB2370" s="113">
        <v>0</v>
      </c>
      <c r="AC2370" s="113">
        <v>43748.17</v>
      </c>
      <c r="AD2370" s="113">
        <v>0</v>
      </c>
      <c r="AE2370" s="113">
        <v>43748.17</v>
      </c>
      <c r="AF2370" s="113">
        <v>5000</v>
      </c>
      <c r="AG2370" s="113">
        <v>5000</v>
      </c>
      <c r="AH2370" s="113">
        <f>CFR_Data[[#This Row],[Total Spent SFY]]+CFR_Data[[#This Row],[CF Current SFY]]</f>
        <v>5000</v>
      </c>
      <c r="AI2370" s="113">
        <v>21874.09</v>
      </c>
      <c r="AJ2370" s="113">
        <v>16874.080000000002</v>
      </c>
      <c r="AK2370" s="113">
        <v>0</v>
      </c>
      <c r="AL2370" s="113">
        <v>0</v>
      </c>
      <c r="AM2370" s="113">
        <v>0</v>
      </c>
      <c r="AN2370" s="113">
        <v>0</v>
      </c>
      <c r="AO2370" s="113">
        <v>0</v>
      </c>
      <c r="AP2370" s="113">
        <v>0</v>
      </c>
      <c r="AQ2370" s="107" t="s">
        <v>699</v>
      </c>
      <c r="AR2370" s="107" t="s">
        <v>699</v>
      </c>
      <c r="AS2370" s="107" t="s">
        <v>396</v>
      </c>
      <c r="AT2370" s="107" t="s">
        <v>395</v>
      </c>
      <c r="AU2370" s="107" t="s">
        <v>1123</v>
      </c>
      <c r="AV2370" s="107" t="s">
        <v>391</v>
      </c>
      <c r="AW2370" s="108">
        <v>2</v>
      </c>
      <c r="AX2370" s="107" t="s">
        <v>473</v>
      </c>
      <c r="AY2370" s="107" t="s">
        <v>765</v>
      </c>
      <c r="AZ2370" s="107" t="s">
        <v>706</v>
      </c>
      <c r="BA2370" s="107" t="s">
        <v>406</v>
      </c>
      <c r="BB2370" s="109">
        <v>45355.272070752311</v>
      </c>
      <c r="BC2370" s="107" t="s">
        <v>465</v>
      </c>
      <c r="BD2370" s="107" t="s">
        <v>293</v>
      </c>
    </row>
    <row r="2371" spans="1:56" x14ac:dyDescent="0.2">
      <c r="A2371" s="107" t="s">
        <v>472</v>
      </c>
      <c r="B2371" s="105">
        <v>613416</v>
      </c>
      <c r="C2371" s="105" t="s">
        <v>395</v>
      </c>
      <c r="D2371" s="107" t="s">
        <v>3394</v>
      </c>
      <c r="E2371" s="105" t="s">
        <v>1954</v>
      </c>
      <c r="F2371" s="107" t="s">
        <v>1329</v>
      </c>
      <c r="G2371" s="107" t="s">
        <v>830</v>
      </c>
      <c r="H2371" s="107" t="b">
        <v>1</v>
      </c>
      <c r="I2371" s="107" t="s">
        <v>830</v>
      </c>
      <c r="J2371" s="107" t="s">
        <v>463</v>
      </c>
      <c r="K2371" s="107" t="s">
        <v>464</v>
      </c>
      <c r="L2371" s="107" t="s">
        <v>213</v>
      </c>
      <c r="M2371" s="107" t="s">
        <v>208</v>
      </c>
      <c r="N2371" s="107" t="s">
        <v>472</v>
      </c>
      <c r="O2371" s="107" t="s">
        <v>1127</v>
      </c>
      <c r="P2371" s="109">
        <v>45367</v>
      </c>
      <c r="Q2371" s="107" t="s">
        <v>754</v>
      </c>
      <c r="R2371" s="108">
        <v>0</v>
      </c>
      <c r="S2371" s="109">
        <v>45517</v>
      </c>
      <c r="T2371" s="109">
        <v>45577</v>
      </c>
      <c r="U2371" s="109">
        <v>46247</v>
      </c>
      <c r="V2371" s="108">
        <v>730</v>
      </c>
      <c r="W2371" s="107" t="s">
        <v>398</v>
      </c>
      <c r="X2371" s="107" t="s">
        <v>720</v>
      </c>
      <c r="Y2371" s="107" t="s">
        <v>293</v>
      </c>
      <c r="Z2371" s="108">
        <v>0</v>
      </c>
      <c r="AA2371" s="113">
        <v>0</v>
      </c>
      <c r="AB2371" s="113">
        <v>0</v>
      </c>
      <c r="AC2371" s="113">
        <v>1174400</v>
      </c>
      <c r="AD2371" s="113">
        <v>0</v>
      </c>
      <c r="AE2371" s="113">
        <v>1174400</v>
      </c>
      <c r="AF2371" s="113">
        <v>0</v>
      </c>
      <c r="AG2371" s="113">
        <v>0</v>
      </c>
      <c r="AH2371" s="113">
        <f>CFR_Data[[#This Row],[Total Spent SFY]]+CFR_Data[[#This Row],[CF Current SFY]]</f>
        <v>0</v>
      </c>
      <c r="AI2371" s="113">
        <v>459547.82610000001</v>
      </c>
      <c r="AJ2371" s="113">
        <v>612730.43480000005</v>
      </c>
      <c r="AK2371" s="113">
        <v>102121.73910000001</v>
      </c>
      <c r="AL2371" s="113">
        <v>0</v>
      </c>
      <c r="AM2371" s="113">
        <v>0</v>
      </c>
      <c r="AN2371" s="113">
        <v>0</v>
      </c>
      <c r="AO2371" s="113">
        <v>0</v>
      </c>
      <c r="AP2371" s="113">
        <v>0</v>
      </c>
      <c r="AQ2371" s="107" t="s">
        <v>699</v>
      </c>
      <c r="AR2371" s="107" t="s">
        <v>699</v>
      </c>
      <c r="AS2371" s="107" t="s">
        <v>396</v>
      </c>
      <c r="AT2371" s="107" t="s">
        <v>395</v>
      </c>
      <c r="AU2371" s="107" t="s">
        <v>1123</v>
      </c>
      <c r="AV2371" s="107" t="s">
        <v>391</v>
      </c>
      <c r="AW2371" s="108">
        <v>1</v>
      </c>
      <c r="AX2371" s="107" t="s">
        <v>473</v>
      </c>
      <c r="AY2371" s="107" t="s">
        <v>722</v>
      </c>
      <c r="AZ2371" s="107" t="s">
        <v>697</v>
      </c>
      <c r="BA2371" s="107" t="s">
        <v>402</v>
      </c>
      <c r="BB2371" s="109">
        <v>45355.272070752311</v>
      </c>
      <c r="BC2371" s="107" t="s">
        <v>465</v>
      </c>
      <c r="BD2371" s="107" t="s">
        <v>293</v>
      </c>
    </row>
    <row r="2372" spans="1:56" x14ac:dyDescent="0.2">
      <c r="A2372" s="107" t="s">
        <v>472</v>
      </c>
      <c r="B2372" s="105">
        <v>613417</v>
      </c>
      <c r="C2372" s="105" t="s">
        <v>395</v>
      </c>
      <c r="D2372" s="107" t="s">
        <v>1874</v>
      </c>
      <c r="E2372" s="105" t="s">
        <v>1954</v>
      </c>
      <c r="F2372" s="107" t="s">
        <v>1329</v>
      </c>
      <c r="G2372" s="107" t="s">
        <v>830</v>
      </c>
      <c r="H2372" s="107" t="b">
        <v>1</v>
      </c>
      <c r="I2372" s="107" t="s">
        <v>830</v>
      </c>
      <c r="J2372" s="107" t="s">
        <v>463</v>
      </c>
      <c r="K2372" s="107" t="s">
        <v>464</v>
      </c>
      <c r="L2372" s="107" t="s">
        <v>358</v>
      </c>
      <c r="M2372" s="107" t="s">
        <v>395</v>
      </c>
      <c r="N2372" s="107" t="s">
        <v>472</v>
      </c>
      <c r="O2372" s="107" t="s">
        <v>1127</v>
      </c>
      <c r="P2372" s="109">
        <v>45367</v>
      </c>
      <c r="Q2372" s="107" t="s">
        <v>754</v>
      </c>
      <c r="R2372" s="108">
        <v>0</v>
      </c>
      <c r="S2372" s="109">
        <v>45517</v>
      </c>
      <c r="T2372" s="109">
        <v>45577</v>
      </c>
      <c r="U2372" s="109">
        <v>46247</v>
      </c>
      <c r="V2372" s="108">
        <v>730</v>
      </c>
      <c r="W2372" s="107" t="s">
        <v>398</v>
      </c>
      <c r="X2372" s="107" t="s">
        <v>720</v>
      </c>
      <c r="Y2372" s="107" t="s">
        <v>293</v>
      </c>
      <c r="Z2372" s="108">
        <v>0</v>
      </c>
      <c r="AA2372" s="113">
        <v>0</v>
      </c>
      <c r="AB2372" s="113">
        <v>0</v>
      </c>
      <c r="AC2372" s="113">
        <v>898000</v>
      </c>
      <c r="AD2372" s="113">
        <v>0</v>
      </c>
      <c r="AE2372" s="113">
        <v>897999.99990000005</v>
      </c>
      <c r="AF2372" s="113">
        <v>0</v>
      </c>
      <c r="AG2372" s="113">
        <v>0</v>
      </c>
      <c r="AH2372" s="113">
        <f>CFR_Data[[#This Row],[Total Spent SFY]]+CFR_Data[[#This Row],[CF Current SFY]]</f>
        <v>0</v>
      </c>
      <c r="AI2372" s="113">
        <v>351391.30430000002</v>
      </c>
      <c r="AJ2372" s="113">
        <v>468521.73910000001</v>
      </c>
      <c r="AK2372" s="113">
        <v>78086.9565</v>
      </c>
      <c r="AL2372" s="113">
        <v>0</v>
      </c>
      <c r="AM2372" s="113">
        <v>0</v>
      </c>
      <c r="AN2372" s="113">
        <v>1E-4</v>
      </c>
      <c r="AO2372" s="113">
        <v>0</v>
      </c>
      <c r="AP2372" s="113">
        <v>0</v>
      </c>
      <c r="AQ2372" s="107" t="s">
        <v>699</v>
      </c>
      <c r="AR2372" s="107" t="s">
        <v>699</v>
      </c>
      <c r="AS2372" s="107" t="s">
        <v>396</v>
      </c>
      <c r="AT2372" s="107" t="s">
        <v>395</v>
      </c>
      <c r="AU2372" s="107" t="s">
        <v>1123</v>
      </c>
      <c r="AV2372" s="107" t="s">
        <v>391</v>
      </c>
      <c r="AW2372" s="108">
        <v>1</v>
      </c>
      <c r="AX2372" s="107" t="s">
        <v>473</v>
      </c>
      <c r="AY2372" s="107" t="s">
        <v>762</v>
      </c>
      <c r="AZ2372" s="107" t="s">
        <v>706</v>
      </c>
      <c r="BA2372" s="107" t="s">
        <v>433</v>
      </c>
      <c r="BB2372" s="109">
        <v>45355.272070752311</v>
      </c>
      <c r="BC2372" s="107" t="s">
        <v>465</v>
      </c>
      <c r="BD2372" s="107" t="s">
        <v>293</v>
      </c>
    </row>
    <row r="2373" spans="1:56" x14ac:dyDescent="0.2">
      <c r="A2373" s="107" t="s">
        <v>613</v>
      </c>
      <c r="B2373" s="105">
        <v>613418</v>
      </c>
      <c r="C2373" s="105" t="s">
        <v>3395</v>
      </c>
      <c r="D2373" s="107" t="s">
        <v>970</v>
      </c>
      <c r="E2373" s="105" t="s">
        <v>1954</v>
      </c>
      <c r="F2373" s="107" t="s">
        <v>3390</v>
      </c>
      <c r="G2373" s="107" t="s">
        <v>830</v>
      </c>
      <c r="H2373" s="107" t="b">
        <v>1</v>
      </c>
      <c r="I2373" s="107" t="s">
        <v>830</v>
      </c>
      <c r="J2373" s="107" t="s">
        <v>463</v>
      </c>
      <c r="K2373" s="107" t="s">
        <v>464</v>
      </c>
      <c r="L2373" s="107" t="s">
        <v>193</v>
      </c>
      <c r="M2373" s="107" t="s">
        <v>192</v>
      </c>
      <c r="N2373" s="107" t="s">
        <v>614</v>
      </c>
      <c r="O2373" s="107" t="s">
        <v>395</v>
      </c>
      <c r="P2373" s="109">
        <v>45346</v>
      </c>
      <c r="Q2373" s="107" t="s">
        <v>754</v>
      </c>
      <c r="R2373" s="108">
        <v>1</v>
      </c>
      <c r="S2373" s="109">
        <v>45415</v>
      </c>
      <c r="T2373" s="109">
        <v>45475</v>
      </c>
      <c r="U2373" s="109">
        <v>46145</v>
      </c>
      <c r="V2373" s="108">
        <v>730</v>
      </c>
      <c r="W2373" s="107" t="s">
        <v>398</v>
      </c>
      <c r="X2373" s="107" t="s">
        <v>720</v>
      </c>
      <c r="Y2373" s="107" t="s">
        <v>293</v>
      </c>
      <c r="Z2373" s="108">
        <v>0</v>
      </c>
      <c r="AA2373" s="113">
        <v>0</v>
      </c>
      <c r="AB2373" s="113">
        <v>0</v>
      </c>
      <c r="AC2373" s="113">
        <v>1721768.4</v>
      </c>
      <c r="AD2373" s="113">
        <v>0</v>
      </c>
      <c r="AE2373" s="113">
        <v>1721768.4</v>
      </c>
      <c r="AF2373" s="113">
        <v>0</v>
      </c>
      <c r="AG2373" s="113">
        <v>0</v>
      </c>
      <c r="AH2373" s="113">
        <f>CFR_Data[[#This Row],[Total Spent SFY]]+CFR_Data[[#This Row],[CF Current SFY]]</f>
        <v>0</v>
      </c>
      <c r="AI2373" s="113">
        <v>898313.94779999997</v>
      </c>
      <c r="AJ2373" s="113">
        <v>823454.45220000006</v>
      </c>
      <c r="AK2373" s="113">
        <v>0</v>
      </c>
      <c r="AL2373" s="113">
        <v>0</v>
      </c>
      <c r="AM2373" s="113">
        <v>0</v>
      </c>
      <c r="AN2373" s="113">
        <v>0</v>
      </c>
      <c r="AO2373" s="113">
        <v>0</v>
      </c>
      <c r="AP2373" s="113">
        <v>0</v>
      </c>
      <c r="AQ2373" s="107" t="s">
        <v>699</v>
      </c>
      <c r="AR2373" s="107" t="s">
        <v>699</v>
      </c>
      <c r="AS2373" s="107" t="s">
        <v>396</v>
      </c>
      <c r="AT2373" s="107" t="s">
        <v>395</v>
      </c>
      <c r="AU2373" s="107" t="s">
        <v>1123</v>
      </c>
      <c r="AV2373" s="107" t="s">
        <v>391</v>
      </c>
      <c r="AW2373" s="108">
        <v>2</v>
      </c>
      <c r="AX2373" s="107" t="s">
        <v>473</v>
      </c>
      <c r="AY2373" s="107" t="s">
        <v>731</v>
      </c>
      <c r="AZ2373" s="107" t="s">
        <v>706</v>
      </c>
      <c r="BA2373" s="107" t="s">
        <v>435</v>
      </c>
      <c r="BB2373" s="109">
        <v>45355.272070752311</v>
      </c>
      <c r="BC2373" s="107" t="s">
        <v>465</v>
      </c>
      <c r="BD2373" s="107" t="s">
        <v>293</v>
      </c>
    </row>
    <row r="2374" spans="1:56" x14ac:dyDescent="0.2">
      <c r="A2374" s="107" t="s">
        <v>613</v>
      </c>
      <c r="B2374" s="105">
        <v>613418</v>
      </c>
      <c r="C2374" s="105" t="s">
        <v>3395</v>
      </c>
      <c r="D2374" s="107" t="s">
        <v>970</v>
      </c>
      <c r="E2374" s="105" t="s">
        <v>1954</v>
      </c>
      <c r="F2374" s="107" t="s">
        <v>3390</v>
      </c>
      <c r="G2374" s="107" t="s">
        <v>830</v>
      </c>
      <c r="H2374" s="107" t="b">
        <v>1</v>
      </c>
      <c r="I2374" s="107" t="s">
        <v>830</v>
      </c>
      <c r="J2374" s="107" t="s">
        <v>463</v>
      </c>
      <c r="K2374" s="107" t="s">
        <v>464</v>
      </c>
      <c r="L2374" s="107" t="s">
        <v>193</v>
      </c>
      <c r="M2374" s="107" t="s">
        <v>192</v>
      </c>
      <c r="N2374" s="107" t="s">
        <v>614</v>
      </c>
      <c r="O2374" s="107" t="s">
        <v>395</v>
      </c>
      <c r="P2374" s="109">
        <v>45346</v>
      </c>
      <c r="Q2374" s="107" t="s">
        <v>754</v>
      </c>
      <c r="R2374" s="108">
        <v>1</v>
      </c>
      <c r="S2374" s="109">
        <v>45415</v>
      </c>
      <c r="T2374" s="109">
        <v>45475</v>
      </c>
      <c r="U2374" s="109">
        <v>46145</v>
      </c>
      <c r="V2374" s="108">
        <v>730</v>
      </c>
      <c r="W2374" s="107" t="s">
        <v>398</v>
      </c>
      <c r="X2374" s="107" t="s">
        <v>1100</v>
      </c>
      <c r="Y2374" s="107" t="s">
        <v>293</v>
      </c>
      <c r="Z2374" s="108">
        <v>0</v>
      </c>
      <c r="AA2374" s="113">
        <v>0</v>
      </c>
      <c r="AB2374" s="113">
        <v>0</v>
      </c>
      <c r="AC2374" s="113">
        <v>5875413.6069999998</v>
      </c>
      <c r="AD2374" s="113">
        <v>0</v>
      </c>
      <c r="AE2374" s="113">
        <v>5875413.6069999998</v>
      </c>
      <c r="AF2374" s="113">
        <v>0</v>
      </c>
      <c r="AG2374" s="113">
        <v>0</v>
      </c>
      <c r="AH2374" s="113">
        <f>CFR_Data[[#This Row],[Total Spent SFY]]+CFR_Data[[#This Row],[CF Current SFY]]</f>
        <v>0</v>
      </c>
      <c r="AI2374" s="113">
        <v>3065433.1863000002</v>
      </c>
      <c r="AJ2374" s="113">
        <v>2809980.4207000001</v>
      </c>
      <c r="AK2374" s="113">
        <v>0</v>
      </c>
      <c r="AL2374" s="113">
        <v>0</v>
      </c>
      <c r="AM2374" s="113">
        <v>0</v>
      </c>
      <c r="AN2374" s="113">
        <v>0</v>
      </c>
      <c r="AO2374" s="113">
        <v>0</v>
      </c>
      <c r="AP2374" s="113">
        <v>0</v>
      </c>
      <c r="AQ2374" s="107" t="s">
        <v>699</v>
      </c>
      <c r="AR2374" s="107" t="s">
        <v>699</v>
      </c>
      <c r="AS2374" s="107" t="s">
        <v>396</v>
      </c>
      <c r="AT2374" s="107" t="s">
        <v>395</v>
      </c>
      <c r="AU2374" s="107" t="s">
        <v>1123</v>
      </c>
      <c r="AV2374" s="107" t="s">
        <v>391</v>
      </c>
      <c r="AW2374" s="108">
        <v>2</v>
      </c>
      <c r="AX2374" s="107" t="s">
        <v>473</v>
      </c>
      <c r="AY2374" s="107" t="s">
        <v>731</v>
      </c>
      <c r="AZ2374" s="107" t="s">
        <v>706</v>
      </c>
      <c r="BA2374" s="107" t="s">
        <v>435</v>
      </c>
      <c r="BB2374" s="109">
        <v>45355.272070752311</v>
      </c>
      <c r="BC2374" s="107" t="s">
        <v>465</v>
      </c>
      <c r="BD2374" s="107" t="s">
        <v>293</v>
      </c>
    </row>
    <row r="2375" spans="1:56" x14ac:dyDescent="0.2">
      <c r="A2375" s="107" t="s">
        <v>472</v>
      </c>
      <c r="B2375" s="105">
        <v>613419</v>
      </c>
      <c r="C2375" s="105" t="s">
        <v>395</v>
      </c>
      <c r="D2375" s="107" t="s">
        <v>1872</v>
      </c>
      <c r="E2375" s="105" t="s">
        <v>1954</v>
      </c>
      <c r="F2375" s="107" t="s">
        <v>1329</v>
      </c>
      <c r="G2375" s="107" t="s">
        <v>830</v>
      </c>
      <c r="H2375" s="107" t="b">
        <v>1</v>
      </c>
      <c r="I2375" s="107" t="s">
        <v>830</v>
      </c>
      <c r="J2375" s="107" t="s">
        <v>463</v>
      </c>
      <c r="K2375" s="107" t="s">
        <v>464</v>
      </c>
      <c r="L2375" s="107" t="s">
        <v>219</v>
      </c>
      <c r="M2375" s="107" t="s">
        <v>217</v>
      </c>
      <c r="N2375" s="107" t="s">
        <v>472</v>
      </c>
      <c r="O2375" s="107" t="s">
        <v>1127</v>
      </c>
      <c r="P2375" s="109">
        <v>45367</v>
      </c>
      <c r="Q2375" s="107" t="s">
        <v>754</v>
      </c>
      <c r="R2375" s="108">
        <v>0</v>
      </c>
      <c r="S2375" s="109">
        <v>45517</v>
      </c>
      <c r="T2375" s="109">
        <v>45577</v>
      </c>
      <c r="U2375" s="109">
        <v>46247</v>
      </c>
      <c r="V2375" s="108">
        <v>730</v>
      </c>
      <c r="W2375" s="107" t="s">
        <v>398</v>
      </c>
      <c r="X2375" s="107" t="s">
        <v>720</v>
      </c>
      <c r="Y2375" s="107" t="s">
        <v>293</v>
      </c>
      <c r="Z2375" s="108">
        <v>0</v>
      </c>
      <c r="AA2375" s="113">
        <v>0</v>
      </c>
      <c r="AB2375" s="113">
        <v>0</v>
      </c>
      <c r="AC2375" s="113">
        <v>747800</v>
      </c>
      <c r="AD2375" s="113">
        <v>0</v>
      </c>
      <c r="AE2375" s="113">
        <v>747800</v>
      </c>
      <c r="AF2375" s="113">
        <v>0</v>
      </c>
      <c r="AG2375" s="113">
        <v>0</v>
      </c>
      <c r="AH2375" s="113">
        <f>CFR_Data[[#This Row],[Total Spent SFY]]+CFR_Data[[#This Row],[CF Current SFY]]</f>
        <v>0</v>
      </c>
      <c r="AI2375" s="113">
        <v>292617.39130000002</v>
      </c>
      <c r="AJ2375" s="113">
        <v>390156.52169999998</v>
      </c>
      <c r="AK2375" s="113">
        <v>65026.087</v>
      </c>
      <c r="AL2375" s="113">
        <v>0</v>
      </c>
      <c r="AM2375" s="113">
        <v>0</v>
      </c>
      <c r="AN2375" s="113">
        <v>0</v>
      </c>
      <c r="AO2375" s="113">
        <v>0</v>
      </c>
      <c r="AP2375" s="113">
        <v>0</v>
      </c>
      <c r="AQ2375" s="107" t="s">
        <v>699</v>
      </c>
      <c r="AR2375" s="107" t="s">
        <v>699</v>
      </c>
      <c r="AS2375" s="107" t="s">
        <v>396</v>
      </c>
      <c r="AT2375" s="107" t="s">
        <v>395</v>
      </c>
      <c r="AU2375" s="107" t="s">
        <v>1123</v>
      </c>
      <c r="AV2375" s="107" t="s">
        <v>391</v>
      </c>
      <c r="AW2375" s="108">
        <v>1</v>
      </c>
      <c r="AX2375" s="107" t="s">
        <v>473</v>
      </c>
      <c r="AY2375" s="107" t="s">
        <v>762</v>
      </c>
      <c r="AZ2375" s="107" t="s">
        <v>706</v>
      </c>
      <c r="BA2375" s="107" t="s">
        <v>433</v>
      </c>
      <c r="BB2375" s="109">
        <v>45355.272070752311</v>
      </c>
      <c r="BC2375" s="107" t="s">
        <v>465</v>
      </c>
      <c r="BD2375" s="107" t="s">
        <v>293</v>
      </c>
    </row>
    <row r="2376" spans="1:56" x14ac:dyDescent="0.2">
      <c r="A2376" s="107" t="s">
        <v>613</v>
      </c>
      <c r="B2376" s="105">
        <v>613420</v>
      </c>
      <c r="C2376" s="105" t="s">
        <v>3396</v>
      </c>
      <c r="D2376" s="107" t="s">
        <v>3397</v>
      </c>
      <c r="E2376" s="105" t="s">
        <v>1954</v>
      </c>
      <c r="F2376" s="107" t="s">
        <v>1333</v>
      </c>
      <c r="G2376" s="107" t="s">
        <v>830</v>
      </c>
      <c r="H2376" s="107" t="b">
        <v>1</v>
      </c>
      <c r="I2376" s="107" t="s">
        <v>830</v>
      </c>
      <c r="J2376" s="107" t="s">
        <v>463</v>
      </c>
      <c r="K2376" s="107" t="s">
        <v>464</v>
      </c>
      <c r="L2376" s="107" t="s">
        <v>235</v>
      </c>
      <c r="M2376" s="107" t="s">
        <v>233</v>
      </c>
      <c r="N2376" s="107" t="s">
        <v>614</v>
      </c>
      <c r="O2376" s="107" t="s">
        <v>395</v>
      </c>
      <c r="P2376" s="109">
        <v>45353</v>
      </c>
      <c r="Q2376" s="107" t="s">
        <v>754</v>
      </c>
      <c r="R2376" s="108">
        <v>1</v>
      </c>
      <c r="S2376" s="109">
        <v>45429</v>
      </c>
      <c r="T2376" s="109">
        <v>45489</v>
      </c>
      <c r="U2376" s="109">
        <v>46159</v>
      </c>
      <c r="V2376" s="108">
        <v>730</v>
      </c>
      <c r="W2376" s="107" t="s">
        <v>398</v>
      </c>
      <c r="X2376" s="107" t="s">
        <v>720</v>
      </c>
      <c r="Y2376" s="107" t="s">
        <v>293</v>
      </c>
      <c r="Z2376" s="108">
        <v>0</v>
      </c>
      <c r="AA2376" s="113">
        <v>0</v>
      </c>
      <c r="AB2376" s="113">
        <v>0</v>
      </c>
      <c r="AC2376" s="113">
        <v>51034</v>
      </c>
      <c r="AD2376" s="113">
        <v>0</v>
      </c>
      <c r="AE2376" s="113">
        <v>51034</v>
      </c>
      <c r="AF2376" s="113">
        <v>0</v>
      </c>
      <c r="AG2376" s="113">
        <v>0</v>
      </c>
      <c r="AH2376" s="113">
        <f>CFR_Data[[#This Row],[Total Spent SFY]]+CFR_Data[[#This Row],[CF Current SFY]]</f>
        <v>0</v>
      </c>
      <c r="AI2376" s="113">
        <v>26626.434799999999</v>
      </c>
      <c r="AJ2376" s="113">
        <v>24407.565200000001</v>
      </c>
      <c r="AK2376" s="113">
        <v>0</v>
      </c>
      <c r="AL2376" s="113">
        <v>0</v>
      </c>
      <c r="AM2376" s="113">
        <v>0</v>
      </c>
      <c r="AN2376" s="113">
        <v>0</v>
      </c>
      <c r="AO2376" s="113">
        <v>0</v>
      </c>
      <c r="AP2376" s="113">
        <v>0</v>
      </c>
      <c r="AQ2376" s="107" t="s">
        <v>699</v>
      </c>
      <c r="AR2376" s="107" t="s">
        <v>699</v>
      </c>
      <c r="AS2376" s="107" t="s">
        <v>396</v>
      </c>
      <c r="AT2376" s="107" t="s">
        <v>395</v>
      </c>
      <c r="AU2376" s="107" t="s">
        <v>1123</v>
      </c>
      <c r="AV2376" s="107" t="s">
        <v>391</v>
      </c>
      <c r="AW2376" s="108">
        <v>2</v>
      </c>
      <c r="AX2376" s="107" t="s">
        <v>473</v>
      </c>
      <c r="AY2376" s="107" t="s">
        <v>736</v>
      </c>
      <c r="AZ2376" s="107" t="s">
        <v>706</v>
      </c>
      <c r="BA2376" s="107" t="s">
        <v>434</v>
      </c>
      <c r="BB2376" s="109">
        <v>45355.272070752311</v>
      </c>
      <c r="BC2376" s="107" t="s">
        <v>465</v>
      </c>
      <c r="BD2376" s="107" t="s">
        <v>293</v>
      </c>
    </row>
    <row r="2377" spans="1:56" x14ac:dyDescent="0.2">
      <c r="A2377" s="107" t="s">
        <v>613</v>
      </c>
      <c r="B2377" s="105">
        <v>613420</v>
      </c>
      <c r="C2377" s="105" t="s">
        <v>3396</v>
      </c>
      <c r="D2377" s="107" t="s">
        <v>3397</v>
      </c>
      <c r="E2377" s="105" t="s">
        <v>1954</v>
      </c>
      <c r="F2377" s="107" t="s">
        <v>1333</v>
      </c>
      <c r="G2377" s="107" t="s">
        <v>830</v>
      </c>
      <c r="H2377" s="107" t="b">
        <v>1</v>
      </c>
      <c r="I2377" s="107" t="s">
        <v>830</v>
      </c>
      <c r="J2377" s="107" t="s">
        <v>463</v>
      </c>
      <c r="K2377" s="107" t="s">
        <v>464</v>
      </c>
      <c r="L2377" s="107" t="s">
        <v>235</v>
      </c>
      <c r="M2377" s="107" t="s">
        <v>233</v>
      </c>
      <c r="N2377" s="107" t="s">
        <v>614</v>
      </c>
      <c r="O2377" s="107" t="s">
        <v>395</v>
      </c>
      <c r="P2377" s="109">
        <v>45353</v>
      </c>
      <c r="Q2377" s="107" t="s">
        <v>754</v>
      </c>
      <c r="R2377" s="108">
        <v>1</v>
      </c>
      <c r="S2377" s="109">
        <v>45429</v>
      </c>
      <c r="T2377" s="109">
        <v>45489</v>
      </c>
      <c r="U2377" s="109">
        <v>46159</v>
      </c>
      <c r="V2377" s="108">
        <v>730</v>
      </c>
      <c r="W2377" s="107" t="s">
        <v>438</v>
      </c>
      <c r="X2377" s="107" t="s">
        <v>800</v>
      </c>
      <c r="Y2377" s="107" t="s">
        <v>293</v>
      </c>
      <c r="Z2377" s="108">
        <v>0</v>
      </c>
      <c r="AA2377" s="113">
        <v>0</v>
      </c>
      <c r="AB2377" s="113">
        <v>0</v>
      </c>
      <c r="AC2377" s="113">
        <v>154780</v>
      </c>
      <c r="AD2377" s="113">
        <v>0</v>
      </c>
      <c r="AE2377" s="113">
        <v>154780</v>
      </c>
      <c r="AF2377" s="113">
        <v>0</v>
      </c>
      <c r="AG2377" s="113">
        <v>0</v>
      </c>
      <c r="AH2377" s="113">
        <f>CFR_Data[[#This Row],[Total Spent SFY]]+CFR_Data[[#This Row],[CF Current SFY]]</f>
        <v>0</v>
      </c>
      <c r="AI2377" s="113">
        <v>80754.782600000006</v>
      </c>
      <c r="AJ2377" s="113">
        <v>74025.217399999994</v>
      </c>
      <c r="AK2377" s="113">
        <v>0</v>
      </c>
      <c r="AL2377" s="113">
        <v>0</v>
      </c>
      <c r="AM2377" s="113">
        <v>0</v>
      </c>
      <c r="AN2377" s="113">
        <v>0</v>
      </c>
      <c r="AO2377" s="113">
        <v>0</v>
      </c>
      <c r="AP2377" s="113">
        <v>0</v>
      </c>
      <c r="AQ2377" s="107" t="s">
        <v>699</v>
      </c>
      <c r="AR2377" s="107" t="s">
        <v>699</v>
      </c>
      <c r="AS2377" s="107" t="s">
        <v>396</v>
      </c>
      <c r="AT2377" s="107" t="s">
        <v>395</v>
      </c>
      <c r="AU2377" s="107" t="s">
        <v>1123</v>
      </c>
      <c r="AV2377" s="107" t="s">
        <v>391</v>
      </c>
      <c r="AW2377" s="108">
        <v>2</v>
      </c>
      <c r="AX2377" s="107" t="s">
        <v>473</v>
      </c>
      <c r="AY2377" s="107" t="s">
        <v>736</v>
      </c>
      <c r="AZ2377" s="107" t="s">
        <v>706</v>
      </c>
      <c r="BA2377" s="107" t="s">
        <v>434</v>
      </c>
      <c r="BB2377" s="109">
        <v>45355.272070752311</v>
      </c>
      <c r="BC2377" s="107" t="s">
        <v>465</v>
      </c>
      <c r="BD2377" s="107" t="s">
        <v>293</v>
      </c>
    </row>
    <row r="2378" spans="1:56" x14ac:dyDescent="0.2">
      <c r="A2378" s="107" t="s">
        <v>409</v>
      </c>
      <c r="B2378" s="105">
        <v>613423</v>
      </c>
      <c r="C2378" s="105" t="s">
        <v>3398</v>
      </c>
      <c r="D2378" s="107" t="s">
        <v>1859</v>
      </c>
      <c r="E2378" s="105" t="s">
        <v>1941</v>
      </c>
      <c r="F2378" s="107" t="s">
        <v>389</v>
      </c>
      <c r="G2378" s="107" t="s">
        <v>830</v>
      </c>
      <c r="H2378" s="107" t="b">
        <v>1</v>
      </c>
      <c r="I2378" s="107" t="s">
        <v>830</v>
      </c>
      <c r="J2378" s="107" t="s">
        <v>436</v>
      </c>
      <c r="K2378" s="107" t="s">
        <v>437</v>
      </c>
      <c r="L2378" s="107" t="s">
        <v>314</v>
      </c>
      <c r="M2378" s="107" t="s">
        <v>223</v>
      </c>
      <c r="N2378" s="107" t="s">
        <v>410</v>
      </c>
      <c r="O2378" s="107" t="s">
        <v>395</v>
      </c>
      <c r="P2378" s="109">
        <v>45220</v>
      </c>
      <c r="Q2378" s="107" t="s">
        <v>754</v>
      </c>
      <c r="R2378" s="108">
        <v>1</v>
      </c>
      <c r="S2378" s="109">
        <v>45261</v>
      </c>
      <c r="T2378" s="109">
        <v>45321</v>
      </c>
      <c r="U2378" s="109">
        <v>45991</v>
      </c>
      <c r="V2378" s="108">
        <v>730</v>
      </c>
      <c r="W2378" s="107" t="s">
        <v>398</v>
      </c>
      <c r="X2378" s="107" t="s">
        <v>720</v>
      </c>
      <c r="Y2378" s="107" t="s">
        <v>293</v>
      </c>
      <c r="Z2378" s="108">
        <v>0</v>
      </c>
      <c r="AA2378" s="113">
        <v>6750</v>
      </c>
      <c r="AB2378" s="113">
        <v>6750</v>
      </c>
      <c r="AC2378" s="113">
        <v>935054.6</v>
      </c>
      <c r="AD2378" s="113">
        <v>935054.6</v>
      </c>
      <c r="AE2378" s="113">
        <v>935054.6</v>
      </c>
      <c r="AF2378" s="113">
        <v>78250</v>
      </c>
      <c r="AG2378" s="113">
        <v>85000</v>
      </c>
      <c r="AH2378" s="113">
        <f>CFR_Data[[#This Row],[Total Spent SFY]]+CFR_Data[[#This Row],[CF Current SFY]]</f>
        <v>85000</v>
      </c>
      <c r="AI2378" s="113">
        <v>450000</v>
      </c>
      <c r="AJ2378" s="113">
        <v>406804.6</v>
      </c>
      <c r="AK2378" s="113">
        <v>0</v>
      </c>
      <c r="AL2378" s="113">
        <v>0</v>
      </c>
      <c r="AM2378" s="113">
        <v>0</v>
      </c>
      <c r="AN2378" s="113">
        <v>0</v>
      </c>
      <c r="AO2378" s="113">
        <v>0</v>
      </c>
      <c r="AP2378" s="113">
        <v>0</v>
      </c>
      <c r="AQ2378" s="107" t="s">
        <v>699</v>
      </c>
      <c r="AR2378" s="107" t="s">
        <v>699</v>
      </c>
      <c r="AS2378" s="107" t="s">
        <v>396</v>
      </c>
      <c r="AT2378" s="107" t="s">
        <v>395</v>
      </c>
      <c r="AU2378" s="107" t="s">
        <v>1123</v>
      </c>
      <c r="AV2378" s="107" t="s">
        <v>391</v>
      </c>
      <c r="AW2378" s="108">
        <v>1</v>
      </c>
      <c r="AX2378" s="107" t="s">
        <v>473</v>
      </c>
      <c r="AY2378" s="107" t="s">
        <v>765</v>
      </c>
      <c r="AZ2378" s="107" t="s">
        <v>706</v>
      </c>
      <c r="BA2378" s="107" t="s">
        <v>406</v>
      </c>
      <c r="BB2378" s="109">
        <v>45355.272070752311</v>
      </c>
      <c r="BC2378" s="107" t="s">
        <v>465</v>
      </c>
      <c r="BD2378" s="107" t="s">
        <v>293</v>
      </c>
    </row>
    <row r="2379" spans="1:56" x14ac:dyDescent="0.2">
      <c r="A2379" s="107" t="s">
        <v>409</v>
      </c>
      <c r="B2379" s="105">
        <v>613424</v>
      </c>
      <c r="C2379" s="105" t="s">
        <v>3399</v>
      </c>
      <c r="D2379" s="107" t="s">
        <v>3400</v>
      </c>
      <c r="E2379" s="105" t="s">
        <v>1941</v>
      </c>
      <c r="F2379" s="107" t="s">
        <v>389</v>
      </c>
      <c r="G2379" s="107" t="s">
        <v>830</v>
      </c>
      <c r="H2379" s="107" t="b">
        <v>1</v>
      </c>
      <c r="I2379" s="107" t="s">
        <v>830</v>
      </c>
      <c r="J2379" s="107" t="s">
        <v>436</v>
      </c>
      <c r="K2379" s="107" t="s">
        <v>437</v>
      </c>
      <c r="L2379" s="107" t="s">
        <v>356</v>
      </c>
      <c r="M2379" s="107" t="s">
        <v>395</v>
      </c>
      <c r="N2379" s="107" t="s">
        <v>410</v>
      </c>
      <c r="O2379" s="107" t="s">
        <v>395</v>
      </c>
      <c r="P2379" s="109">
        <v>45206</v>
      </c>
      <c r="Q2379" s="107" t="s">
        <v>754</v>
      </c>
      <c r="R2379" s="108">
        <v>1</v>
      </c>
      <c r="S2379" s="109">
        <v>45267</v>
      </c>
      <c r="T2379" s="109">
        <v>45327</v>
      </c>
      <c r="U2379" s="109">
        <v>45997</v>
      </c>
      <c r="V2379" s="108">
        <v>730</v>
      </c>
      <c r="W2379" s="107" t="s">
        <v>398</v>
      </c>
      <c r="X2379" s="107" t="s">
        <v>720</v>
      </c>
      <c r="Y2379" s="107" t="s">
        <v>293</v>
      </c>
      <c r="Z2379" s="108">
        <v>0</v>
      </c>
      <c r="AA2379" s="113">
        <v>0</v>
      </c>
      <c r="AB2379" s="113">
        <v>0</v>
      </c>
      <c r="AC2379" s="113">
        <v>696029.65</v>
      </c>
      <c r="AD2379" s="113">
        <v>696029.65</v>
      </c>
      <c r="AE2379" s="113">
        <v>696029.65</v>
      </c>
      <c r="AF2379" s="113">
        <v>325000</v>
      </c>
      <c r="AG2379" s="113">
        <v>325000</v>
      </c>
      <c r="AH2379" s="113">
        <f>CFR_Data[[#This Row],[Total Spent SFY]]+CFR_Data[[#This Row],[CF Current SFY]]</f>
        <v>325000</v>
      </c>
      <c r="AI2379" s="113">
        <v>360000</v>
      </c>
      <c r="AJ2379" s="113">
        <v>11029.65</v>
      </c>
      <c r="AK2379" s="113">
        <v>0</v>
      </c>
      <c r="AL2379" s="113">
        <v>0</v>
      </c>
      <c r="AM2379" s="113">
        <v>0</v>
      </c>
      <c r="AN2379" s="113">
        <v>0</v>
      </c>
      <c r="AO2379" s="113">
        <v>0</v>
      </c>
      <c r="AP2379" s="113">
        <v>0</v>
      </c>
      <c r="AQ2379" s="107" t="s">
        <v>699</v>
      </c>
      <c r="AR2379" s="107" t="s">
        <v>699</v>
      </c>
      <c r="AS2379" s="107" t="s">
        <v>396</v>
      </c>
      <c r="AT2379" s="107" t="s">
        <v>395</v>
      </c>
      <c r="AU2379" s="107" t="s">
        <v>1123</v>
      </c>
      <c r="AV2379" s="107" t="s">
        <v>391</v>
      </c>
      <c r="AW2379" s="108">
        <v>1</v>
      </c>
      <c r="AX2379" s="107" t="s">
        <v>473</v>
      </c>
      <c r="AY2379" s="107" t="s">
        <v>765</v>
      </c>
      <c r="AZ2379" s="107" t="s">
        <v>706</v>
      </c>
      <c r="BA2379" s="107" t="s">
        <v>406</v>
      </c>
      <c r="BB2379" s="109">
        <v>45355.272070752311</v>
      </c>
      <c r="BC2379" s="107" t="s">
        <v>465</v>
      </c>
      <c r="BD2379" s="107" t="s">
        <v>293</v>
      </c>
    </row>
    <row r="2380" spans="1:56" x14ac:dyDescent="0.2">
      <c r="A2380" s="107" t="s">
        <v>409</v>
      </c>
      <c r="B2380" s="105">
        <v>613425</v>
      </c>
      <c r="C2380" s="105" t="s">
        <v>3401</v>
      </c>
      <c r="D2380" s="107" t="s">
        <v>2738</v>
      </c>
      <c r="E2380" s="105" t="s">
        <v>1947</v>
      </c>
      <c r="F2380" s="107" t="s">
        <v>389</v>
      </c>
      <c r="G2380" s="107" t="s">
        <v>830</v>
      </c>
      <c r="H2380" s="107" t="b">
        <v>1</v>
      </c>
      <c r="I2380" s="107" t="s">
        <v>830</v>
      </c>
      <c r="J2380" s="107" t="s">
        <v>404</v>
      </c>
      <c r="K2380" s="107" t="s">
        <v>405</v>
      </c>
      <c r="L2380" s="107" t="s">
        <v>344</v>
      </c>
      <c r="M2380" s="107" t="s">
        <v>395</v>
      </c>
      <c r="N2380" s="107" t="s">
        <v>410</v>
      </c>
      <c r="O2380" s="107" t="s">
        <v>395</v>
      </c>
      <c r="P2380" s="109">
        <v>45262</v>
      </c>
      <c r="Q2380" s="107" t="s">
        <v>754</v>
      </c>
      <c r="R2380" s="108">
        <v>1</v>
      </c>
      <c r="S2380" s="109">
        <v>45309</v>
      </c>
      <c r="T2380" s="109">
        <v>45369</v>
      </c>
      <c r="U2380" s="109">
        <v>46144</v>
      </c>
      <c r="V2380" s="108">
        <v>835</v>
      </c>
      <c r="W2380" s="107" t="s">
        <v>398</v>
      </c>
      <c r="X2380" s="107" t="s">
        <v>720</v>
      </c>
      <c r="Y2380" s="107" t="s">
        <v>293</v>
      </c>
      <c r="Z2380" s="108">
        <v>0</v>
      </c>
      <c r="AA2380" s="113">
        <v>0</v>
      </c>
      <c r="AB2380" s="113">
        <v>0</v>
      </c>
      <c r="AC2380" s="113">
        <v>1277434</v>
      </c>
      <c r="AD2380" s="113">
        <v>0</v>
      </c>
      <c r="AE2380" s="113">
        <v>1277434</v>
      </c>
      <c r="AF2380" s="113">
        <v>245000</v>
      </c>
      <c r="AG2380" s="113">
        <v>245000</v>
      </c>
      <c r="AH2380" s="113">
        <f>CFR_Data[[#This Row],[Total Spent SFY]]+CFR_Data[[#This Row],[CF Current SFY]]</f>
        <v>245000</v>
      </c>
      <c r="AI2380" s="113">
        <v>640000</v>
      </c>
      <c r="AJ2380" s="113">
        <v>392434</v>
      </c>
      <c r="AK2380" s="113">
        <v>0</v>
      </c>
      <c r="AL2380" s="113">
        <v>0</v>
      </c>
      <c r="AM2380" s="113">
        <v>0</v>
      </c>
      <c r="AN2380" s="113">
        <v>0</v>
      </c>
      <c r="AO2380" s="113">
        <v>0</v>
      </c>
      <c r="AP2380" s="113">
        <v>0</v>
      </c>
      <c r="AQ2380" s="107" t="s">
        <v>699</v>
      </c>
      <c r="AR2380" s="107" t="s">
        <v>699</v>
      </c>
      <c r="AS2380" s="107" t="s">
        <v>396</v>
      </c>
      <c r="AT2380" s="107" t="s">
        <v>395</v>
      </c>
      <c r="AU2380" s="107" t="s">
        <v>1123</v>
      </c>
      <c r="AV2380" s="107" t="s">
        <v>391</v>
      </c>
      <c r="AW2380" s="108">
        <v>1</v>
      </c>
      <c r="AX2380" s="107" t="s">
        <v>473</v>
      </c>
      <c r="AY2380" s="107" t="s">
        <v>707</v>
      </c>
      <c r="AZ2380" s="107" t="s">
        <v>706</v>
      </c>
      <c r="BA2380" s="107" t="s">
        <v>412</v>
      </c>
      <c r="BB2380" s="109">
        <v>45355.272070752311</v>
      </c>
      <c r="BC2380" s="107" t="s">
        <v>465</v>
      </c>
      <c r="BD2380" s="107" t="s">
        <v>293</v>
      </c>
    </row>
    <row r="2381" spans="1:56" x14ac:dyDescent="0.2">
      <c r="A2381" s="107" t="s">
        <v>409</v>
      </c>
      <c r="B2381" s="105">
        <v>613426</v>
      </c>
      <c r="C2381" s="105" t="s">
        <v>3402</v>
      </c>
      <c r="D2381" s="107" t="s">
        <v>2740</v>
      </c>
      <c r="E2381" s="105" t="s">
        <v>1947</v>
      </c>
      <c r="F2381" s="107" t="s">
        <v>439</v>
      </c>
      <c r="G2381" s="107" t="s">
        <v>830</v>
      </c>
      <c r="H2381" s="107" t="s">
        <v>830</v>
      </c>
      <c r="I2381" s="107" t="s">
        <v>830</v>
      </c>
      <c r="J2381" s="107" t="s">
        <v>404</v>
      </c>
      <c r="K2381" s="107" t="s">
        <v>405</v>
      </c>
      <c r="L2381" s="107" t="s">
        <v>344</v>
      </c>
      <c r="M2381" s="107" t="s">
        <v>395</v>
      </c>
      <c r="N2381" s="107" t="s">
        <v>410</v>
      </c>
      <c r="O2381" s="107" t="s">
        <v>395</v>
      </c>
      <c r="P2381" s="109">
        <v>45276</v>
      </c>
      <c r="Q2381" s="107" t="s">
        <v>754</v>
      </c>
      <c r="R2381" s="108">
        <v>1</v>
      </c>
      <c r="S2381" s="109">
        <v>45324</v>
      </c>
      <c r="T2381" s="109">
        <v>45384</v>
      </c>
      <c r="U2381" s="109">
        <v>46159</v>
      </c>
      <c r="V2381" s="108">
        <v>835</v>
      </c>
      <c r="W2381" s="107" t="s">
        <v>438</v>
      </c>
      <c r="X2381" s="107" t="s">
        <v>800</v>
      </c>
      <c r="Y2381" s="107" t="s">
        <v>293</v>
      </c>
      <c r="Z2381" s="108">
        <v>0</v>
      </c>
      <c r="AA2381" s="113">
        <v>0</v>
      </c>
      <c r="AB2381" s="113">
        <v>0</v>
      </c>
      <c r="AC2381" s="113">
        <v>979417.5</v>
      </c>
      <c r="AD2381" s="113">
        <v>0</v>
      </c>
      <c r="AE2381" s="113">
        <v>979417.5</v>
      </c>
      <c r="AF2381" s="113">
        <v>180000</v>
      </c>
      <c r="AG2381" s="113">
        <v>180000</v>
      </c>
      <c r="AH2381" s="113">
        <f>CFR_Data[[#This Row],[Total Spent SFY]]+CFR_Data[[#This Row],[CF Current SFY]]</f>
        <v>180000</v>
      </c>
      <c r="AI2381" s="113">
        <v>490000</v>
      </c>
      <c r="AJ2381" s="113">
        <v>309417.5</v>
      </c>
      <c r="AK2381" s="113">
        <v>0</v>
      </c>
      <c r="AL2381" s="113">
        <v>0</v>
      </c>
      <c r="AM2381" s="113">
        <v>0</v>
      </c>
      <c r="AN2381" s="113">
        <v>0</v>
      </c>
      <c r="AO2381" s="113">
        <v>0</v>
      </c>
      <c r="AP2381" s="113">
        <v>0</v>
      </c>
      <c r="AQ2381" s="107" t="s">
        <v>699</v>
      </c>
      <c r="AR2381" s="107" t="s">
        <v>699</v>
      </c>
      <c r="AS2381" s="107" t="s">
        <v>396</v>
      </c>
      <c r="AT2381" s="107" t="s">
        <v>395</v>
      </c>
      <c r="AU2381" s="107" t="s">
        <v>1123</v>
      </c>
      <c r="AV2381" s="107" t="s">
        <v>391</v>
      </c>
      <c r="AW2381" s="108">
        <v>1</v>
      </c>
      <c r="AX2381" s="107" t="s">
        <v>473</v>
      </c>
      <c r="AY2381" s="107" t="s">
        <v>707</v>
      </c>
      <c r="AZ2381" s="107" t="s">
        <v>706</v>
      </c>
      <c r="BA2381" s="107" t="s">
        <v>412</v>
      </c>
      <c r="BB2381" s="109">
        <v>45355.272070752311</v>
      </c>
      <c r="BC2381" s="107" t="s">
        <v>465</v>
      </c>
      <c r="BD2381" s="107" t="s">
        <v>293</v>
      </c>
    </row>
    <row r="2382" spans="1:56" x14ac:dyDescent="0.2">
      <c r="A2382" s="107" t="s">
        <v>409</v>
      </c>
      <c r="B2382" s="105">
        <v>613427</v>
      </c>
      <c r="C2382" s="105" t="s">
        <v>3403</v>
      </c>
      <c r="D2382" s="107" t="s">
        <v>2733</v>
      </c>
      <c r="E2382" s="105" t="s">
        <v>1947</v>
      </c>
      <c r="F2382" s="107" t="s">
        <v>389</v>
      </c>
      <c r="G2382" s="107" t="s">
        <v>830</v>
      </c>
      <c r="H2382" s="107" t="b">
        <v>1</v>
      </c>
      <c r="I2382" s="107" t="s">
        <v>830</v>
      </c>
      <c r="J2382" s="107" t="s">
        <v>404</v>
      </c>
      <c r="K2382" s="107" t="s">
        <v>405</v>
      </c>
      <c r="L2382" s="107" t="s">
        <v>344</v>
      </c>
      <c r="M2382" s="107" t="s">
        <v>395</v>
      </c>
      <c r="N2382" s="107" t="s">
        <v>410</v>
      </c>
      <c r="O2382" s="107" t="s">
        <v>395</v>
      </c>
      <c r="P2382" s="109">
        <v>45269</v>
      </c>
      <c r="Q2382" s="107" t="s">
        <v>754</v>
      </c>
      <c r="R2382" s="108">
        <v>1</v>
      </c>
      <c r="S2382" s="109">
        <v>45324</v>
      </c>
      <c r="T2382" s="109">
        <v>45384</v>
      </c>
      <c r="U2382" s="109">
        <v>46159</v>
      </c>
      <c r="V2382" s="108">
        <v>835</v>
      </c>
      <c r="W2382" s="107" t="s">
        <v>398</v>
      </c>
      <c r="X2382" s="107" t="s">
        <v>720</v>
      </c>
      <c r="Y2382" s="107" t="s">
        <v>293</v>
      </c>
      <c r="Z2382" s="108">
        <v>0</v>
      </c>
      <c r="AA2382" s="113">
        <v>0</v>
      </c>
      <c r="AB2382" s="113">
        <v>0</v>
      </c>
      <c r="AC2382" s="113">
        <v>1006660</v>
      </c>
      <c r="AD2382" s="113">
        <v>986000</v>
      </c>
      <c r="AE2382" s="113">
        <v>986000</v>
      </c>
      <c r="AF2382" s="113">
        <v>182000</v>
      </c>
      <c r="AG2382" s="113">
        <v>182000</v>
      </c>
      <c r="AH2382" s="113">
        <f>CFR_Data[[#This Row],[Total Spent SFY]]+CFR_Data[[#This Row],[CF Current SFY]]</f>
        <v>182000</v>
      </c>
      <c r="AI2382" s="113">
        <v>473000</v>
      </c>
      <c r="AJ2382" s="113">
        <v>331000</v>
      </c>
      <c r="AK2382" s="113">
        <v>0</v>
      </c>
      <c r="AL2382" s="113">
        <v>0</v>
      </c>
      <c r="AM2382" s="113">
        <v>0</v>
      </c>
      <c r="AN2382" s="113">
        <v>20660</v>
      </c>
      <c r="AO2382" s="113">
        <v>0</v>
      </c>
      <c r="AP2382" s="113">
        <v>0</v>
      </c>
      <c r="AQ2382" s="107" t="s">
        <v>699</v>
      </c>
      <c r="AR2382" s="107" t="s">
        <v>699</v>
      </c>
      <c r="AS2382" s="107" t="s">
        <v>396</v>
      </c>
      <c r="AT2382" s="107" t="s">
        <v>395</v>
      </c>
      <c r="AU2382" s="107" t="s">
        <v>1123</v>
      </c>
      <c r="AV2382" s="107" t="s">
        <v>391</v>
      </c>
      <c r="AW2382" s="108">
        <v>1</v>
      </c>
      <c r="AX2382" s="107" t="s">
        <v>473</v>
      </c>
      <c r="AY2382" s="107" t="s">
        <v>707</v>
      </c>
      <c r="AZ2382" s="107" t="s">
        <v>706</v>
      </c>
      <c r="BA2382" s="107" t="s">
        <v>412</v>
      </c>
      <c r="BB2382" s="109">
        <v>45355.272070752311</v>
      </c>
      <c r="BC2382" s="107" t="s">
        <v>465</v>
      </c>
      <c r="BD2382" s="107" t="s">
        <v>293</v>
      </c>
    </row>
    <row r="2383" spans="1:56" x14ac:dyDescent="0.2">
      <c r="A2383" s="107" t="s">
        <v>409</v>
      </c>
      <c r="B2383" s="105">
        <v>613428</v>
      </c>
      <c r="C2383" s="105" t="s">
        <v>3404</v>
      </c>
      <c r="D2383" s="107" t="s">
        <v>1240</v>
      </c>
      <c r="E2383" s="105" t="s">
        <v>1947</v>
      </c>
      <c r="F2383" s="107" t="s">
        <v>389</v>
      </c>
      <c r="G2383" s="107" t="s">
        <v>830</v>
      </c>
      <c r="H2383" s="107" t="b">
        <v>1</v>
      </c>
      <c r="I2383" s="107" t="s">
        <v>830</v>
      </c>
      <c r="J2383" s="107" t="s">
        <v>404</v>
      </c>
      <c r="K2383" s="107" t="s">
        <v>405</v>
      </c>
      <c r="L2383" s="107" t="s">
        <v>344</v>
      </c>
      <c r="M2383" s="107" t="s">
        <v>395</v>
      </c>
      <c r="N2383" s="107" t="s">
        <v>410</v>
      </c>
      <c r="O2383" s="107" t="s">
        <v>395</v>
      </c>
      <c r="P2383" s="109">
        <v>45304</v>
      </c>
      <c r="Q2383" s="107" t="s">
        <v>754</v>
      </c>
      <c r="R2383" s="108">
        <v>1</v>
      </c>
      <c r="S2383" s="109">
        <v>45345</v>
      </c>
      <c r="T2383" s="109">
        <v>45405</v>
      </c>
      <c r="U2383" s="109">
        <v>46075</v>
      </c>
      <c r="V2383" s="108">
        <v>730</v>
      </c>
      <c r="W2383" s="107" t="s">
        <v>398</v>
      </c>
      <c r="X2383" s="107" t="s">
        <v>720</v>
      </c>
      <c r="Y2383" s="107" t="s">
        <v>293</v>
      </c>
      <c r="Z2383" s="108">
        <v>0</v>
      </c>
      <c r="AA2383" s="113">
        <v>0</v>
      </c>
      <c r="AB2383" s="113">
        <v>0</v>
      </c>
      <c r="AC2383" s="113">
        <v>454087</v>
      </c>
      <c r="AD2383" s="113">
        <v>0</v>
      </c>
      <c r="AE2383" s="113">
        <v>454087</v>
      </c>
      <c r="AF2383" s="113">
        <v>65000</v>
      </c>
      <c r="AG2383" s="113">
        <v>65000</v>
      </c>
      <c r="AH2383" s="113">
        <f>CFR_Data[[#This Row],[Total Spent SFY]]+CFR_Data[[#This Row],[CF Current SFY]]</f>
        <v>65000</v>
      </c>
      <c r="AI2383" s="113">
        <v>230000</v>
      </c>
      <c r="AJ2383" s="113">
        <v>159087</v>
      </c>
      <c r="AK2383" s="113">
        <v>0</v>
      </c>
      <c r="AL2383" s="113">
        <v>0</v>
      </c>
      <c r="AM2383" s="113">
        <v>0</v>
      </c>
      <c r="AN2383" s="113">
        <v>0</v>
      </c>
      <c r="AO2383" s="113">
        <v>0</v>
      </c>
      <c r="AP2383" s="113">
        <v>0</v>
      </c>
      <c r="AQ2383" s="107" t="s">
        <v>699</v>
      </c>
      <c r="AR2383" s="107" t="s">
        <v>699</v>
      </c>
      <c r="AS2383" s="107" t="s">
        <v>396</v>
      </c>
      <c r="AT2383" s="107" t="s">
        <v>395</v>
      </c>
      <c r="AU2383" s="107" t="s">
        <v>1123</v>
      </c>
      <c r="AV2383" s="107" t="s">
        <v>391</v>
      </c>
      <c r="AW2383" s="108">
        <v>1</v>
      </c>
      <c r="AX2383" s="107" t="s">
        <v>473</v>
      </c>
      <c r="AY2383" s="107" t="s">
        <v>707</v>
      </c>
      <c r="AZ2383" s="107" t="s">
        <v>706</v>
      </c>
      <c r="BA2383" s="107" t="s">
        <v>412</v>
      </c>
      <c r="BB2383" s="109">
        <v>45355.272070752311</v>
      </c>
      <c r="BC2383" s="107" t="s">
        <v>465</v>
      </c>
      <c r="BD2383" s="107" t="s">
        <v>293</v>
      </c>
    </row>
    <row r="2384" spans="1:56" x14ac:dyDescent="0.2">
      <c r="A2384" s="107" t="s">
        <v>613</v>
      </c>
      <c r="B2384" s="105">
        <v>613429</v>
      </c>
      <c r="C2384" s="105" t="s">
        <v>3405</v>
      </c>
      <c r="D2384" s="107" t="s">
        <v>2736</v>
      </c>
      <c r="E2384" s="105" t="s">
        <v>1947</v>
      </c>
      <c r="F2384" s="107" t="s">
        <v>389</v>
      </c>
      <c r="G2384" s="107" t="s">
        <v>830</v>
      </c>
      <c r="H2384" s="107" t="b">
        <v>1</v>
      </c>
      <c r="I2384" s="107" t="s">
        <v>830</v>
      </c>
      <c r="J2384" s="107" t="s">
        <v>404</v>
      </c>
      <c r="K2384" s="107" t="s">
        <v>405</v>
      </c>
      <c r="L2384" s="107" t="s">
        <v>347</v>
      </c>
      <c r="M2384" s="107" t="s">
        <v>395</v>
      </c>
      <c r="N2384" s="107" t="s">
        <v>615</v>
      </c>
      <c r="O2384" s="107" t="s">
        <v>395</v>
      </c>
      <c r="P2384" s="109">
        <v>45318</v>
      </c>
      <c r="Q2384" s="107" t="s">
        <v>754</v>
      </c>
      <c r="R2384" s="108">
        <v>1</v>
      </c>
      <c r="S2384" s="109">
        <v>45394</v>
      </c>
      <c r="T2384" s="109">
        <v>45454</v>
      </c>
      <c r="U2384" s="109">
        <v>46124</v>
      </c>
      <c r="V2384" s="108">
        <v>730</v>
      </c>
      <c r="W2384" s="107" t="s">
        <v>398</v>
      </c>
      <c r="X2384" s="107" t="s">
        <v>720</v>
      </c>
      <c r="Y2384" s="107" t="s">
        <v>293</v>
      </c>
      <c r="Z2384" s="108">
        <v>0</v>
      </c>
      <c r="AA2384" s="113">
        <v>0</v>
      </c>
      <c r="AB2384" s="113">
        <v>0</v>
      </c>
      <c r="AC2384" s="113">
        <v>1869503.2</v>
      </c>
      <c r="AD2384" s="113">
        <v>0</v>
      </c>
      <c r="AE2384" s="113">
        <v>1869503.2</v>
      </c>
      <c r="AF2384" s="113">
        <v>81282.747799999997</v>
      </c>
      <c r="AG2384" s="113">
        <v>81282.747799999997</v>
      </c>
      <c r="AH2384" s="113">
        <f>CFR_Data[[#This Row],[Total Spent SFY]]+CFR_Data[[#This Row],[CF Current SFY]]</f>
        <v>81282.747799999997</v>
      </c>
      <c r="AI2384" s="113">
        <v>975392.97389999998</v>
      </c>
      <c r="AJ2384" s="113">
        <v>812827.47829999996</v>
      </c>
      <c r="AK2384" s="113">
        <v>0</v>
      </c>
      <c r="AL2384" s="113">
        <v>0</v>
      </c>
      <c r="AM2384" s="113">
        <v>0</v>
      </c>
      <c r="AN2384" s="113">
        <v>0</v>
      </c>
      <c r="AO2384" s="113">
        <v>0</v>
      </c>
      <c r="AP2384" s="113">
        <v>0</v>
      </c>
      <c r="AQ2384" s="107" t="s">
        <v>699</v>
      </c>
      <c r="AR2384" s="107" t="s">
        <v>699</v>
      </c>
      <c r="AS2384" s="107" t="s">
        <v>396</v>
      </c>
      <c r="AT2384" s="107" t="s">
        <v>395</v>
      </c>
      <c r="AU2384" s="107" t="s">
        <v>1123</v>
      </c>
      <c r="AV2384" s="107" t="s">
        <v>391</v>
      </c>
      <c r="AW2384" s="108">
        <v>1</v>
      </c>
      <c r="AX2384" s="107" t="s">
        <v>473</v>
      </c>
      <c r="AY2384" s="107" t="s">
        <v>707</v>
      </c>
      <c r="AZ2384" s="107" t="s">
        <v>706</v>
      </c>
      <c r="BA2384" s="107" t="s">
        <v>412</v>
      </c>
      <c r="BB2384" s="109">
        <v>45355.272070752311</v>
      </c>
      <c r="BC2384" s="107" t="s">
        <v>465</v>
      </c>
      <c r="BD2384" s="107" t="s">
        <v>293</v>
      </c>
    </row>
    <row r="2385" spans="1:56" x14ac:dyDescent="0.2">
      <c r="A2385" s="107" t="s">
        <v>613</v>
      </c>
      <c r="B2385" s="105">
        <v>613430</v>
      </c>
      <c r="C2385" s="105" t="s">
        <v>3406</v>
      </c>
      <c r="D2385" s="107" t="s">
        <v>1239</v>
      </c>
      <c r="E2385" s="105" t="s">
        <v>1947</v>
      </c>
      <c r="F2385" s="107" t="s">
        <v>389</v>
      </c>
      <c r="G2385" s="107" t="s">
        <v>830</v>
      </c>
      <c r="H2385" s="107" t="b">
        <v>1</v>
      </c>
      <c r="I2385" s="107" t="s">
        <v>830</v>
      </c>
      <c r="J2385" s="107" t="s">
        <v>404</v>
      </c>
      <c r="K2385" s="107" t="s">
        <v>405</v>
      </c>
      <c r="L2385" s="107" t="s">
        <v>347</v>
      </c>
      <c r="M2385" s="107" t="s">
        <v>395</v>
      </c>
      <c r="N2385" s="107" t="s">
        <v>614</v>
      </c>
      <c r="O2385" s="107" t="s">
        <v>395</v>
      </c>
      <c r="P2385" s="109">
        <v>45353</v>
      </c>
      <c r="Q2385" s="107" t="s">
        <v>754</v>
      </c>
      <c r="R2385" s="108">
        <v>1</v>
      </c>
      <c r="S2385" s="109">
        <v>45429</v>
      </c>
      <c r="T2385" s="109">
        <v>45489</v>
      </c>
      <c r="U2385" s="109">
        <v>46159</v>
      </c>
      <c r="V2385" s="108">
        <v>730</v>
      </c>
      <c r="W2385" s="107" t="s">
        <v>398</v>
      </c>
      <c r="X2385" s="107" t="s">
        <v>720</v>
      </c>
      <c r="Y2385" s="107" t="s">
        <v>293</v>
      </c>
      <c r="Z2385" s="108">
        <v>0</v>
      </c>
      <c r="AA2385" s="113">
        <v>0</v>
      </c>
      <c r="AB2385" s="113">
        <v>0</v>
      </c>
      <c r="AC2385" s="113">
        <v>2264942.08</v>
      </c>
      <c r="AD2385" s="113">
        <v>0</v>
      </c>
      <c r="AE2385" s="113">
        <v>2264942.08</v>
      </c>
      <c r="AF2385" s="113">
        <v>0</v>
      </c>
      <c r="AG2385" s="113">
        <v>0</v>
      </c>
      <c r="AH2385" s="113">
        <f>CFR_Data[[#This Row],[Total Spent SFY]]+CFR_Data[[#This Row],[CF Current SFY]]</f>
        <v>0</v>
      </c>
      <c r="AI2385" s="113">
        <v>1181708.9113</v>
      </c>
      <c r="AJ2385" s="113">
        <v>1083233.1687</v>
      </c>
      <c r="AK2385" s="113">
        <v>0</v>
      </c>
      <c r="AL2385" s="113">
        <v>0</v>
      </c>
      <c r="AM2385" s="113">
        <v>0</v>
      </c>
      <c r="AN2385" s="113">
        <v>0</v>
      </c>
      <c r="AO2385" s="113">
        <v>0</v>
      </c>
      <c r="AP2385" s="113">
        <v>0</v>
      </c>
      <c r="AQ2385" s="107" t="s">
        <v>699</v>
      </c>
      <c r="AR2385" s="107" t="s">
        <v>699</v>
      </c>
      <c r="AS2385" s="107" t="s">
        <v>396</v>
      </c>
      <c r="AT2385" s="107" t="s">
        <v>395</v>
      </c>
      <c r="AU2385" s="107" t="s">
        <v>1123</v>
      </c>
      <c r="AV2385" s="107" t="s">
        <v>391</v>
      </c>
      <c r="AW2385" s="108">
        <v>1</v>
      </c>
      <c r="AX2385" s="107" t="s">
        <v>473</v>
      </c>
      <c r="AY2385" s="107" t="s">
        <v>707</v>
      </c>
      <c r="AZ2385" s="107" t="s">
        <v>706</v>
      </c>
      <c r="BA2385" s="107" t="s">
        <v>412</v>
      </c>
      <c r="BB2385" s="109">
        <v>45355.272070752311</v>
      </c>
      <c r="BC2385" s="107" t="s">
        <v>465</v>
      </c>
      <c r="BD2385" s="107" t="s">
        <v>293</v>
      </c>
    </row>
    <row r="2386" spans="1:56" x14ac:dyDescent="0.2">
      <c r="A2386" s="107" t="s">
        <v>409</v>
      </c>
      <c r="B2386" s="105">
        <v>613431</v>
      </c>
      <c r="C2386" s="105" t="s">
        <v>3407</v>
      </c>
      <c r="D2386" s="107" t="s">
        <v>3408</v>
      </c>
      <c r="E2386" s="105" t="s">
        <v>1947</v>
      </c>
      <c r="F2386" s="107" t="s">
        <v>1329</v>
      </c>
      <c r="G2386" s="107" t="s">
        <v>830</v>
      </c>
      <c r="H2386" s="107" t="b">
        <v>1</v>
      </c>
      <c r="I2386" s="107" t="s">
        <v>830</v>
      </c>
      <c r="J2386" s="107" t="s">
        <v>404</v>
      </c>
      <c r="K2386" s="107" t="s">
        <v>405</v>
      </c>
      <c r="L2386" s="107" t="s">
        <v>209</v>
      </c>
      <c r="M2386" s="107" t="s">
        <v>208</v>
      </c>
      <c r="N2386" s="107" t="s">
        <v>410</v>
      </c>
      <c r="O2386" s="107" t="s">
        <v>395</v>
      </c>
      <c r="P2386" s="109">
        <v>45206</v>
      </c>
      <c r="Q2386" s="107" t="s">
        <v>754</v>
      </c>
      <c r="R2386" s="108">
        <v>1</v>
      </c>
      <c r="S2386" s="109">
        <v>45252</v>
      </c>
      <c r="T2386" s="109">
        <v>45312</v>
      </c>
      <c r="U2386" s="109">
        <v>45982</v>
      </c>
      <c r="V2386" s="108">
        <v>730</v>
      </c>
      <c r="W2386" s="107" t="s">
        <v>398</v>
      </c>
      <c r="X2386" s="107" t="s">
        <v>720</v>
      </c>
      <c r="Y2386" s="107" t="s">
        <v>293</v>
      </c>
      <c r="Z2386" s="108">
        <v>0</v>
      </c>
      <c r="AA2386" s="113">
        <v>0</v>
      </c>
      <c r="AB2386" s="113">
        <v>0</v>
      </c>
      <c r="AC2386" s="113">
        <v>172060</v>
      </c>
      <c r="AD2386" s="113">
        <v>0</v>
      </c>
      <c r="AE2386" s="113">
        <v>172060</v>
      </c>
      <c r="AF2386" s="113">
        <v>50000</v>
      </c>
      <c r="AG2386" s="113">
        <v>50000</v>
      </c>
      <c r="AH2386" s="113">
        <f>CFR_Data[[#This Row],[Total Spent SFY]]+CFR_Data[[#This Row],[CF Current SFY]]</f>
        <v>50000</v>
      </c>
      <c r="AI2386" s="113">
        <v>90000</v>
      </c>
      <c r="AJ2386" s="113">
        <v>32060</v>
      </c>
      <c r="AK2386" s="113">
        <v>0</v>
      </c>
      <c r="AL2386" s="113">
        <v>0</v>
      </c>
      <c r="AM2386" s="113">
        <v>0</v>
      </c>
      <c r="AN2386" s="113">
        <v>0</v>
      </c>
      <c r="AO2386" s="113">
        <v>0</v>
      </c>
      <c r="AP2386" s="113">
        <v>0</v>
      </c>
      <c r="AQ2386" s="107" t="s">
        <v>699</v>
      </c>
      <c r="AR2386" s="107" t="s">
        <v>699</v>
      </c>
      <c r="AS2386" s="107" t="s">
        <v>396</v>
      </c>
      <c r="AT2386" s="107" t="s">
        <v>395</v>
      </c>
      <c r="AU2386" s="107" t="s">
        <v>1123</v>
      </c>
      <c r="AV2386" s="107" t="s">
        <v>391</v>
      </c>
      <c r="AW2386" s="108">
        <v>1</v>
      </c>
      <c r="AX2386" s="107" t="s">
        <v>473</v>
      </c>
      <c r="AY2386" s="107" t="s">
        <v>762</v>
      </c>
      <c r="AZ2386" s="107" t="s">
        <v>706</v>
      </c>
      <c r="BA2386" s="107" t="s">
        <v>433</v>
      </c>
      <c r="BB2386" s="109">
        <v>45355.272070752311</v>
      </c>
      <c r="BC2386" s="107" t="s">
        <v>465</v>
      </c>
      <c r="BD2386" s="107" t="s">
        <v>293</v>
      </c>
    </row>
    <row r="2387" spans="1:56" x14ac:dyDescent="0.2">
      <c r="A2387" s="107" t="s">
        <v>409</v>
      </c>
      <c r="B2387" s="105">
        <v>613432</v>
      </c>
      <c r="C2387" s="105" t="s">
        <v>3409</v>
      </c>
      <c r="D2387" s="107" t="s">
        <v>3410</v>
      </c>
      <c r="E2387" s="105" t="s">
        <v>1947</v>
      </c>
      <c r="F2387" s="107" t="s">
        <v>1329</v>
      </c>
      <c r="G2387" s="107" t="s">
        <v>830</v>
      </c>
      <c r="H2387" s="107" t="b">
        <v>1</v>
      </c>
      <c r="I2387" s="107" t="s">
        <v>830</v>
      </c>
      <c r="J2387" s="107" t="s">
        <v>404</v>
      </c>
      <c r="K2387" s="107" t="s">
        <v>405</v>
      </c>
      <c r="L2387" s="107" t="s">
        <v>219</v>
      </c>
      <c r="M2387" s="107" t="s">
        <v>217</v>
      </c>
      <c r="N2387" s="107" t="s">
        <v>410</v>
      </c>
      <c r="O2387" s="107" t="s">
        <v>395</v>
      </c>
      <c r="P2387" s="109">
        <v>45213</v>
      </c>
      <c r="Q2387" s="107" t="s">
        <v>754</v>
      </c>
      <c r="R2387" s="108">
        <v>1</v>
      </c>
      <c r="S2387" s="109">
        <v>45267</v>
      </c>
      <c r="T2387" s="109">
        <v>45327</v>
      </c>
      <c r="U2387" s="109">
        <v>46102</v>
      </c>
      <c r="V2387" s="108">
        <v>835</v>
      </c>
      <c r="W2387" s="107" t="s">
        <v>398</v>
      </c>
      <c r="X2387" s="107" t="s">
        <v>720</v>
      </c>
      <c r="Y2387" s="107" t="s">
        <v>293</v>
      </c>
      <c r="Z2387" s="108">
        <v>0</v>
      </c>
      <c r="AA2387" s="113">
        <v>0</v>
      </c>
      <c r="AB2387" s="113">
        <v>0</v>
      </c>
      <c r="AC2387" s="113">
        <v>488630</v>
      </c>
      <c r="AD2387" s="113">
        <v>345000</v>
      </c>
      <c r="AE2387" s="113">
        <v>488630</v>
      </c>
      <c r="AF2387" s="113">
        <v>125000</v>
      </c>
      <c r="AG2387" s="113">
        <v>125000</v>
      </c>
      <c r="AH2387" s="113">
        <f>CFR_Data[[#This Row],[Total Spent SFY]]+CFR_Data[[#This Row],[CF Current SFY]]</f>
        <v>125000</v>
      </c>
      <c r="AI2387" s="113">
        <v>220000</v>
      </c>
      <c r="AJ2387" s="113">
        <v>143630</v>
      </c>
      <c r="AK2387" s="113">
        <v>0</v>
      </c>
      <c r="AL2387" s="113">
        <v>0</v>
      </c>
      <c r="AM2387" s="113">
        <v>0</v>
      </c>
      <c r="AN2387" s="113">
        <v>0</v>
      </c>
      <c r="AO2387" s="113">
        <v>0</v>
      </c>
      <c r="AP2387" s="113">
        <v>0</v>
      </c>
      <c r="AQ2387" s="107" t="s">
        <v>699</v>
      </c>
      <c r="AR2387" s="107" t="s">
        <v>699</v>
      </c>
      <c r="AS2387" s="107" t="s">
        <v>396</v>
      </c>
      <c r="AT2387" s="107" t="s">
        <v>395</v>
      </c>
      <c r="AU2387" s="107" t="s">
        <v>1123</v>
      </c>
      <c r="AV2387" s="107" t="s">
        <v>391</v>
      </c>
      <c r="AW2387" s="108">
        <v>1</v>
      </c>
      <c r="AX2387" s="107" t="s">
        <v>473</v>
      </c>
      <c r="AY2387" s="107" t="s">
        <v>762</v>
      </c>
      <c r="AZ2387" s="107" t="s">
        <v>706</v>
      </c>
      <c r="BA2387" s="107" t="s">
        <v>433</v>
      </c>
      <c r="BB2387" s="109">
        <v>45355.272070752311</v>
      </c>
      <c r="BC2387" s="107" t="s">
        <v>465</v>
      </c>
      <c r="BD2387" s="107" t="s">
        <v>293</v>
      </c>
    </row>
    <row r="2388" spans="1:56" x14ac:dyDescent="0.2">
      <c r="A2388" s="107" t="s">
        <v>409</v>
      </c>
      <c r="B2388" s="105">
        <v>613433</v>
      </c>
      <c r="C2388" s="105" t="s">
        <v>3411</v>
      </c>
      <c r="D2388" s="107" t="s">
        <v>1385</v>
      </c>
      <c r="E2388" s="105" t="s">
        <v>1947</v>
      </c>
      <c r="F2388" s="107" t="s">
        <v>1796</v>
      </c>
      <c r="G2388" s="107" t="s">
        <v>830</v>
      </c>
      <c r="H2388" s="107" t="b">
        <v>1</v>
      </c>
      <c r="I2388" s="107" t="s">
        <v>830</v>
      </c>
      <c r="J2388" s="107" t="s">
        <v>404</v>
      </c>
      <c r="K2388" s="107" t="s">
        <v>405</v>
      </c>
      <c r="L2388" s="107" t="s">
        <v>373</v>
      </c>
      <c r="M2388" s="107" t="s">
        <v>395</v>
      </c>
      <c r="N2388" s="107" t="s">
        <v>410</v>
      </c>
      <c r="O2388" s="107" t="s">
        <v>395</v>
      </c>
      <c r="P2388" s="109">
        <v>45213</v>
      </c>
      <c r="Q2388" s="107" t="s">
        <v>754</v>
      </c>
      <c r="R2388" s="108">
        <v>1</v>
      </c>
      <c r="S2388" s="109">
        <v>45258</v>
      </c>
      <c r="T2388" s="109">
        <v>45318</v>
      </c>
      <c r="U2388" s="109">
        <v>45988</v>
      </c>
      <c r="V2388" s="108">
        <v>730</v>
      </c>
      <c r="W2388" s="107" t="s">
        <v>398</v>
      </c>
      <c r="X2388" s="107" t="s">
        <v>720</v>
      </c>
      <c r="Y2388" s="107" t="s">
        <v>293</v>
      </c>
      <c r="Z2388" s="108">
        <v>0</v>
      </c>
      <c r="AA2388" s="113">
        <v>79291</v>
      </c>
      <c r="AB2388" s="113">
        <v>79291</v>
      </c>
      <c r="AC2388" s="113">
        <v>857989</v>
      </c>
      <c r="AD2388" s="113">
        <v>618580.18240000005</v>
      </c>
      <c r="AE2388" s="113">
        <v>857989</v>
      </c>
      <c r="AF2388" s="113">
        <v>198772.55220000001</v>
      </c>
      <c r="AG2388" s="113">
        <v>278063.55219999998</v>
      </c>
      <c r="AH2388" s="113">
        <f>CFR_Data[[#This Row],[Total Spent SFY]]+CFR_Data[[#This Row],[CF Current SFY]]</f>
        <v>278063.55220000003</v>
      </c>
      <c r="AI2388" s="113">
        <v>419807.63020000001</v>
      </c>
      <c r="AJ2388" s="113">
        <v>239408.81760000001</v>
      </c>
      <c r="AK2388" s="113">
        <v>0</v>
      </c>
      <c r="AL2388" s="113">
        <v>0</v>
      </c>
      <c r="AM2388" s="113">
        <v>0</v>
      </c>
      <c r="AN2388" s="113">
        <v>0</v>
      </c>
      <c r="AO2388" s="113">
        <v>0</v>
      </c>
      <c r="AP2388" s="113">
        <v>0</v>
      </c>
      <c r="AQ2388" s="107" t="s">
        <v>699</v>
      </c>
      <c r="AR2388" s="107" t="s">
        <v>699</v>
      </c>
      <c r="AS2388" s="107" t="s">
        <v>396</v>
      </c>
      <c r="AT2388" s="107" t="s">
        <v>395</v>
      </c>
      <c r="AU2388" s="107" t="s">
        <v>1123</v>
      </c>
      <c r="AV2388" s="107" t="s">
        <v>391</v>
      </c>
      <c r="AW2388" s="108">
        <v>2</v>
      </c>
      <c r="AX2388" s="107" t="s">
        <v>473</v>
      </c>
      <c r="AY2388" s="107" t="s">
        <v>765</v>
      </c>
      <c r="AZ2388" s="107" t="s">
        <v>706</v>
      </c>
      <c r="BA2388" s="107" t="s">
        <v>406</v>
      </c>
      <c r="BB2388" s="109">
        <v>45355.272070752311</v>
      </c>
      <c r="BC2388" s="107" t="s">
        <v>465</v>
      </c>
      <c r="BD2388" s="107" t="s">
        <v>293</v>
      </c>
    </row>
    <row r="2389" spans="1:56" x14ac:dyDescent="0.2">
      <c r="A2389" s="107" t="s">
        <v>409</v>
      </c>
      <c r="B2389" s="105">
        <v>613433</v>
      </c>
      <c r="C2389" s="105" t="s">
        <v>3411</v>
      </c>
      <c r="D2389" s="107" t="s">
        <v>1385</v>
      </c>
      <c r="E2389" s="105" t="s">
        <v>1947</v>
      </c>
      <c r="F2389" s="107" t="s">
        <v>1796</v>
      </c>
      <c r="G2389" s="107" t="s">
        <v>830</v>
      </c>
      <c r="H2389" s="107" t="b">
        <v>1</v>
      </c>
      <c r="I2389" s="107" t="s">
        <v>830</v>
      </c>
      <c r="J2389" s="107" t="s">
        <v>404</v>
      </c>
      <c r="K2389" s="107" t="s">
        <v>405</v>
      </c>
      <c r="L2389" s="107" t="s">
        <v>373</v>
      </c>
      <c r="M2389" s="107" t="s">
        <v>395</v>
      </c>
      <c r="N2389" s="107" t="s">
        <v>410</v>
      </c>
      <c r="O2389" s="107" t="s">
        <v>395</v>
      </c>
      <c r="P2389" s="109">
        <v>45213</v>
      </c>
      <c r="Q2389" s="107" t="s">
        <v>754</v>
      </c>
      <c r="R2389" s="108">
        <v>1</v>
      </c>
      <c r="S2389" s="109">
        <v>45258</v>
      </c>
      <c r="T2389" s="109">
        <v>45318</v>
      </c>
      <c r="U2389" s="109">
        <v>45988</v>
      </c>
      <c r="V2389" s="108">
        <v>730</v>
      </c>
      <c r="W2389" s="107" t="s">
        <v>438</v>
      </c>
      <c r="X2389" s="107" t="s">
        <v>800</v>
      </c>
      <c r="Y2389" s="107" t="s">
        <v>293</v>
      </c>
      <c r="Z2389" s="108">
        <v>0</v>
      </c>
      <c r="AA2389" s="113">
        <v>0</v>
      </c>
      <c r="AB2389" s="113">
        <v>0</v>
      </c>
      <c r="AC2389" s="113">
        <v>221120</v>
      </c>
      <c r="AD2389" s="113">
        <v>159419.81760000001</v>
      </c>
      <c r="AE2389" s="113">
        <v>221120</v>
      </c>
      <c r="AF2389" s="113">
        <v>51227.447800000002</v>
      </c>
      <c r="AG2389" s="113">
        <v>51227.447800000002</v>
      </c>
      <c r="AH2389" s="113">
        <f>CFR_Data[[#This Row],[Total Spent SFY]]+CFR_Data[[#This Row],[CF Current SFY]]</f>
        <v>51227.447800000002</v>
      </c>
      <c r="AI2389" s="113">
        <v>108192.3698</v>
      </c>
      <c r="AJ2389" s="113">
        <v>61700.182399999998</v>
      </c>
      <c r="AK2389" s="113">
        <v>0</v>
      </c>
      <c r="AL2389" s="113">
        <v>0</v>
      </c>
      <c r="AM2389" s="113">
        <v>0</v>
      </c>
      <c r="AN2389" s="113">
        <v>0</v>
      </c>
      <c r="AO2389" s="113">
        <v>0</v>
      </c>
      <c r="AP2389" s="113">
        <v>0</v>
      </c>
      <c r="AQ2389" s="107" t="s">
        <v>699</v>
      </c>
      <c r="AR2389" s="107" t="s">
        <v>699</v>
      </c>
      <c r="AS2389" s="107" t="s">
        <v>396</v>
      </c>
      <c r="AT2389" s="107" t="s">
        <v>395</v>
      </c>
      <c r="AU2389" s="107" t="s">
        <v>1123</v>
      </c>
      <c r="AV2389" s="107" t="s">
        <v>391</v>
      </c>
      <c r="AW2389" s="108">
        <v>2</v>
      </c>
      <c r="AX2389" s="107" t="s">
        <v>473</v>
      </c>
      <c r="AY2389" s="107" t="s">
        <v>765</v>
      </c>
      <c r="AZ2389" s="107" t="s">
        <v>706</v>
      </c>
      <c r="BA2389" s="107" t="s">
        <v>406</v>
      </c>
      <c r="BB2389" s="109">
        <v>45355.272070752311</v>
      </c>
      <c r="BC2389" s="107" t="s">
        <v>465</v>
      </c>
      <c r="BD2389" s="107" t="s">
        <v>293</v>
      </c>
    </row>
    <row r="2390" spans="1:56" x14ac:dyDescent="0.2">
      <c r="A2390" s="107" t="s">
        <v>409</v>
      </c>
      <c r="B2390" s="105">
        <v>613434</v>
      </c>
      <c r="C2390" s="105" t="s">
        <v>3412</v>
      </c>
      <c r="D2390" s="107" t="s">
        <v>1386</v>
      </c>
      <c r="E2390" s="105" t="s">
        <v>1947</v>
      </c>
      <c r="F2390" s="107" t="s">
        <v>1796</v>
      </c>
      <c r="G2390" s="107" t="s">
        <v>830</v>
      </c>
      <c r="H2390" s="107" t="b">
        <v>1</v>
      </c>
      <c r="I2390" s="107" t="s">
        <v>830</v>
      </c>
      <c r="J2390" s="107" t="s">
        <v>404</v>
      </c>
      <c r="K2390" s="107" t="s">
        <v>405</v>
      </c>
      <c r="L2390" s="107" t="s">
        <v>356</v>
      </c>
      <c r="M2390" s="107" t="s">
        <v>395</v>
      </c>
      <c r="N2390" s="107" t="s">
        <v>410</v>
      </c>
      <c r="O2390" s="107" t="s">
        <v>395</v>
      </c>
      <c r="P2390" s="109">
        <v>45213</v>
      </c>
      <c r="Q2390" s="107" t="s">
        <v>754</v>
      </c>
      <c r="R2390" s="108">
        <v>1</v>
      </c>
      <c r="S2390" s="109">
        <v>45258</v>
      </c>
      <c r="T2390" s="109">
        <v>45318</v>
      </c>
      <c r="U2390" s="109">
        <v>45988</v>
      </c>
      <c r="V2390" s="108">
        <v>730</v>
      </c>
      <c r="W2390" s="107" t="s">
        <v>398</v>
      </c>
      <c r="X2390" s="107" t="s">
        <v>720</v>
      </c>
      <c r="Y2390" s="107" t="s">
        <v>293</v>
      </c>
      <c r="Z2390" s="108">
        <v>0</v>
      </c>
      <c r="AA2390" s="113">
        <v>0</v>
      </c>
      <c r="AB2390" s="113">
        <v>0</v>
      </c>
      <c r="AC2390" s="113">
        <v>2577082</v>
      </c>
      <c r="AD2390" s="113">
        <v>0</v>
      </c>
      <c r="AE2390" s="113">
        <v>2577082</v>
      </c>
      <c r="AF2390" s="113">
        <v>644270.5</v>
      </c>
      <c r="AG2390" s="113">
        <v>644270.5</v>
      </c>
      <c r="AH2390" s="113">
        <f>CFR_Data[[#This Row],[Total Spent SFY]]+CFR_Data[[#This Row],[CF Current SFY]]</f>
        <v>644270.5</v>
      </c>
      <c r="AI2390" s="113">
        <v>1288541</v>
      </c>
      <c r="AJ2390" s="113">
        <v>644270.5</v>
      </c>
      <c r="AK2390" s="113">
        <v>0</v>
      </c>
      <c r="AL2390" s="113">
        <v>0</v>
      </c>
      <c r="AM2390" s="113">
        <v>0</v>
      </c>
      <c r="AN2390" s="113">
        <v>0</v>
      </c>
      <c r="AO2390" s="113">
        <v>0</v>
      </c>
      <c r="AP2390" s="113">
        <v>0</v>
      </c>
      <c r="AQ2390" s="107" t="s">
        <v>699</v>
      </c>
      <c r="AR2390" s="107" t="s">
        <v>699</v>
      </c>
      <c r="AS2390" s="107" t="s">
        <v>396</v>
      </c>
      <c r="AT2390" s="107" t="s">
        <v>395</v>
      </c>
      <c r="AU2390" s="107" t="s">
        <v>1123</v>
      </c>
      <c r="AV2390" s="107" t="s">
        <v>391</v>
      </c>
      <c r="AW2390" s="108">
        <v>2</v>
      </c>
      <c r="AX2390" s="107" t="s">
        <v>473</v>
      </c>
      <c r="AY2390" s="107" t="s">
        <v>765</v>
      </c>
      <c r="AZ2390" s="107" t="s">
        <v>706</v>
      </c>
      <c r="BA2390" s="107" t="s">
        <v>406</v>
      </c>
      <c r="BB2390" s="109">
        <v>45355.272070752311</v>
      </c>
      <c r="BC2390" s="107" t="s">
        <v>465</v>
      </c>
      <c r="BD2390" s="107" t="s">
        <v>293</v>
      </c>
    </row>
    <row r="2391" spans="1:56" x14ac:dyDescent="0.2">
      <c r="A2391" s="107" t="s">
        <v>409</v>
      </c>
      <c r="B2391" s="105">
        <v>613434</v>
      </c>
      <c r="C2391" s="105" t="s">
        <v>3412</v>
      </c>
      <c r="D2391" s="107" t="s">
        <v>1386</v>
      </c>
      <c r="E2391" s="105" t="s">
        <v>1947</v>
      </c>
      <c r="F2391" s="107" t="s">
        <v>1796</v>
      </c>
      <c r="G2391" s="107" t="s">
        <v>830</v>
      </c>
      <c r="H2391" s="107" t="b">
        <v>1</v>
      </c>
      <c r="I2391" s="107" t="s">
        <v>830</v>
      </c>
      <c r="J2391" s="107" t="s">
        <v>404</v>
      </c>
      <c r="K2391" s="107" t="s">
        <v>405</v>
      </c>
      <c r="L2391" s="107" t="s">
        <v>356</v>
      </c>
      <c r="M2391" s="107" t="s">
        <v>395</v>
      </c>
      <c r="N2391" s="107" t="s">
        <v>410</v>
      </c>
      <c r="O2391" s="107" t="s">
        <v>395</v>
      </c>
      <c r="P2391" s="109">
        <v>45213</v>
      </c>
      <c r="Q2391" s="107" t="s">
        <v>754</v>
      </c>
      <c r="R2391" s="108">
        <v>1</v>
      </c>
      <c r="S2391" s="109">
        <v>45258</v>
      </c>
      <c r="T2391" s="109">
        <v>45318</v>
      </c>
      <c r="U2391" s="109">
        <v>45988</v>
      </c>
      <c r="V2391" s="108">
        <v>730</v>
      </c>
      <c r="W2391" s="107" t="s">
        <v>438</v>
      </c>
      <c r="X2391" s="107" t="s">
        <v>800</v>
      </c>
      <c r="Y2391" s="107" t="s">
        <v>293</v>
      </c>
      <c r="Z2391" s="108">
        <v>0</v>
      </c>
      <c r="AA2391" s="113">
        <v>0</v>
      </c>
      <c r="AB2391" s="113">
        <v>0</v>
      </c>
      <c r="AC2391" s="113">
        <v>446925</v>
      </c>
      <c r="AD2391" s="113">
        <v>0</v>
      </c>
      <c r="AE2391" s="113">
        <v>446925</v>
      </c>
      <c r="AF2391" s="113">
        <v>111731.25</v>
      </c>
      <c r="AG2391" s="113">
        <v>111731.25</v>
      </c>
      <c r="AH2391" s="113">
        <f>CFR_Data[[#This Row],[Total Spent SFY]]+CFR_Data[[#This Row],[CF Current SFY]]</f>
        <v>111731.25</v>
      </c>
      <c r="AI2391" s="113">
        <v>223462.5</v>
      </c>
      <c r="AJ2391" s="113">
        <v>111731.25</v>
      </c>
      <c r="AK2391" s="113">
        <v>0</v>
      </c>
      <c r="AL2391" s="113">
        <v>0</v>
      </c>
      <c r="AM2391" s="113">
        <v>0</v>
      </c>
      <c r="AN2391" s="113">
        <v>0</v>
      </c>
      <c r="AO2391" s="113">
        <v>0</v>
      </c>
      <c r="AP2391" s="113">
        <v>0</v>
      </c>
      <c r="AQ2391" s="107" t="s">
        <v>699</v>
      </c>
      <c r="AR2391" s="107" t="s">
        <v>699</v>
      </c>
      <c r="AS2391" s="107" t="s">
        <v>396</v>
      </c>
      <c r="AT2391" s="107" t="s">
        <v>395</v>
      </c>
      <c r="AU2391" s="107" t="s">
        <v>1123</v>
      </c>
      <c r="AV2391" s="107" t="s">
        <v>391</v>
      </c>
      <c r="AW2391" s="108">
        <v>2</v>
      </c>
      <c r="AX2391" s="107" t="s">
        <v>473</v>
      </c>
      <c r="AY2391" s="107" t="s">
        <v>765</v>
      </c>
      <c r="AZ2391" s="107" t="s">
        <v>706</v>
      </c>
      <c r="BA2391" s="107" t="s">
        <v>406</v>
      </c>
      <c r="BB2391" s="109">
        <v>45355.272070752311</v>
      </c>
      <c r="BC2391" s="107" t="s">
        <v>465</v>
      </c>
      <c r="BD2391" s="107" t="s">
        <v>293</v>
      </c>
    </row>
    <row r="2392" spans="1:56" x14ac:dyDescent="0.2">
      <c r="A2392" s="107" t="s">
        <v>409</v>
      </c>
      <c r="B2392" s="105">
        <v>613435</v>
      </c>
      <c r="C2392" s="105" t="s">
        <v>3413</v>
      </c>
      <c r="D2392" s="107" t="s">
        <v>3414</v>
      </c>
      <c r="E2392" s="105" t="s">
        <v>1947</v>
      </c>
      <c r="F2392" s="107" t="s">
        <v>1796</v>
      </c>
      <c r="G2392" s="107" t="s">
        <v>830</v>
      </c>
      <c r="H2392" s="107" t="b">
        <v>1</v>
      </c>
      <c r="I2392" s="107" t="s">
        <v>830</v>
      </c>
      <c r="J2392" s="107" t="s">
        <v>404</v>
      </c>
      <c r="K2392" s="107" t="s">
        <v>405</v>
      </c>
      <c r="L2392" s="107" t="s">
        <v>222</v>
      </c>
      <c r="M2392" s="107" t="s">
        <v>221</v>
      </c>
      <c r="N2392" s="107" t="s">
        <v>410</v>
      </c>
      <c r="O2392" s="107" t="s">
        <v>395</v>
      </c>
      <c r="P2392" s="109">
        <v>45276</v>
      </c>
      <c r="Q2392" s="107" t="s">
        <v>754</v>
      </c>
      <c r="R2392" s="108">
        <v>1</v>
      </c>
      <c r="S2392" s="109">
        <v>45329</v>
      </c>
      <c r="T2392" s="109">
        <v>45389</v>
      </c>
      <c r="U2392" s="109">
        <v>46164</v>
      </c>
      <c r="V2392" s="108">
        <v>835</v>
      </c>
      <c r="W2392" s="107" t="s">
        <v>398</v>
      </c>
      <c r="X2392" s="107" t="s">
        <v>720</v>
      </c>
      <c r="Y2392" s="107" t="s">
        <v>293</v>
      </c>
      <c r="Z2392" s="108">
        <v>0</v>
      </c>
      <c r="AA2392" s="113">
        <v>0</v>
      </c>
      <c r="AB2392" s="113">
        <v>0</v>
      </c>
      <c r="AC2392" s="113">
        <v>939029.48</v>
      </c>
      <c r="AD2392" s="113">
        <v>0</v>
      </c>
      <c r="AE2392" s="113">
        <v>939029.48</v>
      </c>
      <c r="AF2392" s="113">
        <v>160000</v>
      </c>
      <c r="AG2392" s="113">
        <v>160000</v>
      </c>
      <c r="AH2392" s="113">
        <f>CFR_Data[[#This Row],[Total Spent SFY]]+CFR_Data[[#This Row],[CF Current SFY]]</f>
        <v>160000</v>
      </c>
      <c r="AI2392" s="113">
        <v>470000</v>
      </c>
      <c r="AJ2392" s="113">
        <v>309029.48</v>
      </c>
      <c r="AK2392" s="113">
        <v>0</v>
      </c>
      <c r="AL2392" s="113">
        <v>0</v>
      </c>
      <c r="AM2392" s="113">
        <v>0</v>
      </c>
      <c r="AN2392" s="113">
        <v>0</v>
      </c>
      <c r="AO2392" s="113">
        <v>0</v>
      </c>
      <c r="AP2392" s="113">
        <v>0</v>
      </c>
      <c r="AQ2392" s="107" t="s">
        <v>699</v>
      </c>
      <c r="AR2392" s="107" t="s">
        <v>699</v>
      </c>
      <c r="AS2392" s="107" t="s">
        <v>396</v>
      </c>
      <c r="AT2392" s="107" t="s">
        <v>395</v>
      </c>
      <c r="AU2392" s="107" t="s">
        <v>1123</v>
      </c>
      <c r="AV2392" s="107" t="s">
        <v>391</v>
      </c>
      <c r="AW2392" s="108">
        <v>2</v>
      </c>
      <c r="AX2392" s="107" t="s">
        <v>473</v>
      </c>
      <c r="AY2392" s="107" t="s">
        <v>765</v>
      </c>
      <c r="AZ2392" s="107" t="s">
        <v>706</v>
      </c>
      <c r="BA2392" s="107" t="s">
        <v>406</v>
      </c>
      <c r="BB2392" s="109">
        <v>45355.272070752311</v>
      </c>
      <c r="BC2392" s="107" t="s">
        <v>465</v>
      </c>
      <c r="BD2392" s="107" t="s">
        <v>293</v>
      </c>
    </row>
    <row r="2393" spans="1:56" x14ac:dyDescent="0.2">
      <c r="A2393" s="107" t="s">
        <v>409</v>
      </c>
      <c r="B2393" s="105">
        <v>613435</v>
      </c>
      <c r="C2393" s="105" t="s">
        <v>3413</v>
      </c>
      <c r="D2393" s="107" t="s">
        <v>3414</v>
      </c>
      <c r="E2393" s="105" t="s">
        <v>1947</v>
      </c>
      <c r="F2393" s="107" t="s">
        <v>1796</v>
      </c>
      <c r="G2393" s="107" t="s">
        <v>830</v>
      </c>
      <c r="H2393" s="107" t="b">
        <v>1</v>
      </c>
      <c r="I2393" s="107" t="s">
        <v>830</v>
      </c>
      <c r="J2393" s="107" t="s">
        <v>404</v>
      </c>
      <c r="K2393" s="107" t="s">
        <v>405</v>
      </c>
      <c r="L2393" s="107" t="s">
        <v>222</v>
      </c>
      <c r="M2393" s="107" t="s">
        <v>221</v>
      </c>
      <c r="N2393" s="107" t="s">
        <v>410</v>
      </c>
      <c r="O2393" s="107" t="s">
        <v>395</v>
      </c>
      <c r="P2393" s="109">
        <v>45276</v>
      </c>
      <c r="Q2393" s="107" t="s">
        <v>754</v>
      </c>
      <c r="R2393" s="108">
        <v>1</v>
      </c>
      <c r="S2393" s="109">
        <v>45329</v>
      </c>
      <c r="T2393" s="109">
        <v>45389</v>
      </c>
      <c r="U2393" s="109">
        <v>46164</v>
      </c>
      <c r="V2393" s="108">
        <v>835</v>
      </c>
      <c r="W2393" s="107" t="s">
        <v>438</v>
      </c>
      <c r="X2393" s="107" t="s">
        <v>800</v>
      </c>
      <c r="Y2393" s="107" t="s">
        <v>293</v>
      </c>
      <c r="Z2393" s="108">
        <v>0</v>
      </c>
      <c r="AA2393" s="113">
        <v>0</v>
      </c>
      <c r="AB2393" s="113">
        <v>0</v>
      </c>
      <c r="AC2393" s="113">
        <v>251821.38</v>
      </c>
      <c r="AD2393" s="113">
        <v>0</v>
      </c>
      <c r="AE2393" s="113">
        <v>251821.38</v>
      </c>
      <c r="AF2393" s="113">
        <v>50000</v>
      </c>
      <c r="AG2393" s="113">
        <v>50000</v>
      </c>
      <c r="AH2393" s="113">
        <f>CFR_Data[[#This Row],[Total Spent SFY]]+CFR_Data[[#This Row],[CF Current SFY]]</f>
        <v>50000</v>
      </c>
      <c r="AI2393" s="113">
        <v>126000</v>
      </c>
      <c r="AJ2393" s="113">
        <v>75821.38</v>
      </c>
      <c r="AK2393" s="113">
        <v>0</v>
      </c>
      <c r="AL2393" s="113">
        <v>0</v>
      </c>
      <c r="AM2393" s="113">
        <v>0</v>
      </c>
      <c r="AN2393" s="113">
        <v>0</v>
      </c>
      <c r="AO2393" s="113">
        <v>0</v>
      </c>
      <c r="AP2393" s="113">
        <v>0</v>
      </c>
      <c r="AQ2393" s="107" t="s">
        <v>699</v>
      </c>
      <c r="AR2393" s="107" t="s">
        <v>699</v>
      </c>
      <c r="AS2393" s="107" t="s">
        <v>396</v>
      </c>
      <c r="AT2393" s="107" t="s">
        <v>395</v>
      </c>
      <c r="AU2393" s="107" t="s">
        <v>1123</v>
      </c>
      <c r="AV2393" s="107" t="s">
        <v>391</v>
      </c>
      <c r="AW2393" s="108">
        <v>2</v>
      </c>
      <c r="AX2393" s="107" t="s">
        <v>473</v>
      </c>
      <c r="AY2393" s="107" t="s">
        <v>765</v>
      </c>
      <c r="AZ2393" s="107" t="s">
        <v>706</v>
      </c>
      <c r="BA2393" s="107" t="s">
        <v>406</v>
      </c>
      <c r="BB2393" s="109">
        <v>45355.272070752311</v>
      </c>
      <c r="BC2393" s="107" t="s">
        <v>465</v>
      </c>
      <c r="BD2393" s="107" t="s">
        <v>293</v>
      </c>
    </row>
    <row r="2394" spans="1:56" x14ac:dyDescent="0.2">
      <c r="A2394" s="107" t="s">
        <v>613</v>
      </c>
      <c r="B2394" s="105">
        <v>613436</v>
      </c>
      <c r="C2394" s="105" t="s">
        <v>3415</v>
      </c>
      <c r="D2394" s="107" t="s">
        <v>1387</v>
      </c>
      <c r="E2394" s="105" t="s">
        <v>1947</v>
      </c>
      <c r="F2394" s="107" t="s">
        <v>1329</v>
      </c>
      <c r="G2394" s="107" t="s">
        <v>830</v>
      </c>
      <c r="H2394" s="107" t="b">
        <v>1</v>
      </c>
      <c r="I2394" s="107" t="s">
        <v>830</v>
      </c>
      <c r="J2394" s="107" t="s">
        <v>404</v>
      </c>
      <c r="K2394" s="107" t="s">
        <v>405</v>
      </c>
      <c r="L2394" s="107" t="s">
        <v>358</v>
      </c>
      <c r="M2394" s="107" t="s">
        <v>395</v>
      </c>
      <c r="N2394" s="107" t="s">
        <v>614</v>
      </c>
      <c r="O2394" s="107" t="s">
        <v>395</v>
      </c>
      <c r="P2394" s="109">
        <v>45339</v>
      </c>
      <c r="Q2394" s="107" t="s">
        <v>754</v>
      </c>
      <c r="R2394" s="108">
        <v>1</v>
      </c>
      <c r="S2394" s="109">
        <v>45408</v>
      </c>
      <c r="T2394" s="109">
        <v>45468</v>
      </c>
      <c r="U2394" s="109">
        <v>46138</v>
      </c>
      <c r="V2394" s="108">
        <v>730</v>
      </c>
      <c r="W2394" s="107" t="s">
        <v>398</v>
      </c>
      <c r="X2394" s="107" t="s">
        <v>720</v>
      </c>
      <c r="Y2394" s="107" t="s">
        <v>293</v>
      </c>
      <c r="Z2394" s="108">
        <v>0</v>
      </c>
      <c r="AA2394" s="113">
        <v>0</v>
      </c>
      <c r="AB2394" s="113">
        <v>0</v>
      </c>
      <c r="AC2394" s="113">
        <v>645349.04</v>
      </c>
      <c r="AD2394" s="113">
        <v>0</v>
      </c>
      <c r="AE2394" s="113">
        <v>645349.04</v>
      </c>
      <c r="AF2394" s="113">
        <v>28058.653900000001</v>
      </c>
      <c r="AG2394" s="113">
        <v>28058.653900000001</v>
      </c>
      <c r="AH2394" s="113">
        <f>CFR_Data[[#This Row],[Total Spent SFY]]+CFR_Data[[#This Row],[CF Current SFY]]</f>
        <v>28058.653900000001</v>
      </c>
      <c r="AI2394" s="113">
        <v>336703.84700000001</v>
      </c>
      <c r="AJ2394" s="113">
        <v>280586.53909999999</v>
      </c>
      <c r="AK2394" s="113">
        <v>0</v>
      </c>
      <c r="AL2394" s="113">
        <v>0</v>
      </c>
      <c r="AM2394" s="113">
        <v>0</v>
      </c>
      <c r="AN2394" s="113">
        <v>0</v>
      </c>
      <c r="AO2394" s="113">
        <v>0</v>
      </c>
      <c r="AP2394" s="113">
        <v>0</v>
      </c>
      <c r="AQ2394" s="107" t="s">
        <v>699</v>
      </c>
      <c r="AR2394" s="107" t="s">
        <v>699</v>
      </c>
      <c r="AS2394" s="107" t="s">
        <v>396</v>
      </c>
      <c r="AT2394" s="107" t="s">
        <v>395</v>
      </c>
      <c r="AU2394" s="107" t="s">
        <v>1123</v>
      </c>
      <c r="AV2394" s="107" t="s">
        <v>391</v>
      </c>
      <c r="AW2394" s="108">
        <v>1</v>
      </c>
      <c r="AX2394" s="107" t="s">
        <v>473</v>
      </c>
      <c r="AY2394" s="107" t="s">
        <v>762</v>
      </c>
      <c r="AZ2394" s="107" t="s">
        <v>706</v>
      </c>
      <c r="BA2394" s="107" t="s">
        <v>433</v>
      </c>
      <c r="BB2394" s="109">
        <v>45355.272070752311</v>
      </c>
      <c r="BC2394" s="107" t="s">
        <v>465</v>
      </c>
      <c r="BD2394" s="107" t="s">
        <v>293</v>
      </c>
    </row>
    <row r="2395" spans="1:56" x14ac:dyDescent="0.2">
      <c r="A2395" s="107" t="s">
        <v>409</v>
      </c>
      <c r="B2395" s="105">
        <v>613437</v>
      </c>
      <c r="C2395" s="105" t="s">
        <v>3416</v>
      </c>
      <c r="D2395" s="107" t="s">
        <v>1389</v>
      </c>
      <c r="E2395" s="105" t="s">
        <v>1947</v>
      </c>
      <c r="F2395" s="107" t="s">
        <v>1329</v>
      </c>
      <c r="G2395" s="107" t="s">
        <v>830</v>
      </c>
      <c r="H2395" s="107" t="b">
        <v>1</v>
      </c>
      <c r="I2395" s="107" t="s">
        <v>830</v>
      </c>
      <c r="J2395" s="107" t="s">
        <v>404</v>
      </c>
      <c r="K2395" s="107" t="s">
        <v>405</v>
      </c>
      <c r="L2395" s="107" t="s">
        <v>213</v>
      </c>
      <c r="M2395" s="107" t="s">
        <v>208</v>
      </c>
      <c r="N2395" s="107" t="s">
        <v>410</v>
      </c>
      <c r="O2395" s="107" t="s">
        <v>395</v>
      </c>
      <c r="P2395" s="109">
        <v>45248</v>
      </c>
      <c r="Q2395" s="107" t="s">
        <v>754</v>
      </c>
      <c r="R2395" s="108">
        <v>1</v>
      </c>
      <c r="S2395" s="109">
        <v>45301</v>
      </c>
      <c r="T2395" s="109">
        <v>45361</v>
      </c>
      <c r="U2395" s="109">
        <v>46136</v>
      </c>
      <c r="V2395" s="108">
        <v>835</v>
      </c>
      <c r="W2395" s="107" t="s">
        <v>398</v>
      </c>
      <c r="X2395" s="107" t="s">
        <v>720</v>
      </c>
      <c r="Y2395" s="107" t="s">
        <v>293</v>
      </c>
      <c r="Z2395" s="108">
        <v>0</v>
      </c>
      <c r="AA2395" s="113">
        <v>0</v>
      </c>
      <c r="AB2395" s="113">
        <v>0</v>
      </c>
      <c r="AC2395" s="113">
        <v>463928</v>
      </c>
      <c r="AD2395" s="113">
        <v>350000</v>
      </c>
      <c r="AE2395" s="113">
        <v>463928</v>
      </c>
      <c r="AF2395" s="113">
        <v>100000</v>
      </c>
      <c r="AG2395" s="113">
        <v>100000</v>
      </c>
      <c r="AH2395" s="113">
        <f>CFR_Data[[#This Row],[Total Spent SFY]]+CFR_Data[[#This Row],[CF Current SFY]]</f>
        <v>100000</v>
      </c>
      <c r="AI2395" s="113">
        <v>250000</v>
      </c>
      <c r="AJ2395" s="113">
        <v>113928</v>
      </c>
      <c r="AK2395" s="113">
        <v>0</v>
      </c>
      <c r="AL2395" s="113">
        <v>0</v>
      </c>
      <c r="AM2395" s="113">
        <v>0</v>
      </c>
      <c r="AN2395" s="113">
        <v>0</v>
      </c>
      <c r="AO2395" s="113">
        <v>0</v>
      </c>
      <c r="AP2395" s="113">
        <v>0</v>
      </c>
      <c r="AQ2395" s="107" t="s">
        <v>699</v>
      </c>
      <c r="AR2395" s="107" t="s">
        <v>699</v>
      </c>
      <c r="AS2395" s="107" t="s">
        <v>396</v>
      </c>
      <c r="AT2395" s="107" t="s">
        <v>395</v>
      </c>
      <c r="AU2395" s="107" t="s">
        <v>1123</v>
      </c>
      <c r="AV2395" s="107" t="s">
        <v>391</v>
      </c>
      <c r="AW2395" s="108">
        <v>1</v>
      </c>
      <c r="AX2395" s="107" t="s">
        <v>473</v>
      </c>
      <c r="AY2395" s="107" t="s">
        <v>722</v>
      </c>
      <c r="AZ2395" s="107" t="s">
        <v>697</v>
      </c>
      <c r="BA2395" s="107" t="s">
        <v>402</v>
      </c>
      <c r="BB2395" s="109">
        <v>45355.272070752311</v>
      </c>
      <c r="BC2395" s="107" t="s">
        <v>465</v>
      </c>
      <c r="BD2395" s="107" t="s">
        <v>293</v>
      </c>
    </row>
    <row r="2396" spans="1:56" x14ac:dyDescent="0.2">
      <c r="A2396" s="107" t="s">
        <v>409</v>
      </c>
      <c r="B2396" s="105">
        <v>613438</v>
      </c>
      <c r="C2396" s="105" t="s">
        <v>3417</v>
      </c>
      <c r="D2396" s="107" t="s">
        <v>3418</v>
      </c>
      <c r="E2396" s="105" t="s">
        <v>1941</v>
      </c>
      <c r="F2396" s="107" t="s">
        <v>389</v>
      </c>
      <c r="G2396" s="107" t="s">
        <v>830</v>
      </c>
      <c r="H2396" s="107" t="b">
        <v>1</v>
      </c>
      <c r="I2396" s="107" t="s">
        <v>830</v>
      </c>
      <c r="J2396" s="107" t="s">
        <v>436</v>
      </c>
      <c r="K2396" s="107" t="s">
        <v>437</v>
      </c>
      <c r="L2396" s="107" t="s">
        <v>273</v>
      </c>
      <c r="M2396" s="107" t="s">
        <v>239</v>
      </c>
      <c r="N2396" s="107" t="s">
        <v>410</v>
      </c>
      <c r="O2396" s="107" t="s">
        <v>395</v>
      </c>
      <c r="P2396" s="109">
        <v>45283</v>
      </c>
      <c r="Q2396" s="107" t="s">
        <v>754</v>
      </c>
      <c r="R2396" s="108">
        <v>1</v>
      </c>
      <c r="S2396" s="109">
        <v>45329</v>
      </c>
      <c r="T2396" s="109">
        <v>45389</v>
      </c>
      <c r="U2396" s="109">
        <v>46059</v>
      </c>
      <c r="V2396" s="108">
        <v>730</v>
      </c>
      <c r="W2396" s="107" t="s">
        <v>398</v>
      </c>
      <c r="X2396" s="107" t="s">
        <v>720</v>
      </c>
      <c r="Y2396" s="107" t="s">
        <v>293</v>
      </c>
      <c r="Z2396" s="108">
        <v>0</v>
      </c>
      <c r="AA2396" s="113">
        <v>0</v>
      </c>
      <c r="AB2396" s="113">
        <v>0</v>
      </c>
      <c r="AC2396" s="113">
        <v>848520</v>
      </c>
      <c r="AD2396" s="113">
        <v>0</v>
      </c>
      <c r="AE2396" s="113">
        <v>848520</v>
      </c>
      <c r="AF2396" s="113">
        <v>140000</v>
      </c>
      <c r="AG2396" s="113">
        <v>140000</v>
      </c>
      <c r="AH2396" s="113">
        <f>CFR_Data[[#This Row],[Total Spent SFY]]+CFR_Data[[#This Row],[CF Current SFY]]</f>
        <v>140000</v>
      </c>
      <c r="AI2396" s="113">
        <v>425000</v>
      </c>
      <c r="AJ2396" s="113">
        <v>283520</v>
      </c>
      <c r="AK2396" s="113">
        <v>0</v>
      </c>
      <c r="AL2396" s="113">
        <v>0</v>
      </c>
      <c r="AM2396" s="113">
        <v>0</v>
      </c>
      <c r="AN2396" s="113">
        <v>0</v>
      </c>
      <c r="AO2396" s="113">
        <v>0</v>
      </c>
      <c r="AP2396" s="113">
        <v>0</v>
      </c>
      <c r="AQ2396" s="107" t="s">
        <v>699</v>
      </c>
      <c r="AR2396" s="107" t="s">
        <v>699</v>
      </c>
      <c r="AS2396" s="107" t="s">
        <v>396</v>
      </c>
      <c r="AT2396" s="107" t="s">
        <v>395</v>
      </c>
      <c r="AU2396" s="107" t="s">
        <v>1123</v>
      </c>
      <c r="AV2396" s="107" t="s">
        <v>391</v>
      </c>
      <c r="AW2396" s="108">
        <v>1</v>
      </c>
      <c r="AX2396" s="107" t="s">
        <v>473</v>
      </c>
      <c r="AY2396" s="107" t="s">
        <v>765</v>
      </c>
      <c r="AZ2396" s="107" t="s">
        <v>706</v>
      </c>
      <c r="BA2396" s="107" t="s">
        <v>406</v>
      </c>
      <c r="BB2396" s="109">
        <v>45355.272070752311</v>
      </c>
      <c r="BC2396" s="107" t="s">
        <v>465</v>
      </c>
      <c r="BD2396" s="107" t="s">
        <v>293</v>
      </c>
    </row>
    <row r="2397" spans="1:56" x14ac:dyDescent="0.2">
      <c r="A2397" s="107" t="s">
        <v>409</v>
      </c>
      <c r="B2397" s="105">
        <v>613439</v>
      </c>
      <c r="C2397" s="105" t="s">
        <v>3419</v>
      </c>
      <c r="D2397" s="107" t="s">
        <v>3420</v>
      </c>
      <c r="E2397" s="105" t="s">
        <v>1941</v>
      </c>
      <c r="F2397" s="107" t="s">
        <v>389</v>
      </c>
      <c r="G2397" s="107" t="s">
        <v>830</v>
      </c>
      <c r="H2397" s="107" t="b">
        <v>1</v>
      </c>
      <c r="I2397" s="107" t="s">
        <v>830</v>
      </c>
      <c r="J2397" s="107" t="s">
        <v>436</v>
      </c>
      <c r="K2397" s="107" t="s">
        <v>437</v>
      </c>
      <c r="L2397" s="107" t="s">
        <v>213</v>
      </c>
      <c r="M2397" s="107" t="s">
        <v>208</v>
      </c>
      <c r="N2397" s="107" t="s">
        <v>410</v>
      </c>
      <c r="O2397" s="107" t="s">
        <v>395</v>
      </c>
      <c r="P2397" s="109">
        <v>45276</v>
      </c>
      <c r="Q2397" s="107" t="s">
        <v>754</v>
      </c>
      <c r="R2397" s="108">
        <v>1</v>
      </c>
      <c r="S2397" s="109">
        <v>45321</v>
      </c>
      <c r="T2397" s="109">
        <v>45381</v>
      </c>
      <c r="U2397" s="109">
        <v>46051</v>
      </c>
      <c r="V2397" s="108">
        <v>730</v>
      </c>
      <c r="W2397" s="107" t="s">
        <v>398</v>
      </c>
      <c r="X2397" s="107" t="s">
        <v>720</v>
      </c>
      <c r="Y2397" s="107" t="s">
        <v>293</v>
      </c>
      <c r="Z2397" s="108">
        <v>0</v>
      </c>
      <c r="AA2397" s="113">
        <v>0</v>
      </c>
      <c r="AB2397" s="113">
        <v>0</v>
      </c>
      <c r="AC2397" s="113">
        <v>1014959.75</v>
      </c>
      <c r="AD2397" s="113">
        <v>0</v>
      </c>
      <c r="AE2397" s="113">
        <v>1014959.75</v>
      </c>
      <c r="AF2397" s="113">
        <v>185000</v>
      </c>
      <c r="AG2397" s="113">
        <v>185000</v>
      </c>
      <c r="AH2397" s="113">
        <f>CFR_Data[[#This Row],[Total Spent SFY]]+CFR_Data[[#This Row],[CF Current SFY]]</f>
        <v>185000</v>
      </c>
      <c r="AI2397" s="113">
        <v>510000</v>
      </c>
      <c r="AJ2397" s="113">
        <v>319959.75</v>
      </c>
      <c r="AK2397" s="113">
        <v>0</v>
      </c>
      <c r="AL2397" s="113">
        <v>0</v>
      </c>
      <c r="AM2397" s="113">
        <v>0</v>
      </c>
      <c r="AN2397" s="113">
        <v>0</v>
      </c>
      <c r="AO2397" s="113">
        <v>0</v>
      </c>
      <c r="AP2397" s="113">
        <v>0</v>
      </c>
      <c r="AQ2397" s="107" t="s">
        <v>699</v>
      </c>
      <c r="AR2397" s="107" t="s">
        <v>699</v>
      </c>
      <c r="AS2397" s="107" t="s">
        <v>396</v>
      </c>
      <c r="AT2397" s="107" t="s">
        <v>395</v>
      </c>
      <c r="AU2397" s="107" t="s">
        <v>1123</v>
      </c>
      <c r="AV2397" s="107" t="s">
        <v>391</v>
      </c>
      <c r="AW2397" s="108">
        <v>1</v>
      </c>
      <c r="AX2397" s="107" t="s">
        <v>473</v>
      </c>
      <c r="AY2397" s="107" t="s">
        <v>722</v>
      </c>
      <c r="AZ2397" s="107" t="s">
        <v>697</v>
      </c>
      <c r="BA2397" s="107" t="s">
        <v>402</v>
      </c>
      <c r="BB2397" s="109">
        <v>45355.272070752311</v>
      </c>
      <c r="BC2397" s="107" t="s">
        <v>465</v>
      </c>
      <c r="BD2397" s="107" t="s">
        <v>293</v>
      </c>
    </row>
    <row r="2398" spans="1:56" x14ac:dyDescent="0.2">
      <c r="A2398" s="107" t="s">
        <v>613</v>
      </c>
      <c r="B2398" s="105">
        <v>613441</v>
      </c>
      <c r="C2398" s="105" t="s">
        <v>3421</v>
      </c>
      <c r="D2398" s="107" t="s">
        <v>3422</v>
      </c>
      <c r="E2398" s="105" t="s">
        <v>1941</v>
      </c>
      <c r="F2398" s="107" t="s">
        <v>389</v>
      </c>
      <c r="G2398" s="107" t="s">
        <v>830</v>
      </c>
      <c r="H2398" s="107" t="b">
        <v>1</v>
      </c>
      <c r="I2398" s="107" t="s">
        <v>830</v>
      </c>
      <c r="J2398" s="107" t="s">
        <v>436</v>
      </c>
      <c r="K2398" s="107" t="s">
        <v>437</v>
      </c>
      <c r="L2398" s="107" t="s">
        <v>227</v>
      </c>
      <c r="M2398" s="107" t="s">
        <v>223</v>
      </c>
      <c r="N2398" s="107" t="s">
        <v>615</v>
      </c>
      <c r="O2398" s="107" t="s">
        <v>395</v>
      </c>
      <c r="P2398" s="109">
        <v>45325</v>
      </c>
      <c r="Q2398" s="107" t="s">
        <v>754</v>
      </c>
      <c r="R2398" s="108">
        <v>1</v>
      </c>
      <c r="S2398" s="109">
        <v>45394</v>
      </c>
      <c r="T2398" s="109">
        <v>45454</v>
      </c>
      <c r="U2398" s="109">
        <v>46124</v>
      </c>
      <c r="V2398" s="108">
        <v>730</v>
      </c>
      <c r="W2398" s="107" t="s">
        <v>398</v>
      </c>
      <c r="X2398" s="107" t="s">
        <v>720</v>
      </c>
      <c r="Y2398" s="107" t="s">
        <v>293</v>
      </c>
      <c r="Z2398" s="108">
        <v>0</v>
      </c>
      <c r="AA2398" s="113">
        <v>0</v>
      </c>
      <c r="AB2398" s="113">
        <v>0</v>
      </c>
      <c r="AC2398" s="113">
        <v>726800</v>
      </c>
      <c r="AD2398" s="113">
        <v>0</v>
      </c>
      <c r="AE2398" s="113">
        <v>726800</v>
      </c>
      <c r="AF2398" s="113">
        <v>31600</v>
      </c>
      <c r="AG2398" s="113">
        <v>31600</v>
      </c>
      <c r="AH2398" s="113">
        <f>CFR_Data[[#This Row],[Total Spent SFY]]+CFR_Data[[#This Row],[CF Current SFY]]</f>
        <v>31600</v>
      </c>
      <c r="AI2398" s="113">
        <v>379200</v>
      </c>
      <c r="AJ2398" s="113">
        <v>316000</v>
      </c>
      <c r="AK2398" s="113">
        <v>0</v>
      </c>
      <c r="AL2398" s="113">
        <v>0</v>
      </c>
      <c r="AM2398" s="113">
        <v>0</v>
      </c>
      <c r="AN2398" s="113">
        <v>0</v>
      </c>
      <c r="AO2398" s="113">
        <v>0</v>
      </c>
      <c r="AP2398" s="113">
        <v>0</v>
      </c>
      <c r="AQ2398" s="107" t="s">
        <v>699</v>
      </c>
      <c r="AR2398" s="107" t="s">
        <v>699</v>
      </c>
      <c r="AS2398" s="107" t="s">
        <v>396</v>
      </c>
      <c r="AT2398" s="107" t="s">
        <v>395</v>
      </c>
      <c r="AU2398" s="107" t="s">
        <v>1123</v>
      </c>
      <c r="AV2398" s="107" t="s">
        <v>391</v>
      </c>
      <c r="AW2398" s="108">
        <v>1</v>
      </c>
      <c r="AX2398" s="107" t="s">
        <v>473</v>
      </c>
      <c r="AY2398" s="107" t="s">
        <v>762</v>
      </c>
      <c r="AZ2398" s="107" t="s">
        <v>706</v>
      </c>
      <c r="BA2398" s="107" t="s">
        <v>433</v>
      </c>
      <c r="BB2398" s="109">
        <v>45355.272070752311</v>
      </c>
      <c r="BC2398" s="107" t="s">
        <v>465</v>
      </c>
      <c r="BD2398" s="107" t="s">
        <v>293</v>
      </c>
    </row>
    <row r="2399" spans="1:56" x14ac:dyDescent="0.2">
      <c r="A2399" s="107" t="s">
        <v>472</v>
      </c>
      <c r="B2399" s="105">
        <v>613442</v>
      </c>
      <c r="C2399" s="105" t="s">
        <v>395</v>
      </c>
      <c r="D2399" s="107" t="s">
        <v>3423</v>
      </c>
      <c r="E2399" s="105" t="s">
        <v>1947</v>
      </c>
      <c r="F2399" s="107" t="s">
        <v>395</v>
      </c>
      <c r="G2399" s="107" t="s">
        <v>830</v>
      </c>
      <c r="H2399" s="107" t="s">
        <v>830</v>
      </c>
      <c r="I2399" s="107" t="s">
        <v>830</v>
      </c>
      <c r="J2399" s="107" t="s">
        <v>74</v>
      </c>
      <c r="K2399" s="107" t="s">
        <v>32</v>
      </c>
      <c r="L2399" s="107" t="s">
        <v>654</v>
      </c>
      <c r="M2399" s="107" t="s">
        <v>395</v>
      </c>
      <c r="N2399" s="107" t="s">
        <v>472</v>
      </c>
      <c r="O2399" s="107" t="s">
        <v>1122</v>
      </c>
      <c r="P2399" s="109">
        <v>46501</v>
      </c>
      <c r="Q2399" s="107" t="s">
        <v>1914</v>
      </c>
      <c r="R2399" s="108">
        <v>0</v>
      </c>
      <c r="S2399" s="109">
        <v>46651</v>
      </c>
      <c r="T2399" s="109">
        <v>46711</v>
      </c>
      <c r="U2399" s="109">
        <v>47015</v>
      </c>
      <c r="V2399" s="108">
        <v>364</v>
      </c>
      <c r="W2399" s="107" t="s">
        <v>424</v>
      </c>
      <c r="X2399" s="107" t="s">
        <v>735</v>
      </c>
      <c r="Y2399" s="107" t="s">
        <v>423</v>
      </c>
      <c r="Z2399" s="108">
        <v>1</v>
      </c>
      <c r="AA2399" s="113">
        <v>0</v>
      </c>
      <c r="AB2399" s="113">
        <v>0</v>
      </c>
      <c r="AC2399" s="113">
        <v>0</v>
      </c>
      <c r="AD2399" s="113">
        <v>0</v>
      </c>
      <c r="AE2399" s="113">
        <v>0</v>
      </c>
      <c r="AF2399" s="113">
        <v>0</v>
      </c>
      <c r="AG2399" s="113">
        <v>0</v>
      </c>
      <c r="AH2399" s="113">
        <f>CFR_Data[[#This Row],[Total Spent SFY]]+CFR_Data[[#This Row],[CF Current SFY]]</f>
        <v>0</v>
      </c>
      <c r="AI2399" s="113">
        <v>0</v>
      </c>
      <c r="AJ2399" s="113">
        <v>0</v>
      </c>
      <c r="AK2399" s="113">
        <v>0</v>
      </c>
      <c r="AL2399" s="113">
        <v>0</v>
      </c>
      <c r="AM2399" s="113">
        <v>0</v>
      </c>
      <c r="AN2399" s="113">
        <v>0</v>
      </c>
      <c r="AO2399" s="113">
        <v>0</v>
      </c>
      <c r="AP2399" s="113">
        <v>0</v>
      </c>
      <c r="AQ2399" s="107" t="s">
        <v>699</v>
      </c>
      <c r="AR2399" s="107" t="s">
        <v>699</v>
      </c>
      <c r="AS2399" s="107" t="s">
        <v>473</v>
      </c>
      <c r="AT2399" s="107" t="s">
        <v>2940</v>
      </c>
      <c r="AU2399" s="107" t="s">
        <v>1123</v>
      </c>
      <c r="AV2399" s="107" t="s">
        <v>391</v>
      </c>
      <c r="AW2399" s="108">
        <v>3</v>
      </c>
      <c r="AX2399" s="107" t="s">
        <v>473</v>
      </c>
      <c r="AY2399" s="107" t="s">
        <v>2229</v>
      </c>
      <c r="AZ2399" s="107" t="s">
        <v>697</v>
      </c>
      <c r="BA2399" s="107" t="s">
        <v>2230</v>
      </c>
      <c r="BB2399" s="109">
        <v>45355.272070752311</v>
      </c>
      <c r="BC2399" s="107" t="s">
        <v>32</v>
      </c>
      <c r="BD2399" s="107" t="s">
        <v>292</v>
      </c>
    </row>
    <row r="2400" spans="1:56" x14ac:dyDescent="0.2">
      <c r="A2400" s="107" t="s">
        <v>472</v>
      </c>
      <c r="B2400" s="105">
        <v>613442</v>
      </c>
      <c r="C2400" s="105" t="s">
        <v>395</v>
      </c>
      <c r="D2400" s="107" t="s">
        <v>3423</v>
      </c>
      <c r="E2400" s="105" t="s">
        <v>1947</v>
      </c>
      <c r="F2400" s="107" t="s">
        <v>395</v>
      </c>
      <c r="G2400" s="107" t="s">
        <v>830</v>
      </c>
      <c r="H2400" s="107" t="s">
        <v>830</v>
      </c>
      <c r="I2400" s="107" t="s">
        <v>830</v>
      </c>
      <c r="J2400" s="107" t="s">
        <v>74</v>
      </c>
      <c r="K2400" s="107" t="s">
        <v>32</v>
      </c>
      <c r="L2400" s="107" t="s">
        <v>654</v>
      </c>
      <c r="M2400" s="107" t="s">
        <v>395</v>
      </c>
      <c r="N2400" s="107" t="s">
        <v>472</v>
      </c>
      <c r="O2400" s="107" t="s">
        <v>1122</v>
      </c>
      <c r="P2400" s="109">
        <v>46501</v>
      </c>
      <c r="Q2400" s="107" t="s">
        <v>1914</v>
      </c>
      <c r="R2400" s="108">
        <v>0</v>
      </c>
      <c r="S2400" s="109">
        <v>46651</v>
      </c>
      <c r="T2400" s="109">
        <v>46711</v>
      </c>
      <c r="U2400" s="109">
        <v>47015</v>
      </c>
      <c r="V2400" s="108">
        <v>364</v>
      </c>
      <c r="W2400" s="107" t="s">
        <v>398</v>
      </c>
      <c r="X2400" s="107" t="s">
        <v>702</v>
      </c>
      <c r="Y2400" s="107" t="s">
        <v>293</v>
      </c>
      <c r="Z2400" s="108">
        <v>0</v>
      </c>
      <c r="AA2400" s="113">
        <v>0</v>
      </c>
      <c r="AB2400" s="113">
        <v>0</v>
      </c>
      <c r="AC2400" s="113">
        <v>14484.3</v>
      </c>
      <c r="AD2400" s="113">
        <v>0</v>
      </c>
      <c r="AE2400" s="113">
        <v>14484.3</v>
      </c>
      <c r="AF2400" s="113">
        <v>0</v>
      </c>
      <c r="AG2400" s="113">
        <v>0</v>
      </c>
      <c r="AH2400" s="113">
        <f>CFR_Data[[#This Row],[Total Spent SFY]]+CFR_Data[[#This Row],[CF Current SFY]]</f>
        <v>0</v>
      </c>
      <c r="AI2400" s="113">
        <v>0</v>
      </c>
      <c r="AJ2400" s="113">
        <v>0</v>
      </c>
      <c r="AK2400" s="113">
        <v>0</v>
      </c>
      <c r="AL2400" s="113">
        <v>10534.036400000001</v>
      </c>
      <c r="AM2400" s="113">
        <v>3950.2636000000002</v>
      </c>
      <c r="AN2400" s="113">
        <v>0</v>
      </c>
      <c r="AO2400" s="113">
        <v>0</v>
      </c>
      <c r="AP2400" s="113">
        <v>0</v>
      </c>
      <c r="AQ2400" s="107" t="s">
        <v>699</v>
      </c>
      <c r="AR2400" s="107" t="s">
        <v>699</v>
      </c>
      <c r="AS2400" s="107" t="s">
        <v>473</v>
      </c>
      <c r="AT2400" s="107" t="s">
        <v>2940</v>
      </c>
      <c r="AU2400" s="107" t="s">
        <v>1123</v>
      </c>
      <c r="AV2400" s="107" t="s">
        <v>391</v>
      </c>
      <c r="AW2400" s="108">
        <v>3</v>
      </c>
      <c r="AX2400" s="107" t="s">
        <v>473</v>
      </c>
      <c r="AY2400" s="107" t="s">
        <v>2229</v>
      </c>
      <c r="AZ2400" s="107" t="s">
        <v>697</v>
      </c>
      <c r="BA2400" s="107" t="s">
        <v>2230</v>
      </c>
      <c r="BB2400" s="109">
        <v>45355.272070752311</v>
      </c>
      <c r="BC2400" s="107" t="s">
        <v>32</v>
      </c>
      <c r="BD2400" s="107" t="s">
        <v>293</v>
      </c>
    </row>
    <row r="2401" spans="1:56" x14ac:dyDescent="0.2">
      <c r="A2401" s="107" t="s">
        <v>472</v>
      </c>
      <c r="B2401" s="105">
        <v>613442</v>
      </c>
      <c r="C2401" s="105" t="s">
        <v>395</v>
      </c>
      <c r="D2401" s="107" t="s">
        <v>3423</v>
      </c>
      <c r="E2401" s="105" t="s">
        <v>1947</v>
      </c>
      <c r="F2401" s="107" t="s">
        <v>395</v>
      </c>
      <c r="G2401" s="107" t="s">
        <v>830</v>
      </c>
      <c r="H2401" s="107" t="s">
        <v>830</v>
      </c>
      <c r="I2401" s="107" t="s">
        <v>830</v>
      </c>
      <c r="J2401" s="107" t="s">
        <v>74</v>
      </c>
      <c r="K2401" s="107" t="s">
        <v>32</v>
      </c>
      <c r="L2401" s="107" t="s">
        <v>654</v>
      </c>
      <c r="M2401" s="107" t="s">
        <v>395</v>
      </c>
      <c r="N2401" s="107" t="s">
        <v>472</v>
      </c>
      <c r="O2401" s="107" t="s">
        <v>1122</v>
      </c>
      <c r="P2401" s="109">
        <v>46501</v>
      </c>
      <c r="Q2401" s="107" t="s">
        <v>1914</v>
      </c>
      <c r="R2401" s="108">
        <v>0</v>
      </c>
      <c r="S2401" s="109">
        <v>46651</v>
      </c>
      <c r="T2401" s="109">
        <v>46711</v>
      </c>
      <c r="U2401" s="109">
        <v>47015</v>
      </c>
      <c r="V2401" s="108">
        <v>364</v>
      </c>
      <c r="W2401" s="107" t="s">
        <v>424</v>
      </c>
      <c r="X2401" s="107" t="s">
        <v>709</v>
      </c>
      <c r="Y2401" s="107" t="s">
        <v>416</v>
      </c>
      <c r="Z2401" s="108">
        <v>0.8</v>
      </c>
      <c r="AA2401" s="113">
        <v>0</v>
      </c>
      <c r="AB2401" s="113">
        <v>0</v>
      </c>
      <c r="AC2401" s="113">
        <v>1402824.7560000001</v>
      </c>
      <c r="AD2401" s="113">
        <v>0</v>
      </c>
      <c r="AE2401" s="113">
        <v>1402824.7560000001</v>
      </c>
      <c r="AF2401" s="113">
        <v>0</v>
      </c>
      <c r="AG2401" s="113">
        <v>0</v>
      </c>
      <c r="AH2401" s="113">
        <f>CFR_Data[[#This Row],[Total Spent SFY]]+CFR_Data[[#This Row],[CF Current SFY]]</f>
        <v>0</v>
      </c>
      <c r="AI2401" s="113">
        <v>0</v>
      </c>
      <c r="AJ2401" s="113">
        <v>0</v>
      </c>
      <c r="AK2401" s="113">
        <v>0</v>
      </c>
      <c r="AL2401" s="113">
        <v>1020236.1862</v>
      </c>
      <c r="AM2401" s="113">
        <v>382588.5698</v>
      </c>
      <c r="AN2401" s="113">
        <v>0</v>
      </c>
      <c r="AO2401" s="113">
        <v>0</v>
      </c>
      <c r="AP2401" s="113">
        <v>0</v>
      </c>
      <c r="AQ2401" s="107" t="s">
        <v>699</v>
      </c>
      <c r="AR2401" s="107" t="s">
        <v>699</v>
      </c>
      <c r="AS2401" s="107" t="s">
        <v>473</v>
      </c>
      <c r="AT2401" s="107" t="s">
        <v>2940</v>
      </c>
      <c r="AU2401" s="107" t="s">
        <v>1123</v>
      </c>
      <c r="AV2401" s="107" t="s">
        <v>391</v>
      </c>
      <c r="AW2401" s="108">
        <v>3</v>
      </c>
      <c r="AX2401" s="107" t="s">
        <v>473</v>
      </c>
      <c r="AY2401" s="107" t="s">
        <v>2229</v>
      </c>
      <c r="AZ2401" s="107" t="s">
        <v>697</v>
      </c>
      <c r="BA2401" s="107" t="s">
        <v>2230</v>
      </c>
      <c r="BB2401" s="109">
        <v>45355.272070752311</v>
      </c>
      <c r="BC2401" s="107" t="s">
        <v>32</v>
      </c>
      <c r="BD2401" s="107" t="s">
        <v>292</v>
      </c>
    </row>
    <row r="2402" spans="1:56" x14ac:dyDescent="0.2">
      <c r="A2402" s="107" t="s">
        <v>409</v>
      </c>
      <c r="B2402" s="105">
        <v>613443</v>
      </c>
      <c r="C2402" s="105" t="s">
        <v>3424</v>
      </c>
      <c r="D2402" s="107" t="s">
        <v>3425</v>
      </c>
      <c r="E2402" s="105" t="s">
        <v>1941</v>
      </c>
      <c r="F2402" s="107" t="s">
        <v>389</v>
      </c>
      <c r="G2402" s="107" t="s">
        <v>830</v>
      </c>
      <c r="H2402" s="107" t="b">
        <v>1</v>
      </c>
      <c r="I2402" s="107" t="s">
        <v>830</v>
      </c>
      <c r="J2402" s="107" t="s">
        <v>436</v>
      </c>
      <c r="K2402" s="107" t="s">
        <v>437</v>
      </c>
      <c r="L2402" s="107" t="s">
        <v>235</v>
      </c>
      <c r="M2402" s="107" t="s">
        <v>233</v>
      </c>
      <c r="N2402" s="107" t="s">
        <v>410</v>
      </c>
      <c r="O2402" s="107" t="s">
        <v>395</v>
      </c>
      <c r="P2402" s="109">
        <v>45241</v>
      </c>
      <c r="Q2402" s="107" t="s">
        <v>754</v>
      </c>
      <c r="R2402" s="108">
        <v>1</v>
      </c>
      <c r="S2402" s="109">
        <v>45287</v>
      </c>
      <c r="T2402" s="109">
        <v>45347</v>
      </c>
      <c r="U2402" s="109">
        <v>46017</v>
      </c>
      <c r="V2402" s="108">
        <v>730</v>
      </c>
      <c r="W2402" s="107" t="s">
        <v>398</v>
      </c>
      <c r="X2402" s="107" t="s">
        <v>720</v>
      </c>
      <c r="Y2402" s="107" t="s">
        <v>293</v>
      </c>
      <c r="Z2402" s="108">
        <v>0</v>
      </c>
      <c r="AA2402" s="113">
        <v>0</v>
      </c>
      <c r="AB2402" s="113">
        <v>0</v>
      </c>
      <c r="AC2402" s="113">
        <v>744735</v>
      </c>
      <c r="AD2402" s="113">
        <v>744735</v>
      </c>
      <c r="AE2402" s="113">
        <v>744735</v>
      </c>
      <c r="AF2402" s="113">
        <v>330000</v>
      </c>
      <c r="AG2402" s="113">
        <v>330000</v>
      </c>
      <c r="AH2402" s="113">
        <f>CFR_Data[[#This Row],[Total Spent SFY]]+CFR_Data[[#This Row],[CF Current SFY]]</f>
        <v>330000</v>
      </c>
      <c r="AI2402" s="113">
        <v>330000</v>
      </c>
      <c r="AJ2402" s="113">
        <v>84735</v>
      </c>
      <c r="AK2402" s="113">
        <v>0</v>
      </c>
      <c r="AL2402" s="113">
        <v>0</v>
      </c>
      <c r="AM2402" s="113">
        <v>0</v>
      </c>
      <c r="AN2402" s="113">
        <v>0</v>
      </c>
      <c r="AO2402" s="113">
        <v>0</v>
      </c>
      <c r="AP2402" s="113">
        <v>0</v>
      </c>
      <c r="AQ2402" s="107" t="s">
        <v>699</v>
      </c>
      <c r="AR2402" s="107" t="s">
        <v>699</v>
      </c>
      <c r="AS2402" s="107" t="s">
        <v>396</v>
      </c>
      <c r="AT2402" s="107" t="s">
        <v>395</v>
      </c>
      <c r="AU2402" s="107" t="s">
        <v>1123</v>
      </c>
      <c r="AV2402" s="107" t="s">
        <v>391</v>
      </c>
      <c r="AW2402" s="108">
        <v>1</v>
      </c>
      <c r="AX2402" s="107" t="s">
        <v>473</v>
      </c>
      <c r="AY2402" s="107" t="s">
        <v>736</v>
      </c>
      <c r="AZ2402" s="107" t="s">
        <v>706</v>
      </c>
      <c r="BA2402" s="107" t="s">
        <v>434</v>
      </c>
      <c r="BB2402" s="109">
        <v>45355.272070752311</v>
      </c>
      <c r="BC2402" s="107" t="s">
        <v>465</v>
      </c>
      <c r="BD2402" s="107" t="s">
        <v>293</v>
      </c>
    </row>
    <row r="2403" spans="1:56" x14ac:dyDescent="0.2">
      <c r="A2403" s="107" t="s">
        <v>613</v>
      </c>
      <c r="B2403" s="105">
        <v>613450</v>
      </c>
      <c r="C2403" s="105" t="s">
        <v>3426</v>
      </c>
      <c r="D2403" s="107" t="s">
        <v>3427</v>
      </c>
      <c r="E2403" s="105" t="s">
        <v>1947</v>
      </c>
      <c r="F2403" s="107" t="s">
        <v>1207</v>
      </c>
      <c r="G2403" s="107" t="s">
        <v>830</v>
      </c>
      <c r="H2403" s="107" t="s">
        <v>830</v>
      </c>
      <c r="I2403" s="107" t="s">
        <v>830</v>
      </c>
      <c r="J2403" s="107" t="s">
        <v>404</v>
      </c>
      <c r="K2403" s="107" t="s">
        <v>405</v>
      </c>
      <c r="L2403" s="107" t="s">
        <v>225</v>
      </c>
      <c r="M2403" s="107" t="s">
        <v>223</v>
      </c>
      <c r="N2403" s="107" t="s">
        <v>614</v>
      </c>
      <c r="O2403" s="107" t="s">
        <v>395</v>
      </c>
      <c r="P2403" s="109">
        <v>45339</v>
      </c>
      <c r="Q2403" s="107" t="s">
        <v>754</v>
      </c>
      <c r="R2403" s="108">
        <v>1</v>
      </c>
      <c r="S2403" s="109">
        <v>45408</v>
      </c>
      <c r="T2403" s="109">
        <v>45468</v>
      </c>
      <c r="U2403" s="109">
        <v>46138</v>
      </c>
      <c r="V2403" s="108">
        <v>730</v>
      </c>
      <c r="W2403" s="107" t="s">
        <v>398</v>
      </c>
      <c r="X2403" s="107" t="s">
        <v>1100</v>
      </c>
      <c r="Y2403" s="107" t="s">
        <v>293</v>
      </c>
      <c r="Z2403" s="108">
        <v>0</v>
      </c>
      <c r="AA2403" s="113">
        <v>0</v>
      </c>
      <c r="AB2403" s="113">
        <v>0</v>
      </c>
      <c r="AC2403" s="113">
        <v>594029.32499999995</v>
      </c>
      <c r="AD2403" s="113">
        <v>0</v>
      </c>
      <c r="AE2403" s="113">
        <v>594029.32510000002</v>
      </c>
      <c r="AF2403" s="113">
        <v>25827.362000000001</v>
      </c>
      <c r="AG2403" s="113">
        <v>25827.362000000001</v>
      </c>
      <c r="AH2403" s="113">
        <f>CFR_Data[[#This Row],[Total Spent SFY]]+CFR_Data[[#This Row],[CF Current SFY]]</f>
        <v>25827.362000000001</v>
      </c>
      <c r="AI2403" s="113">
        <v>309928.34350000002</v>
      </c>
      <c r="AJ2403" s="113">
        <v>258273.61960000001</v>
      </c>
      <c r="AK2403" s="113">
        <v>0</v>
      </c>
      <c r="AL2403" s="113">
        <v>0</v>
      </c>
      <c r="AM2403" s="113">
        <v>0</v>
      </c>
      <c r="AN2403" s="113">
        <v>-1E-4</v>
      </c>
      <c r="AO2403" s="113">
        <v>0</v>
      </c>
      <c r="AP2403" s="113">
        <v>0</v>
      </c>
      <c r="AQ2403" s="107" t="s">
        <v>699</v>
      </c>
      <c r="AR2403" s="107" t="s">
        <v>699</v>
      </c>
      <c r="AS2403" s="107" t="s">
        <v>396</v>
      </c>
      <c r="AT2403" s="107" t="s">
        <v>395</v>
      </c>
      <c r="AU2403" s="107" t="s">
        <v>1123</v>
      </c>
      <c r="AV2403" s="107" t="s">
        <v>391</v>
      </c>
      <c r="AW2403" s="108">
        <v>2</v>
      </c>
      <c r="AX2403" s="107" t="s">
        <v>473</v>
      </c>
      <c r="AY2403" s="107" t="s">
        <v>765</v>
      </c>
      <c r="AZ2403" s="107" t="s">
        <v>706</v>
      </c>
      <c r="BA2403" s="107" t="s">
        <v>406</v>
      </c>
      <c r="BB2403" s="109">
        <v>45355.272070752311</v>
      </c>
      <c r="BC2403" s="107" t="s">
        <v>465</v>
      </c>
      <c r="BD2403" s="107" t="s">
        <v>293</v>
      </c>
    </row>
    <row r="2404" spans="1:56" x14ac:dyDescent="0.2">
      <c r="A2404" s="107" t="s">
        <v>613</v>
      </c>
      <c r="B2404" s="105">
        <v>613450</v>
      </c>
      <c r="C2404" s="105" t="s">
        <v>3426</v>
      </c>
      <c r="D2404" s="107" t="s">
        <v>3427</v>
      </c>
      <c r="E2404" s="105" t="s">
        <v>1947</v>
      </c>
      <c r="F2404" s="107" t="s">
        <v>1207</v>
      </c>
      <c r="G2404" s="107" t="s">
        <v>830</v>
      </c>
      <c r="H2404" s="107" t="s">
        <v>830</v>
      </c>
      <c r="I2404" s="107" t="s">
        <v>830</v>
      </c>
      <c r="J2404" s="107" t="s">
        <v>404</v>
      </c>
      <c r="K2404" s="107" t="s">
        <v>405</v>
      </c>
      <c r="L2404" s="107" t="s">
        <v>225</v>
      </c>
      <c r="M2404" s="107" t="s">
        <v>223</v>
      </c>
      <c r="N2404" s="107" t="s">
        <v>614</v>
      </c>
      <c r="O2404" s="107" t="s">
        <v>395</v>
      </c>
      <c r="P2404" s="109">
        <v>45339</v>
      </c>
      <c r="Q2404" s="107" t="s">
        <v>754</v>
      </c>
      <c r="R2404" s="108">
        <v>1</v>
      </c>
      <c r="S2404" s="109">
        <v>45408</v>
      </c>
      <c r="T2404" s="109">
        <v>45468</v>
      </c>
      <c r="U2404" s="109">
        <v>46138</v>
      </c>
      <c r="V2404" s="108">
        <v>730</v>
      </c>
      <c r="W2404" s="107" t="s">
        <v>1843</v>
      </c>
      <c r="X2404" s="107" t="s">
        <v>2774</v>
      </c>
      <c r="Y2404" s="107" t="s">
        <v>2612</v>
      </c>
      <c r="Z2404" s="108">
        <v>0</v>
      </c>
      <c r="AA2404" s="113">
        <v>0</v>
      </c>
      <c r="AB2404" s="113">
        <v>0</v>
      </c>
      <c r="AC2404" s="113">
        <v>297224.94799999997</v>
      </c>
      <c r="AD2404" s="113">
        <v>0</v>
      </c>
      <c r="AE2404" s="113">
        <v>297224.94799999997</v>
      </c>
      <c r="AF2404" s="113">
        <v>12922.8238</v>
      </c>
      <c r="AG2404" s="113">
        <v>12922.8238</v>
      </c>
      <c r="AH2404" s="113">
        <f>CFR_Data[[#This Row],[Total Spent SFY]]+CFR_Data[[#This Row],[CF Current SFY]]</f>
        <v>12922.8238</v>
      </c>
      <c r="AI2404" s="113">
        <v>155073.88589999999</v>
      </c>
      <c r="AJ2404" s="113">
        <v>129228.2383</v>
      </c>
      <c r="AK2404" s="113">
        <v>0</v>
      </c>
      <c r="AL2404" s="113">
        <v>0</v>
      </c>
      <c r="AM2404" s="113">
        <v>0</v>
      </c>
      <c r="AN2404" s="113">
        <v>0</v>
      </c>
      <c r="AO2404" s="113">
        <v>0</v>
      </c>
      <c r="AP2404" s="113">
        <v>0</v>
      </c>
      <c r="AQ2404" s="107" t="s">
        <v>699</v>
      </c>
      <c r="AR2404" s="107" t="s">
        <v>699</v>
      </c>
      <c r="AS2404" s="107" t="s">
        <v>396</v>
      </c>
      <c r="AT2404" s="107" t="s">
        <v>395</v>
      </c>
      <c r="AU2404" s="107" t="s">
        <v>1123</v>
      </c>
      <c r="AV2404" s="107" t="s">
        <v>391</v>
      </c>
      <c r="AW2404" s="108">
        <v>2</v>
      </c>
      <c r="AX2404" s="107" t="s">
        <v>473</v>
      </c>
      <c r="AY2404" s="107" t="s">
        <v>765</v>
      </c>
      <c r="AZ2404" s="107" t="s">
        <v>706</v>
      </c>
      <c r="BA2404" s="107" t="s">
        <v>406</v>
      </c>
      <c r="BB2404" s="109">
        <v>45355.272070752311</v>
      </c>
      <c r="BC2404" s="107" t="s">
        <v>465</v>
      </c>
      <c r="BD2404" s="107" t="s">
        <v>293</v>
      </c>
    </row>
    <row r="2405" spans="1:56" x14ac:dyDescent="0.2">
      <c r="A2405" s="107" t="s">
        <v>472</v>
      </c>
      <c r="B2405" s="105">
        <v>613451</v>
      </c>
      <c r="C2405" s="105" t="s">
        <v>395</v>
      </c>
      <c r="D2405" s="107" t="s">
        <v>3428</v>
      </c>
      <c r="E2405" s="105" t="s">
        <v>1941</v>
      </c>
      <c r="F2405" s="107" t="s">
        <v>389</v>
      </c>
      <c r="G2405" s="107" t="s">
        <v>830</v>
      </c>
      <c r="H2405" s="107" t="b">
        <v>1</v>
      </c>
      <c r="I2405" s="107" t="s">
        <v>830</v>
      </c>
      <c r="J2405" s="107" t="s">
        <v>117</v>
      </c>
      <c r="K2405" s="107" t="s">
        <v>27</v>
      </c>
      <c r="L2405" s="107" t="s">
        <v>157</v>
      </c>
      <c r="M2405" s="107" t="s">
        <v>156</v>
      </c>
      <c r="N2405" s="107" t="s">
        <v>472</v>
      </c>
      <c r="O2405" s="107" t="s">
        <v>1122</v>
      </c>
      <c r="P2405" s="109">
        <v>45507</v>
      </c>
      <c r="Q2405" s="107" t="s">
        <v>754</v>
      </c>
      <c r="R2405" s="108">
        <v>0</v>
      </c>
      <c r="S2405" s="109">
        <v>45657</v>
      </c>
      <c r="T2405" s="109">
        <v>45717</v>
      </c>
      <c r="U2405" s="109">
        <v>46265</v>
      </c>
      <c r="V2405" s="108">
        <v>608</v>
      </c>
      <c r="W2405" s="107" t="s">
        <v>398</v>
      </c>
      <c r="X2405" s="107" t="s">
        <v>702</v>
      </c>
      <c r="Y2405" s="107" t="s">
        <v>293</v>
      </c>
      <c r="Z2405" s="108">
        <v>0</v>
      </c>
      <c r="AA2405" s="113">
        <v>0</v>
      </c>
      <c r="AB2405" s="113">
        <v>0</v>
      </c>
      <c r="AC2405" s="113">
        <v>1890324</v>
      </c>
      <c r="AD2405" s="113">
        <v>0</v>
      </c>
      <c r="AE2405" s="113">
        <v>1890324</v>
      </c>
      <c r="AF2405" s="113">
        <v>0</v>
      </c>
      <c r="AG2405" s="113">
        <v>0</v>
      </c>
      <c r="AH2405" s="113">
        <f>CFR_Data[[#This Row],[Total Spent SFY]]+CFR_Data[[#This Row],[CF Current SFY]]</f>
        <v>0</v>
      </c>
      <c r="AI2405" s="113">
        <v>420072</v>
      </c>
      <c r="AJ2405" s="113">
        <v>1260216</v>
      </c>
      <c r="AK2405" s="113">
        <v>210036</v>
      </c>
      <c r="AL2405" s="113">
        <v>0</v>
      </c>
      <c r="AM2405" s="113">
        <v>0</v>
      </c>
      <c r="AN2405" s="113">
        <v>0</v>
      </c>
      <c r="AO2405" s="113">
        <v>0</v>
      </c>
      <c r="AP2405" s="113">
        <v>0</v>
      </c>
      <c r="AQ2405" s="107" t="s">
        <v>699</v>
      </c>
      <c r="AR2405" s="107" t="s">
        <v>699</v>
      </c>
      <c r="AS2405" s="107" t="s">
        <v>396</v>
      </c>
      <c r="AT2405" s="107" t="s">
        <v>395</v>
      </c>
      <c r="AU2405" s="107" t="s">
        <v>1123</v>
      </c>
      <c r="AV2405" s="107" t="s">
        <v>391</v>
      </c>
      <c r="AW2405" s="108">
        <v>1</v>
      </c>
      <c r="AX2405" s="107" t="s">
        <v>473</v>
      </c>
      <c r="AY2405" s="107" t="s">
        <v>707</v>
      </c>
      <c r="AZ2405" s="107" t="s">
        <v>706</v>
      </c>
      <c r="BA2405" s="107" t="s">
        <v>412</v>
      </c>
      <c r="BB2405" s="109">
        <v>45355.272070752311</v>
      </c>
      <c r="BC2405" s="107" t="s">
        <v>27</v>
      </c>
      <c r="BD2405" s="107" t="s">
        <v>293</v>
      </c>
    </row>
    <row r="2406" spans="1:56" x14ac:dyDescent="0.2">
      <c r="A2406" s="107" t="s">
        <v>472</v>
      </c>
      <c r="B2406" s="105">
        <v>613454</v>
      </c>
      <c r="C2406" s="105" t="s">
        <v>395</v>
      </c>
      <c r="D2406" s="107" t="s">
        <v>1443</v>
      </c>
      <c r="E2406" s="105" t="s">
        <v>1954</v>
      </c>
      <c r="F2406" s="107" t="s">
        <v>1333</v>
      </c>
      <c r="G2406" s="107" t="s">
        <v>830</v>
      </c>
      <c r="H2406" s="107" t="b">
        <v>1</v>
      </c>
      <c r="I2406" s="107" t="s">
        <v>830</v>
      </c>
      <c r="J2406" s="107" t="s">
        <v>463</v>
      </c>
      <c r="K2406" s="107" t="s">
        <v>464</v>
      </c>
      <c r="L2406" s="107" t="s">
        <v>344</v>
      </c>
      <c r="M2406" s="107" t="s">
        <v>395</v>
      </c>
      <c r="N2406" s="107" t="s">
        <v>472</v>
      </c>
      <c r="O2406" s="107" t="s">
        <v>1130</v>
      </c>
      <c r="P2406" s="109">
        <v>45395</v>
      </c>
      <c r="Q2406" s="107" t="s">
        <v>754</v>
      </c>
      <c r="R2406" s="108">
        <v>0</v>
      </c>
      <c r="S2406" s="109">
        <v>45545</v>
      </c>
      <c r="T2406" s="109">
        <v>45605</v>
      </c>
      <c r="U2406" s="109">
        <v>46275</v>
      </c>
      <c r="V2406" s="108">
        <v>730</v>
      </c>
      <c r="W2406" s="107" t="s">
        <v>438</v>
      </c>
      <c r="X2406" s="107" t="s">
        <v>800</v>
      </c>
      <c r="Y2406" s="107" t="s">
        <v>293</v>
      </c>
      <c r="Z2406" s="108">
        <v>0</v>
      </c>
      <c r="AA2406" s="113">
        <v>0</v>
      </c>
      <c r="AB2406" s="113">
        <v>0</v>
      </c>
      <c r="AC2406" s="113">
        <v>1820392</v>
      </c>
      <c r="AD2406" s="113">
        <v>0</v>
      </c>
      <c r="AE2406" s="113">
        <v>1820392</v>
      </c>
      <c r="AF2406" s="113">
        <v>0</v>
      </c>
      <c r="AG2406" s="113">
        <v>0</v>
      </c>
      <c r="AH2406" s="113">
        <f>CFR_Data[[#This Row],[Total Spent SFY]]+CFR_Data[[#This Row],[CF Current SFY]]</f>
        <v>0</v>
      </c>
      <c r="AI2406" s="113">
        <v>633179.82609999995</v>
      </c>
      <c r="AJ2406" s="113">
        <v>949769.73910000001</v>
      </c>
      <c r="AK2406" s="113">
        <v>237442.43479999999</v>
      </c>
      <c r="AL2406" s="113">
        <v>0</v>
      </c>
      <c r="AM2406" s="113">
        <v>0</v>
      </c>
      <c r="AN2406" s="113">
        <v>0</v>
      </c>
      <c r="AO2406" s="113">
        <v>0</v>
      </c>
      <c r="AP2406" s="113">
        <v>0</v>
      </c>
      <c r="AQ2406" s="107" t="s">
        <v>699</v>
      </c>
      <c r="AR2406" s="107" t="s">
        <v>699</v>
      </c>
      <c r="AS2406" s="107" t="s">
        <v>396</v>
      </c>
      <c r="AT2406" s="107" t="s">
        <v>395</v>
      </c>
      <c r="AU2406" s="107" t="s">
        <v>1123</v>
      </c>
      <c r="AV2406" s="107" t="s">
        <v>391</v>
      </c>
      <c r="AW2406" s="108">
        <v>1</v>
      </c>
      <c r="AX2406" s="107" t="s">
        <v>473</v>
      </c>
      <c r="AY2406" s="107" t="s">
        <v>707</v>
      </c>
      <c r="AZ2406" s="107" t="s">
        <v>706</v>
      </c>
      <c r="BA2406" s="107" t="s">
        <v>412</v>
      </c>
      <c r="BB2406" s="109">
        <v>45355.272070752311</v>
      </c>
      <c r="BC2406" s="107" t="s">
        <v>465</v>
      </c>
      <c r="BD2406" s="107" t="s">
        <v>293</v>
      </c>
    </row>
    <row r="2407" spans="1:56" x14ac:dyDescent="0.2">
      <c r="A2407" s="107" t="s">
        <v>409</v>
      </c>
      <c r="B2407" s="105">
        <v>613455</v>
      </c>
      <c r="C2407" s="105" t="s">
        <v>3429</v>
      </c>
      <c r="D2407" s="107" t="s">
        <v>1920</v>
      </c>
      <c r="E2407" s="105" t="s">
        <v>1954</v>
      </c>
      <c r="F2407" s="107" t="s">
        <v>389</v>
      </c>
      <c r="G2407" s="107" t="s">
        <v>830</v>
      </c>
      <c r="H2407" s="107" t="b">
        <v>1</v>
      </c>
      <c r="I2407" s="107" t="s">
        <v>830</v>
      </c>
      <c r="J2407" s="107" t="s">
        <v>463</v>
      </c>
      <c r="K2407" s="107" t="s">
        <v>464</v>
      </c>
      <c r="L2407" s="107" t="s">
        <v>347</v>
      </c>
      <c r="M2407" s="107" t="s">
        <v>395</v>
      </c>
      <c r="N2407" s="107" t="s">
        <v>454</v>
      </c>
      <c r="O2407" s="107" t="s">
        <v>395</v>
      </c>
      <c r="P2407" s="109">
        <v>45290</v>
      </c>
      <c r="Q2407" s="107" t="s">
        <v>754</v>
      </c>
      <c r="R2407" s="108">
        <v>1</v>
      </c>
      <c r="S2407" s="109">
        <v>45345</v>
      </c>
      <c r="T2407" s="109">
        <v>45405</v>
      </c>
      <c r="U2407" s="109">
        <v>46075</v>
      </c>
      <c r="V2407" s="108">
        <v>730</v>
      </c>
      <c r="W2407" s="107" t="s">
        <v>398</v>
      </c>
      <c r="X2407" s="107" t="s">
        <v>720</v>
      </c>
      <c r="Y2407" s="107" t="s">
        <v>293</v>
      </c>
      <c r="Z2407" s="108">
        <v>0</v>
      </c>
      <c r="AA2407" s="113">
        <v>0</v>
      </c>
      <c r="AB2407" s="113">
        <v>0</v>
      </c>
      <c r="AC2407" s="113">
        <v>2845460</v>
      </c>
      <c r="AD2407" s="113">
        <v>0</v>
      </c>
      <c r="AE2407" s="113">
        <v>2845460</v>
      </c>
      <c r="AF2407" s="113">
        <v>400000</v>
      </c>
      <c r="AG2407" s="113">
        <v>400000</v>
      </c>
      <c r="AH2407" s="113">
        <f>CFR_Data[[#This Row],[Total Spent SFY]]+CFR_Data[[#This Row],[CF Current SFY]]</f>
        <v>400000</v>
      </c>
      <c r="AI2407" s="113">
        <v>1425000</v>
      </c>
      <c r="AJ2407" s="113">
        <v>1020460</v>
      </c>
      <c r="AK2407" s="113">
        <v>0</v>
      </c>
      <c r="AL2407" s="113">
        <v>0</v>
      </c>
      <c r="AM2407" s="113">
        <v>0</v>
      </c>
      <c r="AN2407" s="113">
        <v>0</v>
      </c>
      <c r="AO2407" s="113">
        <v>0</v>
      </c>
      <c r="AP2407" s="113">
        <v>0</v>
      </c>
      <c r="AQ2407" s="107" t="s">
        <v>699</v>
      </c>
      <c r="AR2407" s="107" t="s">
        <v>699</v>
      </c>
      <c r="AS2407" s="107" t="s">
        <v>396</v>
      </c>
      <c r="AT2407" s="107" t="s">
        <v>395</v>
      </c>
      <c r="AU2407" s="107" t="s">
        <v>1123</v>
      </c>
      <c r="AV2407" s="107" t="s">
        <v>391</v>
      </c>
      <c r="AW2407" s="108">
        <v>1</v>
      </c>
      <c r="AX2407" s="107" t="s">
        <v>473</v>
      </c>
      <c r="AY2407" s="107" t="s">
        <v>707</v>
      </c>
      <c r="AZ2407" s="107" t="s">
        <v>706</v>
      </c>
      <c r="BA2407" s="107" t="s">
        <v>412</v>
      </c>
      <c r="BB2407" s="109">
        <v>45355.272070752311</v>
      </c>
      <c r="BC2407" s="107" t="s">
        <v>465</v>
      </c>
      <c r="BD2407" s="107" t="s">
        <v>293</v>
      </c>
    </row>
    <row r="2408" spans="1:56" x14ac:dyDescent="0.2">
      <c r="A2408" s="107" t="s">
        <v>472</v>
      </c>
      <c r="B2408" s="105">
        <v>613456</v>
      </c>
      <c r="C2408" s="105" t="s">
        <v>395</v>
      </c>
      <c r="D2408" s="107" t="s">
        <v>1920</v>
      </c>
      <c r="E2408" s="105" t="s">
        <v>1954</v>
      </c>
      <c r="F2408" s="107" t="s">
        <v>389</v>
      </c>
      <c r="G2408" s="107" t="s">
        <v>830</v>
      </c>
      <c r="H2408" s="107" t="b">
        <v>1</v>
      </c>
      <c r="I2408" s="107" t="s">
        <v>830</v>
      </c>
      <c r="J2408" s="107" t="s">
        <v>463</v>
      </c>
      <c r="K2408" s="107" t="s">
        <v>464</v>
      </c>
      <c r="L2408" s="107" t="s">
        <v>347</v>
      </c>
      <c r="M2408" s="107" t="s">
        <v>395</v>
      </c>
      <c r="N2408" s="107" t="s">
        <v>472</v>
      </c>
      <c r="O2408" s="107" t="s">
        <v>1130</v>
      </c>
      <c r="P2408" s="109">
        <v>45402</v>
      </c>
      <c r="Q2408" s="107" t="s">
        <v>754</v>
      </c>
      <c r="R2408" s="108">
        <v>0</v>
      </c>
      <c r="S2408" s="109">
        <v>45552</v>
      </c>
      <c r="T2408" s="109">
        <v>45612</v>
      </c>
      <c r="U2408" s="109">
        <v>46282</v>
      </c>
      <c r="V2408" s="108">
        <v>730</v>
      </c>
      <c r="W2408" s="107" t="s">
        <v>398</v>
      </c>
      <c r="X2408" s="107" t="s">
        <v>720</v>
      </c>
      <c r="Y2408" s="107" t="s">
        <v>293</v>
      </c>
      <c r="Z2408" s="108">
        <v>0</v>
      </c>
      <c r="AA2408" s="113">
        <v>0</v>
      </c>
      <c r="AB2408" s="113">
        <v>0</v>
      </c>
      <c r="AC2408" s="113">
        <v>2410000</v>
      </c>
      <c r="AD2408" s="113">
        <v>0</v>
      </c>
      <c r="AE2408" s="113">
        <v>2410000</v>
      </c>
      <c r="AF2408" s="113">
        <v>0</v>
      </c>
      <c r="AG2408" s="113">
        <v>0</v>
      </c>
      <c r="AH2408" s="113">
        <f>CFR_Data[[#This Row],[Total Spent SFY]]+CFR_Data[[#This Row],[CF Current SFY]]</f>
        <v>0</v>
      </c>
      <c r="AI2408" s="113">
        <v>838260.86959999998</v>
      </c>
      <c r="AJ2408" s="113">
        <v>1257391.3043</v>
      </c>
      <c r="AK2408" s="113">
        <v>314347.82610000001</v>
      </c>
      <c r="AL2408" s="113">
        <v>0</v>
      </c>
      <c r="AM2408" s="113">
        <v>0</v>
      </c>
      <c r="AN2408" s="113">
        <v>0</v>
      </c>
      <c r="AO2408" s="113">
        <v>0</v>
      </c>
      <c r="AP2408" s="113">
        <v>0</v>
      </c>
      <c r="AQ2408" s="107" t="s">
        <v>699</v>
      </c>
      <c r="AR2408" s="107" t="s">
        <v>699</v>
      </c>
      <c r="AS2408" s="107" t="s">
        <v>396</v>
      </c>
      <c r="AT2408" s="107" t="s">
        <v>395</v>
      </c>
      <c r="AU2408" s="107" t="s">
        <v>1123</v>
      </c>
      <c r="AV2408" s="107" t="s">
        <v>391</v>
      </c>
      <c r="AW2408" s="108">
        <v>1</v>
      </c>
      <c r="AX2408" s="107" t="s">
        <v>473</v>
      </c>
      <c r="AY2408" s="107" t="s">
        <v>707</v>
      </c>
      <c r="AZ2408" s="107" t="s">
        <v>706</v>
      </c>
      <c r="BA2408" s="107" t="s">
        <v>412</v>
      </c>
      <c r="BB2408" s="109">
        <v>45355.272070752311</v>
      </c>
      <c r="BC2408" s="107" t="s">
        <v>465</v>
      </c>
      <c r="BD2408" s="107" t="s">
        <v>293</v>
      </c>
    </row>
    <row r="2409" spans="1:56" x14ac:dyDescent="0.2">
      <c r="A2409" s="107" t="s">
        <v>409</v>
      </c>
      <c r="B2409" s="105">
        <v>613457</v>
      </c>
      <c r="C2409" s="105" t="s">
        <v>3430</v>
      </c>
      <c r="D2409" s="107" t="s">
        <v>3431</v>
      </c>
      <c r="E2409" s="105" t="s">
        <v>1954</v>
      </c>
      <c r="F2409" s="107" t="s">
        <v>389</v>
      </c>
      <c r="G2409" s="107" t="s">
        <v>830</v>
      </c>
      <c r="H2409" s="107" t="b">
        <v>1</v>
      </c>
      <c r="I2409" s="107" t="s">
        <v>830</v>
      </c>
      <c r="J2409" s="107" t="s">
        <v>463</v>
      </c>
      <c r="K2409" s="107" t="s">
        <v>464</v>
      </c>
      <c r="L2409" s="107" t="s">
        <v>344</v>
      </c>
      <c r="M2409" s="107" t="s">
        <v>395</v>
      </c>
      <c r="N2409" s="107" t="s">
        <v>410</v>
      </c>
      <c r="O2409" s="107" t="s">
        <v>395</v>
      </c>
      <c r="P2409" s="109">
        <v>45255</v>
      </c>
      <c r="Q2409" s="107" t="s">
        <v>754</v>
      </c>
      <c r="R2409" s="108">
        <v>1</v>
      </c>
      <c r="S2409" s="109">
        <v>45314</v>
      </c>
      <c r="T2409" s="109">
        <v>45374</v>
      </c>
      <c r="U2409" s="109">
        <v>46044</v>
      </c>
      <c r="V2409" s="108">
        <v>730</v>
      </c>
      <c r="W2409" s="107" t="s">
        <v>398</v>
      </c>
      <c r="X2409" s="107" t="s">
        <v>720</v>
      </c>
      <c r="Y2409" s="107" t="s">
        <v>293</v>
      </c>
      <c r="Z2409" s="108">
        <v>0</v>
      </c>
      <c r="AA2409" s="113">
        <v>0</v>
      </c>
      <c r="AB2409" s="113">
        <v>0</v>
      </c>
      <c r="AC2409" s="113">
        <v>3670430</v>
      </c>
      <c r="AD2409" s="113">
        <v>0</v>
      </c>
      <c r="AE2409" s="113">
        <v>3670430</v>
      </c>
      <c r="AF2409" s="113">
        <v>700000</v>
      </c>
      <c r="AG2409" s="113">
        <v>700000</v>
      </c>
      <c r="AH2409" s="113">
        <f>CFR_Data[[#This Row],[Total Spent SFY]]+CFR_Data[[#This Row],[CF Current SFY]]</f>
        <v>700000</v>
      </c>
      <c r="AI2409" s="113">
        <v>1840000</v>
      </c>
      <c r="AJ2409" s="113">
        <v>1130430</v>
      </c>
      <c r="AK2409" s="113">
        <v>0</v>
      </c>
      <c r="AL2409" s="113">
        <v>0</v>
      </c>
      <c r="AM2409" s="113">
        <v>0</v>
      </c>
      <c r="AN2409" s="113">
        <v>0</v>
      </c>
      <c r="AO2409" s="113">
        <v>0</v>
      </c>
      <c r="AP2409" s="113">
        <v>0</v>
      </c>
      <c r="AQ2409" s="107" t="s">
        <v>699</v>
      </c>
      <c r="AR2409" s="107" t="s">
        <v>699</v>
      </c>
      <c r="AS2409" s="107" t="s">
        <v>396</v>
      </c>
      <c r="AT2409" s="107" t="s">
        <v>395</v>
      </c>
      <c r="AU2409" s="107" t="s">
        <v>1123</v>
      </c>
      <c r="AV2409" s="107" t="s">
        <v>391</v>
      </c>
      <c r="AW2409" s="108">
        <v>1</v>
      </c>
      <c r="AX2409" s="107" t="s">
        <v>473</v>
      </c>
      <c r="AY2409" s="107" t="s">
        <v>707</v>
      </c>
      <c r="AZ2409" s="107" t="s">
        <v>706</v>
      </c>
      <c r="BA2409" s="107" t="s">
        <v>412</v>
      </c>
      <c r="BB2409" s="109">
        <v>45355.272070752311</v>
      </c>
      <c r="BC2409" s="107" t="s">
        <v>465</v>
      </c>
      <c r="BD2409" s="107" t="s">
        <v>293</v>
      </c>
    </row>
    <row r="2410" spans="1:56" x14ac:dyDescent="0.2">
      <c r="A2410" s="107" t="s">
        <v>472</v>
      </c>
      <c r="B2410" s="105">
        <v>613458</v>
      </c>
      <c r="C2410" s="105" t="s">
        <v>395</v>
      </c>
      <c r="D2410" s="107" t="s">
        <v>3432</v>
      </c>
      <c r="E2410" s="105" t="s">
        <v>1945</v>
      </c>
      <c r="F2410" s="107" t="s">
        <v>389</v>
      </c>
      <c r="G2410" s="107" t="s">
        <v>830</v>
      </c>
      <c r="H2410" s="107" t="b">
        <v>1</v>
      </c>
      <c r="I2410" s="107" t="s">
        <v>830</v>
      </c>
      <c r="J2410" s="107" t="s">
        <v>3433</v>
      </c>
      <c r="K2410" s="107" t="s">
        <v>22</v>
      </c>
      <c r="L2410" s="107" t="s">
        <v>235</v>
      </c>
      <c r="M2410" s="107" t="s">
        <v>233</v>
      </c>
      <c r="N2410" s="107" t="s">
        <v>472</v>
      </c>
      <c r="O2410" s="107" t="s">
        <v>1122</v>
      </c>
      <c r="P2410" s="109">
        <v>45493</v>
      </c>
      <c r="Q2410" s="107" t="s">
        <v>754</v>
      </c>
      <c r="R2410" s="108">
        <v>0</v>
      </c>
      <c r="S2410" s="109">
        <v>45643</v>
      </c>
      <c r="T2410" s="109">
        <v>45703</v>
      </c>
      <c r="U2410" s="109">
        <v>46008</v>
      </c>
      <c r="V2410" s="108">
        <v>365</v>
      </c>
      <c r="W2410" s="107" t="s">
        <v>398</v>
      </c>
      <c r="X2410" s="107" t="s">
        <v>720</v>
      </c>
      <c r="Y2410" s="107" t="s">
        <v>293</v>
      </c>
      <c r="Z2410" s="108">
        <v>0</v>
      </c>
      <c r="AA2410" s="113">
        <v>0</v>
      </c>
      <c r="AB2410" s="113">
        <v>0</v>
      </c>
      <c r="AC2410" s="113">
        <v>312000</v>
      </c>
      <c r="AD2410" s="113">
        <v>0</v>
      </c>
      <c r="AE2410" s="113">
        <v>312000</v>
      </c>
      <c r="AF2410" s="113">
        <v>0</v>
      </c>
      <c r="AG2410" s="113">
        <v>0</v>
      </c>
      <c r="AH2410" s="113">
        <f>CFR_Data[[#This Row],[Total Spent SFY]]+CFR_Data[[#This Row],[CF Current SFY]]</f>
        <v>0</v>
      </c>
      <c r="AI2410" s="113">
        <v>141818.18179999999</v>
      </c>
      <c r="AJ2410" s="113">
        <v>170181.81820000001</v>
      </c>
      <c r="AK2410" s="113">
        <v>0</v>
      </c>
      <c r="AL2410" s="113">
        <v>0</v>
      </c>
      <c r="AM2410" s="113">
        <v>0</v>
      </c>
      <c r="AN2410" s="113">
        <v>0</v>
      </c>
      <c r="AO2410" s="113">
        <v>0</v>
      </c>
      <c r="AP2410" s="113">
        <v>0</v>
      </c>
      <c r="AQ2410" s="107" t="s">
        <v>699</v>
      </c>
      <c r="AR2410" s="107" t="s">
        <v>699</v>
      </c>
      <c r="AS2410" s="107" t="s">
        <v>396</v>
      </c>
      <c r="AT2410" s="107" t="s">
        <v>395</v>
      </c>
      <c r="AU2410" s="107" t="s">
        <v>1123</v>
      </c>
      <c r="AV2410" s="107" t="s">
        <v>391</v>
      </c>
      <c r="AW2410" s="108">
        <v>1</v>
      </c>
      <c r="AX2410" s="107" t="s">
        <v>473</v>
      </c>
      <c r="AY2410" s="107" t="s">
        <v>736</v>
      </c>
      <c r="AZ2410" s="107" t="s">
        <v>706</v>
      </c>
      <c r="BA2410" s="107" t="s">
        <v>434</v>
      </c>
      <c r="BB2410" s="109">
        <v>45355.272070752311</v>
      </c>
      <c r="BC2410" s="107" t="s">
        <v>22</v>
      </c>
      <c r="BD2410" s="107" t="s">
        <v>293</v>
      </c>
    </row>
    <row r="2411" spans="1:56" x14ac:dyDescent="0.2">
      <c r="A2411" s="107" t="s">
        <v>409</v>
      </c>
      <c r="B2411" s="105">
        <v>613459</v>
      </c>
      <c r="C2411" s="105" t="s">
        <v>3434</v>
      </c>
      <c r="D2411" s="107" t="s">
        <v>3435</v>
      </c>
      <c r="E2411" s="105" t="s">
        <v>1941</v>
      </c>
      <c r="F2411" s="107" t="s">
        <v>3321</v>
      </c>
      <c r="G2411" s="107" t="s">
        <v>830</v>
      </c>
      <c r="H2411" s="107" t="s">
        <v>830</v>
      </c>
      <c r="I2411" s="107" t="s">
        <v>830</v>
      </c>
      <c r="J2411" s="107" t="s">
        <v>168</v>
      </c>
      <c r="K2411" s="107" t="s">
        <v>22</v>
      </c>
      <c r="L2411" s="107" t="s">
        <v>349</v>
      </c>
      <c r="M2411" s="107" t="s">
        <v>395</v>
      </c>
      <c r="N2411" s="107" t="s">
        <v>410</v>
      </c>
      <c r="O2411" s="107" t="s">
        <v>395</v>
      </c>
      <c r="P2411" s="109">
        <v>45241</v>
      </c>
      <c r="Q2411" s="107" t="s">
        <v>754</v>
      </c>
      <c r="R2411" s="108">
        <v>1</v>
      </c>
      <c r="S2411" s="109">
        <v>45324</v>
      </c>
      <c r="T2411" s="109">
        <v>45384</v>
      </c>
      <c r="U2411" s="109">
        <v>45956</v>
      </c>
      <c r="V2411" s="108">
        <v>632</v>
      </c>
      <c r="W2411" s="107" t="s">
        <v>398</v>
      </c>
      <c r="X2411" s="107" t="s">
        <v>702</v>
      </c>
      <c r="Y2411" s="107" t="s">
        <v>293</v>
      </c>
      <c r="Z2411" s="108">
        <v>0</v>
      </c>
      <c r="AA2411" s="113">
        <v>0</v>
      </c>
      <c r="AB2411" s="113">
        <v>0</v>
      </c>
      <c r="AC2411" s="113">
        <v>94000</v>
      </c>
      <c r="AD2411" s="113">
        <v>4413.07</v>
      </c>
      <c r="AE2411" s="113">
        <v>94000</v>
      </c>
      <c r="AF2411" s="113">
        <v>4413.07</v>
      </c>
      <c r="AG2411" s="113">
        <v>4413.07</v>
      </c>
      <c r="AH2411" s="113">
        <f>CFR_Data[[#This Row],[Total Spent SFY]]+CFR_Data[[#This Row],[CF Current SFY]]</f>
        <v>4413.07</v>
      </c>
      <c r="AI2411" s="113">
        <v>69586.929999999993</v>
      </c>
      <c r="AJ2411" s="113">
        <v>20000</v>
      </c>
      <c r="AK2411" s="113">
        <v>0</v>
      </c>
      <c r="AL2411" s="113">
        <v>0</v>
      </c>
      <c r="AM2411" s="113">
        <v>0</v>
      </c>
      <c r="AN2411" s="113">
        <v>0</v>
      </c>
      <c r="AO2411" s="113">
        <v>0</v>
      </c>
      <c r="AP2411" s="113">
        <v>0</v>
      </c>
      <c r="AQ2411" s="107" t="s">
        <v>699</v>
      </c>
      <c r="AR2411" s="107" t="s">
        <v>699</v>
      </c>
      <c r="AS2411" s="107" t="s">
        <v>396</v>
      </c>
      <c r="AT2411" s="107" t="s">
        <v>3327</v>
      </c>
      <c r="AU2411" s="107" t="s">
        <v>1123</v>
      </c>
      <c r="AV2411" s="107" t="s">
        <v>391</v>
      </c>
      <c r="AW2411" s="108">
        <v>2</v>
      </c>
      <c r="AX2411" s="107" t="s">
        <v>473</v>
      </c>
      <c r="AY2411" s="107" t="s">
        <v>707</v>
      </c>
      <c r="AZ2411" s="107" t="s">
        <v>706</v>
      </c>
      <c r="BA2411" s="107" t="s">
        <v>412</v>
      </c>
      <c r="BB2411" s="109">
        <v>45355.272070752311</v>
      </c>
      <c r="BC2411" s="107" t="s">
        <v>22</v>
      </c>
      <c r="BD2411" s="107" t="s">
        <v>293</v>
      </c>
    </row>
    <row r="2412" spans="1:56" x14ac:dyDescent="0.2">
      <c r="A2412" s="107" t="s">
        <v>409</v>
      </c>
      <c r="B2412" s="105">
        <v>613459</v>
      </c>
      <c r="C2412" s="105" t="s">
        <v>3434</v>
      </c>
      <c r="D2412" s="107" t="s">
        <v>3435</v>
      </c>
      <c r="E2412" s="105" t="s">
        <v>1941</v>
      </c>
      <c r="F2412" s="107" t="s">
        <v>3321</v>
      </c>
      <c r="G2412" s="107" t="s">
        <v>830</v>
      </c>
      <c r="H2412" s="107" t="s">
        <v>830</v>
      </c>
      <c r="I2412" s="107" t="s">
        <v>830</v>
      </c>
      <c r="J2412" s="107" t="s">
        <v>168</v>
      </c>
      <c r="K2412" s="107" t="s">
        <v>22</v>
      </c>
      <c r="L2412" s="107" t="s">
        <v>349</v>
      </c>
      <c r="M2412" s="107" t="s">
        <v>395</v>
      </c>
      <c r="N2412" s="107" t="s">
        <v>410</v>
      </c>
      <c r="O2412" s="107" t="s">
        <v>395</v>
      </c>
      <c r="P2412" s="109">
        <v>45241</v>
      </c>
      <c r="Q2412" s="107" t="s">
        <v>754</v>
      </c>
      <c r="R2412" s="108">
        <v>1</v>
      </c>
      <c r="S2412" s="109">
        <v>45324</v>
      </c>
      <c r="T2412" s="109">
        <v>45384</v>
      </c>
      <c r="U2412" s="109">
        <v>45956</v>
      </c>
      <c r="V2412" s="108">
        <v>632</v>
      </c>
      <c r="W2412" s="107" t="s">
        <v>424</v>
      </c>
      <c r="X2412" s="107" t="s">
        <v>802</v>
      </c>
      <c r="Y2412" s="107" t="s">
        <v>725</v>
      </c>
      <c r="Z2412" s="108">
        <v>0.8</v>
      </c>
      <c r="AA2412" s="113">
        <v>0</v>
      </c>
      <c r="AB2412" s="113">
        <v>0</v>
      </c>
      <c r="AC2412" s="113">
        <v>5146580.2</v>
      </c>
      <c r="AD2412" s="113">
        <v>220586.93</v>
      </c>
      <c r="AE2412" s="113">
        <v>5146580.2</v>
      </c>
      <c r="AF2412" s="113">
        <v>220586.93</v>
      </c>
      <c r="AG2412" s="113">
        <v>220586.93</v>
      </c>
      <c r="AH2412" s="113">
        <f>CFR_Data[[#This Row],[Total Spent SFY]]+CFR_Data[[#This Row],[CF Current SFY]]</f>
        <v>220586.93</v>
      </c>
      <c r="AI2412" s="113">
        <v>3794413.07</v>
      </c>
      <c r="AJ2412" s="113">
        <v>1131580.2</v>
      </c>
      <c r="AK2412" s="113">
        <v>0</v>
      </c>
      <c r="AL2412" s="113">
        <v>0</v>
      </c>
      <c r="AM2412" s="113">
        <v>0</v>
      </c>
      <c r="AN2412" s="113">
        <v>0</v>
      </c>
      <c r="AO2412" s="113">
        <v>0</v>
      </c>
      <c r="AP2412" s="113">
        <v>0</v>
      </c>
      <c r="AQ2412" s="107" t="s">
        <v>699</v>
      </c>
      <c r="AR2412" s="107" t="s">
        <v>699</v>
      </c>
      <c r="AS2412" s="107" t="s">
        <v>396</v>
      </c>
      <c r="AT2412" s="107" t="s">
        <v>3327</v>
      </c>
      <c r="AU2412" s="107" t="s">
        <v>1123</v>
      </c>
      <c r="AV2412" s="107" t="s">
        <v>391</v>
      </c>
      <c r="AW2412" s="108">
        <v>2</v>
      </c>
      <c r="AX2412" s="107" t="s">
        <v>473</v>
      </c>
      <c r="AY2412" s="107" t="s">
        <v>707</v>
      </c>
      <c r="AZ2412" s="107" t="s">
        <v>706</v>
      </c>
      <c r="BA2412" s="107" t="s">
        <v>412</v>
      </c>
      <c r="BB2412" s="109">
        <v>45355.272070752311</v>
      </c>
      <c r="BC2412" s="107" t="s">
        <v>22</v>
      </c>
      <c r="BD2412" s="107" t="s">
        <v>292</v>
      </c>
    </row>
    <row r="2413" spans="1:56" x14ac:dyDescent="0.2">
      <c r="A2413" s="107" t="s">
        <v>409</v>
      </c>
      <c r="B2413" s="105">
        <v>613461</v>
      </c>
      <c r="C2413" s="105" t="s">
        <v>3436</v>
      </c>
      <c r="D2413" s="107" t="s">
        <v>3437</v>
      </c>
      <c r="E2413" s="105" t="s">
        <v>1941</v>
      </c>
      <c r="F2413" s="107" t="s">
        <v>389</v>
      </c>
      <c r="G2413" s="107" t="s">
        <v>830</v>
      </c>
      <c r="H2413" s="107" t="b">
        <v>1</v>
      </c>
      <c r="I2413" s="107" t="s">
        <v>830</v>
      </c>
      <c r="J2413" s="107" t="s">
        <v>436</v>
      </c>
      <c r="K2413" s="107" t="s">
        <v>437</v>
      </c>
      <c r="L2413" s="107" t="s">
        <v>347</v>
      </c>
      <c r="M2413" s="107" t="s">
        <v>395</v>
      </c>
      <c r="N2413" s="107" t="s">
        <v>410</v>
      </c>
      <c r="O2413" s="107" t="s">
        <v>395</v>
      </c>
      <c r="P2413" s="109">
        <v>45255</v>
      </c>
      <c r="Q2413" s="107" t="s">
        <v>754</v>
      </c>
      <c r="R2413" s="108">
        <v>1</v>
      </c>
      <c r="S2413" s="109">
        <v>45308</v>
      </c>
      <c r="T2413" s="109">
        <v>45368</v>
      </c>
      <c r="U2413" s="109">
        <v>46038</v>
      </c>
      <c r="V2413" s="108">
        <v>730</v>
      </c>
      <c r="W2413" s="107" t="s">
        <v>398</v>
      </c>
      <c r="X2413" s="107" t="s">
        <v>720</v>
      </c>
      <c r="Y2413" s="107" t="s">
        <v>293</v>
      </c>
      <c r="Z2413" s="108">
        <v>0</v>
      </c>
      <c r="AA2413" s="113">
        <v>0</v>
      </c>
      <c r="AB2413" s="113">
        <v>0</v>
      </c>
      <c r="AC2413" s="113">
        <v>3835897</v>
      </c>
      <c r="AD2413" s="113">
        <v>0</v>
      </c>
      <c r="AE2413" s="113">
        <v>3835897</v>
      </c>
      <c r="AF2413" s="113">
        <v>770000</v>
      </c>
      <c r="AG2413" s="113">
        <v>770000</v>
      </c>
      <c r="AH2413" s="113">
        <f>CFR_Data[[#This Row],[Total Spent SFY]]+CFR_Data[[#This Row],[CF Current SFY]]</f>
        <v>770000</v>
      </c>
      <c r="AI2413" s="113">
        <v>1920000</v>
      </c>
      <c r="AJ2413" s="113">
        <v>1145897</v>
      </c>
      <c r="AK2413" s="113">
        <v>0</v>
      </c>
      <c r="AL2413" s="113">
        <v>0</v>
      </c>
      <c r="AM2413" s="113">
        <v>0</v>
      </c>
      <c r="AN2413" s="113">
        <v>0</v>
      </c>
      <c r="AO2413" s="113">
        <v>0</v>
      </c>
      <c r="AP2413" s="113">
        <v>0</v>
      </c>
      <c r="AQ2413" s="107" t="s">
        <v>699</v>
      </c>
      <c r="AR2413" s="107" t="s">
        <v>699</v>
      </c>
      <c r="AS2413" s="107" t="s">
        <v>396</v>
      </c>
      <c r="AT2413" s="107" t="s">
        <v>395</v>
      </c>
      <c r="AU2413" s="107" t="s">
        <v>1123</v>
      </c>
      <c r="AV2413" s="107" t="s">
        <v>391</v>
      </c>
      <c r="AW2413" s="108">
        <v>1</v>
      </c>
      <c r="AX2413" s="107" t="s">
        <v>473</v>
      </c>
      <c r="AY2413" s="107" t="s">
        <v>707</v>
      </c>
      <c r="AZ2413" s="107" t="s">
        <v>706</v>
      </c>
      <c r="BA2413" s="107" t="s">
        <v>412</v>
      </c>
      <c r="BB2413" s="109">
        <v>45355.272070752311</v>
      </c>
      <c r="BC2413" s="107" t="s">
        <v>465</v>
      </c>
      <c r="BD2413" s="107" t="s">
        <v>293</v>
      </c>
    </row>
    <row r="2414" spans="1:56" x14ac:dyDescent="0.2">
      <c r="A2414" s="107" t="s">
        <v>613</v>
      </c>
      <c r="B2414" s="105">
        <v>613462</v>
      </c>
      <c r="C2414" s="105" t="s">
        <v>3438</v>
      </c>
      <c r="D2414" s="107" t="s">
        <v>1034</v>
      </c>
      <c r="E2414" s="105" t="s">
        <v>1941</v>
      </c>
      <c r="F2414" s="107" t="s">
        <v>389</v>
      </c>
      <c r="G2414" s="107" t="s">
        <v>830</v>
      </c>
      <c r="H2414" s="107" t="b">
        <v>1</v>
      </c>
      <c r="I2414" s="107" t="s">
        <v>830</v>
      </c>
      <c r="J2414" s="107" t="s">
        <v>436</v>
      </c>
      <c r="K2414" s="107" t="s">
        <v>437</v>
      </c>
      <c r="L2414" s="107" t="s">
        <v>348</v>
      </c>
      <c r="M2414" s="107" t="s">
        <v>395</v>
      </c>
      <c r="N2414" s="107" t="s">
        <v>614</v>
      </c>
      <c r="O2414" s="107" t="s">
        <v>395</v>
      </c>
      <c r="P2414" s="109">
        <v>45339</v>
      </c>
      <c r="Q2414" s="107" t="s">
        <v>754</v>
      </c>
      <c r="R2414" s="108">
        <v>1</v>
      </c>
      <c r="S2414" s="109">
        <v>45408</v>
      </c>
      <c r="T2414" s="109">
        <v>45468</v>
      </c>
      <c r="U2414" s="109">
        <v>46138</v>
      </c>
      <c r="V2414" s="108">
        <v>730</v>
      </c>
      <c r="W2414" s="107" t="s">
        <v>398</v>
      </c>
      <c r="X2414" s="107" t="s">
        <v>720</v>
      </c>
      <c r="Y2414" s="107" t="s">
        <v>293</v>
      </c>
      <c r="Z2414" s="108">
        <v>0</v>
      </c>
      <c r="AA2414" s="113">
        <v>0</v>
      </c>
      <c r="AB2414" s="113">
        <v>0</v>
      </c>
      <c r="AC2414" s="113">
        <v>3619599.12</v>
      </c>
      <c r="AD2414" s="113">
        <v>0</v>
      </c>
      <c r="AE2414" s="113">
        <v>3619599.12</v>
      </c>
      <c r="AF2414" s="113">
        <v>157373.87479999999</v>
      </c>
      <c r="AG2414" s="113">
        <v>157373.87479999999</v>
      </c>
      <c r="AH2414" s="113">
        <f>CFR_Data[[#This Row],[Total Spent SFY]]+CFR_Data[[#This Row],[CF Current SFY]]</f>
        <v>157373.87479999999</v>
      </c>
      <c r="AI2414" s="113">
        <v>1888486.4974</v>
      </c>
      <c r="AJ2414" s="113">
        <v>1573738.7478</v>
      </c>
      <c r="AK2414" s="113">
        <v>0</v>
      </c>
      <c r="AL2414" s="113">
        <v>0</v>
      </c>
      <c r="AM2414" s="113">
        <v>0</v>
      </c>
      <c r="AN2414" s="113">
        <v>0</v>
      </c>
      <c r="AO2414" s="113">
        <v>0</v>
      </c>
      <c r="AP2414" s="113">
        <v>0</v>
      </c>
      <c r="AQ2414" s="107" t="s">
        <v>699</v>
      </c>
      <c r="AR2414" s="107" t="s">
        <v>699</v>
      </c>
      <c r="AS2414" s="107" t="s">
        <v>396</v>
      </c>
      <c r="AT2414" s="107" t="s">
        <v>395</v>
      </c>
      <c r="AU2414" s="107" t="s">
        <v>1123</v>
      </c>
      <c r="AV2414" s="107" t="s">
        <v>391</v>
      </c>
      <c r="AW2414" s="108">
        <v>1</v>
      </c>
      <c r="AX2414" s="107" t="s">
        <v>473</v>
      </c>
      <c r="AY2414" s="107" t="s">
        <v>707</v>
      </c>
      <c r="AZ2414" s="107" t="s">
        <v>706</v>
      </c>
      <c r="BA2414" s="107" t="s">
        <v>412</v>
      </c>
      <c r="BB2414" s="109">
        <v>45355.272070752311</v>
      </c>
      <c r="BC2414" s="107" t="s">
        <v>465</v>
      </c>
      <c r="BD2414" s="107" t="s">
        <v>293</v>
      </c>
    </row>
    <row r="2415" spans="1:56" x14ac:dyDescent="0.2">
      <c r="A2415" s="107" t="s">
        <v>472</v>
      </c>
      <c r="B2415" s="105">
        <v>613463</v>
      </c>
      <c r="C2415" s="105" t="s">
        <v>395</v>
      </c>
      <c r="D2415" s="107" t="s">
        <v>3439</v>
      </c>
      <c r="E2415" s="105" t="s">
        <v>1941</v>
      </c>
      <c r="F2415" s="107" t="s">
        <v>389</v>
      </c>
      <c r="G2415" s="107" t="s">
        <v>830</v>
      </c>
      <c r="H2415" s="107" t="b">
        <v>1</v>
      </c>
      <c r="I2415" s="107" t="s">
        <v>830</v>
      </c>
      <c r="J2415" s="107" t="s">
        <v>436</v>
      </c>
      <c r="K2415" s="107" t="s">
        <v>437</v>
      </c>
      <c r="L2415" s="107" t="s">
        <v>344</v>
      </c>
      <c r="M2415" s="107" t="s">
        <v>395</v>
      </c>
      <c r="N2415" s="107" t="s">
        <v>472</v>
      </c>
      <c r="O2415" s="107" t="s">
        <v>1122</v>
      </c>
      <c r="P2415" s="109">
        <v>45409</v>
      </c>
      <c r="Q2415" s="107" t="s">
        <v>754</v>
      </c>
      <c r="R2415" s="108">
        <v>0</v>
      </c>
      <c r="S2415" s="109">
        <v>45559</v>
      </c>
      <c r="T2415" s="109">
        <v>45619</v>
      </c>
      <c r="U2415" s="109">
        <v>45923</v>
      </c>
      <c r="V2415" s="108">
        <v>364</v>
      </c>
      <c r="W2415" s="107" t="s">
        <v>398</v>
      </c>
      <c r="X2415" s="107" t="s">
        <v>720</v>
      </c>
      <c r="Y2415" s="107" t="s">
        <v>293</v>
      </c>
      <c r="Z2415" s="108">
        <v>0</v>
      </c>
      <c r="AA2415" s="113">
        <v>0</v>
      </c>
      <c r="AB2415" s="113">
        <v>0</v>
      </c>
      <c r="AC2415" s="113">
        <v>1664000</v>
      </c>
      <c r="AD2415" s="113">
        <v>0</v>
      </c>
      <c r="AE2415" s="113">
        <v>1664000</v>
      </c>
      <c r="AF2415" s="113">
        <v>0</v>
      </c>
      <c r="AG2415" s="113">
        <v>0</v>
      </c>
      <c r="AH2415" s="113">
        <f>CFR_Data[[#This Row],[Total Spent SFY]]+CFR_Data[[#This Row],[CF Current SFY]]</f>
        <v>0</v>
      </c>
      <c r="AI2415" s="113">
        <v>1210181.8182000001</v>
      </c>
      <c r="AJ2415" s="113">
        <v>453818.18180000002</v>
      </c>
      <c r="AK2415" s="113">
        <v>0</v>
      </c>
      <c r="AL2415" s="113">
        <v>0</v>
      </c>
      <c r="AM2415" s="113">
        <v>0</v>
      </c>
      <c r="AN2415" s="113">
        <v>0</v>
      </c>
      <c r="AO2415" s="113">
        <v>0</v>
      </c>
      <c r="AP2415" s="113">
        <v>0</v>
      </c>
      <c r="AQ2415" s="107" t="s">
        <v>699</v>
      </c>
      <c r="AR2415" s="107" t="s">
        <v>699</v>
      </c>
      <c r="AS2415" s="107" t="s">
        <v>396</v>
      </c>
      <c r="AT2415" s="107" t="s">
        <v>395</v>
      </c>
      <c r="AU2415" s="107" t="s">
        <v>1123</v>
      </c>
      <c r="AV2415" s="107" t="s">
        <v>391</v>
      </c>
      <c r="AW2415" s="108">
        <v>1</v>
      </c>
      <c r="AX2415" s="107" t="s">
        <v>473</v>
      </c>
      <c r="AY2415" s="107" t="s">
        <v>707</v>
      </c>
      <c r="AZ2415" s="107" t="s">
        <v>706</v>
      </c>
      <c r="BA2415" s="107" t="s">
        <v>412</v>
      </c>
      <c r="BB2415" s="109">
        <v>45355.272070752311</v>
      </c>
      <c r="BC2415" s="107" t="s">
        <v>465</v>
      </c>
      <c r="BD2415" s="107" t="s">
        <v>293</v>
      </c>
    </row>
    <row r="2416" spans="1:56" x14ac:dyDescent="0.2">
      <c r="A2416" s="107" t="s">
        <v>472</v>
      </c>
      <c r="B2416" s="105">
        <v>613464</v>
      </c>
      <c r="C2416" s="105" t="s">
        <v>395</v>
      </c>
      <c r="D2416" s="107" t="s">
        <v>3440</v>
      </c>
      <c r="E2416" s="105" t="s">
        <v>1941</v>
      </c>
      <c r="F2416" s="107" t="s">
        <v>389</v>
      </c>
      <c r="G2416" s="107" t="s">
        <v>830</v>
      </c>
      <c r="H2416" s="107" t="b">
        <v>1</v>
      </c>
      <c r="I2416" s="107" t="s">
        <v>830</v>
      </c>
      <c r="J2416" s="107" t="s">
        <v>436</v>
      </c>
      <c r="K2416" s="107" t="s">
        <v>437</v>
      </c>
      <c r="L2416" s="107" t="s">
        <v>344</v>
      </c>
      <c r="M2416" s="107" t="s">
        <v>395</v>
      </c>
      <c r="N2416" s="107" t="s">
        <v>472</v>
      </c>
      <c r="O2416" s="107" t="s">
        <v>1130</v>
      </c>
      <c r="P2416" s="109">
        <v>45402</v>
      </c>
      <c r="Q2416" s="107" t="s">
        <v>754</v>
      </c>
      <c r="R2416" s="108">
        <v>0</v>
      </c>
      <c r="S2416" s="109">
        <v>45552</v>
      </c>
      <c r="T2416" s="109">
        <v>45612</v>
      </c>
      <c r="U2416" s="109">
        <v>46282</v>
      </c>
      <c r="V2416" s="108">
        <v>730</v>
      </c>
      <c r="W2416" s="107" t="s">
        <v>398</v>
      </c>
      <c r="X2416" s="107" t="s">
        <v>720</v>
      </c>
      <c r="Y2416" s="107" t="s">
        <v>293</v>
      </c>
      <c r="Z2416" s="108">
        <v>0</v>
      </c>
      <c r="AA2416" s="113">
        <v>0</v>
      </c>
      <c r="AB2416" s="113">
        <v>0</v>
      </c>
      <c r="AC2416" s="113">
        <v>3214892</v>
      </c>
      <c r="AD2416" s="113">
        <v>0</v>
      </c>
      <c r="AE2416" s="113">
        <v>3214891.9999000002</v>
      </c>
      <c r="AF2416" s="113">
        <v>0</v>
      </c>
      <c r="AG2416" s="113">
        <v>0</v>
      </c>
      <c r="AH2416" s="113">
        <f>CFR_Data[[#This Row],[Total Spent SFY]]+CFR_Data[[#This Row],[CF Current SFY]]</f>
        <v>0</v>
      </c>
      <c r="AI2416" s="113">
        <v>1118223.3043</v>
      </c>
      <c r="AJ2416" s="113">
        <v>1677334.9565000001</v>
      </c>
      <c r="AK2416" s="113">
        <v>419333.73910000001</v>
      </c>
      <c r="AL2416" s="113">
        <v>0</v>
      </c>
      <c r="AM2416" s="113">
        <v>0</v>
      </c>
      <c r="AN2416" s="113">
        <v>1E-4</v>
      </c>
      <c r="AO2416" s="113">
        <v>0</v>
      </c>
      <c r="AP2416" s="113">
        <v>0</v>
      </c>
      <c r="AQ2416" s="107" t="s">
        <v>699</v>
      </c>
      <c r="AR2416" s="107" t="s">
        <v>699</v>
      </c>
      <c r="AS2416" s="107" t="s">
        <v>396</v>
      </c>
      <c r="AT2416" s="107" t="s">
        <v>395</v>
      </c>
      <c r="AU2416" s="107" t="s">
        <v>1123</v>
      </c>
      <c r="AV2416" s="107" t="s">
        <v>391</v>
      </c>
      <c r="AW2416" s="108">
        <v>1</v>
      </c>
      <c r="AX2416" s="107" t="s">
        <v>473</v>
      </c>
      <c r="AY2416" s="107" t="s">
        <v>707</v>
      </c>
      <c r="AZ2416" s="107" t="s">
        <v>706</v>
      </c>
      <c r="BA2416" s="107" t="s">
        <v>412</v>
      </c>
      <c r="BB2416" s="109">
        <v>45355.272070752311</v>
      </c>
      <c r="BC2416" s="107" t="s">
        <v>465</v>
      </c>
      <c r="BD2416" s="107" t="s">
        <v>293</v>
      </c>
    </row>
    <row r="2417" spans="1:56" x14ac:dyDescent="0.2">
      <c r="A2417" s="107" t="s">
        <v>472</v>
      </c>
      <c r="B2417" s="105">
        <v>613465</v>
      </c>
      <c r="C2417" s="105" t="s">
        <v>395</v>
      </c>
      <c r="D2417" s="107" t="s">
        <v>3441</v>
      </c>
      <c r="E2417" s="105" t="s">
        <v>1941</v>
      </c>
      <c r="F2417" s="107" t="s">
        <v>389</v>
      </c>
      <c r="G2417" s="107" t="s">
        <v>830</v>
      </c>
      <c r="H2417" s="107" t="b">
        <v>1</v>
      </c>
      <c r="I2417" s="107" t="s">
        <v>830</v>
      </c>
      <c r="J2417" s="107" t="s">
        <v>119</v>
      </c>
      <c r="K2417" s="107" t="s">
        <v>22</v>
      </c>
      <c r="L2417" s="107" t="s">
        <v>344</v>
      </c>
      <c r="M2417" s="107" t="s">
        <v>395</v>
      </c>
      <c r="N2417" s="107" t="s">
        <v>472</v>
      </c>
      <c r="O2417" s="107" t="s">
        <v>1122</v>
      </c>
      <c r="P2417" s="109">
        <v>45556</v>
      </c>
      <c r="Q2417" s="107" t="s">
        <v>754</v>
      </c>
      <c r="R2417" s="108">
        <v>0</v>
      </c>
      <c r="S2417" s="109">
        <v>45706</v>
      </c>
      <c r="T2417" s="109">
        <v>45766</v>
      </c>
      <c r="U2417" s="109">
        <v>46070</v>
      </c>
      <c r="V2417" s="108">
        <v>364</v>
      </c>
      <c r="W2417" s="107" t="s">
        <v>398</v>
      </c>
      <c r="X2417" s="107" t="s">
        <v>702</v>
      </c>
      <c r="Y2417" s="107" t="s">
        <v>293</v>
      </c>
      <c r="Z2417" s="108">
        <v>0</v>
      </c>
      <c r="AA2417" s="113">
        <v>0</v>
      </c>
      <c r="AB2417" s="113">
        <v>0</v>
      </c>
      <c r="AC2417" s="113">
        <v>2695140</v>
      </c>
      <c r="AD2417" s="113">
        <v>0</v>
      </c>
      <c r="AE2417" s="113">
        <v>2695140</v>
      </c>
      <c r="AF2417" s="113">
        <v>0</v>
      </c>
      <c r="AG2417" s="113">
        <v>0</v>
      </c>
      <c r="AH2417" s="113">
        <f>CFR_Data[[#This Row],[Total Spent SFY]]+CFR_Data[[#This Row],[CF Current SFY]]</f>
        <v>0</v>
      </c>
      <c r="AI2417" s="113">
        <v>735038.18180000002</v>
      </c>
      <c r="AJ2417" s="113">
        <v>1960101.8182000001</v>
      </c>
      <c r="AK2417" s="113">
        <v>0</v>
      </c>
      <c r="AL2417" s="113">
        <v>0</v>
      </c>
      <c r="AM2417" s="113">
        <v>0</v>
      </c>
      <c r="AN2417" s="113">
        <v>0</v>
      </c>
      <c r="AO2417" s="113">
        <v>0</v>
      </c>
      <c r="AP2417" s="113">
        <v>0</v>
      </c>
      <c r="AQ2417" s="107" t="s">
        <v>699</v>
      </c>
      <c r="AR2417" s="107" t="s">
        <v>699</v>
      </c>
      <c r="AS2417" s="107" t="s">
        <v>396</v>
      </c>
      <c r="AT2417" s="107" t="s">
        <v>395</v>
      </c>
      <c r="AU2417" s="107" t="s">
        <v>1123</v>
      </c>
      <c r="AV2417" s="107" t="s">
        <v>391</v>
      </c>
      <c r="AW2417" s="108">
        <v>1</v>
      </c>
      <c r="AX2417" s="107" t="s">
        <v>473</v>
      </c>
      <c r="AY2417" s="107" t="s">
        <v>707</v>
      </c>
      <c r="AZ2417" s="107" t="s">
        <v>706</v>
      </c>
      <c r="BA2417" s="107" t="s">
        <v>412</v>
      </c>
      <c r="BB2417" s="109">
        <v>45355.272070752311</v>
      </c>
      <c r="BC2417" s="107" t="s">
        <v>22</v>
      </c>
      <c r="BD2417" s="107" t="s">
        <v>293</v>
      </c>
    </row>
    <row r="2418" spans="1:56" x14ac:dyDescent="0.2">
      <c r="A2418" s="107" t="s">
        <v>472</v>
      </c>
      <c r="B2418" s="105">
        <v>613466</v>
      </c>
      <c r="C2418" s="105" t="s">
        <v>395</v>
      </c>
      <c r="D2418" s="107" t="s">
        <v>3442</v>
      </c>
      <c r="E2418" s="105" t="s">
        <v>1941</v>
      </c>
      <c r="F2418" s="107" t="s">
        <v>389</v>
      </c>
      <c r="G2418" s="107" t="s">
        <v>830</v>
      </c>
      <c r="H2418" s="107" t="b">
        <v>1</v>
      </c>
      <c r="I2418" s="107" t="s">
        <v>830</v>
      </c>
      <c r="J2418" s="107" t="s">
        <v>3443</v>
      </c>
      <c r="K2418" s="107" t="s">
        <v>22</v>
      </c>
      <c r="L2418" s="107" t="s">
        <v>344</v>
      </c>
      <c r="M2418" s="107" t="s">
        <v>395</v>
      </c>
      <c r="N2418" s="107" t="s">
        <v>472</v>
      </c>
      <c r="O2418" s="107" t="s">
        <v>1122</v>
      </c>
      <c r="P2418" s="109">
        <v>45528</v>
      </c>
      <c r="Q2418" s="107" t="s">
        <v>754</v>
      </c>
      <c r="R2418" s="108">
        <v>0</v>
      </c>
      <c r="S2418" s="109">
        <v>45678</v>
      </c>
      <c r="T2418" s="109">
        <v>45738</v>
      </c>
      <c r="U2418" s="109">
        <v>46042</v>
      </c>
      <c r="V2418" s="108">
        <v>364</v>
      </c>
      <c r="W2418" s="107" t="s">
        <v>398</v>
      </c>
      <c r="X2418" s="107" t="s">
        <v>702</v>
      </c>
      <c r="Y2418" s="107" t="s">
        <v>293</v>
      </c>
      <c r="Z2418" s="108">
        <v>0</v>
      </c>
      <c r="AA2418" s="113">
        <v>0</v>
      </c>
      <c r="AB2418" s="113">
        <v>0</v>
      </c>
      <c r="AC2418" s="113">
        <v>1080540</v>
      </c>
      <c r="AD2418" s="113">
        <v>0</v>
      </c>
      <c r="AE2418" s="113">
        <v>1080540</v>
      </c>
      <c r="AF2418" s="113">
        <v>0</v>
      </c>
      <c r="AG2418" s="113">
        <v>0</v>
      </c>
      <c r="AH2418" s="113">
        <f>CFR_Data[[#This Row],[Total Spent SFY]]+CFR_Data[[#This Row],[CF Current SFY]]</f>
        <v>0</v>
      </c>
      <c r="AI2418" s="113">
        <v>392923.63640000002</v>
      </c>
      <c r="AJ2418" s="113">
        <v>687616.36360000004</v>
      </c>
      <c r="AK2418" s="113">
        <v>0</v>
      </c>
      <c r="AL2418" s="113">
        <v>0</v>
      </c>
      <c r="AM2418" s="113">
        <v>0</v>
      </c>
      <c r="AN2418" s="113">
        <v>0</v>
      </c>
      <c r="AO2418" s="113">
        <v>0</v>
      </c>
      <c r="AP2418" s="113">
        <v>0</v>
      </c>
      <c r="AQ2418" s="107" t="s">
        <v>699</v>
      </c>
      <c r="AR2418" s="107" t="s">
        <v>699</v>
      </c>
      <c r="AS2418" s="107" t="s">
        <v>396</v>
      </c>
      <c r="AT2418" s="107" t="s">
        <v>395</v>
      </c>
      <c r="AU2418" s="107" t="s">
        <v>1123</v>
      </c>
      <c r="AV2418" s="107" t="s">
        <v>391</v>
      </c>
      <c r="AW2418" s="108">
        <v>1</v>
      </c>
      <c r="AX2418" s="107" t="s">
        <v>473</v>
      </c>
      <c r="AY2418" s="107" t="s">
        <v>707</v>
      </c>
      <c r="AZ2418" s="107" t="s">
        <v>706</v>
      </c>
      <c r="BA2418" s="107" t="s">
        <v>412</v>
      </c>
      <c r="BB2418" s="109">
        <v>45355.272070752311</v>
      </c>
      <c r="BC2418" s="107" t="s">
        <v>22</v>
      </c>
      <c r="BD2418" s="107" t="s">
        <v>293</v>
      </c>
    </row>
    <row r="2419" spans="1:56" x14ac:dyDescent="0.2">
      <c r="A2419" s="107" t="s">
        <v>472</v>
      </c>
      <c r="B2419" s="105">
        <v>613467</v>
      </c>
      <c r="C2419" s="105" t="s">
        <v>395</v>
      </c>
      <c r="D2419" s="107" t="s">
        <v>3444</v>
      </c>
      <c r="E2419" s="105" t="s">
        <v>1941</v>
      </c>
      <c r="F2419" s="107" t="s">
        <v>395</v>
      </c>
      <c r="G2419" s="107" t="s">
        <v>830</v>
      </c>
      <c r="H2419" s="107" t="s">
        <v>830</v>
      </c>
      <c r="I2419" s="107" t="s">
        <v>830</v>
      </c>
      <c r="J2419" s="107" t="s">
        <v>328</v>
      </c>
      <c r="K2419" s="107" t="s">
        <v>22</v>
      </c>
      <c r="L2419" s="107" t="s">
        <v>344</v>
      </c>
      <c r="M2419" s="107" t="s">
        <v>395</v>
      </c>
      <c r="N2419" s="107" t="s">
        <v>472</v>
      </c>
      <c r="O2419" s="107" t="s">
        <v>1122</v>
      </c>
      <c r="P2419" s="109">
        <v>45710</v>
      </c>
      <c r="Q2419" s="107" t="s">
        <v>1101</v>
      </c>
      <c r="R2419" s="108">
        <v>0</v>
      </c>
      <c r="S2419" s="109">
        <v>45860</v>
      </c>
      <c r="T2419" s="109">
        <v>45920</v>
      </c>
      <c r="U2419" s="109">
        <v>46224</v>
      </c>
      <c r="V2419" s="108">
        <v>364</v>
      </c>
      <c r="W2419" s="107" t="s">
        <v>398</v>
      </c>
      <c r="X2419" s="107" t="s">
        <v>702</v>
      </c>
      <c r="Y2419" s="107" t="s">
        <v>293</v>
      </c>
      <c r="Z2419" s="108">
        <v>0</v>
      </c>
      <c r="AA2419" s="113">
        <v>0</v>
      </c>
      <c r="AB2419" s="113">
        <v>0</v>
      </c>
      <c r="AC2419" s="113">
        <v>438426</v>
      </c>
      <c r="AD2419" s="113">
        <v>0</v>
      </c>
      <c r="AE2419" s="113">
        <v>438426</v>
      </c>
      <c r="AF2419" s="113">
        <v>0</v>
      </c>
      <c r="AG2419" s="113">
        <v>0</v>
      </c>
      <c r="AH2419" s="113">
        <f>CFR_Data[[#This Row],[Total Spent SFY]]+CFR_Data[[#This Row],[CF Current SFY]]</f>
        <v>0</v>
      </c>
      <c r="AI2419" s="113">
        <v>0</v>
      </c>
      <c r="AJ2419" s="113">
        <v>398569.09090000001</v>
      </c>
      <c r="AK2419" s="113">
        <v>39856.909099999997</v>
      </c>
      <c r="AL2419" s="113">
        <v>0</v>
      </c>
      <c r="AM2419" s="113">
        <v>0</v>
      </c>
      <c r="AN2419" s="113">
        <v>0</v>
      </c>
      <c r="AO2419" s="113">
        <v>0</v>
      </c>
      <c r="AP2419" s="113">
        <v>0</v>
      </c>
      <c r="AQ2419" s="107" t="s">
        <v>699</v>
      </c>
      <c r="AR2419" s="107" t="s">
        <v>699</v>
      </c>
      <c r="AS2419" s="107" t="s">
        <v>473</v>
      </c>
      <c r="AT2419" s="107" t="s">
        <v>395</v>
      </c>
      <c r="AU2419" s="107" t="s">
        <v>1123</v>
      </c>
      <c r="AV2419" s="107" t="s">
        <v>391</v>
      </c>
      <c r="AW2419" s="108">
        <v>1</v>
      </c>
      <c r="AX2419" s="107" t="s">
        <v>473</v>
      </c>
      <c r="AY2419" s="107" t="s">
        <v>707</v>
      </c>
      <c r="AZ2419" s="107" t="s">
        <v>706</v>
      </c>
      <c r="BA2419" s="107" t="s">
        <v>412</v>
      </c>
      <c r="BB2419" s="109">
        <v>45355.272070752311</v>
      </c>
      <c r="BC2419" s="107" t="s">
        <v>22</v>
      </c>
      <c r="BD2419" s="107" t="s">
        <v>293</v>
      </c>
    </row>
    <row r="2420" spans="1:56" x14ac:dyDescent="0.2">
      <c r="A2420" s="107" t="s">
        <v>472</v>
      </c>
      <c r="B2420" s="105">
        <v>613468</v>
      </c>
      <c r="C2420" s="105" t="s">
        <v>395</v>
      </c>
      <c r="D2420" s="107" t="s">
        <v>3445</v>
      </c>
      <c r="E2420" s="105" t="s">
        <v>1943</v>
      </c>
      <c r="F2420" s="107" t="s">
        <v>395</v>
      </c>
      <c r="G2420" s="107" t="s">
        <v>830</v>
      </c>
      <c r="H2420" s="107" t="s">
        <v>830</v>
      </c>
      <c r="I2420" s="107" t="s">
        <v>830</v>
      </c>
      <c r="J2420" s="107" t="s">
        <v>59</v>
      </c>
      <c r="K2420" s="107" t="s">
        <v>22</v>
      </c>
      <c r="L2420" s="107" t="s">
        <v>237</v>
      </c>
      <c r="M2420" s="107" t="s">
        <v>236</v>
      </c>
      <c r="N2420" s="107" t="s">
        <v>472</v>
      </c>
      <c r="O2420" s="107" t="s">
        <v>1122</v>
      </c>
      <c r="P2420" s="109">
        <v>46501</v>
      </c>
      <c r="Q2420" s="107" t="s">
        <v>1914</v>
      </c>
      <c r="R2420" s="108">
        <v>0</v>
      </c>
      <c r="S2420" s="109">
        <v>46651</v>
      </c>
      <c r="T2420" s="109">
        <v>46711</v>
      </c>
      <c r="U2420" s="109">
        <v>47198</v>
      </c>
      <c r="V2420" s="108">
        <v>547</v>
      </c>
      <c r="W2420" s="107" t="s">
        <v>398</v>
      </c>
      <c r="X2420" s="107" t="s">
        <v>702</v>
      </c>
      <c r="Y2420" s="107" t="s">
        <v>293</v>
      </c>
      <c r="Z2420" s="108">
        <v>0</v>
      </c>
      <c r="AA2420" s="113">
        <v>0</v>
      </c>
      <c r="AB2420" s="113">
        <v>0</v>
      </c>
      <c r="AC2420" s="113">
        <v>9493</v>
      </c>
      <c r="AD2420" s="113">
        <v>0</v>
      </c>
      <c r="AE2420" s="113">
        <v>9493</v>
      </c>
      <c r="AF2420" s="113">
        <v>0</v>
      </c>
      <c r="AG2420" s="113">
        <v>0</v>
      </c>
      <c r="AH2420" s="113">
        <f>CFR_Data[[#This Row],[Total Spent SFY]]+CFR_Data[[#This Row],[CF Current SFY]]</f>
        <v>0</v>
      </c>
      <c r="AI2420" s="113">
        <v>0</v>
      </c>
      <c r="AJ2420" s="113">
        <v>0</v>
      </c>
      <c r="AK2420" s="113">
        <v>0</v>
      </c>
      <c r="AL2420" s="113">
        <v>4467.2941000000001</v>
      </c>
      <c r="AM2420" s="113">
        <v>5025.7058999999999</v>
      </c>
      <c r="AN2420" s="113">
        <v>0</v>
      </c>
      <c r="AO2420" s="113">
        <v>0</v>
      </c>
      <c r="AP2420" s="113">
        <v>0</v>
      </c>
      <c r="AQ2420" s="107" t="s">
        <v>699</v>
      </c>
      <c r="AR2420" s="107" t="s">
        <v>699</v>
      </c>
      <c r="AS2420" s="107" t="s">
        <v>473</v>
      </c>
      <c r="AT2420" s="107" t="s">
        <v>2999</v>
      </c>
      <c r="AU2420" s="107" t="s">
        <v>1123</v>
      </c>
      <c r="AV2420" s="107" t="s">
        <v>391</v>
      </c>
      <c r="AW2420" s="108">
        <v>2</v>
      </c>
      <c r="AX2420" s="107" t="s">
        <v>473</v>
      </c>
      <c r="AY2420" s="107" t="s">
        <v>2229</v>
      </c>
      <c r="AZ2420" s="107" t="s">
        <v>697</v>
      </c>
      <c r="BA2420" s="107" t="s">
        <v>2230</v>
      </c>
      <c r="BB2420" s="109">
        <v>45355.272070752311</v>
      </c>
      <c r="BC2420" s="107" t="s">
        <v>22</v>
      </c>
      <c r="BD2420" s="107" t="s">
        <v>293</v>
      </c>
    </row>
    <row r="2421" spans="1:56" x14ac:dyDescent="0.2">
      <c r="A2421" s="107" t="s">
        <v>472</v>
      </c>
      <c r="B2421" s="105">
        <v>613468</v>
      </c>
      <c r="C2421" s="105" t="s">
        <v>395</v>
      </c>
      <c r="D2421" s="107" t="s">
        <v>3445</v>
      </c>
      <c r="E2421" s="105" t="s">
        <v>1943</v>
      </c>
      <c r="F2421" s="107" t="s">
        <v>395</v>
      </c>
      <c r="G2421" s="107" t="s">
        <v>830</v>
      </c>
      <c r="H2421" s="107" t="s">
        <v>830</v>
      </c>
      <c r="I2421" s="107" t="s">
        <v>830</v>
      </c>
      <c r="J2421" s="107" t="s">
        <v>59</v>
      </c>
      <c r="K2421" s="107" t="s">
        <v>22</v>
      </c>
      <c r="L2421" s="107" t="s">
        <v>237</v>
      </c>
      <c r="M2421" s="107" t="s">
        <v>236</v>
      </c>
      <c r="N2421" s="107" t="s">
        <v>472</v>
      </c>
      <c r="O2421" s="107" t="s">
        <v>1122</v>
      </c>
      <c r="P2421" s="109">
        <v>46501</v>
      </c>
      <c r="Q2421" s="107" t="s">
        <v>1914</v>
      </c>
      <c r="R2421" s="108">
        <v>0</v>
      </c>
      <c r="S2421" s="109">
        <v>46651</v>
      </c>
      <c r="T2421" s="109">
        <v>46711</v>
      </c>
      <c r="U2421" s="109">
        <v>47198</v>
      </c>
      <c r="V2421" s="108">
        <v>547</v>
      </c>
      <c r="W2421" s="107" t="s">
        <v>424</v>
      </c>
      <c r="X2421" s="107" t="s">
        <v>709</v>
      </c>
      <c r="Y2421" s="107" t="s">
        <v>416</v>
      </c>
      <c r="Z2421" s="108">
        <v>0.8</v>
      </c>
      <c r="AA2421" s="113">
        <v>0</v>
      </c>
      <c r="AB2421" s="113">
        <v>0</v>
      </c>
      <c r="AC2421" s="113">
        <v>1175794.3600000001</v>
      </c>
      <c r="AD2421" s="113">
        <v>0</v>
      </c>
      <c r="AE2421" s="113">
        <v>1175794.3600000001</v>
      </c>
      <c r="AF2421" s="113">
        <v>0</v>
      </c>
      <c r="AG2421" s="113">
        <v>0</v>
      </c>
      <c r="AH2421" s="113">
        <f>CFR_Data[[#This Row],[Total Spent SFY]]+CFR_Data[[#This Row],[CF Current SFY]]</f>
        <v>0</v>
      </c>
      <c r="AI2421" s="113">
        <v>0</v>
      </c>
      <c r="AJ2421" s="113">
        <v>0</v>
      </c>
      <c r="AK2421" s="113">
        <v>0</v>
      </c>
      <c r="AL2421" s="113">
        <v>553314.99289999995</v>
      </c>
      <c r="AM2421" s="113">
        <v>622479.36710000003</v>
      </c>
      <c r="AN2421" s="113">
        <v>0</v>
      </c>
      <c r="AO2421" s="113">
        <v>0</v>
      </c>
      <c r="AP2421" s="113">
        <v>0</v>
      </c>
      <c r="AQ2421" s="107" t="s">
        <v>699</v>
      </c>
      <c r="AR2421" s="107" t="s">
        <v>699</v>
      </c>
      <c r="AS2421" s="107" t="s">
        <v>473</v>
      </c>
      <c r="AT2421" s="107" t="s">
        <v>2999</v>
      </c>
      <c r="AU2421" s="107" t="s">
        <v>1123</v>
      </c>
      <c r="AV2421" s="107" t="s">
        <v>391</v>
      </c>
      <c r="AW2421" s="108">
        <v>2</v>
      </c>
      <c r="AX2421" s="107" t="s">
        <v>473</v>
      </c>
      <c r="AY2421" s="107" t="s">
        <v>2229</v>
      </c>
      <c r="AZ2421" s="107" t="s">
        <v>697</v>
      </c>
      <c r="BA2421" s="107" t="s">
        <v>2230</v>
      </c>
      <c r="BB2421" s="109">
        <v>45355.272070752311</v>
      </c>
      <c r="BC2421" s="107" t="s">
        <v>22</v>
      </c>
      <c r="BD2421" s="107" t="s">
        <v>292</v>
      </c>
    </row>
    <row r="2422" spans="1:56" x14ac:dyDescent="0.2">
      <c r="A2422" s="107" t="s">
        <v>409</v>
      </c>
      <c r="B2422" s="105">
        <v>613471</v>
      </c>
      <c r="C2422" s="105" t="s">
        <v>3446</v>
      </c>
      <c r="D2422" s="107" t="s">
        <v>3447</v>
      </c>
      <c r="E2422" s="105" t="s">
        <v>1941</v>
      </c>
      <c r="F2422" s="107" t="s">
        <v>389</v>
      </c>
      <c r="G2422" s="107" t="s">
        <v>830</v>
      </c>
      <c r="H2422" s="107" t="b">
        <v>1</v>
      </c>
      <c r="I2422" s="107" t="s">
        <v>830</v>
      </c>
      <c r="J2422" s="107" t="s">
        <v>436</v>
      </c>
      <c r="K2422" s="107" t="s">
        <v>437</v>
      </c>
      <c r="L2422" s="107" t="s">
        <v>356</v>
      </c>
      <c r="M2422" s="107" t="s">
        <v>395</v>
      </c>
      <c r="N2422" s="107" t="s">
        <v>410</v>
      </c>
      <c r="O2422" s="107" t="s">
        <v>395</v>
      </c>
      <c r="P2422" s="109">
        <v>45241</v>
      </c>
      <c r="Q2422" s="107" t="s">
        <v>754</v>
      </c>
      <c r="R2422" s="108">
        <v>1</v>
      </c>
      <c r="S2422" s="109">
        <v>45303</v>
      </c>
      <c r="T2422" s="109">
        <v>45363</v>
      </c>
      <c r="U2422" s="109">
        <v>46033</v>
      </c>
      <c r="V2422" s="108">
        <v>730</v>
      </c>
      <c r="W2422" s="107" t="s">
        <v>398</v>
      </c>
      <c r="X2422" s="107" t="s">
        <v>720</v>
      </c>
      <c r="Y2422" s="107" t="s">
        <v>293</v>
      </c>
      <c r="Z2422" s="108">
        <v>0</v>
      </c>
      <c r="AA2422" s="113">
        <v>0</v>
      </c>
      <c r="AB2422" s="113">
        <v>0</v>
      </c>
      <c r="AC2422" s="113">
        <v>4108008.75</v>
      </c>
      <c r="AD2422" s="113">
        <v>279999.96999999997</v>
      </c>
      <c r="AE2422" s="113">
        <v>4108008.75</v>
      </c>
      <c r="AF2422" s="113">
        <v>279999.96999999997</v>
      </c>
      <c r="AG2422" s="113">
        <v>279999.96999999997</v>
      </c>
      <c r="AH2422" s="113">
        <f>CFR_Data[[#This Row],[Total Spent SFY]]+CFR_Data[[#This Row],[CF Current SFY]]</f>
        <v>279999.96999999997</v>
      </c>
      <c r="AI2422" s="113">
        <v>3328008.78</v>
      </c>
      <c r="AJ2422" s="113">
        <v>500000</v>
      </c>
      <c r="AK2422" s="113">
        <v>0</v>
      </c>
      <c r="AL2422" s="113">
        <v>0</v>
      </c>
      <c r="AM2422" s="113">
        <v>0</v>
      </c>
      <c r="AN2422" s="113">
        <v>0</v>
      </c>
      <c r="AO2422" s="113">
        <v>0</v>
      </c>
      <c r="AP2422" s="113">
        <v>0</v>
      </c>
      <c r="AQ2422" s="107" t="s">
        <v>699</v>
      </c>
      <c r="AR2422" s="107" t="s">
        <v>699</v>
      </c>
      <c r="AS2422" s="107" t="s">
        <v>396</v>
      </c>
      <c r="AT2422" s="107" t="s">
        <v>395</v>
      </c>
      <c r="AU2422" s="107" t="s">
        <v>1123</v>
      </c>
      <c r="AV2422" s="107" t="s">
        <v>391</v>
      </c>
      <c r="AW2422" s="108">
        <v>1</v>
      </c>
      <c r="AX2422" s="107" t="s">
        <v>473</v>
      </c>
      <c r="AY2422" s="107" t="s">
        <v>765</v>
      </c>
      <c r="AZ2422" s="107" t="s">
        <v>706</v>
      </c>
      <c r="BA2422" s="107" t="s">
        <v>406</v>
      </c>
      <c r="BB2422" s="109">
        <v>45355.272070752311</v>
      </c>
      <c r="BC2422" s="107" t="s">
        <v>465</v>
      </c>
      <c r="BD2422" s="107" t="s">
        <v>293</v>
      </c>
    </row>
    <row r="2423" spans="1:56" x14ac:dyDescent="0.2">
      <c r="A2423" s="107" t="s">
        <v>613</v>
      </c>
      <c r="B2423" s="105">
        <v>613472</v>
      </c>
      <c r="C2423" s="105" t="s">
        <v>3448</v>
      </c>
      <c r="D2423" s="107" t="s">
        <v>3449</v>
      </c>
      <c r="E2423" s="105" t="s">
        <v>1941</v>
      </c>
      <c r="F2423" s="107" t="s">
        <v>389</v>
      </c>
      <c r="G2423" s="107" t="s">
        <v>830</v>
      </c>
      <c r="H2423" s="107" t="b">
        <v>1</v>
      </c>
      <c r="I2423" s="107" t="s">
        <v>830</v>
      </c>
      <c r="J2423" s="107" t="s">
        <v>436</v>
      </c>
      <c r="K2423" s="107" t="s">
        <v>437</v>
      </c>
      <c r="L2423" s="107" t="s">
        <v>222</v>
      </c>
      <c r="M2423" s="107" t="s">
        <v>221</v>
      </c>
      <c r="N2423" s="107" t="s">
        <v>614</v>
      </c>
      <c r="O2423" s="107" t="s">
        <v>395</v>
      </c>
      <c r="P2423" s="109">
        <v>45332</v>
      </c>
      <c r="Q2423" s="107" t="s">
        <v>754</v>
      </c>
      <c r="R2423" s="108">
        <v>1</v>
      </c>
      <c r="S2423" s="109">
        <v>45401</v>
      </c>
      <c r="T2423" s="109">
        <v>45461</v>
      </c>
      <c r="U2423" s="109">
        <v>46131</v>
      </c>
      <c r="V2423" s="108">
        <v>730</v>
      </c>
      <c r="W2423" s="107" t="s">
        <v>398</v>
      </c>
      <c r="X2423" s="107" t="s">
        <v>720</v>
      </c>
      <c r="Y2423" s="107" t="s">
        <v>293</v>
      </c>
      <c r="Z2423" s="108">
        <v>0</v>
      </c>
      <c r="AA2423" s="113">
        <v>0</v>
      </c>
      <c r="AB2423" s="113">
        <v>0</v>
      </c>
      <c r="AC2423" s="113">
        <v>1505194.8</v>
      </c>
      <c r="AD2423" s="113">
        <v>0</v>
      </c>
      <c r="AE2423" s="113">
        <v>1505194.8</v>
      </c>
      <c r="AF2423" s="113">
        <v>65443.252200000003</v>
      </c>
      <c r="AG2423" s="113">
        <v>65443.252200000003</v>
      </c>
      <c r="AH2423" s="113">
        <f>CFR_Data[[#This Row],[Total Spent SFY]]+CFR_Data[[#This Row],[CF Current SFY]]</f>
        <v>65443.252200000003</v>
      </c>
      <c r="AI2423" s="113">
        <v>785319.02610000002</v>
      </c>
      <c r="AJ2423" s="113">
        <v>654432.52170000004</v>
      </c>
      <c r="AK2423" s="113">
        <v>0</v>
      </c>
      <c r="AL2423" s="113">
        <v>0</v>
      </c>
      <c r="AM2423" s="113">
        <v>0</v>
      </c>
      <c r="AN2423" s="113">
        <v>0</v>
      </c>
      <c r="AO2423" s="113">
        <v>0</v>
      </c>
      <c r="AP2423" s="113">
        <v>0</v>
      </c>
      <c r="AQ2423" s="107" t="s">
        <v>699</v>
      </c>
      <c r="AR2423" s="107" t="s">
        <v>699</v>
      </c>
      <c r="AS2423" s="107" t="s">
        <v>396</v>
      </c>
      <c r="AT2423" s="107" t="s">
        <v>395</v>
      </c>
      <c r="AU2423" s="107" t="s">
        <v>1123</v>
      </c>
      <c r="AV2423" s="107" t="s">
        <v>391</v>
      </c>
      <c r="AW2423" s="108">
        <v>1</v>
      </c>
      <c r="AX2423" s="107" t="s">
        <v>473</v>
      </c>
      <c r="AY2423" s="107" t="s">
        <v>765</v>
      </c>
      <c r="AZ2423" s="107" t="s">
        <v>706</v>
      </c>
      <c r="BA2423" s="107" t="s">
        <v>406</v>
      </c>
      <c r="BB2423" s="109">
        <v>45355.272070752311</v>
      </c>
      <c r="BC2423" s="107" t="s">
        <v>465</v>
      </c>
      <c r="BD2423" s="107" t="s">
        <v>293</v>
      </c>
    </row>
    <row r="2424" spans="1:56" x14ac:dyDescent="0.2">
      <c r="A2424" s="107" t="s">
        <v>472</v>
      </c>
      <c r="B2424" s="105">
        <v>613473</v>
      </c>
      <c r="C2424" s="105" t="s">
        <v>395</v>
      </c>
      <c r="D2424" s="107" t="s">
        <v>3450</v>
      </c>
      <c r="E2424" s="105" t="s">
        <v>1941</v>
      </c>
      <c r="F2424" s="107" t="s">
        <v>389</v>
      </c>
      <c r="G2424" s="107" t="s">
        <v>830</v>
      </c>
      <c r="H2424" s="107" t="b">
        <v>1</v>
      </c>
      <c r="I2424" s="107" t="s">
        <v>830</v>
      </c>
      <c r="J2424" s="107" t="s">
        <v>436</v>
      </c>
      <c r="K2424" s="107" t="s">
        <v>437</v>
      </c>
      <c r="L2424" s="107" t="s">
        <v>222</v>
      </c>
      <c r="M2424" s="107" t="s">
        <v>221</v>
      </c>
      <c r="N2424" s="107" t="s">
        <v>472</v>
      </c>
      <c r="O2424" s="107" t="s">
        <v>1130</v>
      </c>
      <c r="P2424" s="109">
        <v>45388</v>
      </c>
      <c r="Q2424" s="107" t="s">
        <v>754</v>
      </c>
      <c r="R2424" s="108">
        <v>0</v>
      </c>
      <c r="S2424" s="109">
        <v>45538</v>
      </c>
      <c r="T2424" s="109">
        <v>45598</v>
      </c>
      <c r="U2424" s="109">
        <v>46268</v>
      </c>
      <c r="V2424" s="108">
        <v>730</v>
      </c>
      <c r="W2424" s="107" t="s">
        <v>398</v>
      </c>
      <c r="X2424" s="107" t="s">
        <v>720</v>
      </c>
      <c r="Y2424" s="107" t="s">
        <v>293</v>
      </c>
      <c r="Z2424" s="108">
        <v>0</v>
      </c>
      <c r="AA2424" s="113">
        <v>0</v>
      </c>
      <c r="AB2424" s="113">
        <v>0</v>
      </c>
      <c r="AC2424" s="113">
        <v>1886000</v>
      </c>
      <c r="AD2424" s="113">
        <v>0</v>
      </c>
      <c r="AE2424" s="113">
        <v>1886000</v>
      </c>
      <c r="AF2424" s="113">
        <v>0</v>
      </c>
      <c r="AG2424" s="113">
        <v>0</v>
      </c>
      <c r="AH2424" s="113">
        <f>CFR_Data[[#This Row],[Total Spent SFY]]+CFR_Data[[#This Row],[CF Current SFY]]</f>
        <v>0</v>
      </c>
      <c r="AI2424" s="113">
        <v>656000</v>
      </c>
      <c r="AJ2424" s="113">
        <v>984000</v>
      </c>
      <c r="AK2424" s="113">
        <v>246000</v>
      </c>
      <c r="AL2424" s="113">
        <v>0</v>
      </c>
      <c r="AM2424" s="113">
        <v>0</v>
      </c>
      <c r="AN2424" s="113">
        <v>0</v>
      </c>
      <c r="AO2424" s="113">
        <v>0</v>
      </c>
      <c r="AP2424" s="113">
        <v>0</v>
      </c>
      <c r="AQ2424" s="107" t="s">
        <v>699</v>
      </c>
      <c r="AR2424" s="107" t="s">
        <v>699</v>
      </c>
      <c r="AS2424" s="107" t="s">
        <v>396</v>
      </c>
      <c r="AT2424" s="107" t="s">
        <v>395</v>
      </c>
      <c r="AU2424" s="107" t="s">
        <v>1123</v>
      </c>
      <c r="AV2424" s="107" t="s">
        <v>391</v>
      </c>
      <c r="AW2424" s="108">
        <v>1</v>
      </c>
      <c r="AX2424" s="107" t="s">
        <v>473</v>
      </c>
      <c r="AY2424" s="107" t="s">
        <v>765</v>
      </c>
      <c r="AZ2424" s="107" t="s">
        <v>706</v>
      </c>
      <c r="BA2424" s="107" t="s">
        <v>406</v>
      </c>
      <c r="BB2424" s="109">
        <v>45355.272070752311</v>
      </c>
      <c r="BC2424" s="107" t="s">
        <v>465</v>
      </c>
      <c r="BD2424" s="107" t="s">
        <v>293</v>
      </c>
    </row>
    <row r="2425" spans="1:56" x14ac:dyDescent="0.2">
      <c r="A2425" s="107" t="s">
        <v>472</v>
      </c>
      <c r="B2425" s="105">
        <v>613477</v>
      </c>
      <c r="C2425" s="105" t="s">
        <v>395</v>
      </c>
      <c r="D2425" s="107" t="s">
        <v>3451</v>
      </c>
      <c r="E2425" s="105" t="s">
        <v>1954</v>
      </c>
      <c r="F2425" s="107" t="s">
        <v>395</v>
      </c>
      <c r="G2425" s="107" t="s">
        <v>830</v>
      </c>
      <c r="H2425" s="107" t="s">
        <v>830</v>
      </c>
      <c r="I2425" s="107" t="s">
        <v>830</v>
      </c>
      <c r="J2425" s="107" t="s">
        <v>3452</v>
      </c>
      <c r="K2425" s="107" t="s">
        <v>22</v>
      </c>
      <c r="L2425" s="107" t="s">
        <v>654</v>
      </c>
      <c r="M2425" s="107" t="s">
        <v>395</v>
      </c>
      <c r="N2425" s="107" t="s">
        <v>472</v>
      </c>
      <c r="O2425" s="107" t="s">
        <v>1122</v>
      </c>
      <c r="P2425" s="109">
        <v>46501</v>
      </c>
      <c r="Q2425" s="107" t="s">
        <v>1914</v>
      </c>
      <c r="R2425" s="108">
        <v>0</v>
      </c>
      <c r="S2425" s="109">
        <v>46651</v>
      </c>
      <c r="T2425" s="109">
        <v>46711</v>
      </c>
      <c r="U2425" s="109">
        <v>47015</v>
      </c>
      <c r="V2425" s="108">
        <v>364</v>
      </c>
      <c r="W2425" s="107" t="s">
        <v>424</v>
      </c>
      <c r="X2425" s="107" t="s">
        <v>709</v>
      </c>
      <c r="Y2425" s="107" t="s">
        <v>416</v>
      </c>
      <c r="Z2425" s="108">
        <v>0.8</v>
      </c>
      <c r="AA2425" s="113">
        <v>0</v>
      </c>
      <c r="AB2425" s="113">
        <v>0</v>
      </c>
      <c r="AC2425" s="113">
        <v>797500</v>
      </c>
      <c r="AD2425" s="113">
        <v>0</v>
      </c>
      <c r="AE2425" s="113">
        <v>797500</v>
      </c>
      <c r="AF2425" s="113">
        <v>0</v>
      </c>
      <c r="AG2425" s="113">
        <v>0</v>
      </c>
      <c r="AH2425" s="113">
        <f>CFR_Data[[#This Row],[Total Spent SFY]]+CFR_Data[[#This Row],[CF Current SFY]]</f>
        <v>0</v>
      </c>
      <c r="AI2425" s="113">
        <v>0</v>
      </c>
      <c r="AJ2425" s="113">
        <v>0</v>
      </c>
      <c r="AK2425" s="113">
        <v>0</v>
      </c>
      <c r="AL2425" s="113">
        <v>580000</v>
      </c>
      <c r="AM2425" s="113">
        <v>217500</v>
      </c>
      <c r="AN2425" s="113">
        <v>0</v>
      </c>
      <c r="AO2425" s="113">
        <v>0</v>
      </c>
      <c r="AP2425" s="113">
        <v>0</v>
      </c>
      <c r="AQ2425" s="107" t="s">
        <v>699</v>
      </c>
      <c r="AR2425" s="107" t="s">
        <v>699</v>
      </c>
      <c r="AS2425" s="107" t="s">
        <v>473</v>
      </c>
      <c r="AT2425" s="107" t="s">
        <v>2938</v>
      </c>
      <c r="AU2425" s="107" t="s">
        <v>1123</v>
      </c>
      <c r="AV2425" s="107" t="s">
        <v>391</v>
      </c>
      <c r="AW2425" s="108">
        <v>1</v>
      </c>
      <c r="AX2425" s="107" t="s">
        <v>473</v>
      </c>
      <c r="AY2425" s="107" t="s">
        <v>2229</v>
      </c>
      <c r="AZ2425" s="107" t="s">
        <v>697</v>
      </c>
      <c r="BA2425" s="107" t="s">
        <v>2230</v>
      </c>
      <c r="BB2425" s="109">
        <v>45355.272070752311</v>
      </c>
      <c r="BC2425" s="107" t="s">
        <v>22</v>
      </c>
      <c r="BD2425" s="107" t="s">
        <v>292</v>
      </c>
    </row>
    <row r="2426" spans="1:56" x14ac:dyDescent="0.2">
      <c r="A2426" s="107" t="s">
        <v>409</v>
      </c>
      <c r="B2426" s="105">
        <v>613478</v>
      </c>
      <c r="C2426" s="105" t="s">
        <v>3453</v>
      </c>
      <c r="D2426" s="107" t="s">
        <v>3454</v>
      </c>
      <c r="E2426" s="105" t="s">
        <v>1945</v>
      </c>
      <c r="F2426" s="107" t="s">
        <v>3321</v>
      </c>
      <c r="G2426" s="107" t="s">
        <v>830</v>
      </c>
      <c r="H2426" s="107" t="s">
        <v>830</v>
      </c>
      <c r="I2426" s="107" t="s">
        <v>830</v>
      </c>
      <c r="J2426" s="107" t="s">
        <v>197</v>
      </c>
      <c r="K2426" s="107" t="s">
        <v>33</v>
      </c>
      <c r="L2426" s="107" t="s">
        <v>349</v>
      </c>
      <c r="M2426" s="107" t="s">
        <v>395</v>
      </c>
      <c r="N2426" s="107" t="s">
        <v>410</v>
      </c>
      <c r="O2426" s="107" t="s">
        <v>395</v>
      </c>
      <c r="P2426" s="109">
        <v>45241</v>
      </c>
      <c r="Q2426" s="107" t="s">
        <v>754</v>
      </c>
      <c r="R2426" s="108">
        <v>1</v>
      </c>
      <c r="S2426" s="109">
        <v>45314</v>
      </c>
      <c r="T2426" s="109">
        <v>45374</v>
      </c>
      <c r="U2426" s="109">
        <v>45816</v>
      </c>
      <c r="V2426" s="108">
        <v>502</v>
      </c>
      <c r="W2426" s="107" t="s">
        <v>398</v>
      </c>
      <c r="X2426" s="107" t="s">
        <v>702</v>
      </c>
      <c r="Y2426" s="107" t="s">
        <v>293</v>
      </c>
      <c r="Z2426" s="108">
        <v>0</v>
      </c>
      <c r="AA2426" s="113">
        <v>0</v>
      </c>
      <c r="AB2426" s="113">
        <v>0</v>
      </c>
      <c r="AC2426" s="113">
        <v>54000</v>
      </c>
      <c r="AD2426" s="113">
        <v>0</v>
      </c>
      <c r="AE2426" s="113">
        <v>54000</v>
      </c>
      <c r="AF2426" s="113">
        <v>15000</v>
      </c>
      <c r="AG2426" s="113">
        <v>15000</v>
      </c>
      <c r="AH2426" s="113">
        <f>CFR_Data[[#This Row],[Total Spent SFY]]+CFR_Data[[#This Row],[CF Current SFY]]</f>
        <v>15000</v>
      </c>
      <c r="AI2426" s="113">
        <v>39000</v>
      </c>
      <c r="AJ2426" s="113">
        <v>0</v>
      </c>
      <c r="AK2426" s="113">
        <v>0</v>
      </c>
      <c r="AL2426" s="113">
        <v>0</v>
      </c>
      <c r="AM2426" s="113">
        <v>0</v>
      </c>
      <c r="AN2426" s="113">
        <v>0</v>
      </c>
      <c r="AO2426" s="113">
        <v>0</v>
      </c>
      <c r="AP2426" s="113">
        <v>0</v>
      </c>
      <c r="AQ2426" s="107" t="s">
        <v>699</v>
      </c>
      <c r="AR2426" s="107" t="s">
        <v>699</v>
      </c>
      <c r="AS2426" s="107" t="s">
        <v>396</v>
      </c>
      <c r="AT2426" s="107" t="s">
        <v>3455</v>
      </c>
      <c r="AU2426" s="107" t="s">
        <v>1123</v>
      </c>
      <c r="AV2426" s="107" t="s">
        <v>391</v>
      </c>
      <c r="AW2426" s="108">
        <v>2</v>
      </c>
      <c r="AX2426" s="107" t="s">
        <v>473</v>
      </c>
      <c r="AY2426" s="107" t="s">
        <v>707</v>
      </c>
      <c r="AZ2426" s="107" t="s">
        <v>706</v>
      </c>
      <c r="BA2426" s="107" t="s">
        <v>412</v>
      </c>
      <c r="BB2426" s="109">
        <v>45355.272070752311</v>
      </c>
      <c r="BC2426" s="107" t="s">
        <v>33</v>
      </c>
      <c r="BD2426" s="107" t="s">
        <v>293</v>
      </c>
    </row>
    <row r="2427" spans="1:56" x14ac:dyDescent="0.2">
      <c r="A2427" s="107" t="s">
        <v>409</v>
      </c>
      <c r="B2427" s="105">
        <v>613478</v>
      </c>
      <c r="C2427" s="105" t="s">
        <v>3453</v>
      </c>
      <c r="D2427" s="107" t="s">
        <v>3454</v>
      </c>
      <c r="E2427" s="105" t="s">
        <v>1945</v>
      </c>
      <c r="F2427" s="107" t="s">
        <v>3321</v>
      </c>
      <c r="G2427" s="107" t="s">
        <v>830</v>
      </c>
      <c r="H2427" s="107" t="s">
        <v>830</v>
      </c>
      <c r="I2427" s="107" t="s">
        <v>830</v>
      </c>
      <c r="J2427" s="107" t="s">
        <v>197</v>
      </c>
      <c r="K2427" s="107" t="s">
        <v>33</v>
      </c>
      <c r="L2427" s="107" t="s">
        <v>349</v>
      </c>
      <c r="M2427" s="107" t="s">
        <v>395</v>
      </c>
      <c r="N2427" s="107" t="s">
        <v>410</v>
      </c>
      <c r="O2427" s="107" t="s">
        <v>395</v>
      </c>
      <c r="P2427" s="109">
        <v>45241</v>
      </c>
      <c r="Q2427" s="107" t="s">
        <v>754</v>
      </c>
      <c r="R2427" s="108">
        <v>1</v>
      </c>
      <c r="S2427" s="109">
        <v>45314</v>
      </c>
      <c r="T2427" s="109">
        <v>45374</v>
      </c>
      <c r="U2427" s="109">
        <v>45816</v>
      </c>
      <c r="V2427" s="108">
        <v>502</v>
      </c>
      <c r="W2427" s="107" t="s">
        <v>424</v>
      </c>
      <c r="X2427" s="107" t="s">
        <v>802</v>
      </c>
      <c r="Y2427" s="107" t="s">
        <v>725</v>
      </c>
      <c r="Z2427" s="108">
        <v>0.8</v>
      </c>
      <c r="AA2427" s="113">
        <v>0</v>
      </c>
      <c r="AB2427" s="113">
        <v>0</v>
      </c>
      <c r="AC2427" s="113">
        <v>5215481.5</v>
      </c>
      <c r="AD2427" s="113">
        <v>0</v>
      </c>
      <c r="AE2427" s="113">
        <v>5215481.5</v>
      </c>
      <c r="AF2427" s="113">
        <v>1460000</v>
      </c>
      <c r="AG2427" s="113">
        <v>1460000</v>
      </c>
      <c r="AH2427" s="113">
        <f>CFR_Data[[#This Row],[Total Spent SFY]]+CFR_Data[[#This Row],[CF Current SFY]]</f>
        <v>1460000</v>
      </c>
      <c r="AI2427" s="113">
        <v>3755481.5</v>
      </c>
      <c r="AJ2427" s="113">
        <v>0</v>
      </c>
      <c r="AK2427" s="113">
        <v>0</v>
      </c>
      <c r="AL2427" s="113">
        <v>0</v>
      </c>
      <c r="AM2427" s="113">
        <v>0</v>
      </c>
      <c r="AN2427" s="113">
        <v>0</v>
      </c>
      <c r="AO2427" s="113">
        <v>0</v>
      </c>
      <c r="AP2427" s="113">
        <v>0</v>
      </c>
      <c r="AQ2427" s="107" t="s">
        <v>699</v>
      </c>
      <c r="AR2427" s="107" t="s">
        <v>699</v>
      </c>
      <c r="AS2427" s="107" t="s">
        <v>396</v>
      </c>
      <c r="AT2427" s="107" t="s">
        <v>3455</v>
      </c>
      <c r="AU2427" s="107" t="s">
        <v>1123</v>
      </c>
      <c r="AV2427" s="107" t="s">
        <v>391</v>
      </c>
      <c r="AW2427" s="108">
        <v>2</v>
      </c>
      <c r="AX2427" s="107" t="s">
        <v>473</v>
      </c>
      <c r="AY2427" s="107" t="s">
        <v>707</v>
      </c>
      <c r="AZ2427" s="107" t="s">
        <v>706</v>
      </c>
      <c r="BA2427" s="107" t="s">
        <v>412</v>
      </c>
      <c r="BB2427" s="109">
        <v>45355.272070752311</v>
      </c>
      <c r="BC2427" s="107" t="s">
        <v>33</v>
      </c>
      <c r="BD2427" s="107" t="s">
        <v>292</v>
      </c>
    </row>
    <row r="2428" spans="1:56" x14ac:dyDescent="0.2">
      <c r="A2428" s="107" t="s">
        <v>472</v>
      </c>
      <c r="B2428" s="105">
        <v>613515</v>
      </c>
      <c r="C2428" s="105" t="s">
        <v>395</v>
      </c>
      <c r="D2428" s="107" t="s">
        <v>3456</v>
      </c>
      <c r="E2428" s="105" t="s">
        <v>1947</v>
      </c>
      <c r="F2428" s="107" t="s">
        <v>395</v>
      </c>
      <c r="G2428" s="107" t="s">
        <v>830</v>
      </c>
      <c r="H2428" s="107" t="s">
        <v>830</v>
      </c>
      <c r="I2428" s="107" t="s">
        <v>830</v>
      </c>
      <c r="J2428" s="107" t="s">
        <v>123</v>
      </c>
      <c r="K2428" s="107" t="s">
        <v>32</v>
      </c>
      <c r="L2428" s="107" t="s">
        <v>654</v>
      </c>
      <c r="M2428" s="107" t="s">
        <v>395</v>
      </c>
      <c r="N2428" s="107" t="s">
        <v>472</v>
      </c>
      <c r="O2428" s="107" t="s">
        <v>1122</v>
      </c>
      <c r="P2428" s="109">
        <v>46382</v>
      </c>
      <c r="Q2428" s="107" t="s">
        <v>1914</v>
      </c>
      <c r="R2428" s="108">
        <v>0</v>
      </c>
      <c r="S2428" s="109">
        <v>46532</v>
      </c>
      <c r="T2428" s="109">
        <v>46592</v>
      </c>
      <c r="U2428" s="109">
        <v>46896</v>
      </c>
      <c r="V2428" s="108">
        <v>364</v>
      </c>
      <c r="W2428" s="107" t="s">
        <v>398</v>
      </c>
      <c r="X2428" s="107" t="s">
        <v>702</v>
      </c>
      <c r="Y2428" s="107" t="s">
        <v>293</v>
      </c>
      <c r="Z2428" s="108">
        <v>0</v>
      </c>
      <c r="AA2428" s="113">
        <v>0</v>
      </c>
      <c r="AB2428" s="113">
        <v>0</v>
      </c>
      <c r="AC2428" s="113">
        <v>11776</v>
      </c>
      <c r="AD2428" s="113">
        <v>0</v>
      </c>
      <c r="AE2428" s="113">
        <v>11776</v>
      </c>
      <c r="AF2428" s="113">
        <v>0</v>
      </c>
      <c r="AG2428" s="113">
        <v>0</v>
      </c>
      <c r="AH2428" s="113">
        <f>CFR_Data[[#This Row],[Total Spent SFY]]+CFR_Data[[#This Row],[CF Current SFY]]</f>
        <v>0</v>
      </c>
      <c r="AI2428" s="113">
        <v>0</v>
      </c>
      <c r="AJ2428" s="113">
        <v>0</v>
      </c>
      <c r="AK2428" s="113">
        <v>0</v>
      </c>
      <c r="AL2428" s="113">
        <v>11776</v>
      </c>
      <c r="AM2428" s="113">
        <v>0</v>
      </c>
      <c r="AN2428" s="113">
        <v>0</v>
      </c>
      <c r="AO2428" s="113">
        <v>0</v>
      </c>
      <c r="AP2428" s="113">
        <v>0</v>
      </c>
      <c r="AQ2428" s="107" t="s">
        <v>699</v>
      </c>
      <c r="AR2428" s="107" t="s">
        <v>699</v>
      </c>
      <c r="AS2428" s="107" t="s">
        <v>473</v>
      </c>
      <c r="AT2428" s="107" t="s">
        <v>3097</v>
      </c>
      <c r="AU2428" s="107" t="s">
        <v>1123</v>
      </c>
      <c r="AV2428" s="107" t="s">
        <v>391</v>
      </c>
      <c r="AW2428" s="108">
        <v>2</v>
      </c>
      <c r="AX2428" s="107" t="s">
        <v>473</v>
      </c>
      <c r="AY2428" s="107" t="s">
        <v>2229</v>
      </c>
      <c r="AZ2428" s="107" t="s">
        <v>697</v>
      </c>
      <c r="BA2428" s="107" t="s">
        <v>2230</v>
      </c>
      <c r="BB2428" s="109">
        <v>45355.272070752311</v>
      </c>
      <c r="BC2428" s="107" t="s">
        <v>32</v>
      </c>
      <c r="BD2428" s="107" t="s">
        <v>293</v>
      </c>
    </row>
    <row r="2429" spans="1:56" x14ac:dyDescent="0.2">
      <c r="A2429" s="107" t="s">
        <v>472</v>
      </c>
      <c r="B2429" s="105">
        <v>613515</v>
      </c>
      <c r="C2429" s="105" t="s">
        <v>395</v>
      </c>
      <c r="D2429" s="107" t="s">
        <v>3456</v>
      </c>
      <c r="E2429" s="105" t="s">
        <v>1947</v>
      </c>
      <c r="F2429" s="107" t="s">
        <v>395</v>
      </c>
      <c r="G2429" s="107" t="s">
        <v>830</v>
      </c>
      <c r="H2429" s="107" t="s">
        <v>830</v>
      </c>
      <c r="I2429" s="107" t="s">
        <v>830</v>
      </c>
      <c r="J2429" s="107" t="s">
        <v>123</v>
      </c>
      <c r="K2429" s="107" t="s">
        <v>32</v>
      </c>
      <c r="L2429" s="107" t="s">
        <v>654</v>
      </c>
      <c r="M2429" s="107" t="s">
        <v>395</v>
      </c>
      <c r="N2429" s="107" t="s">
        <v>472</v>
      </c>
      <c r="O2429" s="107" t="s">
        <v>1122</v>
      </c>
      <c r="P2429" s="109">
        <v>46382</v>
      </c>
      <c r="Q2429" s="107" t="s">
        <v>1914</v>
      </c>
      <c r="R2429" s="108">
        <v>0</v>
      </c>
      <c r="S2429" s="109">
        <v>46532</v>
      </c>
      <c r="T2429" s="109">
        <v>46592</v>
      </c>
      <c r="U2429" s="109">
        <v>46896</v>
      </c>
      <c r="V2429" s="108">
        <v>364</v>
      </c>
      <c r="W2429" s="107" t="s">
        <v>424</v>
      </c>
      <c r="X2429" s="107" t="s">
        <v>709</v>
      </c>
      <c r="Y2429" s="107" t="s">
        <v>416</v>
      </c>
      <c r="Z2429" s="108">
        <v>0.8</v>
      </c>
      <c r="AA2429" s="113">
        <v>0</v>
      </c>
      <c r="AB2429" s="113">
        <v>0</v>
      </c>
      <c r="AC2429" s="113">
        <v>1140531.8</v>
      </c>
      <c r="AD2429" s="113">
        <v>0</v>
      </c>
      <c r="AE2429" s="113">
        <v>1140531.8</v>
      </c>
      <c r="AF2429" s="113">
        <v>0</v>
      </c>
      <c r="AG2429" s="113">
        <v>0</v>
      </c>
      <c r="AH2429" s="113">
        <f>CFR_Data[[#This Row],[Total Spent SFY]]+CFR_Data[[#This Row],[CF Current SFY]]</f>
        <v>0</v>
      </c>
      <c r="AI2429" s="113">
        <v>0</v>
      </c>
      <c r="AJ2429" s="113">
        <v>0</v>
      </c>
      <c r="AK2429" s="113">
        <v>0</v>
      </c>
      <c r="AL2429" s="113">
        <v>1140531.8</v>
      </c>
      <c r="AM2429" s="113">
        <v>0</v>
      </c>
      <c r="AN2429" s="113">
        <v>0</v>
      </c>
      <c r="AO2429" s="113">
        <v>0</v>
      </c>
      <c r="AP2429" s="113">
        <v>0</v>
      </c>
      <c r="AQ2429" s="107" t="s">
        <v>699</v>
      </c>
      <c r="AR2429" s="107" t="s">
        <v>699</v>
      </c>
      <c r="AS2429" s="107" t="s">
        <v>473</v>
      </c>
      <c r="AT2429" s="107" t="s">
        <v>3097</v>
      </c>
      <c r="AU2429" s="107" t="s">
        <v>1123</v>
      </c>
      <c r="AV2429" s="107" t="s">
        <v>391</v>
      </c>
      <c r="AW2429" s="108">
        <v>2</v>
      </c>
      <c r="AX2429" s="107" t="s">
        <v>473</v>
      </c>
      <c r="AY2429" s="107" t="s">
        <v>2229</v>
      </c>
      <c r="AZ2429" s="107" t="s">
        <v>697</v>
      </c>
      <c r="BA2429" s="107" t="s">
        <v>2230</v>
      </c>
      <c r="BB2429" s="109">
        <v>45355.272070752311</v>
      </c>
      <c r="BC2429" s="107" t="s">
        <v>32</v>
      </c>
      <c r="BD2429" s="107" t="s">
        <v>292</v>
      </c>
    </row>
    <row r="2430" spans="1:56" x14ac:dyDescent="0.2">
      <c r="A2430" s="107" t="s">
        <v>472</v>
      </c>
      <c r="B2430" s="105">
        <v>613564</v>
      </c>
      <c r="C2430" s="105" t="s">
        <v>395</v>
      </c>
      <c r="D2430" s="107" t="s">
        <v>3457</v>
      </c>
      <c r="E2430" s="105" t="s">
        <v>1941</v>
      </c>
      <c r="F2430" s="107" t="s">
        <v>395</v>
      </c>
      <c r="G2430" s="107" t="s">
        <v>830</v>
      </c>
      <c r="H2430" s="107" t="s">
        <v>830</v>
      </c>
      <c r="I2430" s="107" t="s">
        <v>830</v>
      </c>
      <c r="J2430" s="107" t="s">
        <v>729</v>
      </c>
      <c r="K2430" s="107" t="s">
        <v>22</v>
      </c>
      <c r="L2430" s="107" t="s">
        <v>654</v>
      </c>
      <c r="M2430" s="107" t="s">
        <v>395</v>
      </c>
      <c r="N2430" s="107" t="s">
        <v>472</v>
      </c>
      <c r="O2430" s="107" t="s">
        <v>1122</v>
      </c>
      <c r="P2430" s="109">
        <v>46382</v>
      </c>
      <c r="Q2430" s="107" t="s">
        <v>1914</v>
      </c>
      <c r="R2430" s="108">
        <v>0</v>
      </c>
      <c r="S2430" s="109">
        <v>46532</v>
      </c>
      <c r="T2430" s="109">
        <v>46592</v>
      </c>
      <c r="U2430" s="109">
        <v>46896</v>
      </c>
      <c r="V2430" s="108">
        <v>364</v>
      </c>
      <c r="W2430" s="107" t="s">
        <v>398</v>
      </c>
      <c r="X2430" s="107" t="s">
        <v>702</v>
      </c>
      <c r="Y2430" s="107" t="s">
        <v>293</v>
      </c>
      <c r="Z2430" s="108">
        <v>0</v>
      </c>
      <c r="AA2430" s="113">
        <v>0</v>
      </c>
      <c r="AB2430" s="113">
        <v>0</v>
      </c>
      <c r="AC2430" s="113">
        <v>19794.43</v>
      </c>
      <c r="AD2430" s="113">
        <v>0</v>
      </c>
      <c r="AE2430" s="113">
        <v>19794.43</v>
      </c>
      <c r="AF2430" s="113">
        <v>0</v>
      </c>
      <c r="AG2430" s="113">
        <v>0</v>
      </c>
      <c r="AH2430" s="113">
        <f>CFR_Data[[#This Row],[Total Spent SFY]]+CFR_Data[[#This Row],[CF Current SFY]]</f>
        <v>0</v>
      </c>
      <c r="AI2430" s="113">
        <v>0</v>
      </c>
      <c r="AJ2430" s="113">
        <v>0</v>
      </c>
      <c r="AK2430" s="113">
        <v>0</v>
      </c>
      <c r="AL2430" s="113">
        <v>19794.43</v>
      </c>
      <c r="AM2430" s="113">
        <v>0</v>
      </c>
      <c r="AN2430" s="113">
        <v>0</v>
      </c>
      <c r="AO2430" s="113">
        <v>0</v>
      </c>
      <c r="AP2430" s="113">
        <v>0</v>
      </c>
      <c r="AQ2430" s="107" t="s">
        <v>699</v>
      </c>
      <c r="AR2430" s="107" t="s">
        <v>699</v>
      </c>
      <c r="AS2430" s="107" t="s">
        <v>473</v>
      </c>
      <c r="AT2430" s="107" t="s">
        <v>3021</v>
      </c>
      <c r="AU2430" s="107" t="s">
        <v>1123</v>
      </c>
      <c r="AV2430" s="107" t="s">
        <v>391</v>
      </c>
      <c r="AW2430" s="108">
        <v>2</v>
      </c>
      <c r="AX2430" s="107" t="s">
        <v>473</v>
      </c>
      <c r="AY2430" s="107" t="s">
        <v>2229</v>
      </c>
      <c r="AZ2430" s="107" t="s">
        <v>697</v>
      </c>
      <c r="BA2430" s="107" t="s">
        <v>2230</v>
      </c>
      <c r="BB2430" s="109">
        <v>45355.272070752311</v>
      </c>
      <c r="BC2430" s="107" t="s">
        <v>22</v>
      </c>
      <c r="BD2430" s="107" t="s">
        <v>293</v>
      </c>
    </row>
    <row r="2431" spans="1:56" x14ac:dyDescent="0.2">
      <c r="A2431" s="107" t="s">
        <v>472</v>
      </c>
      <c r="B2431" s="105">
        <v>613564</v>
      </c>
      <c r="C2431" s="105" t="s">
        <v>395</v>
      </c>
      <c r="D2431" s="107" t="s">
        <v>3457</v>
      </c>
      <c r="E2431" s="105" t="s">
        <v>1941</v>
      </c>
      <c r="F2431" s="107" t="s">
        <v>395</v>
      </c>
      <c r="G2431" s="107" t="s">
        <v>830</v>
      </c>
      <c r="H2431" s="107" t="s">
        <v>830</v>
      </c>
      <c r="I2431" s="107" t="s">
        <v>830</v>
      </c>
      <c r="J2431" s="107" t="s">
        <v>729</v>
      </c>
      <c r="K2431" s="107" t="s">
        <v>22</v>
      </c>
      <c r="L2431" s="107" t="s">
        <v>654</v>
      </c>
      <c r="M2431" s="107" t="s">
        <v>395</v>
      </c>
      <c r="N2431" s="107" t="s">
        <v>472</v>
      </c>
      <c r="O2431" s="107" t="s">
        <v>1122</v>
      </c>
      <c r="P2431" s="109">
        <v>46382</v>
      </c>
      <c r="Q2431" s="107" t="s">
        <v>1914</v>
      </c>
      <c r="R2431" s="108">
        <v>0</v>
      </c>
      <c r="S2431" s="109">
        <v>46532</v>
      </c>
      <c r="T2431" s="109">
        <v>46592</v>
      </c>
      <c r="U2431" s="109">
        <v>46896</v>
      </c>
      <c r="V2431" s="108">
        <v>364</v>
      </c>
      <c r="W2431" s="107" t="s">
        <v>424</v>
      </c>
      <c r="X2431" s="107" t="s">
        <v>709</v>
      </c>
      <c r="Y2431" s="107" t="s">
        <v>416</v>
      </c>
      <c r="Z2431" s="108">
        <v>0.8</v>
      </c>
      <c r="AA2431" s="113">
        <v>0</v>
      </c>
      <c r="AB2431" s="113">
        <v>0</v>
      </c>
      <c r="AC2431" s="113">
        <v>1917127.1040000001</v>
      </c>
      <c r="AD2431" s="113">
        <v>0</v>
      </c>
      <c r="AE2431" s="113">
        <v>1917127.1040000001</v>
      </c>
      <c r="AF2431" s="113">
        <v>0</v>
      </c>
      <c r="AG2431" s="113">
        <v>0</v>
      </c>
      <c r="AH2431" s="113">
        <f>CFR_Data[[#This Row],[Total Spent SFY]]+CFR_Data[[#This Row],[CF Current SFY]]</f>
        <v>0</v>
      </c>
      <c r="AI2431" s="113">
        <v>0</v>
      </c>
      <c r="AJ2431" s="113">
        <v>0</v>
      </c>
      <c r="AK2431" s="113">
        <v>0</v>
      </c>
      <c r="AL2431" s="113">
        <v>1917127.1040000001</v>
      </c>
      <c r="AM2431" s="113">
        <v>0</v>
      </c>
      <c r="AN2431" s="113">
        <v>0</v>
      </c>
      <c r="AO2431" s="113">
        <v>0</v>
      </c>
      <c r="AP2431" s="113">
        <v>0</v>
      </c>
      <c r="AQ2431" s="107" t="s">
        <v>699</v>
      </c>
      <c r="AR2431" s="107" t="s">
        <v>699</v>
      </c>
      <c r="AS2431" s="107" t="s">
        <v>473</v>
      </c>
      <c r="AT2431" s="107" t="s">
        <v>3021</v>
      </c>
      <c r="AU2431" s="107" t="s">
        <v>1123</v>
      </c>
      <c r="AV2431" s="107" t="s">
        <v>391</v>
      </c>
      <c r="AW2431" s="108">
        <v>2</v>
      </c>
      <c r="AX2431" s="107" t="s">
        <v>473</v>
      </c>
      <c r="AY2431" s="107" t="s">
        <v>2229</v>
      </c>
      <c r="AZ2431" s="107" t="s">
        <v>697</v>
      </c>
      <c r="BA2431" s="107" t="s">
        <v>2230</v>
      </c>
      <c r="BB2431" s="109">
        <v>45355.272070752311</v>
      </c>
      <c r="BC2431" s="107" t="s">
        <v>22</v>
      </c>
      <c r="BD2431" s="107" t="s">
        <v>292</v>
      </c>
    </row>
    <row r="2432" spans="1:56" x14ac:dyDescent="0.2">
      <c r="A2432" s="107" t="s">
        <v>472</v>
      </c>
      <c r="B2432" s="105">
        <v>613608</v>
      </c>
      <c r="C2432" s="105" t="s">
        <v>395</v>
      </c>
      <c r="D2432" s="107" t="s">
        <v>3458</v>
      </c>
      <c r="E2432" s="105" t="s">
        <v>1943</v>
      </c>
      <c r="F2432" s="107" t="s">
        <v>395</v>
      </c>
      <c r="G2432" s="107" t="s">
        <v>830</v>
      </c>
      <c r="H2432" s="107" t="s">
        <v>830</v>
      </c>
      <c r="I2432" s="107" t="s">
        <v>830</v>
      </c>
      <c r="J2432" s="107" t="s">
        <v>3459</v>
      </c>
      <c r="K2432" s="107" t="s">
        <v>22</v>
      </c>
      <c r="L2432" s="107" t="s">
        <v>231</v>
      </c>
      <c r="M2432" s="107" t="s">
        <v>395</v>
      </c>
      <c r="N2432" s="107" t="s">
        <v>472</v>
      </c>
      <c r="O2432" s="107" t="s">
        <v>1122</v>
      </c>
      <c r="P2432" s="109">
        <v>45682</v>
      </c>
      <c r="Q2432" s="107" t="s">
        <v>1101</v>
      </c>
      <c r="R2432" s="108">
        <v>0</v>
      </c>
      <c r="S2432" s="109">
        <v>45832</v>
      </c>
      <c r="T2432" s="109">
        <v>45892</v>
      </c>
      <c r="U2432" s="109">
        <v>46561</v>
      </c>
      <c r="V2432" s="108">
        <v>729</v>
      </c>
      <c r="W2432" s="107" t="s">
        <v>442</v>
      </c>
      <c r="X2432" s="107" t="s">
        <v>3460</v>
      </c>
      <c r="Y2432" s="107" t="s">
        <v>443</v>
      </c>
      <c r="Z2432" s="108">
        <v>0</v>
      </c>
      <c r="AA2432" s="113">
        <v>0</v>
      </c>
      <c r="AB2432" s="113">
        <v>0</v>
      </c>
      <c r="AC2432" s="113">
        <v>4532024.5999999996</v>
      </c>
      <c r="AD2432" s="113">
        <v>0</v>
      </c>
      <c r="AE2432" s="113">
        <v>4532024.5999999996</v>
      </c>
      <c r="AF2432" s="113">
        <v>0</v>
      </c>
      <c r="AG2432" s="113">
        <v>0</v>
      </c>
      <c r="AH2432" s="113">
        <f>CFR_Data[[#This Row],[Total Spent SFY]]+CFR_Data[[#This Row],[CF Current SFY]]</f>
        <v>0</v>
      </c>
      <c r="AI2432" s="113">
        <v>0</v>
      </c>
      <c r="AJ2432" s="113">
        <v>2167490.0260999999</v>
      </c>
      <c r="AK2432" s="113">
        <v>2364534.5739000002</v>
      </c>
      <c r="AL2432" s="113">
        <v>0</v>
      </c>
      <c r="AM2432" s="113">
        <v>0</v>
      </c>
      <c r="AN2432" s="113">
        <v>0</v>
      </c>
      <c r="AO2432" s="113">
        <v>0</v>
      </c>
      <c r="AP2432" s="113">
        <v>0</v>
      </c>
      <c r="AQ2432" s="107" t="s">
        <v>699</v>
      </c>
      <c r="AR2432" s="107" t="s">
        <v>699</v>
      </c>
      <c r="AS2432" s="107" t="s">
        <v>396</v>
      </c>
      <c r="AT2432" s="107" t="s">
        <v>395</v>
      </c>
      <c r="AU2432" s="107" t="s">
        <v>1123</v>
      </c>
      <c r="AV2432" s="107" t="s">
        <v>391</v>
      </c>
      <c r="AW2432" s="108">
        <v>1</v>
      </c>
      <c r="AX2432" s="107" t="s">
        <v>473</v>
      </c>
      <c r="AY2432" s="107" t="s">
        <v>765</v>
      </c>
      <c r="AZ2432" s="107" t="s">
        <v>706</v>
      </c>
      <c r="BA2432" s="107" t="s">
        <v>406</v>
      </c>
      <c r="BB2432" s="109">
        <v>45355.272070752311</v>
      </c>
      <c r="BC2432" s="107" t="s">
        <v>22</v>
      </c>
      <c r="BD2432" s="107" t="s">
        <v>293</v>
      </c>
    </row>
    <row r="2433" spans="1:56" x14ac:dyDescent="0.2">
      <c r="A2433" s="107" t="s">
        <v>472</v>
      </c>
      <c r="B2433" s="105">
        <v>613610</v>
      </c>
      <c r="C2433" s="105" t="s">
        <v>395</v>
      </c>
      <c r="D2433" s="107" t="s">
        <v>3461</v>
      </c>
      <c r="E2433" s="105" t="s">
        <v>1945</v>
      </c>
      <c r="F2433" s="107" t="s">
        <v>395</v>
      </c>
      <c r="G2433" s="107" t="s">
        <v>830</v>
      </c>
      <c r="H2433" s="107" t="s">
        <v>830</v>
      </c>
      <c r="I2433" s="107" t="s">
        <v>830</v>
      </c>
      <c r="J2433" s="107" t="s">
        <v>3462</v>
      </c>
      <c r="K2433" s="107" t="s">
        <v>33</v>
      </c>
      <c r="L2433" s="107" t="s">
        <v>88</v>
      </c>
      <c r="M2433" s="107" t="s">
        <v>41</v>
      </c>
      <c r="N2433" s="107" t="s">
        <v>472</v>
      </c>
      <c r="O2433" s="107" t="s">
        <v>1122</v>
      </c>
      <c r="P2433" s="109">
        <v>46060</v>
      </c>
      <c r="Q2433" s="107" t="s">
        <v>1353</v>
      </c>
      <c r="R2433" s="108">
        <v>0</v>
      </c>
      <c r="S2433" s="109">
        <v>46210</v>
      </c>
      <c r="T2433" s="109">
        <v>46270</v>
      </c>
      <c r="U2433" s="109">
        <v>46930</v>
      </c>
      <c r="V2433" s="108">
        <v>720</v>
      </c>
      <c r="W2433" s="107" t="s">
        <v>398</v>
      </c>
      <c r="X2433" s="107" t="s">
        <v>720</v>
      </c>
      <c r="Y2433" s="107" t="s">
        <v>293</v>
      </c>
      <c r="Z2433" s="108">
        <v>0</v>
      </c>
      <c r="AA2433" s="113">
        <v>0</v>
      </c>
      <c r="AB2433" s="113">
        <v>0</v>
      </c>
      <c r="AC2433" s="113">
        <v>4640000</v>
      </c>
      <c r="AD2433" s="113">
        <v>0</v>
      </c>
      <c r="AE2433" s="113">
        <v>4640000</v>
      </c>
      <c r="AF2433" s="113">
        <v>0</v>
      </c>
      <c r="AG2433" s="113">
        <v>0</v>
      </c>
      <c r="AH2433" s="113">
        <f>CFR_Data[[#This Row],[Total Spent SFY]]+CFR_Data[[#This Row],[CF Current SFY]]</f>
        <v>0</v>
      </c>
      <c r="AI2433" s="113">
        <v>0</v>
      </c>
      <c r="AJ2433" s="113">
        <v>0</v>
      </c>
      <c r="AK2433" s="113">
        <v>2109090.9090999998</v>
      </c>
      <c r="AL2433" s="113">
        <v>2530909.0909000002</v>
      </c>
      <c r="AM2433" s="113">
        <v>0</v>
      </c>
      <c r="AN2433" s="113">
        <v>0</v>
      </c>
      <c r="AO2433" s="113">
        <v>0</v>
      </c>
      <c r="AP2433" s="113">
        <v>0</v>
      </c>
      <c r="AQ2433" s="107" t="s">
        <v>699</v>
      </c>
      <c r="AR2433" s="107" t="s">
        <v>699</v>
      </c>
      <c r="AS2433" s="107" t="s">
        <v>396</v>
      </c>
      <c r="AT2433" s="107" t="s">
        <v>395</v>
      </c>
      <c r="AU2433" s="107" t="s">
        <v>1123</v>
      </c>
      <c r="AV2433" s="107" t="s">
        <v>391</v>
      </c>
      <c r="AW2433" s="108">
        <v>1</v>
      </c>
      <c r="AX2433" s="107" t="s">
        <v>473</v>
      </c>
      <c r="AY2433" s="107" t="s">
        <v>707</v>
      </c>
      <c r="AZ2433" s="107" t="s">
        <v>706</v>
      </c>
      <c r="BA2433" s="107" t="s">
        <v>412</v>
      </c>
      <c r="BB2433" s="109">
        <v>45355.272070752311</v>
      </c>
      <c r="BC2433" s="107" t="s">
        <v>33</v>
      </c>
      <c r="BD2433" s="107" t="s">
        <v>293</v>
      </c>
    </row>
    <row r="2434" spans="1:56" x14ac:dyDescent="0.2">
      <c r="A2434" s="107" t="s">
        <v>472</v>
      </c>
      <c r="B2434" s="105">
        <v>613612</v>
      </c>
      <c r="C2434" s="105" t="s">
        <v>395</v>
      </c>
      <c r="D2434" s="107" t="s">
        <v>3463</v>
      </c>
      <c r="E2434" s="105" t="s">
        <v>1943</v>
      </c>
      <c r="F2434" s="107" t="s">
        <v>443</v>
      </c>
      <c r="G2434" s="107" t="s">
        <v>830</v>
      </c>
      <c r="H2434" s="107" t="s">
        <v>830</v>
      </c>
      <c r="I2434" s="107" t="s">
        <v>830</v>
      </c>
      <c r="J2434" s="107" t="s">
        <v>44</v>
      </c>
      <c r="K2434" s="107" t="s">
        <v>22</v>
      </c>
      <c r="L2434" s="107" t="s">
        <v>323</v>
      </c>
      <c r="M2434" s="107" t="s">
        <v>239</v>
      </c>
      <c r="N2434" s="107" t="s">
        <v>472</v>
      </c>
      <c r="O2434" s="107" t="s">
        <v>1122</v>
      </c>
      <c r="P2434" s="109">
        <v>45976</v>
      </c>
      <c r="Q2434" s="107" t="s">
        <v>1353</v>
      </c>
      <c r="R2434" s="108">
        <v>0</v>
      </c>
      <c r="S2434" s="109">
        <v>46126</v>
      </c>
      <c r="T2434" s="109">
        <v>46186</v>
      </c>
      <c r="U2434" s="109">
        <v>46855</v>
      </c>
      <c r="V2434" s="108">
        <v>729</v>
      </c>
      <c r="W2434" s="107" t="s">
        <v>442</v>
      </c>
      <c r="X2434" s="107" t="s">
        <v>790</v>
      </c>
      <c r="Y2434" s="107" t="s">
        <v>293</v>
      </c>
      <c r="Z2434" s="108">
        <v>0</v>
      </c>
      <c r="AA2434" s="113">
        <v>0</v>
      </c>
      <c r="AB2434" s="113">
        <v>0</v>
      </c>
      <c r="AC2434" s="113">
        <v>3864000</v>
      </c>
      <c r="AD2434" s="113">
        <v>0</v>
      </c>
      <c r="AE2434" s="113">
        <v>3864000</v>
      </c>
      <c r="AF2434" s="113">
        <v>0</v>
      </c>
      <c r="AG2434" s="113">
        <v>0</v>
      </c>
      <c r="AH2434" s="113">
        <f>CFR_Data[[#This Row],[Total Spent SFY]]+CFR_Data[[#This Row],[CF Current SFY]]</f>
        <v>0</v>
      </c>
      <c r="AI2434" s="113">
        <v>0</v>
      </c>
      <c r="AJ2434" s="113">
        <v>168000</v>
      </c>
      <c r="AK2434" s="113">
        <v>2016000</v>
      </c>
      <c r="AL2434" s="113">
        <v>1680000</v>
      </c>
      <c r="AM2434" s="113">
        <v>0</v>
      </c>
      <c r="AN2434" s="113">
        <v>0</v>
      </c>
      <c r="AO2434" s="113">
        <v>0</v>
      </c>
      <c r="AP2434" s="113">
        <v>0</v>
      </c>
      <c r="AQ2434" s="107" t="s">
        <v>699</v>
      </c>
      <c r="AR2434" s="107" t="s">
        <v>699</v>
      </c>
      <c r="AS2434" s="107" t="s">
        <v>396</v>
      </c>
      <c r="AT2434" s="107" t="s">
        <v>395</v>
      </c>
      <c r="AU2434" s="107" t="s">
        <v>1123</v>
      </c>
      <c r="AV2434" s="107" t="s">
        <v>391</v>
      </c>
      <c r="AW2434" s="108">
        <v>1</v>
      </c>
      <c r="AX2434" s="107" t="s">
        <v>473</v>
      </c>
      <c r="AY2434" s="107" t="s">
        <v>791</v>
      </c>
      <c r="AZ2434" s="107" t="s">
        <v>706</v>
      </c>
      <c r="BA2434" s="107" t="s">
        <v>449</v>
      </c>
      <c r="BB2434" s="109">
        <v>45355.272070752311</v>
      </c>
      <c r="BC2434" s="107" t="s">
        <v>22</v>
      </c>
      <c r="BD2434" s="107" t="s">
        <v>293</v>
      </c>
    </row>
    <row r="2435" spans="1:56" x14ac:dyDescent="0.2">
      <c r="A2435" s="107" t="s">
        <v>472</v>
      </c>
      <c r="B2435" s="105">
        <v>613613</v>
      </c>
      <c r="C2435" s="105" t="s">
        <v>395</v>
      </c>
      <c r="D2435" s="107" t="s">
        <v>3464</v>
      </c>
      <c r="E2435" s="105" t="s">
        <v>1943</v>
      </c>
      <c r="F2435" s="107" t="s">
        <v>443</v>
      </c>
      <c r="G2435" s="107" t="s">
        <v>830</v>
      </c>
      <c r="H2435" s="107" t="s">
        <v>830</v>
      </c>
      <c r="I2435" s="107" t="s">
        <v>830</v>
      </c>
      <c r="J2435" s="107" t="s">
        <v>44</v>
      </c>
      <c r="K2435" s="107" t="s">
        <v>22</v>
      </c>
      <c r="L2435" s="107" t="s">
        <v>323</v>
      </c>
      <c r="M2435" s="107" t="s">
        <v>239</v>
      </c>
      <c r="N2435" s="107" t="s">
        <v>472</v>
      </c>
      <c r="O2435" s="107" t="s">
        <v>1122</v>
      </c>
      <c r="P2435" s="109">
        <v>46074</v>
      </c>
      <c r="Q2435" s="107" t="s">
        <v>1353</v>
      </c>
      <c r="R2435" s="108">
        <v>0</v>
      </c>
      <c r="S2435" s="109">
        <v>46224</v>
      </c>
      <c r="T2435" s="109">
        <v>46284</v>
      </c>
      <c r="U2435" s="109">
        <v>46953</v>
      </c>
      <c r="V2435" s="108">
        <v>729</v>
      </c>
      <c r="W2435" s="107" t="s">
        <v>442</v>
      </c>
      <c r="X2435" s="107" t="s">
        <v>790</v>
      </c>
      <c r="Y2435" s="107" t="s">
        <v>293</v>
      </c>
      <c r="Z2435" s="108">
        <v>0</v>
      </c>
      <c r="AA2435" s="113">
        <v>0</v>
      </c>
      <c r="AB2435" s="113">
        <v>0</v>
      </c>
      <c r="AC2435" s="113">
        <v>3335000</v>
      </c>
      <c r="AD2435" s="113">
        <v>0</v>
      </c>
      <c r="AE2435" s="113">
        <v>3335000</v>
      </c>
      <c r="AF2435" s="113">
        <v>0</v>
      </c>
      <c r="AG2435" s="113">
        <v>0</v>
      </c>
      <c r="AH2435" s="113">
        <f>CFR_Data[[#This Row],[Total Spent SFY]]+CFR_Data[[#This Row],[CF Current SFY]]</f>
        <v>0</v>
      </c>
      <c r="AI2435" s="113">
        <v>0</v>
      </c>
      <c r="AJ2435" s="113">
        <v>0</v>
      </c>
      <c r="AK2435" s="113">
        <v>1450000</v>
      </c>
      <c r="AL2435" s="113">
        <v>1740000</v>
      </c>
      <c r="AM2435" s="113">
        <v>145000</v>
      </c>
      <c r="AN2435" s="113">
        <v>0</v>
      </c>
      <c r="AO2435" s="113">
        <v>0</v>
      </c>
      <c r="AP2435" s="113">
        <v>0</v>
      </c>
      <c r="AQ2435" s="107" t="s">
        <v>699</v>
      </c>
      <c r="AR2435" s="107" t="s">
        <v>699</v>
      </c>
      <c r="AS2435" s="107" t="s">
        <v>396</v>
      </c>
      <c r="AT2435" s="107" t="s">
        <v>395</v>
      </c>
      <c r="AU2435" s="107" t="s">
        <v>1123</v>
      </c>
      <c r="AV2435" s="107" t="s">
        <v>391</v>
      </c>
      <c r="AW2435" s="108">
        <v>1</v>
      </c>
      <c r="AX2435" s="107" t="s">
        <v>473</v>
      </c>
      <c r="AY2435" s="107" t="s">
        <v>791</v>
      </c>
      <c r="AZ2435" s="107" t="s">
        <v>706</v>
      </c>
      <c r="BA2435" s="107" t="s">
        <v>449</v>
      </c>
      <c r="BB2435" s="109">
        <v>45355.272070752311</v>
      </c>
      <c r="BC2435" s="107" t="s">
        <v>22</v>
      </c>
      <c r="BD2435" s="107" t="s">
        <v>293</v>
      </c>
    </row>
    <row r="2436" spans="1:56" x14ac:dyDescent="0.2">
      <c r="A2436" s="107" t="s">
        <v>472</v>
      </c>
      <c r="B2436" s="105">
        <v>613614</v>
      </c>
      <c r="C2436" s="105" t="s">
        <v>395</v>
      </c>
      <c r="D2436" s="107" t="s">
        <v>3465</v>
      </c>
      <c r="E2436" s="105" t="s">
        <v>1943</v>
      </c>
      <c r="F2436" s="107" t="s">
        <v>443</v>
      </c>
      <c r="G2436" s="107" t="s">
        <v>830</v>
      </c>
      <c r="H2436" s="107" t="s">
        <v>830</v>
      </c>
      <c r="I2436" s="107" t="s">
        <v>830</v>
      </c>
      <c r="J2436" s="107" t="s">
        <v>44</v>
      </c>
      <c r="K2436" s="107" t="s">
        <v>22</v>
      </c>
      <c r="L2436" s="107" t="s">
        <v>323</v>
      </c>
      <c r="M2436" s="107" t="s">
        <v>239</v>
      </c>
      <c r="N2436" s="107" t="s">
        <v>472</v>
      </c>
      <c r="O2436" s="107" t="s">
        <v>1122</v>
      </c>
      <c r="P2436" s="109">
        <v>46130</v>
      </c>
      <c r="Q2436" s="107" t="s">
        <v>1353</v>
      </c>
      <c r="R2436" s="108">
        <v>0</v>
      </c>
      <c r="S2436" s="109">
        <v>46280</v>
      </c>
      <c r="T2436" s="109">
        <v>46340</v>
      </c>
      <c r="U2436" s="109">
        <v>47009</v>
      </c>
      <c r="V2436" s="108">
        <v>729</v>
      </c>
      <c r="W2436" s="107" t="s">
        <v>442</v>
      </c>
      <c r="X2436" s="107" t="s">
        <v>790</v>
      </c>
      <c r="Y2436" s="107" t="s">
        <v>293</v>
      </c>
      <c r="Z2436" s="108">
        <v>0</v>
      </c>
      <c r="AA2436" s="113">
        <v>0</v>
      </c>
      <c r="AB2436" s="113">
        <v>0</v>
      </c>
      <c r="AC2436" s="113">
        <v>2668000</v>
      </c>
      <c r="AD2436" s="113">
        <v>0</v>
      </c>
      <c r="AE2436" s="113">
        <v>2668000</v>
      </c>
      <c r="AF2436" s="113">
        <v>0</v>
      </c>
      <c r="AG2436" s="113">
        <v>0</v>
      </c>
      <c r="AH2436" s="113">
        <f>CFR_Data[[#This Row],[Total Spent SFY]]+CFR_Data[[#This Row],[CF Current SFY]]</f>
        <v>0</v>
      </c>
      <c r="AI2436" s="113">
        <v>0</v>
      </c>
      <c r="AJ2436" s="113">
        <v>0</v>
      </c>
      <c r="AK2436" s="113">
        <v>928000</v>
      </c>
      <c r="AL2436" s="113">
        <v>1392000</v>
      </c>
      <c r="AM2436" s="113">
        <v>348000</v>
      </c>
      <c r="AN2436" s="113">
        <v>0</v>
      </c>
      <c r="AO2436" s="113">
        <v>0</v>
      </c>
      <c r="AP2436" s="113">
        <v>0</v>
      </c>
      <c r="AQ2436" s="107" t="s">
        <v>699</v>
      </c>
      <c r="AR2436" s="107" t="s">
        <v>699</v>
      </c>
      <c r="AS2436" s="107" t="s">
        <v>396</v>
      </c>
      <c r="AT2436" s="107" t="s">
        <v>395</v>
      </c>
      <c r="AU2436" s="107" t="s">
        <v>1123</v>
      </c>
      <c r="AV2436" s="107" t="s">
        <v>391</v>
      </c>
      <c r="AW2436" s="108">
        <v>1</v>
      </c>
      <c r="AX2436" s="107" t="s">
        <v>473</v>
      </c>
      <c r="AY2436" s="107" t="s">
        <v>791</v>
      </c>
      <c r="AZ2436" s="107" t="s">
        <v>706</v>
      </c>
      <c r="BA2436" s="107" t="s">
        <v>449</v>
      </c>
      <c r="BB2436" s="109">
        <v>45355.272070752311</v>
      </c>
      <c r="BC2436" s="107" t="s">
        <v>22</v>
      </c>
      <c r="BD2436" s="107" t="s">
        <v>293</v>
      </c>
    </row>
    <row r="2437" spans="1:56" x14ac:dyDescent="0.2">
      <c r="A2437" s="107" t="s">
        <v>472</v>
      </c>
      <c r="B2437" s="105">
        <v>613615</v>
      </c>
      <c r="C2437" s="105" t="s">
        <v>395</v>
      </c>
      <c r="D2437" s="107" t="s">
        <v>3466</v>
      </c>
      <c r="E2437" s="105" t="s">
        <v>1943</v>
      </c>
      <c r="F2437" s="107" t="s">
        <v>443</v>
      </c>
      <c r="G2437" s="107" t="s">
        <v>830</v>
      </c>
      <c r="H2437" s="107" t="s">
        <v>830</v>
      </c>
      <c r="I2437" s="107" t="s">
        <v>830</v>
      </c>
      <c r="J2437" s="107" t="s">
        <v>44</v>
      </c>
      <c r="K2437" s="107" t="s">
        <v>22</v>
      </c>
      <c r="L2437" s="107" t="s">
        <v>323</v>
      </c>
      <c r="M2437" s="107" t="s">
        <v>239</v>
      </c>
      <c r="N2437" s="107" t="s">
        <v>472</v>
      </c>
      <c r="O2437" s="107" t="s">
        <v>1122</v>
      </c>
      <c r="P2437" s="109">
        <v>45640</v>
      </c>
      <c r="Q2437" s="107" t="s">
        <v>1101</v>
      </c>
      <c r="R2437" s="108">
        <v>0</v>
      </c>
      <c r="S2437" s="109">
        <v>45790</v>
      </c>
      <c r="T2437" s="109">
        <v>45850</v>
      </c>
      <c r="U2437" s="109">
        <v>46519</v>
      </c>
      <c r="V2437" s="108">
        <v>729</v>
      </c>
      <c r="W2437" s="107" t="s">
        <v>442</v>
      </c>
      <c r="X2437" s="107" t="s">
        <v>790</v>
      </c>
      <c r="Y2437" s="107" t="s">
        <v>293</v>
      </c>
      <c r="Z2437" s="108">
        <v>0</v>
      </c>
      <c r="AA2437" s="113">
        <v>0</v>
      </c>
      <c r="AB2437" s="113">
        <v>0</v>
      </c>
      <c r="AC2437" s="113">
        <v>5961600</v>
      </c>
      <c r="AD2437" s="113">
        <v>0</v>
      </c>
      <c r="AE2437" s="113">
        <v>5961600</v>
      </c>
      <c r="AF2437" s="113">
        <v>0</v>
      </c>
      <c r="AG2437" s="113">
        <v>0</v>
      </c>
      <c r="AH2437" s="113">
        <f>CFR_Data[[#This Row],[Total Spent SFY]]+CFR_Data[[#This Row],[CF Current SFY]]</f>
        <v>0</v>
      </c>
      <c r="AI2437" s="113">
        <v>0</v>
      </c>
      <c r="AJ2437" s="113">
        <v>3110400</v>
      </c>
      <c r="AK2437" s="113">
        <v>2851200</v>
      </c>
      <c r="AL2437" s="113">
        <v>0</v>
      </c>
      <c r="AM2437" s="113">
        <v>0</v>
      </c>
      <c r="AN2437" s="113">
        <v>0</v>
      </c>
      <c r="AO2437" s="113">
        <v>0</v>
      </c>
      <c r="AP2437" s="113">
        <v>0</v>
      </c>
      <c r="AQ2437" s="107" t="s">
        <v>699</v>
      </c>
      <c r="AR2437" s="107" t="s">
        <v>699</v>
      </c>
      <c r="AS2437" s="107" t="s">
        <v>473</v>
      </c>
      <c r="AT2437" s="107" t="s">
        <v>395</v>
      </c>
      <c r="AU2437" s="107" t="s">
        <v>1123</v>
      </c>
      <c r="AV2437" s="107" t="s">
        <v>391</v>
      </c>
      <c r="AW2437" s="108">
        <v>1</v>
      </c>
      <c r="AX2437" s="107" t="s">
        <v>473</v>
      </c>
      <c r="AY2437" s="107" t="s">
        <v>791</v>
      </c>
      <c r="AZ2437" s="107" t="s">
        <v>706</v>
      </c>
      <c r="BA2437" s="107" t="s">
        <v>449</v>
      </c>
      <c r="BB2437" s="109">
        <v>45355.272070752311</v>
      </c>
      <c r="BC2437" s="107" t="s">
        <v>22</v>
      </c>
      <c r="BD2437" s="107" t="s">
        <v>293</v>
      </c>
    </row>
    <row r="2438" spans="1:56" x14ac:dyDescent="0.2">
      <c r="A2438" s="107" t="s">
        <v>472</v>
      </c>
      <c r="B2438" s="105">
        <v>613616</v>
      </c>
      <c r="C2438" s="105" t="s">
        <v>395</v>
      </c>
      <c r="D2438" s="107" t="s">
        <v>3467</v>
      </c>
      <c r="E2438" s="105" t="s">
        <v>1943</v>
      </c>
      <c r="F2438" s="107" t="s">
        <v>443</v>
      </c>
      <c r="G2438" s="107" t="s">
        <v>830</v>
      </c>
      <c r="H2438" s="107" t="s">
        <v>830</v>
      </c>
      <c r="I2438" s="107" t="s">
        <v>830</v>
      </c>
      <c r="J2438" s="107" t="s">
        <v>44</v>
      </c>
      <c r="K2438" s="107" t="s">
        <v>22</v>
      </c>
      <c r="L2438" s="107" t="s">
        <v>323</v>
      </c>
      <c r="M2438" s="107" t="s">
        <v>239</v>
      </c>
      <c r="N2438" s="107" t="s">
        <v>472</v>
      </c>
      <c r="O2438" s="107" t="s">
        <v>1122</v>
      </c>
      <c r="P2438" s="109">
        <v>45710</v>
      </c>
      <c r="Q2438" s="107" t="s">
        <v>1101</v>
      </c>
      <c r="R2438" s="108">
        <v>0</v>
      </c>
      <c r="S2438" s="109">
        <v>45860</v>
      </c>
      <c r="T2438" s="109">
        <v>45920</v>
      </c>
      <c r="U2438" s="109">
        <v>46589</v>
      </c>
      <c r="V2438" s="108">
        <v>729</v>
      </c>
      <c r="W2438" s="107" t="s">
        <v>442</v>
      </c>
      <c r="X2438" s="107" t="s">
        <v>790</v>
      </c>
      <c r="Y2438" s="107" t="s">
        <v>293</v>
      </c>
      <c r="Z2438" s="108">
        <v>0</v>
      </c>
      <c r="AA2438" s="113">
        <v>0</v>
      </c>
      <c r="AB2438" s="113">
        <v>0</v>
      </c>
      <c r="AC2438" s="113">
        <v>6440000</v>
      </c>
      <c r="AD2438" s="113">
        <v>0</v>
      </c>
      <c r="AE2438" s="113">
        <v>6440000</v>
      </c>
      <c r="AF2438" s="113">
        <v>0</v>
      </c>
      <c r="AG2438" s="113">
        <v>0</v>
      </c>
      <c r="AH2438" s="113">
        <f>CFR_Data[[#This Row],[Total Spent SFY]]+CFR_Data[[#This Row],[CF Current SFY]]</f>
        <v>0</v>
      </c>
      <c r="AI2438" s="113">
        <v>0</v>
      </c>
      <c r="AJ2438" s="113">
        <v>2800000</v>
      </c>
      <c r="AK2438" s="113">
        <v>3360000</v>
      </c>
      <c r="AL2438" s="113">
        <v>280000</v>
      </c>
      <c r="AM2438" s="113">
        <v>0</v>
      </c>
      <c r="AN2438" s="113">
        <v>0</v>
      </c>
      <c r="AO2438" s="113">
        <v>0</v>
      </c>
      <c r="AP2438" s="113">
        <v>0</v>
      </c>
      <c r="AQ2438" s="107" t="s">
        <v>699</v>
      </c>
      <c r="AR2438" s="107" t="s">
        <v>699</v>
      </c>
      <c r="AS2438" s="107" t="s">
        <v>396</v>
      </c>
      <c r="AT2438" s="107" t="s">
        <v>395</v>
      </c>
      <c r="AU2438" s="107" t="s">
        <v>1123</v>
      </c>
      <c r="AV2438" s="107" t="s">
        <v>391</v>
      </c>
      <c r="AW2438" s="108">
        <v>1</v>
      </c>
      <c r="AX2438" s="107" t="s">
        <v>473</v>
      </c>
      <c r="AY2438" s="107" t="s">
        <v>791</v>
      </c>
      <c r="AZ2438" s="107" t="s">
        <v>706</v>
      </c>
      <c r="BA2438" s="107" t="s">
        <v>449</v>
      </c>
      <c r="BB2438" s="109">
        <v>45355.272070752311</v>
      </c>
      <c r="BC2438" s="107" t="s">
        <v>22</v>
      </c>
      <c r="BD2438" s="107" t="s">
        <v>293</v>
      </c>
    </row>
    <row r="2439" spans="1:56" x14ac:dyDescent="0.2">
      <c r="A2439" s="107" t="s">
        <v>472</v>
      </c>
      <c r="B2439" s="105">
        <v>613617</v>
      </c>
      <c r="C2439" s="105" t="s">
        <v>395</v>
      </c>
      <c r="D2439" s="107" t="s">
        <v>3468</v>
      </c>
      <c r="E2439" s="105" t="s">
        <v>1943</v>
      </c>
      <c r="F2439" s="107" t="s">
        <v>443</v>
      </c>
      <c r="G2439" s="107" t="s">
        <v>830</v>
      </c>
      <c r="H2439" s="107" t="s">
        <v>830</v>
      </c>
      <c r="I2439" s="107" t="s">
        <v>830</v>
      </c>
      <c r="J2439" s="107" t="s">
        <v>44</v>
      </c>
      <c r="K2439" s="107" t="s">
        <v>22</v>
      </c>
      <c r="L2439" s="107" t="s">
        <v>323</v>
      </c>
      <c r="M2439" s="107" t="s">
        <v>239</v>
      </c>
      <c r="N2439" s="107" t="s">
        <v>472</v>
      </c>
      <c r="O2439" s="107" t="s">
        <v>1122</v>
      </c>
      <c r="P2439" s="109">
        <v>46158</v>
      </c>
      <c r="Q2439" s="107" t="s">
        <v>1353</v>
      </c>
      <c r="R2439" s="108">
        <v>0</v>
      </c>
      <c r="S2439" s="109">
        <v>46308</v>
      </c>
      <c r="T2439" s="109">
        <v>46368</v>
      </c>
      <c r="U2439" s="109">
        <v>47037</v>
      </c>
      <c r="V2439" s="108">
        <v>729</v>
      </c>
      <c r="W2439" s="107" t="s">
        <v>442</v>
      </c>
      <c r="X2439" s="107" t="s">
        <v>790</v>
      </c>
      <c r="Y2439" s="107" t="s">
        <v>293</v>
      </c>
      <c r="Z2439" s="108">
        <v>0</v>
      </c>
      <c r="AA2439" s="113">
        <v>0</v>
      </c>
      <c r="AB2439" s="113">
        <v>0</v>
      </c>
      <c r="AC2439" s="113">
        <v>2668000</v>
      </c>
      <c r="AD2439" s="113">
        <v>0</v>
      </c>
      <c r="AE2439" s="113">
        <v>2668000</v>
      </c>
      <c r="AF2439" s="113">
        <v>0</v>
      </c>
      <c r="AG2439" s="113">
        <v>0</v>
      </c>
      <c r="AH2439" s="113">
        <f>CFR_Data[[#This Row],[Total Spent SFY]]+CFR_Data[[#This Row],[CF Current SFY]]</f>
        <v>0</v>
      </c>
      <c r="AI2439" s="113">
        <v>0</v>
      </c>
      <c r="AJ2439" s="113">
        <v>0</v>
      </c>
      <c r="AK2439" s="113">
        <v>812000</v>
      </c>
      <c r="AL2439" s="113">
        <v>1392000</v>
      </c>
      <c r="AM2439" s="113">
        <v>464000</v>
      </c>
      <c r="AN2439" s="113">
        <v>0</v>
      </c>
      <c r="AO2439" s="113">
        <v>0</v>
      </c>
      <c r="AP2439" s="113">
        <v>0</v>
      </c>
      <c r="AQ2439" s="107" t="s">
        <v>699</v>
      </c>
      <c r="AR2439" s="107" t="s">
        <v>699</v>
      </c>
      <c r="AS2439" s="107" t="s">
        <v>396</v>
      </c>
      <c r="AT2439" s="107" t="s">
        <v>395</v>
      </c>
      <c r="AU2439" s="107" t="s">
        <v>1123</v>
      </c>
      <c r="AV2439" s="107" t="s">
        <v>391</v>
      </c>
      <c r="AW2439" s="108">
        <v>1</v>
      </c>
      <c r="AX2439" s="107" t="s">
        <v>473</v>
      </c>
      <c r="AY2439" s="107" t="s">
        <v>791</v>
      </c>
      <c r="AZ2439" s="107" t="s">
        <v>706</v>
      </c>
      <c r="BA2439" s="107" t="s">
        <v>449</v>
      </c>
      <c r="BB2439" s="109">
        <v>45355.272070752311</v>
      </c>
      <c r="BC2439" s="107" t="s">
        <v>22</v>
      </c>
      <c r="BD2439" s="107" t="s">
        <v>293</v>
      </c>
    </row>
    <row r="2440" spans="1:56" x14ac:dyDescent="0.2">
      <c r="A2440" s="107" t="s">
        <v>472</v>
      </c>
      <c r="B2440" s="105">
        <v>613618</v>
      </c>
      <c r="C2440" s="105" t="s">
        <v>395</v>
      </c>
      <c r="D2440" s="107" t="s">
        <v>3469</v>
      </c>
      <c r="E2440" s="105" t="s">
        <v>1943</v>
      </c>
      <c r="F2440" s="107" t="s">
        <v>395</v>
      </c>
      <c r="G2440" s="107" t="s">
        <v>830</v>
      </c>
      <c r="H2440" s="107" t="s">
        <v>830</v>
      </c>
      <c r="I2440" s="107" t="s">
        <v>830</v>
      </c>
      <c r="J2440" s="107" t="s">
        <v>44</v>
      </c>
      <c r="K2440" s="107" t="s">
        <v>22</v>
      </c>
      <c r="L2440" s="107" t="s">
        <v>323</v>
      </c>
      <c r="M2440" s="107" t="s">
        <v>239</v>
      </c>
      <c r="N2440" s="107" t="s">
        <v>472</v>
      </c>
      <c r="O2440" s="107" t="s">
        <v>1122</v>
      </c>
      <c r="P2440" s="109">
        <v>46193</v>
      </c>
      <c r="Q2440" s="107" t="s">
        <v>1353</v>
      </c>
      <c r="R2440" s="108">
        <v>0</v>
      </c>
      <c r="S2440" s="109">
        <v>46343</v>
      </c>
      <c r="T2440" s="109">
        <v>46403</v>
      </c>
      <c r="U2440" s="109">
        <v>47072</v>
      </c>
      <c r="V2440" s="108">
        <v>729</v>
      </c>
      <c r="W2440" s="107" t="s">
        <v>442</v>
      </c>
      <c r="X2440" s="107" t="s">
        <v>790</v>
      </c>
      <c r="Y2440" s="107" t="s">
        <v>293</v>
      </c>
      <c r="Z2440" s="108">
        <v>0</v>
      </c>
      <c r="AA2440" s="113">
        <v>0</v>
      </c>
      <c r="AB2440" s="113">
        <v>0</v>
      </c>
      <c r="AC2440" s="113">
        <v>2668000</v>
      </c>
      <c r="AD2440" s="113">
        <v>0</v>
      </c>
      <c r="AE2440" s="113">
        <v>2668000</v>
      </c>
      <c r="AF2440" s="113">
        <v>0</v>
      </c>
      <c r="AG2440" s="113">
        <v>0</v>
      </c>
      <c r="AH2440" s="113">
        <f>CFR_Data[[#This Row],[Total Spent SFY]]+CFR_Data[[#This Row],[CF Current SFY]]</f>
        <v>0</v>
      </c>
      <c r="AI2440" s="113">
        <v>0</v>
      </c>
      <c r="AJ2440" s="113">
        <v>0</v>
      </c>
      <c r="AK2440" s="113">
        <v>696000</v>
      </c>
      <c r="AL2440" s="113">
        <v>1392000</v>
      </c>
      <c r="AM2440" s="113">
        <v>580000</v>
      </c>
      <c r="AN2440" s="113">
        <v>0</v>
      </c>
      <c r="AO2440" s="113">
        <v>0</v>
      </c>
      <c r="AP2440" s="113">
        <v>0</v>
      </c>
      <c r="AQ2440" s="107" t="s">
        <v>699</v>
      </c>
      <c r="AR2440" s="107" t="s">
        <v>699</v>
      </c>
      <c r="AS2440" s="107" t="s">
        <v>396</v>
      </c>
      <c r="AT2440" s="107" t="s">
        <v>395</v>
      </c>
      <c r="AU2440" s="107" t="s">
        <v>1123</v>
      </c>
      <c r="AV2440" s="107" t="s">
        <v>391</v>
      </c>
      <c r="AW2440" s="108">
        <v>1</v>
      </c>
      <c r="AX2440" s="107" t="s">
        <v>473</v>
      </c>
      <c r="AY2440" s="107" t="s">
        <v>791</v>
      </c>
      <c r="AZ2440" s="107" t="s">
        <v>706</v>
      </c>
      <c r="BA2440" s="107" t="s">
        <v>449</v>
      </c>
      <c r="BB2440" s="109">
        <v>45355.272070752311</v>
      </c>
      <c r="BC2440" s="107" t="s">
        <v>22</v>
      </c>
      <c r="BD2440" s="107" t="s">
        <v>293</v>
      </c>
    </row>
    <row r="2441" spans="1:56" x14ac:dyDescent="0.2">
      <c r="A2441" s="107" t="s">
        <v>472</v>
      </c>
      <c r="B2441" s="105">
        <v>613619</v>
      </c>
      <c r="C2441" s="105" t="s">
        <v>395</v>
      </c>
      <c r="D2441" s="107" t="s">
        <v>3470</v>
      </c>
      <c r="E2441" s="105" t="s">
        <v>1943</v>
      </c>
      <c r="F2441" s="107" t="s">
        <v>443</v>
      </c>
      <c r="G2441" s="107" t="s">
        <v>830</v>
      </c>
      <c r="H2441" s="107" t="s">
        <v>830</v>
      </c>
      <c r="I2441" s="107" t="s">
        <v>830</v>
      </c>
      <c r="J2441" s="107" t="s">
        <v>44</v>
      </c>
      <c r="K2441" s="107" t="s">
        <v>22</v>
      </c>
      <c r="L2441" s="107" t="s">
        <v>323</v>
      </c>
      <c r="M2441" s="107" t="s">
        <v>239</v>
      </c>
      <c r="N2441" s="107" t="s">
        <v>472</v>
      </c>
      <c r="O2441" s="107" t="s">
        <v>1122</v>
      </c>
      <c r="P2441" s="109">
        <v>46011</v>
      </c>
      <c r="Q2441" s="107" t="s">
        <v>1353</v>
      </c>
      <c r="R2441" s="108">
        <v>0</v>
      </c>
      <c r="S2441" s="109">
        <v>46161</v>
      </c>
      <c r="T2441" s="109">
        <v>46221</v>
      </c>
      <c r="U2441" s="109">
        <v>46890</v>
      </c>
      <c r="V2441" s="108">
        <v>729</v>
      </c>
      <c r="W2441" s="107" t="s">
        <v>442</v>
      </c>
      <c r="X2441" s="107" t="s">
        <v>790</v>
      </c>
      <c r="Y2441" s="107" t="s">
        <v>293</v>
      </c>
      <c r="Z2441" s="108">
        <v>0</v>
      </c>
      <c r="AA2441" s="113">
        <v>0</v>
      </c>
      <c r="AB2441" s="113">
        <v>0</v>
      </c>
      <c r="AC2441" s="113">
        <v>2576000</v>
      </c>
      <c r="AD2441" s="113">
        <v>0</v>
      </c>
      <c r="AE2441" s="113">
        <v>2576000</v>
      </c>
      <c r="AF2441" s="113">
        <v>0</v>
      </c>
      <c r="AG2441" s="113">
        <v>0</v>
      </c>
      <c r="AH2441" s="113">
        <f>CFR_Data[[#This Row],[Total Spent SFY]]+CFR_Data[[#This Row],[CF Current SFY]]</f>
        <v>0</v>
      </c>
      <c r="AI2441" s="113">
        <v>0</v>
      </c>
      <c r="AJ2441" s="113">
        <v>0</v>
      </c>
      <c r="AK2441" s="113">
        <v>1344000</v>
      </c>
      <c r="AL2441" s="113">
        <v>1232000</v>
      </c>
      <c r="AM2441" s="113">
        <v>0</v>
      </c>
      <c r="AN2441" s="113">
        <v>0</v>
      </c>
      <c r="AO2441" s="113">
        <v>0</v>
      </c>
      <c r="AP2441" s="113">
        <v>0</v>
      </c>
      <c r="AQ2441" s="107" t="s">
        <v>699</v>
      </c>
      <c r="AR2441" s="107" t="s">
        <v>699</v>
      </c>
      <c r="AS2441" s="107" t="s">
        <v>396</v>
      </c>
      <c r="AT2441" s="107" t="s">
        <v>395</v>
      </c>
      <c r="AU2441" s="107" t="s">
        <v>1123</v>
      </c>
      <c r="AV2441" s="107" t="s">
        <v>391</v>
      </c>
      <c r="AW2441" s="108">
        <v>1</v>
      </c>
      <c r="AX2441" s="107" t="s">
        <v>473</v>
      </c>
      <c r="AY2441" s="107" t="s">
        <v>791</v>
      </c>
      <c r="AZ2441" s="107" t="s">
        <v>706</v>
      </c>
      <c r="BA2441" s="107" t="s">
        <v>449</v>
      </c>
      <c r="BB2441" s="109">
        <v>45355.272070752311</v>
      </c>
      <c r="BC2441" s="107" t="s">
        <v>22</v>
      </c>
      <c r="BD2441" s="107" t="s">
        <v>293</v>
      </c>
    </row>
    <row r="2442" spans="1:56" x14ac:dyDescent="0.2">
      <c r="A2442" s="107" t="s">
        <v>472</v>
      </c>
      <c r="B2442" s="105">
        <v>613620</v>
      </c>
      <c r="C2442" s="105" t="s">
        <v>395</v>
      </c>
      <c r="D2442" s="107" t="s">
        <v>3471</v>
      </c>
      <c r="E2442" s="105" t="s">
        <v>1943</v>
      </c>
      <c r="F2442" s="107" t="s">
        <v>443</v>
      </c>
      <c r="G2442" s="107" t="s">
        <v>830</v>
      </c>
      <c r="H2442" s="107" t="s">
        <v>830</v>
      </c>
      <c r="I2442" s="107" t="s">
        <v>830</v>
      </c>
      <c r="J2442" s="107" t="s">
        <v>44</v>
      </c>
      <c r="K2442" s="107" t="s">
        <v>22</v>
      </c>
      <c r="L2442" s="107" t="s">
        <v>323</v>
      </c>
      <c r="M2442" s="107" t="s">
        <v>239</v>
      </c>
      <c r="N2442" s="107" t="s">
        <v>472</v>
      </c>
      <c r="O2442" s="107" t="s">
        <v>1122</v>
      </c>
      <c r="P2442" s="109">
        <v>46347</v>
      </c>
      <c r="Q2442" s="107" t="s">
        <v>1914</v>
      </c>
      <c r="R2442" s="108">
        <v>0</v>
      </c>
      <c r="S2442" s="109">
        <v>46497</v>
      </c>
      <c r="T2442" s="109">
        <v>46557</v>
      </c>
      <c r="U2442" s="109">
        <v>47226</v>
      </c>
      <c r="V2442" s="108">
        <v>729</v>
      </c>
      <c r="W2442" s="107" t="s">
        <v>442</v>
      </c>
      <c r="X2442" s="107" t="s">
        <v>790</v>
      </c>
      <c r="Y2442" s="107" t="s">
        <v>293</v>
      </c>
      <c r="Z2442" s="108">
        <v>0</v>
      </c>
      <c r="AA2442" s="113">
        <v>0</v>
      </c>
      <c r="AB2442" s="113">
        <v>0</v>
      </c>
      <c r="AC2442" s="113">
        <v>2668000</v>
      </c>
      <c r="AD2442" s="113">
        <v>0</v>
      </c>
      <c r="AE2442" s="113">
        <v>2668000</v>
      </c>
      <c r="AF2442" s="113">
        <v>0</v>
      </c>
      <c r="AG2442" s="113">
        <v>0</v>
      </c>
      <c r="AH2442" s="113">
        <f>CFR_Data[[#This Row],[Total Spent SFY]]+CFR_Data[[#This Row],[CF Current SFY]]</f>
        <v>0</v>
      </c>
      <c r="AI2442" s="113">
        <v>0</v>
      </c>
      <c r="AJ2442" s="113">
        <v>0</v>
      </c>
      <c r="AK2442" s="113">
        <v>116000</v>
      </c>
      <c r="AL2442" s="113">
        <v>1392000</v>
      </c>
      <c r="AM2442" s="113">
        <v>1160000</v>
      </c>
      <c r="AN2442" s="113">
        <v>0</v>
      </c>
      <c r="AO2442" s="113">
        <v>0</v>
      </c>
      <c r="AP2442" s="113">
        <v>0</v>
      </c>
      <c r="AQ2442" s="107" t="s">
        <v>699</v>
      </c>
      <c r="AR2442" s="107" t="s">
        <v>699</v>
      </c>
      <c r="AS2442" s="107" t="s">
        <v>396</v>
      </c>
      <c r="AT2442" s="107" t="s">
        <v>395</v>
      </c>
      <c r="AU2442" s="107" t="s">
        <v>1123</v>
      </c>
      <c r="AV2442" s="107" t="s">
        <v>391</v>
      </c>
      <c r="AW2442" s="108">
        <v>1</v>
      </c>
      <c r="AX2442" s="107" t="s">
        <v>473</v>
      </c>
      <c r="AY2442" s="107" t="s">
        <v>791</v>
      </c>
      <c r="AZ2442" s="107" t="s">
        <v>706</v>
      </c>
      <c r="BA2442" s="107" t="s">
        <v>449</v>
      </c>
      <c r="BB2442" s="109">
        <v>45355.272070752311</v>
      </c>
      <c r="BC2442" s="107" t="s">
        <v>22</v>
      </c>
      <c r="BD2442" s="107" t="s">
        <v>293</v>
      </c>
    </row>
    <row r="2443" spans="1:56" x14ac:dyDescent="0.2">
      <c r="A2443" s="107" t="s">
        <v>472</v>
      </c>
      <c r="B2443" s="105">
        <v>613621</v>
      </c>
      <c r="C2443" s="105" t="s">
        <v>395</v>
      </c>
      <c r="D2443" s="107" t="s">
        <v>3472</v>
      </c>
      <c r="E2443" s="105" t="s">
        <v>1943</v>
      </c>
      <c r="F2443" s="107" t="s">
        <v>443</v>
      </c>
      <c r="G2443" s="107" t="s">
        <v>830</v>
      </c>
      <c r="H2443" s="107" t="s">
        <v>830</v>
      </c>
      <c r="I2443" s="107" t="s">
        <v>830</v>
      </c>
      <c r="J2443" s="107" t="s">
        <v>44</v>
      </c>
      <c r="K2443" s="107" t="s">
        <v>22</v>
      </c>
      <c r="L2443" s="107" t="s">
        <v>323</v>
      </c>
      <c r="M2443" s="107" t="s">
        <v>239</v>
      </c>
      <c r="N2443" s="107" t="s">
        <v>472</v>
      </c>
      <c r="O2443" s="107" t="s">
        <v>1122</v>
      </c>
      <c r="P2443" s="109">
        <v>45745</v>
      </c>
      <c r="Q2443" s="107" t="s">
        <v>1101</v>
      </c>
      <c r="R2443" s="108">
        <v>0</v>
      </c>
      <c r="S2443" s="109">
        <v>45895</v>
      </c>
      <c r="T2443" s="109">
        <v>45955</v>
      </c>
      <c r="U2443" s="109">
        <v>46624</v>
      </c>
      <c r="V2443" s="108">
        <v>729</v>
      </c>
      <c r="W2443" s="107" t="s">
        <v>442</v>
      </c>
      <c r="X2443" s="107" t="s">
        <v>790</v>
      </c>
      <c r="Y2443" s="107" t="s">
        <v>293</v>
      </c>
      <c r="Z2443" s="108">
        <v>0</v>
      </c>
      <c r="AA2443" s="113">
        <v>0</v>
      </c>
      <c r="AB2443" s="113">
        <v>0</v>
      </c>
      <c r="AC2443" s="113">
        <v>12880000</v>
      </c>
      <c r="AD2443" s="113">
        <v>0</v>
      </c>
      <c r="AE2443" s="113">
        <v>12880000</v>
      </c>
      <c r="AF2443" s="113">
        <v>0</v>
      </c>
      <c r="AG2443" s="113">
        <v>0</v>
      </c>
      <c r="AH2443" s="113">
        <f>CFR_Data[[#This Row],[Total Spent SFY]]+CFR_Data[[#This Row],[CF Current SFY]]</f>
        <v>0</v>
      </c>
      <c r="AI2443" s="113">
        <v>0</v>
      </c>
      <c r="AJ2443" s="113">
        <v>5040000</v>
      </c>
      <c r="AK2443" s="113">
        <v>6720000</v>
      </c>
      <c r="AL2443" s="113">
        <v>1120000</v>
      </c>
      <c r="AM2443" s="113">
        <v>0</v>
      </c>
      <c r="AN2443" s="113">
        <v>0</v>
      </c>
      <c r="AO2443" s="113">
        <v>0</v>
      </c>
      <c r="AP2443" s="113">
        <v>0</v>
      </c>
      <c r="AQ2443" s="107" t="s">
        <v>699</v>
      </c>
      <c r="AR2443" s="107" t="s">
        <v>699</v>
      </c>
      <c r="AS2443" s="107" t="s">
        <v>396</v>
      </c>
      <c r="AT2443" s="107" t="s">
        <v>395</v>
      </c>
      <c r="AU2443" s="107" t="s">
        <v>1123</v>
      </c>
      <c r="AV2443" s="107" t="s">
        <v>391</v>
      </c>
      <c r="AW2443" s="108">
        <v>1</v>
      </c>
      <c r="AX2443" s="107" t="s">
        <v>473</v>
      </c>
      <c r="AY2443" s="107" t="s">
        <v>791</v>
      </c>
      <c r="AZ2443" s="107" t="s">
        <v>706</v>
      </c>
      <c r="BA2443" s="107" t="s">
        <v>449</v>
      </c>
      <c r="BB2443" s="109">
        <v>45355.272070752311</v>
      </c>
      <c r="BC2443" s="107" t="s">
        <v>22</v>
      </c>
      <c r="BD2443" s="107" t="s">
        <v>293</v>
      </c>
    </row>
    <row r="2444" spans="1:56" x14ac:dyDescent="0.2">
      <c r="A2444" s="107" t="s">
        <v>472</v>
      </c>
      <c r="B2444" s="105">
        <v>613622</v>
      </c>
      <c r="C2444" s="105" t="s">
        <v>395</v>
      </c>
      <c r="D2444" s="107" t="s">
        <v>3473</v>
      </c>
      <c r="E2444" s="105" t="s">
        <v>1943</v>
      </c>
      <c r="F2444" s="107" t="s">
        <v>443</v>
      </c>
      <c r="G2444" s="107" t="s">
        <v>830</v>
      </c>
      <c r="H2444" s="107" t="s">
        <v>830</v>
      </c>
      <c r="I2444" s="107" t="s">
        <v>830</v>
      </c>
      <c r="J2444" s="107" t="s">
        <v>44</v>
      </c>
      <c r="K2444" s="107" t="s">
        <v>22</v>
      </c>
      <c r="L2444" s="107" t="s">
        <v>323</v>
      </c>
      <c r="M2444" s="107" t="s">
        <v>239</v>
      </c>
      <c r="N2444" s="107" t="s">
        <v>472</v>
      </c>
      <c r="O2444" s="107" t="s">
        <v>1122</v>
      </c>
      <c r="P2444" s="109">
        <v>46284</v>
      </c>
      <c r="Q2444" s="107" t="s">
        <v>1353</v>
      </c>
      <c r="R2444" s="108">
        <v>0</v>
      </c>
      <c r="S2444" s="109">
        <v>46434</v>
      </c>
      <c r="T2444" s="109">
        <v>46494</v>
      </c>
      <c r="U2444" s="109">
        <v>47163</v>
      </c>
      <c r="V2444" s="108">
        <v>729</v>
      </c>
      <c r="W2444" s="107" t="s">
        <v>442</v>
      </c>
      <c r="X2444" s="107" t="s">
        <v>790</v>
      </c>
      <c r="Y2444" s="107" t="s">
        <v>293</v>
      </c>
      <c r="Z2444" s="108">
        <v>0</v>
      </c>
      <c r="AA2444" s="113">
        <v>0</v>
      </c>
      <c r="AB2444" s="113">
        <v>0</v>
      </c>
      <c r="AC2444" s="113">
        <v>1334000</v>
      </c>
      <c r="AD2444" s="113">
        <v>0</v>
      </c>
      <c r="AE2444" s="113">
        <v>1334000</v>
      </c>
      <c r="AF2444" s="113">
        <v>0</v>
      </c>
      <c r="AG2444" s="113">
        <v>0</v>
      </c>
      <c r="AH2444" s="113">
        <f>CFR_Data[[#This Row],[Total Spent SFY]]+CFR_Data[[#This Row],[CF Current SFY]]</f>
        <v>0</v>
      </c>
      <c r="AI2444" s="113">
        <v>0</v>
      </c>
      <c r="AJ2444" s="113">
        <v>0</v>
      </c>
      <c r="AK2444" s="113">
        <v>174000</v>
      </c>
      <c r="AL2444" s="113">
        <v>696000</v>
      </c>
      <c r="AM2444" s="113">
        <v>464000</v>
      </c>
      <c r="AN2444" s="113">
        <v>0</v>
      </c>
      <c r="AO2444" s="113">
        <v>0</v>
      </c>
      <c r="AP2444" s="113">
        <v>0</v>
      </c>
      <c r="AQ2444" s="107" t="s">
        <v>699</v>
      </c>
      <c r="AR2444" s="107" t="s">
        <v>699</v>
      </c>
      <c r="AS2444" s="107" t="s">
        <v>396</v>
      </c>
      <c r="AT2444" s="107" t="s">
        <v>395</v>
      </c>
      <c r="AU2444" s="107" t="s">
        <v>1123</v>
      </c>
      <c r="AV2444" s="107" t="s">
        <v>391</v>
      </c>
      <c r="AW2444" s="108">
        <v>1</v>
      </c>
      <c r="AX2444" s="107" t="s">
        <v>473</v>
      </c>
      <c r="AY2444" s="107" t="s">
        <v>791</v>
      </c>
      <c r="AZ2444" s="107" t="s">
        <v>706</v>
      </c>
      <c r="BA2444" s="107" t="s">
        <v>449</v>
      </c>
      <c r="BB2444" s="109">
        <v>45355.272070752311</v>
      </c>
      <c r="BC2444" s="107" t="s">
        <v>22</v>
      </c>
      <c r="BD2444" s="107" t="s">
        <v>293</v>
      </c>
    </row>
    <row r="2445" spans="1:56" x14ac:dyDescent="0.2">
      <c r="A2445" s="107" t="s">
        <v>472</v>
      </c>
      <c r="B2445" s="105">
        <v>613623</v>
      </c>
      <c r="C2445" s="105" t="s">
        <v>395</v>
      </c>
      <c r="D2445" s="107" t="s">
        <v>3474</v>
      </c>
      <c r="E2445" s="105" t="s">
        <v>1943</v>
      </c>
      <c r="F2445" s="107" t="s">
        <v>443</v>
      </c>
      <c r="G2445" s="107" t="s">
        <v>830</v>
      </c>
      <c r="H2445" s="107" t="s">
        <v>830</v>
      </c>
      <c r="I2445" s="107" t="s">
        <v>830</v>
      </c>
      <c r="J2445" s="107" t="s">
        <v>44</v>
      </c>
      <c r="K2445" s="107" t="s">
        <v>22</v>
      </c>
      <c r="L2445" s="107" t="s">
        <v>323</v>
      </c>
      <c r="M2445" s="107" t="s">
        <v>239</v>
      </c>
      <c r="N2445" s="107" t="s">
        <v>472</v>
      </c>
      <c r="O2445" s="107" t="s">
        <v>1122</v>
      </c>
      <c r="P2445" s="109">
        <v>45906</v>
      </c>
      <c r="Q2445" s="107" t="s">
        <v>1101</v>
      </c>
      <c r="R2445" s="108">
        <v>0</v>
      </c>
      <c r="S2445" s="109">
        <v>46056</v>
      </c>
      <c r="T2445" s="109">
        <v>46116</v>
      </c>
      <c r="U2445" s="109">
        <v>46785</v>
      </c>
      <c r="V2445" s="108">
        <v>729</v>
      </c>
      <c r="W2445" s="107" t="s">
        <v>442</v>
      </c>
      <c r="X2445" s="107" t="s">
        <v>790</v>
      </c>
      <c r="Y2445" s="107" t="s">
        <v>293</v>
      </c>
      <c r="Z2445" s="108">
        <v>0</v>
      </c>
      <c r="AA2445" s="113">
        <v>0</v>
      </c>
      <c r="AB2445" s="113">
        <v>0</v>
      </c>
      <c r="AC2445" s="113">
        <v>3864000</v>
      </c>
      <c r="AD2445" s="113">
        <v>0</v>
      </c>
      <c r="AE2445" s="113">
        <v>3864000</v>
      </c>
      <c r="AF2445" s="113">
        <v>0</v>
      </c>
      <c r="AG2445" s="113">
        <v>0</v>
      </c>
      <c r="AH2445" s="113">
        <f>CFR_Data[[#This Row],[Total Spent SFY]]+CFR_Data[[#This Row],[CF Current SFY]]</f>
        <v>0</v>
      </c>
      <c r="AI2445" s="113">
        <v>0</v>
      </c>
      <c r="AJ2445" s="113">
        <v>504000</v>
      </c>
      <c r="AK2445" s="113">
        <v>2016000</v>
      </c>
      <c r="AL2445" s="113">
        <v>1344000</v>
      </c>
      <c r="AM2445" s="113">
        <v>0</v>
      </c>
      <c r="AN2445" s="113">
        <v>0</v>
      </c>
      <c r="AO2445" s="113">
        <v>0</v>
      </c>
      <c r="AP2445" s="113">
        <v>0</v>
      </c>
      <c r="AQ2445" s="107" t="s">
        <v>699</v>
      </c>
      <c r="AR2445" s="107" t="s">
        <v>699</v>
      </c>
      <c r="AS2445" s="107" t="s">
        <v>396</v>
      </c>
      <c r="AT2445" s="107" t="s">
        <v>395</v>
      </c>
      <c r="AU2445" s="107" t="s">
        <v>1123</v>
      </c>
      <c r="AV2445" s="107" t="s">
        <v>391</v>
      </c>
      <c r="AW2445" s="108">
        <v>1</v>
      </c>
      <c r="AX2445" s="107" t="s">
        <v>473</v>
      </c>
      <c r="AY2445" s="107" t="s">
        <v>791</v>
      </c>
      <c r="AZ2445" s="107" t="s">
        <v>706</v>
      </c>
      <c r="BA2445" s="107" t="s">
        <v>449</v>
      </c>
      <c r="BB2445" s="109">
        <v>45355.272070752311</v>
      </c>
      <c r="BC2445" s="107" t="s">
        <v>22</v>
      </c>
      <c r="BD2445" s="107" t="s">
        <v>293</v>
      </c>
    </row>
    <row r="2446" spans="1:56" x14ac:dyDescent="0.2">
      <c r="A2446" s="107" t="s">
        <v>472</v>
      </c>
      <c r="B2446" s="105">
        <v>613624</v>
      </c>
      <c r="C2446" s="105" t="s">
        <v>395</v>
      </c>
      <c r="D2446" s="107" t="s">
        <v>3475</v>
      </c>
      <c r="E2446" s="105" t="s">
        <v>1943</v>
      </c>
      <c r="F2446" s="107" t="s">
        <v>443</v>
      </c>
      <c r="G2446" s="107" t="s">
        <v>830</v>
      </c>
      <c r="H2446" s="107" t="s">
        <v>830</v>
      </c>
      <c r="I2446" s="107" t="s">
        <v>830</v>
      </c>
      <c r="J2446" s="107" t="s">
        <v>44</v>
      </c>
      <c r="K2446" s="107" t="s">
        <v>22</v>
      </c>
      <c r="L2446" s="107" t="s">
        <v>323</v>
      </c>
      <c r="M2446" s="107" t="s">
        <v>239</v>
      </c>
      <c r="N2446" s="107" t="s">
        <v>472</v>
      </c>
      <c r="O2446" s="107" t="s">
        <v>1122</v>
      </c>
      <c r="P2446" s="109">
        <v>46410</v>
      </c>
      <c r="Q2446" s="107" t="s">
        <v>1914</v>
      </c>
      <c r="R2446" s="108">
        <v>0</v>
      </c>
      <c r="S2446" s="109">
        <v>46560</v>
      </c>
      <c r="T2446" s="109">
        <v>46620</v>
      </c>
      <c r="U2446" s="109">
        <v>47289</v>
      </c>
      <c r="V2446" s="108">
        <v>729</v>
      </c>
      <c r="W2446" s="107" t="s">
        <v>442</v>
      </c>
      <c r="X2446" s="107" t="s">
        <v>790</v>
      </c>
      <c r="Y2446" s="107" t="s">
        <v>293</v>
      </c>
      <c r="Z2446" s="108">
        <v>0</v>
      </c>
      <c r="AA2446" s="113">
        <v>0</v>
      </c>
      <c r="AB2446" s="113">
        <v>0</v>
      </c>
      <c r="AC2446" s="113">
        <v>6670000</v>
      </c>
      <c r="AD2446" s="113">
        <v>0</v>
      </c>
      <c r="AE2446" s="113">
        <v>6670000</v>
      </c>
      <c r="AF2446" s="113">
        <v>0</v>
      </c>
      <c r="AG2446" s="113">
        <v>0</v>
      </c>
      <c r="AH2446" s="113">
        <f>CFR_Data[[#This Row],[Total Spent SFY]]+CFR_Data[[#This Row],[CF Current SFY]]</f>
        <v>0</v>
      </c>
      <c r="AI2446" s="113">
        <v>0</v>
      </c>
      <c r="AJ2446" s="113">
        <v>0</v>
      </c>
      <c r="AK2446" s="113">
        <v>0</v>
      </c>
      <c r="AL2446" s="113">
        <v>3190000</v>
      </c>
      <c r="AM2446" s="113">
        <v>3480000</v>
      </c>
      <c r="AN2446" s="113">
        <v>0</v>
      </c>
      <c r="AO2446" s="113">
        <v>0</v>
      </c>
      <c r="AP2446" s="113">
        <v>0</v>
      </c>
      <c r="AQ2446" s="107" t="s">
        <v>699</v>
      </c>
      <c r="AR2446" s="107" t="s">
        <v>699</v>
      </c>
      <c r="AS2446" s="107" t="s">
        <v>396</v>
      </c>
      <c r="AT2446" s="107" t="s">
        <v>395</v>
      </c>
      <c r="AU2446" s="107" t="s">
        <v>1123</v>
      </c>
      <c r="AV2446" s="107" t="s">
        <v>391</v>
      </c>
      <c r="AW2446" s="108">
        <v>1</v>
      </c>
      <c r="AX2446" s="107" t="s">
        <v>473</v>
      </c>
      <c r="AY2446" s="107" t="s">
        <v>791</v>
      </c>
      <c r="AZ2446" s="107" t="s">
        <v>706</v>
      </c>
      <c r="BA2446" s="107" t="s">
        <v>449</v>
      </c>
      <c r="BB2446" s="109">
        <v>45355.272070752311</v>
      </c>
      <c r="BC2446" s="107" t="s">
        <v>22</v>
      </c>
      <c r="BD2446" s="107" t="s">
        <v>293</v>
      </c>
    </row>
    <row r="2447" spans="1:56" x14ac:dyDescent="0.2">
      <c r="A2447" s="107" t="s">
        <v>472</v>
      </c>
      <c r="B2447" s="105">
        <v>613625</v>
      </c>
      <c r="C2447" s="105" t="s">
        <v>395</v>
      </c>
      <c r="D2447" s="107" t="s">
        <v>3476</v>
      </c>
      <c r="E2447" s="105" t="s">
        <v>1943</v>
      </c>
      <c r="F2447" s="107" t="s">
        <v>443</v>
      </c>
      <c r="G2447" s="107" t="s">
        <v>830</v>
      </c>
      <c r="H2447" s="107" t="s">
        <v>830</v>
      </c>
      <c r="I2447" s="107" t="s">
        <v>830</v>
      </c>
      <c r="J2447" s="107" t="s">
        <v>44</v>
      </c>
      <c r="K2447" s="107" t="s">
        <v>22</v>
      </c>
      <c r="L2447" s="107" t="s">
        <v>323</v>
      </c>
      <c r="M2447" s="107" t="s">
        <v>239</v>
      </c>
      <c r="N2447" s="107" t="s">
        <v>472</v>
      </c>
      <c r="O2447" s="107" t="s">
        <v>1122</v>
      </c>
      <c r="P2447" s="109">
        <v>46655</v>
      </c>
      <c r="Q2447" s="107" t="s">
        <v>1914</v>
      </c>
      <c r="R2447" s="108">
        <v>0</v>
      </c>
      <c r="S2447" s="109">
        <v>46805</v>
      </c>
      <c r="T2447" s="109">
        <v>46865</v>
      </c>
      <c r="U2447" s="109">
        <v>47534</v>
      </c>
      <c r="V2447" s="108">
        <v>729</v>
      </c>
      <c r="W2447" s="107" t="s">
        <v>442</v>
      </c>
      <c r="X2447" s="107" t="s">
        <v>790</v>
      </c>
      <c r="Y2447" s="107" t="s">
        <v>293</v>
      </c>
      <c r="Z2447" s="108">
        <v>0</v>
      </c>
      <c r="AA2447" s="113">
        <v>0</v>
      </c>
      <c r="AB2447" s="113">
        <v>0</v>
      </c>
      <c r="AC2447" s="113">
        <v>4140000</v>
      </c>
      <c r="AD2447" s="113">
        <v>0</v>
      </c>
      <c r="AE2447" s="113">
        <v>2700000</v>
      </c>
      <c r="AF2447" s="113">
        <v>0</v>
      </c>
      <c r="AG2447" s="113">
        <v>0</v>
      </c>
      <c r="AH2447" s="113">
        <f>CFR_Data[[#This Row],[Total Spent SFY]]+CFR_Data[[#This Row],[CF Current SFY]]</f>
        <v>0</v>
      </c>
      <c r="AI2447" s="113">
        <v>0</v>
      </c>
      <c r="AJ2447" s="113">
        <v>0</v>
      </c>
      <c r="AK2447" s="113">
        <v>0</v>
      </c>
      <c r="AL2447" s="113">
        <v>540000</v>
      </c>
      <c r="AM2447" s="113">
        <v>2160000</v>
      </c>
      <c r="AN2447" s="113">
        <v>1440000</v>
      </c>
      <c r="AO2447" s="113">
        <v>0</v>
      </c>
      <c r="AP2447" s="113">
        <v>0</v>
      </c>
      <c r="AQ2447" s="107" t="s">
        <v>699</v>
      </c>
      <c r="AR2447" s="107" t="s">
        <v>699</v>
      </c>
      <c r="AS2447" s="107" t="s">
        <v>396</v>
      </c>
      <c r="AT2447" s="107" t="s">
        <v>395</v>
      </c>
      <c r="AU2447" s="107" t="s">
        <v>1123</v>
      </c>
      <c r="AV2447" s="107" t="s">
        <v>391</v>
      </c>
      <c r="AW2447" s="108">
        <v>1</v>
      </c>
      <c r="AX2447" s="107" t="s">
        <v>473</v>
      </c>
      <c r="AY2447" s="107" t="s">
        <v>791</v>
      </c>
      <c r="AZ2447" s="107" t="s">
        <v>706</v>
      </c>
      <c r="BA2447" s="107" t="s">
        <v>449</v>
      </c>
      <c r="BB2447" s="109">
        <v>45355.272070752311</v>
      </c>
      <c r="BC2447" s="107" t="s">
        <v>22</v>
      </c>
      <c r="BD2447" s="107" t="s">
        <v>293</v>
      </c>
    </row>
    <row r="2448" spans="1:56" x14ac:dyDescent="0.2">
      <c r="A2448" s="107" t="s">
        <v>472</v>
      </c>
      <c r="B2448" s="105">
        <v>613626</v>
      </c>
      <c r="C2448" s="105" t="s">
        <v>395</v>
      </c>
      <c r="D2448" s="107" t="s">
        <v>3477</v>
      </c>
      <c r="E2448" s="105" t="s">
        <v>1943</v>
      </c>
      <c r="F2448" s="107" t="s">
        <v>443</v>
      </c>
      <c r="G2448" s="107" t="s">
        <v>830</v>
      </c>
      <c r="H2448" s="107" t="s">
        <v>830</v>
      </c>
      <c r="I2448" s="107" t="s">
        <v>830</v>
      </c>
      <c r="J2448" s="107" t="s">
        <v>44</v>
      </c>
      <c r="K2448" s="107" t="s">
        <v>22</v>
      </c>
      <c r="L2448" s="107" t="s">
        <v>323</v>
      </c>
      <c r="M2448" s="107" t="s">
        <v>239</v>
      </c>
      <c r="N2448" s="107" t="s">
        <v>472</v>
      </c>
      <c r="O2448" s="107" t="s">
        <v>1122</v>
      </c>
      <c r="P2448" s="109">
        <v>45556</v>
      </c>
      <c r="Q2448" s="107" t="s">
        <v>754</v>
      </c>
      <c r="R2448" s="108">
        <v>0</v>
      </c>
      <c r="S2448" s="109">
        <v>45706</v>
      </c>
      <c r="T2448" s="109">
        <v>45766</v>
      </c>
      <c r="U2448" s="109">
        <v>46435</v>
      </c>
      <c r="V2448" s="108">
        <v>729</v>
      </c>
      <c r="W2448" s="107" t="s">
        <v>442</v>
      </c>
      <c r="X2448" s="107" t="s">
        <v>790</v>
      </c>
      <c r="Y2448" s="107" t="s">
        <v>293</v>
      </c>
      <c r="Z2448" s="108">
        <v>0</v>
      </c>
      <c r="AA2448" s="113">
        <v>0</v>
      </c>
      <c r="AB2448" s="113">
        <v>0</v>
      </c>
      <c r="AC2448" s="113">
        <v>2484000</v>
      </c>
      <c r="AD2448" s="113">
        <v>0</v>
      </c>
      <c r="AE2448" s="113">
        <v>2484000</v>
      </c>
      <c r="AF2448" s="113">
        <v>0</v>
      </c>
      <c r="AG2448" s="113">
        <v>0</v>
      </c>
      <c r="AH2448" s="113">
        <f>CFR_Data[[#This Row],[Total Spent SFY]]+CFR_Data[[#This Row],[CF Current SFY]]</f>
        <v>0</v>
      </c>
      <c r="AI2448" s="113">
        <v>324000</v>
      </c>
      <c r="AJ2448" s="113">
        <v>1296000</v>
      </c>
      <c r="AK2448" s="113">
        <v>864000</v>
      </c>
      <c r="AL2448" s="113">
        <v>0</v>
      </c>
      <c r="AM2448" s="113">
        <v>0</v>
      </c>
      <c r="AN2448" s="113">
        <v>0</v>
      </c>
      <c r="AO2448" s="113">
        <v>0</v>
      </c>
      <c r="AP2448" s="113">
        <v>0</v>
      </c>
      <c r="AQ2448" s="107" t="s">
        <v>699</v>
      </c>
      <c r="AR2448" s="107" t="s">
        <v>699</v>
      </c>
      <c r="AS2448" s="107" t="s">
        <v>396</v>
      </c>
      <c r="AT2448" s="107" t="s">
        <v>395</v>
      </c>
      <c r="AU2448" s="107" t="s">
        <v>1123</v>
      </c>
      <c r="AV2448" s="107" t="s">
        <v>391</v>
      </c>
      <c r="AW2448" s="108">
        <v>1</v>
      </c>
      <c r="AX2448" s="107" t="s">
        <v>473</v>
      </c>
      <c r="AY2448" s="107" t="s">
        <v>791</v>
      </c>
      <c r="AZ2448" s="107" t="s">
        <v>706</v>
      </c>
      <c r="BA2448" s="107" t="s">
        <v>449</v>
      </c>
      <c r="BB2448" s="109">
        <v>45355.272070752311</v>
      </c>
      <c r="BC2448" s="107" t="s">
        <v>22</v>
      </c>
      <c r="BD2448" s="107" t="s">
        <v>293</v>
      </c>
    </row>
    <row r="2449" spans="1:56" x14ac:dyDescent="0.2">
      <c r="A2449" s="107" t="s">
        <v>472</v>
      </c>
      <c r="B2449" s="105">
        <v>613627</v>
      </c>
      <c r="C2449" s="105" t="s">
        <v>395</v>
      </c>
      <c r="D2449" s="107" t="s">
        <v>3478</v>
      </c>
      <c r="E2449" s="105" t="s">
        <v>1943</v>
      </c>
      <c r="F2449" s="107" t="s">
        <v>443</v>
      </c>
      <c r="G2449" s="107" t="s">
        <v>830</v>
      </c>
      <c r="H2449" s="107" t="s">
        <v>830</v>
      </c>
      <c r="I2449" s="107" t="s">
        <v>830</v>
      </c>
      <c r="J2449" s="107" t="s">
        <v>44</v>
      </c>
      <c r="K2449" s="107" t="s">
        <v>22</v>
      </c>
      <c r="L2449" s="107" t="s">
        <v>323</v>
      </c>
      <c r="M2449" s="107" t="s">
        <v>239</v>
      </c>
      <c r="N2449" s="107" t="s">
        <v>472</v>
      </c>
      <c r="O2449" s="107" t="s">
        <v>1122</v>
      </c>
      <c r="P2449" s="109">
        <v>45626</v>
      </c>
      <c r="Q2449" s="107" t="s">
        <v>1101</v>
      </c>
      <c r="R2449" s="108">
        <v>0</v>
      </c>
      <c r="S2449" s="109">
        <v>45776</v>
      </c>
      <c r="T2449" s="109">
        <v>45836</v>
      </c>
      <c r="U2449" s="109">
        <v>46505</v>
      </c>
      <c r="V2449" s="108">
        <v>729</v>
      </c>
      <c r="W2449" s="107" t="s">
        <v>442</v>
      </c>
      <c r="X2449" s="107" t="s">
        <v>790</v>
      </c>
      <c r="Y2449" s="107" t="s">
        <v>293</v>
      </c>
      <c r="Z2449" s="108">
        <v>0</v>
      </c>
      <c r="AA2449" s="113">
        <v>0</v>
      </c>
      <c r="AB2449" s="113">
        <v>0</v>
      </c>
      <c r="AC2449" s="113">
        <v>4968000</v>
      </c>
      <c r="AD2449" s="113">
        <v>0</v>
      </c>
      <c r="AE2449" s="113">
        <v>4968000</v>
      </c>
      <c r="AF2449" s="113">
        <v>0</v>
      </c>
      <c r="AG2449" s="113">
        <v>0</v>
      </c>
      <c r="AH2449" s="113">
        <f>CFR_Data[[#This Row],[Total Spent SFY]]+CFR_Data[[#This Row],[CF Current SFY]]</f>
        <v>0</v>
      </c>
      <c r="AI2449" s="113">
        <v>216000</v>
      </c>
      <c r="AJ2449" s="113">
        <v>2592000</v>
      </c>
      <c r="AK2449" s="113">
        <v>2160000</v>
      </c>
      <c r="AL2449" s="113">
        <v>0</v>
      </c>
      <c r="AM2449" s="113">
        <v>0</v>
      </c>
      <c r="AN2449" s="113">
        <v>0</v>
      </c>
      <c r="AO2449" s="113">
        <v>0</v>
      </c>
      <c r="AP2449" s="113">
        <v>0</v>
      </c>
      <c r="AQ2449" s="107" t="s">
        <v>699</v>
      </c>
      <c r="AR2449" s="107" t="s">
        <v>699</v>
      </c>
      <c r="AS2449" s="107" t="s">
        <v>396</v>
      </c>
      <c r="AT2449" s="107" t="s">
        <v>395</v>
      </c>
      <c r="AU2449" s="107" t="s">
        <v>1123</v>
      </c>
      <c r="AV2449" s="107" t="s">
        <v>391</v>
      </c>
      <c r="AW2449" s="108">
        <v>1</v>
      </c>
      <c r="AX2449" s="107" t="s">
        <v>473</v>
      </c>
      <c r="AY2449" s="107" t="s">
        <v>791</v>
      </c>
      <c r="AZ2449" s="107" t="s">
        <v>706</v>
      </c>
      <c r="BA2449" s="107" t="s">
        <v>449</v>
      </c>
      <c r="BB2449" s="109">
        <v>45355.272070752311</v>
      </c>
      <c r="BC2449" s="107" t="s">
        <v>22</v>
      </c>
      <c r="BD2449" s="107" t="s">
        <v>293</v>
      </c>
    </row>
    <row r="2450" spans="1:56" x14ac:dyDescent="0.2">
      <c r="A2450" s="107" t="s">
        <v>472</v>
      </c>
      <c r="B2450" s="105">
        <v>613628</v>
      </c>
      <c r="C2450" s="105" t="s">
        <v>395</v>
      </c>
      <c r="D2450" s="107" t="s">
        <v>3479</v>
      </c>
      <c r="E2450" s="105" t="s">
        <v>1943</v>
      </c>
      <c r="F2450" s="107" t="s">
        <v>443</v>
      </c>
      <c r="G2450" s="107" t="s">
        <v>830</v>
      </c>
      <c r="H2450" s="107" t="s">
        <v>830</v>
      </c>
      <c r="I2450" s="107" t="s">
        <v>830</v>
      </c>
      <c r="J2450" s="107" t="s">
        <v>44</v>
      </c>
      <c r="K2450" s="107" t="s">
        <v>22</v>
      </c>
      <c r="L2450" s="107" t="s">
        <v>323</v>
      </c>
      <c r="M2450" s="107" t="s">
        <v>239</v>
      </c>
      <c r="N2450" s="107" t="s">
        <v>472</v>
      </c>
      <c r="O2450" s="107" t="s">
        <v>1122</v>
      </c>
      <c r="P2450" s="109">
        <v>46102</v>
      </c>
      <c r="Q2450" s="107" t="s">
        <v>1353</v>
      </c>
      <c r="R2450" s="108">
        <v>0</v>
      </c>
      <c r="S2450" s="109">
        <v>46252</v>
      </c>
      <c r="T2450" s="109">
        <v>46312</v>
      </c>
      <c r="U2450" s="109">
        <v>46981</v>
      </c>
      <c r="V2450" s="108">
        <v>729</v>
      </c>
      <c r="W2450" s="107" t="s">
        <v>442</v>
      </c>
      <c r="X2450" s="107" t="s">
        <v>790</v>
      </c>
      <c r="Y2450" s="107" t="s">
        <v>293</v>
      </c>
      <c r="Z2450" s="108">
        <v>0</v>
      </c>
      <c r="AA2450" s="113">
        <v>0</v>
      </c>
      <c r="AB2450" s="113">
        <v>0</v>
      </c>
      <c r="AC2450" s="113">
        <v>2934800</v>
      </c>
      <c r="AD2450" s="113">
        <v>0</v>
      </c>
      <c r="AE2450" s="113">
        <v>2934800</v>
      </c>
      <c r="AF2450" s="113">
        <v>0</v>
      </c>
      <c r="AG2450" s="113">
        <v>0</v>
      </c>
      <c r="AH2450" s="113">
        <f>CFR_Data[[#This Row],[Total Spent SFY]]+CFR_Data[[#This Row],[CF Current SFY]]</f>
        <v>0</v>
      </c>
      <c r="AI2450" s="113">
        <v>0</v>
      </c>
      <c r="AJ2450" s="113">
        <v>0</v>
      </c>
      <c r="AK2450" s="113">
        <v>1148400</v>
      </c>
      <c r="AL2450" s="113">
        <v>1531200</v>
      </c>
      <c r="AM2450" s="113">
        <v>255200</v>
      </c>
      <c r="AN2450" s="113">
        <v>0</v>
      </c>
      <c r="AO2450" s="113">
        <v>0</v>
      </c>
      <c r="AP2450" s="113">
        <v>0</v>
      </c>
      <c r="AQ2450" s="107" t="s">
        <v>699</v>
      </c>
      <c r="AR2450" s="107" t="s">
        <v>699</v>
      </c>
      <c r="AS2450" s="107" t="s">
        <v>396</v>
      </c>
      <c r="AT2450" s="107" t="s">
        <v>395</v>
      </c>
      <c r="AU2450" s="107" t="s">
        <v>1123</v>
      </c>
      <c r="AV2450" s="107" t="s">
        <v>391</v>
      </c>
      <c r="AW2450" s="108">
        <v>1</v>
      </c>
      <c r="AX2450" s="107" t="s">
        <v>473</v>
      </c>
      <c r="AY2450" s="107" t="s">
        <v>791</v>
      </c>
      <c r="AZ2450" s="107" t="s">
        <v>706</v>
      </c>
      <c r="BA2450" s="107" t="s">
        <v>449</v>
      </c>
      <c r="BB2450" s="109">
        <v>45355.272070752311</v>
      </c>
      <c r="BC2450" s="107" t="s">
        <v>22</v>
      </c>
      <c r="BD2450" s="107" t="s">
        <v>293</v>
      </c>
    </row>
    <row r="2451" spans="1:56" x14ac:dyDescent="0.2">
      <c r="A2451" s="107" t="s">
        <v>472</v>
      </c>
      <c r="B2451" s="105">
        <v>613629</v>
      </c>
      <c r="C2451" s="105" t="s">
        <v>395</v>
      </c>
      <c r="D2451" s="107" t="s">
        <v>3480</v>
      </c>
      <c r="E2451" s="105" t="s">
        <v>1943</v>
      </c>
      <c r="F2451" s="107" t="s">
        <v>443</v>
      </c>
      <c r="G2451" s="107" t="s">
        <v>830</v>
      </c>
      <c r="H2451" s="107" t="s">
        <v>830</v>
      </c>
      <c r="I2451" s="107" t="s">
        <v>830</v>
      </c>
      <c r="J2451" s="107" t="s">
        <v>44</v>
      </c>
      <c r="K2451" s="107" t="s">
        <v>22</v>
      </c>
      <c r="L2451" s="107" t="s">
        <v>323</v>
      </c>
      <c r="M2451" s="107" t="s">
        <v>239</v>
      </c>
      <c r="N2451" s="107" t="s">
        <v>472</v>
      </c>
      <c r="O2451" s="107" t="s">
        <v>1122</v>
      </c>
      <c r="P2451" s="109">
        <v>46473</v>
      </c>
      <c r="Q2451" s="107" t="s">
        <v>1914</v>
      </c>
      <c r="R2451" s="108">
        <v>0</v>
      </c>
      <c r="S2451" s="109">
        <v>46623</v>
      </c>
      <c r="T2451" s="109">
        <v>46683</v>
      </c>
      <c r="U2451" s="109">
        <v>47352</v>
      </c>
      <c r="V2451" s="108">
        <v>729</v>
      </c>
      <c r="W2451" s="107" t="s">
        <v>442</v>
      </c>
      <c r="X2451" s="107" t="s">
        <v>790</v>
      </c>
      <c r="Y2451" s="107" t="s">
        <v>293</v>
      </c>
      <c r="Z2451" s="108">
        <v>0</v>
      </c>
      <c r="AA2451" s="113">
        <v>0</v>
      </c>
      <c r="AB2451" s="113">
        <v>0</v>
      </c>
      <c r="AC2451" s="113">
        <v>20700000</v>
      </c>
      <c r="AD2451" s="113">
        <v>0</v>
      </c>
      <c r="AE2451" s="113">
        <v>18900000</v>
      </c>
      <c r="AF2451" s="113">
        <v>0</v>
      </c>
      <c r="AG2451" s="113">
        <v>0</v>
      </c>
      <c r="AH2451" s="113">
        <f>CFR_Data[[#This Row],[Total Spent SFY]]+CFR_Data[[#This Row],[CF Current SFY]]</f>
        <v>0</v>
      </c>
      <c r="AI2451" s="113">
        <v>0</v>
      </c>
      <c r="AJ2451" s="113">
        <v>0</v>
      </c>
      <c r="AK2451" s="113">
        <v>0</v>
      </c>
      <c r="AL2451" s="113">
        <v>8100000</v>
      </c>
      <c r="AM2451" s="113">
        <v>10800000</v>
      </c>
      <c r="AN2451" s="113">
        <v>1800000</v>
      </c>
      <c r="AO2451" s="113">
        <v>0</v>
      </c>
      <c r="AP2451" s="113">
        <v>0</v>
      </c>
      <c r="AQ2451" s="107" t="s">
        <v>699</v>
      </c>
      <c r="AR2451" s="107" t="s">
        <v>699</v>
      </c>
      <c r="AS2451" s="107" t="s">
        <v>396</v>
      </c>
      <c r="AT2451" s="107" t="s">
        <v>395</v>
      </c>
      <c r="AU2451" s="107" t="s">
        <v>1123</v>
      </c>
      <c r="AV2451" s="107" t="s">
        <v>391</v>
      </c>
      <c r="AW2451" s="108">
        <v>1</v>
      </c>
      <c r="AX2451" s="107" t="s">
        <v>473</v>
      </c>
      <c r="AY2451" s="107" t="s">
        <v>791</v>
      </c>
      <c r="AZ2451" s="107" t="s">
        <v>706</v>
      </c>
      <c r="BA2451" s="107" t="s">
        <v>449</v>
      </c>
      <c r="BB2451" s="109">
        <v>45355.272070752311</v>
      </c>
      <c r="BC2451" s="107" t="s">
        <v>22</v>
      </c>
      <c r="BD2451" s="107" t="s">
        <v>293</v>
      </c>
    </row>
    <row r="2452" spans="1:56" x14ac:dyDescent="0.2">
      <c r="A2452" s="107" t="s">
        <v>472</v>
      </c>
      <c r="B2452" s="105">
        <v>613630</v>
      </c>
      <c r="C2452" s="105" t="s">
        <v>395</v>
      </c>
      <c r="D2452" s="107" t="s">
        <v>3481</v>
      </c>
      <c r="E2452" s="105" t="s">
        <v>1943</v>
      </c>
      <c r="F2452" s="107" t="s">
        <v>443</v>
      </c>
      <c r="G2452" s="107" t="s">
        <v>830</v>
      </c>
      <c r="H2452" s="107" t="s">
        <v>830</v>
      </c>
      <c r="I2452" s="107" t="s">
        <v>830</v>
      </c>
      <c r="J2452" s="107" t="s">
        <v>44</v>
      </c>
      <c r="K2452" s="107" t="s">
        <v>22</v>
      </c>
      <c r="L2452" s="107" t="s">
        <v>323</v>
      </c>
      <c r="M2452" s="107" t="s">
        <v>239</v>
      </c>
      <c r="N2452" s="107" t="s">
        <v>472</v>
      </c>
      <c r="O2452" s="107" t="s">
        <v>1122</v>
      </c>
      <c r="P2452" s="109">
        <v>46319</v>
      </c>
      <c r="Q2452" s="107" t="s">
        <v>1914</v>
      </c>
      <c r="R2452" s="108">
        <v>0</v>
      </c>
      <c r="S2452" s="109">
        <v>46469</v>
      </c>
      <c r="T2452" s="109">
        <v>46529</v>
      </c>
      <c r="U2452" s="109">
        <v>47198</v>
      </c>
      <c r="V2452" s="108">
        <v>729</v>
      </c>
      <c r="W2452" s="107" t="s">
        <v>442</v>
      </c>
      <c r="X2452" s="107" t="s">
        <v>790</v>
      </c>
      <c r="Y2452" s="107" t="s">
        <v>293</v>
      </c>
      <c r="Z2452" s="108">
        <v>0</v>
      </c>
      <c r="AA2452" s="113">
        <v>0</v>
      </c>
      <c r="AB2452" s="113">
        <v>0</v>
      </c>
      <c r="AC2452" s="113">
        <v>667000</v>
      </c>
      <c r="AD2452" s="113">
        <v>0</v>
      </c>
      <c r="AE2452" s="113">
        <v>667000</v>
      </c>
      <c r="AF2452" s="113">
        <v>0</v>
      </c>
      <c r="AG2452" s="113">
        <v>0</v>
      </c>
      <c r="AH2452" s="113">
        <f>CFR_Data[[#This Row],[Total Spent SFY]]+CFR_Data[[#This Row],[CF Current SFY]]</f>
        <v>0</v>
      </c>
      <c r="AI2452" s="113">
        <v>0</v>
      </c>
      <c r="AJ2452" s="113">
        <v>0</v>
      </c>
      <c r="AK2452" s="113">
        <v>58000</v>
      </c>
      <c r="AL2452" s="113">
        <v>348000</v>
      </c>
      <c r="AM2452" s="113">
        <v>261000</v>
      </c>
      <c r="AN2452" s="113">
        <v>0</v>
      </c>
      <c r="AO2452" s="113">
        <v>0</v>
      </c>
      <c r="AP2452" s="113">
        <v>0</v>
      </c>
      <c r="AQ2452" s="107" t="s">
        <v>699</v>
      </c>
      <c r="AR2452" s="107" t="s">
        <v>699</v>
      </c>
      <c r="AS2452" s="107" t="s">
        <v>396</v>
      </c>
      <c r="AT2452" s="107" t="s">
        <v>395</v>
      </c>
      <c r="AU2452" s="107" t="s">
        <v>1123</v>
      </c>
      <c r="AV2452" s="107" t="s">
        <v>391</v>
      </c>
      <c r="AW2452" s="108">
        <v>1</v>
      </c>
      <c r="AX2452" s="107" t="s">
        <v>473</v>
      </c>
      <c r="AY2452" s="107" t="s">
        <v>791</v>
      </c>
      <c r="AZ2452" s="107" t="s">
        <v>706</v>
      </c>
      <c r="BA2452" s="107" t="s">
        <v>449</v>
      </c>
      <c r="BB2452" s="109">
        <v>45355.272070752311</v>
      </c>
      <c r="BC2452" s="107" t="s">
        <v>22</v>
      </c>
      <c r="BD2452" s="107" t="s">
        <v>293</v>
      </c>
    </row>
    <row r="2453" spans="1:56" x14ac:dyDescent="0.2">
      <c r="A2453" s="107" t="s">
        <v>472</v>
      </c>
      <c r="B2453" s="105">
        <v>613631</v>
      </c>
      <c r="C2453" s="105" t="s">
        <v>395</v>
      </c>
      <c r="D2453" s="107" t="s">
        <v>3482</v>
      </c>
      <c r="E2453" s="105" t="s">
        <v>1943</v>
      </c>
      <c r="F2453" s="107" t="s">
        <v>443</v>
      </c>
      <c r="G2453" s="107" t="s">
        <v>830</v>
      </c>
      <c r="H2453" s="107" t="s">
        <v>830</v>
      </c>
      <c r="I2453" s="107" t="s">
        <v>830</v>
      </c>
      <c r="J2453" s="107" t="s">
        <v>44</v>
      </c>
      <c r="K2453" s="107" t="s">
        <v>22</v>
      </c>
      <c r="L2453" s="107" t="s">
        <v>323</v>
      </c>
      <c r="M2453" s="107" t="s">
        <v>239</v>
      </c>
      <c r="N2453" s="107" t="s">
        <v>472</v>
      </c>
      <c r="O2453" s="107" t="s">
        <v>1122</v>
      </c>
      <c r="P2453" s="109">
        <v>46557</v>
      </c>
      <c r="Q2453" s="107" t="s">
        <v>1914</v>
      </c>
      <c r="R2453" s="108">
        <v>0</v>
      </c>
      <c r="S2453" s="109">
        <v>46707</v>
      </c>
      <c r="T2453" s="109">
        <v>46767</v>
      </c>
      <c r="U2453" s="109">
        <v>47436</v>
      </c>
      <c r="V2453" s="108">
        <v>729</v>
      </c>
      <c r="W2453" s="107" t="s">
        <v>442</v>
      </c>
      <c r="X2453" s="107" t="s">
        <v>790</v>
      </c>
      <c r="Y2453" s="107" t="s">
        <v>293</v>
      </c>
      <c r="Z2453" s="108">
        <v>0</v>
      </c>
      <c r="AA2453" s="113">
        <v>0</v>
      </c>
      <c r="AB2453" s="113">
        <v>0</v>
      </c>
      <c r="AC2453" s="113">
        <v>27600000</v>
      </c>
      <c r="AD2453" s="113">
        <v>0</v>
      </c>
      <c r="AE2453" s="113">
        <v>21600000</v>
      </c>
      <c r="AF2453" s="113">
        <v>0</v>
      </c>
      <c r="AG2453" s="113">
        <v>0</v>
      </c>
      <c r="AH2453" s="113">
        <f>CFR_Data[[#This Row],[Total Spent SFY]]+CFR_Data[[#This Row],[CF Current SFY]]</f>
        <v>0</v>
      </c>
      <c r="AI2453" s="113">
        <v>0</v>
      </c>
      <c r="AJ2453" s="113">
        <v>0</v>
      </c>
      <c r="AK2453" s="113">
        <v>0</v>
      </c>
      <c r="AL2453" s="113">
        <v>7200000</v>
      </c>
      <c r="AM2453" s="113">
        <v>14400000</v>
      </c>
      <c r="AN2453" s="113">
        <v>6000000</v>
      </c>
      <c r="AO2453" s="113">
        <v>0</v>
      </c>
      <c r="AP2453" s="113">
        <v>0</v>
      </c>
      <c r="AQ2453" s="107" t="s">
        <v>699</v>
      </c>
      <c r="AR2453" s="107" t="s">
        <v>699</v>
      </c>
      <c r="AS2453" s="107" t="s">
        <v>396</v>
      </c>
      <c r="AT2453" s="107" t="s">
        <v>395</v>
      </c>
      <c r="AU2453" s="107" t="s">
        <v>1123</v>
      </c>
      <c r="AV2453" s="107" t="s">
        <v>391</v>
      </c>
      <c r="AW2453" s="108">
        <v>1</v>
      </c>
      <c r="AX2453" s="107" t="s">
        <v>473</v>
      </c>
      <c r="AY2453" s="107" t="s">
        <v>791</v>
      </c>
      <c r="AZ2453" s="107" t="s">
        <v>706</v>
      </c>
      <c r="BA2453" s="107" t="s">
        <v>449</v>
      </c>
      <c r="BB2453" s="109">
        <v>45355.272070752311</v>
      </c>
      <c r="BC2453" s="107" t="s">
        <v>22</v>
      </c>
      <c r="BD2453" s="107" t="s">
        <v>293</v>
      </c>
    </row>
    <row r="2454" spans="1:56" x14ac:dyDescent="0.2">
      <c r="A2454" s="107" t="s">
        <v>472</v>
      </c>
      <c r="B2454" s="105">
        <v>613632</v>
      </c>
      <c r="C2454" s="105" t="s">
        <v>395</v>
      </c>
      <c r="D2454" s="107" t="s">
        <v>3483</v>
      </c>
      <c r="E2454" s="105" t="s">
        <v>1943</v>
      </c>
      <c r="F2454" s="107" t="s">
        <v>443</v>
      </c>
      <c r="G2454" s="107" t="s">
        <v>830</v>
      </c>
      <c r="H2454" s="107" t="s">
        <v>830</v>
      </c>
      <c r="I2454" s="107" t="s">
        <v>830</v>
      </c>
      <c r="J2454" s="107" t="s">
        <v>44</v>
      </c>
      <c r="K2454" s="107" t="s">
        <v>22</v>
      </c>
      <c r="L2454" s="107" t="s">
        <v>323</v>
      </c>
      <c r="M2454" s="107" t="s">
        <v>239</v>
      </c>
      <c r="N2454" s="107" t="s">
        <v>472</v>
      </c>
      <c r="O2454" s="107" t="s">
        <v>1122</v>
      </c>
      <c r="P2454" s="109">
        <v>46865</v>
      </c>
      <c r="Q2454" s="107" t="s">
        <v>2912</v>
      </c>
      <c r="R2454" s="108">
        <v>0</v>
      </c>
      <c r="S2454" s="109">
        <v>47015</v>
      </c>
      <c r="T2454" s="109">
        <v>47075</v>
      </c>
      <c r="U2454" s="109">
        <v>47744</v>
      </c>
      <c r="V2454" s="108">
        <v>729</v>
      </c>
      <c r="W2454" s="107" t="s">
        <v>442</v>
      </c>
      <c r="X2454" s="107" t="s">
        <v>790</v>
      </c>
      <c r="Y2454" s="107" t="s">
        <v>293</v>
      </c>
      <c r="Z2454" s="108">
        <v>0</v>
      </c>
      <c r="AA2454" s="113">
        <v>0</v>
      </c>
      <c r="AB2454" s="113">
        <v>0</v>
      </c>
      <c r="AC2454" s="113">
        <v>213900000</v>
      </c>
      <c r="AD2454" s="113">
        <v>0</v>
      </c>
      <c r="AE2454" s="113">
        <v>74400000</v>
      </c>
      <c r="AF2454" s="113">
        <v>0</v>
      </c>
      <c r="AG2454" s="113">
        <v>0</v>
      </c>
      <c r="AH2454" s="113">
        <f>CFR_Data[[#This Row],[Total Spent SFY]]+CFR_Data[[#This Row],[CF Current SFY]]</f>
        <v>0</v>
      </c>
      <c r="AI2454" s="113">
        <v>0</v>
      </c>
      <c r="AJ2454" s="113">
        <v>0</v>
      </c>
      <c r="AK2454" s="113">
        <v>0</v>
      </c>
      <c r="AL2454" s="113">
        <v>0</v>
      </c>
      <c r="AM2454" s="113">
        <v>74400000</v>
      </c>
      <c r="AN2454" s="113">
        <v>139500000</v>
      </c>
      <c r="AO2454" s="113">
        <v>0</v>
      </c>
      <c r="AP2454" s="113">
        <v>0</v>
      </c>
      <c r="AQ2454" s="107" t="s">
        <v>699</v>
      </c>
      <c r="AR2454" s="107" t="s">
        <v>699</v>
      </c>
      <c r="AS2454" s="107" t="s">
        <v>396</v>
      </c>
      <c r="AT2454" s="107" t="s">
        <v>395</v>
      </c>
      <c r="AU2454" s="107" t="s">
        <v>1123</v>
      </c>
      <c r="AV2454" s="107" t="s">
        <v>391</v>
      </c>
      <c r="AW2454" s="108">
        <v>1</v>
      </c>
      <c r="AX2454" s="107" t="s">
        <v>473</v>
      </c>
      <c r="AY2454" s="107" t="s">
        <v>791</v>
      </c>
      <c r="AZ2454" s="107" t="s">
        <v>706</v>
      </c>
      <c r="BA2454" s="107" t="s">
        <v>449</v>
      </c>
      <c r="BB2454" s="109">
        <v>45355.272070752311</v>
      </c>
      <c r="BC2454" s="107" t="s">
        <v>22</v>
      </c>
      <c r="BD2454" s="107" t="s">
        <v>293</v>
      </c>
    </row>
    <row r="2455" spans="1:56" x14ac:dyDescent="0.2">
      <c r="A2455" s="107" t="s">
        <v>472</v>
      </c>
      <c r="B2455" s="105">
        <v>613633</v>
      </c>
      <c r="C2455" s="105" t="s">
        <v>395</v>
      </c>
      <c r="D2455" s="107" t="s">
        <v>3484</v>
      </c>
      <c r="E2455" s="105" t="s">
        <v>1943</v>
      </c>
      <c r="F2455" s="107" t="s">
        <v>443</v>
      </c>
      <c r="G2455" s="107" t="s">
        <v>830</v>
      </c>
      <c r="H2455" s="107" t="s">
        <v>830</v>
      </c>
      <c r="I2455" s="107" t="s">
        <v>830</v>
      </c>
      <c r="J2455" s="107" t="s">
        <v>44</v>
      </c>
      <c r="K2455" s="107" t="s">
        <v>22</v>
      </c>
      <c r="L2455" s="107" t="s">
        <v>323</v>
      </c>
      <c r="M2455" s="107" t="s">
        <v>239</v>
      </c>
      <c r="N2455" s="107" t="s">
        <v>472</v>
      </c>
      <c r="O2455" s="107" t="s">
        <v>1122</v>
      </c>
      <c r="P2455" s="109">
        <v>46739</v>
      </c>
      <c r="Q2455" s="107" t="s">
        <v>2912</v>
      </c>
      <c r="R2455" s="108">
        <v>0</v>
      </c>
      <c r="S2455" s="109">
        <v>46889</v>
      </c>
      <c r="T2455" s="109">
        <v>46949</v>
      </c>
      <c r="U2455" s="109">
        <v>47618</v>
      </c>
      <c r="V2455" s="108">
        <v>729</v>
      </c>
      <c r="W2455" s="107" t="s">
        <v>442</v>
      </c>
      <c r="X2455" s="107" t="s">
        <v>790</v>
      </c>
      <c r="Y2455" s="107" t="s">
        <v>293</v>
      </c>
      <c r="Z2455" s="108">
        <v>0</v>
      </c>
      <c r="AA2455" s="113">
        <v>0</v>
      </c>
      <c r="AB2455" s="113">
        <v>0</v>
      </c>
      <c r="AC2455" s="113">
        <v>8004000</v>
      </c>
      <c r="AD2455" s="113">
        <v>0</v>
      </c>
      <c r="AE2455" s="113">
        <v>4176000</v>
      </c>
      <c r="AF2455" s="113">
        <v>0</v>
      </c>
      <c r="AG2455" s="113">
        <v>0</v>
      </c>
      <c r="AH2455" s="113">
        <f>CFR_Data[[#This Row],[Total Spent SFY]]+CFR_Data[[#This Row],[CF Current SFY]]</f>
        <v>0</v>
      </c>
      <c r="AI2455" s="113">
        <v>0</v>
      </c>
      <c r="AJ2455" s="113">
        <v>0</v>
      </c>
      <c r="AK2455" s="113">
        <v>0</v>
      </c>
      <c r="AL2455" s="113">
        <v>0</v>
      </c>
      <c r="AM2455" s="113">
        <v>4176000</v>
      </c>
      <c r="AN2455" s="113">
        <v>3828000</v>
      </c>
      <c r="AO2455" s="113">
        <v>0</v>
      </c>
      <c r="AP2455" s="113">
        <v>0</v>
      </c>
      <c r="AQ2455" s="107" t="s">
        <v>699</v>
      </c>
      <c r="AR2455" s="107" t="s">
        <v>699</v>
      </c>
      <c r="AS2455" s="107" t="s">
        <v>396</v>
      </c>
      <c r="AT2455" s="107" t="s">
        <v>395</v>
      </c>
      <c r="AU2455" s="107" t="s">
        <v>1123</v>
      </c>
      <c r="AV2455" s="107" t="s">
        <v>391</v>
      </c>
      <c r="AW2455" s="108">
        <v>1</v>
      </c>
      <c r="AX2455" s="107" t="s">
        <v>473</v>
      </c>
      <c r="AY2455" s="107" t="s">
        <v>791</v>
      </c>
      <c r="AZ2455" s="107" t="s">
        <v>706</v>
      </c>
      <c r="BA2455" s="107" t="s">
        <v>449</v>
      </c>
      <c r="BB2455" s="109">
        <v>45355.272070752311</v>
      </c>
      <c r="BC2455" s="107" t="s">
        <v>22</v>
      </c>
      <c r="BD2455" s="107" t="s">
        <v>293</v>
      </c>
    </row>
    <row r="2456" spans="1:56" x14ac:dyDescent="0.2">
      <c r="A2456" s="107" t="s">
        <v>472</v>
      </c>
      <c r="B2456" s="105">
        <v>613634</v>
      </c>
      <c r="C2456" s="105" t="s">
        <v>395</v>
      </c>
      <c r="D2456" s="107" t="s">
        <v>3485</v>
      </c>
      <c r="E2456" s="105" t="s">
        <v>1943</v>
      </c>
      <c r="F2456" s="107" t="s">
        <v>443</v>
      </c>
      <c r="G2456" s="107" t="s">
        <v>830</v>
      </c>
      <c r="H2456" s="107" t="s">
        <v>830</v>
      </c>
      <c r="I2456" s="107" t="s">
        <v>830</v>
      </c>
      <c r="J2456" s="107" t="s">
        <v>44</v>
      </c>
      <c r="K2456" s="107" t="s">
        <v>22</v>
      </c>
      <c r="L2456" s="107" t="s">
        <v>323</v>
      </c>
      <c r="M2456" s="107" t="s">
        <v>239</v>
      </c>
      <c r="N2456" s="107" t="s">
        <v>472</v>
      </c>
      <c r="O2456" s="107" t="s">
        <v>1122</v>
      </c>
      <c r="P2456" s="109">
        <v>45822</v>
      </c>
      <c r="Q2456" s="107" t="s">
        <v>1101</v>
      </c>
      <c r="R2456" s="108">
        <v>0</v>
      </c>
      <c r="S2456" s="109">
        <v>45972</v>
      </c>
      <c r="T2456" s="109">
        <v>46032</v>
      </c>
      <c r="U2456" s="109">
        <v>46701</v>
      </c>
      <c r="V2456" s="108">
        <v>729</v>
      </c>
      <c r="W2456" s="107" t="s">
        <v>442</v>
      </c>
      <c r="X2456" s="107" t="s">
        <v>790</v>
      </c>
      <c r="Y2456" s="107" t="s">
        <v>293</v>
      </c>
      <c r="Z2456" s="108">
        <v>0</v>
      </c>
      <c r="AA2456" s="113">
        <v>0</v>
      </c>
      <c r="AB2456" s="113">
        <v>0</v>
      </c>
      <c r="AC2456" s="113">
        <v>19320000</v>
      </c>
      <c r="AD2456" s="113">
        <v>0</v>
      </c>
      <c r="AE2456" s="113">
        <v>19320000</v>
      </c>
      <c r="AF2456" s="113">
        <v>0</v>
      </c>
      <c r="AG2456" s="113">
        <v>0</v>
      </c>
      <c r="AH2456" s="113">
        <f>CFR_Data[[#This Row],[Total Spent SFY]]+CFR_Data[[#This Row],[CF Current SFY]]</f>
        <v>0</v>
      </c>
      <c r="AI2456" s="113">
        <v>0</v>
      </c>
      <c r="AJ2456" s="113">
        <v>5040000</v>
      </c>
      <c r="AK2456" s="113">
        <v>10080000</v>
      </c>
      <c r="AL2456" s="113">
        <v>4200000</v>
      </c>
      <c r="AM2456" s="113">
        <v>0</v>
      </c>
      <c r="AN2456" s="113">
        <v>0</v>
      </c>
      <c r="AO2456" s="113">
        <v>0</v>
      </c>
      <c r="AP2456" s="113">
        <v>0</v>
      </c>
      <c r="AQ2456" s="107" t="s">
        <v>699</v>
      </c>
      <c r="AR2456" s="107" t="s">
        <v>699</v>
      </c>
      <c r="AS2456" s="107" t="s">
        <v>396</v>
      </c>
      <c r="AT2456" s="107" t="s">
        <v>395</v>
      </c>
      <c r="AU2456" s="107" t="s">
        <v>1123</v>
      </c>
      <c r="AV2456" s="107" t="s">
        <v>391</v>
      </c>
      <c r="AW2456" s="108">
        <v>1</v>
      </c>
      <c r="AX2456" s="107" t="s">
        <v>473</v>
      </c>
      <c r="AY2456" s="107" t="s">
        <v>791</v>
      </c>
      <c r="AZ2456" s="107" t="s">
        <v>706</v>
      </c>
      <c r="BA2456" s="107" t="s">
        <v>449</v>
      </c>
      <c r="BB2456" s="109">
        <v>45355.272070752311</v>
      </c>
      <c r="BC2456" s="107" t="s">
        <v>22</v>
      </c>
      <c r="BD2456" s="107" t="s">
        <v>293</v>
      </c>
    </row>
    <row r="2457" spans="1:56" x14ac:dyDescent="0.2">
      <c r="A2457" s="107" t="s">
        <v>472</v>
      </c>
      <c r="B2457" s="105">
        <v>613635</v>
      </c>
      <c r="C2457" s="105" t="s">
        <v>395</v>
      </c>
      <c r="D2457" s="107" t="s">
        <v>3486</v>
      </c>
      <c r="E2457" s="105" t="s">
        <v>1941</v>
      </c>
      <c r="F2457" s="107" t="s">
        <v>395</v>
      </c>
      <c r="G2457" s="107" t="s">
        <v>830</v>
      </c>
      <c r="H2457" s="107" t="s">
        <v>830</v>
      </c>
      <c r="I2457" s="107" t="s">
        <v>830</v>
      </c>
      <c r="J2457" s="107" t="s">
        <v>173</v>
      </c>
      <c r="K2457" s="107" t="s">
        <v>22</v>
      </c>
      <c r="L2457" s="107" t="s">
        <v>323</v>
      </c>
      <c r="M2457" s="107" t="s">
        <v>239</v>
      </c>
      <c r="N2457" s="107" t="s">
        <v>472</v>
      </c>
      <c r="O2457" s="107" t="s">
        <v>1122</v>
      </c>
      <c r="P2457" s="109">
        <v>45570</v>
      </c>
      <c r="Q2457" s="107" t="s">
        <v>1101</v>
      </c>
      <c r="R2457" s="108">
        <v>0</v>
      </c>
      <c r="S2457" s="109">
        <v>45720</v>
      </c>
      <c r="T2457" s="109">
        <v>45780</v>
      </c>
      <c r="U2457" s="109">
        <v>46449</v>
      </c>
      <c r="V2457" s="108">
        <v>729</v>
      </c>
      <c r="W2457" s="107" t="s">
        <v>424</v>
      </c>
      <c r="X2457" s="107" t="s">
        <v>733</v>
      </c>
      <c r="Y2457" s="107" t="s">
        <v>413</v>
      </c>
      <c r="Z2457" s="108">
        <v>0.8</v>
      </c>
      <c r="AA2457" s="113">
        <v>0</v>
      </c>
      <c r="AB2457" s="113">
        <v>0</v>
      </c>
      <c r="AC2457" s="113">
        <v>3415500</v>
      </c>
      <c r="AD2457" s="113">
        <v>0</v>
      </c>
      <c r="AE2457" s="113">
        <v>3415500</v>
      </c>
      <c r="AF2457" s="113">
        <v>0</v>
      </c>
      <c r="AG2457" s="113">
        <v>0</v>
      </c>
      <c r="AH2457" s="113">
        <f>CFR_Data[[#This Row],[Total Spent SFY]]+CFR_Data[[#This Row],[CF Current SFY]]</f>
        <v>0</v>
      </c>
      <c r="AI2457" s="113">
        <v>297000</v>
      </c>
      <c r="AJ2457" s="113">
        <v>1782000</v>
      </c>
      <c r="AK2457" s="113">
        <v>1336500</v>
      </c>
      <c r="AL2457" s="113">
        <v>0</v>
      </c>
      <c r="AM2457" s="113">
        <v>0</v>
      </c>
      <c r="AN2457" s="113">
        <v>0</v>
      </c>
      <c r="AO2457" s="113">
        <v>0</v>
      </c>
      <c r="AP2457" s="113">
        <v>0</v>
      </c>
      <c r="AQ2457" s="107" t="s">
        <v>699</v>
      </c>
      <c r="AR2457" s="107" t="s">
        <v>699</v>
      </c>
      <c r="AS2457" s="107" t="s">
        <v>396</v>
      </c>
      <c r="AT2457" s="107" t="s">
        <v>395</v>
      </c>
      <c r="AU2457" s="107" t="s">
        <v>1123</v>
      </c>
      <c r="AV2457" s="107" t="s">
        <v>391</v>
      </c>
      <c r="AW2457" s="108">
        <v>1</v>
      </c>
      <c r="AX2457" s="107" t="s">
        <v>473</v>
      </c>
      <c r="AY2457" s="107" t="s">
        <v>791</v>
      </c>
      <c r="AZ2457" s="107" t="s">
        <v>706</v>
      </c>
      <c r="BA2457" s="107" t="s">
        <v>449</v>
      </c>
      <c r="BB2457" s="109">
        <v>45355.272070752311</v>
      </c>
      <c r="BC2457" s="107" t="s">
        <v>22</v>
      </c>
      <c r="BD2457" s="107" t="s">
        <v>292</v>
      </c>
    </row>
    <row r="2458" spans="1:56" x14ac:dyDescent="0.2">
      <c r="A2458" s="107" t="s">
        <v>472</v>
      </c>
      <c r="B2458" s="105">
        <v>613637</v>
      </c>
      <c r="C2458" s="105" t="s">
        <v>395</v>
      </c>
      <c r="D2458" s="107" t="s">
        <v>3487</v>
      </c>
      <c r="E2458" s="105" t="s">
        <v>1943</v>
      </c>
      <c r="F2458" s="107" t="s">
        <v>443</v>
      </c>
      <c r="G2458" s="107" t="s">
        <v>830</v>
      </c>
      <c r="H2458" s="107" t="s">
        <v>830</v>
      </c>
      <c r="I2458" s="107" t="s">
        <v>830</v>
      </c>
      <c r="J2458" s="107" t="s">
        <v>44</v>
      </c>
      <c r="K2458" s="107" t="s">
        <v>22</v>
      </c>
      <c r="L2458" s="107" t="s">
        <v>323</v>
      </c>
      <c r="M2458" s="107" t="s">
        <v>239</v>
      </c>
      <c r="N2458" s="107" t="s">
        <v>472</v>
      </c>
      <c r="O2458" s="107" t="s">
        <v>1122</v>
      </c>
      <c r="P2458" s="109">
        <v>45920</v>
      </c>
      <c r="Q2458" s="107" t="s">
        <v>1101</v>
      </c>
      <c r="R2458" s="108">
        <v>0</v>
      </c>
      <c r="S2458" s="109">
        <v>46070</v>
      </c>
      <c r="T2458" s="109">
        <v>46130</v>
      </c>
      <c r="U2458" s="109">
        <v>46799</v>
      </c>
      <c r="V2458" s="108">
        <v>729</v>
      </c>
      <c r="W2458" s="107" t="s">
        <v>442</v>
      </c>
      <c r="X2458" s="107" t="s">
        <v>790</v>
      </c>
      <c r="Y2458" s="107" t="s">
        <v>293</v>
      </c>
      <c r="Z2458" s="108">
        <v>0</v>
      </c>
      <c r="AA2458" s="113">
        <v>0</v>
      </c>
      <c r="AB2458" s="113">
        <v>0</v>
      </c>
      <c r="AC2458" s="113">
        <v>1288000</v>
      </c>
      <c r="AD2458" s="113">
        <v>0</v>
      </c>
      <c r="AE2458" s="113">
        <v>1288000</v>
      </c>
      <c r="AF2458" s="113">
        <v>0</v>
      </c>
      <c r="AG2458" s="113">
        <v>0</v>
      </c>
      <c r="AH2458" s="113">
        <f>CFR_Data[[#This Row],[Total Spent SFY]]+CFR_Data[[#This Row],[CF Current SFY]]</f>
        <v>0</v>
      </c>
      <c r="AI2458" s="113">
        <v>0</v>
      </c>
      <c r="AJ2458" s="113">
        <v>168000</v>
      </c>
      <c r="AK2458" s="113">
        <v>672000</v>
      </c>
      <c r="AL2458" s="113">
        <v>448000</v>
      </c>
      <c r="AM2458" s="113">
        <v>0</v>
      </c>
      <c r="AN2458" s="113">
        <v>0</v>
      </c>
      <c r="AO2458" s="113">
        <v>0</v>
      </c>
      <c r="AP2458" s="113">
        <v>0</v>
      </c>
      <c r="AQ2458" s="107" t="s">
        <v>699</v>
      </c>
      <c r="AR2458" s="107" t="s">
        <v>699</v>
      </c>
      <c r="AS2458" s="107" t="s">
        <v>396</v>
      </c>
      <c r="AT2458" s="107" t="s">
        <v>395</v>
      </c>
      <c r="AU2458" s="107" t="s">
        <v>1123</v>
      </c>
      <c r="AV2458" s="107" t="s">
        <v>391</v>
      </c>
      <c r="AW2458" s="108">
        <v>1</v>
      </c>
      <c r="AX2458" s="107" t="s">
        <v>473</v>
      </c>
      <c r="AY2458" s="107" t="s">
        <v>791</v>
      </c>
      <c r="AZ2458" s="107" t="s">
        <v>706</v>
      </c>
      <c r="BA2458" s="107" t="s">
        <v>449</v>
      </c>
      <c r="BB2458" s="109">
        <v>45355.272070752311</v>
      </c>
      <c r="BC2458" s="107" t="s">
        <v>22</v>
      </c>
      <c r="BD2458" s="107" t="s">
        <v>293</v>
      </c>
    </row>
    <row r="2459" spans="1:56" x14ac:dyDescent="0.2">
      <c r="A2459" s="107" t="s">
        <v>472</v>
      </c>
      <c r="B2459" s="105">
        <v>613662</v>
      </c>
      <c r="C2459" s="105" t="s">
        <v>395</v>
      </c>
      <c r="D2459" s="107" t="s">
        <v>3488</v>
      </c>
      <c r="E2459" s="105" t="s">
        <v>1943</v>
      </c>
      <c r="F2459" s="107" t="s">
        <v>395</v>
      </c>
      <c r="G2459" s="107" t="s">
        <v>830</v>
      </c>
      <c r="H2459" s="107" t="s">
        <v>830</v>
      </c>
      <c r="I2459" s="107" t="s">
        <v>830</v>
      </c>
      <c r="J2459" s="107" t="s">
        <v>440</v>
      </c>
      <c r="K2459" s="107" t="s">
        <v>441</v>
      </c>
      <c r="L2459" s="107" t="s">
        <v>1737</v>
      </c>
      <c r="M2459" s="107" t="s">
        <v>395</v>
      </c>
      <c r="N2459" s="107" t="s">
        <v>472</v>
      </c>
      <c r="O2459" s="107" t="s">
        <v>1122</v>
      </c>
      <c r="P2459" s="109">
        <v>45444</v>
      </c>
      <c r="Q2459" s="107" t="s">
        <v>754</v>
      </c>
      <c r="R2459" s="108">
        <v>0</v>
      </c>
      <c r="S2459" s="109">
        <v>45594</v>
      </c>
      <c r="T2459" s="109">
        <v>45654</v>
      </c>
      <c r="U2459" s="109">
        <v>46171</v>
      </c>
      <c r="V2459" s="108">
        <v>577</v>
      </c>
      <c r="W2459" s="107" t="s">
        <v>398</v>
      </c>
      <c r="X2459" s="107" t="s">
        <v>2376</v>
      </c>
      <c r="Y2459" s="107" t="s">
        <v>293</v>
      </c>
      <c r="Z2459" s="108">
        <v>0</v>
      </c>
      <c r="AA2459" s="113">
        <v>0</v>
      </c>
      <c r="AB2459" s="113">
        <v>0</v>
      </c>
      <c r="AC2459" s="113">
        <v>1490400</v>
      </c>
      <c r="AD2459" s="113">
        <v>0</v>
      </c>
      <c r="AE2459" s="113">
        <v>1490400</v>
      </c>
      <c r="AF2459" s="113">
        <v>0</v>
      </c>
      <c r="AG2459" s="113">
        <v>0</v>
      </c>
      <c r="AH2459" s="113">
        <f>CFR_Data[[#This Row],[Total Spent SFY]]+CFR_Data[[#This Row],[CF Current SFY]]</f>
        <v>0</v>
      </c>
      <c r="AI2459" s="113">
        <v>579600</v>
      </c>
      <c r="AJ2459" s="113">
        <v>910800</v>
      </c>
      <c r="AK2459" s="113">
        <v>0</v>
      </c>
      <c r="AL2459" s="113">
        <v>0</v>
      </c>
      <c r="AM2459" s="113">
        <v>0</v>
      </c>
      <c r="AN2459" s="113">
        <v>0</v>
      </c>
      <c r="AO2459" s="113">
        <v>0</v>
      </c>
      <c r="AP2459" s="113">
        <v>0</v>
      </c>
      <c r="AQ2459" s="107" t="s">
        <v>699</v>
      </c>
      <c r="AR2459" s="107" t="s">
        <v>699</v>
      </c>
      <c r="AS2459" s="107" t="s">
        <v>396</v>
      </c>
      <c r="AT2459" s="107" t="s">
        <v>395</v>
      </c>
      <c r="AU2459" s="107" t="s">
        <v>1123</v>
      </c>
      <c r="AV2459" s="107" t="s">
        <v>391</v>
      </c>
      <c r="AW2459" s="108">
        <v>1</v>
      </c>
      <c r="AX2459" s="107" t="s">
        <v>473</v>
      </c>
      <c r="AY2459" s="107" t="s">
        <v>813</v>
      </c>
      <c r="AZ2459" s="107" t="s">
        <v>697</v>
      </c>
      <c r="BA2459" s="107" t="s">
        <v>459</v>
      </c>
      <c r="BB2459" s="109">
        <v>45355.272070752311</v>
      </c>
      <c r="BC2459" s="107" t="s">
        <v>465</v>
      </c>
      <c r="BD2459" s="107" t="s">
        <v>293</v>
      </c>
    </row>
    <row r="2460" spans="1:56" x14ac:dyDescent="0.2">
      <c r="A2460" s="107" t="s">
        <v>472</v>
      </c>
      <c r="B2460" s="105">
        <v>613663</v>
      </c>
      <c r="C2460" s="105" t="s">
        <v>395</v>
      </c>
      <c r="D2460" s="107" t="s">
        <v>3489</v>
      </c>
      <c r="E2460" s="105" t="s">
        <v>1945</v>
      </c>
      <c r="F2460" s="107" t="s">
        <v>395</v>
      </c>
      <c r="G2460" s="107" t="s">
        <v>830</v>
      </c>
      <c r="H2460" s="107" t="s">
        <v>830</v>
      </c>
      <c r="I2460" s="107" t="s">
        <v>830</v>
      </c>
      <c r="J2460" s="107" t="s">
        <v>445</v>
      </c>
      <c r="K2460" s="107" t="s">
        <v>446</v>
      </c>
      <c r="L2460" s="107" t="s">
        <v>1737</v>
      </c>
      <c r="M2460" s="107" t="s">
        <v>395</v>
      </c>
      <c r="N2460" s="107" t="s">
        <v>472</v>
      </c>
      <c r="O2460" s="107" t="s">
        <v>1122</v>
      </c>
      <c r="P2460" s="109">
        <v>45780</v>
      </c>
      <c r="Q2460" s="107" t="s">
        <v>1101</v>
      </c>
      <c r="R2460" s="108">
        <v>0</v>
      </c>
      <c r="S2460" s="109">
        <v>45930</v>
      </c>
      <c r="T2460" s="109">
        <v>45990</v>
      </c>
      <c r="U2460" s="109">
        <v>46507</v>
      </c>
      <c r="V2460" s="108">
        <v>577</v>
      </c>
      <c r="W2460" s="107" t="s">
        <v>398</v>
      </c>
      <c r="X2460" s="107" t="s">
        <v>2376</v>
      </c>
      <c r="Y2460" s="107" t="s">
        <v>293</v>
      </c>
      <c r="Z2460" s="108">
        <v>0</v>
      </c>
      <c r="AA2460" s="113">
        <v>0</v>
      </c>
      <c r="AB2460" s="113">
        <v>0</v>
      </c>
      <c r="AC2460" s="113">
        <v>1545600</v>
      </c>
      <c r="AD2460" s="113">
        <v>0</v>
      </c>
      <c r="AE2460" s="113">
        <v>1545600</v>
      </c>
      <c r="AF2460" s="113">
        <v>0</v>
      </c>
      <c r="AG2460" s="113">
        <v>0</v>
      </c>
      <c r="AH2460" s="113">
        <f>CFR_Data[[#This Row],[Total Spent SFY]]+CFR_Data[[#This Row],[CF Current SFY]]</f>
        <v>0</v>
      </c>
      <c r="AI2460" s="113">
        <v>0</v>
      </c>
      <c r="AJ2460" s="113">
        <v>686933.33330000006</v>
      </c>
      <c r="AK2460" s="113">
        <v>858666.66669999994</v>
      </c>
      <c r="AL2460" s="113">
        <v>0</v>
      </c>
      <c r="AM2460" s="113">
        <v>0</v>
      </c>
      <c r="AN2460" s="113">
        <v>0</v>
      </c>
      <c r="AO2460" s="113">
        <v>0</v>
      </c>
      <c r="AP2460" s="113">
        <v>0</v>
      </c>
      <c r="AQ2460" s="107" t="s">
        <v>699</v>
      </c>
      <c r="AR2460" s="107" t="s">
        <v>699</v>
      </c>
      <c r="AS2460" s="107" t="s">
        <v>396</v>
      </c>
      <c r="AT2460" s="107" t="s">
        <v>395</v>
      </c>
      <c r="AU2460" s="107" t="s">
        <v>1123</v>
      </c>
      <c r="AV2460" s="107" t="s">
        <v>391</v>
      </c>
      <c r="AW2460" s="108">
        <v>1</v>
      </c>
      <c r="AX2460" s="107" t="s">
        <v>473</v>
      </c>
      <c r="AY2460" s="107" t="s">
        <v>813</v>
      </c>
      <c r="AZ2460" s="107" t="s">
        <v>697</v>
      </c>
      <c r="BA2460" s="107" t="s">
        <v>459</v>
      </c>
      <c r="BB2460" s="109">
        <v>45355.272070752311</v>
      </c>
      <c r="BC2460" s="107" t="s">
        <v>465</v>
      </c>
      <c r="BD2460" s="107" t="s">
        <v>293</v>
      </c>
    </row>
    <row r="2461" spans="1:56" x14ac:dyDescent="0.2">
      <c r="A2461" s="107" t="s">
        <v>472</v>
      </c>
      <c r="B2461" s="105">
        <v>613664</v>
      </c>
      <c r="C2461" s="105" t="s">
        <v>395</v>
      </c>
      <c r="D2461" s="107" t="s">
        <v>3490</v>
      </c>
      <c r="E2461" s="105" t="s">
        <v>1954</v>
      </c>
      <c r="F2461" s="107" t="s">
        <v>395</v>
      </c>
      <c r="G2461" s="107" t="s">
        <v>830</v>
      </c>
      <c r="H2461" s="107" t="s">
        <v>830</v>
      </c>
      <c r="I2461" s="107" t="s">
        <v>830</v>
      </c>
      <c r="J2461" s="107" t="s">
        <v>463</v>
      </c>
      <c r="K2461" s="107" t="s">
        <v>464</v>
      </c>
      <c r="L2461" s="107" t="s">
        <v>1737</v>
      </c>
      <c r="M2461" s="107" t="s">
        <v>395</v>
      </c>
      <c r="N2461" s="107" t="s">
        <v>472</v>
      </c>
      <c r="O2461" s="107" t="s">
        <v>1122</v>
      </c>
      <c r="P2461" s="109">
        <v>45780</v>
      </c>
      <c r="Q2461" s="107" t="s">
        <v>1101</v>
      </c>
      <c r="R2461" s="108">
        <v>0</v>
      </c>
      <c r="S2461" s="109">
        <v>45930</v>
      </c>
      <c r="T2461" s="109">
        <v>45990</v>
      </c>
      <c r="U2461" s="109">
        <v>46507</v>
      </c>
      <c r="V2461" s="108">
        <v>577</v>
      </c>
      <c r="W2461" s="107" t="s">
        <v>398</v>
      </c>
      <c r="X2461" s="107" t="s">
        <v>2376</v>
      </c>
      <c r="Y2461" s="107" t="s">
        <v>293</v>
      </c>
      <c r="Z2461" s="108">
        <v>0</v>
      </c>
      <c r="AA2461" s="113">
        <v>0</v>
      </c>
      <c r="AB2461" s="113">
        <v>0</v>
      </c>
      <c r="AC2461" s="113">
        <v>1545600</v>
      </c>
      <c r="AD2461" s="113">
        <v>0</v>
      </c>
      <c r="AE2461" s="113">
        <v>1545600</v>
      </c>
      <c r="AF2461" s="113">
        <v>0</v>
      </c>
      <c r="AG2461" s="113">
        <v>0</v>
      </c>
      <c r="AH2461" s="113">
        <f>CFR_Data[[#This Row],[Total Spent SFY]]+CFR_Data[[#This Row],[CF Current SFY]]</f>
        <v>0</v>
      </c>
      <c r="AI2461" s="113">
        <v>0</v>
      </c>
      <c r="AJ2461" s="113">
        <v>686933.33330000006</v>
      </c>
      <c r="AK2461" s="113">
        <v>858666.66669999994</v>
      </c>
      <c r="AL2461" s="113">
        <v>0</v>
      </c>
      <c r="AM2461" s="113">
        <v>0</v>
      </c>
      <c r="AN2461" s="113">
        <v>0</v>
      </c>
      <c r="AO2461" s="113">
        <v>0</v>
      </c>
      <c r="AP2461" s="113">
        <v>0</v>
      </c>
      <c r="AQ2461" s="107" t="s">
        <v>699</v>
      </c>
      <c r="AR2461" s="107" t="s">
        <v>699</v>
      </c>
      <c r="AS2461" s="107" t="s">
        <v>473</v>
      </c>
      <c r="AT2461" s="107" t="s">
        <v>395</v>
      </c>
      <c r="AU2461" s="107" t="s">
        <v>1123</v>
      </c>
      <c r="AV2461" s="107" t="s">
        <v>391</v>
      </c>
      <c r="AW2461" s="108">
        <v>1</v>
      </c>
      <c r="AX2461" s="107" t="s">
        <v>473</v>
      </c>
      <c r="AY2461" s="107" t="s">
        <v>813</v>
      </c>
      <c r="AZ2461" s="107" t="s">
        <v>697</v>
      </c>
      <c r="BA2461" s="107" t="s">
        <v>459</v>
      </c>
      <c r="BB2461" s="109">
        <v>45355.272070752311</v>
      </c>
      <c r="BC2461" s="107" t="s">
        <v>465</v>
      </c>
      <c r="BD2461" s="107" t="s">
        <v>293</v>
      </c>
    </row>
    <row r="2462" spans="1:56" x14ac:dyDescent="0.2">
      <c r="A2462" s="107" t="s">
        <v>472</v>
      </c>
      <c r="B2462" s="105">
        <v>613665</v>
      </c>
      <c r="C2462" s="105" t="s">
        <v>395</v>
      </c>
      <c r="D2462" s="107" t="s">
        <v>3491</v>
      </c>
      <c r="E2462" s="105" t="s">
        <v>1947</v>
      </c>
      <c r="F2462" s="107" t="s">
        <v>395</v>
      </c>
      <c r="G2462" s="107" t="s">
        <v>830</v>
      </c>
      <c r="H2462" s="107" t="s">
        <v>830</v>
      </c>
      <c r="I2462" s="107" t="s">
        <v>830</v>
      </c>
      <c r="J2462" s="107" t="s">
        <v>404</v>
      </c>
      <c r="K2462" s="107" t="s">
        <v>405</v>
      </c>
      <c r="L2462" s="107" t="s">
        <v>1737</v>
      </c>
      <c r="M2462" s="107" t="s">
        <v>395</v>
      </c>
      <c r="N2462" s="107" t="s">
        <v>472</v>
      </c>
      <c r="O2462" s="107" t="s">
        <v>1122</v>
      </c>
      <c r="P2462" s="109">
        <v>45780</v>
      </c>
      <c r="Q2462" s="107" t="s">
        <v>1101</v>
      </c>
      <c r="R2462" s="108">
        <v>0</v>
      </c>
      <c r="S2462" s="109">
        <v>45930</v>
      </c>
      <c r="T2462" s="109">
        <v>45990</v>
      </c>
      <c r="U2462" s="109">
        <v>46507</v>
      </c>
      <c r="V2462" s="108">
        <v>577</v>
      </c>
      <c r="W2462" s="107" t="s">
        <v>398</v>
      </c>
      <c r="X2462" s="107" t="s">
        <v>2376</v>
      </c>
      <c r="Y2462" s="107" t="s">
        <v>293</v>
      </c>
      <c r="Z2462" s="108">
        <v>0</v>
      </c>
      <c r="AA2462" s="113">
        <v>0</v>
      </c>
      <c r="AB2462" s="113">
        <v>0</v>
      </c>
      <c r="AC2462" s="113">
        <v>1545600</v>
      </c>
      <c r="AD2462" s="113">
        <v>0</v>
      </c>
      <c r="AE2462" s="113">
        <v>1545600</v>
      </c>
      <c r="AF2462" s="113">
        <v>0</v>
      </c>
      <c r="AG2462" s="113">
        <v>0</v>
      </c>
      <c r="AH2462" s="113">
        <f>CFR_Data[[#This Row],[Total Spent SFY]]+CFR_Data[[#This Row],[CF Current SFY]]</f>
        <v>0</v>
      </c>
      <c r="AI2462" s="113">
        <v>0</v>
      </c>
      <c r="AJ2462" s="113">
        <v>686933.33330000006</v>
      </c>
      <c r="AK2462" s="113">
        <v>858666.66669999994</v>
      </c>
      <c r="AL2462" s="113">
        <v>0</v>
      </c>
      <c r="AM2462" s="113">
        <v>0</v>
      </c>
      <c r="AN2462" s="113">
        <v>0</v>
      </c>
      <c r="AO2462" s="113">
        <v>0</v>
      </c>
      <c r="AP2462" s="113">
        <v>0</v>
      </c>
      <c r="AQ2462" s="107" t="s">
        <v>699</v>
      </c>
      <c r="AR2462" s="107" t="s">
        <v>699</v>
      </c>
      <c r="AS2462" s="107" t="s">
        <v>473</v>
      </c>
      <c r="AT2462" s="107" t="s">
        <v>395</v>
      </c>
      <c r="AU2462" s="107" t="s">
        <v>1123</v>
      </c>
      <c r="AV2462" s="107" t="s">
        <v>391</v>
      </c>
      <c r="AW2462" s="108">
        <v>1</v>
      </c>
      <c r="AX2462" s="107" t="s">
        <v>473</v>
      </c>
      <c r="AY2462" s="107" t="s">
        <v>813</v>
      </c>
      <c r="AZ2462" s="107" t="s">
        <v>697</v>
      </c>
      <c r="BA2462" s="107" t="s">
        <v>459</v>
      </c>
      <c r="BB2462" s="109">
        <v>45355.272070752311</v>
      </c>
      <c r="BC2462" s="107" t="s">
        <v>465</v>
      </c>
      <c r="BD2462" s="107" t="s">
        <v>293</v>
      </c>
    </row>
    <row r="2463" spans="1:56" x14ac:dyDescent="0.2">
      <c r="A2463" s="107" t="s">
        <v>472</v>
      </c>
      <c r="B2463" s="105">
        <v>613666</v>
      </c>
      <c r="C2463" s="105" t="s">
        <v>395</v>
      </c>
      <c r="D2463" s="107" t="s">
        <v>3492</v>
      </c>
      <c r="E2463" s="105" t="s">
        <v>1941</v>
      </c>
      <c r="F2463" s="107" t="s">
        <v>395</v>
      </c>
      <c r="G2463" s="107" t="s">
        <v>830</v>
      </c>
      <c r="H2463" s="107" t="s">
        <v>830</v>
      </c>
      <c r="I2463" s="107" t="s">
        <v>830</v>
      </c>
      <c r="J2463" s="107" t="s">
        <v>436</v>
      </c>
      <c r="K2463" s="107" t="s">
        <v>437</v>
      </c>
      <c r="L2463" s="107" t="s">
        <v>1737</v>
      </c>
      <c r="M2463" s="107" t="s">
        <v>395</v>
      </c>
      <c r="N2463" s="107" t="s">
        <v>472</v>
      </c>
      <c r="O2463" s="107" t="s">
        <v>1122</v>
      </c>
      <c r="P2463" s="109">
        <v>45444</v>
      </c>
      <c r="Q2463" s="107" t="s">
        <v>754</v>
      </c>
      <c r="R2463" s="108">
        <v>0</v>
      </c>
      <c r="S2463" s="109">
        <v>45594</v>
      </c>
      <c r="T2463" s="109">
        <v>45654</v>
      </c>
      <c r="U2463" s="109">
        <v>46171</v>
      </c>
      <c r="V2463" s="108">
        <v>577</v>
      </c>
      <c r="W2463" s="107" t="s">
        <v>398</v>
      </c>
      <c r="X2463" s="107" t="s">
        <v>2376</v>
      </c>
      <c r="Y2463" s="107" t="s">
        <v>293</v>
      </c>
      <c r="Z2463" s="108">
        <v>0</v>
      </c>
      <c r="AA2463" s="113">
        <v>0</v>
      </c>
      <c r="AB2463" s="113">
        <v>0</v>
      </c>
      <c r="AC2463" s="113">
        <v>1490400</v>
      </c>
      <c r="AD2463" s="113">
        <v>0</v>
      </c>
      <c r="AE2463" s="113">
        <v>1490400</v>
      </c>
      <c r="AF2463" s="113">
        <v>0</v>
      </c>
      <c r="AG2463" s="113">
        <v>0</v>
      </c>
      <c r="AH2463" s="113">
        <f>CFR_Data[[#This Row],[Total Spent SFY]]+CFR_Data[[#This Row],[CF Current SFY]]</f>
        <v>0</v>
      </c>
      <c r="AI2463" s="113">
        <v>579600</v>
      </c>
      <c r="AJ2463" s="113">
        <v>910800</v>
      </c>
      <c r="AK2463" s="113">
        <v>0</v>
      </c>
      <c r="AL2463" s="113">
        <v>0</v>
      </c>
      <c r="AM2463" s="113">
        <v>0</v>
      </c>
      <c r="AN2463" s="113">
        <v>0</v>
      </c>
      <c r="AO2463" s="113">
        <v>0</v>
      </c>
      <c r="AP2463" s="113">
        <v>0</v>
      </c>
      <c r="AQ2463" s="107" t="s">
        <v>699</v>
      </c>
      <c r="AR2463" s="107" t="s">
        <v>699</v>
      </c>
      <c r="AS2463" s="107" t="s">
        <v>473</v>
      </c>
      <c r="AT2463" s="107" t="s">
        <v>395</v>
      </c>
      <c r="AU2463" s="107" t="s">
        <v>1123</v>
      </c>
      <c r="AV2463" s="107" t="s">
        <v>391</v>
      </c>
      <c r="AW2463" s="108">
        <v>1</v>
      </c>
      <c r="AX2463" s="107" t="s">
        <v>473</v>
      </c>
      <c r="AY2463" s="107" t="s">
        <v>813</v>
      </c>
      <c r="AZ2463" s="107" t="s">
        <v>697</v>
      </c>
      <c r="BA2463" s="107" t="s">
        <v>459</v>
      </c>
      <c r="BB2463" s="109">
        <v>45355.272070752311</v>
      </c>
      <c r="BC2463" s="107" t="s">
        <v>465</v>
      </c>
      <c r="BD2463" s="107" t="s">
        <v>293</v>
      </c>
    </row>
    <row r="2464" spans="1:56" x14ac:dyDescent="0.2">
      <c r="A2464" s="107" t="s">
        <v>472</v>
      </c>
      <c r="B2464" s="105">
        <v>613667</v>
      </c>
      <c r="C2464" s="105" t="s">
        <v>395</v>
      </c>
      <c r="D2464" s="107" t="s">
        <v>3493</v>
      </c>
      <c r="E2464" s="105" t="s">
        <v>1962</v>
      </c>
      <c r="F2464" s="107" t="s">
        <v>395</v>
      </c>
      <c r="G2464" s="107" t="s">
        <v>830</v>
      </c>
      <c r="H2464" s="107" t="s">
        <v>830</v>
      </c>
      <c r="I2464" s="107" t="s">
        <v>830</v>
      </c>
      <c r="J2464" s="107" t="s">
        <v>407</v>
      </c>
      <c r="K2464" s="107" t="s">
        <v>408</v>
      </c>
      <c r="L2464" s="107" t="s">
        <v>1737</v>
      </c>
      <c r="M2464" s="107" t="s">
        <v>395</v>
      </c>
      <c r="N2464" s="107" t="s">
        <v>472</v>
      </c>
      <c r="O2464" s="107" t="s">
        <v>1122</v>
      </c>
      <c r="P2464" s="109">
        <v>45780</v>
      </c>
      <c r="Q2464" s="107" t="s">
        <v>1101</v>
      </c>
      <c r="R2464" s="108">
        <v>0</v>
      </c>
      <c r="S2464" s="109">
        <v>45930</v>
      </c>
      <c r="T2464" s="109">
        <v>45990</v>
      </c>
      <c r="U2464" s="109">
        <v>46507</v>
      </c>
      <c r="V2464" s="108">
        <v>577</v>
      </c>
      <c r="W2464" s="107" t="s">
        <v>398</v>
      </c>
      <c r="X2464" s="107" t="s">
        <v>2376</v>
      </c>
      <c r="Y2464" s="107" t="s">
        <v>293</v>
      </c>
      <c r="Z2464" s="108">
        <v>0</v>
      </c>
      <c r="AA2464" s="113">
        <v>0</v>
      </c>
      <c r="AB2464" s="113">
        <v>0</v>
      </c>
      <c r="AC2464" s="113">
        <v>1545600</v>
      </c>
      <c r="AD2464" s="113">
        <v>0</v>
      </c>
      <c r="AE2464" s="113">
        <v>1545600</v>
      </c>
      <c r="AF2464" s="113">
        <v>0</v>
      </c>
      <c r="AG2464" s="113">
        <v>0</v>
      </c>
      <c r="AH2464" s="113">
        <f>CFR_Data[[#This Row],[Total Spent SFY]]+CFR_Data[[#This Row],[CF Current SFY]]</f>
        <v>0</v>
      </c>
      <c r="AI2464" s="113">
        <v>0</v>
      </c>
      <c r="AJ2464" s="113">
        <v>686933.33330000006</v>
      </c>
      <c r="AK2464" s="113">
        <v>858666.66669999994</v>
      </c>
      <c r="AL2464" s="113">
        <v>0</v>
      </c>
      <c r="AM2464" s="113">
        <v>0</v>
      </c>
      <c r="AN2464" s="113">
        <v>0</v>
      </c>
      <c r="AO2464" s="113">
        <v>0</v>
      </c>
      <c r="AP2464" s="113">
        <v>0</v>
      </c>
      <c r="AQ2464" s="107" t="s">
        <v>699</v>
      </c>
      <c r="AR2464" s="107" t="s">
        <v>699</v>
      </c>
      <c r="AS2464" s="107" t="s">
        <v>473</v>
      </c>
      <c r="AT2464" s="107" t="s">
        <v>395</v>
      </c>
      <c r="AU2464" s="107" t="s">
        <v>1123</v>
      </c>
      <c r="AV2464" s="107" t="s">
        <v>391</v>
      </c>
      <c r="AW2464" s="108">
        <v>1</v>
      </c>
      <c r="AX2464" s="107" t="s">
        <v>473</v>
      </c>
      <c r="AY2464" s="107" t="s">
        <v>813</v>
      </c>
      <c r="AZ2464" s="107" t="s">
        <v>697</v>
      </c>
      <c r="BA2464" s="107" t="s">
        <v>459</v>
      </c>
      <c r="BB2464" s="109">
        <v>45355.272070752311</v>
      </c>
      <c r="BC2464" s="107" t="s">
        <v>465</v>
      </c>
      <c r="BD2464" s="107" t="s">
        <v>293</v>
      </c>
    </row>
    <row r="2465" spans="1:56" x14ac:dyDescent="0.2">
      <c r="A2465" s="107" t="s">
        <v>472</v>
      </c>
      <c r="B2465" s="105">
        <v>613676</v>
      </c>
      <c r="C2465" s="105" t="s">
        <v>395</v>
      </c>
      <c r="D2465" s="107" t="s">
        <v>3494</v>
      </c>
      <c r="E2465" s="105" t="s">
        <v>1943</v>
      </c>
      <c r="F2465" s="107" t="s">
        <v>389</v>
      </c>
      <c r="G2465" s="107" t="s">
        <v>830</v>
      </c>
      <c r="H2465" s="107" t="b">
        <v>1</v>
      </c>
      <c r="I2465" s="107" t="s">
        <v>830</v>
      </c>
      <c r="J2465" s="107" t="s">
        <v>440</v>
      </c>
      <c r="K2465" s="107" t="s">
        <v>441</v>
      </c>
      <c r="L2465" s="107" t="s">
        <v>231</v>
      </c>
      <c r="M2465" s="107" t="s">
        <v>395</v>
      </c>
      <c r="N2465" s="107" t="s">
        <v>472</v>
      </c>
      <c r="O2465" s="107" t="s">
        <v>1127</v>
      </c>
      <c r="P2465" s="109">
        <v>45402</v>
      </c>
      <c r="Q2465" s="107" t="s">
        <v>754</v>
      </c>
      <c r="R2465" s="108">
        <v>0</v>
      </c>
      <c r="S2465" s="109">
        <v>45552</v>
      </c>
      <c r="T2465" s="109">
        <v>45612</v>
      </c>
      <c r="U2465" s="109">
        <v>46282</v>
      </c>
      <c r="V2465" s="108">
        <v>730</v>
      </c>
      <c r="W2465" s="107" t="s">
        <v>442</v>
      </c>
      <c r="X2465" s="107" t="s">
        <v>778</v>
      </c>
      <c r="Y2465" s="107" t="s">
        <v>293</v>
      </c>
      <c r="Z2465" s="108">
        <v>0</v>
      </c>
      <c r="AA2465" s="113">
        <v>0</v>
      </c>
      <c r="AB2465" s="113">
        <v>0</v>
      </c>
      <c r="AC2465" s="113">
        <v>887192</v>
      </c>
      <c r="AD2465" s="113">
        <v>0</v>
      </c>
      <c r="AE2465" s="113">
        <v>887192</v>
      </c>
      <c r="AF2465" s="113">
        <v>0</v>
      </c>
      <c r="AG2465" s="113">
        <v>0</v>
      </c>
      <c r="AH2465" s="113">
        <f>CFR_Data[[#This Row],[Total Spent SFY]]+CFR_Data[[#This Row],[CF Current SFY]]</f>
        <v>0</v>
      </c>
      <c r="AI2465" s="113">
        <v>308588.52169999998</v>
      </c>
      <c r="AJ2465" s="113">
        <v>462882.78259999998</v>
      </c>
      <c r="AK2465" s="113">
        <v>115720.6957</v>
      </c>
      <c r="AL2465" s="113">
        <v>0</v>
      </c>
      <c r="AM2465" s="113">
        <v>0</v>
      </c>
      <c r="AN2465" s="113">
        <v>0</v>
      </c>
      <c r="AO2465" s="113">
        <v>0</v>
      </c>
      <c r="AP2465" s="113">
        <v>0</v>
      </c>
      <c r="AQ2465" s="107" t="s">
        <v>699</v>
      </c>
      <c r="AR2465" s="107" t="s">
        <v>699</v>
      </c>
      <c r="AS2465" s="107" t="s">
        <v>396</v>
      </c>
      <c r="AT2465" s="107" t="s">
        <v>395</v>
      </c>
      <c r="AU2465" s="107" t="s">
        <v>1123</v>
      </c>
      <c r="AV2465" s="107" t="s">
        <v>391</v>
      </c>
      <c r="AW2465" s="108">
        <v>2</v>
      </c>
      <c r="AX2465" s="107" t="s">
        <v>473</v>
      </c>
      <c r="AY2465" s="107" t="s">
        <v>765</v>
      </c>
      <c r="AZ2465" s="107" t="s">
        <v>706</v>
      </c>
      <c r="BA2465" s="107" t="s">
        <v>406</v>
      </c>
      <c r="BB2465" s="109">
        <v>45355.272070752311</v>
      </c>
      <c r="BC2465" s="107" t="s">
        <v>465</v>
      </c>
      <c r="BD2465" s="107" t="s">
        <v>293</v>
      </c>
    </row>
    <row r="2466" spans="1:56" x14ac:dyDescent="0.2">
      <c r="A2466" s="107" t="s">
        <v>472</v>
      </c>
      <c r="B2466" s="105">
        <v>613676</v>
      </c>
      <c r="C2466" s="105" t="s">
        <v>395</v>
      </c>
      <c r="D2466" s="107" t="s">
        <v>3494</v>
      </c>
      <c r="E2466" s="105" t="s">
        <v>1943</v>
      </c>
      <c r="F2466" s="107" t="s">
        <v>389</v>
      </c>
      <c r="G2466" s="107" t="s">
        <v>830</v>
      </c>
      <c r="H2466" s="107" t="b">
        <v>1</v>
      </c>
      <c r="I2466" s="107" t="s">
        <v>830</v>
      </c>
      <c r="J2466" s="107" t="s">
        <v>440</v>
      </c>
      <c r="K2466" s="107" t="s">
        <v>441</v>
      </c>
      <c r="L2466" s="107" t="s">
        <v>231</v>
      </c>
      <c r="M2466" s="107" t="s">
        <v>395</v>
      </c>
      <c r="N2466" s="107" t="s">
        <v>472</v>
      </c>
      <c r="O2466" s="107" t="s">
        <v>1127</v>
      </c>
      <c r="P2466" s="109">
        <v>45402</v>
      </c>
      <c r="Q2466" s="107" t="s">
        <v>754</v>
      </c>
      <c r="R2466" s="108">
        <v>0</v>
      </c>
      <c r="S2466" s="109">
        <v>45552</v>
      </c>
      <c r="T2466" s="109">
        <v>45612</v>
      </c>
      <c r="U2466" s="109">
        <v>46282</v>
      </c>
      <c r="V2466" s="108">
        <v>730</v>
      </c>
      <c r="W2466" s="107" t="s">
        <v>287</v>
      </c>
      <c r="X2466" s="107" t="s">
        <v>777</v>
      </c>
      <c r="Y2466" s="107" t="s">
        <v>293</v>
      </c>
      <c r="Z2466" s="108">
        <v>0</v>
      </c>
      <c r="AA2466" s="113">
        <v>0</v>
      </c>
      <c r="AB2466" s="113">
        <v>0</v>
      </c>
      <c r="AC2466" s="113">
        <v>98600</v>
      </c>
      <c r="AD2466" s="113">
        <v>0</v>
      </c>
      <c r="AE2466" s="113">
        <v>98600.000100000005</v>
      </c>
      <c r="AF2466" s="113">
        <v>0</v>
      </c>
      <c r="AG2466" s="113">
        <v>0</v>
      </c>
      <c r="AH2466" s="113">
        <f>CFR_Data[[#This Row],[Total Spent SFY]]+CFR_Data[[#This Row],[CF Current SFY]]</f>
        <v>0</v>
      </c>
      <c r="AI2466" s="113">
        <v>34295.652199999997</v>
      </c>
      <c r="AJ2466" s="113">
        <v>51443.478300000002</v>
      </c>
      <c r="AK2466" s="113">
        <v>12860.8696</v>
      </c>
      <c r="AL2466" s="113">
        <v>0</v>
      </c>
      <c r="AM2466" s="113">
        <v>0</v>
      </c>
      <c r="AN2466" s="113">
        <v>-1E-4</v>
      </c>
      <c r="AO2466" s="113">
        <v>0</v>
      </c>
      <c r="AP2466" s="113">
        <v>0</v>
      </c>
      <c r="AQ2466" s="107" t="s">
        <v>699</v>
      </c>
      <c r="AR2466" s="107" t="s">
        <v>699</v>
      </c>
      <c r="AS2466" s="107" t="s">
        <v>396</v>
      </c>
      <c r="AT2466" s="107" t="s">
        <v>395</v>
      </c>
      <c r="AU2466" s="107" t="s">
        <v>1123</v>
      </c>
      <c r="AV2466" s="107" t="s">
        <v>391</v>
      </c>
      <c r="AW2466" s="108">
        <v>2</v>
      </c>
      <c r="AX2466" s="107" t="s">
        <v>473</v>
      </c>
      <c r="AY2466" s="107" t="s">
        <v>765</v>
      </c>
      <c r="AZ2466" s="107" t="s">
        <v>706</v>
      </c>
      <c r="BA2466" s="107" t="s">
        <v>406</v>
      </c>
      <c r="BB2466" s="109">
        <v>45355.272070752311</v>
      </c>
      <c r="BC2466" s="107" t="s">
        <v>465</v>
      </c>
      <c r="BD2466" s="107" t="s">
        <v>293</v>
      </c>
    </row>
    <row r="2467" spans="1:56" x14ac:dyDescent="0.2">
      <c r="A2467" s="107" t="s">
        <v>472</v>
      </c>
      <c r="B2467" s="105">
        <v>613677</v>
      </c>
      <c r="C2467" s="105" t="s">
        <v>395</v>
      </c>
      <c r="D2467" s="107" t="s">
        <v>3495</v>
      </c>
      <c r="E2467" s="105" t="s">
        <v>1962</v>
      </c>
      <c r="F2467" s="107" t="s">
        <v>1218</v>
      </c>
      <c r="G2467" s="107" t="s">
        <v>830</v>
      </c>
      <c r="H2467" s="107" t="s">
        <v>830</v>
      </c>
      <c r="I2467" s="107" t="s">
        <v>830</v>
      </c>
      <c r="J2467" s="107" t="s">
        <v>3496</v>
      </c>
      <c r="K2467" s="107" t="s">
        <v>21</v>
      </c>
      <c r="L2467" s="107" t="s">
        <v>368</v>
      </c>
      <c r="M2467" s="107" t="s">
        <v>395</v>
      </c>
      <c r="N2467" s="107" t="s">
        <v>472</v>
      </c>
      <c r="O2467" s="107" t="s">
        <v>1122</v>
      </c>
      <c r="P2467" s="109">
        <v>45568</v>
      </c>
      <c r="Q2467" s="107" t="s">
        <v>1101</v>
      </c>
      <c r="R2467" s="108">
        <v>0</v>
      </c>
      <c r="S2467" s="109">
        <v>45718</v>
      </c>
      <c r="T2467" s="109">
        <v>45778</v>
      </c>
      <c r="U2467" s="109">
        <v>46265</v>
      </c>
      <c r="V2467" s="108">
        <v>547</v>
      </c>
      <c r="W2467" s="107" t="s">
        <v>398</v>
      </c>
      <c r="X2467" s="107" t="s">
        <v>702</v>
      </c>
      <c r="Y2467" s="107" t="s">
        <v>293</v>
      </c>
      <c r="Z2467" s="108">
        <v>0</v>
      </c>
      <c r="AA2467" s="113">
        <v>0</v>
      </c>
      <c r="AB2467" s="113">
        <v>0</v>
      </c>
      <c r="AC2467" s="113">
        <v>39860</v>
      </c>
      <c r="AD2467" s="113">
        <v>0</v>
      </c>
      <c r="AE2467" s="113">
        <v>39860</v>
      </c>
      <c r="AF2467" s="113">
        <v>0</v>
      </c>
      <c r="AG2467" s="113">
        <v>0</v>
      </c>
      <c r="AH2467" s="113">
        <f>CFR_Data[[#This Row],[Total Spent SFY]]+CFR_Data[[#This Row],[CF Current SFY]]</f>
        <v>0</v>
      </c>
      <c r="AI2467" s="113">
        <v>4982.5</v>
      </c>
      <c r="AJ2467" s="113">
        <v>29895</v>
      </c>
      <c r="AK2467" s="113">
        <v>4982.5</v>
      </c>
      <c r="AL2467" s="113">
        <v>0</v>
      </c>
      <c r="AM2467" s="113">
        <v>0</v>
      </c>
      <c r="AN2467" s="113">
        <v>0</v>
      </c>
      <c r="AO2467" s="113">
        <v>0</v>
      </c>
      <c r="AP2467" s="113">
        <v>0</v>
      </c>
      <c r="AQ2467" s="107" t="s">
        <v>699</v>
      </c>
      <c r="AR2467" s="107" t="s">
        <v>699</v>
      </c>
      <c r="AS2467" s="107" t="s">
        <v>473</v>
      </c>
      <c r="AT2467" s="107" t="s">
        <v>395</v>
      </c>
      <c r="AU2467" s="107" t="s">
        <v>1123</v>
      </c>
      <c r="AV2467" s="107" t="s">
        <v>391</v>
      </c>
      <c r="AW2467" s="108">
        <v>2</v>
      </c>
      <c r="AX2467" s="107" t="s">
        <v>473</v>
      </c>
      <c r="AY2467" s="107" t="s">
        <v>731</v>
      </c>
      <c r="AZ2467" s="107" t="s">
        <v>706</v>
      </c>
      <c r="BA2467" s="107" t="s">
        <v>435</v>
      </c>
      <c r="BB2467" s="109">
        <v>45355.272070752311</v>
      </c>
      <c r="BC2467" s="107" t="s">
        <v>21</v>
      </c>
      <c r="BD2467" s="107" t="s">
        <v>293</v>
      </c>
    </row>
    <row r="2468" spans="1:56" x14ac:dyDescent="0.2">
      <c r="A2468" s="107" t="s">
        <v>472</v>
      </c>
      <c r="B2468" s="105">
        <v>613677</v>
      </c>
      <c r="C2468" s="105" t="s">
        <v>395</v>
      </c>
      <c r="D2468" s="107" t="s">
        <v>3495</v>
      </c>
      <c r="E2468" s="105" t="s">
        <v>1962</v>
      </c>
      <c r="F2468" s="107" t="s">
        <v>1218</v>
      </c>
      <c r="G2468" s="107" t="s">
        <v>830</v>
      </c>
      <c r="H2468" s="107" t="s">
        <v>830</v>
      </c>
      <c r="I2468" s="107" t="s">
        <v>830</v>
      </c>
      <c r="J2468" s="107" t="s">
        <v>3496</v>
      </c>
      <c r="K2468" s="107" t="s">
        <v>21</v>
      </c>
      <c r="L2468" s="107" t="s">
        <v>368</v>
      </c>
      <c r="M2468" s="107" t="s">
        <v>395</v>
      </c>
      <c r="N2468" s="107" t="s">
        <v>472</v>
      </c>
      <c r="O2468" s="107" t="s">
        <v>1122</v>
      </c>
      <c r="P2468" s="109">
        <v>45568</v>
      </c>
      <c r="Q2468" s="107" t="s">
        <v>1101</v>
      </c>
      <c r="R2468" s="108">
        <v>0</v>
      </c>
      <c r="S2468" s="109">
        <v>45718</v>
      </c>
      <c r="T2468" s="109">
        <v>45778</v>
      </c>
      <c r="U2468" s="109">
        <v>46265</v>
      </c>
      <c r="V2468" s="108">
        <v>547</v>
      </c>
      <c r="W2468" s="107" t="s">
        <v>424</v>
      </c>
      <c r="X2468" s="107" t="s">
        <v>726</v>
      </c>
      <c r="Y2468" s="107" t="s">
        <v>725</v>
      </c>
      <c r="Z2468" s="108">
        <v>0.8</v>
      </c>
      <c r="AA2468" s="113">
        <v>0</v>
      </c>
      <c r="AB2468" s="113">
        <v>0</v>
      </c>
      <c r="AC2468" s="113">
        <v>5094204.5104999999</v>
      </c>
      <c r="AD2468" s="113">
        <v>0</v>
      </c>
      <c r="AE2468" s="113">
        <v>5094204.5104999999</v>
      </c>
      <c r="AF2468" s="113">
        <v>0</v>
      </c>
      <c r="AG2468" s="113">
        <v>0</v>
      </c>
      <c r="AH2468" s="113">
        <f>CFR_Data[[#This Row],[Total Spent SFY]]+CFR_Data[[#This Row],[CF Current SFY]]</f>
        <v>0</v>
      </c>
      <c r="AI2468" s="113">
        <v>636775.5638</v>
      </c>
      <c r="AJ2468" s="113">
        <v>3820653.3829000001</v>
      </c>
      <c r="AK2468" s="113">
        <v>636775.5638</v>
      </c>
      <c r="AL2468" s="113">
        <v>0</v>
      </c>
      <c r="AM2468" s="113">
        <v>0</v>
      </c>
      <c r="AN2468" s="113">
        <v>0</v>
      </c>
      <c r="AO2468" s="113">
        <v>0</v>
      </c>
      <c r="AP2468" s="113">
        <v>0</v>
      </c>
      <c r="AQ2468" s="107" t="s">
        <v>699</v>
      </c>
      <c r="AR2468" s="107" t="s">
        <v>699</v>
      </c>
      <c r="AS2468" s="107" t="s">
        <v>473</v>
      </c>
      <c r="AT2468" s="107" t="s">
        <v>395</v>
      </c>
      <c r="AU2468" s="107" t="s">
        <v>1123</v>
      </c>
      <c r="AV2468" s="107" t="s">
        <v>391</v>
      </c>
      <c r="AW2468" s="108">
        <v>2</v>
      </c>
      <c r="AX2468" s="107" t="s">
        <v>473</v>
      </c>
      <c r="AY2468" s="107" t="s">
        <v>731</v>
      </c>
      <c r="AZ2468" s="107" t="s">
        <v>706</v>
      </c>
      <c r="BA2468" s="107" t="s">
        <v>435</v>
      </c>
      <c r="BB2468" s="109">
        <v>45355.272070752311</v>
      </c>
      <c r="BC2468" s="107" t="s">
        <v>21</v>
      </c>
      <c r="BD2468" s="107" t="s">
        <v>292</v>
      </c>
    </row>
    <row r="2469" spans="1:56" x14ac:dyDescent="0.2">
      <c r="A2469" s="107" t="s">
        <v>472</v>
      </c>
      <c r="B2469" s="105">
        <v>613679</v>
      </c>
      <c r="C2469" s="105" t="s">
        <v>395</v>
      </c>
      <c r="D2469" s="107" t="s">
        <v>3497</v>
      </c>
      <c r="E2469" s="105" t="s">
        <v>1945</v>
      </c>
      <c r="F2469" s="107" t="s">
        <v>1329</v>
      </c>
      <c r="G2469" s="107" t="s">
        <v>830</v>
      </c>
      <c r="H2469" s="107" t="b">
        <v>1</v>
      </c>
      <c r="I2469" s="107" t="s">
        <v>830</v>
      </c>
      <c r="J2469" s="107" t="s">
        <v>445</v>
      </c>
      <c r="K2469" s="107" t="s">
        <v>446</v>
      </c>
      <c r="L2469" s="107" t="s">
        <v>235</v>
      </c>
      <c r="M2469" s="107" t="s">
        <v>233</v>
      </c>
      <c r="N2469" s="107" t="s">
        <v>472</v>
      </c>
      <c r="O2469" s="107" t="s">
        <v>1122</v>
      </c>
      <c r="P2469" s="109">
        <v>45443</v>
      </c>
      <c r="Q2469" s="107" t="s">
        <v>754</v>
      </c>
      <c r="R2469" s="108">
        <v>0</v>
      </c>
      <c r="S2469" s="109">
        <v>45593</v>
      </c>
      <c r="T2469" s="109">
        <v>45653</v>
      </c>
      <c r="U2469" s="109">
        <v>46323</v>
      </c>
      <c r="V2469" s="108">
        <v>730</v>
      </c>
      <c r="W2469" s="107" t="s">
        <v>398</v>
      </c>
      <c r="X2469" s="107" t="s">
        <v>720</v>
      </c>
      <c r="Y2469" s="107" t="s">
        <v>293</v>
      </c>
      <c r="Z2469" s="108">
        <v>0</v>
      </c>
      <c r="AA2469" s="113">
        <v>0</v>
      </c>
      <c r="AB2469" s="113">
        <v>0</v>
      </c>
      <c r="AC2469" s="113">
        <v>1188000</v>
      </c>
      <c r="AD2469" s="113">
        <v>0</v>
      </c>
      <c r="AE2469" s="113">
        <v>1188000.0001000001</v>
      </c>
      <c r="AF2469" s="113">
        <v>0</v>
      </c>
      <c r="AG2469" s="113">
        <v>0</v>
      </c>
      <c r="AH2469" s="113">
        <f>CFR_Data[[#This Row],[Total Spent SFY]]+CFR_Data[[#This Row],[CF Current SFY]]</f>
        <v>0</v>
      </c>
      <c r="AI2469" s="113">
        <v>361565.21740000002</v>
      </c>
      <c r="AJ2469" s="113">
        <v>619826.08700000006</v>
      </c>
      <c r="AK2469" s="113">
        <v>206608.69570000001</v>
      </c>
      <c r="AL2469" s="113">
        <v>0</v>
      </c>
      <c r="AM2469" s="113">
        <v>0</v>
      </c>
      <c r="AN2469" s="113">
        <v>-1E-4</v>
      </c>
      <c r="AO2469" s="113">
        <v>0</v>
      </c>
      <c r="AP2469" s="113">
        <v>0</v>
      </c>
      <c r="AQ2469" s="107" t="s">
        <v>699</v>
      </c>
      <c r="AR2469" s="107" t="s">
        <v>699</v>
      </c>
      <c r="AS2469" s="107" t="s">
        <v>396</v>
      </c>
      <c r="AT2469" s="107" t="s">
        <v>395</v>
      </c>
      <c r="AU2469" s="107" t="s">
        <v>1123</v>
      </c>
      <c r="AV2469" s="107" t="s">
        <v>391</v>
      </c>
      <c r="AW2469" s="108">
        <v>1</v>
      </c>
      <c r="AX2469" s="107" t="s">
        <v>473</v>
      </c>
      <c r="AY2469" s="107" t="s">
        <v>736</v>
      </c>
      <c r="AZ2469" s="107" t="s">
        <v>706</v>
      </c>
      <c r="BA2469" s="107" t="s">
        <v>434</v>
      </c>
      <c r="BB2469" s="109">
        <v>45355.272070752311</v>
      </c>
      <c r="BC2469" s="107" t="s">
        <v>465</v>
      </c>
      <c r="BD2469" s="107" t="s">
        <v>293</v>
      </c>
    </row>
    <row r="2470" spans="1:56" x14ac:dyDescent="0.2">
      <c r="A2470" s="107" t="s">
        <v>472</v>
      </c>
      <c r="B2470" s="105">
        <v>613680</v>
      </c>
      <c r="C2470" s="105" t="s">
        <v>395</v>
      </c>
      <c r="D2470" s="107" t="s">
        <v>3498</v>
      </c>
      <c r="E2470" s="105" t="s">
        <v>1945</v>
      </c>
      <c r="F2470" s="107" t="s">
        <v>1329</v>
      </c>
      <c r="G2470" s="107" t="s">
        <v>830</v>
      </c>
      <c r="H2470" s="107" t="b">
        <v>1</v>
      </c>
      <c r="I2470" s="107" t="s">
        <v>830</v>
      </c>
      <c r="J2470" s="107" t="s">
        <v>445</v>
      </c>
      <c r="K2470" s="107" t="s">
        <v>446</v>
      </c>
      <c r="L2470" s="107" t="s">
        <v>373</v>
      </c>
      <c r="M2470" s="107" t="s">
        <v>395</v>
      </c>
      <c r="N2470" s="107" t="s">
        <v>472</v>
      </c>
      <c r="O2470" s="107" t="s">
        <v>1122</v>
      </c>
      <c r="P2470" s="109">
        <v>45443</v>
      </c>
      <c r="Q2470" s="107" t="s">
        <v>754</v>
      </c>
      <c r="R2470" s="108">
        <v>0</v>
      </c>
      <c r="S2470" s="109">
        <v>45593</v>
      </c>
      <c r="T2470" s="109">
        <v>45653</v>
      </c>
      <c r="U2470" s="109">
        <v>46323</v>
      </c>
      <c r="V2470" s="108">
        <v>730</v>
      </c>
      <c r="W2470" s="107" t="s">
        <v>398</v>
      </c>
      <c r="X2470" s="107" t="s">
        <v>720</v>
      </c>
      <c r="Y2470" s="107" t="s">
        <v>293</v>
      </c>
      <c r="Z2470" s="108">
        <v>0</v>
      </c>
      <c r="AA2470" s="113">
        <v>0</v>
      </c>
      <c r="AB2470" s="113">
        <v>0</v>
      </c>
      <c r="AC2470" s="113">
        <v>1350000</v>
      </c>
      <c r="AD2470" s="113">
        <v>0</v>
      </c>
      <c r="AE2470" s="113">
        <v>1350000</v>
      </c>
      <c r="AF2470" s="113">
        <v>0</v>
      </c>
      <c r="AG2470" s="113">
        <v>0</v>
      </c>
      <c r="AH2470" s="113">
        <f>CFR_Data[[#This Row],[Total Spent SFY]]+CFR_Data[[#This Row],[CF Current SFY]]</f>
        <v>0</v>
      </c>
      <c r="AI2470" s="113">
        <v>410869.56520000001</v>
      </c>
      <c r="AJ2470" s="113">
        <v>704347.82609999995</v>
      </c>
      <c r="AK2470" s="113">
        <v>234782.60870000001</v>
      </c>
      <c r="AL2470" s="113">
        <v>0</v>
      </c>
      <c r="AM2470" s="113">
        <v>0</v>
      </c>
      <c r="AN2470" s="113">
        <v>0</v>
      </c>
      <c r="AO2470" s="113">
        <v>0</v>
      </c>
      <c r="AP2470" s="113">
        <v>0</v>
      </c>
      <c r="AQ2470" s="107" t="s">
        <v>699</v>
      </c>
      <c r="AR2470" s="107" t="s">
        <v>699</v>
      </c>
      <c r="AS2470" s="107" t="s">
        <v>396</v>
      </c>
      <c r="AT2470" s="107" t="s">
        <v>395</v>
      </c>
      <c r="AU2470" s="107" t="s">
        <v>1123</v>
      </c>
      <c r="AV2470" s="107" t="s">
        <v>391</v>
      </c>
      <c r="AW2470" s="108">
        <v>1</v>
      </c>
      <c r="AX2470" s="107" t="s">
        <v>473</v>
      </c>
      <c r="AY2470" s="107" t="s">
        <v>765</v>
      </c>
      <c r="AZ2470" s="107" t="s">
        <v>706</v>
      </c>
      <c r="BA2470" s="107" t="s">
        <v>406</v>
      </c>
      <c r="BB2470" s="109">
        <v>45355.272070752311</v>
      </c>
      <c r="BC2470" s="107" t="s">
        <v>465</v>
      </c>
      <c r="BD2470" s="107" t="s">
        <v>293</v>
      </c>
    </row>
    <row r="2471" spans="1:56" x14ac:dyDescent="0.2">
      <c r="A2471" s="107" t="s">
        <v>472</v>
      </c>
      <c r="B2471" s="105">
        <v>613681</v>
      </c>
      <c r="C2471" s="105" t="s">
        <v>395</v>
      </c>
      <c r="D2471" s="107" t="s">
        <v>3499</v>
      </c>
      <c r="E2471" s="105" t="s">
        <v>1945</v>
      </c>
      <c r="F2471" s="107" t="s">
        <v>1329</v>
      </c>
      <c r="G2471" s="107" t="s">
        <v>830</v>
      </c>
      <c r="H2471" s="107" t="b">
        <v>1</v>
      </c>
      <c r="I2471" s="107" t="s">
        <v>830</v>
      </c>
      <c r="J2471" s="107" t="s">
        <v>445</v>
      </c>
      <c r="K2471" s="107" t="s">
        <v>446</v>
      </c>
      <c r="L2471" s="107" t="s">
        <v>373</v>
      </c>
      <c r="M2471" s="107" t="s">
        <v>395</v>
      </c>
      <c r="N2471" s="107" t="s">
        <v>472</v>
      </c>
      <c r="O2471" s="107" t="s">
        <v>1122</v>
      </c>
      <c r="P2471" s="109">
        <v>45443</v>
      </c>
      <c r="Q2471" s="107" t="s">
        <v>754</v>
      </c>
      <c r="R2471" s="108">
        <v>0</v>
      </c>
      <c r="S2471" s="109">
        <v>45593</v>
      </c>
      <c r="T2471" s="109">
        <v>45653</v>
      </c>
      <c r="U2471" s="109">
        <v>46323</v>
      </c>
      <c r="V2471" s="108">
        <v>730</v>
      </c>
      <c r="W2471" s="107" t="s">
        <v>398</v>
      </c>
      <c r="X2471" s="107" t="s">
        <v>720</v>
      </c>
      <c r="Y2471" s="107" t="s">
        <v>293</v>
      </c>
      <c r="Z2471" s="108">
        <v>0</v>
      </c>
      <c r="AA2471" s="113">
        <v>0</v>
      </c>
      <c r="AB2471" s="113">
        <v>0</v>
      </c>
      <c r="AC2471" s="113">
        <v>1944000</v>
      </c>
      <c r="AD2471" s="113">
        <v>0</v>
      </c>
      <c r="AE2471" s="113">
        <v>1944000</v>
      </c>
      <c r="AF2471" s="113">
        <v>0</v>
      </c>
      <c r="AG2471" s="113">
        <v>0</v>
      </c>
      <c r="AH2471" s="113">
        <f>CFR_Data[[#This Row],[Total Spent SFY]]+CFR_Data[[#This Row],[CF Current SFY]]</f>
        <v>0</v>
      </c>
      <c r="AI2471" s="113">
        <v>591652.17390000005</v>
      </c>
      <c r="AJ2471" s="113">
        <v>1014260.8696</v>
      </c>
      <c r="AK2471" s="113">
        <v>338086.95649999997</v>
      </c>
      <c r="AL2471" s="113">
        <v>0</v>
      </c>
      <c r="AM2471" s="113">
        <v>0</v>
      </c>
      <c r="AN2471" s="113">
        <v>0</v>
      </c>
      <c r="AO2471" s="113">
        <v>0</v>
      </c>
      <c r="AP2471" s="113">
        <v>0</v>
      </c>
      <c r="AQ2471" s="107" t="s">
        <v>699</v>
      </c>
      <c r="AR2471" s="107" t="s">
        <v>699</v>
      </c>
      <c r="AS2471" s="107" t="s">
        <v>396</v>
      </c>
      <c r="AT2471" s="107" t="s">
        <v>395</v>
      </c>
      <c r="AU2471" s="107" t="s">
        <v>1123</v>
      </c>
      <c r="AV2471" s="107" t="s">
        <v>391</v>
      </c>
      <c r="AW2471" s="108">
        <v>1</v>
      </c>
      <c r="AX2471" s="107" t="s">
        <v>473</v>
      </c>
      <c r="AY2471" s="107" t="s">
        <v>765</v>
      </c>
      <c r="AZ2471" s="107" t="s">
        <v>706</v>
      </c>
      <c r="BA2471" s="107" t="s">
        <v>406</v>
      </c>
      <c r="BB2471" s="109">
        <v>45355.272070752311</v>
      </c>
      <c r="BC2471" s="107" t="s">
        <v>465</v>
      </c>
      <c r="BD2471" s="107" t="s">
        <v>293</v>
      </c>
    </row>
    <row r="2472" spans="1:56" x14ac:dyDescent="0.2">
      <c r="A2472" s="107" t="s">
        <v>472</v>
      </c>
      <c r="B2472" s="105">
        <v>613686</v>
      </c>
      <c r="C2472" s="105" t="s">
        <v>395</v>
      </c>
      <c r="D2472" s="107" t="s">
        <v>2722</v>
      </c>
      <c r="E2472" s="105" t="s">
        <v>1943</v>
      </c>
      <c r="F2472" s="107" t="s">
        <v>389</v>
      </c>
      <c r="G2472" s="107" t="s">
        <v>830</v>
      </c>
      <c r="H2472" s="107" t="b">
        <v>1</v>
      </c>
      <c r="I2472" s="107" t="s">
        <v>830</v>
      </c>
      <c r="J2472" s="107" t="s">
        <v>440</v>
      </c>
      <c r="K2472" s="107" t="s">
        <v>441</v>
      </c>
      <c r="L2472" s="107" t="s">
        <v>231</v>
      </c>
      <c r="M2472" s="107" t="s">
        <v>395</v>
      </c>
      <c r="N2472" s="107" t="s">
        <v>472</v>
      </c>
      <c r="O2472" s="107" t="s">
        <v>1122</v>
      </c>
      <c r="P2472" s="109">
        <v>45423</v>
      </c>
      <c r="Q2472" s="107" t="s">
        <v>754</v>
      </c>
      <c r="R2472" s="108">
        <v>0</v>
      </c>
      <c r="S2472" s="109">
        <v>45573</v>
      </c>
      <c r="T2472" s="109">
        <v>45633</v>
      </c>
      <c r="U2472" s="109">
        <v>46302</v>
      </c>
      <c r="V2472" s="108">
        <v>729</v>
      </c>
      <c r="W2472" s="107" t="s">
        <v>398</v>
      </c>
      <c r="X2472" s="107" t="s">
        <v>720</v>
      </c>
      <c r="Y2472" s="107" t="s">
        <v>293</v>
      </c>
      <c r="Z2472" s="108">
        <v>0</v>
      </c>
      <c r="AA2472" s="113">
        <v>0</v>
      </c>
      <c r="AB2472" s="113">
        <v>0</v>
      </c>
      <c r="AC2472" s="113">
        <v>1080000</v>
      </c>
      <c r="AD2472" s="113">
        <v>0</v>
      </c>
      <c r="AE2472" s="113">
        <v>1080000.0001000001</v>
      </c>
      <c r="AF2472" s="113">
        <v>0</v>
      </c>
      <c r="AG2472" s="113">
        <v>0</v>
      </c>
      <c r="AH2472" s="113">
        <f>CFR_Data[[#This Row],[Total Spent SFY]]+CFR_Data[[#This Row],[CF Current SFY]]</f>
        <v>0</v>
      </c>
      <c r="AI2472" s="113">
        <v>328695.65220000001</v>
      </c>
      <c r="AJ2472" s="113">
        <v>563478.26089999999</v>
      </c>
      <c r="AK2472" s="113">
        <v>187826.087</v>
      </c>
      <c r="AL2472" s="113">
        <v>0</v>
      </c>
      <c r="AM2472" s="113">
        <v>0</v>
      </c>
      <c r="AN2472" s="113">
        <v>-1E-4</v>
      </c>
      <c r="AO2472" s="113">
        <v>0</v>
      </c>
      <c r="AP2472" s="113">
        <v>0</v>
      </c>
      <c r="AQ2472" s="107" t="s">
        <v>699</v>
      </c>
      <c r="AR2472" s="107" t="s">
        <v>699</v>
      </c>
      <c r="AS2472" s="107" t="s">
        <v>396</v>
      </c>
      <c r="AT2472" s="107" t="s">
        <v>395</v>
      </c>
      <c r="AU2472" s="107" t="s">
        <v>1123</v>
      </c>
      <c r="AV2472" s="107" t="s">
        <v>391</v>
      </c>
      <c r="AW2472" s="108">
        <v>3</v>
      </c>
      <c r="AX2472" s="107" t="s">
        <v>473</v>
      </c>
      <c r="AY2472" s="107" t="s">
        <v>765</v>
      </c>
      <c r="AZ2472" s="107" t="s">
        <v>706</v>
      </c>
      <c r="BA2472" s="107" t="s">
        <v>406</v>
      </c>
      <c r="BB2472" s="109">
        <v>45355.272070752311</v>
      </c>
      <c r="BC2472" s="107" t="s">
        <v>465</v>
      </c>
      <c r="BD2472" s="107" t="s">
        <v>293</v>
      </c>
    </row>
    <row r="2473" spans="1:56" x14ac:dyDescent="0.2">
      <c r="A2473" s="107" t="s">
        <v>472</v>
      </c>
      <c r="B2473" s="105">
        <v>613686</v>
      </c>
      <c r="C2473" s="105" t="s">
        <v>395</v>
      </c>
      <c r="D2473" s="107" t="s">
        <v>2722</v>
      </c>
      <c r="E2473" s="105" t="s">
        <v>1943</v>
      </c>
      <c r="F2473" s="107" t="s">
        <v>389</v>
      </c>
      <c r="G2473" s="107" t="s">
        <v>830</v>
      </c>
      <c r="H2473" s="107" t="b">
        <v>1</v>
      </c>
      <c r="I2473" s="107" t="s">
        <v>830</v>
      </c>
      <c r="J2473" s="107" t="s">
        <v>440</v>
      </c>
      <c r="K2473" s="107" t="s">
        <v>441</v>
      </c>
      <c r="L2473" s="107" t="s">
        <v>231</v>
      </c>
      <c r="M2473" s="107" t="s">
        <v>395</v>
      </c>
      <c r="N2473" s="107" t="s">
        <v>472</v>
      </c>
      <c r="O2473" s="107" t="s">
        <v>1122</v>
      </c>
      <c r="P2473" s="109">
        <v>45423</v>
      </c>
      <c r="Q2473" s="107" t="s">
        <v>754</v>
      </c>
      <c r="R2473" s="108">
        <v>0</v>
      </c>
      <c r="S2473" s="109">
        <v>45573</v>
      </c>
      <c r="T2473" s="109">
        <v>45633</v>
      </c>
      <c r="U2473" s="109">
        <v>46302</v>
      </c>
      <c r="V2473" s="108">
        <v>729</v>
      </c>
      <c r="W2473" s="107" t="s">
        <v>442</v>
      </c>
      <c r="X2473" s="107" t="s">
        <v>778</v>
      </c>
      <c r="Y2473" s="107" t="s">
        <v>293</v>
      </c>
      <c r="Z2473" s="108">
        <v>0</v>
      </c>
      <c r="AA2473" s="113">
        <v>0</v>
      </c>
      <c r="AB2473" s="113">
        <v>0</v>
      </c>
      <c r="AC2473" s="113">
        <v>1080000</v>
      </c>
      <c r="AD2473" s="113">
        <v>0</v>
      </c>
      <c r="AE2473" s="113">
        <v>1080000.0001000001</v>
      </c>
      <c r="AF2473" s="113">
        <v>0</v>
      </c>
      <c r="AG2473" s="113">
        <v>0</v>
      </c>
      <c r="AH2473" s="113">
        <f>CFR_Data[[#This Row],[Total Spent SFY]]+CFR_Data[[#This Row],[CF Current SFY]]</f>
        <v>0</v>
      </c>
      <c r="AI2473" s="113">
        <v>328695.65220000001</v>
      </c>
      <c r="AJ2473" s="113">
        <v>563478.26089999999</v>
      </c>
      <c r="AK2473" s="113">
        <v>187826.087</v>
      </c>
      <c r="AL2473" s="113">
        <v>0</v>
      </c>
      <c r="AM2473" s="113">
        <v>0</v>
      </c>
      <c r="AN2473" s="113">
        <v>-1E-4</v>
      </c>
      <c r="AO2473" s="113">
        <v>0</v>
      </c>
      <c r="AP2473" s="113">
        <v>0</v>
      </c>
      <c r="AQ2473" s="107" t="s">
        <v>699</v>
      </c>
      <c r="AR2473" s="107" t="s">
        <v>699</v>
      </c>
      <c r="AS2473" s="107" t="s">
        <v>396</v>
      </c>
      <c r="AT2473" s="107" t="s">
        <v>395</v>
      </c>
      <c r="AU2473" s="107" t="s">
        <v>1123</v>
      </c>
      <c r="AV2473" s="107" t="s">
        <v>391</v>
      </c>
      <c r="AW2473" s="108">
        <v>3</v>
      </c>
      <c r="AX2473" s="107" t="s">
        <v>473</v>
      </c>
      <c r="AY2473" s="107" t="s">
        <v>765</v>
      </c>
      <c r="AZ2473" s="107" t="s">
        <v>706</v>
      </c>
      <c r="BA2473" s="107" t="s">
        <v>406</v>
      </c>
      <c r="BB2473" s="109">
        <v>45355.272070752311</v>
      </c>
      <c r="BC2473" s="107" t="s">
        <v>465</v>
      </c>
      <c r="BD2473" s="107" t="s">
        <v>293</v>
      </c>
    </row>
    <row r="2474" spans="1:56" x14ac:dyDescent="0.2">
      <c r="A2474" s="107" t="s">
        <v>472</v>
      </c>
      <c r="B2474" s="105">
        <v>613686</v>
      </c>
      <c r="C2474" s="105" t="s">
        <v>395</v>
      </c>
      <c r="D2474" s="107" t="s">
        <v>2722</v>
      </c>
      <c r="E2474" s="105" t="s">
        <v>1943</v>
      </c>
      <c r="F2474" s="107" t="s">
        <v>389</v>
      </c>
      <c r="G2474" s="107" t="s">
        <v>830</v>
      </c>
      <c r="H2474" s="107" t="b">
        <v>1</v>
      </c>
      <c r="I2474" s="107" t="s">
        <v>830</v>
      </c>
      <c r="J2474" s="107" t="s">
        <v>440</v>
      </c>
      <c r="K2474" s="107" t="s">
        <v>441</v>
      </c>
      <c r="L2474" s="107" t="s">
        <v>231</v>
      </c>
      <c r="M2474" s="107" t="s">
        <v>395</v>
      </c>
      <c r="N2474" s="107" t="s">
        <v>472</v>
      </c>
      <c r="O2474" s="107" t="s">
        <v>1122</v>
      </c>
      <c r="P2474" s="109">
        <v>45423</v>
      </c>
      <c r="Q2474" s="107" t="s">
        <v>754</v>
      </c>
      <c r="R2474" s="108">
        <v>0</v>
      </c>
      <c r="S2474" s="109">
        <v>45573</v>
      </c>
      <c r="T2474" s="109">
        <v>45633</v>
      </c>
      <c r="U2474" s="109">
        <v>46302</v>
      </c>
      <c r="V2474" s="108">
        <v>729</v>
      </c>
      <c r="W2474" s="107" t="s">
        <v>287</v>
      </c>
      <c r="X2474" s="107" t="s">
        <v>777</v>
      </c>
      <c r="Y2474" s="107" t="s">
        <v>293</v>
      </c>
      <c r="Z2474" s="108">
        <v>0</v>
      </c>
      <c r="AA2474" s="113">
        <v>0</v>
      </c>
      <c r="AB2474" s="113">
        <v>0</v>
      </c>
      <c r="AC2474" s="113">
        <v>54000</v>
      </c>
      <c r="AD2474" s="113">
        <v>0</v>
      </c>
      <c r="AE2474" s="113">
        <v>53999.999900000003</v>
      </c>
      <c r="AF2474" s="113">
        <v>0</v>
      </c>
      <c r="AG2474" s="113">
        <v>0</v>
      </c>
      <c r="AH2474" s="113">
        <f>CFR_Data[[#This Row],[Total Spent SFY]]+CFR_Data[[#This Row],[CF Current SFY]]</f>
        <v>0</v>
      </c>
      <c r="AI2474" s="113">
        <v>16434.782599999999</v>
      </c>
      <c r="AJ2474" s="113">
        <v>28173.913</v>
      </c>
      <c r="AK2474" s="113">
        <v>9391.3042999999998</v>
      </c>
      <c r="AL2474" s="113">
        <v>0</v>
      </c>
      <c r="AM2474" s="113">
        <v>0</v>
      </c>
      <c r="AN2474" s="113">
        <v>1E-4</v>
      </c>
      <c r="AO2474" s="113">
        <v>0</v>
      </c>
      <c r="AP2474" s="113">
        <v>0</v>
      </c>
      <c r="AQ2474" s="107" t="s">
        <v>699</v>
      </c>
      <c r="AR2474" s="107" t="s">
        <v>699</v>
      </c>
      <c r="AS2474" s="107" t="s">
        <v>396</v>
      </c>
      <c r="AT2474" s="107" t="s">
        <v>395</v>
      </c>
      <c r="AU2474" s="107" t="s">
        <v>1123</v>
      </c>
      <c r="AV2474" s="107" t="s">
        <v>391</v>
      </c>
      <c r="AW2474" s="108">
        <v>3</v>
      </c>
      <c r="AX2474" s="107" t="s">
        <v>473</v>
      </c>
      <c r="AY2474" s="107" t="s">
        <v>765</v>
      </c>
      <c r="AZ2474" s="107" t="s">
        <v>706</v>
      </c>
      <c r="BA2474" s="107" t="s">
        <v>406</v>
      </c>
      <c r="BB2474" s="109">
        <v>45355.272070752311</v>
      </c>
      <c r="BC2474" s="107" t="s">
        <v>465</v>
      </c>
      <c r="BD2474" s="107" t="s">
        <v>293</v>
      </c>
    </row>
  </sheetData>
  <phoneticPr fontId="48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D35E-EA39-4D4D-B32C-99ED5B659C5A}">
  <dimension ref="A1:F12"/>
  <sheetViews>
    <sheetView workbookViewId="0">
      <selection activeCell="A17" sqref="A17"/>
    </sheetView>
  </sheetViews>
  <sheetFormatPr defaultRowHeight="12.75" x14ac:dyDescent="0.2"/>
  <cols>
    <col min="1" max="1" width="21" bestFit="1" customWidth="1"/>
    <col min="2" max="6" width="15.7109375" bestFit="1" customWidth="1"/>
    <col min="7" max="7" width="18.28515625" customWidth="1"/>
  </cols>
  <sheetData>
    <row r="1" spans="1:6" x14ac:dyDescent="0.2">
      <c r="A1" s="88" t="s">
        <v>683</v>
      </c>
      <c r="B1" t="s">
        <v>1928</v>
      </c>
    </row>
    <row r="2" spans="1:6" x14ac:dyDescent="0.2">
      <c r="A2" s="88" t="s">
        <v>1459</v>
      </c>
      <c r="B2" t="s">
        <v>292</v>
      </c>
    </row>
    <row r="3" spans="1:6" x14ac:dyDescent="0.2">
      <c r="A3" s="88" t="s">
        <v>389</v>
      </c>
      <c r="B3" t="s">
        <v>1928</v>
      </c>
    </row>
    <row r="4" spans="1:6" x14ac:dyDescent="0.2">
      <c r="A4" s="88" t="s">
        <v>390</v>
      </c>
      <c r="B4" t="s">
        <v>1933</v>
      </c>
    </row>
    <row r="6" spans="1:6" x14ac:dyDescent="0.2">
      <c r="A6" s="88" t="s">
        <v>1932</v>
      </c>
      <c r="B6" t="s">
        <v>1929</v>
      </c>
      <c r="C6" t="s">
        <v>1930</v>
      </c>
      <c r="D6" t="s">
        <v>1931</v>
      </c>
      <c r="E6" t="s">
        <v>3504</v>
      </c>
      <c r="F6" t="s">
        <v>3505</v>
      </c>
    </row>
    <row r="7" spans="1:6" x14ac:dyDescent="0.2">
      <c r="A7" s="93" t="s">
        <v>349</v>
      </c>
      <c r="B7" s="87">
        <v>1603768.9225000001</v>
      </c>
      <c r="C7" s="87">
        <v>820406.02170000004</v>
      </c>
      <c r="D7" s="87">
        <v>0</v>
      </c>
      <c r="E7" s="87">
        <v>0</v>
      </c>
      <c r="F7" s="87">
        <v>0</v>
      </c>
    </row>
    <row r="8" spans="1:6" x14ac:dyDescent="0.2">
      <c r="A8" s="93" t="s">
        <v>358</v>
      </c>
      <c r="B8" s="87">
        <v>932872.6128</v>
      </c>
      <c r="C8" s="87">
        <v>467165.30719999998</v>
      </c>
      <c r="D8" s="87">
        <v>0</v>
      </c>
      <c r="E8" s="87">
        <v>0</v>
      </c>
      <c r="F8" s="87">
        <v>0</v>
      </c>
    </row>
    <row r="9" spans="1:6" x14ac:dyDescent="0.2">
      <c r="A9" s="93" t="s">
        <v>157</v>
      </c>
      <c r="B9" s="87">
        <v>1205265.3959999999</v>
      </c>
      <c r="C9" s="87">
        <v>596970.08270000003</v>
      </c>
      <c r="D9" s="87">
        <v>0</v>
      </c>
      <c r="E9" s="87">
        <v>0</v>
      </c>
      <c r="F9" s="87">
        <v>0</v>
      </c>
    </row>
    <row r="10" spans="1:6" x14ac:dyDescent="0.2">
      <c r="A10" s="93" t="s">
        <v>218</v>
      </c>
      <c r="B10" s="87">
        <v>54024.81</v>
      </c>
      <c r="C10" s="87">
        <v>0</v>
      </c>
      <c r="D10" s="87">
        <v>0</v>
      </c>
      <c r="E10" s="87">
        <v>0</v>
      </c>
      <c r="F10" s="87">
        <v>0</v>
      </c>
    </row>
    <row r="11" spans="1:6" x14ac:dyDescent="0.2">
      <c r="A11" s="93" t="s">
        <v>145</v>
      </c>
      <c r="B11" s="87">
        <v>1086368.08</v>
      </c>
      <c r="C11" s="87">
        <v>0</v>
      </c>
      <c r="D11" s="87">
        <v>0</v>
      </c>
      <c r="E11" s="87">
        <v>0</v>
      </c>
      <c r="F11" s="87">
        <v>0</v>
      </c>
    </row>
    <row r="12" spans="1:6" x14ac:dyDescent="0.2">
      <c r="A12" s="22" t="s">
        <v>1699</v>
      </c>
      <c r="B12" s="87">
        <v>4882299.8213</v>
      </c>
      <c r="C12" s="87">
        <v>1884541.4116000002</v>
      </c>
      <c r="D12" s="87">
        <v>0</v>
      </c>
      <c r="E12" s="87">
        <v>0</v>
      </c>
      <c r="F12" s="8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A1:F118"/>
  <sheetViews>
    <sheetView tabSelected="1" zoomScaleNormal="100" zoomScaleSheetLayoutView="100" workbookViewId="0">
      <selection activeCell="J31" sqref="J31"/>
    </sheetView>
  </sheetViews>
  <sheetFormatPr defaultColWidth="9.140625" defaultRowHeight="11.25" x14ac:dyDescent="0.2"/>
  <cols>
    <col min="1" max="1" width="64.7109375" style="28" customWidth="1"/>
    <col min="2" max="6" width="24.5703125" style="28" customWidth="1"/>
    <col min="7" max="16384" width="9.140625" style="28"/>
  </cols>
  <sheetData>
    <row r="1" spans="1:6" x14ac:dyDescent="0.2">
      <c r="A1" s="148" t="s">
        <v>3500</v>
      </c>
      <c r="B1" s="148"/>
      <c r="C1" s="148"/>
      <c r="D1" s="148"/>
      <c r="E1" s="148"/>
      <c r="F1" s="148"/>
    </row>
    <row r="2" spans="1:6" s="29" customFormat="1" ht="16.5" customHeight="1" x14ac:dyDescent="0.2">
      <c r="A2" s="149" t="s">
        <v>1090</v>
      </c>
      <c r="B2" s="149"/>
      <c r="C2" s="149"/>
      <c r="D2" s="149"/>
      <c r="E2" s="149"/>
      <c r="F2" s="149"/>
    </row>
    <row r="3" spans="1:6" ht="27.75" hidden="1" customHeight="1" x14ac:dyDescent="0.2">
      <c r="B3" s="30"/>
    </row>
    <row r="4" spans="1:6" ht="39" hidden="1" customHeight="1" x14ac:dyDescent="0.2"/>
    <row r="5" spans="1:6" hidden="1" x14ac:dyDescent="0.2"/>
    <row r="6" spans="1:6" hidden="1" x14ac:dyDescent="0.2"/>
    <row r="7" spans="1:6" s="34" customFormat="1" ht="12.75" customHeight="1" x14ac:dyDescent="0.2">
      <c r="A7" s="32" t="s">
        <v>0</v>
      </c>
      <c r="B7" s="33" t="s">
        <v>1325</v>
      </c>
      <c r="C7" s="33" t="s">
        <v>1460</v>
      </c>
      <c r="D7" s="33" t="s">
        <v>1712</v>
      </c>
      <c r="E7" s="33" t="s">
        <v>2845</v>
      </c>
      <c r="F7" s="33" t="s">
        <v>3501</v>
      </c>
    </row>
    <row r="8" spans="1:6" ht="12.75" customHeight="1" x14ac:dyDescent="0.2">
      <c r="A8" s="59" t="s">
        <v>1091</v>
      </c>
      <c r="B8" s="36"/>
      <c r="C8" s="36"/>
      <c r="D8" s="36"/>
      <c r="E8" s="36"/>
      <c r="F8" s="36"/>
    </row>
    <row r="9" spans="1:6" ht="12.75" customHeight="1" x14ac:dyDescent="0.2">
      <c r="A9" s="60" t="s">
        <v>685</v>
      </c>
      <c r="B9" s="60"/>
      <c r="C9" s="60"/>
      <c r="D9" s="60"/>
      <c r="E9" s="60"/>
      <c r="F9" s="60"/>
    </row>
    <row r="10" spans="1:6" ht="12.75" customHeight="1" x14ac:dyDescent="0.2">
      <c r="A10" s="37" t="s">
        <v>630</v>
      </c>
      <c r="B10" s="38"/>
      <c r="C10" s="38"/>
      <c r="D10" s="38"/>
      <c r="E10" s="38"/>
      <c r="F10" s="38"/>
    </row>
    <row r="11" spans="1:6" ht="12.75" customHeight="1" x14ac:dyDescent="0.2">
      <c r="A11" s="39" t="s">
        <v>1737</v>
      </c>
      <c r="B11" s="46">
        <f>SUMIFS(CFR_Data[SFY2024],CFR_Data[NFA MT],"TRUE",CFR_Data[Division Project Type],$A11,CFR_Data[Funding_Source],"NFA")</f>
        <v>2527972.87</v>
      </c>
      <c r="C11" s="46">
        <f>SUMIFS(CFR_Data[SFY2025],CFR_Data[NFA MT],"TRUE",CFR_Data[Division Project Type],$A11,CFR_Data[Funding_Source],"NFA")</f>
        <v>1154108.58</v>
      </c>
      <c r="D11" s="46">
        <f>SUMIFS(CFR_Data[SFY2026],CFR_Data[NFA MT],"TRUE",CFR_Data[Division Project Type],$A11,CFR_Data[Funding_Source],"NFA")</f>
        <v>0</v>
      </c>
      <c r="E11" s="46">
        <f>SUMIFS(CFR_Data[SFY2027],CFR_Data[NFA MT],"TRUE",CFR_Data[Division Project Type],$A11,CFR_Data[Funding_Source],"NFA")</f>
        <v>0</v>
      </c>
      <c r="F11" s="46">
        <f>SUMIFS(CFR_Data[SFY2028],CFR_Data[NFA MT],"TRUE",CFR_Data[Division Project Type],$A11,CFR_Data[Funding_Source],"NFA")</f>
        <v>0</v>
      </c>
    </row>
    <row r="12" spans="1:6" ht="11.25" hidden="1" customHeight="1" x14ac:dyDescent="0.2"/>
    <row r="13" spans="1:6" ht="12.75" customHeight="1" x14ac:dyDescent="0.2">
      <c r="A13" s="37" t="s">
        <v>631</v>
      </c>
      <c r="B13" s="38"/>
      <c r="C13" s="38"/>
      <c r="D13" s="38"/>
      <c r="E13" s="38"/>
      <c r="F13" s="38"/>
    </row>
    <row r="14" spans="1:6" ht="12.75" customHeight="1" x14ac:dyDescent="0.2">
      <c r="A14" s="39" t="s">
        <v>237</v>
      </c>
      <c r="B14" s="46">
        <f>SUMIFS(CFR_Data[SFY2024],CFR_Data[NFA MT],"TRUE",CFR_Data[Division Project Type],$A14,CFR_Data[Funding_Source],"NFA")</f>
        <v>0</v>
      </c>
      <c r="C14" s="46">
        <f>SUMIFS(CFR_Data[SFY2025],CFR_Data[NFA MT],"TRUE",CFR_Data[Division Project Type],$A14,CFR_Data[Funding_Source],"NFA")</f>
        <v>0</v>
      </c>
      <c r="D14" s="46">
        <f>SUMIFS(CFR_Data[SFY2026],CFR_Data[NFA MT],"TRUE",CFR_Data[Division Project Type],$A14,CFR_Data[Funding_Source],"NFA")</f>
        <v>0</v>
      </c>
      <c r="E14" s="46">
        <f>SUMIFS(CFR_Data[SFY2027],CFR_Data[NFA MT],"TRUE",CFR_Data[Division Project Type],$A14,CFR_Data[Funding_Source],"NFA")</f>
        <v>0</v>
      </c>
      <c r="F14" s="46">
        <f>SUMIFS(CFR_Data[SFY2028],CFR_Data[NFA MT],"TRUE",CFR_Data[Division Project Type],$A14,CFR_Data[Funding_Source],"NFA")</f>
        <v>0</v>
      </c>
    </row>
    <row r="15" spans="1:6" ht="12.75" customHeight="1" x14ac:dyDescent="0.2">
      <c r="A15" s="37" t="s">
        <v>629</v>
      </c>
      <c r="B15" s="38"/>
      <c r="C15" s="38"/>
      <c r="D15" s="38"/>
      <c r="E15" s="38"/>
      <c r="F15" s="38"/>
    </row>
    <row r="16" spans="1:6" ht="11.25" hidden="1" customHeight="1" x14ac:dyDescent="0.2">
      <c r="A16" s="42" t="s">
        <v>628</v>
      </c>
      <c r="B16" s="46">
        <f>SUMIFS(CFR_Data[SFY2024],CFR_Data[NFA MT],"TRUE",CFR_Data[Division Project Type],$A16,CFR_Data[Funding_Source],"NFA")</f>
        <v>0</v>
      </c>
      <c r="C16" s="46">
        <f>SUMIFS(CFR_Data[SFY2025],CFR_Data[NFA MT],"TRUE",CFR_Data[Division Project Type],$A16,CFR_Data[Funding_Source],"NFA")</f>
        <v>0</v>
      </c>
      <c r="D16" s="46">
        <f>SUMIFS(CFR_Data[SFY2026],CFR_Data[NFA MT],"TRUE",CFR_Data[Division Project Type],$A16,CFR_Data[Funding_Source],"NFA")</f>
        <v>0</v>
      </c>
      <c r="E16" s="46">
        <f>SUMIFS(CFR_Data[SFY2027],CFR_Data[NFA MT],"TRUE",CFR_Data[Division Project Type],$A16,CFR_Data[Funding_Source],"NFA")</f>
        <v>0</v>
      </c>
      <c r="F16" s="46">
        <f>SUMIFS(CFR_Data[SFY2028],CFR_Data[NFA MT],"TRUE",CFR_Data[Division Project Type],$A16,CFR_Data[Funding_Source],"NFA")</f>
        <v>0</v>
      </c>
    </row>
    <row r="17" spans="1:6" ht="12.75" customHeight="1" x14ac:dyDescent="0.2">
      <c r="A17" s="42" t="s">
        <v>344</v>
      </c>
      <c r="B17" s="46">
        <f>SUMIFS(CFR_Data[SFY2024],CFR_Data[NFA MT],"TRUE",CFR_Data[Division Project Type],$A17,CFR_Data[Funding_Source],"NFA")</f>
        <v>38823388.409900002</v>
      </c>
      <c r="C17" s="46">
        <f>SUMIFS(CFR_Data[SFY2025],CFR_Data[NFA MT],"TRUE",CFR_Data[Division Project Type],$A17,CFR_Data[Funding_Source],"NFA")</f>
        <v>30607720.550100002</v>
      </c>
      <c r="D17" s="46">
        <f>SUMIFS(CFR_Data[SFY2026],CFR_Data[NFA MT],"TRUE",CFR_Data[Division Project Type],$A17,CFR_Data[Funding_Source],"NFA")</f>
        <v>14961883.122</v>
      </c>
      <c r="E17" s="46">
        <f>SUMIFS(CFR_Data[SFY2027],CFR_Data[NFA MT],"TRUE",CFR_Data[Division Project Type],$A17,CFR_Data[Funding_Source],"NFA")</f>
        <v>1113028.4208999998</v>
      </c>
      <c r="F17" s="46">
        <f>SUMIFS(CFR_Data[SFY2028],CFR_Data[NFA MT],"TRUE",CFR_Data[Division Project Type],$A17,CFR_Data[Funding_Source],"NFA")</f>
        <v>0</v>
      </c>
    </row>
    <row r="18" spans="1:6" ht="12.75" customHeight="1" x14ac:dyDescent="0.2">
      <c r="A18" s="42" t="s">
        <v>347</v>
      </c>
      <c r="B18" s="46">
        <f>SUMIFS(CFR_Data[SFY2024],CFR_Data[NFA MT],"TRUE",CFR_Data[Division Project Type],$A18,CFR_Data[Funding_Source],"NFA")</f>
        <v>10003534.217799999</v>
      </c>
      <c r="C18" s="46">
        <f>SUMIFS(CFR_Data[SFY2025],CFR_Data[NFA MT],"TRUE",CFR_Data[Division Project Type],$A18,CFR_Data[Funding_Source],"NFA")</f>
        <v>10139124.253899999</v>
      </c>
      <c r="D18" s="46">
        <f>SUMIFS(CFR_Data[SFY2026],CFR_Data[NFA MT],"TRUE",CFR_Data[Division Project Type],$A18,CFR_Data[Funding_Source],"NFA")</f>
        <v>7440017.6469999999</v>
      </c>
      <c r="E18" s="46">
        <f>SUMIFS(CFR_Data[SFY2027],CFR_Data[NFA MT],"TRUE",CFR_Data[Division Project Type],$A18,CFR_Data[Funding_Source],"NFA")</f>
        <v>546417.39130000002</v>
      </c>
      <c r="F18" s="46">
        <f>SUMIFS(CFR_Data[SFY2028],CFR_Data[NFA MT],"TRUE",CFR_Data[Division Project Type],$A18,CFR_Data[Funding_Source],"NFA")</f>
        <v>0</v>
      </c>
    </row>
    <row r="19" spans="1:6" ht="12.75" customHeight="1" x14ac:dyDescent="0.2">
      <c r="A19" s="42" t="s">
        <v>348</v>
      </c>
      <c r="B19" s="46">
        <f>SUMIFS(CFR_Data[SFY2024],CFR_Data[NFA MT],"TRUE",CFR_Data[Division Project Type],$A19,CFR_Data[Funding_Source],"NFA")</f>
        <v>1622978.9147999999</v>
      </c>
      <c r="C19" s="46">
        <f>SUMIFS(CFR_Data[SFY2025],CFR_Data[NFA MT],"TRUE",CFR_Data[Division Project Type],$A19,CFR_Data[Funding_Source],"NFA")</f>
        <v>1888486.4974</v>
      </c>
      <c r="D19" s="46">
        <f>SUMIFS(CFR_Data[SFY2026],CFR_Data[NFA MT],"TRUE",CFR_Data[Division Project Type],$A19,CFR_Data[Funding_Source],"NFA")</f>
        <v>1573738.7478</v>
      </c>
      <c r="E19" s="46">
        <f>SUMIFS(CFR_Data[SFY2027],CFR_Data[NFA MT],"TRUE",CFR_Data[Division Project Type],$A19,CFR_Data[Funding_Source],"NFA")</f>
        <v>0</v>
      </c>
      <c r="F19" s="46">
        <f>SUMIFS(CFR_Data[SFY2028],CFR_Data[NFA MT],"TRUE",CFR_Data[Division Project Type],$A19,CFR_Data[Funding_Source],"NFA")</f>
        <v>0</v>
      </c>
    </row>
    <row r="20" spans="1:6" ht="12.75" customHeight="1" x14ac:dyDescent="0.2">
      <c r="A20" s="42" t="s">
        <v>349</v>
      </c>
      <c r="B20" s="46">
        <f>SUMIFS(CFR_Data[SFY2024],CFR_Data[NFA MT],"TRUE",CFR_Data[Division Project Type],$A20,CFR_Data[Funding_Source],"NFA")</f>
        <v>12420609.16</v>
      </c>
      <c r="C20" s="46">
        <f>SUMIFS(CFR_Data[SFY2025],CFR_Data[NFA MT],"TRUE",CFR_Data[Division Project Type],$A20,CFR_Data[Funding_Source],"NFA")</f>
        <v>10425512.044300001</v>
      </c>
      <c r="D20" s="46">
        <f>SUMIFS(CFR_Data[SFY2026],CFR_Data[NFA MT],"TRUE",CFR_Data[Division Project Type],$A20,CFR_Data[Funding_Source],"NFA")</f>
        <v>5129556.3256000001</v>
      </c>
      <c r="E20" s="46">
        <f>SUMIFS(CFR_Data[SFY2027],CFR_Data[NFA MT],"TRUE",CFR_Data[Division Project Type],$A20,CFR_Data[Funding_Source],"NFA")</f>
        <v>692412.92759999994</v>
      </c>
      <c r="F20" s="46">
        <f>SUMIFS(CFR_Data[SFY2028],CFR_Data[NFA MT],"TRUE",CFR_Data[Division Project Type],$A20,CFR_Data[Funding_Source],"NFA")</f>
        <v>0</v>
      </c>
    </row>
    <row r="21" spans="1:6" ht="11.25" hidden="1" customHeight="1" x14ac:dyDescent="0.2">
      <c r="A21" s="42" t="s">
        <v>42</v>
      </c>
      <c r="B21" s="46">
        <f>SUMIFS(CFR_Data[SFY2024],CFR_Data[NFA MT],"TRUE",CFR_Data[Division Project Type],$A21,CFR_Data[Funding_Source],"NFA")</f>
        <v>0</v>
      </c>
      <c r="C21" s="46">
        <f>SUMIFS(CFR_Data[SFY2025],CFR_Data[NFA MT],"TRUE",CFR_Data[Division Project Type],$A21,CFR_Data[Funding_Source],"NFA")</f>
        <v>0</v>
      </c>
      <c r="D21" s="46">
        <f>SUMIFS(CFR_Data[SFY2026],CFR_Data[NFA MT],"TRUE",CFR_Data[Division Project Type],$A21,CFR_Data[Funding_Source],"NFA")</f>
        <v>0</v>
      </c>
      <c r="E21" s="46">
        <f>SUMIFS(CFR_Data[SFY2027],CFR_Data[NFA MT],"TRUE",CFR_Data[Division Project Type],$A21,CFR_Data[Funding_Source],"NFA")</f>
        <v>0</v>
      </c>
      <c r="F21" s="46">
        <f>SUMIFS(CFR_Data[SFY2028],CFR_Data[NFA MT],"TRUE",CFR_Data[Division Project Type],$A21,CFR_Data[Funding_Source],"NFA")</f>
        <v>0</v>
      </c>
    </row>
    <row r="22" spans="1:6" ht="12.75" customHeight="1" x14ac:dyDescent="0.2">
      <c r="A22" s="42" t="s">
        <v>88</v>
      </c>
      <c r="B22" s="46">
        <f>SUMIFS(CFR_Data[SFY2024],CFR_Data[NFA MT],"TRUE",CFR_Data[Division Project Type],$A22,CFR_Data[Funding_Source],"NFA")</f>
        <v>0</v>
      </c>
      <c r="C22" s="46">
        <f>SUMIFS(CFR_Data[SFY2025],CFR_Data[NFA MT],"TRUE",CFR_Data[Division Project Type],$A22,CFR_Data[Funding_Source],"NFA")</f>
        <v>598753.71</v>
      </c>
      <c r="D22" s="46">
        <f>SUMIFS(CFR_Data[SFY2026],CFR_Data[NFA MT],"TRUE",CFR_Data[Division Project Type],$A22,CFR_Data[Funding_Source],"NFA")</f>
        <v>1796261.13</v>
      </c>
      <c r="E22" s="46">
        <f>SUMIFS(CFR_Data[SFY2027],CFR_Data[NFA MT],"TRUE",CFR_Data[Division Project Type],$A22,CFR_Data[Funding_Source],"NFA")</f>
        <v>299376.85499999998</v>
      </c>
      <c r="F22" s="46">
        <f>SUMIFS(CFR_Data[SFY2028],CFR_Data[NFA MT],"TRUE",CFR_Data[Division Project Type],$A22,CFR_Data[Funding_Source],"NFA")</f>
        <v>0</v>
      </c>
    </row>
    <row r="23" spans="1:6" ht="12.75" customHeight="1" x14ac:dyDescent="0.2">
      <c r="A23" s="42" t="s">
        <v>143</v>
      </c>
      <c r="B23" s="46">
        <f>SUMIFS(CFR_Data[SFY2024],CFR_Data[NFA MT],"TRUE",CFR_Data[Division Project Type],$A23,CFR_Data[Funding_Source],"NFA")</f>
        <v>8369008.2400000002</v>
      </c>
      <c r="C23" s="46">
        <f>SUMIFS(CFR_Data[SFY2025],CFR_Data[NFA MT],"TRUE",CFR_Data[Division Project Type],$A23,CFR_Data[Funding_Source],"NFA")</f>
        <v>6317237.4299999997</v>
      </c>
      <c r="D23" s="46">
        <f>SUMIFS(CFR_Data[SFY2026],CFR_Data[NFA MT],"TRUE",CFR_Data[Division Project Type],$A23,CFR_Data[Funding_Source],"NFA")</f>
        <v>2625000</v>
      </c>
      <c r="E23" s="46">
        <f>SUMIFS(CFR_Data[SFY2027],CFR_Data[NFA MT],"TRUE",CFR_Data[Division Project Type],$A23,CFR_Data[Funding_Source],"NFA")</f>
        <v>515007</v>
      </c>
      <c r="F23" s="46">
        <f>SUMIFS(CFR_Data[SFY2028],CFR_Data[NFA MT],"TRUE",CFR_Data[Division Project Type],$A23,CFR_Data[Funding_Source],"NFA")</f>
        <v>0</v>
      </c>
    </row>
    <row r="24" spans="1:6" ht="11.25" hidden="1" customHeight="1" x14ac:dyDescent="0.2">
      <c r="A24" s="42" t="s">
        <v>244</v>
      </c>
      <c r="B24" s="46">
        <f>SUMIFS(CFR_Data[SFY2024],CFR_Data[NFA MT],"TRUE",CFR_Data[Division Project Type],$A24,CFR_Data[Funding_Source],"NFA")</f>
        <v>0</v>
      </c>
      <c r="C24" s="46">
        <f>SUMIFS(CFR_Data[SFY2025],CFR_Data[NFA MT],"TRUE",CFR_Data[Division Project Type],$A24,CFR_Data[Funding_Source],"NFA")</f>
        <v>0</v>
      </c>
      <c r="D24" s="46">
        <f>SUMIFS(CFR_Data[SFY2026],CFR_Data[NFA MT],"TRUE",CFR_Data[Division Project Type],$A24,CFR_Data[Funding_Source],"NFA")</f>
        <v>0</v>
      </c>
      <c r="E24" s="46">
        <f>SUMIFS(CFR_Data[SFY2027],CFR_Data[NFA MT],"TRUE",CFR_Data[Division Project Type],$A24,CFR_Data[Funding_Source],"NFA")</f>
        <v>0</v>
      </c>
      <c r="F24" s="46">
        <f>SUMIFS(CFR_Data[SFY2028],CFR_Data[NFA MT],"TRUE",CFR_Data[Division Project Type],$A24,CFR_Data[Funding_Source],"NFA")</f>
        <v>0</v>
      </c>
    </row>
    <row r="25" spans="1:6" ht="11.25" hidden="1" customHeight="1" x14ac:dyDescent="0.2">
      <c r="A25" s="42" t="s">
        <v>87</v>
      </c>
      <c r="B25" s="46">
        <f>SUMIFS(CFR_Data[SFY2024],CFR_Data[NFA MT],"TRUE",CFR_Data[Division Project Type],$A25,CFR_Data[Funding_Source],"NFA")</f>
        <v>0</v>
      </c>
      <c r="C25" s="46">
        <f>SUMIFS(CFR_Data[SFY2025],CFR_Data[NFA MT],"TRUE",CFR_Data[Division Project Type],$A25,CFR_Data[Funding_Source],"NFA")</f>
        <v>0</v>
      </c>
      <c r="D25" s="46">
        <f>SUMIFS(CFR_Data[SFY2026],CFR_Data[NFA MT],"TRUE",CFR_Data[Division Project Type],$A25,CFR_Data[Funding_Source],"NFA")</f>
        <v>0</v>
      </c>
      <c r="E25" s="46">
        <f>SUMIFS(CFR_Data[SFY2027],CFR_Data[NFA MT],"TRUE",CFR_Data[Division Project Type],$A25,CFR_Data[Funding_Source],"NFA")</f>
        <v>0</v>
      </c>
      <c r="F25" s="46">
        <f>SUMIFS(CFR_Data[SFY2028],CFR_Data[NFA MT],"TRUE",CFR_Data[Division Project Type],$A25,CFR_Data[Funding_Source],"NFA")</f>
        <v>0</v>
      </c>
    </row>
    <row r="26" spans="1:6" ht="12.75" customHeight="1" x14ac:dyDescent="0.2">
      <c r="A26" s="42" t="s">
        <v>157</v>
      </c>
      <c r="B26" s="46">
        <f>SUMIFS(CFR_Data[SFY2024],CFR_Data[NFA MT],"TRUE",CFR_Data[Division Project Type],$A26,CFR_Data[Funding_Source],"NFA")</f>
        <v>839565.61190000002</v>
      </c>
      <c r="C26" s="46">
        <f>SUMIFS(CFR_Data[SFY2025],CFR_Data[NFA MT],"TRUE",CFR_Data[Division Project Type],$A26,CFR_Data[Funding_Source],"NFA")</f>
        <v>835547</v>
      </c>
      <c r="D26" s="46">
        <f>SUMIFS(CFR_Data[SFY2026],CFR_Data[NFA MT],"TRUE",CFR_Data[Division Project Type],$A26,CFR_Data[Funding_Source],"NFA")</f>
        <v>1260216</v>
      </c>
      <c r="E26" s="46">
        <f>SUMIFS(CFR_Data[SFY2027],CFR_Data[NFA MT],"TRUE",CFR_Data[Division Project Type],$A26,CFR_Data[Funding_Source],"NFA")</f>
        <v>210036</v>
      </c>
      <c r="F26" s="46">
        <f>SUMIFS(CFR_Data[SFY2028],CFR_Data[NFA MT],"TRUE",CFR_Data[Division Project Type],$A26,CFR_Data[Funding_Source],"NFA")</f>
        <v>0</v>
      </c>
    </row>
    <row r="27" spans="1:6" ht="12.75" customHeight="1" x14ac:dyDescent="0.2">
      <c r="A27" s="39" t="s">
        <v>145</v>
      </c>
      <c r="B27" s="46">
        <f>SUMIFS(CFR_Data[SFY2024],CFR_Data[NFA MT],"TRUE",CFR_Data[Division Project Type],$A27,CFR_Data[Funding_Source],"NFA")</f>
        <v>-43961.96</v>
      </c>
      <c r="C27" s="46">
        <f>SUMIFS(CFR_Data[SFY2025],CFR_Data[NFA MT],"TRUE",CFR_Data[Division Project Type],$A27,CFR_Data[Funding_Source],"NFA")</f>
        <v>0</v>
      </c>
      <c r="D27" s="46">
        <f>SUMIFS(CFR_Data[SFY2026],CFR_Data[NFA MT],"TRUE",CFR_Data[Division Project Type],$A27,CFR_Data[Funding_Source],"NFA")</f>
        <v>0</v>
      </c>
      <c r="E27" s="46">
        <f>SUMIFS(CFR_Data[SFY2027],CFR_Data[NFA MT],"TRUE",CFR_Data[Division Project Type],$A27,CFR_Data[Funding_Source],"NFA")</f>
        <v>0</v>
      </c>
      <c r="F27" s="46">
        <f>SUMIFS(CFR_Data[SFY2028],CFR_Data[NFA MT],"TRUE",CFR_Data[Division Project Type],$A27,CFR_Data[Funding_Source],"NFA")</f>
        <v>0</v>
      </c>
    </row>
    <row r="28" spans="1:6" ht="11.25" hidden="1" customHeight="1" x14ac:dyDescent="0.2">
      <c r="B28" s="48"/>
      <c r="C28" s="47"/>
      <c r="D28" s="47"/>
      <c r="E28" s="47"/>
      <c r="F28" s="47"/>
    </row>
    <row r="29" spans="1:6" ht="12.75" customHeight="1" x14ac:dyDescent="0.2">
      <c r="A29" s="37" t="s">
        <v>632</v>
      </c>
      <c r="B29" s="49"/>
      <c r="C29" s="38"/>
      <c r="D29" s="38"/>
      <c r="E29" s="38"/>
      <c r="F29" s="38"/>
    </row>
    <row r="30" spans="1:6" ht="12.75" customHeight="1" x14ac:dyDescent="0.2">
      <c r="A30" s="42" t="s">
        <v>183</v>
      </c>
      <c r="B30" s="46">
        <f>SUMIFS(CFR_Data[SFY2024],CFR_Data[NFA MT],"TRUE",CFR_Data[Division Project Type],$A30,CFR_Data[Funding_Source],"NFA")</f>
        <v>0</v>
      </c>
      <c r="C30" s="46">
        <f>SUMIFS(CFR_Data[SFY2025],CFR_Data[NFA MT],"TRUE",CFR_Data[Division Project Type],$A30,CFR_Data[Funding_Source],"NFA")</f>
        <v>0</v>
      </c>
      <c r="D30" s="46">
        <f>SUMIFS(CFR_Data[SFY2026],CFR_Data[NFA MT],"TRUE",CFR_Data[Division Project Type],$A30,CFR_Data[Funding_Source],"NFA")</f>
        <v>0</v>
      </c>
      <c r="E30" s="46">
        <f>SUMIFS(CFR_Data[SFY2027],CFR_Data[NFA MT],"TRUE",CFR_Data[Division Project Type],$A30,CFR_Data[Funding_Source],"NFA")</f>
        <v>0</v>
      </c>
      <c r="F30" s="46">
        <f>SUMIFS(CFR_Data[SFY2028],CFR_Data[NFA MT],"TRUE",CFR_Data[Division Project Type],$A30,CFR_Data[Funding_Source],"NFA")</f>
        <v>0</v>
      </c>
    </row>
    <row r="31" spans="1:6" ht="12.75" customHeight="1" x14ac:dyDescent="0.2">
      <c r="A31" s="42" t="s">
        <v>159</v>
      </c>
      <c r="B31" s="46">
        <f>SUMIFS(CFR_Data[SFY2024],CFR_Data[NFA MT],"TRUE",CFR_Data[Division Project Type],$A31,CFR_Data[Funding_Source],"NFA")</f>
        <v>0</v>
      </c>
      <c r="C31" s="46">
        <f>SUMIFS(CFR_Data[SFY2025],CFR_Data[NFA MT],"TRUE",CFR_Data[Division Project Type],$A31,CFR_Data[Funding_Source],"NFA")</f>
        <v>0</v>
      </c>
      <c r="D31" s="46">
        <f>SUMIFS(CFR_Data[SFY2026],CFR_Data[NFA MT],"TRUE",CFR_Data[Division Project Type],$A31,CFR_Data[Funding_Source],"NFA")</f>
        <v>0</v>
      </c>
      <c r="E31" s="46">
        <f>SUMIFS(CFR_Data[SFY2027],CFR_Data[NFA MT],"TRUE",CFR_Data[Division Project Type],$A31,CFR_Data[Funding_Source],"NFA")</f>
        <v>0</v>
      </c>
      <c r="F31" s="46">
        <f>SUMIFS(CFR_Data[SFY2028],CFR_Data[NFA MT],"TRUE",CFR_Data[Division Project Type],$A31,CFR_Data[Funding_Source],"NFA")</f>
        <v>0</v>
      </c>
    </row>
    <row r="32" spans="1:6" ht="12.75" customHeight="1" x14ac:dyDescent="0.2">
      <c r="A32" s="42" t="s">
        <v>184</v>
      </c>
      <c r="B32" s="46">
        <f>SUMIFS(CFR_Data[SFY2024],CFR_Data[NFA MT],"TRUE",CFR_Data[Division Project Type],$A32,CFR_Data[Funding_Source],"NFA")</f>
        <v>0</v>
      </c>
      <c r="C32" s="46">
        <f>SUMIFS(CFR_Data[SFY2025],CFR_Data[NFA MT],"TRUE",CFR_Data[Division Project Type],$A32,CFR_Data[Funding_Source],"NFA")</f>
        <v>0</v>
      </c>
      <c r="D32" s="46">
        <f>SUMIFS(CFR_Data[SFY2026],CFR_Data[NFA MT],"TRUE",CFR_Data[Division Project Type],$A32,CFR_Data[Funding_Source],"NFA")</f>
        <v>0</v>
      </c>
      <c r="E32" s="46">
        <f>SUMIFS(CFR_Data[SFY2027],CFR_Data[NFA MT],"TRUE",CFR_Data[Division Project Type],$A32,CFR_Data[Funding_Source],"NFA")</f>
        <v>0</v>
      </c>
      <c r="F32" s="46">
        <f>SUMIFS(CFR_Data[SFY2028],CFR_Data[NFA MT],"TRUE",CFR_Data[Division Project Type],$A32,CFR_Data[Funding_Source],"NFA")</f>
        <v>0</v>
      </c>
    </row>
    <row r="33" spans="1:6" ht="11.25" hidden="1" customHeight="1" x14ac:dyDescent="0.2">
      <c r="A33" s="39" t="s">
        <v>186</v>
      </c>
      <c r="B33" s="46">
        <f>SUMIFS(CFR_Data[SFY2024],CFR_Data[NFA MT],"TRUE",CFR_Data[Division Project Type],$A33,CFR_Data[Funding_Source],"NFA")</f>
        <v>0</v>
      </c>
      <c r="C33" s="46">
        <f>SUMIFS(CFR_Data[SFY2025],CFR_Data[NFA MT],"TRUE",CFR_Data[Division Project Type],$A33,CFR_Data[Funding_Source],"NFA")</f>
        <v>0</v>
      </c>
      <c r="D33" s="46">
        <f>SUMIFS(CFR_Data[SFY2026],CFR_Data[NFA MT],"TRUE",CFR_Data[Division Project Type],$A33,CFR_Data[Funding_Source],"NFA")</f>
        <v>0</v>
      </c>
      <c r="E33" s="46">
        <f>SUMIFS(CFR_Data[SFY2027],CFR_Data[NFA MT],"TRUE",CFR_Data[Division Project Type],$A33,CFR_Data[Funding_Source],"NFA")</f>
        <v>0</v>
      </c>
      <c r="F33" s="46">
        <f>SUMIFS(CFR_Data[SFY2028],CFR_Data[NFA MT],"TRUE",CFR_Data[Division Project Type],$A33,CFR_Data[Funding_Source],"NFA")</f>
        <v>0</v>
      </c>
    </row>
    <row r="34" spans="1:6" ht="11.25" hidden="1" customHeight="1" x14ac:dyDescent="0.2">
      <c r="B34" s="48"/>
      <c r="C34" s="47"/>
      <c r="D34" s="47"/>
      <c r="E34" s="47"/>
      <c r="F34" s="47"/>
    </row>
    <row r="35" spans="1:6" ht="12.75" customHeight="1" x14ac:dyDescent="0.2">
      <c r="A35" s="37" t="s">
        <v>633</v>
      </c>
      <c r="B35" s="49"/>
      <c r="C35" s="38"/>
      <c r="D35" s="38"/>
      <c r="E35" s="38"/>
      <c r="F35" s="38"/>
    </row>
    <row r="36" spans="1:6" ht="11.25" hidden="1" customHeight="1" x14ac:dyDescent="0.2">
      <c r="A36" s="39" t="s">
        <v>234</v>
      </c>
      <c r="B36" s="46">
        <f>SUMIFS(CFR_Data[SFY2024],CFR_Data[NFA MT],"TRUE",CFR_Data[Division Project Type],$A36,CFR_Data[Funding_Source],"NFA")</f>
        <v>0</v>
      </c>
      <c r="C36" s="46">
        <f>SUMIFS(CFR_Data[SFY2025],CFR_Data[NFA MT],"TRUE",CFR_Data[Division Project Type],$A36,CFR_Data[Funding_Source],"NFA")</f>
        <v>0</v>
      </c>
      <c r="D36" s="46">
        <f>SUMIFS(CFR_Data[SFY2026],CFR_Data[NFA MT],"TRUE",CFR_Data[Division Project Type],$A36,CFR_Data[Funding_Source],"NFA")</f>
        <v>0</v>
      </c>
      <c r="E36" s="46">
        <f>SUMIFS(CFR_Data[SFY2027],CFR_Data[NFA MT],"TRUE",CFR_Data[Division Project Type],$A36,CFR_Data[Funding_Source],"NFA")</f>
        <v>0</v>
      </c>
      <c r="F36" s="46">
        <f>SUMIFS(CFR_Data[SFY2028],CFR_Data[NFA MT],"TRUE",CFR_Data[Division Project Type],$A36,CFR_Data[Funding_Source],"NFA")</f>
        <v>0</v>
      </c>
    </row>
    <row r="37" spans="1:6" ht="12.75" customHeight="1" x14ac:dyDescent="0.2">
      <c r="A37" s="39" t="s">
        <v>235</v>
      </c>
      <c r="B37" s="46">
        <f>SUMIFS(CFR_Data[SFY2024],CFR_Data[NFA MT],"TRUE",CFR_Data[Division Project Type],$A37,CFR_Data[Funding_Source],"NFA")</f>
        <v>17976878.873400003</v>
      </c>
      <c r="C37" s="46">
        <f>SUMIFS(CFR_Data[SFY2025],CFR_Data[NFA MT],"TRUE",CFR_Data[Division Project Type],$A37,CFR_Data[Funding_Source],"NFA")</f>
        <v>4651566.1166000003</v>
      </c>
      <c r="D37" s="46">
        <f>SUMIFS(CFR_Data[SFY2026],CFR_Data[NFA MT],"TRUE",CFR_Data[Division Project Type],$A37,CFR_Data[Funding_Source],"NFA")</f>
        <v>1609385.6878</v>
      </c>
      <c r="E37" s="46">
        <f>SUMIFS(CFR_Data[SFY2027],CFR_Data[NFA MT],"TRUE",CFR_Data[Division Project Type],$A37,CFR_Data[Funding_Source],"NFA")</f>
        <v>206608.69570000001</v>
      </c>
      <c r="F37" s="46">
        <f>SUMIFS(CFR_Data[SFY2028],CFR_Data[NFA MT],"TRUE",CFR_Data[Division Project Type],$A37,CFR_Data[Funding_Source],"NFA")</f>
        <v>0</v>
      </c>
    </row>
    <row r="38" spans="1:6" ht="11.25" hidden="1" customHeight="1" x14ac:dyDescent="0.2">
      <c r="B38" s="48"/>
      <c r="C38" s="47"/>
      <c r="D38" s="47"/>
      <c r="E38" s="47"/>
      <c r="F38" s="47"/>
    </row>
    <row r="39" spans="1:6" ht="12.75" customHeight="1" x14ac:dyDescent="0.2">
      <c r="A39" s="37" t="s">
        <v>634</v>
      </c>
      <c r="B39" s="49"/>
      <c r="C39" s="38"/>
      <c r="D39" s="38"/>
      <c r="E39" s="38"/>
      <c r="F39" s="38"/>
    </row>
    <row r="40" spans="1:6" ht="12.75" customHeight="1" x14ac:dyDescent="0.2">
      <c r="A40" s="39" t="s">
        <v>213</v>
      </c>
      <c r="B40" s="46">
        <f>SUMIFS(CFR_Data[SFY2024],CFR_Data[NFA MT],"TRUE",CFR_Data[Division Project Type],$A40,CFR_Data[Funding_Source],"NFA")</f>
        <v>3682661.0452000001</v>
      </c>
      <c r="C40" s="46">
        <f>SUMIFS(CFR_Data[SFY2025],CFR_Data[NFA MT],"TRUE",CFR_Data[Division Project Type],$A40,CFR_Data[Funding_Source],"NFA")</f>
        <v>2380658.2886999999</v>
      </c>
      <c r="D40" s="46">
        <f>SUMIFS(CFR_Data[SFY2026],CFR_Data[NFA MT],"TRUE",CFR_Data[Division Project Type],$A40,CFR_Data[Funding_Source],"NFA")</f>
        <v>2014210.237</v>
      </c>
      <c r="E40" s="46">
        <f>SUMIFS(CFR_Data[SFY2027],CFR_Data[NFA MT],"TRUE",CFR_Data[Division Project Type],$A40,CFR_Data[Funding_Source],"NFA")</f>
        <v>102121.73910000001</v>
      </c>
      <c r="F40" s="46">
        <f>SUMIFS(CFR_Data[SFY2028],CFR_Data[NFA MT],"TRUE",CFR_Data[Division Project Type],$A40,CFR_Data[Funding_Source],"NFA")</f>
        <v>0</v>
      </c>
    </row>
    <row r="41" spans="1:6" ht="11.25" hidden="1" customHeight="1" x14ac:dyDescent="0.2">
      <c r="B41" s="48"/>
      <c r="C41" s="47"/>
      <c r="D41" s="47"/>
      <c r="E41" s="47"/>
      <c r="F41" s="47"/>
    </row>
    <row r="42" spans="1:6" ht="12.75" customHeight="1" x14ac:dyDescent="0.2">
      <c r="A42" s="37" t="s">
        <v>637</v>
      </c>
      <c r="B42" s="49"/>
      <c r="C42" s="38"/>
      <c r="D42" s="38"/>
      <c r="E42" s="38"/>
      <c r="F42" s="38"/>
    </row>
    <row r="43" spans="1:6" ht="12.75" customHeight="1" x14ac:dyDescent="0.2">
      <c r="A43" s="39" t="s">
        <v>369</v>
      </c>
      <c r="B43" s="46">
        <f>SUMIFS(CFR_Data[SFY2024],CFR_Data[NFA MT],"TRUE",CFR_Data[Division Project Type],$A43,CFR_Data[Funding_Source],"NFA")</f>
        <v>0</v>
      </c>
      <c r="C43" s="46">
        <f>SUMIFS(CFR_Data[SFY2025],CFR_Data[NFA MT],"TRUE",CFR_Data[Division Project Type],$A43,CFR_Data[Funding_Source],"NFA")</f>
        <v>0</v>
      </c>
      <c r="D43" s="46">
        <f>SUMIFS(CFR_Data[SFY2026],CFR_Data[NFA MT],"TRUE",CFR_Data[Division Project Type],$A43,CFR_Data[Funding_Source],"NFA")</f>
        <v>0</v>
      </c>
      <c r="E43" s="46">
        <f>SUMIFS(CFR_Data[SFY2027],CFR_Data[NFA MT],"TRUE",CFR_Data[Division Project Type],$A43,CFR_Data[Funding_Source],"NFA")</f>
        <v>0</v>
      </c>
      <c r="F43" s="46">
        <f>SUMIFS(CFR_Data[SFY2028],CFR_Data[NFA MT],"TRUE",CFR_Data[Division Project Type],$A43,CFR_Data[Funding_Source],"NFA")</f>
        <v>0</v>
      </c>
    </row>
    <row r="44" spans="1:6" ht="11.25" hidden="1" customHeight="1" x14ac:dyDescent="0.2">
      <c r="B44" s="48"/>
      <c r="C44" s="47"/>
      <c r="D44" s="47"/>
      <c r="E44" s="47"/>
      <c r="F44" s="47"/>
    </row>
    <row r="45" spans="1:6" ht="12.75" customHeight="1" x14ac:dyDescent="0.2">
      <c r="A45" s="37" t="s">
        <v>636</v>
      </c>
      <c r="B45" s="49"/>
      <c r="C45" s="38"/>
      <c r="D45" s="38"/>
      <c r="E45" s="38"/>
      <c r="F45" s="38"/>
    </row>
    <row r="46" spans="1:6" ht="12.75" customHeight="1" x14ac:dyDescent="0.2">
      <c r="A46" s="39" t="s">
        <v>635</v>
      </c>
      <c r="B46" s="46">
        <f>SUMIFS(CFR_Data[SFY2024],CFR_Data[NFA MT],"TRUE",CFR_Data[Division Project Type],$A46,CFR_Data[Funding_Source],"NFA")</f>
        <v>0</v>
      </c>
      <c r="C46" s="46">
        <f>SUMIFS(CFR_Data[SFY2025],CFR_Data[NFA MT],"TRUE",CFR_Data[Division Project Type],$A46,CFR_Data[Funding_Source],"NFA")</f>
        <v>0</v>
      </c>
      <c r="D46" s="46">
        <f>SUMIFS(CFR_Data[SFY2026],CFR_Data[NFA MT],"TRUE",CFR_Data[Division Project Type],$A46,CFR_Data[Funding_Source],"NFA")</f>
        <v>0</v>
      </c>
      <c r="E46" s="46">
        <f>SUMIFS(CFR_Data[SFY2027],CFR_Data[NFA MT],"TRUE",CFR_Data[Division Project Type],$A46,CFR_Data[Funding_Source],"NFA")</f>
        <v>0</v>
      </c>
      <c r="F46" s="46">
        <f>SUMIFS(CFR_Data[SFY2028],CFR_Data[NFA MT],"TRUE",CFR_Data[Division Project Type],$A46,CFR_Data[Funding_Source],"NFA")</f>
        <v>0</v>
      </c>
    </row>
    <row r="47" spans="1:6" ht="11.25" hidden="1" customHeight="1" x14ac:dyDescent="0.2">
      <c r="B47" s="48"/>
      <c r="C47" s="47"/>
      <c r="D47" s="47"/>
      <c r="E47" s="47"/>
      <c r="F47" s="47"/>
    </row>
    <row r="48" spans="1:6" ht="12.75" customHeight="1" x14ac:dyDescent="0.2">
      <c r="A48" s="37" t="s">
        <v>638</v>
      </c>
      <c r="B48" s="49"/>
      <c r="C48" s="38"/>
      <c r="D48" s="38"/>
      <c r="E48" s="38"/>
      <c r="F48" s="38"/>
    </row>
    <row r="49" spans="1:6" ht="12.75" customHeight="1" x14ac:dyDescent="0.2">
      <c r="A49" s="42" t="s">
        <v>359</v>
      </c>
      <c r="B49" s="46">
        <f>SUMIFS(CFR_Data[SFY2024],CFR_Data[NFA MT],"TRUE",CFR_Data[Division Project Type],$A49,CFR_Data[Funding_Source],"NFA")</f>
        <v>5369209.7799999993</v>
      </c>
      <c r="C49" s="46">
        <f>SUMIFS(CFR_Data[SFY2025],CFR_Data[NFA MT],"TRUE",CFR_Data[Division Project Type],$A49,CFR_Data[Funding_Source],"NFA")</f>
        <v>0</v>
      </c>
      <c r="D49" s="46">
        <f>SUMIFS(CFR_Data[SFY2026],CFR_Data[NFA MT],"TRUE",CFR_Data[Division Project Type],$A49,CFR_Data[Funding_Source],"NFA")</f>
        <v>0</v>
      </c>
      <c r="E49" s="46">
        <f>SUMIFS(CFR_Data[SFY2027],CFR_Data[NFA MT],"TRUE",CFR_Data[Division Project Type],$A49,CFR_Data[Funding_Source],"NFA")</f>
        <v>0</v>
      </c>
      <c r="F49" s="46">
        <f>SUMIFS(CFR_Data[SFY2028],CFR_Data[NFA MT],"TRUE",CFR_Data[Division Project Type],$A49,CFR_Data[Funding_Source],"NFA")</f>
        <v>0</v>
      </c>
    </row>
    <row r="50" spans="1:6" ht="12.75" customHeight="1" x14ac:dyDescent="0.2">
      <c r="A50" s="42" t="s">
        <v>193</v>
      </c>
      <c r="B50" s="46">
        <f>SUMIFS(CFR_Data[SFY2024],CFR_Data[NFA MT],"TRUE",CFR_Data[Division Project Type],$A50,CFR_Data[Funding_Source],"NFA")</f>
        <v>26463372.024800003</v>
      </c>
      <c r="C50" s="46">
        <f>SUMIFS(CFR_Data[SFY2025],CFR_Data[NFA MT],"TRUE",CFR_Data[Division Project Type],$A50,CFR_Data[Funding_Source],"NFA")</f>
        <v>15822396.374999998</v>
      </c>
      <c r="D50" s="46">
        <f>SUMIFS(CFR_Data[SFY2026],CFR_Data[NFA MT],"TRUE",CFR_Data[Division Project Type],$A50,CFR_Data[Funding_Source],"NFA")</f>
        <v>7243190.9372000005</v>
      </c>
      <c r="E50" s="46">
        <f>SUMIFS(CFR_Data[SFY2027],CFR_Data[NFA MT],"TRUE",CFR_Data[Division Project Type],$A50,CFR_Data[Funding_Source],"NFA")</f>
        <v>0</v>
      </c>
      <c r="F50" s="46">
        <f>SUMIFS(CFR_Data[SFY2028],CFR_Data[NFA MT],"TRUE",CFR_Data[Division Project Type],$A50,CFR_Data[Funding_Source],"NFA")</f>
        <v>0</v>
      </c>
    </row>
    <row r="51" spans="1:6" ht="12.75" customHeight="1" x14ac:dyDescent="0.2">
      <c r="A51" s="39" t="s">
        <v>368</v>
      </c>
      <c r="B51" s="46">
        <f>SUMIFS(CFR_Data[SFY2024],CFR_Data[NFA MT],"TRUE",CFR_Data[Division Project Type],$A51,CFR_Data[Funding_Source],"NFA")</f>
        <v>10246699.359999999</v>
      </c>
      <c r="C51" s="46">
        <f>SUMIFS(CFR_Data[SFY2025],CFR_Data[NFA MT],"TRUE",CFR_Data[Division Project Type],$A51,CFR_Data[Funding_Source],"NFA")</f>
        <v>2669149.6168</v>
      </c>
      <c r="D51" s="46">
        <f>SUMIFS(CFR_Data[SFY2026],CFR_Data[NFA MT],"TRUE",CFR_Data[Division Project Type],$A51,CFR_Data[Funding_Source],"NFA")</f>
        <v>4321795.8635</v>
      </c>
      <c r="E51" s="46">
        <f>SUMIFS(CFR_Data[SFY2027],CFR_Data[NFA MT],"TRUE",CFR_Data[Division Project Type],$A51,CFR_Data[Funding_Source],"NFA")</f>
        <v>1786791.3473</v>
      </c>
      <c r="F51" s="46">
        <f>SUMIFS(CFR_Data[SFY2028],CFR_Data[NFA MT],"TRUE",CFR_Data[Division Project Type],$A51,CFR_Data[Funding_Source],"NFA")</f>
        <v>0</v>
      </c>
    </row>
    <row r="52" spans="1:6" ht="11.25" hidden="1" customHeight="1" x14ac:dyDescent="0.2">
      <c r="B52" s="48"/>
      <c r="C52" s="47"/>
      <c r="D52" s="47"/>
      <c r="E52" s="47"/>
      <c r="F52" s="47"/>
    </row>
    <row r="53" spans="1:6" ht="12.75" customHeight="1" x14ac:dyDescent="0.2">
      <c r="A53" s="37" t="s">
        <v>639</v>
      </c>
      <c r="B53" s="49"/>
      <c r="C53" s="38"/>
      <c r="D53" s="38"/>
      <c r="E53" s="38"/>
      <c r="F53" s="38"/>
    </row>
    <row r="54" spans="1:6" ht="12.75" customHeight="1" x14ac:dyDescent="0.2">
      <c r="A54" s="42" t="s">
        <v>343</v>
      </c>
      <c r="B54" s="46">
        <f>SUMIFS(CFR_Data[SFY2024],CFR_Data[NFA MT],"TRUE",CFR_Data[Division Project Type],$A54,CFR_Data[Funding_Source],"NFA")</f>
        <v>0</v>
      </c>
      <c r="C54" s="46">
        <f>SUMIFS(CFR_Data[SFY2025],CFR_Data[NFA MT],"TRUE",CFR_Data[Division Project Type],$A54,CFR_Data[Funding_Source],"NFA")</f>
        <v>0</v>
      </c>
      <c r="D54" s="46">
        <f>SUMIFS(CFR_Data[SFY2026],CFR_Data[NFA MT],"TRUE",CFR_Data[Division Project Type],$A54,CFR_Data[Funding_Source],"NFA")</f>
        <v>0</v>
      </c>
      <c r="E54" s="46">
        <f>SUMIFS(CFR_Data[SFY2027],CFR_Data[NFA MT],"TRUE",CFR_Data[Division Project Type],$A54,CFR_Data[Funding_Source],"NFA")</f>
        <v>0</v>
      </c>
      <c r="F54" s="46">
        <f>SUMIFS(CFR_Data[SFY2028],CFR_Data[NFA MT],"TRUE",CFR_Data[Division Project Type],$A54,CFR_Data[Funding_Source],"NFA")</f>
        <v>0</v>
      </c>
    </row>
    <row r="55" spans="1:6" ht="12.75" customHeight="1" x14ac:dyDescent="0.2">
      <c r="A55" s="42" t="s">
        <v>224</v>
      </c>
      <c r="B55" s="46">
        <f>SUMIFS(CFR_Data[SFY2024],CFR_Data[NFA MT],"TRUE",CFR_Data[Division Project Type],$A55,CFR_Data[Funding_Source],"NFA")</f>
        <v>2639495.5099999998</v>
      </c>
      <c r="C55" s="46">
        <f>SUMIFS(CFR_Data[SFY2025],CFR_Data[NFA MT],"TRUE",CFR_Data[Division Project Type],$A55,CFR_Data[Funding_Source],"NFA")</f>
        <v>1152483.95</v>
      </c>
      <c r="D55" s="46">
        <f>SUMIFS(CFR_Data[SFY2026],CFR_Data[NFA MT],"TRUE",CFR_Data[Division Project Type],$A55,CFR_Data[Funding_Source],"NFA")</f>
        <v>241154.19</v>
      </c>
      <c r="E55" s="46">
        <f>SUMIFS(CFR_Data[SFY2027],CFR_Data[NFA MT],"TRUE",CFR_Data[Division Project Type],$A55,CFR_Data[Funding_Source],"NFA")</f>
        <v>0</v>
      </c>
      <c r="F55" s="46">
        <f>SUMIFS(CFR_Data[SFY2028],CFR_Data[NFA MT],"TRUE",CFR_Data[Division Project Type],$A55,CFR_Data[Funding_Source],"NFA")</f>
        <v>0</v>
      </c>
    </row>
    <row r="56" spans="1:6" ht="12.75" customHeight="1" x14ac:dyDescent="0.2">
      <c r="A56" s="42" t="s">
        <v>231</v>
      </c>
      <c r="B56" s="46">
        <f>SUMIFS(CFR_Data[SFY2024],CFR_Data[NFA MT],"TRUE",CFR_Data[Division Project Type],$A56,CFR_Data[Funding_Source],"NFA")</f>
        <v>14260788.2335</v>
      </c>
      <c r="C56" s="46">
        <f>SUMIFS(CFR_Data[SFY2025],CFR_Data[NFA MT],"TRUE",CFR_Data[Division Project Type],$A56,CFR_Data[Funding_Source],"NFA")</f>
        <v>14433780.012300003</v>
      </c>
      <c r="D56" s="46">
        <f>SUMIFS(CFR_Data[SFY2026],CFR_Data[NFA MT],"TRUE",CFR_Data[Division Project Type],$A56,CFR_Data[Funding_Source],"NFA")</f>
        <v>7827224.4368999992</v>
      </c>
      <c r="E56" s="46">
        <f>SUMIFS(CFR_Data[SFY2027],CFR_Data[NFA MT],"TRUE",CFR_Data[Division Project Type],$A56,CFR_Data[Funding_Source],"NFA")</f>
        <v>942840.49759999989</v>
      </c>
      <c r="F56" s="46">
        <f>SUMIFS(CFR_Data[SFY2028],CFR_Data[NFA MT],"TRUE",CFR_Data[Division Project Type],$A56,CFR_Data[Funding_Source],"NFA")</f>
        <v>0</v>
      </c>
    </row>
    <row r="57" spans="1:6" ht="12.75" customHeight="1" x14ac:dyDescent="0.2">
      <c r="A57" s="42" t="s">
        <v>225</v>
      </c>
      <c r="B57" s="46">
        <f>SUMIFS(CFR_Data[SFY2024],CFR_Data[NFA MT],"TRUE",CFR_Data[Division Project Type],$A57,CFR_Data[Funding_Source],"NFA")</f>
        <v>1120385.4592000004</v>
      </c>
      <c r="C57" s="46">
        <f>SUMIFS(CFR_Data[SFY2025],CFR_Data[NFA MT],"TRUE",CFR_Data[Division Project Type],$A57,CFR_Data[Funding_Source],"NFA")</f>
        <v>874404.00159999996</v>
      </c>
      <c r="D57" s="46">
        <f>SUMIFS(CFR_Data[SFY2026],CFR_Data[NFA MT],"TRUE",CFR_Data[Division Project Type],$A57,CFR_Data[Funding_Source],"NFA")</f>
        <v>845599.56650000007</v>
      </c>
      <c r="E57" s="46">
        <f>SUMIFS(CFR_Data[SFY2027],CFR_Data[NFA MT],"TRUE",CFR_Data[Division Project Type],$A57,CFR_Data[Funding_Source],"NFA")</f>
        <v>51968.695699999997</v>
      </c>
      <c r="F57" s="46">
        <f>SUMIFS(CFR_Data[SFY2028],CFR_Data[NFA MT],"TRUE",CFR_Data[Division Project Type],$A57,CFR_Data[Funding_Source],"NFA")</f>
        <v>0</v>
      </c>
    </row>
    <row r="58" spans="1:6" ht="12.75" customHeight="1" x14ac:dyDescent="0.2">
      <c r="A58" s="42" t="s">
        <v>350</v>
      </c>
      <c r="B58" s="46">
        <f>SUMIFS(CFR_Data[SFY2024],CFR_Data[NFA MT],"TRUE",CFR_Data[Division Project Type],$A58,CFR_Data[Funding_Source],"NFA")</f>
        <v>0</v>
      </c>
      <c r="C58" s="46">
        <f>SUMIFS(CFR_Data[SFY2025],CFR_Data[NFA MT],"TRUE",CFR_Data[Division Project Type],$A58,CFR_Data[Funding_Source],"NFA")</f>
        <v>0</v>
      </c>
      <c r="D58" s="46">
        <f>SUMIFS(CFR_Data[SFY2026],CFR_Data[NFA MT],"TRUE",CFR_Data[Division Project Type],$A58,CFR_Data[Funding_Source],"NFA")</f>
        <v>0</v>
      </c>
      <c r="E58" s="46">
        <f>SUMIFS(CFR_Data[SFY2027],CFR_Data[NFA MT],"TRUE",CFR_Data[Division Project Type],$A58,CFR_Data[Funding_Source],"NFA")</f>
        <v>0</v>
      </c>
      <c r="F58" s="46">
        <f>SUMIFS(CFR_Data[SFY2028],CFR_Data[NFA MT],"TRUE",CFR_Data[Division Project Type],$A58,CFR_Data[Funding_Source],"NFA")</f>
        <v>0</v>
      </c>
    </row>
    <row r="59" spans="1:6" ht="12.75" customHeight="1" x14ac:dyDescent="0.2">
      <c r="A59" s="42" t="s">
        <v>351</v>
      </c>
      <c r="B59" s="46">
        <f>SUMIFS(CFR_Data[SFY2024],CFR_Data[NFA MT],"TRUE",CFR_Data[Division Project Type],$A59,CFR_Data[Funding_Source],"NFA")</f>
        <v>0</v>
      </c>
      <c r="C59" s="46">
        <f>SUMIFS(CFR_Data[SFY2025],CFR_Data[NFA MT],"TRUE",CFR_Data[Division Project Type],$A59,CFR_Data[Funding_Source],"NFA")</f>
        <v>0</v>
      </c>
      <c r="D59" s="46">
        <f>SUMIFS(CFR_Data[SFY2026],CFR_Data[NFA MT],"TRUE",CFR_Data[Division Project Type],$A59,CFR_Data[Funding_Source],"NFA")</f>
        <v>0</v>
      </c>
      <c r="E59" s="46">
        <f>SUMIFS(CFR_Data[SFY2027],CFR_Data[NFA MT],"TRUE",CFR_Data[Division Project Type],$A59,CFR_Data[Funding_Source],"NFA")</f>
        <v>0</v>
      </c>
      <c r="F59" s="46">
        <f>SUMIFS(CFR_Data[SFY2028],CFR_Data[NFA MT],"TRUE",CFR_Data[Division Project Type],$A59,CFR_Data[Funding_Source],"NFA")</f>
        <v>0</v>
      </c>
    </row>
    <row r="60" spans="1:6" ht="11.25" hidden="1" customHeight="1" x14ac:dyDescent="0.2">
      <c r="A60" s="42" t="s">
        <v>352</v>
      </c>
      <c r="B60" s="46">
        <f>SUMIFS(CFR_Data[SFY2024],CFR_Data[NFA MT],"TRUE",CFR_Data[Division Project Type],$A60,CFR_Data[Funding_Source],"NFA")</f>
        <v>0</v>
      </c>
      <c r="C60" s="46">
        <f>SUMIFS(CFR_Data[SFY2025],CFR_Data[NFA MT],"TRUE",CFR_Data[Division Project Type],$A60,CFR_Data[Funding_Source],"NFA")</f>
        <v>0</v>
      </c>
      <c r="D60" s="46">
        <f>SUMIFS(CFR_Data[SFY2026],CFR_Data[NFA MT],"TRUE",CFR_Data[Division Project Type],$A60,CFR_Data[Funding_Source],"NFA")</f>
        <v>0</v>
      </c>
      <c r="E60" s="46">
        <f>SUMIFS(CFR_Data[SFY2027],CFR_Data[NFA MT],"TRUE",CFR_Data[Division Project Type],$A60,CFR_Data[Funding_Source],"NFA")</f>
        <v>0</v>
      </c>
      <c r="F60" s="46">
        <f>SUMIFS(CFR_Data[SFY2028],CFR_Data[NFA MT],"TRUE",CFR_Data[Division Project Type],$A60,CFR_Data[Funding_Source],"NFA")</f>
        <v>0</v>
      </c>
    </row>
    <row r="61" spans="1:6" ht="11.25" hidden="1" customHeight="1" x14ac:dyDescent="0.2">
      <c r="A61" s="42" t="s">
        <v>353</v>
      </c>
      <c r="B61" s="46">
        <f>SUMIFS(CFR_Data[SFY2024],CFR_Data[NFA MT],"TRUE",CFR_Data[Division Project Type],$A61,CFR_Data[Funding_Source],"NFA")</f>
        <v>0</v>
      </c>
      <c r="C61" s="46">
        <f>SUMIFS(CFR_Data[SFY2025],CFR_Data[NFA MT],"TRUE",CFR_Data[Division Project Type],$A61,CFR_Data[Funding_Source],"NFA")</f>
        <v>0</v>
      </c>
      <c r="D61" s="46">
        <f>SUMIFS(CFR_Data[SFY2026],CFR_Data[NFA MT],"TRUE",CFR_Data[Division Project Type],$A61,CFR_Data[Funding_Source],"NFA")</f>
        <v>0</v>
      </c>
      <c r="E61" s="46">
        <f>SUMIFS(CFR_Data[SFY2027],CFR_Data[NFA MT],"TRUE",CFR_Data[Division Project Type],$A61,CFR_Data[Funding_Source],"NFA")</f>
        <v>0</v>
      </c>
      <c r="F61" s="46">
        <f>SUMIFS(CFR_Data[SFY2028],CFR_Data[NFA MT],"TRUE",CFR_Data[Division Project Type],$A61,CFR_Data[Funding_Source],"NFA")</f>
        <v>0</v>
      </c>
    </row>
    <row r="62" spans="1:6" ht="11.25" hidden="1" customHeight="1" x14ac:dyDescent="0.2">
      <c r="A62" s="42" t="s">
        <v>354</v>
      </c>
      <c r="B62" s="46">
        <f>SUMIFS(CFR_Data[SFY2024],CFR_Data[NFA MT],"TRUE",CFR_Data[Division Project Type],$A62,CFR_Data[Funding_Source],"NFA")</f>
        <v>0</v>
      </c>
      <c r="C62" s="46">
        <f>SUMIFS(CFR_Data[SFY2025],CFR_Data[NFA MT],"TRUE",CFR_Data[Division Project Type],$A62,CFR_Data[Funding_Source],"NFA")</f>
        <v>0</v>
      </c>
      <c r="D62" s="46">
        <f>SUMIFS(CFR_Data[SFY2026],CFR_Data[NFA MT],"TRUE",CFR_Data[Division Project Type],$A62,CFR_Data[Funding_Source],"NFA")</f>
        <v>0</v>
      </c>
      <c r="E62" s="46">
        <f>SUMIFS(CFR_Data[SFY2027],CFR_Data[NFA MT],"TRUE",CFR_Data[Division Project Type],$A62,CFR_Data[Funding_Source],"NFA")</f>
        <v>0</v>
      </c>
      <c r="F62" s="46">
        <f>SUMIFS(CFR_Data[SFY2028],CFR_Data[NFA MT],"TRUE",CFR_Data[Division Project Type],$A62,CFR_Data[Funding_Source],"NFA")</f>
        <v>0</v>
      </c>
    </row>
    <row r="63" spans="1:6" ht="11.25" hidden="1" customHeight="1" x14ac:dyDescent="0.2">
      <c r="A63" s="42" t="s">
        <v>355</v>
      </c>
      <c r="B63" s="46">
        <f>SUMIFS(CFR_Data[SFY2024],CFR_Data[NFA MT],"TRUE",CFR_Data[Division Project Type],$A63,CFR_Data[Funding_Source],"NFA")</f>
        <v>0</v>
      </c>
      <c r="C63" s="46">
        <f>SUMIFS(CFR_Data[SFY2025],CFR_Data[NFA MT],"TRUE",CFR_Data[Division Project Type],$A63,CFR_Data[Funding_Source],"NFA")</f>
        <v>0</v>
      </c>
      <c r="D63" s="46">
        <f>SUMIFS(CFR_Data[SFY2026],CFR_Data[NFA MT],"TRUE",CFR_Data[Division Project Type],$A63,CFR_Data[Funding_Source],"NFA")</f>
        <v>0</v>
      </c>
      <c r="E63" s="46">
        <f>SUMIFS(CFR_Data[SFY2027],CFR_Data[NFA MT],"TRUE",CFR_Data[Division Project Type],$A63,CFR_Data[Funding_Source],"NFA")</f>
        <v>0</v>
      </c>
      <c r="F63" s="46">
        <f>SUMIFS(CFR_Data[SFY2028],CFR_Data[NFA MT],"TRUE",CFR_Data[Division Project Type],$A63,CFR_Data[Funding_Source],"NFA")</f>
        <v>0</v>
      </c>
    </row>
    <row r="64" spans="1:6" ht="11.25" hidden="1" customHeight="1" x14ac:dyDescent="0.2">
      <c r="A64" s="42" t="s">
        <v>241</v>
      </c>
      <c r="B64" s="46">
        <f>SUMIFS(CFR_Data[SFY2024],CFR_Data[NFA MT],"TRUE",CFR_Data[Division Project Type],$A64,CFR_Data[Funding_Source],"NFA")</f>
        <v>0</v>
      </c>
      <c r="C64" s="46">
        <f>SUMIFS(CFR_Data[SFY2025],CFR_Data[NFA MT],"TRUE",CFR_Data[Division Project Type],$A64,CFR_Data[Funding_Source],"NFA")</f>
        <v>0</v>
      </c>
      <c r="D64" s="46">
        <f>SUMIFS(CFR_Data[SFY2026],CFR_Data[NFA MT],"TRUE",CFR_Data[Division Project Type],$A64,CFR_Data[Funding_Source],"NFA")</f>
        <v>0</v>
      </c>
      <c r="E64" s="46">
        <f>SUMIFS(CFR_Data[SFY2027],CFR_Data[NFA MT],"TRUE",CFR_Data[Division Project Type],$A64,CFR_Data[Funding_Source],"NFA")</f>
        <v>0</v>
      </c>
      <c r="F64" s="46">
        <f>SUMIFS(CFR_Data[SFY2028],CFR_Data[NFA MT],"TRUE",CFR_Data[Division Project Type],$A64,CFR_Data[Funding_Source],"NFA")</f>
        <v>0</v>
      </c>
    </row>
    <row r="65" spans="1:6" ht="12.75" customHeight="1" x14ac:dyDescent="0.2">
      <c r="A65" s="42" t="s">
        <v>356</v>
      </c>
      <c r="B65" s="46">
        <f>SUMIFS(CFR_Data[SFY2024],CFR_Data[NFA MT],"TRUE",CFR_Data[Division Project Type],$A65,CFR_Data[Funding_Source],"NFA")</f>
        <v>9006753.1225000005</v>
      </c>
      <c r="C65" s="46">
        <f>SUMIFS(CFR_Data[SFY2025],CFR_Data[NFA MT],"TRUE",CFR_Data[Division Project Type],$A65,CFR_Data[Funding_Source],"NFA")</f>
        <v>10552248.65</v>
      </c>
      <c r="D65" s="46">
        <f>SUMIFS(CFR_Data[SFY2026],CFR_Data[NFA MT],"TRUE",CFR_Data[Division Project Type],$A65,CFR_Data[Funding_Source],"NFA")</f>
        <v>2223511.35</v>
      </c>
      <c r="E65" s="46">
        <f>SUMIFS(CFR_Data[SFY2027],CFR_Data[NFA MT],"TRUE",CFR_Data[Division Project Type],$A65,CFR_Data[Funding_Source],"NFA")</f>
        <v>0</v>
      </c>
      <c r="F65" s="46">
        <f>SUMIFS(CFR_Data[SFY2028],CFR_Data[NFA MT],"TRUE",CFR_Data[Division Project Type],$A65,CFR_Data[Funding_Source],"NFA")</f>
        <v>0</v>
      </c>
    </row>
    <row r="66" spans="1:6" ht="11.25" hidden="1" customHeight="1" x14ac:dyDescent="0.2">
      <c r="A66" s="42" t="s">
        <v>357</v>
      </c>
      <c r="B66" s="46">
        <f>SUMIFS(CFR_Data[SFY2024],CFR_Data[NFA MT],"TRUE",CFR_Data[Division Project Type],$A66,CFR_Data[Funding_Source],"NFA")</f>
        <v>0</v>
      </c>
      <c r="C66" s="46">
        <f>SUMIFS(CFR_Data[SFY2025],CFR_Data[NFA MT],"TRUE",CFR_Data[Division Project Type],$A66,CFR_Data[Funding_Source],"NFA")</f>
        <v>0</v>
      </c>
      <c r="D66" s="46">
        <f>SUMIFS(CFR_Data[SFY2026],CFR_Data[NFA MT],"TRUE",CFR_Data[Division Project Type],$A66,CFR_Data[Funding_Source],"NFA")</f>
        <v>0</v>
      </c>
      <c r="E66" s="46">
        <f>SUMIFS(CFR_Data[SFY2027],CFR_Data[NFA MT],"TRUE",CFR_Data[Division Project Type],$A66,CFR_Data[Funding_Source],"NFA")</f>
        <v>0</v>
      </c>
      <c r="F66" s="46">
        <f>SUMIFS(CFR_Data[SFY2028],CFR_Data[NFA MT],"TRUE",CFR_Data[Division Project Type],$A66,CFR_Data[Funding_Source],"NFA")</f>
        <v>0</v>
      </c>
    </row>
    <row r="67" spans="1:6" ht="11.25" hidden="1" customHeight="1" x14ac:dyDescent="0.2">
      <c r="A67" s="42" t="s">
        <v>240</v>
      </c>
      <c r="B67" s="46">
        <f>SUMIFS(CFR_Data[SFY2024],CFR_Data[NFA MT],"TRUE",CFR_Data[Division Project Type],$A67,CFR_Data[Funding_Source],"NFA")</f>
        <v>0</v>
      </c>
      <c r="C67" s="46">
        <f>SUMIFS(CFR_Data[SFY2025],CFR_Data[NFA MT],"TRUE",CFR_Data[Division Project Type],$A67,CFR_Data[Funding_Source],"NFA")</f>
        <v>0</v>
      </c>
      <c r="D67" s="46">
        <f>SUMIFS(CFR_Data[SFY2026],CFR_Data[NFA MT],"TRUE",CFR_Data[Division Project Type],$A67,CFR_Data[Funding_Source],"NFA")</f>
        <v>0</v>
      </c>
      <c r="E67" s="46">
        <f>SUMIFS(CFR_Data[SFY2027],CFR_Data[NFA MT],"TRUE",CFR_Data[Division Project Type],$A67,CFR_Data[Funding_Source],"NFA")</f>
        <v>0</v>
      </c>
      <c r="F67" s="46">
        <f>SUMIFS(CFR_Data[SFY2028],CFR_Data[NFA MT],"TRUE",CFR_Data[Division Project Type],$A67,CFR_Data[Funding_Source],"NFA")</f>
        <v>0</v>
      </c>
    </row>
    <row r="68" spans="1:6" ht="12.75" customHeight="1" x14ac:dyDescent="0.2">
      <c r="A68" s="42" t="s">
        <v>222</v>
      </c>
      <c r="B68" s="46">
        <f>SUMIFS(CFR_Data[SFY2024],CFR_Data[NFA MT],"TRUE",CFR_Data[Division Project Type],$A68,CFR_Data[Funding_Source],"NFA")</f>
        <v>8074788.6157</v>
      </c>
      <c r="C68" s="46">
        <f>SUMIFS(CFR_Data[SFY2025],CFR_Data[NFA MT],"TRUE",CFR_Data[Division Project Type],$A68,CFR_Data[Funding_Source],"NFA")</f>
        <v>5566799.6078000003</v>
      </c>
      <c r="D68" s="46">
        <f>SUMIFS(CFR_Data[SFY2026],CFR_Data[NFA MT],"TRUE",CFR_Data[Division Project Type],$A68,CFR_Data[Funding_Source],"NFA")</f>
        <v>3198448.8164999997</v>
      </c>
      <c r="E68" s="46">
        <f>SUMIFS(CFR_Data[SFY2027],CFR_Data[NFA MT],"TRUE",CFR_Data[Division Project Type],$A68,CFR_Data[Funding_Source],"NFA")</f>
        <v>246000</v>
      </c>
      <c r="F68" s="46">
        <f>SUMIFS(CFR_Data[SFY2028],CFR_Data[NFA MT],"TRUE",CFR_Data[Division Project Type],$A68,CFR_Data[Funding_Source],"NFA")</f>
        <v>0</v>
      </c>
    </row>
    <row r="69" spans="1:6" ht="11.25" hidden="1" customHeight="1" x14ac:dyDescent="0.2">
      <c r="A69" s="42" t="s">
        <v>247</v>
      </c>
      <c r="B69" s="46">
        <f>SUMIFS(CFR_Data[SFY2024],CFR_Data[NFA MT],"TRUE",CFR_Data[Division Project Type],$A69,CFR_Data[Funding_Source],"NFA")</f>
        <v>0</v>
      </c>
      <c r="C69" s="46">
        <f>SUMIFS(CFR_Data[SFY2025],CFR_Data[NFA MT],"TRUE",CFR_Data[Division Project Type],$A69,CFR_Data[Funding_Source],"NFA")</f>
        <v>0</v>
      </c>
      <c r="D69" s="46">
        <f>SUMIFS(CFR_Data[SFY2026],CFR_Data[NFA MT],"TRUE",CFR_Data[Division Project Type],$A69,CFR_Data[Funding_Source],"NFA")</f>
        <v>0</v>
      </c>
      <c r="E69" s="46">
        <f>SUMIFS(CFR_Data[SFY2027],CFR_Data[NFA MT],"TRUE",CFR_Data[Division Project Type],$A69,CFR_Data[Funding_Source],"NFA")</f>
        <v>0</v>
      </c>
      <c r="F69" s="46">
        <f>SUMIFS(CFR_Data[SFY2028],CFR_Data[NFA MT],"TRUE",CFR_Data[Division Project Type],$A69,CFR_Data[Funding_Source],"NFA")</f>
        <v>0</v>
      </c>
    </row>
    <row r="70" spans="1:6" ht="12.75" customHeight="1" x14ac:dyDescent="0.2">
      <c r="A70" s="42" t="s">
        <v>273</v>
      </c>
      <c r="B70" s="46">
        <f>SUMIFS(CFR_Data[SFY2024],CFR_Data[NFA MT],"TRUE",CFR_Data[Division Project Type],$A70,CFR_Data[Funding_Source],"NFA")</f>
        <v>1285981.48</v>
      </c>
      <c r="C70" s="46">
        <f>SUMIFS(CFR_Data[SFY2025],CFR_Data[NFA MT],"TRUE",CFR_Data[Division Project Type],$A70,CFR_Data[Funding_Source],"NFA")</f>
        <v>1038046.65</v>
      </c>
      <c r="D70" s="46">
        <f>SUMIFS(CFR_Data[SFY2026],CFR_Data[NFA MT],"TRUE",CFR_Data[Division Project Type],$A70,CFR_Data[Funding_Source],"NFA")</f>
        <v>283520</v>
      </c>
      <c r="E70" s="46">
        <f>SUMIFS(CFR_Data[SFY2027],CFR_Data[NFA MT],"TRUE",CFR_Data[Division Project Type],$A70,CFR_Data[Funding_Source],"NFA")</f>
        <v>0</v>
      </c>
      <c r="F70" s="46">
        <f>SUMIFS(CFR_Data[SFY2028],CFR_Data[NFA MT],"TRUE",CFR_Data[Division Project Type],$A70,CFR_Data[Funding_Source],"NFA")</f>
        <v>0</v>
      </c>
    </row>
    <row r="71" spans="1:6" ht="12.75" customHeight="1" x14ac:dyDescent="0.2">
      <c r="A71" s="42" t="s">
        <v>314</v>
      </c>
      <c r="B71" s="46">
        <f>SUMIFS(CFR_Data[SFY2024],CFR_Data[NFA MT],"TRUE",CFR_Data[Division Project Type],$A71,CFR_Data[Funding_Source],"NFA")</f>
        <v>661953.60000000009</v>
      </c>
      <c r="C71" s="46">
        <f>SUMIFS(CFR_Data[SFY2025],CFR_Data[NFA MT],"TRUE",CFR_Data[Division Project Type],$A71,CFR_Data[Funding_Source],"NFA")</f>
        <v>997891.44</v>
      </c>
      <c r="D71" s="46">
        <f>SUMIFS(CFR_Data[SFY2026],CFR_Data[NFA MT],"TRUE",CFR_Data[Division Project Type],$A71,CFR_Data[Funding_Source],"NFA")</f>
        <v>844696.03</v>
      </c>
      <c r="E71" s="46">
        <f>SUMIFS(CFR_Data[SFY2027],CFR_Data[NFA MT],"TRUE",CFR_Data[Division Project Type],$A71,CFR_Data[Funding_Source],"NFA")</f>
        <v>0</v>
      </c>
      <c r="F71" s="46">
        <f>SUMIFS(CFR_Data[SFY2028],CFR_Data[NFA MT],"TRUE",CFR_Data[Division Project Type],$A71,CFR_Data[Funding_Source],"NFA")</f>
        <v>0</v>
      </c>
    </row>
    <row r="72" spans="1:6" ht="11.25" hidden="1" customHeight="1" x14ac:dyDescent="0.2">
      <c r="A72" s="42" t="s">
        <v>245</v>
      </c>
      <c r="B72" s="46">
        <f>SUMIFS(CFR_Data[SFY2024],CFR_Data[NFA MT],"TRUE",CFR_Data[Division Project Type],$A72,CFR_Data[Funding_Source],"NFA")</f>
        <v>0</v>
      </c>
      <c r="C72" s="46">
        <f>SUMIFS(CFR_Data[SFY2025],CFR_Data[NFA MT],"TRUE",CFR_Data[Division Project Type],$A72,CFR_Data[Funding_Source],"NFA")</f>
        <v>0</v>
      </c>
      <c r="D72" s="46">
        <f>SUMIFS(CFR_Data[SFY2026],CFR_Data[NFA MT],"TRUE",CFR_Data[Division Project Type],$A72,CFR_Data[Funding_Source],"NFA")</f>
        <v>0</v>
      </c>
      <c r="E72" s="46">
        <f>SUMIFS(CFR_Data[SFY2027],CFR_Data[NFA MT],"TRUE",CFR_Data[Division Project Type],$A72,CFR_Data[Funding_Source],"NFA")</f>
        <v>0</v>
      </c>
      <c r="F72" s="46">
        <f>SUMIFS(CFR_Data[SFY2028],CFR_Data[NFA MT],"TRUE",CFR_Data[Division Project Type],$A72,CFR_Data[Funding_Source],"NFA")</f>
        <v>0</v>
      </c>
    </row>
    <row r="73" spans="1:6" ht="12.75" customHeight="1" x14ac:dyDescent="0.2">
      <c r="A73" s="42" t="s">
        <v>230</v>
      </c>
      <c r="B73" s="46">
        <f>SUMIFS(CFR_Data[SFY2024],CFR_Data[NFA MT],"TRUE",CFR_Data[Division Project Type],$A73,CFR_Data[Funding_Source],"NFA")</f>
        <v>3921934.5901000001</v>
      </c>
      <c r="C73" s="46">
        <f>SUMIFS(CFR_Data[SFY2025],CFR_Data[NFA MT],"TRUE",CFR_Data[Division Project Type],$A73,CFR_Data[Funding_Source],"NFA")</f>
        <v>1744546.9286</v>
      </c>
      <c r="D73" s="46">
        <f>SUMIFS(CFR_Data[SFY2026],CFR_Data[NFA MT],"TRUE",CFR_Data[Division Project Type],$A73,CFR_Data[Funding_Source],"NFA")</f>
        <v>1258591.3043</v>
      </c>
      <c r="E73" s="46">
        <f>SUMIFS(CFR_Data[SFY2027],CFR_Data[NFA MT],"TRUE",CFR_Data[Division Project Type],$A73,CFR_Data[Funding_Source],"NFA")</f>
        <v>187826.087</v>
      </c>
      <c r="F73" s="46">
        <f>SUMIFS(CFR_Data[SFY2028],CFR_Data[NFA MT],"TRUE",CFR_Data[Division Project Type],$A73,CFR_Data[Funding_Source],"NFA")</f>
        <v>0</v>
      </c>
    </row>
    <row r="74" spans="1:6" ht="11.25" hidden="1" customHeight="1" x14ac:dyDescent="0.2">
      <c r="A74" s="42" t="s">
        <v>361</v>
      </c>
      <c r="B74" s="46">
        <f>SUMIFS(CFR_Data[SFY2024],CFR_Data[NFA MT],"TRUE",CFR_Data[Division Project Type],$A74,CFR_Data[Funding_Source],"NFA")</f>
        <v>0</v>
      </c>
      <c r="C74" s="46">
        <f>SUMIFS(CFR_Data[SFY2025],CFR_Data[NFA MT],"TRUE",CFR_Data[Division Project Type],$A74,CFR_Data[Funding_Source],"NFA")</f>
        <v>0</v>
      </c>
      <c r="D74" s="46">
        <f>SUMIFS(CFR_Data[SFY2026],CFR_Data[NFA MT],"TRUE",CFR_Data[Division Project Type],$A74,CFR_Data[Funding_Source],"NFA")</f>
        <v>0</v>
      </c>
      <c r="E74" s="46">
        <f>SUMIFS(CFR_Data[SFY2027],CFR_Data[NFA MT],"TRUE",CFR_Data[Division Project Type],$A74,CFR_Data[Funding_Source],"NFA")</f>
        <v>0</v>
      </c>
      <c r="F74" s="46">
        <f>SUMIFS(CFR_Data[SFY2028],CFR_Data[NFA MT],"TRUE",CFR_Data[Division Project Type],$A74,CFR_Data[Funding_Source],"NFA")</f>
        <v>0</v>
      </c>
    </row>
    <row r="75" spans="1:6" ht="11.25" hidden="1" customHeight="1" x14ac:dyDescent="0.2">
      <c r="A75" s="42" t="s">
        <v>362</v>
      </c>
      <c r="B75" s="46">
        <f>SUMIFS(CFR_Data[SFY2024],CFR_Data[NFA MT],"TRUE",CFR_Data[Division Project Type],$A75,CFR_Data[Funding_Source],"NFA")</f>
        <v>0</v>
      </c>
      <c r="C75" s="46">
        <f>SUMIFS(CFR_Data[SFY2025],CFR_Data[NFA MT],"TRUE",CFR_Data[Division Project Type],$A75,CFR_Data[Funding_Source],"NFA")</f>
        <v>0</v>
      </c>
      <c r="D75" s="46">
        <f>SUMIFS(CFR_Data[SFY2026],CFR_Data[NFA MT],"TRUE",CFR_Data[Division Project Type],$A75,CFR_Data[Funding_Source],"NFA")</f>
        <v>0</v>
      </c>
      <c r="E75" s="46">
        <f>SUMIFS(CFR_Data[SFY2027],CFR_Data[NFA MT],"TRUE",CFR_Data[Division Project Type],$A75,CFR_Data[Funding_Source],"NFA")</f>
        <v>0</v>
      </c>
      <c r="F75" s="46">
        <f>SUMIFS(CFR_Data[SFY2028],CFR_Data[NFA MT],"TRUE",CFR_Data[Division Project Type],$A75,CFR_Data[Funding_Source],"NFA")</f>
        <v>0</v>
      </c>
    </row>
    <row r="76" spans="1:6" ht="11.25" hidden="1" customHeight="1" x14ac:dyDescent="0.2">
      <c r="A76" s="42" t="s">
        <v>363</v>
      </c>
      <c r="B76" s="46">
        <f>SUMIFS(CFR_Data[SFY2024],CFR_Data[NFA MT],"TRUE",CFR_Data[Division Project Type],$A76,CFR_Data[Funding_Source],"NFA")</f>
        <v>0</v>
      </c>
      <c r="C76" s="46">
        <f>SUMIFS(CFR_Data[SFY2025],CFR_Data[NFA MT],"TRUE",CFR_Data[Division Project Type],$A76,CFR_Data[Funding_Source],"NFA")</f>
        <v>0</v>
      </c>
      <c r="D76" s="46">
        <f>SUMIFS(CFR_Data[SFY2026],CFR_Data[NFA MT],"TRUE",CFR_Data[Division Project Type],$A76,CFR_Data[Funding_Source],"NFA")</f>
        <v>0</v>
      </c>
      <c r="E76" s="46">
        <f>SUMIFS(CFR_Data[SFY2027],CFR_Data[NFA MT],"TRUE",CFR_Data[Division Project Type],$A76,CFR_Data[Funding_Source],"NFA")</f>
        <v>0</v>
      </c>
      <c r="F76" s="46">
        <f>SUMIFS(CFR_Data[SFY2028],CFR_Data[NFA MT],"TRUE",CFR_Data[Division Project Type],$A76,CFR_Data[Funding_Source],"NFA")</f>
        <v>0</v>
      </c>
    </row>
    <row r="77" spans="1:6" ht="11.25" hidden="1" customHeight="1" x14ac:dyDescent="0.2">
      <c r="A77" s="42" t="s">
        <v>364</v>
      </c>
      <c r="B77" s="46">
        <f>SUMIFS(CFR_Data[SFY2024],CFR_Data[NFA MT],"TRUE",CFR_Data[Division Project Type],$A77,CFR_Data[Funding_Source],"NFA")</f>
        <v>0</v>
      </c>
      <c r="C77" s="46">
        <f>SUMIFS(CFR_Data[SFY2025],CFR_Data[NFA MT],"TRUE",CFR_Data[Division Project Type],$A77,CFR_Data[Funding_Source],"NFA")</f>
        <v>0</v>
      </c>
      <c r="D77" s="46">
        <f>SUMIFS(CFR_Data[SFY2026],CFR_Data[NFA MT],"TRUE",CFR_Data[Division Project Type],$A77,CFR_Data[Funding_Source],"NFA")</f>
        <v>0</v>
      </c>
      <c r="E77" s="46">
        <f>SUMIFS(CFR_Data[SFY2027],CFR_Data[NFA MT],"TRUE",CFR_Data[Division Project Type],$A77,CFR_Data[Funding_Source],"NFA")</f>
        <v>0</v>
      </c>
      <c r="F77" s="46">
        <f>SUMIFS(CFR_Data[SFY2028],CFR_Data[NFA MT],"TRUE",CFR_Data[Division Project Type],$A77,CFR_Data[Funding_Source],"NFA")</f>
        <v>0</v>
      </c>
    </row>
    <row r="78" spans="1:6" ht="11.25" hidden="1" customHeight="1" x14ac:dyDescent="0.2">
      <c r="A78" s="42" t="s">
        <v>271</v>
      </c>
      <c r="B78" s="46">
        <f>SUMIFS(CFR_Data[SFY2024],CFR_Data[NFA MT],"TRUE",CFR_Data[Division Project Type],$A78,CFR_Data[Funding_Source],"NFA")</f>
        <v>0</v>
      </c>
      <c r="C78" s="46">
        <f>SUMIFS(CFR_Data[SFY2025],CFR_Data[NFA MT],"TRUE",CFR_Data[Division Project Type],$A78,CFR_Data[Funding_Source],"NFA")</f>
        <v>0</v>
      </c>
      <c r="D78" s="46">
        <f>SUMIFS(CFR_Data[SFY2026],CFR_Data[NFA MT],"TRUE",CFR_Data[Division Project Type],$A78,CFR_Data[Funding_Source],"NFA")</f>
        <v>0</v>
      </c>
      <c r="E78" s="46">
        <f>SUMIFS(CFR_Data[SFY2027],CFR_Data[NFA MT],"TRUE",CFR_Data[Division Project Type],$A78,CFR_Data[Funding_Source],"NFA")</f>
        <v>0</v>
      </c>
      <c r="F78" s="46">
        <f>SUMIFS(CFR_Data[SFY2028],CFR_Data[NFA MT],"TRUE",CFR_Data[Division Project Type],$A78,CFR_Data[Funding_Source],"NFA")</f>
        <v>0</v>
      </c>
    </row>
    <row r="79" spans="1:6" ht="11.25" hidden="1" customHeight="1" x14ac:dyDescent="0.2">
      <c r="A79" s="42" t="s">
        <v>365</v>
      </c>
      <c r="B79" s="46">
        <f>SUMIFS(CFR_Data[SFY2024],CFR_Data[NFA MT],"TRUE",CFR_Data[Division Project Type],$A79,CFR_Data[Funding_Source],"NFA")</f>
        <v>0</v>
      </c>
      <c r="C79" s="46">
        <f>SUMIFS(CFR_Data[SFY2025],CFR_Data[NFA MT],"TRUE",CFR_Data[Division Project Type],$A79,CFR_Data[Funding_Source],"NFA")</f>
        <v>0</v>
      </c>
      <c r="D79" s="46">
        <f>SUMIFS(CFR_Data[SFY2026],CFR_Data[NFA MT],"TRUE",CFR_Data[Division Project Type],$A79,CFR_Data[Funding_Source],"NFA")</f>
        <v>0</v>
      </c>
      <c r="E79" s="46">
        <f>SUMIFS(CFR_Data[SFY2027],CFR_Data[NFA MT],"TRUE",CFR_Data[Division Project Type],$A79,CFR_Data[Funding_Source],"NFA")</f>
        <v>0</v>
      </c>
      <c r="F79" s="46">
        <f>SUMIFS(CFR_Data[SFY2028],CFR_Data[NFA MT],"TRUE",CFR_Data[Division Project Type],$A79,CFR_Data[Funding_Source],"NFA")</f>
        <v>0</v>
      </c>
    </row>
    <row r="80" spans="1:6" ht="11.25" hidden="1" customHeight="1" x14ac:dyDescent="0.2">
      <c r="A80" s="42" t="s">
        <v>366</v>
      </c>
      <c r="B80" s="46">
        <f>SUMIFS(CFR_Data[SFY2024],CFR_Data[NFA MT],"TRUE",CFR_Data[Division Project Type],$A80,CFR_Data[Funding_Source],"NFA")</f>
        <v>0</v>
      </c>
      <c r="C80" s="46">
        <f>SUMIFS(CFR_Data[SFY2025],CFR_Data[NFA MT],"TRUE",CFR_Data[Division Project Type],$A80,CFR_Data[Funding_Source],"NFA")</f>
        <v>0</v>
      </c>
      <c r="D80" s="46">
        <f>SUMIFS(CFR_Data[SFY2026],CFR_Data[NFA MT],"TRUE",CFR_Data[Division Project Type],$A80,CFR_Data[Funding_Source],"NFA")</f>
        <v>0</v>
      </c>
      <c r="E80" s="46">
        <f>SUMIFS(CFR_Data[SFY2027],CFR_Data[NFA MT],"TRUE",CFR_Data[Division Project Type],$A80,CFR_Data[Funding_Source],"NFA")</f>
        <v>0</v>
      </c>
      <c r="F80" s="46">
        <f>SUMIFS(CFR_Data[SFY2028],CFR_Data[NFA MT],"TRUE",CFR_Data[Division Project Type],$A80,CFR_Data[Funding_Source],"NFA")</f>
        <v>0</v>
      </c>
    </row>
    <row r="81" spans="1:6" ht="11.25" hidden="1" customHeight="1" x14ac:dyDescent="0.2">
      <c r="A81" s="42" t="s">
        <v>371</v>
      </c>
      <c r="B81" s="46">
        <f>SUMIFS(CFR_Data[SFY2024],CFR_Data[NFA MT],"TRUE",CFR_Data[Division Project Type],$A81,CFR_Data[Funding_Source],"NFA")</f>
        <v>0</v>
      </c>
      <c r="C81" s="46">
        <f>SUMIFS(CFR_Data[SFY2025],CFR_Data[NFA MT],"TRUE",CFR_Data[Division Project Type],$A81,CFR_Data[Funding_Source],"NFA")</f>
        <v>0</v>
      </c>
      <c r="D81" s="46">
        <f>SUMIFS(CFR_Data[SFY2026],CFR_Data[NFA MT],"TRUE",CFR_Data[Division Project Type],$A81,CFR_Data[Funding_Source],"NFA")</f>
        <v>0</v>
      </c>
      <c r="E81" s="46">
        <f>SUMIFS(CFR_Data[SFY2027],CFR_Data[NFA MT],"TRUE",CFR_Data[Division Project Type],$A81,CFR_Data[Funding_Source],"NFA")</f>
        <v>0</v>
      </c>
      <c r="F81" s="46">
        <f>SUMIFS(CFR_Data[SFY2028],CFR_Data[NFA MT],"TRUE",CFR_Data[Division Project Type],$A81,CFR_Data[Funding_Source],"NFA")</f>
        <v>0</v>
      </c>
    </row>
    <row r="82" spans="1:6" ht="12.75" customHeight="1" x14ac:dyDescent="0.2">
      <c r="A82" s="42" t="s">
        <v>232</v>
      </c>
      <c r="B82" s="46">
        <f>SUMIFS(CFR_Data[SFY2024],CFR_Data[NFA MT],"TRUE",CFR_Data[Division Project Type],$A82,CFR_Data[Funding_Source],"NFA")</f>
        <v>357394.14</v>
      </c>
      <c r="C82" s="46">
        <f>SUMIFS(CFR_Data[SFY2025],CFR_Data[NFA MT],"TRUE",CFR_Data[Division Project Type],$A82,CFR_Data[Funding_Source],"NFA")</f>
        <v>0</v>
      </c>
      <c r="D82" s="46">
        <f>SUMIFS(CFR_Data[SFY2026],CFR_Data[NFA MT],"TRUE",CFR_Data[Division Project Type],$A82,CFR_Data[Funding_Source],"NFA")</f>
        <v>0</v>
      </c>
      <c r="E82" s="46">
        <f>SUMIFS(CFR_Data[SFY2027],CFR_Data[NFA MT],"TRUE",CFR_Data[Division Project Type],$A82,CFR_Data[Funding_Source],"NFA")</f>
        <v>0</v>
      </c>
      <c r="F82" s="46">
        <f>SUMIFS(CFR_Data[SFY2028],CFR_Data[NFA MT],"TRUE",CFR_Data[Division Project Type],$A82,CFR_Data[Funding_Source],"NFA")</f>
        <v>0</v>
      </c>
    </row>
    <row r="83" spans="1:6" ht="12.75" customHeight="1" x14ac:dyDescent="0.2">
      <c r="A83" s="42" t="s">
        <v>373</v>
      </c>
      <c r="B83" s="46">
        <f>SUMIFS(CFR_Data[SFY2024],CFR_Data[NFA MT],"TRUE",CFR_Data[Division Project Type],$A83,CFR_Data[Funding_Source],"NFA")</f>
        <v>4155925.51</v>
      </c>
      <c r="C83" s="46">
        <f>SUMIFS(CFR_Data[SFY2025],CFR_Data[NFA MT],"TRUE",CFR_Data[Division Project Type],$A83,CFR_Data[Funding_Source],"NFA")</f>
        <v>4285897.4090999998</v>
      </c>
      <c r="D83" s="46">
        <f>SUMIFS(CFR_Data[SFY2026],CFR_Data[NFA MT],"TRUE",CFR_Data[Division Project Type],$A83,CFR_Data[Funding_Source],"NFA")</f>
        <v>2775495.4556999998</v>
      </c>
      <c r="E83" s="46">
        <f>SUMIFS(CFR_Data[SFY2027],CFR_Data[NFA MT],"TRUE",CFR_Data[Division Project Type],$A83,CFR_Data[Funding_Source],"NFA")</f>
        <v>572869.56519999995</v>
      </c>
      <c r="F83" s="46">
        <f>SUMIFS(CFR_Data[SFY2028],CFR_Data[NFA MT],"TRUE",CFR_Data[Division Project Type],$A83,CFR_Data[Funding_Source],"NFA")</f>
        <v>0</v>
      </c>
    </row>
    <row r="84" spans="1:6" ht="11.25" hidden="1" customHeight="1" x14ac:dyDescent="0.2">
      <c r="A84" s="42" t="s">
        <v>315</v>
      </c>
      <c r="B84" s="46">
        <f>SUMIFS(CFR_Data[SFY2024],CFR_Data[NFA MT],"TRUE",CFR_Data[Division Project Type],$A84,CFR_Data[Funding_Source],"NFA")</f>
        <v>0</v>
      </c>
      <c r="C84" s="46">
        <f>SUMIFS(CFR_Data[SFY2025],CFR_Data[NFA MT],"TRUE",CFR_Data[Division Project Type],$A84,CFR_Data[Funding_Source],"NFA")</f>
        <v>0</v>
      </c>
      <c r="D84" s="46">
        <f>SUMIFS(CFR_Data[SFY2026],CFR_Data[NFA MT],"TRUE",CFR_Data[Division Project Type],$A84,CFR_Data[Funding_Source],"NFA")</f>
        <v>0</v>
      </c>
      <c r="E84" s="46">
        <f>SUMIFS(CFR_Data[SFY2027],CFR_Data[NFA MT],"TRUE",CFR_Data[Division Project Type],$A84,CFR_Data[Funding_Source],"NFA")</f>
        <v>0</v>
      </c>
      <c r="F84" s="46">
        <f>SUMIFS(CFR_Data[SFY2028],CFR_Data[NFA MT],"TRUE",CFR_Data[Division Project Type],$A84,CFR_Data[Funding_Source],"NFA")</f>
        <v>0</v>
      </c>
    </row>
    <row r="85" spans="1:6" ht="11.25" hidden="1" customHeight="1" x14ac:dyDescent="0.2">
      <c r="A85" s="42" t="s">
        <v>374</v>
      </c>
      <c r="B85" s="46">
        <f>SUMIFS(CFR_Data[SFY2024],CFR_Data[NFA MT],"TRUE",CFR_Data[Division Project Type],$A85,CFR_Data[Funding_Source],"NFA")</f>
        <v>0</v>
      </c>
      <c r="C85" s="46">
        <f>SUMIFS(CFR_Data[SFY2025],CFR_Data[NFA MT],"TRUE",CFR_Data[Division Project Type],$A85,CFR_Data[Funding_Source],"NFA")</f>
        <v>0</v>
      </c>
      <c r="D85" s="46">
        <f>SUMIFS(CFR_Data[SFY2026],CFR_Data[NFA MT],"TRUE",CFR_Data[Division Project Type],$A85,CFR_Data[Funding_Source],"NFA")</f>
        <v>0</v>
      </c>
      <c r="E85" s="46">
        <f>SUMIFS(CFR_Data[SFY2027],CFR_Data[NFA MT],"TRUE",CFR_Data[Division Project Type],$A85,CFR_Data[Funding_Source],"NFA")</f>
        <v>0</v>
      </c>
      <c r="F85" s="46">
        <f>SUMIFS(CFR_Data[SFY2028],CFR_Data[NFA MT],"TRUE",CFR_Data[Division Project Type],$A85,CFR_Data[Funding_Source],"NFA")</f>
        <v>0</v>
      </c>
    </row>
    <row r="86" spans="1:6" ht="11.25" hidden="1" customHeight="1" x14ac:dyDescent="0.2">
      <c r="A86" s="42" t="s">
        <v>375</v>
      </c>
      <c r="B86" s="46">
        <f>SUMIFS(CFR_Data[SFY2024],CFR_Data[NFA MT],"TRUE",CFR_Data[Division Project Type],$A86,CFR_Data[Funding_Source],"NFA")</f>
        <v>0</v>
      </c>
      <c r="C86" s="46">
        <f>SUMIFS(CFR_Data[SFY2025],CFR_Data[NFA MT],"TRUE",CFR_Data[Division Project Type],$A86,CFR_Data[Funding_Source],"NFA")</f>
        <v>0</v>
      </c>
      <c r="D86" s="46">
        <f>SUMIFS(CFR_Data[SFY2026],CFR_Data[NFA MT],"TRUE",CFR_Data[Division Project Type],$A86,CFR_Data[Funding_Source],"NFA")</f>
        <v>0</v>
      </c>
      <c r="E86" s="46">
        <f>SUMIFS(CFR_Data[SFY2027],CFR_Data[NFA MT],"TRUE",CFR_Data[Division Project Type],$A86,CFR_Data[Funding_Source],"NFA")</f>
        <v>0</v>
      </c>
      <c r="F86" s="46">
        <f>SUMIFS(CFR_Data[SFY2028],CFR_Data[NFA MT],"TRUE",CFR_Data[Division Project Type],$A86,CFR_Data[Funding_Source],"NFA")</f>
        <v>0</v>
      </c>
    </row>
    <row r="87" spans="1:6" ht="11.25" hidden="1" customHeight="1" x14ac:dyDescent="0.2">
      <c r="A87" s="39" t="s">
        <v>376</v>
      </c>
      <c r="B87" s="46">
        <f>SUMIFS(CFR_Data[SFY2024],CFR_Data[NFA MT],"TRUE",CFR_Data[Division Project Type],$A87,CFR_Data[Funding_Source],"NFA")</f>
        <v>0</v>
      </c>
      <c r="C87" s="46">
        <f>SUMIFS(CFR_Data[SFY2025],CFR_Data[NFA MT],"TRUE",CFR_Data[Division Project Type],$A87,CFR_Data[Funding_Source],"NFA")</f>
        <v>0</v>
      </c>
      <c r="D87" s="46">
        <f>SUMIFS(CFR_Data[SFY2026],CFR_Data[NFA MT],"TRUE",CFR_Data[Division Project Type],$A87,CFR_Data[Funding_Source],"NFA")</f>
        <v>0</v>
      </c>
      <c r="E87" s="46">
        <f>SUMIFS(CFR_Data[SFY2027],CFR_Data[NFA MT],"TRUE",CFR_Data[Division Project Type],$A87,CFR_Data[Funding_Source],"NFA")</f>
        <v>0</v>
      </c>
      <c r="F87" s="46">
        <f>SUMIFS(CFR_Data[SFY2028],CFR_Data[NFA MT],"TRUE",CFR_Data[Division Project Type],$A87,CFR_Data[Funding_Source],"NFA")</f>
        <v>0</v>
      </c>
    </row>
    <row r="88" spans="1:6" ht="11.25" hidden="1" customHeight="1" x14ac:dyDescent="0.2">
      <c r="B88" s="48"/>
      <c r="C88" s="47"/>
      <c r="D88" s="47"/>
      <c r="E88" s="47"/>
      <c r="F88" s="47"/>
    </row>
    <row r="89" spans="1:6" ht="11.25" hidden="1" customHeight="1" x14ac:dyDescent="0.2">
      <c r="B89" s="48"/>
      <c r="C89" s="47"/>
      <c r="D89" s="47"/>
      <c r="E89" s="47"/>
      <c r="F89" s="47"/>
    </row>
    <row r="90" spans="1:6" ht="12.75" customHeight="1" x14ac:dyDescent="0.2">
      <c r="A90" s="37" t="s">
        <v>640</v>
      </c>
      <c r="B90" s="49"/>
      <c r="C90" s="38"/>
      <c r="D90" s="38"/>
      <c r="E90" s="38"/>
      <c r="F90" s="38"/>
    </row>
    <row r="91" spans="1:6" ht="11.25" hidden="1" customHeight="1" x14ac:dyDescent="0.2">
      <c r="A91" s="42" t="s">
        <v>311</v>
      </c>
      <c r="B91" s="46">
        <f>SUMIFS(CFR_Data[SFY2024],CFR_Data[NFA MT],"TRUE",CFR_Data[Division Project Type],$A91,CFR_Data[Funding_Source],"NFA")</f>
        <v>0</v>
      </c>
      <c r="C91" s="46">
        <f>SUMIFS(CFR_Data[SFY2025],CFR_Data[NFA MT],"TRUE",CFR_Data[Division Project Type],$A91,CFR_Data[Funding_Source],"NFA")</f>
        <v>0</v>
      </c>
      <c r="D91" s="46">
        <f>SUMIFS(CFR_Data[SFY2026],CFR_Data[NFA MT],"TRUE",CFR_Data[Division Project Type],$A91,CFR_Data[Funding_Source],"NFA")</f>
        <v>0</v>
      </c>
      <c r="E91" s="46">
        <f>SUMIFS(CFR_Data[SFY2027],CFR_Data[NFA MT],"TRUE",CFR_Data[Division Project Type],$A91,CFR_Data[Funding_Source],"NFA")</f>
        <v>0</v>
      </c>
      <c r="F91" s="46">
        <f>SUMIFS(CFR_Data[SFY2028],CFR_Data[NFA MT],"TRUE",CFR_Data[Division Project Type],$A91,CFR_Data[Funding_Source],"NFA")</f>
        <v>0</v>
      </c>
    </row>
    <row r="92" spans="1:6" ht="11.25" hidden="1" customHeight="1" x14ac:dyDescent="0.2">
      <c r="A92" s="42" t="s">
        <v>312</v>
      </c>
      <c r="B92" s="46">
        <f>SUMIFS(CFR_Data[SFY2024],CFR_Data[NFA MT],"TRUE",CFR_Data[Division Project Type],$A92,CFR_Data[Funding_Source],"NFA")</f>
        <v>0</v>
      </c>
      <c r="C92" s="46">
        <f>SUMIFS(CFR_Data[SFY2025],CFR_Data[NFA MT],"TRUE",CFR_Data[Division Project Type],$A92,CFR_Data[Funding_Source],"NFA")</f>
        <v>0</v>
      </c>
      <c r="D92" s="46">
        <f>SUMIFS(CFR_Data[SFY2026],CFR_Data[NFA MT],"TRUE",CFR_Data[Division Project Type],$A92,CFR_Data[Funding_Source],"NFA")</f>
        <v>0</v>
      </c>
      <c r="E92" s="46">
        <f>SUMIFS(CFR_Data[SFY2027],CFR_Data[NFA MT],"TRUE",CFR_Data[Division Project Type],$A92,CFR_Data[Funding_Source],"NFA")</f>
        <v>0</v>
      </c>
      <c r="F92" s="46">
        <f>SUMIFS(CFR_Data[SFY2028],CFR_Data[NFA MT],"TRUE",CFR_Data[Division Project Type],$A92,CFR_Data[Funding_Source],"NFA")</f>
        <v>0</v>
      </c>
    </row>
    <row r="93" spans="1:6" ht="12.75" customHeight="1" x14ac:dyDescent="0.2">
      <c r="A93" s="42" t="s">
        <v>187</v>
      </c>
      <c r="B93" s="46">
        <f>SUMIFS(CFR_Data[SFY2024],CFR_Data[NFA MT],"TRUE",CFR_Data[Division Project Type],$A93,CFR_Data[Funding_Source],"NFA")</f>
        <v>3999752.7199999997</v>
      </c>
      <c r="C93" s="46">
        <f>SUMIFS(CFR_Data[SFY2025],CFR_Data[NFA MT],"TRUE",CFR_Data[Division Project Type],$A93,CFR_Data[Funding_Source],"NFA")</f>
        <v>50053</v>
      </c>
      <c r="D93" s="46">
        <f>SUMIFS(CFR_Data[SFY2026],CFR_Data[NFA MT],"TRUE",CFR_Data[Division Project Type],$A93,CFR_Data[Funding_Source],"NFA")</f>
        <v>30590</v>
      </c>
      <c r="E93" s="46">
        <f>SUMIFS(CFR_Data[SFY2027],CFR_Data[NFA MT],"TRUE",CFR_Data[Division Project Type],$A93,CFR_Data[Funding_Source],"NFA")</f>
        <v>0</v>
      </c>
      <c r="F93" s="46">
        <f>SUMIFS(CFR_Data[SFY2028],CFR_Data[NFA MT],"TRUE",CFR_Data[Division Project Type],$A93,CFR_Data[Funding_Source],"NFA")</f>
        <v>0</v>
      </c>
    </row>
    <row r="94" spans="1:6" ht="11.25" hidden="1" customHeight="1" x14ac:dyDescent="0.2">
      <c r="A94" s="42" t="s">
        <v>246</v>
      </c>
      <c r="B94" s="46">
        <f>SUMIFS(CFR_Data[SFY2024],CFR_Data[NFA MT],"TRUE",CFR_Data[Division Project Type],$A94,CFR_Data[Funding_Source],"NFA")</f>
        <v>0</v>
      </c>
      <c r="C94" s="46">
        <f>SUMIFS(CFR_Data[SFY2025],CFR_Data[NFA MT],"TRUE",CFR_Data[Division Project Type],$A94,CFR_Data[Funding_Source],"NFA")</f>
        <v>0</v>
      </c>
      <c r="D94" s="46">
        <f>SUMIFS(CFR_Data[SFY2026],CFR_Data[NFA MT],"TRUE",CFR_Data[Division Project Type],$A94,CFR_Data[Funding_Source],"NFA")</f>
        <v>0</v>
      </c>
      <c r="E94" s="46">
        <f>SUMIFS(CFR_Data[SFY2027],CFR_Data[NFA MT],"TRUE",CFR_Data[Division Project Type],$A94,CFR_Data[Funding_Source],"NFA")</f>
        <v>0</v>
      </c>
      <c r="F94" s="46">
        <f>SUMIFS(CFR_Data[SFY2028],CFR_Data[NFA MT],"TRUE",CFR_Data[Division Project Type],$A94,CFR_Data[Funding_Source],"NFA")</f>
        <v>0</v>
      </c>
    </row>
    <row r="95" spans="1:6" ht="11.25" hidden="1" customHeight="1" x14ac:dyDescent="0.2">
      <c r="A95" s="42" t="s">
        <v>367</v>
      </c>
      <c r="B95" s="46">
        <f>SUMIFS(CFR_Data[SFY2024],CFR_Data[NFA MT],"TRUE",CFR_Data[Division Project Type],$A95,CFR_Data[Funding_Source],"NFA")</f>
        <v>0</v>
      </c>
      <c r="C95" s="46">
        <f>SUMIFS(CFR_Data[SFY2025],CFR_Data[NFA MT],"TRUE",CFR_Data[Division Project Type],$A95,CFR_Data[Funding_Source],"NFA")</f>
        <v>0</v>
      </c>
      <c r="D95" s="46">
        <f>SUMIFS(CFR_Data[SFY2026],CFR_Data[NFA MT],"TRUE",CFR_Data[Division Project Type],$A95,CFR_Data[Funding_Source],"NFA")</f>
        <v>0</v>
      </c>
      <c r="E95" s="46">
        <f>SUMIFS(CFR_Data[SFY2027],CFR_Data[NFA MT],"TRUE",CFR_Data[Division Project Type],$A95,CFR_Data[Funding_Source],"NFA")</f>
        <v>0</v>
      </c>
      <c r="F95" s="46">
        <f>SUMIFS(CFR_Data[SFY2028],CFR_Data[NFA MT],"TRUE",CFR_Data[Division Project Type],$A95,CFR_Data[Funding_Source],"NFA")</f>
        <v>0</v>
      </c>
    </row>
    <row r="96" spans="1:6" ht="11.25" hidden="1" customHeight="1" x14ac:dyDescent="0.2">
      <c r="A96" s="39" t="s">
        <v>654</v>
      </c>
      <c r="B96" s="46">
        <f>SUMIFS(CFR_Data[SFY2024],CFR_Data[NFA MT],"TRUE",CFR_Data[Division Project Type],$A96,CFR_Data[Funding_Source],"NFA")</f>
        <v>0</v>
      </c>
      <c r="C96" s="46">
        <f>SUMIFS(CFR_Data[SFY2025],CFR_Data[NFA MT],"TRUE",CFR_Data[Division Project Type],$A96,CFR_Data[Funding_Source],"NFA")</f>
        <v>0</v>
      </c>
      <c r="D96" s="46">
        <f>SUMIFS(CFR_Data[SFY2026],CFR_Data[NFA MT],"TRUE",CFR_Data[Division Project Type],$A96,CFR_Data[Funding_Source],"NFA")</f>
        <v>0</v>
      </c>
      <c r="E96" s="46">
        <f>SUMIFS(CFR_Data[SFY2027],CFR_Data[NFA MT],"TRUE",CFR_Data[Division Project Type],$A96,CFR_Data[Funding_Source],"NFA")</f>
        <v>0</v>
      </c>
      <c r="F96" s="46">
        <f>SUMIFS(CFR_Data[SFY2028],CFR_Data[NFA MT],"TRUE",CFR_Data[Division Project Type],$A96,CFR_Data[Funding_Source],"NFA")</f>
        <v>0</v>
      </c>
    </row>
    <row r="97" spans="1:6" ht="11.25" hidden="1" customHeight="1" x14ac:dyDescent="0.2">
      <c r="B97" s="48"/>
      <c r="C97" s="47"/>
      <c r="D97" s="47"/>
      <c r="E97" s="47"/>
      <c r="F97" s="47"/>
    </row>
    <row r="98" spans="1:6" ht="12.75" customHeight="1" x14ac:dyDescent="0.2">
      <c r="A98" s="37" t="s">
        <v>641</v>
      </c>
      <c r="B98" s="49"/>
      <c r="C98" s="38"/>
      <c r="D98" s="38"/>
      <c r="E98" s="38"/>
      <c r="F98" s="38"/>
    </row>
    <row r="99" spans="1:6" ht="12.75" customHeight="1" x14ac:dyDescent="0.2">
      <c r="A99" s="42" t="s">
        <v>313</v>
      </c>
      <c r="B99" s="46">
        <f>SUMIFS(CFR_Data[SFY2024],CFR_Data[NFA MT],"TRUE",CFR_Data[Division Project Type],$A99,CFR_Data[Funding_Source],"NFA")</f>
        <v>0</v>
      </c>
      <c r="C99" s="46">
        <f>SUMIFS(CFR_Data[SFY2025],CFR_Data[NFA MT],"TRUE",CFR_Data[Division Project Type],$A99,CFR_Data[Funding_Source],"NFA")</f>
        <v>0</v>
      </c>
      <c r="D99" s="46">
        <f>SUMIFS(CFR_Data[SFY2026],CFR_Data[NFA MT],"TRUE",CFR_Data[Division Project Type],$A99,CFR_Data[Funding_Source],"NFA")</f>
        <v>0</v>
      </c>
      <c r="E99" s="46">
        <f>SUMIFS(CFR_Data[SFY2027],CFR_Data[NFA MT],"TRUE",CFR_Data[Division Project Type],$A99,CFR_Data[Funding_Source],"NFA")</f>
        <v>0</v>
      </c>
      <c r="F99" s="46">
        <f>SUMIFS(CFR_Data[SFY2028],CFR_Data[NFA MT],"TRUE",CFR_Data[Division Project Type],$A99,CFR_Data[Funding_Source],"NFA")</f>
        <v>0</v>
      </c>
    </row>
    <row r="100" spans="1:6" ht="12.75" customHeight="1" x14ac:dyDescent="0.2">
      <c r="A100" s="42" t="s">
        <v>209</v>
      </c>
      <c r="B100" s="46">
        <f>SUMIFS(CFR_Data[SFY2024],CFR_Data[NFA MT],"TRUE",CFR_Data[Division Project Type],$A100,CFR_Data[Funding_Source],"NFA")</f>
        <v>1243385.3500000001</v>
      </c>
      <c r="C100" s="46">
        <f>SUMIFS(CFR_Data[SFY2025],CFR_Data[NFA MT],"TRUE",CFR_Data[Division Project Type],$A100,CFR_Data[Funding_Source],"NFA")</f>
        <v>730624.62609999999</v>
      </c>
      <c r="D100" s="46">
        <f>SUMIFS(CFR_Data[SFY2026],CFR_Data[NFA MT],"TRUE",CFR_Data[Division Project Type],$A100,CFR_Data[Funding_Source],"NFA")</f>
        <v>579194.52170000004</v>
      </c>
      <c r="E100" s="46">
        <f>SUMIFS(CFR_Data[SFY2027],CFR_Data[NFA MT],"TRUE",CFR_Data[Division Project Type],$A100,CFR_Data[Funding_Source],"NFA")</f>
        <v>48695.652199999997</v>
      </c>
      <c r="F100" s="46">
        <f>SUMIFS(CFR_Data[SFY2028],CFR_Data[NFA MT],"TRUE",CFR_Data[Division Project Type],$A100,CFR_Data[Funding_Source],"NFA")</f>
        <v>0</v>
      </c>
    </row>
    <row r="101" spans="1:6" ht="12.75" customHeight="1" x14ac:dyDescent="0.2">
      <c r="A101" s="42" t="s">
        <v>358</v>
      </c>
      <c r="B101" s="46">
        <f>SUMIFS(CFR_Data[SFY2024],CFR_Data[NFA MT],"TRUE",CFR_Data[Division Project Type],$A101,CFR_Data[Funding_Source],"NFA")</f>
        <v>4327624.2638999997</v>
      </c>
      <c r="C101" s="46">
        <f>SUMIFS(CFR_Data[SFY2025],CFR_Data[NFA MT],"TRUE",CFR_Data[Division Project Type],$A101,CFR_Data[Funding_Source],"NFA")</f>
        <v>3549481.8113000002</v>
      </c>
      <c r="D101" s="46">
        <f>SUMIFS(CFR_Data[SFY2026],CFR_Data[NFA MT],"TRUE",CFR_Data[Division Project Type],$A101,CFR_Data[Funding_Source],"NFA")</f>
        <v>1974433.0281999998</v>
      </c>
      <c r="E101" s="46">
        <f>SUMIFS(CFR_Data[SFY2027],CFR_Data[NFA MT],"TRUE",CFR_Data[Division Project Type],$A101,CFR_Data[Funding_Source],"NFA")</f>
        <v>78086.9565</v>
      </c>
      <c r="F101" s="46">
        <f>SUMIFS(CFR_Data[SFY2028],CFR_Data[NFA MT],"TRUE",CFR_Data[Division Project Type],$A101,CFR_Data[Funding_Source],"NFA")</f>
        <v>0</v>
      </c>
    </row>
    <row r="102" spans="1:6" ht="12.75" customHeight="1" x14ac:dyDescent="0.2">
      <c r="A102" s="42" t="s">
        <v>227</v>
      </c>
      <c r="B102" s="46">
        <f>SUMIFS(CFR_Data[SFY2024],CFR_Data[NFA MT],"TRUE",CFR_Data[Division Project Type],$A102,CFR_Data[Funding_Source],"NFA")</f>
        <v>5034163</v>
      </c>
      <c r="C102" s="46">
        <f>SUMIFS(CFR_Data[SFY2025],CFR_Data[NFA MT],"TRUE",CFR_Data[Division Project Type],$A102,CFR_Data[Funding_Source],"NFA")</f>
        <v>2880555.3478999999</v>
      </c>
      <c r="D102" s="46">
        <f>SUMIFS(CFR_Data[SFY2026],CFR_Data[NFA MT],"TRUE",CFR_Data[Division Project Type],$A102,CFR_Data[Funding_Source],"NFA")</f>
        <v>1164803.6521000001</v>
      </c>
      <c r="E102" s="46">
        <f>SUMIFS(CFR_Data[SFY2027],CFR_Data[NFA MT],"TRUE",CFR_Data[Division Project Type],$A102,CFR_Data[Funding_Source],"NFA")</f>
        <v>0</v>
      </c>
      <c r="F102" s="46">
        <f>SUMIFS(CFR_Data[SFY2028],CFR_Data[NFA MT],"TRUE",CFR_Data[Division Project Type],$A102,CFR_Data[Funding_Source],"NFA")</f>
        <v>0</v>
      </c>
    </row>
    <row r="103" spans="1:6" ht="12.75" customHeight="1" x14ac:dyDescent="0.2">
      <c r="A103" s="42" t="s">
        <v>210</v>
      </c>
      <c r="B103" s="46">
        <f>SUMIFS(CFR_Data[SFY2024],CFR_Data[NFA MT],"TRUE",CFR_Data[Division Project Type],$A103,CFR_Data[Funding_Source],"NFA")</f>
        <v>0</v>
      </c>
      <c r="C103" s="46">
        <f>SUMIFS(CFR_Data[SFY2025],CFR_Data[NFA MT],"TRUE",CFR_Data[Division Project Type],$A103,CFR_Data[Funding_Source],"NFA")</f>
        <v>0</v>
      </c>
      <c r="D103" s="46">
        <f>SUMIFS(CFR_Data[SFY2026],CFR_Data[NFA MT],"TRUE",CFR_Data[Division Project Type],$A103,CFR_Data[Funding_Source],"NFA")</f>
        <v>0</v>
      </c>
      <c r="E103" s="46">
        <f>SUMIFS(CFR_Data[SFY2027],CFR_Data[NFA MT],"TRUE",CFR_Data[Division Project Type],$A103,CFR_Data[Funding_Source],"NFA")</f>
        <v>0</v>
      </c>
      <c r="F103" s="46">
        <f>SUMIFS(CFR_Data[SFY2028],CFR_Data[NFA MT],"TRUE",CFR_Data[Division Project Type],$A103,CFR_Data[Funding_Source],"NFA")</f>
        <v>0</v>
      </c>
    </row>
    <row r="104" spans="1:6" ht="12.75" customHeight="1" x14ac:dyDescent="0.2">
      <c r="A104" s="42" t="s">
        <v>219</v>
      </c>
      <c r="B104" s="46">
        <f>SUMIFS(CFR_Data[SFY2024],CFR_Data[NFA MT],"TRUE",CFR_Data[Division Project Type],$A104,CFR_Data[Funding_Source],"NFA")</f>
        <v>1904647.05</v>
      </c>
      <c r="C104" s="46">
        <f>SUMIFS(CFR_Data[SFY2025],CFR_Data[NFA MT],"TRUE",CFR_Data[Division Project Type],$A104,CFR_Data[Funding_Source],"NFA")</f>
        <v>749712.81130000006</v>
      </c>
      <c r="D104" s="46">
        <f>SUMIFS(CFR_Data[SFY2026],CFR_Data[NFA MT],"TRUE",CFR_Data[Division Project Type],$A104,CFR_Data[Funding_Source],"NFA")</f>
        <v>533786.52169999992</v>
      </c>
      <c r="E104" s="46">
        <f>SUMIFS(CFR_Data[SFY2027],CFR_Data[NFA MT],"TRUE",CFR_Data[Division Project Type],$A104,CFR_Data[Funding_Source],"NFA")</f>
        <v>65026.087</v>
      </c>
      <c r="F104" s="46">
        <f>SUMIFS(CFR_Data[SFY2028],CFR_Data[NFA MT],"TRUE",CFR_Data[Division Project Type],$A104,CFR_Data[Funding_Source],"NFA")</f>
        <v>0</v>
      </c>
    </row>
    <row r="105" spans="1:6" ht="12.75" customHeight="1" x14ac:dyDescent="0.2">
      <c r="A105" s="39" t="s">
        <v>218</v>
      </c>
      <c r="B105" s="46">
        <f>SUMIFS(CFR_Data[SFY2024],CFR_Data[NFA MT],"TRUE",CFR_Data[Division Project Type],$A105,CFR_Data[Funding_Source],"NFA")</f>
        <v>467089.68</v>
      </c>
      <c r="C105" s="46">
        <f>SUMIFS(CFR_Data[SFY2025],CFR_Data[NFA MT],"TRUE",CFR_Data[Division Project Type],$A105,CFR_Data[Funding_Source],"NFA")</f>
        <v>98000</v>
      </c>
      <c r="D105" s="46">
        <f>SUMIFS(CFR_Data[SFY2026],CFR_Data[NFA MT],"TRUE",CFR_Data[Division Project Type],$A105,CFR_Data[Funding_Source],"NFA")</f>
        <v>0</v>
      </c>
      <c r="E105" s="46">
        <f>SUMIFS(CFR_Data[SFY2027],CFR_Data[NFA MT],"TRUE",CFR_Data[Division Project Type],$A105,CFR_Data[Funding_Source],"NFA")</f>
        <v>0</v>
      </c>
      <c r="F105" s="46">
        <f>SUMIFS(CFR_Data[SFY2028],CFR_Data[NFA MT],"TRUE",CFR_Data[Division Project Type],$A105,CFR_Data[Funding_Source],"NFA")</f>
        <v>0</v>
      </c>
    </row>
    <row r="106" spans="1:6" ht="11.25" hidden="1" customHeight="1" x14ac:dyDescent="0.2">
      <c r="B106" s="47"/>
      <c r="C106" s="47"/>
      <c r="D106" s="47"/>
      <c r="E106" s="47"/>
      <c r="F106" s="47"/>
    </row>
    <row r="107" spans="1:6" ht="11.25" hidden="1" customHeight="1" x14ac:dyDescent="0.2">
      <c r="A107" s="50"/>
      <c r="B107" s="51"/>
      <c r="C107" s="51"/>
      <c r="D107" s="51"/>
      <c r="E107" s="51"/>
      <c r="F107" s="51"/>
    </row>
    <row r="108" spans="1:6" ht="11.25" hidden="1" customHeight="1" x14ac:dyDescent="0.2"/>
    <row r="109" spans="1:6" ht="12.75" customHeight="1" x14ac:dyDescent="0.2">
      <c r="A109" s="52" t="s">
        <v>3</v>
      </c>
      <c r="B109" s="53">
        <f t="shared" ref="B109:F109" si="0">SUM(B11:B105)</f>
        <v>200763978.87269998</v>
      </c>
      <c r="C109" s="53">
        <f t="shared" si="0"/>
        <v>136194786.70880002</v>
      </c>
      <c r="D109" s="53">
        <f t="shared" si="0"/>
        <v>73756304.571499988</v>
      </c>
      <c r="E109" s="53">
        <f t="shared" si="0"/>
        <v>7665113.9181000004</v>
      </c>
      <c r="F109" s="53">
        <f t="shared" si="0"/>
        <v>0</v>
      </c>
    </row>
    <row r="110" spans="1:6" ht="11.25" customHeight="1" x14ac:dyDescent="0.2"/>
    <row r="111" spans="1:6" ht="12.75" customHeight="1" x14ac:dyDescent="0.2">
      <c r="A111" s="52" t="s">
        <v>4</v>
      </c>
      <c r="B111" s="52"/>
      <c r="C111" s="52"/>
      <c r="D111" s="52"/>
      <c r="E111" s="52"/>
      <c r="F111" s="52"/>
    </row>
    <row r="112" spans="1:6" ht="12.75" customHeight="1" x14ac:dyDescent="0.2">
      <c r="A112" s="37" t="s">
        <v>687</v>
      </c>
      <c r="B112" s="49"/>
      <c r="C112" s="38"/>
      <c r="D112" s="38"/>
      <c r="E112" s="38"/>
      <c r="F112" s="38"/>
    </row>
    <row r="113" spans="1:6" ht="12.75" customHeight="1" x14ac:dyDescent="0.2">
      <c r="A113" s="39"/>
      <c r="B113" s="40">
        <f>SW_NFA!B113</f>
        <v>75000000</v>
      </c>
      <c r="C113" s="40">
        <f>SW_NFA!C113</f>
        <v>95000000</v>
      </c>
      <c r="D113" s="40">
        <f>SW_NFA!D113</f>
        <v>95000000</v>
      </c>
      <c r="E113" s="40">
        <f>SW_NFA!E113</f>
        <v>95000000</v>
      </c>
      <c r="F113" s="40">
        <f>SW_NFA!F113</f>
        <v>95000000</v>
      </c>
    </row>
    <row r="114" spans="1:6" ht="12.75" customHeight="1" x14ac:dyDescent="0.2">
      <c r="A114" s="37" t="s">
        <v>688</v>
      </c>
      <c r="B114" s="49"/>
      <c r="C114" s="38"/>
      <c r="D114" s="38"/>
      <c r="E114" s="38"/>
      <c r="F114" s="38"/>
    </row>
    <row r="115" spans="1:6" ht="12.75" customHeight="1" x14ac:dyDescent="0.2">
      <c r="A115" s="39" t="s">
        <v>1088</v>
      </c>
      <c r="B115" s="40">
        <f>SW_NFA!B115</f>
        <v>36200000</v>
      </c>
      <c r="C115" s="40">
        <f>SW_NFA!C115</f>
        <v>37290000</v>
      </c>
      <c r="D115" s="40">
        <f>SW_NFA!D115</f>
        <v>38410000</v>
      </c>
      <c r="E115" s="40">
        <f>SW_NFA!E115</f>
        <v>39570000</v>
      </c>
      <c r="F115" s="40">
        <f>SW_NFA!F115</f>
        <v>40760000</v>
      </c>
    </row>
    <row r="116" spans="1:6" ht="12.75" customHeight="1" x14ac:dyDescent="0.2">
      <c r="A116" s="52" t="s">
        <v>2</v>
      </c>
      <c r="B116" s="53">
        <f t="shared" ref="B116:F116" si="1">B115+B113</f>
        <v>111200000</v>
      </c>
      <c r="C116" s="53">
        <f t="shared" si="1"/>
        <v>132290000</v>
      </c>
      <c r="D116" s="53">
        <f t="shared" si="1"/>
        <v>133410000</v>
      </c>
      <c r="E116" s="53">
        <f t="shared" si="1"/>
        <v>134570000</v>
      </c>
      <c r="F116" s="53">
        <f t="shared" si="1"/>
        <v>135760000</v>
      </c>
    </row>
    <row r="117" spans="1:6" ht="12.75" customHeight="1" x14ac:dyDescent="0.2">
      <c r="A117" s="42"/>
      <c r="B117" s="44"/>
      <c r="C117" s="43"/>
      <c r="D117" s="43"/>
      <c r="E117" s="45"/>
      <c r="F117" s="45"/>
    </row>
    <row r="118" spans="1:6" ht="12.75" customHeight="1" x14ac:dyDescent="0.2">
      <c r="A118" s="54" t="s">
        <v>1</v>
      </c>
      <c r="B118" s="55">
        <f t="shared" ref="B118:F118" si="2">B116+B109</f>
        <v>311963978.87269998</v>
      </c>
      <c r="C118" s="55">
        <f t="shared" si="2"/>
        <v>268484786.70880002</v>
      </c>
      <c r="D118" s="55">
        <f t="shared" si="2"/>
        <v>207166304.5715</v>
      </c>
      <c r="E118" s="55">
        <f t="shared" si="2"/>
        <v>142235113.9181</v>
      </c>
      <c r="F118" s="55">
        <f t="shared" si="2"/>
        <v>135760000</v>
      </c>
    </row>
  </sheetData>
  <mergeCells count="2">
    <mergeCell ref="A1:F1"/>
    <mergeCell ref="A2:F2"/>
  </mergeCells>
  <phoneticPr fontId="0" type="noConversion"/>
  <printOptions horizontalCentered="1"/>
  <pageMargins left="0.25" right="0.25" top="0.6" bottom="0.25" header="0.3" footer="0.25"/>
  <pageSetup scale="64" orientation="landscape" r:id="rId1"/>
  <headerFooter alignWithMargins="0">
    <oddHeader>&amp;L2024-2028 | State Transportation Improvement Program&amp;R&amp;G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223b7f-d29a-40a7-89e9-7fcbaea795a5" xsi:nil="true"/>
    <lcf76f155ced4ddcb4097134ff3c332f xmlns="6cc6ac48-9972-4fdd-8495-0ab5ba7fdac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9 F H 6 T n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P R R +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U f p O K I p H u A 4 A A A A R A A A A E w A c A E Z v c m 1 1 b G F z L 1 N l Y 3 R p b 2 4 x L m 0 g o h g A K K A U A A A A A A A A A A A A A A A A A A A A A A A A A A A A K 0 5 N L s n M z 1 M I h t C G 1 g B Q S w E C L Q A U A A I A C A D 0 U f p O f M L S 3 K g A A A D 5 A A A A E g A A A A A A A A A A A A A A A A A A A A A A Q 2 9 u Z m l n L 1 B h Y 2 t h Z 2 U u e G 1 s U E s B A i 0 A F A A C A A g A 9 F H 6 T g / K 6 a u k A A A A 6 Q A A A B M A A A A A A A A A A A A A A A A A 9 A A A A F t D b 2 5 0 Z W 5 0 X 1 R 5 c G V z X S 5 4 b W x Q S w E C L Q A U A A I A C A D 0 U f p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2 N c c K J Y u M 0 e y V Y Q 2 u K d 8 A Q A A A A A C A A A A A A A D Z g A A w A A A A B A A A A D D r d o 0 r B 5 T s z q m T 8 v T f r r N A A A A A A S A A A C g A A A A E A A A A G M B L c 1 2 n e N b 3 j f Q 1 d d C i o V Q A A A A s g m l Y y Q J h G 4 x F 0 v M b B O k 3 G 8 D f k 6 G / U 4 L K 0 5 J 7 w E X F E o O X Y t 4 i 9 z z M S r 0 m i Z u l t v D Z J 7 3 Q y C R K 9 C Q e c e A g 3 V w t o k q o / O P e A d X d q B h P d 7 / E p w U A A A A l m f m N P 4 6 6 3 V m Q Q Z e C a 0 8 L n u O D C g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68B9A924C50B4E83B552A1AE49283C" ma:contentTypeVersion="16" ma:contentTypeDescription="Create a new document." ma:contentTypeScope="" ma:versionID="fbde369ab35289a6534fa11f8168a62e">
  <xsd:schema xmlns:xsd="http://www.w3.org/2001/XMLSchema" xmlns:xs="http://www.w3.org/2001/XMLSchema" xmlns:p="http://schemas.microsoft.com/office/2006/metadata/properties" xmlns:ns2="6cc6ac48-9972-4fdd-8495-0ab5ba7fdac9" xmlns:ns3="c7223b7f-d29a-40a7-89e9-7fcbaea795a5" targetNamespace="http://schemas.microsoft.com/office/2006/metadata/properties" ma:root="true" ma:fieldsID="ef3994b36f6908a4b61a24ff3acc70a9" ns2:_="" ns3:_="">
    <xsd:import namespace="6cc6ac48-9972-4fdd-8495-0ab5ba7fdac9"/>
    <xsd:import namespace="c7223b7f-d29a-40a7-89e9-7fcbaea79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6ac48-9972-4fdd-8495-0ab5ba7fda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3b7f-d29a-40a7-89e9-7fcbaea795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bcb8c6e-fffc-4f7c-b314-e5ff453894b1}" ma:internalName="TaxCatchAll" ma:showField="CatchAllData" ma:web="c7223b7f-d29a-40a7-89e9-7fcbaea79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B4102C-9BF2-463C-96C9-3A629ECF4B10}">
  <ds:schemaRefs>
    <ds:schemaRef ds:uri="http://schemas.microsoft.com/office/2006/metadata/properties"/>
    <ds:schemaRef ds:uri="http://schemas.microsoft.com/office/infopath/2007/PartnerControls"/>
    <ds:schemaRef ds:uri="c7223b7f-d29a-40a7-89e9-7fcbaea795a5"/>
    <ds:schemaRef ds:uri="6cc6ac48-9972-4fdd-8495-0ab5ba7fdac9"/>
  </ds:schemaRefs>
</ds:datastoreItem>
</file>

<file path=customXml/itemProps2.xml><?xml version="1.0" encoding="utf-8"?>
<ds:datastoreItem xmlns:ds="http://schemas.openxmlformats.org/officeDocument/2006/customXml" ds:itemID="{6FD518FD-5E0B-4C35-89E7-27D48898583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9D892BE-7CEA-4F48-A092-DC714AACE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c6ac48-9972-4fdd-8495-0ab5ba7fdac9"/>
    <ds:schemaRef ds:uri="c7223b7f-d29a-40a7-89e9-7fcbaea795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39C6A90-9D6A-4BBE-97A0-3989957B1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31</vt:i4>
      </vt:variant>
    </vt:vector>
  </HeadingPairs>
  <TitlesOfParts>
    <vt:vector size="71" baseType="lpstr">
      <vt:lpstr>Instructions</vt:lpstr>
      <vt:lpstr>Payroll AccessSQL</vt:lpstr>
      <vt:lpstr>Payroll_2019-2024</vt:lpstr>
      <vt:lpstr>Payroll Pivot</vt:lpstr>
      <vt:lpstr>Snow&amp;Ice AccessSQL</vt:lpstr>
      <vt:lpstr>Snow&amp;Ice Results</vt:lpstr>
      <vt:lpstr>CFR_Data</vt:lpstr>
      <vt:lpstr>QC_Pivot</vt:lpstr>
      <vt:lpstr>Summary_NFA</vt:lpstr>
      <vt:lpstr>Summary_FA</vt:lpstr>
      <vt:lpstr>SW_NFA</vt:lpstr>
      <vt:lpstr>SW_FA</vt:lpstr>
      <vt:lpstr>Berkshire_NFA</vt:lpstr>
      <vt:lpstr>Berkshire_FA</vt:lpstr>
      <vt:lpstr>Boston_NFA</vt:lpstr>
      <vt:lpstr>Boston_FA</vt:lpstr>
      <vt:lpstr>Cape_NFA</vt:lpstr>
      <vt:lpstr>Cape_FA</vt:lpstr>
      <vt:lpstr>Central_NFA</vt:lpstr>
      <vt:lpstr>Central_FA</vt:lpstr>
      <vt:lpstr>Franklin_NFA</vt:lpstr>
      <vt:lpstr>Franklin_FA</vt:lpstr>
      <vt:lpstr>Vineyard_NFA</vt:lpstr>
      <vt:lpstr>Vineyard_FA</vt:lpstr>
      <vt:lpstr>Merrimack_NFA</vt:lpstr>
      <vt:lpstr>Merrimack_FA</vt:lpstr>
      <vt:lpstr>Montachusett_NFA</vt:lpstr>
      <vt:lpstr>Montachusett_FA</vt:lpstr>
      <vt:lpstr>Nantucket_NFA</vt:lpstr>
      <vt:lpstr>Nantucket_FA</vt:lpstr>
      <vt:lpstr>NMiddlesex_NFA</vt:lpstr>
      <vt:lpstr>NMiddlesex_FA</vt:lpstr>
      <vt:lpstr>Old Colony_NFA</vt:lpstr>
      <vt:lpstr>Old Colony_FA</vt:lpstr>
      <vt:lpstr>Pioneer_NFA</vt:lpstr>
      <vt:lpstr>Pioneer_FA</vt:lpstr>
      <vt:lpstr>SE Mass_NFA</vt:lpstr>
      <vt:lpstr>SE Mass_FA</vt:lpstr>
      <vt:lpstr>Ref-Proj</vt:lpstr>
      <vt:lpstr>Notes _Methodology</vt:lpstr>
      <vt:lpstr>Berkshire_FA!Print_Area</vt:lpstr>
      <vt:lpstr>Berkshire_NFA!Print_Area</vt:lpstr>
      <vt:lpstr>Boston_FA!Print_Area</vt:lpstr>
      <vt:lpstr>Boston_NFA!Print_Area</vt:lpstr>
      <vt:lpstr>Cape_FA!Print_Area</vt:lpstr>
      <vt:lpstr>Cape_NFA!Print_Area</vt:lpstr>
      <vt:lpstr>Central_FA!Print_Area</vt:lpstr>
      <vt:lpstr>Central_NFA!Print_Area</vt:lpstr>
      <vt:lpstr>Franklin_FA!Print_Area</vt:lpstr>
      <vt:lpstr>Franklin_NFA!Print_Area</vt:lpstr>
      <vt:lpstr>Instructions!Print_Area</vt:lpstr>
      <vt:lpstr>Merrimack_FA!Print_Area</vt:lpstr>
      <vt:lpstr>Merrimack_NFA!Print_Area</vt:lpstr>
      <vt:lpstr>Montachusett_FA!Print_Area</vt:lpstr>
      <vt:lpstr>Montachusett_NFA!Print_Area</vt:lpstr>
      <vt:lpstr>Nantucket_FA!Print_Area</vt:lpstr>
      <vt:lpstr>Nantucket_NFA!Print_Area</vt:lpstr>
      <vt:lpstr>NMiddlesex_FA!Print_Area</vt:lpstr>
      <vt:lpstr>NMiddlesex_NFA!Print_Area</vt:lpstr>
      <vt:lpstr>'Old Colony_FA'!Print_Area</vt:lpstr>
      <vt:lpstr>'Old Colony_NFA'!Print_Area</vt:lpstr>
      <vt:lpstr>Pioneer_FA!Print_Area</vt:lpstr>
      <vt:lpstr>Pioneer_NFA!Print_Area</vt:lpstr>
      <vt:lpstr>'SE Mass_FA'!Print_Area</vt:lpstr>
      <vt:lpstr>'SE Mass_NFA'!Print_Area</vt:lpstr>
      <vt:lpstr>Summary_FA!Print_Area</vt:lpstr>
      <vt:lpstr>Summary_NFA!Print_Area</vt:lpstr>
      <vt:lpstr>SW_FA!Print_Area</vt:lpstr>
      <vt:lpstr>SW_NFA!Print_Area</vt:lpstr>
      <vt:lpstr>Vineyard_FA!Print_Area</vt:lpstr>
      <vt:lpstr>Vineyard_NFA!Print_Area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DesistoR</dc:creator>
  <cp:lastModifiedBy>Wang, Andrew Y. (DOT)</cp:lastModifiedBy>
  <cp:lastPrinted>2024-03-04T21:36:12Z</cp:lastPrinted>
  <dcterms:created xsi:type="dcterms:W3CDTF">2006-03-15T14:30:22Z</dcterms:created>
  <dcterms:modified xsi:type="dcterms:W3CDTF">2024-08-22T17:25:59Z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0x0101009868B9A924C50B4E83B552A1AE49283C</vt:lpwstr>
  </property>
</Properties>
</file>